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omments1.xml" ContentType="application/vnd.openxmlformats-officedocument.spreadsheetml.comments+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updateLinks="never" codeName="ThisWorkbook" defaultThemeVersion="124226"/>
  <bookViews>
    <workbookView xWindow="-105" yWindow="435" windowWidth="15495" windowHeight="6090" tabRatio="484" activeTab="8"/>
  </bookViews>
  <sheets>
    <sheet name="PIVOT_LC" sheetId="28" r:id="rId1"/>
    <sheet name="Master Data" sheetId="4" r:id="rId2"/>
    <sheet name="Demand Plans" sheetId="17" state="hidden" r:id="rId3"/>
    <sheet name="Production Plan by Family" sheetId="10" state="hidden" r:id="rId4"/>
    <sheet name="Production Plan by Plant" sheetId="13" state="hidden" r:id="rId5"/>
    <sheet name="Production Plan by Planner" sheetId="14" state="hidden" r:id="rId6"/>
    <sheet name="INV Projection" sheetId="15" r:id="rId7"/>
    <sheet name="BExRepositorySheet" sheetId="18" state="veryHidden" r:id="rId8"/>
    <sheet name="Accepted Plan" sheetId="6" r:id="rId9"/>
    <sheet name="Demand HIstory" sheetId="19" state="hidden" r:id="rId10"/>
    <sheet name="Inventory History" sheetId="20" state="hidden" r:id="rId11"/>
    <sheet name="Current Prod Plan" sheetId="21" state="hidden" r:id="rId12"/>
    <sheet name="Sheet1" sheetId="22" state="hidden" r:id="rId13"/>
    <sheet name="Sheet2" sheetId="24" state="hidden" r:id="rId14"/>
  </sheets>
  <definedNames>
    <definedName name="_xlnm._FilterDatabase" localSheetId="8" hidden="1">'Accepted Plan'!$A$4:$DL$252</definedName>
    <definedName name="_xlnm._FilterDatabase" localSheetId="11" hidden="1">'Current Prod Plan'!$A$1:$AC$122</definedName>
    <definedName name="_xlnm._FilterDatabase" localSheetId="1" hidden="1">'Master Data'!$A$4:$AT$257</definedName>
    <definedName name="AcceptedPlanRange">OFFSET('Accepted Plan'!$C$4,0,0,COUNTA('Accepted Plan'!$C:$C)-2,COUNTA('Accepted Plan'!$4:$4)+4)</definedName>
    <definedName name="MasterData">OFFSET('Master Data'!$A$4,0,0,COUNTA('Master Data'!$B:$B)-1,COUNTA('Master Data'!$4:$4))</definedName>
    <definedName name="_xlnm.Print_Area" localSheetId="1">'Master Data'!$B$4:$AT$201</definedName>
    <definedName name="_xlnm.Print_Titles" localSheetId="8">'Accepted Plan'!$4:$4</definedName>
    <definedName name="_xlnm.Print_Titles" localSheetId="1">'Master Data'!$4:$4</definedName>
  </definedNames>
  <calcPr calcId="145621"/>
  <pivotCaches>
    <pivotCache cacheId="10" r:id="rId15"/>
    <pivotCache cacheId="11" r:id="rId16"/>
    <pivotCache cacheId="12" r:id="rId17"/>
    <pivotCache cacheId="13" r:id="rId18"/>
  </pivotCaches>
</workbook>
</file>

<file path=xl/calcChain.xml><?xml version="1.0" encoding="utf-8"?>
<calcChain xmlns="http://schemas.openxmlformats.org/spreadsheetml/2006/main">
  <c r="G4" i="28" l="1"/>
  <c r="G5" i="28"/>
  <c r="F5" i="28"/>
  <c r="F4" i="28"/>
  <c r="F6" i="28"/>
  <c r="F7" i="28" s="1"/>
  <c r="G6" i="28" l="1"/>
  <c r="G7" i="28" s="1"/>
  <c r="AT251" i="4"/>
  <c r="AO251" i="4"/>
  <c r="AJ251" i="4"/>
  <c r="J251" i="4"/>
  <c r="I251" i="4"/>
  <c r="H251" i="4"/>
  <c r="G251" i="4"/>
  <c r="F251" i="4"/>
  <c r="D251" i="4"/>
  <c r="C251" i="4"/>
  <c r="A251" i="4"/>
  <c r="AT250" i="4"/>
  <c r="AO250" i="4"/>
  <c r="AJ250" i="4"/>
  <c r="J250" i="4"/>
  <c r="I250" i="4"/>
  <c r="H250" i="4"/>
  <c r="G250" i="4"/>
  <c r="F250" i="4"/>
  <c r="D250" i="4"/>
  <c r="C250" i="4"/>
  <c r="A250" i="4"/>
  <c r="AT249" i="4"/>
  <c r="AO249" i="4"/>
  <c r="AJ249" i="4"/>
  <c r="J249" i="4"/>
  <c r="I249" i="4"/>
  <c r="H249" i="4"/>
  <c r="G249" i="4"/>
  <c r="F249" i="4"/>
  <c r="D249" i="4"/>
  <c r="C249" i="4"/>
  <c r="A249" i="4"/>
  <c r="AT248" i="4"/>
  <c r="AO248" i="4"/>
  <c r="AJ248" i="4"/>
  <c r="J248" i="4"/>
  <c r="I248" i="4"/>
  <c r="H248" i="4"/>
  <c r="G248" i="4"/>
  <c r="F248" i="4"/>
  <c r="D248" i="4"/>
  <c r="C248" i="4"/>
  <c r="A248" i="4"/>
  <c r="AT247" i="4"/>
  <c r="AO247" i="4"/>
  <c r="AJ247" i="4"/>
  <c r="J247" i="4"/>
  <c r="I247" i="4"/>
  <c r="H247" i="4"/>
  <c r="G247" i="4"/>
  <c r="F247" i="4"/>
  <c r="D247" i="4"/>
  <c r="C247" i="4"/>
  <c r="A247" i="4"/>
  <c r="AT246" i="4"/>
  <c r="AO246" i="4"/>
  <c r="AJ246" i="4"/>
  <c r="J246" i="4"/>
  <c r="I246" i="4"/>
  <c r="H246" i="4"/>
  <c r="G246" i="4"/>
  <c r="F246" i="4"/>
  <c r="D246" i="4"/>
  <c r="C246" i="4"/>
  <c r="A246" i="4"/>
  <c r="AT245" i="4"/>
  <c r="AO245" i="4"/>
  <c r="AJ245" i="4"/>
  <c r="J245" i="4"/>
  <c r="I245" i="4"/>
  <c r="H245" i="4"/>
  <c r="G245" i="4"/>
  <c r="F245" i="4"/>
  <c r="D245" i="4"/>
  <c r="C245" i="4"/>
  <c r="A245" i="4"/>
  <c r="AT244" i="4"/>
  <c r="AO244" i="4"/>
  <c r="AJ244" i="4"/>
  <c r="J244" i="4"/>
  <c r="I244" i="4"/>
  <c r="H244" i="4"/>
  <c r="G244" i="4"/>
  <c r="F244" i="4"/>
  <c r="D244" i="4"/>
  <c r="C244" i="4"/>
  <c r="A244" i="4"/>
  <c r="AT243" i="4"/>
  <c r="AO243" i="4"/>
  <c r="AJ243" i="4"/>
  <c r="J243" i="4"/>
  <c r="I243" i="4"/>
  <c r="H243" i="4"/>
  <c r="G243" i="4"/>
  <c r="F243" i="4"/>
  <c r="D243" i="4"/>
  <c r="C243" i="4"/>
  <c r="A243" i="4"/>
  <c r="AT242" i="4"/>
  <c r="AO242" i="4"/>
  <c r="AJ242" i="4"/>
  <c r="J242" i="4"/>
  <c r="I242" i="4"/>
  <c r="H242" i="4"/>
  <c r="G242" i="4"/>
  <c r="F242" i="4"/>
  <c r="D242" i="4"/>
  <c r="C242" i="4"/>
  <c r="A242" i="4"/>
  <c r="AT241" i="4"/>
  <c r="AO241" i="4"/>
  <c r="AJ241" i="4"/>
  <c r="J241" i="4"/>
  <c r="I241" i="4"/>
  <c r="H241" i="4"/>
  <c r="G241" i="4"/>
  <c r="F241" i="4"/>
  <c r="D241" i="4"/>
  <c r="C241" i="4"/>
  <c r="A241" i="4"/>
  <c r="AT240" i="4"/>
  <c r="AO240" i="4"/>
  <c r="AJ240" i="4"/>
  <c r="J240" i="4"/>
  <c r="I240" i="4"/>
  <c r="H240" i="4"/>
  <c r="G240" i="4"/>
  <c r="F240" i="4"/>
  <c r="D240" i="4"/>
  <c r="C240" i="4"/>
  <c r="A240" i="4"/>
  <c r="AT239" i="4"/>
  <c r="AO239" i="4"/>
  <c r="AJ239" i="4"/>
  <c r="J239" i="4"/>
  <c r="I239" i="4"/>
  <c r="H239" i="4"/>
  <c r="G239" i="4"/>
  <c r="F239" i="4"/>
  <c r="D239" i="4"/>
  <c r="C239" i="4"/>
  <c r="A239" i="4"/>
  <c r="CO251" i="6"/>
  <c r="CP251" i="6" s="1"/>
  <c r="CK251" i="6"/>
  <c r="CF251" i="6"/>
  <c r="CA251" i="6"/>
  <c r="AD251" i="6"/>
  <c r="AE251" i="6" s="1"/>
  <c r="Z251" i="6"/>
  <c r="U251" i="6"/>
  <c r="P251" i="6"/>
  <c r="B251" i="6"/>
  <c r="A251" i="6"/>
  <c r="CO250" i="6"/>
  <c r="CP250" i="6" s="1"/>
  <c r="CK250" i="6"/>
  <c r="CF250" i="6"/>
  <c r="CA250" i="6"/>
  <c r="AD250" i="6"/>
  <c r="AE250" i="6" s="1"/>
  <c r="Z250" i="6"/>
  <c r="U250" i="6"/>
  <c r="P250" i="6"/>
  <c r="B250" i="6"/>
  <c r="A250" i="6"/>
  <c r="CO249" i="6"/>
  <c r="CP249" i="6" s="1"/>
  <c r="CK249" i="6"/>
  <c r="CF249" i="6"/>
  <c r="CA249" i="6"/>
  <c r="AD249" i="6"/>
  <c r="AE249" i="6" s="1"/>
  <c r="Z249" i="6"/>
  <c r="U249" i="6"/>
  <c r="P249" i="6"/>
  <c r="B249" i="6"/>
  <c r="A249" i="6"/>
  <c r="CO248" i="6"/>
  <c r="CK248" i="6"/>
  <c r="CF248" i="6"/>
  <c r="CA248" i="6"/>
  <c r="AD248" i="6"/>
  <c r="AE248" i="6" s="1"/>
  <c r="Z248" i="6"/>
  <c r="U248" i="6"/>
  <c r="P248" i="6"/>
  <c r="B248" i="6"/>
  <c r="A248" i="6"/>
  <c r="CO247" i="6"/>
  <c r="CK247" i="6"/>
  <c r="CF247" i="6"/>
  <c r="CA247" i="6"/>
  <c r="AD247" i="6"/>
  <c r="AE247" i="6" s="1"/>
  <c r="Z247" i="6"/>
  <c r="U247" i="6"/>
  <c r="P247" i="6"/>
  <c r="B247" i="6"/>
  <c r="A247" i="6"/>
  <c r="CO246" i="6"/>
  <c r="CP246" i="6" s="1"/>
  <c r="CK246" i="6"/>
  <c r="CF246" i="6"/>
  <c r="CA246" i="6"/>
  <c r="AD246" i="6"/>
  <c r="AE246" i="6" s="1"/>
  <c r="Z246" i="6"/>
  <c r="U246" i="6"/>
  <c r="P246" i="6"/>
  <c r="B246" i="6"/>
  <c r="A246" i="6"/>
  <c r="CO245" i="6"/>
  <c r="CK245" i="6"/>
  <c r="CF245" i="6"/>
  <c r="CA245" i="6"/>
  <c r="AD245" i="6"/>
  <c r="AE245" i="6" s="1"/>
  <c r="Z245" i="6"/>
  <c r="U245" i="6"/>
  <c r="P245" i="6"/>
  <c r="B245" i="6"/>
  <c r="A245" i="6"/>
  <c r="CO244" i="6"/>
  <c r="CP244" i="6" s="1"/>
  <c r="CK244" i="6"/>
  <c r="CF244" i="6"/>
  <c r="CA244" i="6"/>
  <c r="AD244" i="6"/>
  <c r="AE244" i="6" s="1"/>
  <c r="Z244" i="6"/>
  <c r="U244" i="6"/>
  <c r="P244" i="6"/>
  <c r="B244" i="6"/>
  <c r="A244" i="6"/>
  <c r="CO243" i="6"/>
  <c r="CK243" i="6"/>
  <c r="CF243" i="6"/>
  <c r="CA243" i="6"/>
  <c r="AD243" i="6"/>
  <c r="AE243" i="6" s="1"/>
  <c r="Z243" i="6"/>
  <c r="U243" i="6"/>
  <c r="P243" i="6"/>
  <c r="B243" i="6"/>
  <c r="A243" i="6"/>
  <c r="CO242" i="6"/>
  <c r="CK242" i="6"/>
  <c r="CF242" i="6"/>
  <c r="CA242" i="6"/>
  <c r="AD242" i="6"/>
  <c r="AE242" i="6" s="1"/>
  <c r="Z242" i="6"/>
  <c r="U242" i="6"/>
  <c r="P242" i="6"/>
  <c r="B242" i="6"/>
  <c r="A242" i="6"/>
  <c r="CO241" i="6"/>
  <c r="CP241" i="6" s="1"/>
  <c r="CK241" i="6"/>
  <c r="CF241" i="6"/>
  <c r="CA241" i="6"/>
  <c r="AD241" i="6"/>
  <c r="AE241" i="6" s="1"/>
  <c r="Z241" i="6"/>
  <c r="U241" i="6"/>
  <c r="P241" i="6"/>
  <c r="B241" i="6"/>
  <c r="A241" i="6"/>
  <c r="CO240" i="6"/>
  <c r="CP240" i="6" s="1"/>
  <c r="CK240" i="6"/>
  <c r="CF240" i="6"/>
  <c r="CA240" i="6"/>
  <c r="AD240" i="6"/>
  <c r="AE240" i="6" s="1"/>
  <c r="Z240" i="6"/>
  <c r="U240" i="6"/>
  <c r="P240" i="6"/>
  <c r="B240" i="6"/>
  <c r="A240" i="6"/>
  <c r="CO239" i="6"/>
  <c r="CP239" i="6" s="1"/>
  <c r="CK239" i="6"/>
  <c r="CF239" i="6"/>
  <c r="CA239" i="6"/>
  <c r="AD239" i="6"/>
  <c r="AE239" i="6" s="1"/>
  <c r="Z239" i="6"/>
  <c r="U239" i="6"/>
  <c r="P239" i="6"/>
  <c r="B239" i="6"/>
  <c r="A239" i="6"/>
  <c r="CP248" i="6" l="1"/>
  <c r="CP247" i="6"/>
  <c r="CP245" i="6"/>
  <c r="CP243" i="6"/>
  <c r="CP242" i="6"/>
  <c r="AJ61" i="4" l="1"/>
  <c r="A252" i="6" l="1"/>
  <c r="B252" i="6"/>
  <c r="CO238" i="6"/>
  <c r="CK238" i="6"/>
  <c r="CF238" i="6"/>
  <c r="CA238" i="6"/>
  <c r="AD238" i="6"/>
  <c r="AE238" i="6" s="1"/>
  <c r="Z238" i="6"/>
  <c r="U238" i="6"/>
  <c r="P238" i="6"/>
  <c r="B238" i="6"/>
  <c r="A238" i="6"/>
  <c r="CP238" i="6" l="1"/>
  <c r="AD237" i="6"/>
  <c r="AD236" i="6"/>
  <c r="AD235" i="6"/>
  <c r="AD234" i="6"/>
  <c r="AD233" i="6"/>
  <c r="AD232" i="6"/>
  <c r="AD231" i="6"/>
  <c r="AD230" i="6"/>
  <c r="AD229" i="6"/>
  <c r="AD228" i="6"/>
  <c r="AD227" i="6"/>
  <c r="CV200" i="6" l="1"/>
  <c r="AT238" i="4" l="1"/>
  <c r="AO238" i="4"/>
  <c r="AJ238" i="4"/>
  <c r="J238" i="4"/>
  <c r="I238" i="4"/>
  <c r="H238" i="4"/>
  <c r="G238" i="4"/>
  <c r="F238" i="4"/>
  <c r="D238" i="4"/>
  <c r="C238" i="4"/>
  <c r="A238" i="4"/>
  <c r="AT237" i="4" l="1"/>
  <c r="AO237" i="4"/>
  <c r="AJ237" i="4"/>
  <c r="J237" i="4"/>
  <c r="I237" i="4"/>
  <c r="H237" i="4"/>
  <c r="G237" i="4"/>
  <c r="F237" i="4"/>
  <c r="D237" i="4"/>
  <c r="C237" i="4"/>
  <c r="A237" i="4"/>
  <c r="AT236" i="4"/>
  <c r="AO236" i="4"/>
  <c r="AJ236" i="4"/>
  <c r="J236" i="4"/>
  <c r="I236" i="4"/>
  <c r="H236" i="4"/>
  <c r="G236" i="4"/>
  <c r="F236" i="4"/>
  <c r="D236" i="4"/>
  <c r="C236" i="4"/>
  <c r="A236" i="4"/>
  <c r="AT235" i="4"/>
  <c r="AO235" i="4"/>
  <c r="AJ235" i="4"/>
  <c r="J235" i="4"/>
  <c r="I235" i="4"/>
  <c r="H235" i="4"/>
  <c r="G235" i="4"/>
  <c r="F235" i="4"/>
  <c r="D235" i="4"/>
  <c r="C235" i="4"/>
  <c r="A235" i="4"/>
  <c r="AT234" i="4"/>
  <c r="AO234" i="4"/>
  <c r="AJ234" i="4"/>
  <c r="J234" i="4"/>
  <c r="I234" i="4"/>
  <c r="H234" i="4"/>
  <c r="G234" i="4"/>
  <c r="F234" i="4"/>
  <c r="D234" i="4"/>
  <c r="C234" i="4"/>
  <c r="A234" i="4"/>
  <c r="AT233" i="4"/>
  <c r="AO233" i="4"/>
  <c r="AJ233" i="4"/>
  <c r="J233" i="4"/>
  <c r="I233" i="4"/>
  <c r="H233" i="4"/>
  <c r="G233" i="4"/>
  <c r="F233" i="4"/>
  <c r="D233" i="4"/>
  <c r="C233" i="4"/>
  <c r="A233" i="4"/>
  <c r="AT232" i="4"/>
  <c r="AO232" i="4"/>
  <c r="AJ232" i="4"/>
  <c r="J232" i="4"/>
  <c r="I232" i="4"/>
  <c r="H232" i="4"/>
  <c r="G232" i="4"/>
  <c r="F232" i="4"/>
  <c r="D232" i="4"/>
  <c r="C232" i="4"/>
  <c r="A232" i="4"/>
  <c r="AT231" i="4"/>
  <c r="AO231" i="4"/>
  <c r="AJ231" i="4"/>
  <c r="J231" i="4"/>
  <c r="I231" i="4"/>
  <c r="H231" i="4"/>
  <c r="G231" i="4"/>
  <c r="F231" i="4"/>
  <c r="D231" i="4"/>
  <c r="C231" i="4"/>
  <c r="A231" i="4"/>
  <c r="AT230" i="4"/>
  <c r="AO230" i="4"/>
  <c r="AJ230" i="4"/>
  <c r="J230" i="4"/>
  <c r="I230" i="4"/>
  <c r="H230" i="4"/>
  <c r="G230" i="4"/>
  <c r="F230" i="4"/>
  <c r="D230" i="4"/>
  <c r="C230" i="4"/>
  <c r="A230" i="4"/>
  <c r="AT229" i="4"/>
  <c r="AO229" i="4"/>
  <c r="AJ229" i="4"/>
  <c r="J229" i="4"/>
  <c r="I229" i="4"/>
  <c r="H229" i="4"/>
  <c r="G229" i="4"/>
  <c r="F229" i="4"/>
  <c r="D229" i="4"/>
  <c r="C229" i="4"/>
  <c r="A229" i="4"/>
  <c r="AT228" i="4"/>
  <c r="AO228" i="4"/>
  <c r="AJ228" i="4"/>
  <c r="J228" i="4"/>
  <c r="I228" i="4"/>
  <c r="H228" i="4"/>
  <c r="G228" i="4"/>
  <c r="F228" i="4"/>
  <c r="D228" i="4"/>
  <c r="C228" i="4"/>
  <c r="A228" i="4"/>
  <c r="CO237" i="6"/>
  <c r="CP237" i="6" s="1"/>
  <c r="CK237" i="6"/>
  <c r="CF237" i="6"/>
  <c r="CA237" i="6"/>
  <c r="AE237" i="6"/>
  <c r="Z237" i="6"/>
  <c r="U237" i="6"/>
  <c r="P237" i="6"/>
  <c r="B237" i="6"/>
  <c r="A237" i="6"/>
  <c r="CO236" i="6"/>
  <c r="CP236" i="6" s="1"/>
  <c r="CK236" i="6"/>
  <c r="CF236" i="6"/>
  <c r="CA236" i="6"/>
  <c r="AE236" i="6"/>
  <c r="Z236" i="6"/>
  <c r="U236" i="6"/>
  <c r="P236" i="6"/>
  <c r="B236" i="6"/>
  <c r="A236" i="6"/>
  <c r="CO235" i="6"/>
  <c r="CP235" i="6" s="1"/>
  <c r="CK235" i="6"/>
  <c r="CF235" i="6"/>
  <c r="CA235" i="6"/>
  <c r="AE235" i="6"/>
  <c r="Z235" i="6"/>
  <c r="U235" i="6"/>
  <c r="P235" i="6"/>
  <c r="B235" i="6"/>
  <c r="A235" i="6"/>
  <c r="CO234" i="6"/>
  <c r="CP234" i="6" s="1"/>
  <c r="CK234" i="6"/>
  <c r="CF234" i="6"/>
  <c r="CA234" i="6"/>
  <c r="AE234" i="6"/>
  <c r="Z234" i="6"/>
  <c r="U234" i="6"/>
  <c r="P234" i="6"/>
  <c r="B234" i="6"/>
  <c r="A234" i="6"/>
  <c r="CO233" i="6"/>
  <c r="CP233" i="6" s="1"/>
  <c r="CK233" i="6"/>
  <c r="CF233" i="6"/>
  <c r="CA233" i="6"/>
  <c r="AE233" i="6"/>
  <c r="Z233" i="6"/>
  <c r="U233" i="6"/>
  <c r="P233" i="6"/>
  <c r="B233" i="6"/>
  <c r="A233" i="6"/>
  <c r="CO232" i="6"/>
  <c r="CP232" i="6" s="1"/>
  <c r="CK232" i="6"/>
  <c r="CF232" i="6"/>
  <c r="CA232" i="6"/>
  <c r="AE232" i="6"/>
  <c r="Z232" i="6"/>
  <c r="U232" i="6"/>
  <c r="P232" i="6"/>
  <c r="B232" i="6"/>
  <c r="A232" i="6"/>
  <c r="CO231" i="6"/>
  <c r="CP231" i="6" s="1"/>
  <c r="CK231" i="6"/>
  <c r="CF231" i="6"/>
  <c r="CA231" i="6"/>
  <c r="AE231" i="6"/>
  <c r="Z231" i="6"/>
  <c r="U231" i="6"/>
  <c r="P231" i="6"/>
  <c r="B231" i="6"/>
  <c r="A231" i="6"/>
  <c r="CO230" i="6"/>
  <c r="CP230" i="6" s="1"/>
  <c r="CK230" i="6"/>
  <c r="CF230" i="6"/>
  <c r="CA230" i="6"/>
  <c r="AE230" i="6"/>
  <c r="Z230" i="6"/>
  <c r="U230" i="6"/>
  <c r="P230" i="6"/>
  <c r="B230" i="6"/>
  <c r="A230" i="6"/>
  <c r="CO229" i="6"/>
  <c r="CP229" i="6" s="1"/>
  <c r="CK229" i="6"/>
  <c r="CF229" i="6"/>
  <c r="CA229" i="6"/>
  <c r="AE229" i="6"/>
  <c r="Z229" i="6"/>
  <c r="U229" i="6"/>
  <c r="P229" i="6"/>
  <c r="B229" i="6"/>
  <c r="A229" i="6"/>
  <c r="CO228" i="6"/>
  <c r="CP228" i="6" s="1"/>
  <c r="CK228" i="6"/>
  <c r="CF228" i="6"/>
  <c r="CA228" i="6"/>
  <c r="AE228" i="6"/>
  <c r="Z228" i="6"/>
  <c r="U228" i="6"/>
  <c r="P228" i="6"/>
  <c r="B228" i="6"/>
  <c r="A228" i="6"/>
  <c r="AT227" i="4"/>
  <c r="AO227" i="4"/>
  <c r="AJ227" i="4"/>
  <c r="J227" i="4"/>
  <c r="I227" i="4"/>
  <c r="H227" i="4"/>
  <c r="G227" i="4"/>
  <c r="F227" i="4"/>
  <c r="D227" i="4"/>
  <c r="C227" i="4"/>
  <c r="A227" i="4"/>
  <c r="CK227" i="6"/>
  <c r="CF227" i="6"/>
  <c r="CA227" i="6"/>
  <c r="AE227" i="6"/>
  <c r="Z227" i="6"/>
  <c r="U227" i="6"/>
  <c r="P227" i="6"/>
  <c r="A227" i="6"/>
  <c r="B227" i="6"/>
  <c r="CO227" i="6"/>
  <c r="AT224" i="4"/>
  <c r="AO224" i="4"/>
  <c r="AJ224" i="4"/>
  <c r="J224" i="4"/>
  <c r="I224" i="4"/>
  <c r="H224" i="4"/>
  <c r="G224" i="4"/>
  <c r="F224" i="4"/>
  <c r="D224" i="4"/>
  <c r="C224" i="4"/>
  <c r="A224" i="4"/>
  <c r="AT222" i="4"/>
  <c r="AO222" i="4"/>
  <c r="AJ222" i="4"/>
  <c r="J222" i="4"/>
  <c r="I222" i="4"/>
  <c r="H222" i="4"/>
  <c r="G222" i="4"/>
  <c r="F222" i="4"/>
  <c r="D222" i="4"/>
  <c r="C222" i="4"/>
  <c r="A222" i="4"/>
  <c r="CP224" i="6"/>
  <c r="CK224" i="6"/>
  <c r="CF224" i="6"/>
  <c r="CA224" i="6"/>
  <c r="AE224" i="6"/>
  <c r="Z224" i="6"/>
  <c r="U224" i="6"/>
  <c r="P224" i="6"/>
  <c r="B224" i="6"/>
  <c r="A224" i="6"/>
  <c r="CP222" i="6"/>
  <c r="CK222" i="6"/>
  <c r="CF222" i="6"/>
  <c r="CA222" i="6"/>
  <c r="AE222" i="6"/>
  <c r="Z222" i="6"/>
  <c r="U222" i="6"/>
  <c r="P222" i="6"/>
  <c r="B222" i="6"/>
  <c r="A222" i="6"/>
  <c r="Z226" i="6"/>
  <c r="U226" i="6"/>
  <c r="Z225" i="6"/>
  <c r="U225" i="6"/>
  <c r="Z223" i="6"/>
  <c r="U223" i="6"/>
  <c r="Z221" i="6"/>
  <c r="U221" i="6"/>
  <c r="Z220" i="6"/>
  <c r="U220" i="6"/>
  <c r="Z219" i="6"/>
  <c r="U219" i="6"/>
  <c r="Z218" i="6"/>
  <c r="U218" i="6"/>
  <c r="Z217" i="6"/>
  <c r="U217" i="6"/>
  <c r="Z216" i="6"/>
  <c r="U216" i="6"/>
  <c r="Z215" i="6"/>
  <c r="U215" i="6"/>
  <c r="Z214" i="6"/>
  <c r="U214" i="6"/>
  <c r="Z213" i="6"/>
  <c r="U213" i="6"/>
  <c r="Z212" i="6"/>
  <c r="U212" i="6"/>
  <c r="Z211" i="6"/>
  <c r="U211" i="6"/>
  <c r="Z210" i="6"/>
  <c r="U210" i="6"/>
  <c r="Z209" i="6"/>
  <c r="U209" i="6"/>
  <c r="Z208" i="6"/>
  <c r="U208" i="6"/>
  <c r="Z207" i="6"/>
  <c r="U207" i="6"/>
  <c r="Z206" i="6"/>
  <c r="U206" i="6"/>
  <c r="Z205" i="6"/>
  <c r="U205" i="6"/>
  <c r="Z204" i="6"/>
  <c r="U204" i="6"/>
  <c r="Z203" i="6"/>
  <c r="U203" i="6"/>
  <c r="Z202" i="6"/>
  <c r="U202" i="6"/>
  <c r="Z201" i="6"/>
  <c r="U201" i="6"/>
  <c r="Z200" i="6"/>
  <c r="U200" i="6"/>
  <c r="Z199" i="6"/>
  <c r="U199" i="6"/>
  <c r="Z198" i="6"/>
  <c r="U198" i="6"/>
  <c r="Z197" i="6"/>
  <c r="U197" i="6"/>
  <c r="Z196" i="6"/>
  <c r="U196" i="6"/>
  <c r="Z195" i="6"/>
  <c r="U195" i="6"/>
  <c r="Z194" i="6"/>
  <c r="U194" i="6"/>
  <c r="Z193" i="6"/>
  <c r="U193" i="6"/>
  <c r="Z192" i="6"/>
  <c r="U192" i="6"/>
  <c r="Z191" i="6"/>
  <c r="U191" i="6"/>
  <c r="Z190" i="6"/>
  <c r="U190" i="6"/>
  <c r="Z189" i="6"/>
  <c r="U189" i="6"/>
  <c r="Z188" i="6"/>
  <c r="U188" i="6"/>
  <c r="Z187" i="6"/>
  <c r="U187" i="6"/>
  <c r="Z186" i="6"/>
  <c r="U186" i="6"/>
  <c r="Z185" i="6"/>
  <c r="U185" i="6"/>
  <c r="Z184" i="6"/>
  <c r="U184" i="6"/>
  <c r="Z183" i="6"/>
  <c r="U183" i="6"/>
  <c r="Z182" i="6"/>
  <c r="U182" i="6"/>
  <c r="Z181" i="6"/>
  <c r="U181" i="6"/>
  <c r="Z180" i="6"/>
  <c r="U180" i="6"/>
  <c r="Z179" i="6"/>
  <c r="U179" i="6"/>
  <c r="Z178" i="6"/>
  <c r="U178" i="6"/>
  <c r="Z177" i="6"/>
  <c r="U177" i="6"/>
  <c r="Z176" i="6"/>
  <c r="U176" i="6"/>
  <c r="Z175" i="6"/>
  <c r="U175" i="6"/>
  <c r="Z174" i="6"/>
  <c r="U174" i="6"/>
  <c r="Z173" i="6"/>
  <c r="U173" i="6"/>
  <c r="Z172" i="6"/>
  <c r="U172" i="6"/>
  <c r="Z171" i="6"/>
  <c r="U171" i="6"/>
  <c r="Z170" i="6"/>
  <c r="U170" i="6"/>
  <c r="Z169" i="6"/>
  <c r="U169" i="6"/>
  <c r="Z168" i="6"/>
  <c r="U168" i="6"/>
  <c r="Z167" i="6"/>
  <c r="U167" i="6"/>
  <c r="Z166" i="6"/>
  <c r="U166" i="6"/>
  <c r="Z165" i="6"/>
  <c r="U165" i="6"/>
  <c r="Z164" i="6"/>
  <c r="U164" i="6"/>
  <c r="Z163" i="6"/>
  <c r="U163" i="6"/>
  <c r="Z162" i="6"/>
  <c r="U162" i="6"/>
  <c r="Z161" i="6"/>
  <c r="U161" i="6"/>
  <c r="Z160" i="6"/>
  <c r="U160" i="6"/>
  <c r="Z159" i="6"/>
  <c r="U159" i="6"/>
  <c r="Z158" i="6"/>
  <c r="U158" i="6"/>
  <c r="Z157" i="6"/>
  <c r="U157" i="6"/>
  <c r="Z156" i="6"/>
  <c r="U156" i="6"/>
  <c r="Z155" i="6"/>
  <c r="U155" i="6"/>
  <c r="Z154" i="6"/>
  <c r="U154" i="6"/>
  <c r="Z153" i="6"/>
  <c r="U153" i="6"/>
  <c r="Z152" i="6"/>
  <c r="U152" i="6"/>
  <c r="Z151" i="6"/>
  <c r="U151" i="6"/>
  <c r="Z150" i="6"/>
  <c r="U150" i="6"/>
  <c r="Z149" i="6"/>
  <c r="U149" i="6"/>
  <c r="Z148" i="6"/>
  <c r="U148" i="6"/>
  <c r="Z147" i="6"/>
  <c r="U147" i="6"/>
  <c r="Z146" i="6"/>
  <c r="U146" i="6"/>
  <c r="Z145" i="6"/>
  <c r="U145" i="6"/>
  <c r="Z144" i="6"/>
  <c r="U144" i="6"/>
  <c r="Z143" i="6"/>
  <c r="U143" i="6"/>
  <c r="Z142" i="6"/>
  <c r="U142" i="6"/>
  <c r="Z141" i="6"/>
  <c r="U141" i="6"/>
  <c r="Z140" i="6"/>
  <c r="U140" i="6"/>
  <c r="Z139" i="6"/>
  <c r="U139" i="6"/>
  <c r="Z138" i="6"/>
  <c r="U138" i="6"/>
  <c r="Z137" i="6"/>
  <c r="U137" i="6"/>
  <c r="Z136" i="6"/>
  <c r="U136" i="6"/>
  <c r="Z135" i="6"/>
  <c r="U135" i="6"/>
  <c r="Z134" i="6"/>
  <c r="U134" i="6"/>
  <c r="Z133" i="6"/>
  <c r="U133" i="6"/>
  <c r="Z132" i="6"/>
  <c r="U132" i="6"/>
  <c r="Z131" i="6"/>
  <c r="U131" i="6"/>
  <c r="Z130" i="6"/>
  <c r="U130" i="6"/>
  <c r="Z129" i="6"/>
  <c r="U129" i="6"/>
  <c r="Z128" i="6"/>
  <c r="U128" i="6"/>
  <c r="Z127" i="6"/>
  <c r="U127" i="6"/>
  <c r="Z126" i="6"/>
  <c r="U126" i="6"/>
  <c r="Z125" i="6"/>
  <c r="U125" i="6"/>
  <c r="Z124" i="6"/>
  <c r="U124" i="6"/>
  <c r="Z123" i="6"/>
  <c r="U123" i="6"/>
  <c r="Z122" i="6"/>
  <c r="U122" i="6"/>
  <c r="Z121" i="6"/>
  <c r="U121" i="6"/>
  <c r="Z120" i="6"/>
  <c r="U120" i="6"/>
  <c r="Z119" i="6"/>
  <c r="U119" i="6"/>
  <c r="Z118" i="6"/>
  <c r="U118" i="6"/>
  <c r="Z117" i="6"/>
  <c r="U117" i="6"/>
  <c r="Z116" i="6"/>
  <c r="U116" i="6"/>
  <c r="Z115" i="6"/>
  <c r="U115" i="6"/>
  <c r="Z114" i="6"/>
  <c r="U114" i="6"/>
  <c r="Z113" i="6"/>
  <c r="U113" i="6"/>
  <c r="Z112" i="6"/>
  <c r="U112" i="6"/>
  <c r="Z111" i="6"/>
  <c r="U111" i="6"/>
  <c r="Z110" i="6"/>
  <c r="U110" i="6"/>
  <c r="U109" i="6"/>
  <c r="Z108" i="6"/>
  <c r="U108" i="6"/>
  <c r="Z107" i="6"/>
  <c r="U107" i="6"/>
  <c r="Z106" i="6"/>
  <c r="U106" i="6"/>
  <c r="Z105" i="6"/>
  <c r="U105" i="6"/>
  <c r="U104" i="6"/>
  <c r="Z103" i="6"/>
  <c r="U103" i="6"/>
  <c r="Z102" i="6"/>
  <c r="U102" i="6"/>
  <c r="Z101" i="6"/>
  <c r="U101" i="6"/>
  <c r="Z100" i="6"/>
  <c r="U100" i="6"/>
  <c r="Z99" i="6"/>
  <c r="U99" i="6"/>
  <c r="Z98" i="6"/>
  <c r="U98" i="6"/>
  <c r="Z97" i="6"/>
  <c r="U97" i="6"/>
  <c r="Z96" i="6"/>
  <c r="U96" i="6"/>
  <c r="Z95" i="6"/>
  <c r="U95" i="6"/>
  <c r="Z94" i="6"/>
  <c r="U94" i="6"/>
  <c r="Z93" i="6"/>
  <c r="U93" i="6"/>
  <c r="Z92" i="6"/>
  <c r="U92" i="6"/>
  <c r="Z91" i="6"/>
  <c r="U91" i="6"/>
  <c r="Z90" i="6"/>
  <c r="U90" i="6"/>
  <c r="Z89" i="6"/>
  <c r="U89" i="6"/>
  <c r="Z88" i="6"/>
  <c r="U88" i="6"/>
  <c r="Z87" i="6"/>
  <c r="U87" i="6"/>
  <c r="Z86" i="6"/>
  <c r="U86" i="6"/>
  <c r="Z85" i="6"/>
  <c r="U85" i="6"/>
  <c r="Z84" i="6"/>
  <c r="U84" i="6"/>
  <c r="Z83" i="6"/>
  <c r="U83" i="6"/>
  <c r="Z82" i="6"/>
  <c r="U82" i="6"/>
  <c r="Z81" i="6"/>
  <c r="U81" i="6"/>
  <c r="Z80" i="6"/>
  <c r="U80" i="6"/>
  <c r="Z79" i="6"/>
  <c r="U79" i="6"/>
  <c r="Z78" i="6"/>
  <c r="U78" i="6"/>
  <c r="Z77" i="6"/>
  <c r="U77" i="6"/>
  <c r="Z76" i="6"/>
  <c r="U76" i="6"/>
  <c r="Z75" i="6"/>
  <c r="U75" i="6"/>
  <c r="Z74" i="6"/>
  <c r="U74" i="6"/>
  <c r="Z73" i="6"/>
  <c r="U73" i="6"/>
  <c r="Z72" i="6"/>
  <c r="U72" i="6"/>
  <c r="Z71" i="6"/>
  <c r="U71" i="6"/>
  <c r="Z70" i="6"/>
  <c r="U70" i="6"/>
  <c r="Z69" i="6"/>
  <c r="U69" i="6"/>
  <c r="Z68" i="6"/>
  <c r="U68" i="6"/>
  <c r="Z67" i="6"/>
  <c r="U67" i="6"/>
  <c r="Z66" i="6"/>
  <c r="U66" i="6"/>
  <c r="Z65" i="6"/>
  <c r="U65" i="6"/>
  <c r="Z64" i="6"/>
  <c r="U64" i="6"/>
  <c r="Z63" i="6"/>
  <c r="U63" i="6"/>
  <c r="Z62" i="6"/>
  <c r="U62" i="6"/>
  <c r="Z61" i="6"/>
  <c r="U61" i="6"/>
  <c r="Z60" i="6"/>
  <c r="U60" i="6"/>
  <c r="Z59" i="6"/>
  <c r="U59" i="6"/>
  <c r="Z58" i="6"/>
  <c r="U58" i="6"/>
  <c r="Z57" i="6"/>
  <c r="U57" i="6"/>
  <c r="Z56" i="6"/>
  <c r="U56" i="6"/>
  <c r="Z55" i="6"/>
  <c r="U55" i="6"/>
  <c r="Z54" i="6"/>
  <c r="U54" i="6"/>
  <c r="Z53" i="6"/>
  <c r="U53" i="6"/>
  <c r="Z52" i="6"/>
  <c r="U52" i="6"/>
  <c r="Z51" i="6"/>
  <c r="U51" i="6"/>
  <c r="Z50" i="6"/>
  <c r="U50" i="6"/>
  <c r="Z49" i="6"/>
  <c r="U49" i="6"/>
  <c r="Z48" i="6"/>
  <c r="U48" i="6"/>
  <c r="Z47" i="6"/>
  <c r="U47" i="6"/>
  <c r="Z46" i="6"/>
  <c r="U46" i="6"/>
  <c r="Z45" i="6"/>
  <c r="U45" i="6"/>
  <c r="Z44" i="6"/>
  <c r="U44" i="6"/>
  <c r="Z43" i="6"/>
  <c r="U43" i="6"/>
  <c r="Z42" i="6"/>
  <c r="U42" i="6"/>
  <c r="Z41" i="6"/>
  <c r="U41" i="6"/>
  <c r="Z40" i="6"/>
  <c r="U40" i="6"/>
  <c r="Z39" i="6"/>
  <c r="U39" i="6"/>
  <c r="Z38" i="6"/>
  <c r="U38" i="6"/>
  <c r="Z37" i="6"/>
  <c r="U37" i="6"/>
  <c r="Z36" i="6"/>
  <c r="U36" i="6"/>
  <c r="Z35" i="6"/>
  <c r="U35" i="6"/>
  <c r="Z34" i="6"/>
  <c r="U34" i="6"/>
  <c r="Z33" i="6"/>
  <c r="U33" i="6"/>
  <c r="Z32" i="6"/>
  <c r="U32" i="6"/>
  <c r="Z31" i="6"/>
  <c r="U31" i="6"/>
  <c r="Z30" i="6"/>
  <c r="U30" i="6"/>
  <c r="Z29" i="6"/>
  <c r="U29" i="6"/>
  <c r="Z28" i="6"/>
  <c r="U28" i="6"/>
  <c r="Z27" i="6"/>
  <c r="U27" i="6"/>
  <c r="Z26" i="6"/>
  <c r="U26" i="6"/>
  <c r="Z25" i="6"/>
  <c r="U25" i="6"/>
  <c r="Z24" i="6"/>
  <c r="U24" i="6"/>
  <c r="Z23" i="6"/>
  <c r="U23" i="6"/>
  <c r="Z22" i="6"/>
  <c r="U22" i="6"/>
  <c r="Z21" i="6"/>
  <c r="U21" i="6"/>
  <c r="Z20" i="6"/>
  <c r="U20" i="6"/>
  <c r="Z19" i="6"/>
  <c r="U19" i="6"/>
  <c r="Z18" i="6"/>
  <c r="U18" i="6"/>
  <c r="Z17" i="6"/>
  <c r="U17" i="6"/>
  <c r="Z16" i="6"/>
  <c r="U16" i="6"/>
  <c r="Z15" i="6"/>
  <c r="U15" i="6"/>
  <c r="Z14" i="6"/>
  <c r="U14" i="6"/>
  <c r="Z13" i="6"/>
  <c r="U13" i="6"/>
  <c r="Z12" i="6"/>
  <c r="U12" i="6"/>
  <c r="Z11" i="6"/>
  <c r="U11" i="6"/>
  <c r="Z10" i="6"/>
  <c r="U10" i="6"/>
  <c r="Z9" i="6"/>
  <c r="U9" i="6"/>
  <c r="Z8" i="6"/>
  <c r="U8" i="6"/>
  <c r="Z7" i="6"/>
  <c r="U7" i="6"/>
  <c r="Z6" i="6"/>
  <c r="U6" i="6"/>
  <c r="Z5" i="6"/>
  <c r="U5" i="6"/>
  <c r="AE5" i="6"/>
  <c r="AE6" i="6"/>
  <c r="AE7" i="6"/>
  <c r="AE8" i="6"/>
  <c r="AE9" i="6"/>
  <c r="AE10" i="6"/>
  <c r="AE11" i="6"/>
  <c r="AE12" i="6"/>
  <c r="AE13" i="6"/>
  <c r="AE14" i="6"/>
  <c r="AE15" i="6"/>
  <c r="AE16" i="6"/>
  <c r="AE17" i="6"/>
  <c r="AE18" i="6"/>
  <c r="AE19" i="6"/>
  <c r="AE20" i="6"/>
  <c r="AE21" i="6"/>
  <c r="AE22" i="6"/>
  <c r="AE23" i="6"/>
  <c r="AE24" i="6"/>
  <c r="AE25" i="6"/>
  <c r="AE26" i="6"/>
  <c r="AE27" i="6"/>
  <c r="AE28" i="6"/>
  <c r="AE29" i="6"/>
  <c r="AE30" i="6"/>
  <c r="AE31" i="6"/>
  <c r="AE32" i="6"/>
  <c r="AE33" i="6"/>
  <c r="AE34" i="6"/>
  <c r="AE35" i="6"/>
  <c r="AE36" i="6"/>
  <c r="AE37" i="6"/>
  <c r="AE38" i="6"/>
  <c r="AE39" i="6"/>
  <c r="AE40" i="6"/>
  <c r="AE41" i="6"/>
  <c r="AE42" i="6"/>
  <c r="AE43" i="6"/>
  <c r="AE44" i="6"/>
  <c r="AE45" i="6"/>
  <c r="AE46" i="6"/>
  <c r="AE47" i="6"/>
  <c r="AE48" i="6"/>
  <c r="AE49" i="6"/>
  <c r="AE50" i="6"/>
  <c r="AE51" i="6"/>
  <c r="AE52" i="6"/>
  <c r="AE53" i="6"/>
  <c r="AE54" i="6"/>
  <c r="AE55" i="6"/>
  <c r="AE56" i="6"/>
  <c r="AE57" i="6"/>
  <c r="AE58" i="6"/>
  <c r="AE59" i="6"/>
  <c r="AE60" i="6"/>
  <c r="AE61" i="6"/>
  <c r="AE62" i="6"/>
  <c r="AE63" i="6"/>
  <c r="AE64" i="6"/>
  <c r="AE65" i="6"/>
  <c r="AE66" i="6"/>
  <c r="AE67" i="6"/>
  <c r="AE68" i="6"/>
  <c r="AE69" i="6"/>
  <c r="AE70" i="6"/>
  <c r="AE71" i="6"/>
  <c r="AE72" i="6"/>
  <c r="AE73" i="6"/>
  <c r="AE74" i="6"/>
  <c r="AE75" i="6"/>
  <c r="AE76" i="6"/>
  <c r="AE77" i="6"/>
  <c r="AE78" i="6"/>
  <c r="AE79" i="6"/>
  <c r="AE80" i="6"/>
  <c r="AE81" i="6"/>
  <c r="AE82" i="6"/>
  <c r="AE83" i="6"/>
  <c r="AE84" i="6"/>
  <c r="AE85" i="6"/>
  <c r="AE86" i="6"/>
  <c r="AE87" i="6"/>
  <c r="AE88" i="6"/>
  <c r="AE89" i="6"/>
  <c r="AE90" i="6"/>
  <c r="AE91" i="6"/>
  <c r="AE92" i="6"/>
  <c r="AE93" i="6"/>
  <c r="AE94" i="6"/>
  <c r="AE95" i="6"/>
  <c r="AE96" i="6"/>
  <c r="AE97" i="6"/>
  <c r="AE98" i="6"/>
  <c r="AE99" i="6"/>
  <c r="AE100" i="6"/>
  <c r="AE101" i="6"/>
  <c r="AE102" i="6"/>
  <c r="AE103" i="6"/>
  <c r="AE104" i="6"/>
  <c r="AE105" i="6"/>
  <c r="AE106" i="6"/>
  <c r="AE107" i="6"/>
  <c r="AE108" i="6"/>
  <c r="AE109" i="6"/>
  <c r="AE110" i="6"/>
  <c r="AE111" i="6"/>
  <c r="AE112" i="6"/>
  <c r="AE113" i="6"/>
  <c r="AE114" i="6"/>
  <c r="AE115" i="6"/>
  <c r="AE116" i="6"/>
  <c r="AE117" i="6"/>
  <c r="AE118" i="6"/>
  <c r="AE119" i="6"/>
  <c r="AE120" i="6"/>
  <c r="AE121" i="6"/>
  <c r="AE122" i="6"/>
  <c r="AE123" i="6"/>
  <c r="AE124" i="6"/>
  <c r="AE125" i="6"/>
  <c r="AE126" i="6"/>
  <c r="AE127" i="6"/>
  <c r="AE128" i="6"/>
  <c r="AE129" i="6"/>
  <c r="AE130" i="6"/>
  <c r="AE131" i="6"/>
  <c r="AE132" i="6"/>
  <c r="AE133" i="6"/>
  <c r="AE134" i="6"/>
  <c r="AE135" i="6"/>
  <c r="AE136" i="6"/>
  <c r="AE137" i="6"/>
  <c r="AE138" i="6"/>
  <c r="AE139" i="6"/>
  <c r="AE140" i="6"/>
  <c r="AE141" i="6"/>
  <c r="AE142" i="6"/>
  <c r="AE143" i="6"/>
  <c r="AE144" i="6"/>
  <c r="AE145" i="6"/>
  <c r="AE146" i="6"/>
  <c r="AE147" i="6"/>
  <c r="AE148" i="6"/>
  <c r="AE149" i="6"/>
  <c r="AE150" i="6"/>
  <c r="AE151" i="6"/>
  <c r="AE152" i="6"/>
  <c r="AE153" i="6"/>
  <c r="AE154" i="6"/>
  <c r="AE155" i="6"/>
  <c r="AE156" i="6"/>
  <c r="AE157" i="6"/>
  <c r="AE158" i="6"/>
  <c r="AE159" i="6"/>
  <c r="AE160" i="6"/>
  <c r="AE161" i="6"/>
  <c r="AE162" i="6"/>
  <c r="AE163" i="6"/>
  <c r="AE164" i="6"/>
  <c r="AE165" i="6"/>
  <c r="AE166" i="6"/>
  <c r="AE167" i="6"/>
  <c r="AE168" i="6"/>
  <c r="AE169" i="6"/>
  <c r="AE170" i="6"/>
  <c r="AE171" i="6"/>
  <c r="AE172" i="6"/>
  <c r="AE173" i="6"/>
  <c r="AE174" i="6"/>
  <c r="AE175" i="6"/>
  <c r="AE176" i="6"/>
  <c r="AE177" i="6"/>
  <c r="AE178" i="6"/>
  <c r="AE179" i="6"/>
  <c r="AE180" i="6"/>
  <c r="AE181" i="6"/>
  <c r="AE182" i="6"/>
  <c r="AE183" i="6"/>
  <c r="AE184" i="6"/>
  <c r="AE185" i="6"/>
  <c r="AE186" i="6"/>
  <c r="AE187" i="6"/>
  <c r="AE188" i="6"/>
  <c r="AE189" i="6"/>
  <c r="AE190" i="6"/>
  <c r="AE191" i="6"/>
  <c r="AE192" i="6"/>
  <c r="AE193" i="6"/>
  <c r="AE194" i="6"/>
  <c r="AE195" i="6"/>
  <c r="AE196" i="6"/>
  <c r="AE197" i="6"/>
  <c r="AE198" i="6"/>
  <c r="AE199" i="6"/>
  <c r="AE200" i="6"/>
  <c r="AE201" i="6"/>
  <c r="AE202" i="6"/>
  <c r="AE203" i="6"/>
  <c r="AE204" i="6"/>
  <c r="AE205" i="6"/>
  <c r="AE206" i="6"/>
  <c r="AE207" i="6"/>
  <c r="AE208" i="6"/>
  <c r="AE209" i="6"/>
  <c r="AE210" i="6"/>
  <c r="AE211" i="6"/>
  <c r="AE212" i="6"/>
  <c r="AE213" i="6"/>
  <c r="AE214" i="6"/>
  <c r="AE215" i="6"/>
  <c r="AE216" i="6"/>
  <c r="AE217" i="6"/>
  <c r="AE218" i="6"/>
  <c r="AE219" i="6"/>
  <c r="AE220" i="6"/>
  <c r="AE221" i="6"/>
  <c r="AE223" i="6"/>
  <c r="AE225" i="6"/>
  <c r="AE226" i="6"/>
  <c r="CP227" i="6" l="1"/>
  <c r="AJ218" i="4"/>
  <c r="CK128" i="6" l="1"/>
  <c r="CA128" i="6"/>
  <c r="CF128" i="6"/>
  <c r="AT226" i="4" l="1"/>
  <c r="AO226" i="4"/>
  <c r="AJ226" i="4"/>
  <c r="J226" i="4"/>
  <c r="I226" i="4"/>
  <c r="H226" i="4"/>
  <c r="G226" i="4"/>
  <c r="F226" i="4"/>
  <c r="D226" i="4"/>
  <c r="C226" i="4"/>
  <c r="A226" i="4"/>
  <c r="CP225" i="6"/>
  <c r="CK225" i="6"/>
  <c r="CF225" i="6"/>
  <c r="CA225" i="6"/>
  <c r="P225" i="6"/>
  <c r="B225" i="6"/>
  <c r="A225" i="6"/>
  <c r="AT225" i="4"/>
  <c r="AO225" i="4"/>
  <c r="AJ225" i="4"/>
  <c r="J225" i="4"/>
  <c r="I225" i="4"/>
  <c r="H225" i="4"/>
  <c r="G225" i="4"/>
  <c r="F225" i="4"/>
  <c r="D225" i="4"/>
  <c r="C225" i="4"/>
  <c r="A225" i="4"/>
  <c r="AT223" i="4"/>
  <c r="AO223" i="4"/>
  <c r="AJ223" i="4"/>
  <c r="J223" i="4"/>
  <c r="I223" i="4"/>
  <c r="H223" i="4"/>
  <c r="G223" i="4"/>
  <c r="F223" i="4"/>
  <c r="D223" i="4"/>
  <c r="C223" i="4"/>
  <c r="A223" i="4"/>
  <c r="AT221" i="4"/>
  <c r="AO221" i="4"/>
  <c r="AJ221" i="4"/>
  <c r="J221" i="4"/>
  <c r="I221" i="4"/>
  <c r="H221" i="4"/>
  <c r="G221" i="4"/>
  <c r="F221" i="4"/>
  <c r="D221" i="4"/>
  <c r="C221" i="4"/>
  <c r="A221" i="4"/>
  <c r="CP226" i="6"/>
  <c r="CK226" i="6"/>
  <c r="CF226" i="6"/>
  <c r="CA226" i="6"/>
  <c r="P226" i="6"/>
  <c r="B226" i="6"/>
  <c r="A226" i="6"/>
  <c r="CP223" i="6"/>
  <c r="CK223" i="6"/>
  <c r="CF223" i="6"/>
  <c r="CA223" i="6"/>
  <c r="P223" i="6"/>
  <c r="B223" i="6"/>
  <c r="A223" i="6"/>
  <c r="CP221" i="6"/>
  <c r="CK221" i="6"/>
  <c r="CF221" i="6"/>
  <c r="CA221" i="6"/>
  <c r="P221" i="6"/>
  <c r="B221" i="6"/>
  <c r="A221" i="6"/>
  <c r="AT220" i="4"/>
  <c r="AO220" i="4"/>
  <c r="AJ220" i="4"/>
  <c r="J220" i="4"/>
  <c r="I220" i="4"/>
  <c r="H220" i="4"/>
  <c r="G220" i="4"/>
  <c r="F220" i="4"/>
  <c r="D220" i="4"/>
  <c r="C220" i="4"/>
  <c r="A220" i="4"/>
  <c r="AT219" i="4"/>
  <c r="AO219" i="4"/>
  <c r="AJ219" i="4"/>
  <c r="J219" i="4"/>
  <c r="I219" i="4"/>
  <c r="H219" i="4"/>
  <c r="G219" i="4"/>
  <c r="F219" i="4"/>
  <c r="D219" i="4"/>
  <c r="C219" i="4"/>
  <c r="A219" i="4"/>
  <c r="AT218" i="4"/>
  <c r="AO218" i="4"/>
  <c r="J218" i="4"/>
  <c r="I218" i="4"/>
  <c r="H218" i="4"/>
  <c r="G218" i="4"/>
  <c r="F218" i="4"/>
  <c r="D218" i="4"/>
  <c r="C218" i="4"/>
  <c r="A218" i="4"/>
  <c r="CP220" i="6"/>
  <c r="CK220" i="6"/>
  <c r="CF220" i="6"/>
  <c r="CA220" i="6"/>
  <c r="P220" i="6"/>
  <c r="B220" i="6"/>
  <c r="A220" i="6"/>
  <c r="CP219" i="6"/>
  <c r="CK219" i="6"/>
  <c r="CF219" i="6"/>
  <c r="CA219" i="6"/>
  <c r="P219" i="6"/>
  <c r="B219" i="6"/>
  <c r="A219" i="6"/>
  <c r="CP218" i="6"/>
  <c r="CK218" i="6"/>
  <c r="CF218" i="6"/>
  <c r="CA218" i="6"/>
  <c r="P218" i="6"/>
  <c r="B218" i="6"/>
  <c r="A218" i="6"/>
  <c r="AB2" i="4" l="1"/>
  <c r="AC2" i="4"/>
  <c r="AD2" i="4"/>
  <c r="AE2" i="4"/>
  <c r="AF2" i="4"/>
  <c r="AG2" i="4"/>
  <c r="AH2" i="4"/>
  <c r="AI2" i="4"/>
  <c r="AJ2" i="4"/>
  <c r="AK2" i="4"/>
  <c r="AL2" i="4"/>
  <c r="AM2" i="4"/>
  <c r="AN2" i="4"/>
  <c r="AO2" i="4"/>
  <c r="AP2" i="4"/>
  <c r="AA2" i="4"/>
  <c r="AB3" i="4"/>
  <c r="AC3" i="4"/>
  <c r="AD3" i="4"/>
  <c r="AE3" i="4"/>
  <c r="AF3" i="4"/>
  <c r="AG3" i="4"/>
  <c r="AH3" i="4"/>
  <c r="AI3" i="4"/>
  <c r="AJ3" i="4"/>
  <c r="AK3" i="4"/>
  <c r="AL3" i="4"/>
  <c r="AM3" i="4"/>
  <c r="AN3" i="4"/>
  <c r="AO3" i="4"/>
  <c r="AP3" i="4"/>
  <c r="AA3" i="4"/>
  <c r="AT217" i="4" l="1"/>
  <c r="AO217" i="4"/>
  <c r="AT216" i="4"/>
  <c r="AO216" i="4"/>
  <c r="AT215" i="4"/>
  <c r="AO215" i="4"/>
  <c r="AT214" i="4"/>
  <c r="AO214" i="4"/>
  <c r="AT213" i="4"/>
  <c r="AO213" i="4"/>
  <c r="AT212" i="4"/>
  <c r="AO212" i="4"/>
  <c r="AT211" i="4"/>
  <c r="AO211" i="4"/>
  <c r="AT210" i="4"/>
  <c r="AO210" i="4"/>
  <c r="AT209" i="4"/>
  <c r="AO209" i="4"/>
  <c r="AT208" i="4"/>
  <c r="AO208" i="4"/>
  <c r="AT207" i="4"/>
  <c r="AO207" i="4"/>
  <c r="AT206" i="4"/>
  <c r="AO206" i="4"/>
  <c r="AT205" i="4"/>
  <c r="AO205" i="4"/>
  <c r="AT204" i="4"/>
  <c r="AO204" i="4"/>
  <c r="AT203" i="4"/>
  <c r="AO203" i="4"/>
  <c r="AT202" i="4"/>
  <c r="AO202" i="4"/>
  <c r="AT201" i="4"/>
  <c r="AO201" i="4"/>
  <c r="AT200" i="4"/>
  <c r="AO200" i="4"/>
  <c r="AT199" i="4"/>
  <c r="AO199" i="4"/>
  <c r="AT198" i="4"/>
  <c r="AO198" i="4"/>
  <c r="AT197" i="4"/>
  <c r="AO197" i="4"/>
  <c r="AT196" i="4"/>
  <c r="AO196" i="4"/>
  <c r="AT195" i="4"/>
  <c r="AO195" i="4"/>
  <c r="AT194" i="4"/>
  <c r="AO194" i="4"/>
  <c r="AT193" i="4"/>
  <c r="AO193" i="4"/>
  <c r="AT192" i="4"/>
  <c r="AO192" i="4"/>
  <c r="AT191" i="4"/>
  <c r="AO191" i="4"/>
  <c r="AT190" i="4"/>
  <c r="AO190" i="4"/>
  <c r="AT189" i="4"/>
  <c r="AO189" i="4"/>
  <c r="AT188" i="4"/>
  <c r="AO188" i="4"/>
  <c r="AT187" i="4"/>
  <c r="AO187" i="4"/>
  <c r="AT186" i="4"/>
  <c r="AO186" i="4"/>
  <c r="AT185" i="4"/>
  <c r="AO185" i="4"/>
  <c r="AT184" i="4"/>
  <c r="AO184" i="4"/>
  <c r="AT183" i="4"/>
  <c r="AO183" i="4"/>
  <c r="AT182" i="4"/>
  <c r="AO182" i="4"/>
  <c r="AT181" i="4"/>
  <c r="AO181" i="4"/>
  <c r="AT180" i="4"/>
  <c r="AO180" i="4"/>
  <c r="AT179" i="4"/>
  <c r="AO179" i="4"/>
  <c r="AT178" i="4"/>
  <c r="AO178" i="4"/>
  <c r="AT177" i="4"/>
  <c r="AO177" i="4"/>
  <c r="AT176" i="4"/>
  <c r="AO176" i="4"/>
  <c r="AT175" i="4"/>
  <c r="AO175" i="4"/>
  <c r="AT174" i="4"/>
  <c r="AO174" i="4"/>
  <c r="AT173" i="4"/>
  <c r="AO173" i="4"/>
  <c r="AT172" i="4"/>
  <c r="AO172" i="4"/>
  <c r="AT171" i="4"/>
  <c r="AO171" i="4"/>
  <c r="AT170" i="4"/>
  <c r="AO170" i="4"/>
  <c r="AT169" i="4"/>
  <c r="AO169" i="4"/>
  <c r="AT168" i="4"/>
  <c r="AO168" i="4"/>
  <c r="AT167" i="4"/>
  <c r="AO167" i="4"/>
  <c r="AT166" i="4"/>
  <c r="AT165" i="4"/>
  <c r="AO165" i="4"/>
  <c r="AT164" i="4"/>
  <c r="AO164" i="4"/>
  <c r="AT163" i="4"/>
  <c r="AO163" i="4"/>
  <c r="AT162" i="4"/>
  <c r="AO162" i="4"/>
  <c r="AT161" i="4"/>
  <c r="AO161" i="4"/>
  <c r="AT160" i="4"/>
  <c r="AO160" i="4"/>
  <c r="AT159" i="4"/>
  <c r="AO159" i="4"/>
  <c r="AT158" i="4"/>
  <c r="AO158" i="4"/>
  <c r="AT157" i="4"/>
  <c r="AO157" i="4"/>
  <c r="AT156" i="4"/>
  <c r="AO156" i="4"/>
  <c r="AT155" i="4"/>
  <c r="AT154" i="4"/>
  <c r="AO154" i="4"/>
  <c r="AT153" i="4"/>
  <c r="AO153" i="4"/>
  <c r="AT152" i="4"/>
  <c r="AO152" i="4"/>
  <c r="AT151" i="4"/>
  <c r="AO151" i="4"/>
  <c r="AT150" i="4"/>
  <c r="AO150" i="4"/>
  <c r="AT149" i="4"/>
  <c r="AO149" i="4"/>
  <c r="AT148" i="4"/>
  <c r="AO148" i="4"/>
  <c r="AT147" i="4"/>
  <c r="AO147" i="4"/>
  <c r="AT146" i="4"/>
  <c r="AO146" i="4"/>
  <c r="AT145" i="4"/>
  <c r="AO145" i="4"/>
  <c r="AT144" i="4"/>
  <c r="AO144" i="4"/>
  <c r="AT143" i="4"/>
  <c r="AO143" i="4"/>
  <c r="AT142" i="4"/>
  <c r="AO142" i="4"/>
  <c r="AT141" i="4"/>
  <c r="AO141" i="4"/>
  <c r="AT140" i="4"/>
  <c r="AO140" i="4"/>
  <c r="AT139" i="4"/>
  <c r="AO139" i="4"/>
  <c r="AT138" i="4"/>
  <c r="AO138" i="4"/>
  <c r="AT137" i="4"/>
  <c r="AO137" i="4"/>
  <c r="AT136" i="4"/>
  <c r="AO136" i="4"/>
  <c r="AT135" i="4"/>
  <c r="AO135" i="4"/>
  <c r="AT134" i="4"/>
  <c r="AO134" i="4"/>
  <c r="AT133" i="4"/>
  <c r="AO133" i="4"/>
  <c r="AT132" i="4"/>
  <c r="AO132" i="4"/>
  <c r="AT131" i="4"/>
  <c r="AO131" i="4"/>
  <c r="AT130" i="4"/>
  <c r="AO130" i="4"/>
  <c r="AT129" i="4"/>
  <c r="AO129" i="4"/>
  <c r="AT128" i="4"/>
  <c r="AO128" i="4"/>
  <c r="AT127" i="4"/>
  <c r="AO127" i="4"/>
  <c r="AT126" i="4"/>
  <c r="AO126" i="4"/>
  <c r="AT125" i="4"/>
  <c r="AO125" i="4"/>
  <c r="AT124" i="4"/>
  <c r="AO124" i="4"/>
  <c r="AT123" i="4"/>
  <c r="AO123" i="4"/>
  <c r="AT122" i="4"/>
  <c r="AO122" i="4"/>
  <c r="AT121" i="4"/>
  <c r="AT120" i="4"/>
  <c r="AO120" i="4"/>
  <c r="AT119" i="4"/>
  <c r="AO119" i="4"/>
  <c r="AT118" i="4"/>
  <c r="AO118" i="4"/>
  <c r="AT117" i="4"/>
  <c r="AO117" i="4"/>
  <c r="AT116" i="4"/>
  <c r="AO116" i="4"/>
  <c r="AT115" i="4"/>
  <c r="AO115" i="4"/>
  <c r="AT114" i="4"/>
  <c r="AO114" i="4"/>
  <c r="AT113" i="4"/>
  <c r="AO113" i="4"/>
  <c r="AT112" i="4"/>
  <c r="AO112" i="4"/>
  <c r="AT111" i="4"/>
  <c r="AO111" i="4"/>
  <c r="AT110" i="4"/>
  <c r="AO110" i="4"/>
  <c r="AT109" i="4"/>
  <c r="AO109" i="4"/>
  <c r="AT108" i="4"/>
  <c r="AO108" i="4"/>
  <c r="AT107" i="4"/>
  <c r="AO107" i="4"/>
  <c r="AT106" i="4"/>
  <c r="AO106" i="4"/>
  <c r="AT105" i="4"/>
  <c r="AO105" i="4"/>
  <c r="AT104" i="4"/>
  <c r="AO104" i="4"/>
  <c r="AT103" i="4"/>
  <c r="AO103" i="4"/>
  <c r="AT102" i="4"/>
  <c r="AO102" i="4"/>
  <c r="AT101" i="4"/>
  <c r="AO101" i="4"/>
  <c r="AT100" i="4"/>
  <c r="AO100" i="4"/>
  <c r="AT99" i="4"/>
  <c r="AO99" i="4"/>
  <c r="AT98" i="4"/>
  <c r="AO98" i="4"/>
  <c r="AT97" i="4"/>
  <c r="AO97" i="4"/>
  <c r="AT96" i="4"/>
  <c r="AO96" i="4"/>
  <c r="AT95" i="4"/>
  <c r="AO95" i="4"/>
  <c r="AT94" i="4"/>
  <c r="AO94" i="4"/>
  <c r="AT93" i="4"/>
  <c r="AO93" i="4"/>
  <c r="AT92" i="4"/>
  <c r="AO92" i="4"/>
  <c r="AT91" i="4"/>
  <c r="AO91" i="4"/>
  <c r="AT90" i="4"/>
  <c r="AO90" i="4"/>
  <c r="AT89" i="4"/>
  <c r="AO89" i="4"/>
  <c r="AT88" i="4"/>
  <c r="AO88" i="4"/>
  <c r="AT87" i="4"/>
  <c r="AO87" i="4"/>
  <c r="AT86" i="4"/>
  <c r="AO86" i="4"/>
  <c r="AT85" i="4"/>
  <c r="AO85" i="4"/>
  <c r="AT84" i="4"/>
  <c r="AO84" i="4"/>
  <c r="AT83" i="4"/>
  <c r="AO83" i="4"/>
  <c r="AT82" i="4"/>
  <c r="AO82" i="4"/>
  <c r="AT81" i="4"/>
  <c r="AO81" i="4"/>
  <c r="AT80" i="4"/>
  <c r="AO80" i="4"/>
  <c r="AT79" i="4"/>
  <c r="AO79" i="4"/>
  <c r="AT78" i="4"/>
  <c r="AO78" i="4"/>
  <c r="AT77" i="4"/>
  <c r="AO77" i="4"/>
  <c r="AT76" i="4"/>
  <c r="AO76" i="4"/>
  <c r="AT75" i="4"/>
  <c r="AO75" i="4"/>
  <c r="AT74" i="4"/>
  <c r="AO74" i="4"/>
  <c r="AT73" i="4"/>
  <c r="AO73" i="4"/>
  <c r="AT72" i="4"/>
  <c r="AO72" i="4"/>
  <c r="AT71" i="4"/>
  <c r="AO71" i="4"/>
  <c r="AT70" i="4"/>
  <c r="AO70" i="4"/>
  <c r="AT69" i="4"/>
  <c r="AO69" i="4"/>
  <c r="AT68" i="4"/>
  <c r="AO68" i="4"/>
  <c r="AT67" i="4"/>
  <c r="AO67" i="4"/>
  <c r="AT66" i="4"/>
  <c r="AO66" i="4"/>
  <c r="AT65" i="4"/>
  <c r="AO65" i="4"/>
  <c r="AT64" i="4"/>
  <c r="AO64" i="4"/>
  <c r="AT63" i="4"/>
  <c r="AO63" i="4"/>
  <c r="AT62" i="4"/>
  <c r="AO62" i="4"/>
  <c r="AT61" i="4"/>
  <c r="AO61" i="4"/>
  <c r="AT60" i="4"/>
  <c r="AO60" i="4"/>
  <c r="AT59" i="4"/>
  <c r="AO59" i="4"/>
  <c r="AT58" i="4"/>
  <c r="AO58" i="4"/>
  <c r="AT57" i="4"/>
  <c r="AO57" i="4"/>
  <c r="AT56" i="4"/>
  <c r="AO56" i="4"/>
  <c r="AT55" i="4"/>
  <c r="AO55" i="4"/>
  <c r="AT54" i="4"/>
  <c r="AO54" i="4"/>
  <c r="AT53" i="4"/>
  <c r="AO53" i="4"/>
  <c r="AT52" i="4"/>
  <c r="AT51" i="4"/>
  <c r="AO51" i="4"/>
  <c r="AT50" i="4"/>
  <c r="AO50" i="4"/>
  <c r="AT49" i="4"/>
  <c r="AO49" i="4"/>
  <c r="AT48" i="4"/>
  <c r="AO48" i="4"/>
  <c r="AT47" i="4"/>
  <c r="AO47" i="4"/>
  <c r="AT46" i="4"/>
  <c r="AO46" i="4"/>
  <c r="AT45" i="4"/>
  <c r="AO45" i="4"/>
  <c r="AT44" i="4"/>
  <c r="AO44" i="4"/>
  <c r="AT43" i="4"/>
  <c r="AO43" i="4"/>
  <c r="AT42" i="4"/>
  <c r="AO42" i="4"/>
  <c r="AT41" i="4"/>
  <c r="AO41" i="4"/>
  <c r="AT40" i="4"/>
  <c r="AO40" i="4"/>
  <c r="AT39" i="4"/>
  <c r="AO39" i="4"/>
  <c r="AT38" i="4"/>
  <c r="AO38" i="4"/>
  <c r="AT37" i="4"/>
  <c r="AO37" i="4"/>
  <c r="AT36" i="4"/>
  <c r="AO36" i="4"/>
  <c r="AT35" i="4"/>
  <c r="AO35" i="4"/>
  <c r="AT34" i="4"/>
  <c r="AO34" i="4"/>
  <c r="AT33" i="4"/>
  <c r="AO33" i="4"/>
  <c r="AT32" i="4"/>
  <c r="AO32" i="4"/>
  <c r="AT31" i="4"/>
  <c r="AO31" i="4"/>
  <c r="AT30" i="4"/>
  <c r="AO30" i="4"/>
  <c r="AT29" i="4"/>
  <c r="AO29" i="4"/>
  <c r="AT28" i="4"/>
  <c r="AO28" i="4"/>
  <c r="AT27" i="4"/>
  <c r="AO27" i="4"/>
  <c r="AT26" i="4"/>
  <c r="AO26" i="4"/>
  <c r="AT25" i="4"/>
  <c r="AO25" i="4"/>
  <c r="AT24" i="4"/>
  <c r="AO24" i="4"/>
  <c r="AT23" i="4"/>
  <c r="AO23" i="4"/>
  <c r="AT22" i="4"/>
  <c r="AO22" i="4"/>
  <c r="AT21" i="4"/>
  <c r="AO21" i="4"/>
  <c r="AT20" i="4"/>
  <c r="AO20" i="4"/>
  <c r="AT19" i="4"/>
  <c r="AO19" i="4"/>
  <c r="AT18" i="4"/>
  <c r="AO18" i="4"/>
  <c r="AT17" i="4"/>
  <c r="AO17" i="4"/>
  <c r="AT16" i="4"/>
  <c r="AO16" i="4"/>
  <c r="AT15" i="4"/>
  <c r="AO15" i="4"/>
  <c r="AT14" i="4"/>
  <c r="AO14" i="4"/>
  <c r="AT13" i="4"/>
  <c r="AO13" i="4"/>
  <c r="AT12" i="4"/>
  <c r="AO12" i="4"/>
  <c r="AT11" i="4"/>
  <c r="AO11" i="4"/>
  <c r="AT10" i="4"/>
  <c r="AO10" i="4"/>
  <c r="AT9" i="4"/>
  <c r="AO9" i="4"/>
  <c r="AT8" i="4"/>
  <c r="AO8" i="4"/>
  <c r="AT7" i="4"/>
  <c r="AO7" i="4"/>
  <c r="AT6" i="4"/>
  <c r="AO6" i="4"/>
  <c r="AT5" i="4"/>
  <c r="AO5" i="4"/>
  <c r="AJ217" i="4" l="1"/>
  <c r="J217" i="4"/>
  <c r="I217" i="4"/>
  <c r="H217" i="4"/>
  <c r="G217" i="4"/>
  <c r="F217" i="4"/>
  <c r="D217" i="4"/>
  <c r="C217" i="4"/>
  <c r="A217" i="4"/>
  <c r="CP217" i="6"/>
  <c r="CK217" i="6"/>
  <c r="CF217" i="6"/>
  <c r="CA217" i="6"/>
  <c r="P217" i="6"/>
  <c r="B217" i="6"/>
  <c r="A217" i="6"/>
  <c r="A209" i="6"/>
  <c r="B209" i="6"/>
  <c r="A210" i="6"/>
  <c r="B210" i="6"/>
  <c r="A211" i="6"/>
  <c r="B211" i="6"/>
  <c r="A212" i="6"/>
  <c r="B212" i="6"/>
  <c r="A213" i="6"/>
  <c r="B213" i="6"/>
  <c r="A214" i="6"/>
  <c r="B214" i="6"/>
  <c r="A215" i="6"/>
  <c r="B215" i="6"/>
  <c r="A216" i="6"/>
  <c r="B216" i="6"/>
  <c r="AJ216" i="4"/>
  <c r="J216" i="4"/>
  <c r="I216" i="4"/>
  <c r="H216" i="4"/>
  <c r="G216" i="4"/>
  <c r="F216" i="4"/>
  <c r="D216" i="4"/>
  <c r="C216" i="4"/>
  <c r="A216" i="4"/>
  <c r="AJ215" i="4"/>
  <c r="J215" i="4"/>
  <c r="I215" i="4"/>
  <c r="H215" i="4"/>
  <c r="G215" i="4"/>
  <c r="F215" i="4"/>
  <c r="D215" i="4"/>
  <c r="C215" i="4"/>
  <c r="A215" i="4"/>
  <c r="AJ214" i="4"/>
  <c r="J214" i="4"/>
  <c r="I214" i="4"/>
  <c r="H214" i="4"/>
  <c r="G214" i="4"/>
  <c r="F214" i="4"/>
  <c r="D214" i="4"/>
  <c r="C214" i="4"/>
  <c r="A214" i="4"/>
  <c r="AJ213" i="4"/>
  <c r="J213" i="4"/>
  <c r="I213" i="4"/>
  <c r="H213" i="4"/>
  <c r="G213" i="4"/>
  <c r="F213" i="4"/>
  <c r="D213" i="4"/>
  <c r="C213" i="4"/>
  <c r="A213" i="4"/>
  <c r="AJ212" i="4"/>
  <c r="J212" i="4"/>
  <c r="I212" i="4"/>
  <c r="H212" i="4"/>
  <c r="G212" i="4"/>
  <c r="F212" i="4"/>
  <c r="D212" i="4"/>
  <c r="C212" i="4"/>
  <c r="A212" i="4"/>
  <c r="AJ211" i="4"/>
  <c r="J211" i="4"/>
  <c r="I211" i="4"/>
  <c r="H211" i="4"/>
  <c r="G211" i="4"/>
  <c r="F211" i="4"/>
  <c r="D211" i="4"/>
  <c r="C211" i="4"/>
  <c r="A211" i="4"/>
  <c r="AJ210" i="4"/>
  <c r="J210" i="4"/>
  <c r="I210" i="4"/>
  <c r="H210" i="4"/>
  <c r="G210" i="4"/>
  <c r="F210" i="4"/>
  <c r="D210" i="4"/>
  <c r="C210" i="4"/>
  <c r="A210" i="4"/>
  <c r="AJ209" i="4"/>
  <c r="J209" i="4"/>
  <c r="I209" i="4"/>
  <c r="H209" i="4"/>
  <c r="G209" i="4"/>
  <c r="F209" i="4"/>
  <c r="D209" i="4"/>
  <c r="C209" i="4"/>
  <c r="A209" i="4"/>
  <c r="CO253" i="6"/>
  <c r="CP216" i="6"/>
  <c r="CP215" i="6"/>
  <c r="CP214" i="6"/>
  <c r="CP213" i="6"/>
  <c r="CP212" i="6"/>
  <c r="CP211" i="6"/>
  <c r="CP210" i="6"/>
  <c r="CP209" i="6"/>
  <c r="CP208" i="6"/>
  <c r="CP207" i="6"/>
  <c r="CP206" i="6"/>
  <c r="CP205" i="6"/>
  <c r="CP204" i="6"/>
  <c r="CP203" i="6"/>
  <c r="CP202" i="6"/>
  <c r="CP201" i="6"/>
  <c r="CP200" i="6"/>
  <c r="CP199" i="6"/>
  <c r="CP198" i="6"/>
  <c r="CP197" i="6"/>
  <c r="CP196" i="6"/>
  <c r="CP195" i="6"/>
  <c r="CP194" i="6"/>
  <c r="CP193" i="6"/>
  <c r="CP192" i="6"/>
  <c r="CP191" i="6"/>
  <c r="CP190" i="6"/>
  <c r="CP189" i="6"/>
  <c r="CP188" i="6"/>
  <c r="CP187" i="6"/>
  <c r="CP186" i="6"/>
  <c r="CP185" i="6"/>
  <c r="CP184" i="6"/>
  <c r="CP183" i="6"/>
  <c r="CP182" i="6"/>
  <c r="CP181" i="6"/>
  <c r="CP180" i="6"/>
  <c r="CP179" i="6"/>
  <c r="CP178" i="6"/>
  <c r="CP177" i="6"/>
  <c r="CP176" i="6"/>
  <c r="CP175" i="6"/>
  <c r="CP174" i="6"/>
  <c r="CP173" i="6"/>
  <c r="CP172" i="6"/>
  <c r="CP171" i="6"/>
  <c r="CP170" i="6"/>
  <c r="CP169" i="6"/>
  <c r="CP168" i="6"/>
  <c r="CP167" i="6"/>
  <c r="CP166" i="6"/>
  <c r="CP165" i="6"/>
  <c r="CP164" i="6"/>
  <c r="CP163" i="6"/>
  <c r="CP162" i="6"/>
  <c r="CP161" i="6"/>
  <c r="CP160" i="6"/>
  <c r="CP159" i="6"/>
  <c r="CP158" i="6"/>
  <c r="CP157" i="6"/>
  <c r="CP156" i="6"/>
  <c r="CP155" i="6"/>
  <c r="CP154" i="6"/>
  <c r="CP153" i="6"/>
  <c r="CP152" i="6"/>
  <c r="CP151" i="6"/>
  <c r="CP150" i="6"/>
  <c r="CP149" i="6"/>
  <c r="CP148" i="6"/>
  <c r="CP147" i="6"/>
  <c r="CP146" i="6"/>
  <c r="CP145" i="6"/>
  <c r="CP144" i="6"/>
  <c r="CP143" i="6"/>
  <c r="CP142" i="6"/>
  <c r="CP141" i="6"/>
  <c r="CP140" i="6"/>
  <c r="CP139" i="6"/>
  <c r="CP138" i="6"/>
  <c r="CP137" i="6"/>
  <c r="CP136" i="6"/>
  <c r="CP135" i="6"/>
  <c r="CP134" i="6"/>
  <c r="CP133" i="6"/>
  <c r="CP132" i="6"/>
  <c r="CP131" i="6"/>
  <c r="CP130" i="6"/>
  <c r="CP129" i="6"/>
  <c r="CP128" i="6"/>
  <c r="CP127" i="6"/>
  <c r="CP126" i="6"/>
  <c r="CP125" i="6"/>
  <c r="CP124" i="6"/>
  <c r="CP123" i="6"/>
  <c r="CP122" i="6"/>
  <c r="CP121" i="6"/>
  <c r="CP120" i="6"/>
  <c r="CP119" i="6"/>
  <c r="CP118" i="6"/>
  <c r="CP117" i="6"/>
  <c r="CP116" i="6"/>
  <c r="CP115" i="6"/>
  <c r="CP114" i="6"/>
  <c r="CP113" i="6"/>
  <c r="CP112" i="6"/>
  <c r="CP111" i="6"/>
  <c r="CP110" i="6"/>
  <c r="CP109" i="6"/>
  <c r="CP108" i="6"/>
  <c r="CP107" i="6"/>
  <c r="CP106" i="6"/>
  <c r="CP105" i="6"/>
  <c r="CP104" i="6"/>
  <c r="CP103" i="6"/>
  <c r="CP102" i="6"/>
  <c r="CP101" i="6"/>
  <c r="CP100" i="6"/>
  <c r="CP99" i="6"/>
  <c r="CP98" i="6"/>
  <c r="CP97" i="6"/>
  <c r="CP96" i="6"/>
  <c r="CP95" i="6"/>
  <c r="CP94" i="6"/>
  <c r="CP93" i="6"/>
  <c r="CP92" i="6"/>
  <c r="CP91" i="6"/>
  <c r="CP90" i="6"/>
  <c r="CP89" i="6"/>
  <c r="CP88" i="6"/>
  <c r="CP87" i="6"/>
  <c r="CP86" i="6"/>
  <c r="CP85" i="6"/>
  <c r="CP84" i="6"/>
  <c r="CP83" i="6"/>
  <c r="CP82" i="6"/>
  <c r="CP81" i="6"/>
  <c r="CP80" i="6"/>
  <c r="CP79" i="6"/>
  <c r="CP78" i="6"/>
  <c r="CP77" i="6"/>
  <c r="CP76" i="6"/>
  <c r="CP75" i="6"/>
  <c r="CP74" i="6"/>
  <c r="CP73" i="6"/>
  <c r="CP72" i="6"/>
  <c r="CP71" i="6"/>
  <c r="CP70" i="6"/>
  <c r="CP69" i="6"/>
  <c r="CP68" i="6"/>
  <c r="CP67" i="6"/>
  <c r="CP66" i="6"/>
  <c r="CP65" i="6"/>
  <c r="CP64" i="6"/>
  <c r="CP63" i="6"/>
  <c r="CP62" i="6"/>
  <c r="CP61" i="6"/>
  <c r="CP60" i="6"/>
  <c r="CP59" i="6"/>
  <c r="CP58" i="6"/>
  <c r="CP57" i="6"/>
  <c r="CP56" i="6"/>
  <c r="CP55" i="6"/>
  <c r="CP54" i="6"/>
  <c r="CP53" i="6"/>
  <c r="CP52" i="6"/>
  <c r="CP51" i="6"/>
  <c r="CP50" i="6"/>
  <c r="CP49" i="6"/>
  <c r="CP48" i="6"/>
  <c r="CP47" i="6"/>
  <c r="CP46" i="6"/>
  <c r="CP45" i="6"/>
  <c r="CP44" i="6"/>
  <c r="CP43" i="6"/>
  <c r="CP42" i="6"/>
  <c r="CP41" i="6"/>
  <c r="CP40" i="6"/>
  <c r="CP39" i="6"/>
  <c r="CP38" i="6"/>
  <c r="CP37" i="6"/>
  <c r="CP36" i="6"/>
  <c r="CP35" i="6"/>
  <c r="CP34" i="6"/>
  <c r="CP33" i="6"/>
  <c r="CP32" i="6"/>
  <c r="CP31" i="6"/>
  <c r="CP30" i="6"/>
  <c r="CP29" i="6"/>
  <c r="CP28" i="6"/>
  <c r="CP27" i="6"/>
  <c r="CP26" i="6"/>
  <c r="CP25" i="6"/>
  <c r="CP24" i="6"/>
  <c r="CP23" i="6"/>
  <c r="CP22" i="6"/>
  <c r="CP21" i="6"/>
  <c r="CP20" i="6"/>
  <c r="CP19" i="6"/>
  <c r="CP18" i="6"/>
  <c r="CP17" i="6"/>
  <c r="CP16" i="6"/>
  <c r="CP15" i="6"/>
  <c r="CP14" i="6"/>
  <c r="CP13" i="6"/>
  <c r="CP12" i="6"/>
  <c r="CP11" i="6"/>
  <c r="CP10" i="6"/>
  <c r="CP9" i="6"/>
  <c r="CP8" i="6"/>
  <c r="CP7" i="6"/>
  <c r="CP6" i="6"/>
  <c r="CP5" i="6"/>
  <c r="CK216" i="6"/>
  <c r="CF216" i="6"/>
  <c r="CA216" i="6"/>
  <c r="P216" i="6"/>
  <c r="CK215" i="6"/>
  <c r="CF215" i="6"/>
  <c r="CA215" i="6"/>
  <c r="P215" i="6"/>
  <c r="CK214" i="6"/>
  <c r="CF214" i="6"/>
  <c r="CA214" i="6"/>
  <c r="P214" i="6"/>
  <c r="CK213" i="6"/>
  <c r="CF213" i="6"/>
  <c r="CA213" i="6"/>
  <c r="P213" i="6"/>
  <c r="CK212" i="6"/>
  <c r="CF212" i="6"/>
  <c r="CA212" i="6"/>
  <c r="P212" i="6"/>
  <c r="CK211" i="6"/>
  <c r="CF211" i="6"/>
  <c r="CA211" i="6"/>
  <c r="P211" i="6"/>
  <c r="CK210" i="6"/>
  <c r="CF210" i="6"/>
  <c r="CA210" i="6"/>
  <c r="P210" i="6"/>
  <c r="CK209" i="6"/>
  <c r="CF209" i="6"/>
  <c r="CA209" i="6"/>
  <c r="P209" i="6"/>
  <c r="AJ51" i="4" l="1"/>
  <c r="J51" i="4"/>
  <c r="I51" i="4"/>
  <c r="H51" i="4"/>
  <c r="G51" i="4"/>
  <c r="F51" i="4"/>
  <c r="D51" i="4"/>
  <c r="C51" i="4"/>
  <c r="A51" i="4"/>
  <c r="CK53" i="6"/>
  <c r="CF53" i="6"/>
  <c r="CA53" i="6"/>
  <c r="P53" i="6"/>
  <c r="B53" i="6"/>
  <c r="A53" i="6"/>
  <c r="AJ201" i="4"/>
  <c r="J201" i="4"/>
  <c r="I201" i="4"/>
  <c r="H201" i="4"/>
  <c r="G201" i="4"/>
  <c r="F201" i="4"/>
  <c r="D201" i="4"/>
  <c r="C201" i="4"/>
  <c r="A201" i="4"/>
  <c r="CK207" i="6"/>
  <c r="CF207" i="6"/>
  <c r="CA207" i="6"/>
  <c r="P207" i="6"/>
  <c r="B207" i="6"/>
  <c r="A207" i="6"/>
  <c r="J208" i="4" l="1"/>
  <c r="J207" i="4"/>
  <c r="J206" i="4"/>
  <c r="J205" i="4"/>
  <c r="J204" i="4"/>
  <c r="J203" i="4"/>
  <c r="J202" i="4"/>
  <c r="J200" i="4"/>
  <c r="J199" i="4"/>
  <c r="J198" i="4"/>
  <c r="J197" i="4"/>
  <c r="J196" i="4"/>
  <c r="J195" i="4"/>
  <c r="J194" i="4"/>
  <c r="J193" i="4"/>
  <c r="J192" i="4"/>
  <c r="J191" i="4"/>
  <c r="J190" i="4"/>
  <c r="J189" i="4"/>
  <c r="J188" i="4"/>
  <c r="J187" i="4"/>
  <c r="J186" i="4"/>
  <c r="J185" i="4"/>
  <c r="J184" i="4"/>
  <c r="J183" i="4"/>
  <c r="J182" i="4"/>
  <c r="J181" i="4"/>
  <c r="J180" i="4"/>
  <c r="J179" i="4"/>
  <c r="J178" i="4"/>
  <c r="J177" i="4"/>
  <c r="J176" i="4"/>
  <c r="J175" i="4"/>
  <c r="J174" i="4"/>
  <c r="J173" i="4"/>
  <c r="J172" i="4"/>
  <c r="J171" i="4"/>
  <c r="J170" i="4"/>
  <c r="J169" i="4"/>
  <c r="J168" i="4"/>
  <c r="J167" i="4"/>
  <c r="J166" i="4"/>
  <c r="J165" i="4"/>
  <c r="J164" i="4"/>
  <c r="J163" i="4"/>
  <c r="J162" i="4"/>
  <c r="J161" i="4"/>
  <c r="J160" i="4"/>
  <c r="J159" i="4"/>
  <c r="J158" i="4"/>
  <c r="J157" i="4"/>
  <c r="J156" i="4"/>
  <c r="J155" i="4"/>
  <c r="J154" i="4"/>
  <c r="J153" i="4"/>
  <c r="J152" i="4"/>
  <c r="J151" i="4"/>
  <c r="J150" i="4"/>
  <c r="J149" i="4"/>
  <c r="J148" i="4"/>
  <c r="J147" i="4"/>
  <c r="J146" i="4"/>
  <c r="J145" i="4"/>
  <c r="J144" i="4"/>
  <c r="J143" i="4"/>
  <c r="J142" i="4"/>
  <c r="J141" i="4"/>
  <c r="J140" i="4"/>
  <c r="J139" i="4"/>
  <c r="J138" i="4"/>
  <c r="J137" i="4"/>
  <c r="J136" i="4"/>
  <c r="J135" i="4"/>
  <c r="J134" i="4"/>
  <c r="J133" i="4"/>
  <c r="J132" i="4"/>
  <c r="J131" i="4"/>
  <c r="J130" i="4"/>
  <c r="J129" i="4"/>
  <c r="J128" i="4"/>
  <c r="J127" i="4"/>
  <c r="J126" i="4"/>
  <c r="J125" i="4"/>
  <c r="J124" i="4"/>
  <c r="J123" i="4"/>
  <c r="J122" i="4"/>
  <c r="J121" i="4"/>
  <c r="J120" i="4"/>
  <c r="J119" i="4"/>
  <c r="J118" i="4"/>
  <c r="J117" i="4"/>
  <c r="J116" i="4"/>
  <c r="J115" i="4"/>
  <c r="J114" i="4"/>
  <c r="J113" i="4"/>
  <c r="J112" i="4"/>
  <c r="J111" i="4"/>
  <c r="J110" i="4"/>
  <c r="J109" i="4"/>
  <c r="J108" i="4"/>
  <c r="J107" i="4"/>
  <c r="J106" i="4"/>
  <c r="J105" i="4"/>
  <c r="J104" i="4"/>
  <c r="J103" i="4"/>
  <c r="J102" i="4"/>
  <c r="J101" i="4"/>
  <c r="J100" i="4"/>
  <c r="J99" i="4"/>
  <c r="J98" i="4"/>
  <c r="J97" i="4"/>
  <c r="J96" i="4"/>
  <c r="J95" i="4"/>
  <c r="J94" i="4"/>
  <c r="J93" i="4"/>
  <c r="J92" i="4"/>
  <c r="J91" i="4"/>
  <c r="J90" i="4"/>
  <c r="J89" i="4"/>
  <c r="J88" i="4"/>
  <c r="J87" i="4"/>
  <c r="J86" i="4"/>
  <c r="J85" i="4"/>
  <c r="J84" i="4"/>
  <c r="J83" i="4"/>
  <c r="J82" i="4"/>
  <c r="J81" i="4"/>
  <c r="J80" i="4"/>
  <c r="J79" i="4"/>
  <c r="J78" i="4"/>
  <c r="J77" i="4"/>
  <c r="J76" i="4"/>
  <c r="J75" i="4"/>
  <c r="J74" i="4"/>
  <c r="J73" i="4"/>
  <c r="J72" i="4"/>
  <c r="J71" i="4"/>
  <c r="J70" i="4"/>
  <c r="J69" i="4"/>
  <c r="J68" i="4"/>
  <c r="J67" i="4"/>
  <c r="J66" i="4"/>
  <c r="J65" i="4"/>
  <c r="J64" i="4"/>
  <c r="J63" i="4"/>
  <c r="J62" i="4"/>
  <c r="J61" i="4"/>
  <c r="J60" i="4"/>
  <c r="J59" i="4"/>
  <c r="J58" i="4"/>
  <c r="J57" i="4"/>
  <c r="J56" i="4"/>
  <c r="J55" i="4"/>
  <c r="J54" i="4"/>
  <c r="J53" i="4"/>
  <c r="J52"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J21" i="4"/>
  <c r="J20" i="4"/>
  <c r="J19" i="4"/>
  <c r="J18" i="4"/>
  <c r="J17" i="4"/>
  <c r="J16" i="4"/>
  <c r="J15" i="4"/>
  <c r="J14" i="4"/>
  <c r="J13" i="4"/>
  <c r="J12" i="4"/>
  <c r="J11" i="4"/>
  <c r="J10" i="4"/>
  <c r="J9" i="4"/>
  <c r="J8" i="4"/>
  <c r="J7" i="4"/>
  <c r="J6" i="4"/>
  <c r="J5" i="4"/>
  <c r="I5"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2" i="4"/>
  <c r="I203" i="4"/>
  <c r="I204" i="4"/>
  <c r="I205" i="4"/>
  <c r="I206" i="4"/>
  <c r="I207" i="4"/>
  <c r="I208" i="4"/>
  <c r="H5"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2" i="4"/>
  <c r="H203" i="4"/>
  <c r="H204" i="4"/>
  <c r="H205" i="4"/>
  <c r="H206" i="4"/>
  <c r="H207" i="4"/>
  <c r="H208" i="4"/>
  <c r="G208" i="4"/>
  <c r="G207" i="4"/>
  <c r="G206" i="4"/>
  <c r="G205" i="4"/>
  <c r="G204" i="4"/>
  <c r="G203" i="4"/>
  <c r="G202"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F5"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2" i="4"/>
  <c r="F203" i="4"/>
  <c r="F204" i="4"/>
  <c r="F205" i="4"/>
  <c r="F206" i="4"/>
  <c r="F207" i="4"/>
  <c r="F208" i="4"/>
  <c r="D5" i="4"/>
  <c r="D6"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2" i="4"/>
  <c r="D53" i="4"/>
  <c r="D54" i="4"/>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3" i="4"/>
  <c r="D94" i="4"/>
  <c r="D95" i="4"/>
  <c r="D96" i="4"/>
  <c r="D97" i="4"/>
  <c r="D98" i="4"/>
  <c r="D99" i="4"/>
  <c r="D100" i="4"/>
  <c r="D101" i="4"/>
  <c r="D102" i="4"/>
  <c r="D103" i="4"/>
  <c r="D104" i="4"/>
  <c r="D105" i="4"/>
  <c r="D106" i="4"/>
  <c r="D107" i="4"/>
  <c r="D108" i="4"/>
  <c r="D109" i="4"/>
  <c r="D110" i="4"/>
  <c r="D111" i="4"/>
  <c r="D112" i="4"/>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0" i="4"/>
  <c r="D181" i="4"/>
  <c r="D182" i="4"/>
  <c r="D183" i="4"/>
  <c r="D184" i="4"/>
  <c r="D185" i="4"/>
  <c r="D186" i="4"/>
  <c r="D187" i="4"/>
  <c r="D188" i="4"/>
  <c r="D189" i="4"/>
  <c r="D190" i="4"/>
  <c r="D191" i="4"/>
  <c r="D192" i="4"/>
  <c r="D193" i="4"/>
  <c r="D194" i="4"/>
  <c r="D195" i="4"/>
  <c r="D196" i="4"/>
  <c r="D197" i="4"/>
  <c r="D198" i="4"/>
  <c r="D199" i="4"/>
  <c r="D200" i="4"/>
  <c r="D202" i="4"/>
  <c r="D203" i="4"/>
  <c r="D204" i="4"/>
  <c r="D205" i="4"/>
  <c r="D206" i="4"/>
  <c r="D207" i="4"/>
  <c r="D208" i="4"/>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2" i="4"/>
  <c r="C203" i="4"/>
  <c r="C204" i="4"/>
  <c r="C205" i="4"/>
  <c r="C206" i="4"/>
  <c r="C207" i="4"/>
  <c r="C208" i="4"/>
  <c r="AJ80" i="4" l="1"/>
  <c r="AJ199" i="4" l="1"/>
  <c r="A199" i="4"/>
  <c r="CK208" i="6"/>
  <c r="CF208" i="6"/>
  <c r="CA208" i="6"/>
  <c r="P208" i="6"/>
  <c r="B208" i="6"/>
  <c r="A208" i="6"/>
  <c r="AJ200" i="4"/>
  <c r="A200" i="4"/>
  <c r="CK206" i="6"/>
  <c r="CF206" i="6"/>
  <c r="CA206" i="6"/>
  <c r="P206" i="6"/>
  <c r="B206" i="6"/>
  <c r="A206" i="6"/>
  <c r="AJ53" i="4"/>
  <c r="A53" i="4"/>
  <c r="A200" i="6"/>
  <c r="B200" i="6"/>
  <c r="CK55" i="6"/>
  <c r="CF55" i="6"/>
  <c r="CA55" i="6"/>
  <c r="P55" i="6"/>
  <c r="B55" i="6"/>
  <c r="A55" i="6"/>
  <c r="A151" i="4"/>
  <c r="CK200" i="6"/>
  <c r="CF200" i="6"/>
  <c r="P128" i="6" l="1"/>
  <c r="B128" i="6"/>
  <c r="A128" i="6"/>
  <c r="AJ183" i="4"/>
  <c r="A183" i="4"/>
  <c r="CA189" i="6"/>
  <c r="CF189" i="6"/>
  <c r="CK189" i="6"/>
  <c r="P190" i="6"/>
  <c r="P189" i="6"/>
  <c r="A189" i="6"/>
  <c r="B189" i="6"/>
  <c r="AJ124" i="4"/>
  <c r="A124" i="4"/>
  <c r="A141" i="6"/>
  <c r="B141" i="6"/>
  <c r="P141" i="6"/>
  <c r="CA141" i="6"/>
  <c r="CF141" i="6"/>
  <c r="CK141" i="6"/>
  <c r="AJ122" i="4"/>
  <c r="A122" i="4"/>
  <c r="CA198" i="6"/>
  <c r="CF198" i="6"/>
  <c r="CK198" i="6"/>
  <c r="P198" i="6"/>
  <c r="A198" i="6"/>
  <c r="B198" i="6"/>
  <c r="AJ153" i="4"/>
  <c r="A153" i="4"/>
  <c r="AJ198" i="4" l="1"/>
  <c r="A198" i="4"/>
  <c r="CK205" i="6"/>
  <c r="CF205" i="6"/>
  <c r="CA205" i="6"/>
  <c r="P205" i="6"/>
  <c r="B205" i="6"/>
  <c r="A205" i="6"/>
  <c r="A102" i="6" l="1"/>
  <c r="B102" i="6"/>
  <c r="A49" i="6"/>
  <c r="B49" i="6"/>
  <c r="AJ140" i="4" l="1"/>
  <c r="A140" i="4"/>
  <c r="P102" i="6"/>
  <c r="CA102" i="6"/>
  <c r="CF102" i="6"/>
  <c r="CK102" i="6"/>
  <c r="AJ189" i="4" l="1"/>
  <c r="A189" i="4"/>
  <c r="CA49" i="6"/>
  <c r="CK49" i="6"/>
  <c r="CF49" i="6"/>
  <c r="P49" i="6"/>
  <c r="AJ188" i="4"/>
  <c r="A188" i="4"/>
  <c r="CK46" i="6"/>
  <c r="CF46" i="6"/>
  <c r="CA46" i="6"/>
  <c r="P46" i="6"/>
  <c r="B46" i="6"/>
  <c r="A46" i="6"/>
  <c r="AJ6" i="4" l="1"/>
  <c r="AJ113" i="4" l="1"/>
  <c r="A113" i="4"/>
  <c r="AJ160" i="4"/>
  <c r="A160" i="4"/>
  <c r="CK204" i="6"/>
  <c r="CF204" i="6"/>
  <c r="CA204" i="6"/>
  <c r="P204" i="6"/>
  <c r="B204" i="6"/>
  <c r="A204" i="6"/>
  <c r="CK203" i="6"/>
  <c r="CF203" i="6"/>
  <c r="CA203" i="6"/>
  <c r="P203" i="6"/>
  <c r="B203" i="6"/>
  <c r="A203" i="6"/>
  <c r="CK86" i="6" l="1"/>
  <c r="CF86" i="6"/>
  <c r="CA86" i="6"/>
  <c r="P86" i="6"/>
  <c r="B86" i="6"/>
  <c r="A86" i="6"/>
  <c r="AJ114" i="4"/>
  <c r="A114" i="4"/>
  <c r="CK6" i="6"/>
  <c r="CK7" i="6"/>
  <c r="CK8" i="6"/>
  <c r="CK9" i="6"/>
  <c r="CK10" i="6"/>
  <c r="CK11" i="6"/>
  <c r="CK12" i="6"/>
  <c r="CK13" i="6"/>
  <c r="CK14" i="6"/>
  <c r="CK15" i="6"/>
  <c r="CK16" i="6"/>
  <c r="CK17" i="6"/>
  <c r="CK18" i="6"/>
  <c r="CK19" i="6"/>
  <c r="CK20" i="6"/>
  <c r="CK21" i="6"/>
  <c r="CK22" i="6"/>
  <c r="CK23" i="6"/>
  <c r="CK24" i="6"/>
  <c r="CK25" i="6"/>
  <c r="CK26" i="6"/>
  <c r="CK27" i="6"/>
  <c r="CK28" i="6"/>
  <c r="CK29" i="6"/>
  <c r="CK30" i="6"/>
  <c r="CK31" i="6"/>
  <c r="CK32" i="6"/>
  <c r="CK33" i="6"/>
  <c r="CK34" i="6"/>
  <c r="CK35" i="6"/>
  <c r="CK36" i="6"/>
  <c r="CK37" i="6"/>
  <c r="CK38" i="6"/>
  <c r="CK39" i="6"/>
  <c r="CK40" i="6"/>
  <c r="CK41" i="6"/>
  <c r="CK42" i="6"/>
  <c r="CK43" i="6"/>
  <c r="CK44" i="6"/>
  <c r="CK45" i="6"/>
  <c r="CK47" i="6"/>
  <c r="CK48" i="6"/>
  <c r="CK50" i="6"/>
  <c r="CK51" i="6"/>
  <c r="CK52" i="6"/>
  <c r="CK54" i="6"/>
  <c r="CK56" i="6"/>
  <c r="CK57" i="6"/>
  <c r="CK58" i="6"/>
  <c r="CK59" i="6"/>
  <c r="CK60" i="6"/>
  <c r="CK61" i="6"/>
  <c r="CK62" i="6"/>
  <c r="CK63" i="6"/>
  <c r="CK64" i="6"/>
  <c r="CK65" i="6"/>
  <c r="CK66" i="6"/>
  <c r="CK67" i="6"/>
  <c r="CK68" i="6"/>
  <c r="CK69" i="6"/>
  <c r="CK70" i="6"/>
  <c r="CK71" i="6"/>
  <c r="CK72" i="6"/>
  <c r="CK73" i="6"/>
  <c r="CK74" i="6"/>
  <c r="CK75" i="6"/>
  <c r="CK76" i="6"/>
  <c r="CK77" i="6"/>
  <c r="CK78" i="6"/>
  <c r="CK79" i="6"/>
  <c r="CK80" i="6"/>
  <c r="CK81" i="6"/>
  <c r="CK82" i="6"/>
  <c r="CK83" i="6"/>
  <c r="CK84" i="6"/>
  <c r="CK85" i="6"/>
  <c r="CK87" i="6"/>
  <c r="CK88" i="6"/>
  <c r="CK89" i="6"/>
  <c r="CK90" i="6"/>
  <c r="CK91" i="6"/>
  <c r="CK92" i="6"/>
  <c r="CK93" i="6"/>
  <c r="CK94" i="6"/>
  <c r="CK95" i="6"/>
  <c r="CK96" i="6"/>
  <c r="CK97" i="6"/>
  <c r="CK98" i="6"/>
  <c r="CK99" i="6"/>
  <c r="CK100" i="6"/>
  <c r="CK101" i="6"/>
  <c r="CK103" i="6"/>
  <c r="CK105" i="6"/>
  <c r="CK106" i="6"/>
  <c r="CK107" i="6"/>
  <c r="CK108" i="6"/>
  <c r="CK110" i="6"/>
  <c r="CK111" i="6"/>
  <c r="CK112" i="6"/>
  <c r="CK113" i="6"/>
  <c r="CK114" i="6"/>
  <c r="CK115" i="6"/>
  <c r="CK116" i="6"/>
  <c r="CK117" i="6"/>
  <c r="CK118" i="6"/>
  <c r="CK119" i="6"/>
  <c r="CK120" i="6"/>
  <c r="CK121" i="6"/>
  <c r="CK122" i="6"/>
  <c r="CK123" i="6"/>
  <c r="CK124" i="6"/>
  <c r="CK125" i="6"/>
  <c r="CK127" i="6"/>
  <c r="CK129" i="6"/>
  <c r="CK130" i="6"/>
  <c r="CK131" i="6"/>
  <c r="CK132" i="6"/>
  <c r="CK133" i="6"/>
  <c r="CK134" i="6"/>
  <c r="CK135" i="6"/>
  <c r="CK136" i="6"/>
  <c r="CK137" i="6"/>
  <c r="CK138" i="6"/>
  <c r="CK139" i="6"/>
  <c r="CK140" i="6"/>
  <c r="CK142" i="6"/>
  <c r="CK143" i="6"/>
  <c r="CK144" i="6"/>
  <c r="CK145" i="6"/>
  <c r="CK146" i="6"/>
  <c r="CK147" i="6"/>
  <c r="CK148" i="6"/>
  <c r="CK149" i="6"/>
  <c r="CK150" i="6"/>
  <c r="CK151" i="6"/>
  <c r="CK152" i="6"/>
  <c r="CK153" i="6"/>
  <c r="CK154" i="6"/>
  <c r="CK155" i="6"/>
  <c r="CK156" i="6"/>
  <c r="CK157" i="6"/>
  <c r="CK158" i="6"/>
  <c r="CK159" i="6"/>
  <c r="CK160" i="6"/>
  <c r="CK161" i="6"/>
  <c r="CK162" i="6"/>
  <c r="CK163" i="6"/>
  <c r="CK164" i="6"/>
  <c r="CK165" i="6"/>
  <c r="CK166" i="6"/>
  <c r="CK167" i="6"/>
  <c r="CK168" i="6"/>
  <c r="CK169" i="6"/>
  <c r="CK170" i="6"/>
  <c r="CK171" i="6"/>
  <c r="CK172" i="6"/>
  <c r="CK173" i="6"/>
  <c r="CK174" i="6"/>
  <c r="CK175" i="6"/>
  <c r="CK176" i="6"/>
  <c r="CK177" i="6"/>
  <c r="CK178" i="6"/>
  <c r="CK179" i="6"/>
  <c r="CK180" i="6"/>
  <c r="CK181" i="6"/>
  <c r="CK182" i="6"/>
  <c r="CK183" i="6"/>
  <c r="CK184" i="6"/>
  <c r="CK185" i="6"/>
  <c r="CK186" i="6"/>
  <c r="CK187" i="6"/>
  <c r="CK188" i="6"/>
  <c r="CK190" i="6"/>
  <c r="CK191" i="6"/>
  <c r="CK192" i="6"/>
  <c r="CK193" i="6"/>
  <c r="CK194" i="6"/>
  <c r="CK195" i="6"/>
  <c r="CK196" i="6"/>
  <c r="CK197" i="6"/>
  <c r="CK199" i="6"/>
  <c r="CK201" i="6"/>
  <c r="CK202" i="6"/>
  <c r="CF6" i="6"/>
  <c r="CF7" i="6"/>
  <c r="CF8" i="6"/>
  <c r="CF9" i="6"/>
  <c r="CF10" i="6"/>
  <c r="CF11" i="6"/>
  <c r="CF12" i="6"/>
  <c r="CF13" i="6"/>
  <c r="CF14" i="6"/>
  <c r="CF15" i="6"/>
  <c r="CF16" i="6"/>
  <c r="CF17" i="6"/>
  <c r="CF18" i="6"/>
  <c r="CF19" i="6"/>
  <c r="CF20" i="6"/>
  <c r="CF21" i="6"/>
  <c r="CF22" i="6"/>
  <c r="CF23" i="6"/>
  <c r="CF24" i="6"/>
  <c r="CF25" i="6"/>
  <c r="CF26" i="6"/>
  <c r="CF27" i="6"/>
  <c r="CF28" i="6"/>
  <c r="CF29" i="6"/>
  <c r="CF30" i="6"/>
  <c r="CF31" i="6"/>
  <c r="CF32" i="6"/>
  <c r="CF33" i="6"/>
  <c r="CF34" i="6"/>
  <c r="CF35" i="6"/>
  <c r="CF36" i="6"/>
  <c r="CF37" i="6"/>
  <c r="CF38" i="6"/>
  <c r="CF39" i="6"/>
  <c r="CF40" i="6"/>
  <c r="CF41" i="6"/>
  <c r="CF42" i="6"/>
  <c r="CF43" i="6"/>
  <c r="CF44" i="6"/>
  <c r="CF45" i="6"/>
  <c r="CF47" i="6"/>
  <c r="CF48" i="6"/>
  <c r="CF50" i="6"/>
  <c r="CF51" i="6"/>
  <c r="CF52" i="6"/>
  <c r="CF54" i="6"/>
  <c r="CF56" i="6"/>
  <c r="CF57" i="6"/>
  <c r="CF58" i="6"/>
  <c r="CF59" i="6"/>
  <c r="CF60" i="6"/>
  <c r="CF61" i="6"/>
  <c r="CF62" i="6"/>
  <c r="CF63" i="6"/>
  <c r="CF64" i="6"/>
  <c r="CF65" i="6"/>
  <c r="CF66" i="6"/>
  <c r="CF67" i="6"/>
  <c r="CF68" i="6"/>
  <c r="CF69" i="6"/>
  <c r="CF70" i="6"/>
  <c r="CF71" i="6"/>
  <c r="CF72" i="6"/>
  <c r="CF73" i="6"/>
  <c r="CF74" i="6"/>
  <c r="CF75" i="6"/>
  <c r="CF76" i="6"/>
  <c r="CF77" i="6"/>
  <c r="CF78" i="6"/>
  <c r="CF79" i="6"/>
  <c r="CF80" i="6"/>
  <c r="CF81" i="6"/>
  <c r="CF82" i="6"/>
  <c r="CF83" i="6"/>
  <c r="CF84" i="6"/>
  <c r="CF85" i="6"/>
  <c r="CF87" i="6"/>
  <c r="CF88" i="6"/>
  <c r="CF89" i="6"/>
  <c r="CF90" i="6"/>
  <c r="CF91" i="6"/>
  <c r="CF92" i="6"/>
  <c r="CF93" i="6"/>
  <c r="CF94" i="6"/>
  <c r="CF95" i="6"/>
  <c r="CF96" i="6"/>
  <c r="CF97" i="6"/>
  <c r="CF98" i="6"/>
  <c r="CF99" i="6"/>
  <c r="CF100" i="6"/>
  <c r="CF101" i="6"/>
  <c r="CF103" i="6"/>
  <c r="CF104" i="6"/>
  <c r="CF105" i="6"/>
  <c r="CF106" i="6"/>
  <c r="CF107" i="6"/>
  <c r="CF108" i="6"/>
  <c r="CF109" i="6"/>
  <c r="CF110" i="6"/>
  <c r="CF111" i="6"/>
  <c r="CF112" i="6"/>
  <c r="CF113" i="6"/>
  <c r="CF114" i="6"/>
  <c r="CF115" i="6"/>
  <c r="CF116" i="6"/>
  <c r="CF117" i="6"/>
  <c r="CF118" i="6"/>
  <c r="CF119" i="6"/>
  <c r="CF120" i="6"/>
  <c r="CF121" i="6"/>
  <c r="CF122" i="6"/>
  <c r="CF123" i="6"/>
  <c r="CF124" i="6"/>
  <c r="CF125" i="6"/>
  <c r="CF127" i="6"/>
  <c r="CF129" i="6"/>
  <c r="CF130" i="6"/>
  <c r="CF131" i="6"/>
  <c r="CF132" i="6"/>
  <c r="CF133" i="6"/>
  <c r="CF134" i="6"/>
  <c r="CF135" i="6"/>
  <c r="CF136" i="6"/>
  <c r="CF137" i="6"/>
  <c r="CF139" i="6"/>
  <c r="CF140" i="6"/>
  <c r="CF142" i="6"/>
  <c r="CF143" i="6"/>
  <c r="CF144" i="6"/>
  <c r="CF145" i="6"/>
  <c r="CF146" i="6"/>
  <c r="CF147" i="6"/>
  <c r="CF148" i="6"/>
  <c r="CF149" i="6"/>
  <c r="CF150" i="6"/>
  <c r="CF151" i="6"/>
  <c r="CF152" i="6"/>
  <c r="CF153" i="6"/>
  <c r="CF154" i="6"/>
  <c r="CF155" i="6"/>
  <c r="CF156" i="6"/>
  <c r="CF157" i="6"/>
  <c r="CF158" i="6"/>
  <c r="CF159" i="6"/>
  <c r="CF160" i="6"/>
  <c r="CF161" i="6"/>
  <c r="CF162" i="6"/>
  <c r="CF163" i="6"/>
  <c r="CF164" i="6"/>
  <c r="CF165" i="6"/>
  <c r="CF166" i="6"/>
  <c r="CF167" i="6"/>
  <c r="CF168" i="6"/>
  <c r="CF169" i="6"/>
  <c r="CF170" i="6"/>
  <c r="CF171" i="6"/>
  <c r="CF172" i="6"/>
  <c r="CF173" i="6"/>
  <c r="CF174" i="6"/>
  <c r="CF175" i="6"/>
  <c r="CF176" i="6"/>
  <c r="CF177" i="6"/>
  <c r="CF178" i="6"/>
  <c r="CF179" i="6"/>
  <c r="CF180" i="6"/>
  <c r="CF181" i="6"/>
  <c r="CF182" i="6"/>
  <c r="CF183" i="6"/>
  <c r="CF184" i="6"/>
  <c r="CF185" i="6"/>
  <c r="CF186" i="6"/>
  <c r="CF187" i="6"/>
  <c r="CF188" i="6"/>
  <c r="CF190" i="6"/>
  <c r="CF191" i="6"/>
  <c r="CF192" i="6"/>
  <c r="CF193" i="6"/>
  <c r="CF194" i="6"/>
  <c r="CF195" i="6"/>
  <c r="CF196" i="6"/>
  <c r="CF197" i="6"/>
  <c r="CF199" i="6"/>
  <c r="CF201" i="6"/>
  <c r="CF202" i="6"/>
  <c r="CA6" i="6"/>
  <c r="CA7" i="6"/>
  <c r="CA8" i="6"/>
  <c r="CA9" i="6"/>
  <c r="CA10" i="6"/>
  <c r="CA11" i="6"/>
  <c r="CA12" i="6"/>
  <c r="CA13" i="6"/>
  <c r="CA14" i="6"/>
  <c r="CA15" i="6"/>
  <c r="CA16" i="6"/>
  <c r="CA17" i="6"/>
  <c r="CA18" i="6"/>
  <c r="CA19" i="6"/>
  <c r="CA20" i="6"/>
  <c r="CA21" i="6"/>
  <c r="CA22" i="6"/>
  <c r="CA23" i="6"/>
  <c r="CA24" i="6"/>
  <c r="CA25" i="6"/>
  <c r="CA26" i="6"/>
  <c r="CA27" i="6"/>
  <c r="CA28" i="6"/>
  <c r="CA29" i="6"/>
  <c r="CA30" i="6"/>
  <c r="CA31" i="6"/>
  <c r="CA32" i="6"/>
  <c r="CA33" i="6"/>
  <c r="CA34" i="6"/>
  <c r="CA35" i="6"/>
  <c r="CA36" i="6"/>
  <c r="CA37" i="6"/>
  <c r="CA38" i="6"/>
  <c r="CA39" i="6"/>
  <c r="CA40" i="6"/>
  <c r="CA41" i="6"/>
  <c r="CA42" i="6"/>
  <c r="CA43" i="6"/>
  <c r="CA44" i="6"/>
  <c r="CA45" i="6"/>
  <c r="CA47" i="6"/>
  <c r="CA48" i="6"/>
  <c r="CA50" i="6"/>
  <c r="CA51" i="6"/>
  <c r="CA52" i="6"/>
  <c r="CA54" i="6"/>
  <c r="CA56" i="6"/>
  <c r="CA57" i="6"/>
  <c r="CA58" i="6"/>
  <c r="CA59" i="6"/>
  <c r="CA60" i="6"/>
  <c r="CA61" i="6"/>
  <c r="CA62" i="6"/>
  <c r="CA63" i="6"/>
  <c r="CA64" i="6"/>
  <c r="CA65" i="6"/>
  <c r="CA66" i="6"/>
  <c r="CA67" i="6"/>
  <c r="CA68" i="6"/>
  <c r="CA69" i="6"/>
  <c r="CA70" i="6"/>
  <c r="CA71" i="6"/>
  <c r="CA72" i="6"/>
  <c r="CA73" i="6"/>
  <c r="CA74" i="6"/>
  <c r="CA75" i="6"/>
  <c r="CA76" i="6"/>
  <c r="CA77" i="6"/>
  <c r="CA78" i="6"/>
  <c r="CA79" i="6"/>
  <c r="CA80" i="6"/>
  <c r="CA81" i="6"/>
  <c r="CA82" i="6"/>
  <c r="CA83" i="6"/>
  <c r="CA84" i="6"/>
  <c r="CA85" i="6"/>
  <c r="CA87" i="6"/>
  <c r="CA88" i="6"/>
  <c r="CA89" i="6"/>
  <c r="CA90" i="6"/>
  <c r="CA91" i="6"/>
  <c r="CA92" i="6"/>
  <c r="CA93" i="6"/>
  <c r="CA94" i="6"/>
  <c r="CA95" i="6"/>
  <c r="CA96" i="6"/>
  <c r="CA97" i="6"/>
  <c r="CA98" i="6"/>
  <c r="CA99" i="6"/>
  <c r="CA100" i="6"/>
  <c r="CA101" i="6"/>
  <c r="CA103" i="6"/>
  <c r="CA104" i="6"/>
  <c r="CA105" i="6"/>
  <c r="CA106" i="6"/>
  <c r="CA107" i="6"/>
  <c r="CA108" i="6"/>
  <c r="CA109" i="6"/>
  <c r="CA110" i="6"/>
  <c r="CA111" i="6"/>
  <c r="CA112" i="6"/>
  <c r="CA113" i="6"/>
  <c r="CA114" i="6"/>
  <c r="CA115" i="6"/>
  <c r="CA116" i="6"/>
  <c r="CA117" i="6"/>
  <c r="CA118" i="6"/>
  <c r="CA119" i="6"/>
  <c r="CA120" i="6"/>
  <c r="CA121" i="6"/>
  <c r="CA122" i="6"/>
  <c r="CA123" i="6"/>
  <c r="CA124" i="6"/>
  <c r="CA125" i="6"/>
  <c r="CA126" i="6"/>
  <c r="CA127" i="6"/>
  <c r="CA129" i="6"/>
  <c r="CA130" i="6"/>
  <c r="CA131" i="6"/>
  <c r="CA132" i="6"/>
  <c r="CA133" i="6"/>
  <c r="CA134" i="6"/>
  <c r="CA135" i="6"/>
  <c r="CA136" i="6"/>
  <c r="CA137" i="6"/>
  <c r="CA138" i="6"/>
  <c r="CA139" i="6"/>
  <c r="CA140" i="6"/>
  <c r="CA142" i="6"/>
  <c r="CA143" i="6"/>
  <c r="CA144" i="6"/>
  <c r="CA145" i="6"/>
  <c r="CA146" i="6"/>
  <c r="CA147" i="6"/>
  <c r="CA148" i="6"/>
  <c r="CA149" i="6"/>
  <c r="CA150" i="6"/>
  <c r="CA151" i="6"/>
  <c r="CA152" i="6"/>
  <c r="CA153" i="6"/>
  <c r="CA154" i="6"/>
  <c r="CA155" i="6"/>
  <c r="CA156" i="6"/>
  <c r="CA157" i="6"/>
  <c r="CA158" i="6"/>
  <c r="CA159" i="6"/>
  <c r="CA160" i="6"/>
  <c r="CA161" i="6"/>
  <c r="CA162" i="6"/>
  <c r="CA163" i="6"/>
  <c r="CA164" i="6"/>
  <c r="CA165" i="6"/>
  <c r="CA166" i="6"/>
  <c r="CA167" i="6"/>
  <c r="CA168" i="6"/>
  <c r="CA169" i="6"/>
  <c r="CA170" i="6"/>
  <c r="CA171" i="6"/>
  <c r="CA172" i="6"/>
  <c r="CA173" i="6"/>
  <c r="CA174" i="6"/>
  <c r="CA175" i="6"/>
  <c r="CA176" i="6"/>
  <c r="CA177" i="6"/>
  <c r="CA178" i="6"/>
  <c r="CA179" i="6"/>
  <c r="CA180" i="6"/>
  <c r="CA181" i="6"/>
  <c r="CA182" i="6"/>
  <c r="CA183" i="6"/>
  <c r="CA184" i="6"/>
  <c r="CA185" i="6"/>
  <c r="CA186" i="6"/>
  <c r="CA187" i="6"/>
  <c r="CA188" i="6"/>
  <c r="CA190" i="6"/>
  <c r="CA191" i="6"/>
  <c r="CA192" i="6"/>
  <c r="CA193" i="6"/>
  <c r="CA194" i="6"/>
  <c r="CA195" i="6"/>
  <c r="CA196" i="6"/>
  <c r="CA197" i="6"/>
  <c r="CA199" i="6"/>
  <c r="CA201" i="6"/>
  <c r="CA202" i="6"/>
  <c r="P6" i="6"/>
  <c r="P7" i="6"/>
  <c r="P8" i="6"/>
  <c r="P9" i="6"/>
  <c r="P10" i="6"/>
  <c r="P11" i="6"/>
  <c r="P12" i="6"/>
  <c r="P13" i="6"/>
  <c r="P14" i="6"/>
  <c r="P15" i="6"/>
  <c r="P16" i="6"/>
  <c r="P17" i="6"/>
  <c r="P18" i="6"/>
  <c r="P19" i="6"/>
  <c r="P20" i="6"/>
  <c r="P21" i="6"/>
  <c r="P22" i="6"/>
  <c r="P23" i="6"/>
  <c r="P24" i="6"/>
  <c r="P25" i="6"/>
  <c r="P26" i="6"/>
  <c r="P27" i="6"/>
  <c r="P28" i="6"/>
  <c r="P29" i="6"/>
  <c r="P30" i="6"/>
  <c r="P31" i="6"/>
  <c r="P32" i="6"/>
  <c r="P33" i="6"/>
  <c r="P34" i="6"/>
  <c r="P35" i="6"/>
  <c r="P36" i="6"/>
  <c r="P37" i="6"/>
  <c r="P38" i="6"/>
  <c r="P39" i="6"/>
  <c r="P40" i="6"/>
  <c r="P41" i="6"/>
  <c r="P42" i="6"/>
  <c r="P43" i="6"/>
  <c r="P44" i="6"/>
  <c r="P45" i="6"/>
  <c r="P47" i="6"/>
  <c r="P48" i="6"/>
  <c r="P50" i="6"/>
  <c r="P51" i="6"/>
  <c r="P52" i="6"/>
  <c r="P54" i="6"/>
  <c r="P56" i="6"/>
  <c r="P57" i="6"/>
  <c r="P58" i="6"/>
  <c r="P59" i="6"/>
  <c r="P60" i="6"/>
  <c r="P61" i="6"/>
  <c r="P62" i="6"/>
  <c r="P63" i="6"/>
  <c r="P64" i="6"/>
  <c r="P65" i="6"/>
  <c r="P66" i="6"/>
  <c r="P67" i="6"/>
  <c r="P68" i="6"/>
  <c r="P69" i="6"/>
  <c r="P70" i="6"/>
  <c r="P71" i="6"/>
  <c r="P72" i="6"/>
  <c r="P73" i="6"/>
  <c r="P74" i="6"/>
  <c r="P75" i="6"/>
  <c r="P76" i="6"/>
  <c r="P77" i="6"/>
  <c r="P78" i="6"/>
  <c r="P79" i="6"/>
  <c r="P80" i="6"/>
  <c r="P81" i="6"/>
  <c r="P82" i="6"/>
  <c r="P83" i="6"/>
  <c r="P84" i="6"/>
  <c r="P85" i="6"/>
  <c r="P87" i="6"/>
  <c r="P88" i="6"/>
  <c r="P89" i="6"/>
  <c r="P90" i="6"/>
  <c r="P91" i="6"/>
  <c r="P92" i="6"/>
  <c r="P93" i="6"/>
  <c r="P94" i="6"/>
  <c r="P95" i="6"/>
  <c r="P96" i="6"/>
  <c r="P97" i="6"/>
  <c r="P98" i="6"/>
  <c r="P99" i="6"/>
  <c r="P100" i="6"/>
  <c r="P101" i="6"/>
  <c r="P103" i="6"/>
  <c r="P104" i="6"/>
  <c r="P105" i="6"/>
  <c r="P106" i="6"/>
  <c r="P107" i="6"/>
  <c r="P108" i="6"/>
  <c r="P109" i="6"/>
  <c r="P110" i="6"/>
  <c r="P111" i="6"/>
  <c r="P112" i="6"/>
  <c r="P113" i="6"/>
  <c r="P114" i="6"/>
  <c r="P115" i="6"/>
  <c r="P116" i="6"/>
  <c r="P117" i="6"/>
  <c r="P118" i="6"/>
  <c r="P119" i="6"/>
  <c r="P120" i="6"/>
  <c r="P121" i="6"/>
  <c r="P122" i="6"/>
  <c r="P123" i="6"/>
  <c r="P124" i="6"/>
  <c r="P125" i="6"/>
  <c r="P126" i="6"/>
  <c r="P127" i="6"/>
  <c r="P129" i="6"/>
  <c r="P130" i="6"/>
  <c r="P131" i="6"/>
  <c r="P132" i="6"/>
  <c r="P133" i="6"/>
  <c r="P134" i="6"/>
  <c r="P135" i="6"/>
  <c r="P136" i="6"/>
  <c r="P137" i="6"/>
  <c r="P138" i="6"/>
  <c r="P139" i="6"/>
  <c r="P140" i="6"/>
  <c r="P142" i="6"/>
  <c r="P143" i="6"/>
  <c r="P144" i="6"/>
  <c r="P145" i="6"/>
  <c r="P146" i="6"/>
  <c r="P147" i="6"/>
  <c r="P148" i="6"/>
  <c r="P149" i="6"/>
  <c r="P150" i="6"/>
  <c r="P151" i="6"/>
  <c r="P152" i="6"/>
  <c r="P153" i="6"/>
  <c r="P154" i="6"/>
  <c r="P155" i="6"/>
  <c r="P156" i="6"/>
  <c r="P157" i="6"/>
  <c r="P158" i="6"/>
  <c r="P159" i="6"/>
  <c r="P160" i="6"/>
  <c r="P161" i="6"/>
  <c r="P162" i="6"/>
  <c r="P163" i="6"/>
  <c r="P164" i="6"/>
  <c r="P165" i="6"/>
  <c r="P166" i="6"/>
  <c r="P167" i="6"/>
  <c r="P168" i="6"/>
  <c r="P169" i="6"/>
  <c r="P170" i="6"/>
  <c r="P171" i="6"/>
  <c r="P172" i="6"/>
  <c r="P173" i="6"/>
  <c r="P174" i="6"/>
  <c r="P175" i="6"/>
  <c r="P176" i="6"/>
  <c r="P177" i="6"/>
  <c r="P178" i="6"/>
  <c r="P179" i="6"/>
  <c r="P180" i="6"/>
  <c r="P181" i="6"/>
  <c r="P182" i="6"/>
  <c r="P183" i="6"/>
  <c r="P184" i="6"/>
  <c r="P185" i="6"/>
  <c r="P186" i="6"/>
  <c r="P187" i="6"/>
  <c r="P188" i="6"/>
  <c r="P191" i="6"/>
  <c r="P192" i="6"/>
  <c r="P193" i="6"/>
  <c r="P194" i="6"/>
  <c r="P195" i="6"/>
  <c r="P196" i="6"/>
  <c r="P197" i="6"/>
  <c r="P199" i="6"/>
  <c r="P201" i="6"/>
  <c r="P202" i="6"/>
  <c r="BA253" i="6"/>
  <c r="AX36" i="4" l="1"/>
  <c r="AJ202" i="4"/>
  <c r="A202" i="4"/>
  <c r="B202" i="6"/>
  <c r="A202" i="6"/>
  <c r="AJ76" i="4"/>
  <c r="A76" i="4"/>
  <c r="AJ77" i="4"/>
  <c r="A77" i="4"/>
  <c r="AJ74" i="4"/>
  <c r="A74" i="4"/>
  <c r="B196" i="6"/>
  <c r="A196" i="6"/>
  <c r="B195" i="6"/>
  <c r="A195" i="6"/>
  <c r="B194" i="6"/>
  <c r="A194" i="6"/>
  <c r="B197" i="6"/>
  <c r="A197" i="6"/>
  <c r="AJ196" i="4"/>
  <c r="A196" i="4"/>
  <c r="A208" i="4"/>
  <c r="A37" i="4"/>
  <c r="A72" i="4"/>
  <c r="A73" i="4"/>
  <c r="A6" i="4"/>
  <c r="A7" i="4"/>
  <c r="A8" i="4"/>
  <c r="A9" i="4"/>
  <c r="A10" i="4"/>
  <c r="A11" i="4"/>
  <c r="A12" i="4"/>
  <c r="A13" i="4"/>
  <c r="A15" i="4"/>
  <c r="A16" i="4"/>
  <c r="A17" i="4"/>
  <c r="A18" i="4"/>
  <c r="A19" i="4"/>
  <c r="A20" i="4"/>
  <c r="A21" i="4"/>
  <c r="A22" i="4"/>
  <c r="A23" i="4"/>
  <c r="A24" i="4"/>
  <c r="A176" i="4"/>
  <c r="A25" i="4"/>
  <c r="A26" i="4"/>
  <c r="A27" i="4"/>
  <c r="A28" i="4"/>
  <c r="A29" i="4"/>
  <c r="A30" i="4"/>
  <c r="A31" i="4"/>
  <c r="A32" i="4"/>
  <c r="A33" i="4"/>
  <c r="A34" i="4"/>
  <c r="A35" i="4"/>
  <c r="A39" i="4"/>
  <c r="A43" i="4"/>
  <c r="A44" i="4"/>
  <c r="A45" i="4"/>
  <c r="A46" i="4"/>
  <c r="A47" i="4"/>
  <c r="A48" i="4"/>
  <c r="A49" i="4"/>
  <c r="A50" i="4"/>
  <c r="A52" i="4"/>
  <c r="A54" i="4"/>
  <c r="A55" i="4"/>
  <c r="A56" i="4"/>
  <c r="A57" i="4"/>
  <c r="A58" i="4"/>
  <c r="A59" i="4"/>
  <c r="A60" i="4"/>
  <c r="A61" i="4"/>
  <c r="A62" i="4"/>
  <c r="A63" i="4"/>
  <c r="A64" i="4"/>
  <c r="A65" i="4"/>
  <c r="A66" i="4"/>
  <c r="A67" i="4"/>
  <c r="A69" i="4"/>
  <c r="A70" i="4"/>
  <c r="A71"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5" i="4"/>
  <c r="A116" i="4"/>
  <c r="A117" i="4"/>
  <c r="A118" i="4"/>
  <c r="A119" i="4"/>
  <c r="A120" i="4"/>
  <c r="A121" i="4"/>
  <c r="A123" i="4"/>
  <c r="A125" i="4"/>
  <c r="A126" i="4"/>
  <c r="A127" i="4"/>
  <c r="A128" i="4"/>
  <c r="A129" i="4"/>
  <c r="A130" i="4"/>
  <c r="A131" i="4"/>
  <c r="A132" i="4"/>
  <c r="A133" i="4"/>
  <c r="A134" i="4"/>
  <c r="A135" i="4"/>
  <c r="A136" i="4"/>
  <c r="A137" i="4"/>
  <c r="A138" i="4"/>
  <c r="A38" i="4"/>
  <c r="A139" i="4"/>
  <c r="A141" i="4"/>
  <c r="A142" i="4"/>
  <c r="A143" i="4"/>
  <c r="A144" i="4"/>
  <c r="A145" i="4"/>
  <c r="A146" i="4"/>
  <c r="A147" i="4"/>
  <c r="A148" i="4"/>
  <c r="A149" i="4"/>
  <c r="A150" i="4"/>
  <c r="A154" i="4"/>
  <c r="A152" i="4"/>
  <c r="A155" i="4"/>
  <c r="A156" i="4"/>
  <c r="A157" i="4"/>
  <c r="A158" i="4"/>
  <c r="A159" i="4"/>
  <c r="A161" i="4"/>
  <c r="A162" i="4"/>
  <c r="A163" i="4"/>
  <c r="A164" i="4"/>
  <c r="A165" i="4"/>
  <c r="A166" i="4"/>
  <c r="A167" i="4"/>
  <c r="A168" i="4"/>
  <c r="A169" i="4"/>
  <c r="A170" i="4"/>
  <c r="A171" i="4"/>
  <c r="A172" i="4"/>
  <c r="A173" i="4"/>
  <c r="A174" i="4"/>
  <c r="A14" i="4"/>
  <c r="A175" i="4"/>
  <c r="A177" i="4"/>
  <c r="A178" i="4"/>
  <c r="A179" i="4"/>
  <c r="A180" i="4"/>
  <c r="A181" i="4"/>
  <c r="A182" i="4"/>
  <c r="A184" i="4"/>
  <c r="A40" i="4"/>
  <c r="A185" i="4"/>
  <c r="A41" i="4"/>
  <c r="A186" i="4"/>
  <c r="A42" i="4"/>
  <c r="A187" i="4"/>
  <c r="A190" i="4"/>
  <c r="A191" i="4"/>
  <c r="A192" i="4"/>
  <c r="A68" i="4"/>
  <c r="A193" i="4"/>
  <c r="A194" i="4"/>
  <c r="A195" i="4"/>
  <c r="A36" i="4"/>
  <c r="A197" i="4"/>
  <c r="A75" i="4"/>
  <c r="A203" i="4"/>
  <c r="A204" i="4"/>
  <c r="A205" i="4"/>
  <c r="A206" i="4"/>
  <c r="A207" i="4"/>
  <c r="B26" i="6" l="1"/>
  <c r="A26" i="6"/>
  <c r="B122" i="6"/>
  <c r="A122" i="6"/>
  <c r="AJ176" i="4"/>
  <c r="AJ191" i="4"/>
  <c r="AJ193" i="4"/>
  <c r="B66" i="6"/>
  <c r="A66" i="6"/>
  <c r="B42" i="6"/>
  <c r="A42" i="6"/>
  <c r="AJ187" i="4"/>
  <c r="AJ186" i="4"/>
  <c r="B6" i="6"/>
  <c r="B7" i="6"/>
  <c r="B8" i="6"/>
  <c r="B9" i="6"/>
  <c r="B10" i="6"/>
  <c r="B11" i="6"/>
  <c r="B12" i="6"/>
  <c r="B13" i="6"/>
  <c r="B14" i="6"/>
  <c r="B15" i="6"/>
  <c r="B16" i="6"/>
  <c r="B17" i="6"/>
  <c r="B18" i="6"/>
  <c r="B19" i="6"/>
  <c r="B20" i="6"/>
  <c r="B21" i="6"/>
  <c r="B22" i="6"/>
  <c r="B23" i="6"/>
  <c r="B24" i="6"/>
  <c r="B25" i="6"/>
  <c r="B27" i="6"/>
  <c r="B28" i="6"/>
  <c r="B29" i="6"/>
  <c r="B30" i="6"/>
  <c r="B31" i="6"/>
  <c r="B32" i="6"/>
  <c r="B33" i="6"/>
  <c r="B34" i="6"/>
  <c r="B35" i="6"/>
  <c r="B36" i="6"/>
  <c r="B37" i="6"/>
  <c r="B38" i="6"/>
  <c r="B39" i="6"/>
  <c r="B40" i="6"/>
  <c r="B41" i="6"/>
  <c r="B43" i="6"/>
  <c r="B44" i="6"/>
  <c r="B45" i="6"/>
  <c r="B47" i="6"/>
  <c r="B48" i="6"/>
  <c r="B50" i="6"/>
  <c r="B51" i="6"/>
  <c r="B52" i="6"/>
  <c r="B54" i="6"/>
  <c r="B56" i="6"/>
  <c r="B57" i="6"/>
  <c r="B58" i="6"/>
  <c r="B59" i="6"/>
  <c r="B60" i="6"/>
  <c r="B61" i="6"/>
  <c r="B62" i="6"/>
  <c r="B63" i="6"/>
  <c r="B64" i="6"/>
  <c r="B65" i="6"/>
  <c r="B67" i="6"/>
  <c r="B68" i="6"/>
  <c r="B69" i="6"/>
  <c r="B70" i="6"/>
  <c r="B71" i="6"/>
  <c r="B72" i="6"/>
  <c r="B73" i="6"/>
  <c r="B74" i="6"/>
  <c r="B75" i="6"/>
  <c r="B76" i="6"/>
  <c r="B77" i="6"/>
  <c r="B78" i="6"/>
  <c r="B79" i="6"/>
  <c r="B80" i="6"/>
  <c r="B81" i="6"/>
  <c r="B82" i="6"/>
  <c r="B83" i="6"/>
  <c r="B84" i="6"/>
  <c r="B85" i="6"/>
  <c r="B87" i="6"/>
  <c r="B88" i="6"/>
  <c r="B89" i="6"/>
  <c r="B90" i="6"/>
  <c r="B91" i="6"/>
  <c r="B92" i="6"/>
  <c r="B93" i="6"/>
  <c r="B94" i="6"/>
  <c r="B95" i="6"/>
  <c r="B96" i="6"/>
  <c r="B97" i="6"/>
  <c r="B98" i="6"/>
  <c r="B99" i="6"/>
  <c r="B100" i="6"/>
  <c r="B101" i="6"/>
  <c r="B103" i="6"/>
  <c r="B104" i="6"/>
  <c r="B105" i="6"/>
  <c r="B106" i="6"/>
  <c r="B107" i="6"/>
  <c r="B108" i="6"/>
  <c r="B109" i="6"/>
  <c r="B110" i="6"/>
  <c r="B111" i="6"/>
  <c r="B112" i="6"/>
  <c r="B113" i="6"/>
  <c r="B114" i="6"/>
  <c r="B115" i="6"/>
  <c r="B116" i="6"/>
  <c r="B117" i="6"/>
  <c r="B118" i="6"/>
  <c r="B119" i="6"/>
  <c r="B120" i="6"/>
  <c r="B121" i="6"/>
  <c r="B123" i="6"/>
  <c r="B124" i="6"/>
  <c r="B125" i="6"/>
  <c r="B126" i="6"/>
  <c r="B127" i="6"/>
  <c r="B129" i="6"/>
  <c r="B130" i="6"/>
  <c r="B131" i="6"/>
  <c r="B132" i="6"/>
  <c r="B133" i="6"/>
  <c r="B134" i="6"/>
  <c r="B135" i="6"/>
  <c r="B136" i="6"/>
  <c r="B137" i="6"/>
  <c r="B138" i="6"/>
  <c r="B139" i="6"/>
  <c r="B140" i="6"/>
  <c r="B142" i="6"/>
  <c r="B143" i="6"/>
  <c r="B144" i="6"/>
  <c r="B145" i="6"/>
  <c r="B146" i="6"/>
  <c r="B147" i="6"/>
  <c r="B148" i="6"/>
  <c r="B149" i="6"/>
  <c r="B150" i="6"/>
  <c r="B151" i="6"/>
  <c r="B152" i="6"/>
  <c r="B153" i="6"/>
  <c r="B154" i="6"/>
  <c r="B155" i="6"/>
  <c r="B156" i="6"/>
  <c r="B157" i="6"/>
  <c r="B158" i="6"/>
  <c r="B159" i="6"/>
  <c r="B160" i="6"/>
  <c r="B161" i="6"/>
  <c r="B162" i="6"/>
  <c r="B163" i="6"/>
  <c r="B164" i="6"/>
  <c r="B165" i="6"/>
  <c r="B166" i="6"/>
  <c r="B167" i="6"/>
  <c r="B168" i="6"/>
  <c r="B169" i="6"/>
  <c r="B170" i="6"/>
  <c r="B171" i="6"/>
  <c r="B172" i="6"/>
  <c r="B173" i="6"/>
  <c r="B174" i="6"/>
  <c r="B175" i="6"/>
  <c r="B176" i="6"/>
  <c r="B177" i="6"/>
  <c r="B178" i="6"/>
  <c r="B179" i="6"/>
  <c r="B180" i="6"/>
  <c r="B181" i="6"/>
  <c r="B182" i="6"/>
  <c r="B183" i="6"/>
  <c r="B184" i="6"/>
  <c r="B185" i="6"/>
  <c r="B186" i="6"/>
  <c r="B187" i="6"/>
  <c r="B188" i="6"/>
  <c r="B190" i="6"/>
  <c r="B191" i="6"/>
  <c r="B192" i="6"/>
  <c r="B193" i="6"/>
  <c r="B199" i="6"/>
  <c r="B201" i="6"/>
  <c r="B5" i="6"/>
  <c r="A40" i="6"/>
  <c r="A6" i="6"/>
  <c r="A7" i="6"/>
  <c r="A8" i="6"/>
  <c r="A9" i="6"/>
  <c r="A10" i="6"/>
  <c r="A11" i="6"/>
  <c r="A12" i="6"/>
  <c r="A13" i="6"/>
  <c r="A14" i="6"/>
  <c r="A15" i="6"/>
  <c r="A16" i="6"/>
  <c r="A17" i="6"/>
  <c r="A18" i="6"/>
  <c r="A19" i="6"/>
  <c r="A20" i="6"/>
  <c r="A21" i="6"/>
  <c r="A22" i="6"/>
  <c r="A23" i="6"/>
  <c r="A24" i="6"/>
  <c r="A25" i="6"/>
  <c r="A27" i="6"/>
  <c r="A28" i="6"/>
  <c r="A29" i="6"/>
  <c r="A30" i="6"/>
  <c r="A31" i="6"/>
  <c r="A32" i="6"/>
  <c r="A33" i="6"/>
  <c r="A34" i="6"/>
  <c r="A35" i="6"/>
  <c r="A36" i="6"/>
  <c r="A37" i="6"/>
  <c r="A38" i="6"/>
  <c r="A39" i="6"/>
  <c r="A41" i="6"/>
  <c r="A43" i="6"/>
  <c r="A44" i="6"/>
  <c r="A45" i="6"/>
  <c r="A47" i="6"/>
  <c r="A48" i="6"/>
  <c r="A50" i="6"/>
  <c r="A51" i="6"/>
  <c r="A52" i="6"/>
  <c r="A54" i="6"/>
  <c r="A56" i="6"/>
  <c r="A57" i="6"/>
  <c r="A58" i="6"/>
  <c r="A59" i="6"/>
  <c r="A60" i="6"/>
  <c r="A61" i="6"/>
  <c r="A62" i="6"/>
  <c r="A63" i="6"/>
  <c r="A64" i="6"/>
  <c r="A65" i="6"/>
  <c r="A67" i="6"/>
  <c r="A68" i="6"/>
  <c r="A69" i="6"/>
  <c r="A70" i="6"/>
  <c r="A71" i="6"/>
  <c r="A72" i="6"/>
  <c r="A73" i="6"/>
  <c r="A74" i="6"/>
  <c r="A75" i="6"/>
  <c r="A76" i="6"/>
  <c r="A77" i="6"/>
  <c r="A78" i="6"/>
  <c r="A79" i="6"/>
  <c r="A80" i="6"/>
  <c r="A81" i="6"/>
  <c r="A82" i="6"/>
  <c r="A83" i="6"/>
  <c r="A84" i="6"/>
  <c r="A85" i="6"/>
  <c r="A87" i="6"/>
  <c r="A88" i="6"/>
  <c r="A89" i="6"/>
  <c r="A90" i="6"/>
  <c r="A91" i="6"/>
  <c r="A92" i="6"/>
  <c r="A93" i="6"/>
  <c r="A94" i="6"/>
  <c r="A95" i="6"/>
  <c r="A96" i="6"/>
  <c r="A97" i="6"/>
  <c r="A98" i="6"/>
  <c r="A99" i="6"/>
  <c r="A100" i="6"/>
  <c r="A101" i="6"/>
  <c r="A103" i="6"/>
  <c r="A104" i="6"/>
  <c r="A105" i="6"/>
  <c r="A106" i="6"/>
  <c r="A107" i="6"/>
  <c r="A108" i="6"/>
  <c r="A109" i="6"/>
  <c r="A110" i="6"/>
  <c r="A111" i="6"/>
  <c r="A112" i="6"/>
  <c r="A113" i="6"/>
  <c r="A114" i="6"/>
  <c r="A115" i="6"/>
  <c r="A116" i="6"/>
  <c r="A117" i="6"/>
  <c r="A118" i="6"/>
  <c r="A119" i="6"/>
  <c r="A120" i="6"/>
  <c r="A121" i="6"/>
  <c r="A123" i="6"/>
  <c r="A124" i="6"/>
  <c r="A125" i="6"/>
  <c r="A126" i="6"/>
  <c r="A127" i="6"/>
  <c r="A129" i="6"/>
  <c r="A130" i="6"/>
  <c r="A131" i="6"/>
  <c r="A132" i="6"/>
  <c r="A133" i="6"/>
  <c r="A134" i="6"/>
  <c r="A135" i="6"/>
  <c r="A136" i="6"/>
  <c r="A137" i="6"/>
  <c r="A138" i="6"/>
  <c r="A139" i="6"/>
  <c r="A140"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90" i="6"/>
  <c r="A191" i="6"/>
  <c r="A192" i="6"/>
  <c r="A193" i="6"/>
  <c r="A199" i="6"/>
  <c r="A201" i="6"/>
  <c r="A5" i="6"/>
  <c r="AJ185" i="4"/>
  <c r="A5" i="4"/>
  <c r="AG218" i="6" s="1"/>
  <c r="AJ175" i="4"/>
  <c r="AJ125" i="4"/>
  <c r="AY239" i="6" l="1"/>
  <c r="AM239" i="6"/>
  <c r="AR240" i="6"/>
  <c r="AH240" i="6"/>
  <c r="AI240" i="6"/>
  <c r="AG240" i="6"/>
  <c r="AN241" i="6"/>
  <c r="AY241" i="6"/>
  <c r="AW241" i="6"/>
  <c r="AV242" i="6"/>
  <c r="AL242" i="6"/>
  <c r="AY242" i="6"/>
  <c r="AO242" i="6"/>
  <c r="AV243" i="6"/>
  <c r="AL243" i="6"/>
  <c r="AY243" i="6"/>
  <c r="AO243" i="6"/>
  <c r="AV244" i="6"/>
  <c r="AL244" i="6"/>
  <c r="AS244" i="6"/>
  <c r="AQ244" i="6"/>
  <c r="AT245" i="6"/>
  <c r="AJ245" i="6"/>
  <c r="AQ245" i="6"/>
  <c r="AG245" i="6"/>
  <c r="AN246" i="6"/>
  <c r="AY246" i="6"/>
  <c r="AW246" i="6"/>
  <c r="AV247" i="6"/>
  <c r="AL247" i="6"/>
  <c r="AY247" i="6"/>
  <c r="AO247" i="6"/>
  <c r="AV248" i="6"/>
  <c r="AL248" i="6"/>
  <c r="AY248" i="6"/>
  <c r="AO248" i="6"/>
  <c r="AV249" i="6"/>
  <c r="AL249" i="6"/>
  <c r="AY249" i="6"/>
  <c r="AW249" i="6"/>
  <c r="AV250" i="6"/>
  <c r="AL250" i="6"/>
  <c r="AS250" i="6"/>
  <c r="AQ250" i="6"/>
  <c r="AT251" i="6"/>
  <c r="AJ251" i="6"/>
  <c r="AO251" i="6"/>
  <c r="AM251" i="6"/>
  <c r="AX247" i="6"/>
  <c r="AX239" i="6"/>
  <c r="AX244" i="6"/>
  <c r="AT239" i="6"/>
  <c r="AO239" i="6"/>
  <c r="AR239" i="6"/>
  <c r="AH239" i="6"/>
  <c r="AI239" i="6"/>
  <c r="AG239" i="6"/>
  <c r="AN240" i="6"/>
  <c r="AY240" i="6"/>
  <c r="AW240" i="6"/>
  <c r="AV241" i="6"/>
  <c r="AL241" i="6"/>
  <c r="AS241" i="6"/>
  <c r="AQ241" i="6"/>
  <c r="AT242" i="6"/>
  <c r="AJ242" i="6"/>
  <c r="AQ242" i="6"/>
  <c r="AG242" i="6"/>
  <c r="AN243" i="6"/>
  <c r="AW243" i="6"/>
  <c r="AM243" i="6"/>
  <c r="AT244" i="6"/>
  <c r="AJ244" i="6"/>
  <c r="AO244" i="6"/>
  <c r="AM244" i="6"/>
  <c r="AR245" i="6"/>
  <c r="AH245" i="6"/>
  <c r="AS245" i="6"/>
  <c r="AI245" i="6"/>
  <c r="AR246" i="6"/>
  <c r="AH246" i="6"/>
  <c r="AI246" i="6"/>
  <c r="AG246" i="6"/>
  <c r="AN247" i="6"/>
  <c r="AW247" i="6"/>
  <c r="AM247" i="6"/>
  <c r="AT248" i="6"/>
  <c r="AJ248" i="6"/>
  <c r="AQ248" i="6"/>
  <c r="AG248" i="6"/>
  <c r="AN249" i="6"/>
  <c r="AS249" i="6"/>
  <c r="AQ249" i="6"/>
  <c r="AT250" i="6"/>
  <c r="AJ250" i="6"/>
  <c r="AO250" i="6"/>
  <c r="AM250" i="6"/>
  <c r="AR251" i="6"/>
  <c r="AH251" i="6"/>
  <c r="AI251" i="6"/>
  <c r="AG251" i="6"/>
  <c r="AX245" i="6"/>
  <c r="AX250" i="6"/>
  <c r="AX242" i="6"/>
  <c r="AN239" i="6"/>
  <c r="AW239" i="6"/>
  <c r="AV240" i="6"/>
  <c r="AL240" i="6"/>
  <c r="AS240" i="6"/>
  <c r="AQ240" i="6"/>
  <c r="AT241" i="6"/>
  <c r="AJ241" i="6"/>
  <c r="AO241" i="6"/>
  <c r="AM241" i="6"/>
  <c r="AR242" i="6"/>
  <c r="AH242" i="6"/>
  <c r="AS242" i="6"/>
  <c r="AI242" i="6"/>
  <c r="AR243" i="6"/>
  <c r="AH243" i="6"/>
  <c r="AS243" i="6"/>
  <c r="AI243" i="6"/>
  <c r="AR244" i="6"/>
  <c r="AH244" i="6"/>
  <c r="AI244" i="6"/>
  <c r="AG244" i="6"/>
  <c r="AN245" i="6"/>
  <c r="AW245" i="6"/>
  <c r="AM245" i="6"/>
  <c r="AT246" i="6"/>
  <c r="AJ246" i="6"/>
  <c r="AO246" i="6"/>
  <c r="AM246" i="6"/>
  <c r="AR247" i="6"/>
  <c r="AH247" i="6"/>
  <c r="AS247" i="6"/>
  <c r="AI247" i="6"/>
  <c r="AR248" i="6"/>
  <c r="AH248" i="6"/>
  <c r="AS248" i="6"/>
  <c r="AI248" i="6"/>
  <c r="AR249" i="6"/>
  <c r="AH249" i="6"/>
  <c r="AO249" i="6"/>
  <c r="AM249" i="6"/>
  <c r="AR250" i="6"/>
  <c r="AH250" i="6"/>
  <c r="AI250" i="6"/>
  <c r="AG250" i="6"/>
  <c r="AN251" i="6"/>
  <c r="AY251" i="6"/>
  <c r="AW251" i="6"/>
  <c r="AX251" i="6"/>
  <c r="AX243" i="6"/>
  <c r="AX249" i="6"/>
  <c r="AX240" i="6"/>
  <c r="AJ239" i="6"/>
  <c r="AV239" i="6"/>
  <c r="AL239" i="6"/>
  <c r="AS239" i="6"/>
  <c r="AQ239" i="6"/>
  <c r="AT240" i="6"/>
  <c r="AJ240" i="6"/>
  <c r="AO240" i="6"/>
  <c r="AM240" i="6"/>
  <c r="AR241" i="6"/>
  <c r="AH241" i="6"/>
  <c r="AI241" i="6"/>
  <c r="AG241" i="6"/>
  <c r="AN242" i="6"/>
  <c r="AW242" i="6"/>
  <c r="AM242" i="6"/>
  <c r="AT243" i="6"/>
  <c r="AJ243" i="6"/>
  <c r="AQ243" i="6"/>
  <c r="AG243" i="6"/>
  <c r="AN244" i="6"/>
  <c r="AY244" i="6"/>
  <c r="AW244" i="6"/>
  <c r="AV245" i="6"/>
  <c r="AL245" i="6"/>
  <c r="AY245" i="6"/>
  <c r="AO245" i="6"/>
  <c r="AV246" i="6"/>
  <c r="AL246" i="6"/>
  <c r="AS246" i="6"/>
  <c r="AQ246" i="6"/>
  <c r="AT247" i="6"/>
  <c r="AJ247" i="6"/>
  <c r="AQ247" i="6"/>
  <c r="AG247" i="6"/>
  <c r="AN248" i="6"/>
  <c r="AW248" i="6"/>
  <c r="AM248" i="6"/>
  <c r="AT249" i="6"/>
  <c r="AJ249" i="6"/>
  <c r="AI249" i="6"/>
  <c r="AG249" i="6"/>
  <c r="AN250" i="6"/>
  <c r="AY250" i="6"/>
  <c r="AW250" i="6"/>
  <c r="AV251" i="6"/>
  <c r="AL251" i="6"/>
  <c r="AS251" i="6"/>
  <c r="AQ251" i="6"/>
  <c r="AX248" i="6"/>
  <c r="AX241" i="6"/>
  <c r="AX246" i="6"/>
  <c r="AO104" i="6"/>
  <c r="AV238" i="6"/>
  <c r="BQ238" i="6" s="1"/>
  <c r="AH238" i="6"/>
  <c r="AO233" i="6"/>
  <c r="BJ233" i="6" s="1"/>
  <c r="AL238" i="6"/>
  <c r="AY238" i="6"/>
  <c r="AO238" i="6"/>
  <c r="AX238" i="6"/>
  <c r="AT238" i="6"/>
  <c r="AJ238" i="6"/>
  <c r="AQ238" i="6"/>
  <c r="AG238" i="6"/>
  <c r="AS238" i="6"/>
  <c r="AI238" i="6"/>
  <c r="AR238" i="6"/>
  <c r="AN238" i="6"/>
  <c r="AW238" i="6"/>
  <c r="AM238" i="6"/>
  <c r="AW232" i="6"/>
  <c r="AS231" i="6"/>
  <c r="AI231" i="6"/>
  <c r="AQ230" i="6"/>
  <c r="DB230" i="6" s="1"/>
  <c r="AG230" i="6"/>
  <c r="CR230" i="6" s="1"/>
  <c r="AO229" i="6"/>
  <c r="AW228" i="6"/>
  <c r="AM228" i="6"/>
  <c r="AV233" i="6"/>
  <c r="DG233" i="6" s="1"/>
  <c r="AL233" i="6"/>
  <c r="CW233" i="6" s="1"/>
  <c r="AV232" i="6"/>
  <c r="DG232" i="6" s="1"/>
  <c r="AL232" i="6"/>
  <c r="CW232" i="6" s="1"/>
  <c r="AV231" i="6"/>
  <c r="DG231" i="6" s="1"/>
  <c r="AL231" i="6"/>
  <c r="CW231" i="6" s="1"/>
  <c r="AV230" i="6"/>
  <c r="DG230" i="6" s="1"/>
  <c r="AL230" i="6"/>
  <c r="CW230" i="6" s="1"/>
  <c r="AV229" i="6"/>
  <c r="DG229" i="6" s="1"/>
  <c r="AL229" i="6"/>
  <c r="CW229" i="6" s="1"/>
  <c r="AV228" i="6"/>
  <c r="DG228" i="6" s="1"/>
  <c r="AL228" i="6"/>
  <c r="CW228" i="6" s="1"/>
  <c r="AS237" i="6"/>
  <c r="AI237" i="6"/>
  <c r="AQ236" i="6"/>
  <c r="DB236" i="6" s="1"/>
  <c r="AG236" i="6"/>
  <c r="CR236" i="6" s="1"/>
  <c r="AO235" i="6"/>
  <c r="AW234" i="6"/>
  <c r="AM234" i="6"/>
  <c r="AR236" i="6"/>
  <c r="AR235" i="6"/>
  <c r="AR234" i="6"/>
  <c r="AT237" i="6"/>
  <c r="AT236" i="6"/>
  <c r="AT235" i="6"/>
  <c r="AT234" i="6"/>
  <c r="AR237" i="6"/>
  <c r="AY236" i="6"/>
  <c r="AY232" i="6"/>
  <c r="AY228" i="6"/>
  <c r="AQ233" i="6"/>
  <c r="DB233" i="6" s="1"/>
  <c r="AG233" i="6"/>
  <c r="CR233" i="6" s="1"/>
  <c r="AO232" i="6"/>
  <c r="AW231" i="6"/>
  <c r="AM231" i="6"/>
  <c r="AS230" i="6"/>
  <c r="AI230" i="6"/>
  <c r="AQ229" i="6"/>
  <c r="DB229" i="6" s="1"/>
  <c r="AG229" i="6"/>
  <c r="CR229" i="6" s="1"/>
  <c r="AO228" i="6"/>
  <c r="AX233" i="6"/>
  <c r="AN233" i="6"/>
  <c r="AX232" i="6"/>
  <c r="AN232" i="6"/>
  <c r="AX231" i="6"/>
  <c r="AN231" i="6"/>
  <c r="AX230" i="6"/>
  <c r="AN230" i="6"/>
  <c r="AX229" i="6"/>
  <c r="AN229" i="6"/>
  <c r="AX228" i="6"/>
  <c r="AN228" i="6"/>
  <c r="AW237" i="6"/>
  <c r="AM237" i="6"/>
  <c r="AS236" i="6"/>
  <c r="AI236" i="6"/>
  <c r="AQ235" i="6"/>
  <c r="DB235" i="6" s="1"/>
  <c r="AG235" i="6"/>
  <c r="CR235" i="6" s="1"/>
  <c r="AO234" i="6"/>
  <c r="AV236" i="6"/>
  <c r="DG236" i="6" s="1"/>
  <c r="AV235" i="6"/>
  <c r="DG235" i="6" s="1"/>
  <c r="AV234" i="6"/>
  <c r="DG234" i="6" s="1"/>
  <c r="AX237" i="6"/>
  <c r="AX236" i="6"/>
  <c r="AX235" i="6"/>
  <c r="AX234" i="6"/>
  <c r="AV237" i="6"/>
  <c r="DG237" i="6" s="1"/>
  <c r="AY237" i="6"/>
  <c r="AY233" i="6"/>
  <c r="AY229" i="6"/>
  <c r="AM232" i="6"/>
  <c r="AS233" i="6"/>
  <c r="AI233" i="6"/>
  <c r="AQ232" i="6"/>
  <c r="DB232" i="6" s="1"/>
  <c r="AG232" i="6"/>
  <c r="CR232" i="6" s="1"/>
  <c r="AO231" i="6"/>
  <c r="AW230" i="6"/>
  <c r="AM230" i="6"/>
  <c r="AS229" i="6"/>
  <c r="AI229" i="6"/>
  <c r="AQ228" i="6"/>
  <c r="DB228" i="6" s="1"/>
  <c r="AG228" i="6"/>
  <c r="CR228" i="6" s="1"/>
  <c r="AR233" i="6"/>
  <c r="AH233" i="6"/>
  <c r="AR232" i="6"/>
  <c r="AH232" i="6"/>
  <c r="AR231" i="6"/>
  <c r="AH231" i="6"/>
  <c r="AR230" i="6"/>
  <c r="AH230" i="6"/>
  <c r="AR229" i="6"/>
  <c r="AH229" i="6"/>
  <c r="AR228" i="6"/>
  <c r="AH228" i="6"/>
  <c r="AO237" i="6"/>
  <c r="AW236" i="6"/>
  <c r="AM236" i="6"/>
  <c r="AS235" i="6"/>
  <c r="AI235" i="6"/>
  <c r="AQ234" i="6"/>
  <c r="DB234" i="6" s="1"/>
  <c r="AG234" i="6"/>
  <c r="CR234" i="6" s="1"/>
  <c r="AH236" i="6"/>
  <c r="AH235" i="6"/>
  <c r="AH234" i="6"/>
  <c r="AJ237" i="6"/>
  <c r="AJ236" i="6"/>
  <c r="AJ235" i="6"/>
  <c r="AJ234" i="6"/>
  <c r="AH237" i="6"/>
  <c r="AY234" i="6"/>
  <c r="AY230" i="6"/>
  <c r="AW233" i="6"/>
  <c r="AM233" i="6"/>
  <c r="AS232" i="6"/>
  <c r="AI232" i="6"/>
  <c r="AQ231" i="6"/>
  <c r="DB231" i="6" s="1"/>
  <c r="AG231" i="6"/>
  <c r="CR231" i="6" s="1"/>
  <c r="AO230" i="6"/>
  <c r="AW229" i="6"/>
  <c r="AM229" i="6"/>
  <c r="AS228" i="6"/>
  <c r="AI228" i="6"/>
  <c r="AT233" i="6"/>
  <c r="AJ233" i="6"/>
  <c r="AT232" i="6"/>
  <c r="AJ232" i="6"/>
  <c r="AT231" i="6"/>
  <c r="AJ231" i="6"/>
  <c r="AT230" i="6"/>
  <c r="AJ230" i="6"/>
  <c r="AT229" i="6"/>
  <c r="AJ229" i="6"/>
  <c r="AT228" i="6"/>
  <c r="AJ228" i="6"/>
  <c r="AQ237" i="6"/>
  <c r="DB237" i="6" s="1"/>
  <c r="AG237" i="6"/>
  <c r="CR237" i="6" s="1"/>
  <c r="AO236" i="6"/>
  <c r="AW235" i="6"/>
  <c r="AM235" i="6"/>
  <c r="AS234" i="6"/>
  <c r="AI234" i="6"/>
  <c r="AL236" i="6"/>
  <c r="CW236" i="6" s="1"/>
  <c r="AL235" i="6"/>
  <c r="CW235" i="6" s="1"/>
  <c r="AL234" i="6"/>
  <c r="CW234" i="6" s="1"/>
  <c r="AN237" i="6"/>
  <c r="AN236" i="6"/>
  <c r="AN235" i="6"/>
  <c r="AN234" i="6"/>
  <c r="AL237" i="6"/>
  <c r="CW237" i="6" s="1"/>
  <c r="AY235" i="6"/>
  <c r="AY231" i="6"/>
  <c r="AI227" i="6"/>
  <c r="AN227" i="6"/>
  <c r="AS227" i="6"/>
  <c r="AX227" i="6"/>
  <c r="AJ227" i="6"/>
  <c r="AO227" i="6"/>
  <c r="AT227" i="6"/>
  <c r="AY227" i="6"/>
  <c r="AG227" i="6"/>
  <c r="CR227" i="6" s="1"/>
  <c r="AL227" i="6"/>
  <c r="CW227" i="6" s="1"/>
  <c r="AQ227" i="6"/>
  <c r="DB227" i="6" s="1"/>
  <c r="AV227" i="6"/>
  <c r="DG227" i="6" s="1"/>
  <c r="AH227" i="6"/>
  <c r="AM227" i="6"/>
  <c r="AR227" i="6"/>
  <c r="AW227" i="6"/>
  <c r="AY222" i="6"/>
  <c r="AI222" i="6"/>
  <c r="AT222" i="6"/>
  <c r="AJ222" i="6"/>
  <c r="AQ224" i="6"/>
  <c r="AG224" i="6"/>
  <c r="AR224" i="6"/>
  <c r="AH224" i="6"/>
  <c r="AQ222" i="6"/>
  <c r="AG222" i="6"/>
  <c r="AR222" i="6"/>
  <c r="AH222" i="6"/>
  <c r="AO224" i="6"/>
  <c r="AX224" i="6"/>
  <c r="AN224" i="6"/>
  <c r="AY224" i="6"/>
  <c r="AO222" i="6"/>
  <c r="AS222" i="6"/>
  <c r="AX222" i="6"/>
  <c r="AN222" i="6"/>
  <c r="AW224" i="6"/>
  <c r="AM224" i="6"/>
  <c r="AV224" i="6"/>
  <c r="AL224" i="6"/>
  <c r="AW222" i="6"/>
  <c r="AM222" i="6"/>
  <c r="AV222" i="6"/>
  <c r="AL222" i="6"/>
  <c r="AS224" i="6"/>
  <c r="AI224" i="6"/>
  <c r="AT224" i="6"/>
  <c r="AJ224" i="6"/>
  <c r="AI5" i="6"/>
  <c r="AI6" i="6"/>
  <c r="AI7" i="6"/>
  <c r="AI8" i="6"/>
  <c r="AI9" i="6"/>
  <c r="AI10" i="6"/>
  <c r="AI11" i="6"/>
  <c r="AI12" i="6"/>
  <c r="AI13" i="6"/>
  <c r="AI14" i="6"/>
  <c r="AI15" i="6"/>
  <c r="AI16" i="6"/>
  <c r="AI17" i="6"/>
  <c r="AI18" i="6"/>
  <c r="AI19" i="6"/>
  <c r="AI20" i="6"/>
  <c r="AI21" i="6"/>
  <c r="AI22" i="6"/>
  <c r="AI23" i="6"/>
  <c r="AI24" i="6"/>
  <c r="AI25" i="6"/>
  <c r="AI26" i="6"/>
  <c r="AI27" i="6"/>
  <c r="AI28" i="6"/>
  <c r="AI29" i="6"/>
  <c r="AI30" i="6"/>
  <c r="AI31" i="6"/>
  <c r="AI32" i="6"/>
  <c r="AI33" i="6"/>
  <c r="AI34" i="6"/>
  <c r="AI35" i="6"/>
  <c r="AI36" i="6"/>
  <c r="AI37" i="6"/>
  <c r="AI38" i="6"/>
  <c r="AI39" i="6"/>
  <c r="AI40" i="6"/>
  <c r="AI41" i="6"/>
  <c r="AI42" i="6"/>
  <c r="AI43" i="6"/>
  <c r="AI44" i="6"/>
  <c r="AI45" i="6"/>
  <c r="AI46" i="6"/>
  <c r="AI47" i="6"/>
  <c r="AI48" i="6"/>
  <c r="AI49" i="6"/>
  <c r="AI50" i="6"/>
  <c r="AI51" i="6"/>
  <c r="AI52" i="6"/>
  <c r="AI53" i="6"/>
  <c r="BD53" i="6" s="1"/>
  <c r="AI54" i="6"/>
  <c r="AI55" i="6"/>
  <c r="AI56" i="6"/>
  <c r="AI57" i="6"/>
  <c r="AI58" i="6"/>
  <c r="AI59" i="6"/>
  <c r="AI60" i="6"/>
  <c r="AI61" i="6"/>
  <c r="AI62" i="6"/>
  <c r="AI63" i="6"/>
  <c r="AI64" i="6"/>
  <c r="AI65" i="6"/>
  <c r="AI66" i="6"/>
  <c r="AI67" i="6"/>
  <c r="AI68" i="6"/>
  <c r="AI69" i="6"/>
  <c r="AI70" i="6"/>
  <c r="AI71" i="6"/>
  <c r="AI72" i="6"/>
  <c r="AI73" i="6"/>
  <c r="AI74" i="6"/>
  <c r="AI75" i="6"/>
  <c r="AI76" i="6"/>
  <c r="AI77" i="6"/>
  <c r="AI78" i="6"/>
  <c r="AI79" i="6"/>
  <c r="AI80" i="6"/>
  <c r="AI81" i="6"/>
  <c r="AI82" i="6"/>
  <c r="AI83" i="6"/>
  <c r="AI84" i="6"/>
  <c r="AI85" i="6"/>
  <c r="AI86" i="6"/>
  <c r="AI87" i="6"/>
  <c r="AI88" i="6"/>
  <c r="AI89" i="6"/>
  <c r="AI90" i="6"/>
  <c r="AI91" i="6"/>
  <c r="AI92" i="6"/>
  <c r="AI93" i="6"/>
  <c r="AI94" i="6"/>
  <c r="AI95" i="6"/>
  <c r="AI96" i="6"/>
  <c r="AI97" i="6"/>
  <c r="AI98" i="6"/>
  <c r="AI99" i="6"/>
  <c r="AI100" i="6"/>
  <c r="AI101" i="6"/>
  <c r="AI102" i="6"/>
  <c r="AI103" i="6"/>
  <c r="AI104" i="6"/>
  <c r="AI105" i="6"/>
  <c r="AI106" i="6"/>
  <c r="AI107" i="6"/>
  <c r="AI108" i="6"/>
  <c r="AI109" i="6"/>
  <c r="AG111" i="6"/>
  <c r="AG113" i="6"/>
  <c r="AG115" i="6"/>
  <c r="AG117" i="6"/>
  <c r="AG119" i="6"/>
  <c r="AG121" i="6"/>
  <c r="AG123" i="6"/>
  <c r="AG125" i="6"/>
  <c r="AG127" i="6"/>
  <c r="AG129" i="6"/>
  <c r="AG131" i="6"/>
  <c r="AG133" i="6"/>
  <c r="AG135" i="6"/>
  <c r="AG137" i="6"/>
  <c r="AG139" i="6"/>
  <c r="AG141" i="6"/>
  <c r="AH6" i="6"/>
  <c r="AH8" i="6"/>
  <c r="AH10" i="6"/>
  <c r="AH12" i="6"/>
  <c r="AH14" i="6"/>
  <c r="AH16" i="6"/>
  <c r="AH18" i="6"/>
  <c r="AH20" i="6"/>
  <c r="AH22" i="6"/>
  <c r="AH24" i="6"/>
  <c r="AH26" i="6"/>
  <c r="AH28" i="6"/>
  <c r="AH30" i="6"/>
  <c r="AH32" i="6"/>
  <c r="AH34" i="6"/>
  <c r="AH36" i="6"/>
  <c r="AH38" i="6"/>
  <c r="AH40" i="6"/>
  <c r="AH42" i="6"/>
  <c r="AH44" i="6"/>
  <c r="AH46" i="6"/>
  <c r="BC46" i="6" s="1"/>
  <c r="AH48" i="6"/>
  <c r="AH50" i="6"/>
  <c r="AH52" i="6"/>
  <c r="AH54" i="6"/>
  <c r="AH56" i="6"/>
  <c r="AH58" i="6"/>
  <c r="AH60" i="6"/>
  <c r="AH62" i="6"/>
  <c r="AH64" i="6"/>
  <c r="AH66" i="6"/>
  <c r="AH68" i="6"/>
  <c r="AH70" i="6"/>
  <c r="AH72" i="6"/>
  <c r="AH74" i="6"/>
  <c r="AH76" i="6"/>
  <c r="AH78" i="6"/>
  <c r="AH80" i="6"/>
  <c r="AH82" i="6"/>
  <c r="AH84" i="6"/>
  <c r="AH86" i="6"/>
  <c r="AH88" i="6"/>
  <c r="AH90" i="6"/>
  <c r="AH92" i="6"/>
  <c r="AH94" i="6"/>
  <c r="AH96" i="6"/>
  <c r="AH98" i="6"/>
  <c r="AH100" i="6"/>
  <c r="AH102" i="6"/>
  <c r="AH104" i="6"/>
  <c r="AH106" i="6"/>
  <c r="AH108" i="6"/>
  <c r="AH110" i="6"/>
  <c r="AH112" i="6"/>
  <c r="AH114" i="6"/>
  <c r="AH116" i="6"/>
  <c r="AH118" i="6"/>
  <c r="AH120" i="6"/>
  <c r="AH122" i="6"/>
  <c r="AH124" i="6"/>
  <c r="AH126" i="6"/>
  <c r="AH128" i="6"/>
  <c r="AH130" i="6"/>
  <c r="AH132" i="6"/>
  <c r="AH134" i="6"/>
  <c r="AH136" i="6"/>
  <c r="AH138" i="6"/>
  <c r="AH140" i="6"/>
  <c r="AH142" i="6"/>
  <c r="AH144" i="6"/>
  <c r="AH146" i="6"/>
  <c r="AH148" i="6"/>
  <c r="AH150" i="6"/>
  <c r="AH152" i="6"/>
  <c r="AH154" i="6"/>
  <c r="AH156" i="6"/>
  <c r="AH158" i="6"/>
  <c r="AH160" i="6"/>
  <c r="AH162" i="6"/>
  <c r="AH164" i="6"/>
  <c r="AH166" i="6"/>
  <c r="AH168" i="6"/>
  <c r="AH170" i="6"/>
  <c r="AH172" i="6"/>
  <c r="AH174" i="6"/>
  <c r="AH176" i="6"/>
  <c r="AH178" i="6"/>
  <c r="AH180" i="6"/>
  <c r="AH182" i="6"/>
  <c r="AH184" i="6"/>
  <c r="AH186" i="6"/>
  <c r="AH188" i="6"/>
  <c r="AH190" i="6"/>
  <c r="AH192" i="6"/>
  <c r="AH194" i="6"/>
  <c r="AH196" i="6"/>
  <c r="AH199" i="6"/>
  <c r="AH201" i="6"/>
  <c r="AH203" i="6"/>
  <c r="AH205" i="6"/>
  <c r="AH207" i="6"/>
  <c r="CS207" i="6" s="1"/>
  <c r="AH209" i="6"/>
  <c r="AH211" i="6"/>
  <c r="AH213" i="6"/>
  <c r="AH215" i="6"/>
  <c r="AH217" i="6"/>
  <c r="AH219" i="6"/>
  <c r="AH221" i="6"/>
  <c r="AH225" i="6"/>
  <c r="AI110" i="6"/>
  <c r="AI112" i="6"/>
  <c r="AI114" i="6"/>
  <c r="AI116" i="6"/>
  <c r="AI118" i="6"/>
  <c r="AI120" i="6"/>
  <c r="AI122" i="6"/>
  <c r="AI124" i="6"/>
  <c r="AI126" i="6"/>
  <c r="AI128" i="6"/>
  <c r="AI130" i="6"/>
  <c r="AI132" i="6"/>
  <c r="AI134" i="6"/>
  <c r="AI136" i="6"/>
  <c r="AI138" i="6"/>
  <c r="AI140" i="6"/>
  <c r="AG142" i="6"/>
  <c r="AG144" i="6"/>
  <c r="AG146" i="6"/>
  <c r="AG148" i="6"/>
  <c r="AG150" i="6"/>
  <c r="AG5" i="6"/>
  <c r="AG6" i="6"/>
  <c r="AG7" i="6"/>
  <c r="AG8" i="6"/>
  <c r="AG9" i="6"/>
  <c r="AG10" i="6"/>
  <c r="AG11" i="6"/>
  <c r="AG12" i="6"/>
  <c r="AG13" i="6"/>
  <c r="AG14" i="6"/>
  <c r="AG15" i="6"/>
  <c r="AG16" i="6"/>
  <c r="AG17" i="6"/>
  <c r="AG18" i="6"/>
  <c r="AG19" i="6"/>
  <c r="AG20" i="6"/>
  <c r="AG21" i="6"/>
  <c r="AG22" i="6"/>
  <c r="AG23" i="6"/>
  <c r="AG24" i="6"/>
  <c r="AG25" i="6"/>
  <c r="AG26" i="6"/>
  <c r="AG27" i="6"/>
  <c r="AG28" i="6"/>
  <c r="AG29" i="6"/>
  <c r="AG30" i="6"/>
  <c r="AG31" i="6"/>
  <c r="AG32" i="6"/>
  <c r="AG33" i="6"/>
  <c r="AG34" i="6"/>
  <c r="AG35" i="6"/>
  <c r="AG36" i="6"/>
  <c r="AG37" i="6"/>
  <c r="AG38" i="6"/>
  <c r="AG39" i="6"/>
  <c r="AG40" i="6"/>
  <c r="AG41" i="6"/>
  <c r="AG42" i="6"/>
  <c r="AG43" i="6"/>
  <c r="AG44" i="6"/>
  <c r="AG45" i="6"/>
  <c r="AG46" i="6"/>
  <c r="BB46" i="6" s="1"/>
  <c r="AG47" i="6"/>
  <c r="AG48" i="6"/>
  <c r="AG49" i="6"/>
  <c r="AG50" i="6"/>
  <c r="AG51" i="6"/>
  <c r="AG52" i="6"/>
  <c r="AG53" i="6"/>
  <c r="CR53" i="6" s="1"/>
  <c r="AG54" i="6"/>
  <c r="AG55" i="6"/>
  <c r="AG56" i="6"/>
  <c r="AG57" i="6"/>
  <c r="AG58" i="6"/>
  <c r="AG59" i="6"/>
  <c r="AG60" i="6"/>
  <c r="AG61" i="6"/>
  <c r="AG62" i="6"/>
  <c r="AG63" i="6"/>
  <c r="AG64" i="6"/>
  <c r="AG65" i="6"/>
  <c r="AG66" i="6"/>
  <c r="AG67" i="6"/>
  <c r="AG68" i="6"/>
  <c r="AG69" i="6"/>
  <c r="AG70" i="6"/>
  <c r="AG71" i="6"/>
  <c r="AG72" i="6"/>
  <c r="AG73" i="6"/>
  <c r="AG74" i="6"/>
  <c r="AG75" i="6"/>
  <c r="AG76" i="6"/>
  <c r="AG77" i="6"/>
  <c r="AG78" i="6"/>
  <c r="AG79" i="6"/>
  <c r="AG80" i="6"/>
  <c r="AG81" i="6"/>
  <c r="AG82" i="6"/>
  <c r="AG83" i="6"/>
  <c r="AG84" i="6"/>
  <c r="AG85" i="6"/>
  <c r="AG86" i="6"/>
  <c r="AG87" i="6"/>
  <c r="AG88" i="6"/>
  <c r="AG89" i="6"/>
  <c r="AG90" i="6"/>
  <c r="AG91" i="6"/>
  <c r="AG92" i="6"/>
  <c r="AG93" i="6"/>
  <c r="AG94" i="6"/>
  <c r="AG95" i="6"/>
  <c r="AG96" i="6"/>
  <c r="AG97" i="6"/>
  <c r="AG98" i="6"/>
  <c r="AG99" i="6"/>
  <c r="AG100" i="6"/>
  <c r="AG101" i="6"/>
  <c r="AG102" i="6"/>
  <c r="AG103" i="6"/>
  <c r="AG104" i="6"/>
  <c r="AG105" i="6"/>
  <c r="AG106" i="6"/>
  <c r="AG107" i="6"/>
  <c r="AG108" i="6"/>
  <c r="AG109" i="6"/>
  <c r="AG110" i="6"/>
  <c r="AG112" i="6"/>
  <c r="AG114" i="6"/>
  <c r="AG116" i="6"/>
  <c r="AG118" i="6"/>
  <c r="AG120" i="6"/>
  <c r="AG122" i="6"/>
  <c r="AG124" i="6"/>
  <c r="AG126" i="6"/>
  <c r="AG128" i="6"/>
  <c r="AG130" i="6"/>
  <c r="AG132" i="6"/>
  <c r="AG134" i="6"/>
  <c r="AG136" i="6"/>
  <c r="AG138" i="6"/>
  <c r="AG140" i="6"/>
  <c r="AH5" i="6"/>
  <c r="AH7" i="6"/>
  <c r="AH9" i="6"/>
  <c r="AH11" i="6"/>
  <c r="AH13" i="6"/>
  <c r="AH15" i="6"/>
  <c r="AH17" i="6"/>
  <c r="AH19" i="6"/>
  <c r="AH21" i="6"/>
  <c r="AH23" i="6"/>
  <c r="AH25" i="6"/>
  <c r="AH27" i="6"/>
  <c r="AH29" i="6"/>
  <c r="AH31" i="6"/>
  <c r="AH33" i="6"/>
  <c r="AH35" i="6"/>
  <c r="AH37" i="6"/>
  <c r="AH39" i="6"/>
  <c r="AH41" i="6"/>
  <c r="AH43" i="6"/>
  <c r="AH45" i="6"/>
  <c r="AH47" i="6"/>
  <c r="AH49" i="6"/>
  <c r="AH51" i="6"/>
  <c r="AH53" i="6"/>
  <c r="BC53" i="6" s="1"/>
  <c r="AH55" i="6"/>
  <c r="AH57" i="6"/>
  <c r="AH59" i="6"/>
  <c r="AH61" i="6"/>
  <c r="AH63" i="6"/>
  <c r="AH65" i="6"/>
  <c r="AH67" i="6"/>
  <c r="AH69" i="6"/>
  <c r="AH71" i="6"/>
  <c r="AH73" i="6"/>
  <c r="AH75" i="6"/>
  <c r="AH77" i="6"/>
  <c r="AH79" i="6"/>
  <c r="AH81" i="6"/>
  <c r="AH83" i="6"/>
  <c r="AH85" i="6"/>
  <c r="AH87" i="6"/>
  <c r="AH89" i="6"/>
  <c r="AH91" i="6"/>
  <c r="AH93" i="6"/>
  <c r="AH95" i="6"/>
  <c r="AH97" i="6"/>
  <c r="AH99" i="6"/>
  <c r="AH101" i="6"/>
  <c r="AH103" i="6"/>
  <c r="AH105" i="6"/>
  <c r="AH107" i="6"/>
  <c r="AH109" i="6"/>
  <c r="AH111" i="6"/>
  <c r="AH113" i="6"/>
  <c r="AH115" i="6"/>
  <c r="AH117" i="6"/>
  <c r="AH119" i="6"/>
  <c r="AH121" i="6"/>
  <c r="AH123" i="6"/>
  <c r="AH125" i="6"/>
  <c r="AH127" i="6"/>
  <c r="AH129" i="6"/>
  <c r="AH131" i="6"/>
  <c r="AH133" i="6"/>
  <c r="AH135" i="6"/>
  <c r="AH137" i="6"/>
  <c r="AH139" i="6"/>
  <c r="AH141" i="6"/>
  <c r="AH143" i="6"/>
  <c r="AH145" i="6"/>
  <c r="AH147" i="6"/>
  <c r="AH149" i="6"/>
  <c r="AH151" i="6"/>
  <c r="AH153" i="6"/>
  <c r="AH155" i="6"/>
  <c r="AH157" i="6"/>
  <c r="AH159" i="6"/>
  <c r="AH161" i="6"/>
  <c r="AH163" i="6"/>
  <c r="AH165" i="6"/>
  <c r="AH167" i="6"/>
  <c r="AH169" i="6"/>
  <c r="AH171" i="6"/>
  <c r="AH173" i="6"/>
  <c r="AH175" i="6"/>
  <c r="AH177" i="6"/>
  <c r="AH179" i="6"/>
  <c r="AH181" i="6"/>
  <c r="AH183" i="6"/>
  <c r="AH185" i="6"/>
  <c r="AH187" i="6"/>
  <c r="AH189" i="6"/>
  <c r="CS189" i="6" s="1"/>
  <c r="AH191" i="6"/>
  <c r="AH193" i="6"/>
  <c r="AH195" i="6"/>
  <c r="AH197" i="6"/>
  <c r="AH198" i="6"/>
  <c r="AH200" i="6"/>
  <c r="CS200" i="6" s="1"/>
  <c r="AH202" i="6"/>
  <c r="AH204" i="6"/>
  <c r="AH206" i="6"/>
  <c r="AH208" i="6"/>
  <c r="AH210" i="6"/>
  <c r="AH212" i="6"/>
  <c r="AH214" i="6"/>
  <c r="AH216" i="6"/>
  <c r="AH218" i="6"/>
  <c r="AH220" i="6"/>
  <c r="AH223" i="6"/>
  <c r="AH226" i="6"/>
  <c r="AI111" i="6"/>
  <c r="AI113" i="6"/>
  <c r="AI115" i="6"/>
  <c r="AI117" i="6"/>
  <c r="AI119" i="6"/>
  <c r="AI121" i="6"/>
  <c r="AI123" i="6"/>
  <c r="AI125" i="6"/>
  <c r="AI127" i="6"/>
  <c r="AI129" i="6"/>
  <c r="AI131" i="6"/>
  <c r="AI133" i="6"/>
  <c r="AI135" i="6"/>
  <c r="AI137" i="6"/>
  <c r="AI139" i="6"/>
  <c r="AI141" i="6"/>
  <c r="AI143" i="6"/>
  <c r="AI145" i="6"/>
  <c r="AI147" i="6"/>
  <c r="AI149" i="6"/>
  <c r="AI151" i="6"/>
  <c r="AI153" i="6"/>
  <c r="AI155" i="6"/>
  <c r="AI157" i="6"/>
  <c r="AI159" i="6"/>
  <c r="AI161" i="6"/>
  <c r="AI163" i="6"/>
  <c r="AI165" i="6"/>
  <c r="AI167" i="6"/>
  <c r="AI169" i="6"/>
  <c r="AI171" i="6"/>
  <c r="AG216" i="6"/>
  <c r="AG214" i="6"/>
  <c r="AG212" i="6"/>
  <c r="AG210" i="6"/>
  <c r="AG208" i="6"/>
  <c r="AG206" i="6"/>
  <c r="AG204" i="6"/>
  <c r="AG202" i="6"/>
  <c r="AG200" i="6"/>
  <c r="CR200" i="6" s="1"/>
  <c r="AG198" i="6"/>
  <c r="AG197" i="6"/>
  <c r="AG195" i="6"/>
  <c r="AG193" i="6"/>
  <c r="AG191" i="6"/>
  <c r="AG189" i="6"/>
  <c r="CR189" i="6" s="1"/>
  <c r="AG187" i="6"/>
  <c r="AG185" i="6"/>
  <c r="AG183" i="6"/>
  <c r="AG181" i="6"/>
  <c r="AG179" i="6"/>
  <c r="AG177" i="6"/>
  <c r="AG175" i="6"/>
  <c r="AG173" i="6"/>
  <c r="AG171" i="6"/>
  <c r="AG169" i="6"/>
  <c r="AG167" i="6"/>
  <c r="AG165" i="6"/>
  <c r="AG163" i="6"/>
  <c r="AG161" i="6"/>
  <c r="AG159" i="6"/>
  <c r="AG157" i="6"/>
  <c r="AG155" i="6"/>
  <c r="AG153" i="6"/>
  <c r="AG151" i="6"/>
  <c r="AG149" i="6"/>
  <c r="AG147" i="6"/>
  <c r="AG145" i="6"/>
  <c r="AG143" i="6"/>
  <c r="AG226" i="6"/>
  <c r="AG223" i="6"/>
  <c r="AG220" i="6"/>
  <c r="AG225" i="6"/>
  <c r="AG221" i="6"/>
  <c r="AG219" i="6"/>
  <c r="AG217" i="6"/>
  <c r="AG215" i="6"/>
  <c r="AG213" i="6"/>
  <c r="AG211" i="6"/>
  <c r="AG209" i="6"/>
  <c r="AG207" i="6"/>
  <c r="BB207" i="6" s="1"/>
  <c r="AG205" i="6"/>
  <c r="AG203" i="6"/>
  <c r="AG201" i="6"/>
  <c r="AG199" i="6"/>
  <c r="AG196" i="6"/>
  <c r="AG194" i="6"/>
  <c r="AG192" i="6"/>
  <c r="AG190" i="6"/>
  <c r="AG188" i="6"/>
  <c r="AG186" i="6"/>
  <c r="AG184" i="6"/>
  <c r="AG182" i="6"/>
  <c r="AG180" i="6"/>
  <c r="AG178" i="6"/>
  <c r="AG176" i="6"/>
  <c r="AG174" i="6"/>
  <c r="AG172" i="6"/>
  <c r="AG168" i="6"/>
  <c r="AG164" i="6"/>
  <c r="AG160" i="6"/>
  <c r="AG156" i="6"/>
  <c r="AG152" i="6"/>
  <c r="AI219" i="6"/>
  <c r="AI217" i="6"/>
  <c r="AI215" i="6"/>
  <c r="AI213" i="6"/>
  <c r="AI211" i="6"/>
  <c r="AI209" i="6"/>
  <c r="AI207" i="6"/>
  <c r="BD207" i="6" s="1"/>
  <c r="AI205" i="6"/>
  <c r="AI203" i="6"/>
  <c r="AI201" i="6"/>
  <c r="AI199" i="6"/>
  <c r="AI196" i="6"/>
  <c r="AI194" i="6"/>
  <c r="AI192" i="6"/>
  <c r="AI190" i="6"/>
  <c r="AI188" i="6"/>
  <c r="AI186" i="6"/>
  <c r="AI184" i="6"/>
  <c r="AI182" i="6"/>
  <c r="AI180" i="6"/>
  <c r="AI178" i="6"/>
  <c r="AI176" i="6"/>
  <c r="AI174" i="6"/>
  <c r="AI172" i="6"/>
  <c r="AI170" i="6"/>
  <c r="AI168" i="6"/>
  <c r="AI166" i="6"/>
  <c r="AI164" i="6"/>
  <c r="AI162" i="6"/>
  <c r="AI160" i="6"/>
  <c r="AI158" i="6"/>
  <c r="AI156" i="6"/>
  <c r="AI154" i="6"/>
  <c r="AI152" i="6"/>
  <c r="AI150" i="6"/>
  <c r="AI148" i="6"/>
  <c r="AI146" i="6"/>
  <c r="AI144" i="6"/>
  <c r="AI142" i="6"/>
  <c r="AI225" i="6"/>
  <c r="AI221" i="6"/>
  <c r="AI226" i="6"/>
  <c r="AI223" i="6"/>
  <c r="CT223" i="6" s="1"/>
  <c r="AI220" i="6"/>
  <c r="AI218" i="6"/>
  <c r="AI216" i="6"/>
  <c r="AI214" i="6"/>
  <c r="AI212" i="6"/>
  <c r="AI210" i="6"/>
  <c r="AI208" i="6"/>
  <c r="AI206" i="6"/>
  <c r="AI204" i="6"/>
  <c r="AI202" i="6"/>
  <c r="AI200" i="6"/>
  <c r="CT200" i="6" s="1"/>
  <c r="AI198" i="6"/>
  <c r="AI197" i="6"/>
  <c r="AI195" i="6"/>
  <c r="AI193" i="6"/>
  <c r="AI191" i="6"/>
  <c r="AI189" i="6"/>
  <c r="BD189" i="6" s="1"/>
  <c r="AI187" i="6"/>
  <c r="AI185" i="6"/>
  <c r="AI183" i="6"/>
  <c r="AI181" i="6"/>
  <c r="AI179" i="6"/>
  <c r="AI177" i="6"/>
  <c r="AI175" i="6"/>
  <c r="AI173" i="6"/>
  <c r="AG170" i="6"/>
  <c r="AG166" i="6"/>
  <c r="AG162" i="6"/>
  <c r="AG158" i="6"/>
  <c r="AG154" i="6"/>
  <c r="AS223" i="6"/>
  <c r="DD223" i="6" s="1"/>
  <c r="AQ221" i="6"/>
  <c r="BL221" i="6" s="1"/>
  <c r="AQ226" i="6"/>
  <c r="AR226" i="6"/>
  <c r="AO225" i="6"/>
  <c r="AY225" i="6"/>
  <c r="AO226" i="6"/>
  <c r="AX226" i="6"/>
  <c r="AN226" i="6"/>
  <c r="AY226" i="6"/>
  <c r="AQ225" i="6"/>
  <c r="AL225" i="6"/>
  <c r="AV225" i="6"/>
  <c r="AN225" i="6"/>
  <c r="AX225" i="6"/>
  <c r="AW226" i="6"/>
  <c r="AM226" i="6"/>
  <c r="AV226" i="6"/>
  <c r="AL226" i="6"/>
  <c r="AS225" i="6"/>
  <c r="AS226" i="6"/>
  <c r="AT226" i="6"/>
  <c r="AJ226" i="6"/>
  <c r="AW225" i="6"/>
  <c r="AM225" i="6"/>
  <c r="AR225" i="6"/>
  <c r="AJ225" i="6"/>
  <c r="AT225" i="6"/>
  <c r="AO223" i="6"/>
  <c r="AW221" i="6"/>
  <c r="AM221" i="6"/>
  <c r="AV223" i="6"/>
  <c r="AL223" i="6"/>
  <c r="AV221" i="6"/>
  <c r="AL221" i="6"/>
  <c r="AY221" i="6"/>
  <c r="AQ223" i="6"/>
  <c r="AO221" i="6"/>
  <c r="AX223" i="6"/>
  <c r="AN223" i="6"/>
  <c r="AX221" i="6"/>
  <c r="AN221" i="6"/>
  <c r="AY223" i="6"/>
  <c r="AR223" i="6"/>
  <c r="AR221" i="6"/>
  <c r="AW223" i="6"/>
  <c r="AM223" i="6"/>
  <c r="AS221" i="6"/>
  <c r="AT223" i="6"/>
  <c r="AJ223" i="6"/>
  <c r="AT221" i="6"/>
  <c r="AJ221" i="6"/>
  <c r="CR218" i="6"/>
  <c r="BB218" i="6"/>
  <c r="AO220" i="6"/>
  <c r="AX220" i="6"/>
  <c r="AN220" i="6"/>
  <c r="AV219" i="6"/>
  <c r="AL219" i="6"/>
  <c r="AT218" i="6"/>
  <c r="AJ218" i="6"/>
  <c r="AS219" i="6"/>
  <c r="AS218" i="6"/>
  <c r="AX218" i="6"/>
  <c r="AQ220" i="6"/>
  <c r="AR220" i="6"/>
  <c r="AN219" i="6"/>
  <c r="AV218" i="6"/>
  <c r="AL218" i="6"/>
  <c r="AW219" i="6"/>
  <c r="AM219" i="6"/>
  <c r="AW218" i="6"/>
  <c r="AM218" i="6"/>
  <c r="AX219" i="6"/>
  <c r="AS220" i="6"/>
  <c r="AT220" i="6"/>
  <c r="AJ220" i="6"/>
  <c r="AR219" i="6"/>
  <c r="AN218" i="6"/>
  <c r="AY219" i="6"/>
  <c r="AO219" i="6"/>
  <c r="AY218" i="6"/>
  <c r="AO218" i="6"/>
  <c r="AY220" i="6"/>
  <c r="AW220" i="6"/>
  <c r="AM220" i="6"/>
  <c r="AV220" i="6"/>
  <c r="AL220" i="6"/>
  <c r="AT219" i="6"/>
  <c r="AJ219" i="6"/>
  <c r="AR218" i="6"/>
  <c r="AQ219" i="6"/>
  <c r="AQ218" i="6"/>
  <c r="AV81" i="6"/>
  <c r="AY5" i="6"/>
  <c r="AO217" i="6"/>
  <c r="AX217" i="6"/>
  <c r="AN217" i="6"/>
  <c r="AY217" i="6"/>
  <c r="AQ217" i="6"/>
  <c r="AR217" i="6"/>
  <c r="AS217" i="6"/>
  <c r="AT217" i="6"/>
  <c r="AJ217" i="6"/>
  <c r="AW217" i="6"/>
  <c r="AM217" i="6"/>
  <c r="AV217" i="6"/>
  <c r="AL217" i="6"/>
  <c r="AY6" i="6"/>
  <c r="AY8" i="6"/>
  <c r="AY10" i="6"/>
  <c r="AY12" i="6"/>
  <c r="AY14" i="6"/>
  <c r="AY16" i="6"/>
  <c r="AY17" i="6"/>
  <c r="AY19" i="6"/>
  <c r="AY21" i="6"/>
  <c r="AY23" i="6"/>
  <c r="AY25" i="6"/>
  <c r="AY27" i="6"/>
  <c r="AY28" i="6"/>
  <c r="AW5" i="6"/>
  <c r="AW6" i="6"/>
  <c r="AW7" i="6"/>
  <c r="AW8" i="6"/>
  <c r="AW9" i="6"/>
  <c r="AW10" i="6"/>
  <c r="AW11" i="6"/>
  <c r="AW12" i="6"/>
  <c r="AW13" i="6"/>
  <c r="AW14" i="6"/>
  <c r="AW15" i="6"/>
  <c r="AW16" i="6"/>
  <c r="AW17" i="6"/>
  <c r="AW18" i="6"/>
  <c r="AW19" i="6"/>
  <c r="AW20" i="6"/>
  <c r="AW21" i="6"/>
  <c r="AW22" i="6"/>
  <c r="AW23" i="6"/>
  <c r="AW24" i="6"/>
  <c r="AW25" i="6"/>
  <c r="AW26" i="6"/>
  <c r="AW27" i="6"/>
  <c r="AW28" i="6"/>
  <c r="AW29" i="6"/>
  <c r="AW30" i="6"/>
  <c r="AW31" i="6"/>
  <c r="AW32" i="6"/>
  <c r="AW33" i="6"/>
  <c r="AW34" i="6"/>
  <c r="AW35" i="6"/>
  <c r="AW36" i="6"/>
  <c r="AW37" i="6"/>
  <c r="AW38" i="6"/>
  <c r="AW39" i="6"/>
  <c r="AW40" i="6"/>
  <c r="AW41" i="6"/>
  <c r="AW42" i="6"/>
  <c r="AW43" i="6"/>
  <c r="AW44" i="6"/>
  <c r="AW45" i="6"/>
  <c r="AW46" i="6"/>
  <c r="AW47" i="6"/>
  <c r="AW48" i="6"/>
  <c r="AW49" i="6"/>
  <c r="AW50" i="6"/>
  <c r="AW51" i="6"/>
  <c r="AW52" i="6"/>
  <c r="AW53" i="6"/>
  <c r="AW54" i="6"/>
  <c r="AW55" i="6"/>
  <c r="AW56" i="6"/>
  <c r="AW57" i="6"/>
  <c r="AW58" i="6"/>
  <c r="AW59" i="6"/>
  <c r="AW60" i="6"/>
  <c r="AW61" i="6"/>
  <c r="AW62" i="6"/>
  <c r="AW63" i="6"/>
  <c r="AW64" i="6"/>
  <c r="AW65" i="6"/>
  <c r="AW66" i="6"/>
  <c r="AW67" i="6"/>
  <c r="AW68" i="6"/>
  <c r="AW69" i="6"/>
  <c r="AW70" i="6"/>
  <c r="AW71" i="6"/>
  <c r="AW72" i="6"/>
  <c r="AW73" i="6"/>
  <c r="AW74" i="6"/>
  <c r="AW75" i="6"/>
  <c r="AW76" i="6"/>
  <c r="AW77" i="6"/>
  <c r="AW78" i="6"/>
  <c r="AW79" i="6"/>
  <c r="AW80" i="6"/>
  <c r="AW81" i="6"/>
  <c r="AW82" i="6"/>
  <c r="AW83" i="6"/>
  <c r="AW84" i="6"/>
  <c r="AW85" i="6"/>
  <c r="AW86" i="6"/>
  <c r="AW87" i="6"/>
  <c r="AW88" i="6"/>
  <c r="AW89" i="6"/>
  <c r="AW90" i="6"/>
  <c r="AW91" i="6"/>
  <c r="AX92" i="6"/>
  <c r="AX94" i="6"/>
  <c r="AX96" i="6"/>
  <c r="AX98" i="6"/>
  <c r="AX100" i="6"/>
  <c r="AX102" i="6"/>
  <c r="AX104" i="6"/>
  <c r="AX106" i="6"/>
  <c r="AX108" i="6"/>
  <c r="AX110" i="6"/>
  <c r="AV5" i="6"/>
  <c r="AV6" i="6"/>
  <c r="AV7" i="6"/>
  <c r="AV8" i="6"/>
  <c r="AV9" i="6"/>
  <c r="AV10" i="6"/>
  <c r="AV11" i="6"/>
  <c r="AV12" i="6"/>
  <c r="AV13" i="6"/>
  <c r="AV14" i="6"/>
  <c r="AV15" i="6"/>
  <c r="AV17" i="6"/>
  <c r="AV19" i="6"/>
  <c r="AV21" i="6"/>
  <c r="AV23" i="6"/>
  <c r="AV25" i="6"/>
  <c r="AV27" i="6"/>
  <c r="AV29" i="6"/>
  <c r="AV31" i="6"/>
  <c r="AV33" i="6"/>
  <c r="AV35" i="6"/>
  <c r="AV37" i="6"/>
  <c r="AV39" i="6"/>
  <c r="AV41" i="6"/>
  <c r="AV43" i="6"/>
  <c r="AV45" i="6"/>
  <c r="AV47" i="6"/>
  <c r="AV49" i="6"/>
  <c r="AV51" i="6"/>
  <c r="AV53" i="6"/>
  <c r="AV55" i="6"/>
  <c r="AV57" i="6"/>
  <c r="AV59" i="6"/>
  <c r="AV61" i="6"/>
  <c r="AV63" i="6"/>
  <c r="AV65" i="6"/>
  <c r="AV67" i="6"/>
  <c r="AV69" i="6"/>
  <c r="AV71" i="6"/>
  <c r="AV73" i="6"/>
  <c r="AV75" i="6"/>
  <c r="AV77" i="6"/>
  <c r="AV79" i="6"/>
  <c r="AT5" i="6"/>
  <c r="AV216" i="6"/>
  <c r="AV215" i="6"/>
  <c r="AV214" i="6"/>
  <c r="AV213" i="6"/>
  <c r="AV212" i="6"/>
  <c r="AV211" i="6"/>
  <c r="AV210" i="6"/>
  <c r="AV209" i="6"/>
  <c r="AV208" i="6"/>
  <c r="AV207" i="6"/>
  <c r="AV206" i="6"/>
  <c r="AV205" i="6"/>
  <c r="AV204" i="6"/>
  <c r="AV203" i="6"/>
  <c r="AV202" i="6"/>
  <c r="AV201" i="6"/>
  <c r="AV200" i="6"/>
  <c r="DG200" i="6" s="1"/>
  <c r="AV199" i="6"/>
  <c r="AV198" i="6"/>
  <c r="AV197" i="6"/>
  <c r="AV196" i="6"/>
  <c r="AV195" i="6"/>
  <c r="AV194" i="6"/>
  <c r="AV193" i="6"/>
  <c r="AV192" i="6"/>
  <c r="AV191" i="6"/>
  <c r="AV190" i="6"/>
  <c r="AV189" i="6"/>
  <c r="AV188" i="6"/>
  <c r="AV187" i="6"/>
  <c r="AV186" i="6"/>
  <c r="AV185" i="6"/>
  <c r="AV184" i="6"/>
  <c r="AV183" i="6"/>
  <c r="AV182" i="6"/>
  <c r="AV181" i="6"/>
  <c r="AV180" i="6"/>
  <c r="AV179" i="6"/>
  <c r="AV178" i="6"/>
  <c r="AV177" i="6"/>
  <c r="AV176" i="6"/>
  <c r="AV175" i="6"/>
  <c r="AV174" i="6"/>
  <c r="AV173" i="6"/>
  <c r="AV172" i="6"/>
  <c r="AV171" i="6"/>
  <c r="AV170" i="6"/>
  <c r="AV169" i="6"/>
  <c r="AV168" i="6"/>
  <c r="AV167" i="6"/>
  <c r="AV166" i="6"/>
  <c r="AV165" i="6"/>
  <c r="AV164" i="6"/>
  <c r="AV163" i="6"/>
  <c r="AV162" i="6"/>
  <c r="AV161" i="6"/>
  <c r="AV160" i="6"/>
  <c r="AV159" i="6"/>
  <c r="AV158" i="6"/>
  <c r="AV157" i="6"/>
  <c r="AV156" i="6"/>
  <c r="AV155" i="6"/>
  <c r="AV154" i="6"/>
  <c r="AV153" i="6"/>
  <c r="AV152" i="6"/>
  <c r="AV151" i="6"/>
  <c r="AV150" i="6"/>
  <c r="AV149" i="6"/>
  <c r="AV148" i="6"/>
  <c r="AV147" i="6"/>
  <c r="AV146" i="6"/>
  <c r="AV145" i="6"/>
  <c r="AV144" i="6"/>
  <c r="AV143" i="6"/>
  <c r="AV142" i="6"/>
  <c r="AV141" i="6"/>
  <c r="AV140" i="6"/>
  <c r="AV139" i="6"/>
  <c r="AV138" i="6"/>
  <c r="AV137" i="6"/>
  <c r="AV136" i="6"/>
  <c r="AV135" i="6"/>
  <c r="AV134" i="6"/>
  <c r="AV133" i="6"/>
  <c r="AV132" i="6"/>
  <c r="AV131" i="6"/>
  <c r="AV130" i="6"/>
  <c r="AV129" i="6"/>
  <c r="AV128" i="6"/>
  <c r="AV127" i="6"/>
  <c r="AV126" i="6"/>
  <c r="AV125" i="6"/>
  <c r="AV124" i="6"/>
  <c r="AV123" i="6"/>
  <c r="AV122" i="6"/>
  <c r="AV121" i="6"/>
  <c r="AV120" i="6"/>
  <c r="AV119" i="6"/>
  <c r="AV118" i="6"/>
  <c r="AV117" i="6"/>
  <c r="AV116" i="6"/>
  <c r="AV115" i="6"/>
  <c r="AV114" i="6"/>
  <c r="AV113" i="6"/>
  <c r="AV112" i="6"/>
  <c r="AW216" i="6"/>
  <c r="AW215" i="6"/>
  <c r="AW214" i="6"/>
  <c r="AW213" i="6"/>
  <c r="AW212" i="6"/>
  <c r="AW211" i="6"/>
  <c r="AW210" i="6"/>
  <c r="AW209" i="6"/>
  <c r="AW208" i="6"/>
  <c r="AW207" i="6"/>
  <c r="AW206" i="6"/>
  <c r="AW205" i="6"/>
  <c r="AW204" i="6"/>
  <c r="AW203" i="6"/>
  <c r="AW202" i="6"/>
  <c r="AW201" i="6"/>
  <c r="AW200" i="6"/>
  <c r="DH200" i="6" s="1"/>
  <c r="AW199" i="6"/>
  <c r="AW198" i="6"/>
  <c r="AW197" i="6"/>
  <c r="AW196" i="6"/>
  <c r="AW195" i="6"/>
  <c r="AW194" i="6"/>
  <c r="AW193" i="6"/>
  <c r="AW192" i="6"/>
  <c r="AW191" i="6"/>
  <c r="AW190" i="6"/>
  <c r="AW189" i="6"/>
  <c r="AW188" i="6"/>
  <c r="AW187" i="6"/>
  <c r="AW186" i="6"/>
  <c r="AW185" i="6"/>
  <c r="AW184" i="6"/>
  <c r="AW183" i="6"/>
  <c r="AW182" i="6"/>
  <c r="AW181" i="6"/>
  <c r="AW180" i="6"/>
  <c r="AW179" i="6"/>
  <c r="AW178" i="6"/>
  <c r="AW177" i="6"/>
  <c r="AW176" i="6"/>
  <c r="AW175" i="6"/>
  <c r="AW174" i="6"/>
  <c r="AW173" i="6"/>
  <c r="AW172" i="6"/>
  <c r="AW171" i="6"/>
  <c r="AW170" i="6"/>
  <c r="AW169" i="6"/>
  <c r="AW168" i="6"/>
  <c r="AW167" i="6"/>
  <c r="AW166" i="6"/>
  <c r="AW165" i="6"/>
  <c r="AW164" i="6"/>
  <c r="AW163" i="6"/>
  <c r="AW162" i="6"/>
  <c r="AW161" i="6"/>
  <c r="AW160" i="6"/>
  <c r="AW159" i="6"/>
  <c r="AW158" i="6"/>
  <c r="AW157" i="6"/>
  <c r="AW156" i="6"/>
  <c r="AW155" i="6"/>
  <c r="AW154" i="6"/>
  <c r="AW153" i="6"/>
  <c r="AW152" i="6"/>
  <c r="AW151" i="6"/>
  <c r="AW150" i="6"/>
  <c r="AW149" i="6"/>
  <c r="AW148" i="6"/>
  <c r="AW147" i="6"/>
  <c r="AW146" i="6"/>
  <c r="AW145" i="6"/>
  <c r="AW144" i="6"/>
  <c r="AW143" i="6"/>
  <c r="AW142" i="6"/>
  <c r="AW141" i="6"/>
  <c r="AW140" i="6"/>
  <c r="AW139" i="6"/>
  <c r="AW138" i="6"/>
  <c r="AW137" i="6"/>
  <c r="AW136" i="6"/>
  <c r="AW135" i="6"/>
  <c r="AW134" i="6"/>
  <c r="AW133" i="6"/>
  <c r="AW132" i="6"/>
  <c r="AW131" i="6"/>
  <c r="AW130" i="6"/>
  <c r="AW129" i="6"/>
  <c r="AW128" i="6"/>
  <c r="AW127" i="6"/>
  <c r="AW126" i="6"/>
  <c r="AW125" i="6"/>
  <c r="AW124" i="6"/>
  <c r="AW123" i="6"/>
  <c r="AW122" i="6"/>
  <c r="AW121" i="6"/>
  <c r="AW120" i="6"/>
  <c r="AW119" i="6"/>
  <c r="AW118" i="6"/>
  <c r="AW117" i="6"/>
  <c r="AW116" i="6"/>
  <c r="AW115" i="6"/>
  <c r="AW114" i="6"/>
  <c r="AW113" i="6"/>
  <c r="AW112" i="6"/>
  <c r="AW111" i="6"/>
  <c r="AW110" i="6"/>
  <c r="AW109" i="6"/>
  <c r="AW108" i="6"/>
  <c r="AW107" i="6"/>
  <c r="AW106" i="6"/>
  <c r="AW105" i="6"/>
  <c r="AW104" i="6"/>
  <c r="AW103" i="6"/>
  <c r="AW102" i="6"/>
  <c r="AW101" i="6"/>
  <c r="AW100" i="6"/>
  <c r="AW99" i="6"/>
  <c r="AW98" i="6"/>
  <c r="AW97" i="6"/>
  <c r="AW96" i="6"/>
  <c r="AW95" i="6"/>
  <c r="AW94" i="6"/>
  <c r="AW93" i="6"/>
  <c r="AW92" i="6"/>
  <c r="AV110" i="6"/>
  <c r="AV108" i="6"/>
  <c r="AV106" i="6"/>
  <c r="AV104" i="6"/>
  <c r="AV102" i="6"/>
  <c r="AV100" i="6"/>
  <c r="AV98" i="6"/>
  <c r="AV96" i="6"/>
  <c r="AV94" i="6"/>
  <c r="AV92" i="6"/>
  <c r="AV91" i="6"/>
  <c r="AV90" i="6"/>
  <c r="AV89" i="6"/>
  <c r="AV88" i="6"/>
  <c r="AV87" i="6"/>
  <c r="AV86" i="6"/>
  <c r="AV85" i="6"/>
  <c r="AV84" i="6"/>
  <c r="AV83" i="6"/>
  <c r="AV82" i="6"/>
  <c r="AX216" i="6"/>
  <c r="AX215" i="6"/>
  <c r="AX214" i="6"/>
  <c r="AX213" i="6"/>
  <c r="AX212" i="6"/>
  <c r="AX211" i="6"/>
  <c r="AX210" i="6"/>
  <c r="AX209" i="6"/>
  <c r="AX208" i="6"/>
  <c r="AX207" i="6"/>
  <c r="AX206" i="6"/>
  <c r="AX205" i="6"/>
  <c r="AX204" i="6"/>
  <c r="AX203" i="6"/>
  <c r="AX202" i="6"/>
  <c r="AX201" i="6"/>
  <c r="AX200" i="6"/>
  <c r="DI200" i="6" s="1"/>
  <c r="AX199" i="6"/>
  <c r="AX198" i="6"/>
  <c r="AX197" i="6"/>
  <c r="AX196" i="6"/>
  <c r="AX195" i="6"/>
  <c r="AX194" i="6"/>
  <c r="AX193" i="6"/>
  <c r="AX192" i="6"/>
  <c r="AX191" i="6"/>
  <c r="AX190" i="6"/>
  <c r="AX189" i="6"/>
  <c r="AX188" i="6"/>
  <c r="AX187" i="6"/>
  <c r="AX186" i="6"/>
  <c r="AX185" i="6"/>
  <c r="AX184" i="6"/>
  <c r="AX183" i="6"/>
  <c r="AX182" i="6"/>
  <c r="AX181" i="6"/>
  <c r="AX180" i="6"/>
  <c r="AX179" i="6"/>
  <c r="AX178" i="6"/>
  <c r="AX177" i="6"/>
  <c r="AX176" i="6"/>
  <c r="AX175" i="6"/>
  <c r="AX174" i="6"/>
  <c r="AX173" i="6"/>
  <c r="AX172" i="6"/>
  <c r="AX171" i="6"/>
  <c r="AX170" i="6"/>
  <c r="AX169" i="6"/>
  <c r="AX168" i="6"/>
  <c r="AX167" i="6"/>
  <c r="AX166" i="6"/>
  <c r="AX165" i="6"/>
  <c r="AX164" i="6"/>
  <c r="AX163" i="6"/>
  <c r="AX162" i="6"/>
  <c r="AX161" i="6"/>
  <c r="AX160" i="6"/>
  <c r="AX159" i="6"/>
  <c r="AX158" i="6"/>
  <c r="AX157" i="6"/>
  <c r="AX156" i="6"/>
  <c r="AX155" i="6"/>
  <c r="AX154" i="6"/>
  <c r="AX153" i="6"/>
  <c r="AX152" i="6"/>
  <c r="AX151" i="6"/>
  <c r="AX150" i="6"/>
  <c r="AX149" i="6"/>
  <c r="AX148" i="6"/>
  <c r="AX147" i="6"/>
  <c r="AX146" i="6"/>
  <c r="AX145" i="6"/>
  <c r="AX144" i="6"/>
  <c r="AX143" i="6"/>
  <c r="AX142" i="6"/>
  <c r="AX141" i="6"/>
  <c r="AX140" i="6"/>
  <c r="AX139" i="6"/>
  <c r="AX138" i="6"/>
  <c r="AX137" i="6"/>
  <c r="AX136" i="6"/>
  <c r="AX135" i="6"/>
  <c r="AX134" i="6"/>
  <c r="AX133" i="6"/>
  <c r="AX132" i="6"/>
  <c r="AX131" i="6"/>
  <c r="AX130" i="6"/>
  <c r="AX129" i="6"/>
  <c r="AX128" i="6"/>
  <c r="AX127" i="6"/>
  <c r="AX126" i="6"/>
  <c r="AX125" i="6"/>
  <c r="AX124" i="6"/>
  <c r="AX123" i="6"/>
  <c r="AX122" i="6"/>
  <c r="AX121" i="6"/>
  <c r="AX120" i="6"/>
  <c r="AX119" i="6"/>
  <c r="AX118" i="6"/>
  <c r="AX117" i="6"/>
  <c r="AX116" i="6"/>
  <c r="AX115" i="6"/>
  <c r="AX114" i="6"/>
  <c r="AX113" i="6"/>
  <c r="AX112" i="6"/>
  <c r="AY216" i="6"/>
  <c r="AY215" i="6"/>
  <c r="AY214" i="6"/>
  <c r="AY213" i="6"/>
  <c r="AY212" i="6"/>
  <c r="AY211" i="6"/>
  <c r="AY210" i="6"/>
  <c r="AY209" i="6"/>
  <c r="AY208" i="6"/>
  <c r="AY207" i="6"/>
  <c r="AY206" i="6"/>
  <c r="AY205" i="6"/>
  <c r="AY204" i="6"/>
  <c r="AY203" i="6"/>
  <c r="AY202" i="6"/>
  <c r="AY201" i="6"/>
  <c r="AY200" i="6"/>
  <c r="DJ200" i="6" s="1"/>
  <c r="AY199" i="6"/>
  <c r="AY198" i="6"/>
  <c r="AY197" i="6"/>
  <c r="AY196" i="6"/>
  <c r="AY195" i="6"/>
  <c r="AY194" i="6"/>
  <c r="AY193" i="6"/>
  <c r="AY192" i="6"/>
  <c r="AY191" i="6"/>
  <c r="AY190" i="6"/>
  <c r="AY189" i="6"/>
  <c r="AY188" i="6"/>
  <c r="AY187" i="6"/>
  <c r="AY186" i="6"/>
  <c r="AY185" i="6"/>
  <c r="AY184" i="6"/>
  <c r="AY183" i="6"/>
  <c r="AY182" i="6"/>
  <c r="AY181" i="6"/>
  <c r="AY180" i="6"/>
  <c r="AY179" i="6"/>
  <c r="AY178" i="6"/>
  <c r="AY177" i="6"/>
  <c r="AY176" i="6"/>
  <c r="AY175" i="6"/>
  <c r="AY174" i="6"/>
  <c r="AY173" i="6"/>
  <c r="AY172" i="6"/>
  <c r="AY171" i="6"/>
  <c r="AY170" i="6"/>
  <c r="AY169" i="6"/>
  <c r="AY168" i="6"/>
  <c r="AY167" i="6"/>
  <c r="AY166" i="6"/>
  <c r="AY165" i="6"/>
  <c r="AY164" i="6"/>
  <c r="AY163" i="6"/>
  <c r="AY162" i="6"/>
  <c r="AY161" i="6"/>
  <c r="AY160" i="6"/>
  <c r="AY159" i="6"/>
  <c r="AY158" i="6"/>
  <c r="AY157" i="6"/>
  <c r="AY156" i="6"/>
  <c r="AY155" i="6"/>
  <c r="AY154" i="6"/>
  <c r="AY153" i="6"/>
  <c r="AY152" i="6"/>
  <c r="AY151" i="6"/>
  <c r="AY150" i="6"/>
  <c r="AY149" i="6"/>
  <c r="AY148" i="6"/>
  <c r="AY147" i="6"/>
  <c r="AY146" i="6"/>
  <c r="AY145" i="6"/>
  <c r="AY144" i="6"/>
  <c r="AY143" i="6"/>
  <c r="AY142" i="6"/>
  <c r="AY141" i="6"/>
  <c r="AY140" i="6"/>
  <c r="AY139" i="6"/>
  <c r="AY138" i="6"/>
  <c r="AY137" i="6"/>
  <c r="AY136" i="6"/>
  <c r="AY135" i="6"/>
  <c r="AY134" i="6"/>
  <c r="AY133" i="6"/>
  <c r="AY132" i="6"/>
  <c r="AY131" i="6"/>
  <c r="AY130" i="6"/>
  <c r="AY129" i="6"/>
  <c r="AY128" i="6"/>
  <c r="AY127" i="6"/>
  <c r="AY126" i="6"/>
  <c r="AY125" i="6"/>
  <c r="AY124" i="6"/>
  <c r="AY123" i="6"/>
  <c r="AY122" i="6"/>
  <c r="AY121" i="6"/>
  <c r="AY120" i="6"/>
  <c r="AY119" i="6"/>
  <c r="AY118" i="6"/>
  <c r="AY117" i="6"/>
  <c r="AY116" i="6"/>
  <c r="AY115" i="6"/>
  <c r="AY114" i="6"/>
  <c r="AY113" i="6"/>
  <c r="AY112" i="6"/>
  <c r="AY111" i="6"/>
  <c r="AY110" i="6"/>
  <c r="AY109" i="6"/>
  <c r="AY108" i="6"/>
  <c r="AY107" i="6"/>
  <c r="AY106" i="6"/>
  <c r="AY105" i="6"/>
  <c r="AY104" i="6"/>
  <c r="AY103" i="6"/>
  <c r="AY102" i="6"/>
  <c r="AY101" i="6"/>
  <c r="AY100" i="6"/>
  <c r="AY99" i="6"/>
  <c r="AY98" i="6"/>
  <c r="AY97" i="6"/>
  <c r="AY96" i="6"/>
  <c r="AY95" i="6"/>
  <c r="AY94" i="6"/>
  <c r="AY93" i="6"/>
  <c r="AY92" i="6"/>
  <c r="AV111" i="6"/>
  <c r="AV109" i="6"/>
  <c r="AV107" i="6"/>
  <c r="AV105" i="6"/>
  <c r="AV103" i="6"/>
  <c r="AV101" i="6"/>
  <c r="AV99" i="6"/>
  <c r="AV97" i="6"/>
  <c r="AV95" i="6"/>
  <c r="AV93" i="6"/>
  <c r="AX91" i="6"/>
  <c r="AX90" i="6"/>
  <c r="AX89" i="6"/>
  <c r="AX88" i="6"/>
  <c r="AX87" i="6"/>
  <c r="AX86" i="6"/>
  <c r="AX85" i="6"/>
  <c r="AX84" i="6"/>
  <c r="AX83" i="6"/>
  <c r="AX82" i="6"/>
  <c r="AX81" i="6"/>
  <c r="AX80" i="6"/>
  <c r="AX79" i="6"/>
  <c r="AX78" i="6"/>
  <c r="AX77" i="6"/>
  <c r="AX76" i="6"/>
  <c r="AX75" i="6"/>
  <c r="AX74" i="6"/>
  <c r="AX73" i="6"/>
  <c r="AX72" i="6"/>
  <c r="AX71" i="6"/>
  <c r="AX70" i="6"/>
  <c r="AX69" i="6"/>
  <c r="AX68" i="6"/>
  <c r="AX67" i="6"/>
  <c r="AX66" i="6"/>
  <c r="AX65" i="6"/>
  <c r="AX64" i="6"/>
  <c r="AX63" i="6"/>
  <c r="AX62" i="6"/>
  <c r="AX61" i="6"/>
  <c r="AX60" i="6"/>
  <c r="AX59" i="6"/>
  <c r="AX58" i="6"/>
  <c r="AX57" i="6"/>
  <c r="AX56" i="6"/>
  <c r="AX55" i="6"/>
  <c r="AX54" i="6"/>
  <c r="AX53" i="6"/>
  <c r="AX52" i="6"/>
  <c r="AX51" i="6"/>
  <c r="AX50" i="6"/>
  <c r="AX49" i="6"/>
  <c r="AX48" i="6"/>
  <c r="AX47" i="6"/>
  <c r="AX46" i="6"/>
  <c r="AX45" i="6"/>
  <c r="AX44" i="6"/>
  <c r="AX43" i="6"/>
  <c r="AX42" i="6"/>
  <c r="AX41" i="6"/>
  <c r="AX40" i="6"/>
  <c r="AX39" i="6"/>
  <c r="AX38" i="6"/>
  <c r="AX37" i="6"/>
  <c r="AX36" i="6"/>
  <c r="AX35" i="6"/>
  <c r="AX34" i="6"/>
  <c r="AX33" i="6"/>
  <c r="AX32" i="6"/>
  <c r="AX31" i="6"/>
  <c r="AX30" i="6"/>
  <c r="AX29" i="6"/>
  <c r="AX28" i="6"/>
  <c r="AX27" i="6"/>
  <c r="AX26" i="6"/>
  <c r="AX25" i="6"/>
  <c r="AX24" i="6"/>
  <c r="AX23" i="6"/>
  <c r="AX22" i="6"/>
  <c r="AX21" i="6"/>
  <c r="AX20" i="6"/>
  <c r="AX19" i="6"/>
  <c r="AX18" i="6"/>
  <c r="AX17" i="6"/>
  <c r="AX16" i="6"/>
  <c r="AX15" i="6"/>
  <c r="AY7" i="6"/>
  <c r="AY9" i="6"/>
  <c r="AY11" i="6"/>
  <c r="AY13" i="6"/>
  <c r="AY15" i="6"/>
  <c r="AY18" i="6"/>
  <c r="AY20" i="6"/>
  <c r="AY22" i="6"/>
  <c r="AY24" i="6"/>
  <c r="AY26" i="6"/>
  <c r="AY29" i="6"/>
  <c r="AY30" i="6"/>
  <c r="AY31" i="6"/>
  <c r="AY32" i="6"/>
  <c r="AY33" i="6"/>
  <c r="AY34" i="6"/>
  <c r="AY35" i="6"/>
  <c r="AY36" i="6"/>
  <c r="AY37" i="6"/>
  <c r="AY38" i="6"/>
  <c r="AY39" i="6"/>
  <c r="AY40" i="6"/>
  <c r="AY41" i="6"/>
  <c r="AY42" i="6"/>
  <c r="AY43" i="6"/>
  <c r="AY44" i="6"/>
  <c r="AY45" i="6"/>
  <c r="AY46" i="6"/>
  <c r="AY47" i="6"/>
  <c r="AY48" i="6"/>
  <c r="AY49" i="6"/>
  <c r="AY50" i="6"/>
  <c r="AY51" i="6"/>
  <c r="AY52" i="6"/>
  <c r="AY53" i="6"/>
  <c r="AY54" i="6"/>
  <c r="AY55" i="6"/>
  <c r="AY56" i="6"/>
  <c r="AY57" i="6"/>
  <c r="AY58" i="6"/>
  <c r="AY59" i="6"/>
  <c r="AY60" i="6"/>
  <c r="AY61" i="6"/>
  <c r="AY62" i="6"/>
  <c r="AY63" i="6"/>
  <c r="AY64" i="6"/>
  <c r="AY65" i="6"/>
  <c r="AY66" i="6"/>
  <c r="AY67" i="6"/>
  <c r="AY68" i="6"/>
  <c r="AY69" i="6"/>
  <c r="AY70" i="6"/>
  <c r="AY71" i="6"/>
  <c r="AY72" i="6"/>
  <c r="AY73" i="6"/>
  <c r="AY74" i="6"/>
  <c r="AY75" i="6"/>
  <c r="AY76" i="6"/>
  <c r="AY77" i="6"/>
  <c r="AY78" i="6"/>
  <c r="AY79" i="6"/>
  <c r="AY80" i="6"/>
  <c r="AY81" i="6"/>
  <c r="AY82" i="6"/>
  <c r="AY83" i="6"/>
  <c r="AY84" i="6"/>
  <c r="AY85" i="6"/>
  <c r="AY86" i="6"/>
  <c r="AY87" i="6"/>
  <c r="AY88" i="6"/>
  <c r="AY89" i="6"/>
  <c r="AY90" i="6"/>
  <c r="AY91" i="6"/>
  <c r="AX93" i="6"/>
  <c r="AX95" i="6"/>
  <c r="AX97" i="6"/>
  <c r="AX99" i="6"/>
  <c r="AX101" i="6"/>
  <c r="AX103" i="6"/>
  <c r="AX105" i="6"/>
  <c r="AX107" i="6"/>
  <c r="AX109" i="6"/>
  <c r="AX111" i="6"/>
  <c r="AX5" i="6"/>
  <c r="AX6" i="6"/>
  <c r="AX7" i="6"/>
  <c r="AX8" i="6"/>
  <c r="AX9" i="6"/>
  <c r="AX10" i="6"/>
  <c r="AX11" i="6"/>
  <c r="AX12" i="6"/>
  <c r="AX13" i="6"/>
  <c r="AX14" i="6"/>
  <c r="AV16" i="6"/>
  <c r="AV18" i="6"/>
  <c r="AV20" i="6"/>
  <c r="AV22" i="6"/>
  <c r="AV24" i="6"/>
  <c r="AV26" i="6"/>
  <c r="AV28" i="6"/>
  <c r="AV30" i="6"/>
  <c r="AV32" i="6"/>
  <c r="AV34" i="6"/>
  <c r="AV36" i="6"/>
  <c r="AV38" i="6"/>
  <c r="AV40" i="6"/>
  <c r="AV42" i="6"/>
  <c r="AV44" i="6"/>
  <c r="AV46" i="6"/>
  <c r="AV48" i="6"/>
  <c r="AV50" i="6"/>
  <c r="AV52" i="6"/>
  <c r="AV54" i="6"/>
  <c r="AV56" i="6"/>
  <c r="AV58" i="6"/>
  <c r="AV60" i="6"/>
  <c r="AV62" i="6"/>
  <c r="AV64" i="6"/>
  <c r="AV66" i="6"/>
  <c r="AV68" i="6"/>
  <c r="AV70" i="6"/>
  <c r="AV72" i="6"/>
  <c r="AV74" i="6"/>
  <c r="AV76" i="6"/>
  <c r="AV78" i="6"/>
  <c r="AV80" i="6"/>
  <c r="AS216" i="6"/>
  <c r="AS215" i="6"/>
  <c r="AS214" i="6"/>
  <c r="AS213" i="6"/>
  <c r="AS212" i="6"/>
  <c r="AS211" i="6"/>
  <c r="AS210" i="6"/>
  <c r="AS209" i="6"/>
  <c r="AS208" i="6"/>
  <c r="AS207" i="6"/>
  <c r="BN207" i="6" s="1"/>
  <c r="AS206" i="6"/>
  <c r="AS205" i="6"/>
  <c r="AS204" i="6"/>
  <c r="AS203" i="6"/>
  <c r="AS202" i="6"/>
  <c r="AS201" i="6"/>
  <c r="AS200" i="6"/>
  <c r="DD200" i="6" s="1"/>
  <c r="AS199" i="6"/>
  <c r="AS198" i="6"/>
  <c r="AS197" i="6"/>
  <c r="AS196" i="6"/>
  <c r="AS195" i="6"/>
  <c r="AS194" i="6"/>
  <c r="AS193" i="6"/>
  <c r="AS192" i="6"/>
  <c r="AS191" i="6"/>
  <c r="AS190" i="6"/>
  <c r="AS189" i="6"/>
  <c r="DD189" i="6" s="1"/>
  <c r="AS188" i="6"/>
  <c r="AS187" i="6"/>
  <c r="AS186" i="6"/>
  <c r="AS185" i="6"/>
  <c r="AS184" i="6"/>
  <c r="AS183" i="6"/>
  <c r="AS182" i="6"/>
  <c r="AS181" i="6"/>
  <c r="AS180" i="6"/>
  <c r="AS179" i="6"/>
  <c r="AS178" i="6"/>
  <c r="AS177" i="6"/>
  <c r="AS176" i="6"/>
  <c r="AS175" i="6"/>
  <c r="AS174" i="6"/>
  <c r="AS173" i="6"/>
  <c r="AS172" i="6"/>
  <c r="AS171" i="6"/>
  <c r="AS170" i="6"/>
  <c r="AS169" i="6"/>
  <c r="AS168" i="6"/>
  <c r="AS167" i="6"/>
  <c r="AS166" i="6"/>
  <c r="AS165" i="6"/>
  <c r="AS164" i="6"/>
  <c r="AS163" i="6"/>
  <c r="AS162" i="6"/>
  <c r="AS161" i="6"/>
  <c r="AS160" i="6"/>
  <c r="AS159" i="6"/>
  <c r="AS158" i="6"/>
  <c r="AS157" i="6"/>
  <c r="AS156" i="6"/>
  <c r="AS155" i="6"/>
  <c r="AS154" i="6"/>
  <c r="AS153" i="6"/>
  <c r="AS152" i="6"/>
  <c r="AS151" i="6"/>
  <c r="AS150" i="6"/>
  <c r="AS149" i="6"/>
  <c r="AS148" i="6"/>
  <c r="AS147" i="6"/>
  <c r="AS146" i="6"/>
  <c r="AS145" i="6"/>
  <c r="AS144" i="6"/>
  <c r="AS143" i="6"/>
  <c r="AS142" i="6"/>
  <c r="AS141" i="6"/>
  <c r="AS140" i="6"/>
  <c r="AS139" i="6"/>
  <c r="AS138" i="6"/>
  <c r="AS137" i="6"/>
  <c r="AS136" i="6"/>
  <c r="AS135" i="6"/>
  <c r="AS134" i="6"/>
  <c r="AS133" i="6"/>
  <c r="AS132" i="6"/>
  <c r="AS131" i="6"/>
  <c r="AS130" i="6"/>
  <c r="AS129" i="6"/>
  <c r="AS128" i="6"/>
  <c r="AS127" i="6"/>
  <c r="AS126" i="6"/>
  <c r="AS125" i="6"/>
  <c r="AS124" i="6"/>
  <c r="AS123" i="6"/>
  <c r="AS122" i="6"/>
  <c r="AS121" i="6"/>
  <c r="AS120" i="6"/>
  <c r="AS119" i="6"/>
  <c r="AS118" i="6"/>
  <c r="AS117" i="6"/>
  <c r="AS116" i="6"/>
  <c r="AS115" i="6"/>
  <c r="AS114" i="6"/>
  <c r="AS113" i="6"/>
  <c r="AS112" i="6"/>
  <c r="AS111" i="6"/>
  <c r="AS110" i="6"/>
  <c r="AS109" i="6"/>
  <c r="AS108" i="6"/>
  <c r="AS107" i="6"/>
  <c r="AS106" i="6"/>
  <c r="AS105" i="6"/>
  <c r="AS104" i="6"/>
  <c r="AS103" i="6"/>
  <c r="AS102" i="6"/>
  <c r="AS101" i="6"/>
  <c r="AS100" i="6"/>
  <c r="AS99" i="6"/>
  <c r="AS98" i="6"/>
  <c r="AS97" i="6"/>
  <c r="AS96" i="6"/>
  <c r="AS95" i="6"/>
  <c r="AS94" i="6"/>
  <c r="AS93" i="6"/>
  <c r="AS92" i="6"/>
  <c r="AS91" i="6"/>
  <c r="AS90" i="6"/>
  <c r="AS89" i="6"/>
  <c r="AS88" i="6"/>
  <c r="AS87" i="6"/>
  <c r="AS86" i="6"/>
  <c r="AS85" i="6"/>
  <c r="AS84" i="6"/>
  <c r="AS83" i="6"/>
  <c r="AS82" i="6"/>
  <c r="AS81" i="6"/>
  <c r="AS80" i="6"/>
  <c r="AS79" i="6"/>
  <c r="AS78" i="6"/>
  <c r="AS77" i="6"/>
  <c r="AS76" i="6"/>
  <c r="AS75" i="6"/>
  <c r="AS74" i="6"/>
  <c r="AS73" i="6"/>
  <c r="AS72" i="6"/>
  <c r="AS71" i="6"/>
  <c r="AS70" i="6"/>
  <c r="AS69" i="6"/>
  <c r="AS68" i="6"/>
  <c r="AS67" i="6"/>
  <c r="AS66" i="6"/>
  <c r="AS65" i="6"/>
  <c r="AS64" i="6"/>
  <c r="AS63" i="6"/>
  <c r="AS62" i="6"/>
  <c r="AS61" i="6"/>
  <c r="AS60" i="6"/>
  <c r="AS59" i="6"/>
  <c r="AS58" i="6"/>
  <c r="AS57" i="6"/>
  <c r="AS56" i="6"/>
  <c r="AS55" i="6"/>
  <c r="AS54" i="6"/>
  <c r="AS53" i="6"/>
  <c r="BN53" i="6" s="1"/>
  <c r="AS52" i="6"/>
  <c r="AS51" i="6"/>
  <c r="AS50" i="6"/>
  <c r="AS49" i="6"/>
  <c r="AS48" i="6"/>
  <c r="AS47" i="6"/>
  <c r="AS46" i="6"/>
  <c r="DD46" i="6" s="1"/>
  <c r="AS45" i="6"/>
  <c r="AS44" i="6"/>
  <c r="AS43" i="6"/>
  <c r="AS42" i="6"/>
  <c r="AS41" i="6"/>
  <c r="AS40" i="6"/>
  <c r="AS39" i="6"/>
  <c r="AS38" i="6"/>
  <c r="AS37" i="6"/>
  <c r="AS36" i="6"/>
  <c r="AS35" i="6"/>
  <c r="AS34" i="6"/>
  <c r="AS33" i="6"/>
  <c r="AS32" i="6"/>
  <c r="AR216" i="6"/>
  <c r="AR215" i="6"/>
  <c r="AR214" i="6"/>
  <c r="AR213" i="6"/>
  <c r="AR212" i="6"/>
  <c r="AR211" i="6"/>
  <c r="AR210" i="6"/>
  <c r="AR209" i="6"/>
  <c r="AR208" i="6"/>
  <c r="AR207" i="6"/>
  <c r="BM207" i="6" s="1"/>
  <c r="AR206" i="6"/>
  <c r="AR205" i="6"/>
  <c r="AR204" i="6"/>
  <c r="AR203" i="6"/>
  <c r="AR202" i="6"/>
  <c r="AR201" i="6"/>
  <c r="AR200" i="6"/>
  <c r="DC200" i="6" s="1"/>
  <c r="AR199" i="6"/>
  <c r="AR198" i="6"/>
  <c r="AR197" i="6"/>
  <c r="AR196" i="6"/>
  <c r="AR195" i="6"/>
  <c r="AR194" i="6"/>
  <c r="AR193" i="6"/>
  <c r="AR192" i="6"/>
  <c r="AR191" i="6"/>
  <c r="AR190" i="6"/>
  <c r="AR189" i="6"/>
  <c r="BM189" i="6" s="1"/>
  <c r="AR188" i="6"/>
  <c r="AR187" i="6"/>
  <c r="AR186" i="6"/>
  <c r="AR185" i="6"/>
  <c r="AR184" i="6"/>
  <c r="AR183" i="6"/>
  <c r="AR182" i="6"/>
  <c r="AR181" i="6"/>
  <c r="AR180" i="6"/>
  <c r="AR179" i="6"/>
  <c r="AR178" i="6"/>
  <c r="AR177" i="6"/>
  <c r="AR176" i="6"/>
  <c r="AR175" i="6"/>
  <c r="AR174" i="6"/>
  <c r="AR173" i="6"/>
  <c r="AR172" i="6"/>
  <c r="AR171" i="6"/>
  <c r="AR170" i="6"/>
  <c r="AR169" i="6"/>
  <c r="AR168" i="6"/>
  <c r="AR167" i="6"/>
  <c r="AR166" i="6"/>
  <c r="AR165" i="6"/>
  <c r="AR164" i="6"/>
  <c r="AR163" i="6"/>
  <c r="AR162" i="6"/>
  <c r="AR161" i="6"/>
  <c r="AR160" i="6"/>
  <c r="AR159" i="6"/>
  <c r="AR158" i="6"/>
  <c r="AR157" i="6"/>
  <c r="AR156" i="6"/>
  <c r="AR155" i="6"/>
  <c r="AR154" i="6"/>
  <c r="AR153" i="6"/>
  <c r="AR152" i="6"/>
  <c r="AR151" i="6"/>
  <c r="AR150" i="6"/>
  <c r="AR149" i="6"/>
  <c r="AR148" i="6"/>
  <c r="AR147" i="6"/>
  <c r="AR146" i="6"/>
  <c r="AR145" i="6"/>
  <c r="AR144" i="6"/>
  <c r="AR143" i="6"/>
  <c r="AR142" i="6"/>
  <c r="AR141" i="6"/>
  <c r="AR140" i="6"/>
  <c r="AR139" i="6"/>
  <c r="AR138" i="6"/>
  <c r="AR137" i="6"/>
  <c r="AR136" i="6"/>
  <c r="AR135" i="6"/>
  <c r="AR134" i="6"/>
  <c r="AR133" i="6"/>
  <c r="AR132" i="6"/>
  <c r="AR131" i="6"/>
  <c r="AR130" i="6"/>
  <c r="AR129" i="6"/>
  <c r="AR128" i="6"/>
  <c r="AR127" i="6"/>
  <c r="AR126" i="6"/>
  <c r="AR125" i="6"/>
  <c r="AR124" i="6"/>
  <c r="AR123" i="6"/>
  <c r="AR122" i="6"/>
  <c r="AR121" i="6"/>
  <c r="AR120" i="6"/>
  <c r="AR119" i="6"/>
  <c r="AR118" i="6"/>
  <c r="AR117" i="6"/>
  <c r="AR116" i="6"/>
  <c r="AR115" i="6"/>
  <c r="AR114" i="6"/>
  <c r="AR113" i="6"/>
  <c r="AR112" i="6"/>
  <c r="AR111" i="6"/>
  <c r="AR110" i="6"/>
  <c r="AR109" i="6"/>
  <c r="AR108" i="6"/>
  <c r="AR107" i="6"/>
  <c r="AR106" i="6"/>
  <c r="AR105" i="6"/>
  <c r="AR104" i="6"/>
  <c r="AR103" i="6"/>
  <c r="AR102" i="6"/>
  <c r="AR101" i="6"/>
  <c r="AR100" i="6"/>
  <c r="AR99" i="6"/>
  <c r="AR98" i="6"/>
  <c r="AR97" i="6"/>
  <c r="AR96" i="6"/>
  <c r="AR95" i="6"/>
  <c r="AR94" i="6"/>
  <c r="AR93" i="6"/>
  <c r="AR92" i="6"/>
  <c r="AR91" i="6"/>
  <c r="AR90" i="6"/>
  <c r="AR89" i="6"/>
  <c r="AR88" i="6"/>
  <c r="AR87" i="6"/>
  <c r="AR86" i="6"/>
  <c r="AR85" i="6"/>
  <c r="AR84" i="6"/>
  <c r="AR83" i="6"/>
  <c r="AR82" i="6"/>
  <c r="AR81" i="6"/>
  <c r="AR80" i="6"/>
  <c r="AR79" i="6"/>
  <c r="AR78" i="6"/>
  <c r="AR77" i="6"/>
  <c r="AR76" i="6"/>
  <c r="AR75" i="6"/>
  <c r="AR74" i="6"/>
  <c r="AR73" i="6"/>
  <c r="AR72" i="6"/>
  <c r="AR71" i="6"/>
  <c r="AR70" i="6"/>
  <c r="AR69" i="6"/>
  <c r="AR68" i="6"/>
  <c r="AR67" i="6"/>
  <c r="AR66" i="6"/>
  <c r="AR65" i="6"/>
  <c r="AR64" i="6"/>
  <c r="AR63" i="6"/>
  <c r="AR62" i="6"/>
  <c r="AR61" i="6"/>
  <c r="AR60" i="6"/>
  <c r="AR59" i="6"/>
  <c r="AR58" i="6"/>
  <c r="AR57" i="6"/>
  <c r="AR56" i="6"/>
  <c r="AR55" i="6"/>
  <c r="AR54" i="6"/>
  <c r="AR53" i="6"/>
  <c r="DC53" i="6" s="1"/>
  <c r="AR52" i="6"/>
  <c r="AR51" i="6"/>
  <c r="AR50" i="6"/>
  <c r="AR49" i="6"/>
  <c r="AR48" i="6"/>
  <c r="AR47" i="6"/>
  <c r="AR46" i="6"/>
  <c r="DC46" i="6" s="1"/>
  <c r="AR45" i="6"/>
  <c r="AR44" i="6"/>
  <c r="AR43" i="6"/>
  <c r="AR42" i="6"/>
  <c r="AR41" i="6"/>
  <c r="AR40" i="6"/>
  <c r="AR39" i="6"/>
  <c r="AR38" i="6"/>
  <c r="AR37" i="6"/>
  <c r="AR36" i="6"/>
  <c r="AR35" i="6"/>
  <c r="AR34" i="6"/>
  <c r="AR33" i="6"/>
  <c r="AR32" i="6"/>
  <c r="AR31" i="6"/>
  <c r="AR30" i="6"/>
  <c r="AR29" i="6"/>
  <c r="AR28" i="6"/>
  <c r="AR27" i="6"/>
  <c r="AR26" i="6"/>
  <c r="AR25" i="6"/>
  <c r="AR24" i="6"/>
  <c r="AR23" i="6"/>
  <c r="AR22" i="6"/>
  <c r="AR21" i="6"/>
  <c r="AR20" i="6"/>
  <c r="AR19" i="6"/>
  <c r="AR18" i="6"/>
  <c r="AR17" i="6"/>
  <c r="AR16" i="6"/>
  <c r="AR15" i="6"/>
  <c r="AR14" i="6"/>
  <c r="AR13" i="6"/>
  <c r="AR12" i="6"/>
  <c r="AR11" i="6"/>
  <c r="AS30" i="6"/>
  <c r="AS28" i="6"/>
  <c r="AS26" i="6"/>
  <c r="AS24" i="6"/>
  <c r="AS22" i="6"/>
  <c r="AS20" i="6"/>
  <c r="AS18" i="6"/>
  <c r="AS16" i="6"/>
  <c r="AS14" i="6"/>
  <c r="AS12" i="6"/>
  <c r="AT10" i="6"/>
  <c r="AT9" i="6"/>
  <c r="AT8" i="6"/>
  <c r="AT7" i="6"/>
  <c r="AT6" i="6"/>
  <c r="AO216" i="6"/>
  <c r="AO215" i="6"/>
  <c r="AO214" i="6"/>
  <c r="AO213" i="6"/>
  <c r="AO212" i="6"/>
  <c r="AO211" i="6"/>
  <c r="AO210" i="6"/>
  <c r="AO209" i="6"/>
  <c r="AO208" i="6"/>
  <c r="AO207" i="6"/>
  <c r="BJ207" i="6" s="1"/>
  <c r="AO206" i="6"/>
  <c r="AO205" i="6"/>
  <c r="AO204" i="6"/>
  <c r="AO203" i="6"/>
  <c r="AO202" i="6"/>
  <c r="AO201" i="6"/>
  <c r="AO200" i="6"/>
  <c r="CZ200" i="6" s="1"/>
  <c r="AO199" i="6"/>
  <c r="AO198" i="6"/>
  <c r="AO197" i="6"/>
  <c r="AO196" i="6"/>
  <c r="AO195" i="6"/>
  <c r="AO194" i="6"/>
  <c r="AO193" i="6"/>
  <c r="AO192" i="6"/>
  <c r="AO191" i="6"/>
  <c r="AO190" i="6"/>
  <c r="AO189" i="6"/>
  <c r="CZ189" i="6" s="1"/>
  <c r="AO188" i="6"/>
  <c r="AO187" i="6"/>
  <c r="AO186" i="6"/>
  <c r="AO185" i="6"/>
  <c r="AO184" i="6"/>
  <c r="AO183" i="6"/>
  <c r="AO182" i="6"/>
  <c r="AO181" i="6"/>
  <c r="AO180" i="6"/>
  <c r="AO179" i="6"/>
  <c r="AO178" i="6"/>
  <c r="AO177" i="6"/>
  <c r="AO176" i="6"/>
  <c r="AO175" i="6"/>
  <c r="AO174" i="6"/>
  <c r="AO173" i="6"/>
  <c r="AO172" i="6"/>
  <c r="AO171" i="6"/>
  <c r="AO170" i="6"/>
  <c r="AO169" i="6"/>
  <c r="AO168" i="6"/>
  <c r="AO167" i="6"/>
  <c r="AO166" i="6"/>
  <c r="AO165" i="6"/>
  <c r="AO164" i="6"/>
  <c r="AO163" i="6"/>
  <c r="AO162" i="6"/>
  <c r="AO161" i="6"/>
  <c r="AO160" i="6"/>
  <c r="AO159" i="6"/>
  <c r="AO158" i="6"/>
  <c r="AO157" i="6"/>
  <c r="AO156" i="6"/>
  <c r="AO155" i="6"/>
  <c r="AO154" i="6"/>
  <c r="AO153" i="6"/>
  <c r="AO152" i="6"/>
  <c r="AO151" i="6"/>
  <c r="AO150" i="6"/>
  <c r="AO149" i="6"/>
  <c r="AO148" i="6"/>
  <c r="AO147" i="6"/>
  <c r="AO146" i="6"/>
  <c r="AO145" i="6"/>
  <c r="AO144" i="6"/>
  <c r="AO143" i="6"/>
  <c r="AO142" i="6"/>
  <c r="AO141" i="6"/>
  <c r="AO140" i="6"/>
  <c r="AO139" i="6"/>
  <c r="AO138" i="6"/>
  <c r="AO137" i="6"/>
  <c r="AO136" i="6"/>
  <c r="AO135" i="6"/>
  <c r="AO134" i="6"/>
  <c r="AO133" i="6"/>
  <c r="AO132" i="6"/>
  <c r="AO131" i="6"/>
  <c r="AO130" i="6"/>
  <c r="AO129" i="6"/>
  <c r="AO128" i="6"/>
  <c r="AO127" i="6"/>
  <c r="AO126" i="6"/>
  <c r="AO125" i="6"/>
  <c r="AO124" i="6"/>
  <c r="AO123" i="6"/>
  <c r="AO122" i="6"/>
  <c r="AO121" i="6"/>
  <c r="AO120" i="6"/>
  <c r="AO119" i="6"/>
  <c r="AO118" i="6"/>
  <c r="AO117" i="6"/>
  <c r="AO116" i="6"/>
  <c r="AO115" i="6"/>
  <c r="AO114" i="6"/>
  <c r="AO113" i="6"/>
  <c r="AO112" i="6"/>
  <c r="AO111" i="6"/>
  <c r="AO110" i="6"/>
  <c r="AO109" i="6"/>
  <c r="AO108" i="6"/>
  <c r="AO107" i="6"/>
  <c r="AO106" i="6"/>
  <c r="AO105" i="6"/>
  <c r="AO103" i="6"/>
  <c r="AO102" i="6"/>
  <c r="AO101" i="6"/>
  <c r="AO100" i="6"/>
  <c r="AO99" i="6"/>
  <c r="AO98" i="6"/>
  <c r="AO97" i="6"/>
  <c r="AO96" i="6"/>
  <c r="AQ216" i="6"/>
  <c r="AQ215" i="6"/>
  <c r="AQ214" i="6"/>
  <c r="AQ213" i="6"/>
  <c r="AQ212" i="6"/>
  <c r="AQ211" i="6"/>
  <c r="AQ210" i="6"/>
  <c r="AQ209" i="6"/>
  <c r="AQ208" i="6"/>
  <c r="AQ207" i="6"/>
  <c r="AQ206" i="6"/>
  <c r="AQ205" i="6"/>
  <c r="AQ204" i="6"/>
  <c r="AQ203" i="6"/>
  <c r="AQ202" i="6"/>
  <c r="AQ201" i="6"/>
  <c r="AQ200" i="6"/>
  <c r="DB200" i="6" s="1"/>
  <c r="AQ199" i="6"/>
  <c r="AQ198" i="6"/>
  <c r="AQ197" i="6"/>
  <c r="AQ196" i="6"/>
  <c r="AQ195" i="6"/>
  <c r="AQ194" i="6"/>
  <c r="AQ193" i="6"/>
  <c r="AQ192" i="6"/>
  <c r="AQ191" i="6"/>
  <c r="AQ190" i="6"/>
  <c r="AQ189" i="6"/>
  <c r="AQ188" i="6"/>
  <c r="AQ187" i="6"/>
  <c r="AQ186" i="6"/>
  <c r="AQ185" i="6"/>
  <c r="AQ184" i="6"/>
  <c r="AQ183" i="6"/>
  <c r="AQ182" i="6"/>
  <c r="AQ181" i="6"/>
  <c r="AQ180" i="6"/>
  <c r="AQ179" i="6"/>
  <c r="AQ178" i="6"/>
  <c r="AQ177" i="6"/>
  <c r="AQ176" i="6"/>
  <c r="AQ175" i="6"/>
  <c r="AQ174" i="6"/>
  <c r="AQ173" i="6"/>
  <c r="AQ172" i="6"/>
  <c r="AQ171" i="6"/>
  <c r="AQ170" i="6"/>
  <c r="AQ169" i="6"/>
  <c r="AQ168" i="6"/>
  <c r="AQ167" i="6"/>
  <c r="AQ166" i="6"/>
  <c r="AQ165" i="6"/>
  <c r="AQ164" i="6"/>
  <c r="AQ163" i="6"/>
  <c r="AQ162" i="6"/>
  <c r="AQ161" i="6"/>
  <c r="AQ160" i="6"/>
  <c r="AQ159" i="6"/>
  <c r="AQ158" i="6"/>
  <c r="AQ157" i="6"/>
  <c r="AQ156" i="6"/>
  <c r="AQ155" i="6"/>
  <c r="AQ154" i="6"/>
  <c r="AQ153" i="6"/>
  <c r="AQ152" i="6"/>
  <c r="AQ151" i="6"/>
  <c r="AQ150" i="6"/>
  <c r="AQ149" i="6"/>
  <c r="AQ148" i="6"/>
  <c r="AQ147" i="6"/>
  <c r="AQ146" i="6"/>
  <c r="AQ145" i="6"/>
  <c r="AQ144" i="6"/>
  <c r="AQ143" i="6"/>
  <c r="AQ142" i="6"/>
  <c r="AQ141" i="6"/>
  <c r="AQ140" i="6"/>
  <c r="AQ139" i="6"/>
  <c r="AQ138" i="6"/>
  <c r="AQ137" i="6"/>
  <c r="AQ136" i="6"/>
  <c r="AQ135" i="6"/>
  <c r="AQ134" i="6"/>
  <c r="AQ133" i="6"/>
  <c r="AQ132" i="6"/>
  <c r="AQ131" i="6"/>
  <c r="AQ130" i="6"/>
  <c r="AQ129" i="6"/>
  <c r="AQ128" i="6"/>
  <c r="AQ127" i="6"/>
  <c r="AQ126" i="6"/>
  <c r="AQ125" i="6"/>
  <c r="AQ124" i="6"/>
  <c r="AQ123" i="6"/>
  <c r="AQ122" i="6"/>
  <c r="AQ121" i="6"/>
  <c r="AQ120" i="6"/>
  <c r="AQ119" i="6"/>
  <c r="AQ118" i="6"/>
  <c r="AQ117" i="6"/>
  <c r="AQ116" i="6"/>
  <c r="AQ115" i="6"/>
  <c r="AQ114" i="6"/>
  <c r="AQ113" i="6"/>
  <c r="AQ112" i="6"/>
  <c r="AQ111" i="6"/>
  <c r="AQ110" i="6"/>
  <c r="AQ109" i="6"/>
  <c r="AQ108" i="6"/>
  <c r="AQ107" i="6"/>
  <c r="AQ106" i="6"/>
  <c r="AQ105" i="6"/>
  <c r="AQ104" i="6"/>
  <c r="AQ103" i="6"/>
  <c r="AQ102" i="6"/>
  <c r="AQ101" i="6"/>
  <c r="AQ100" i="6"/>
  <c r="AQ99" i="6"/>
  <c r="AQ98" i="6"/>
  <c r="AQ97" i="6"/>
  <c r="AQ96" i="6"/>
  <c r="AQ95" i="6"/>
  <c r="AQ94" i="6"/>
  <c r="AQ93" i="6"/>
  <c r="AQ92" i="6"/>
  <c r="AQ91" i="6"/>
  <c r="AQ90" i="6"/>
  <c r="AQ89" i="6"/>
  <c r="AQ88" i="6"/>
  <c r="AQ87" i="6"/>
  <c r="AQ86" i="6"/>
  <c r="AQ85" i="6"/>
  <c r="AQ84" i="6"/>
  <c r="AQ83" i="6"/>
  <c r="AQ82" i="6"/>
  <c r="AQ81" i="6"/>
  <c r="AQ80" i="6"/>
  <c r="AQ79" i="6"/>
  <c r="AQ78" i="6"/>
  <c r="AQ77" i="6"/>
  <c r="AQ76" i="6"/>
  <c r="AQ75" i="6"/>
  <c r="AQ74" i="6"/>
  <c r="AQ73" i="6"/>
  <c r="AQ72" i="6"/>
  <c r="AQ71" i="6"/>
  <c r="AQ70" i="6"/>
  <c r="AQ69" i="6"/>
  <c r="AQ68" i="6"/>
  <c r="AQ67" i="6"/>
  <c r="AQ66" i="6"/>
  <c r="AQ65" i="6"/>
  <c r="AQ64" i="6"/>
  <c r="AQ63" i="6"/>
  <c r="AQ62" i="6"/>
  <c r="AQ61" i="6"/>
  <c r="AQ60" i="6"/>
  <c r="AQ59" i="6"/>
  <c r="AQ58" i="6"/>
  <c r="AQ57" i="6"/>
  <c r="AQ56" i="6"/>
  <c r="AQ55" i="6"/>
  <c r="AQ54" i="6"/>
  <c r="AQ53" i="6"/>
  <c r="AQ52" i="6"/>
  <c r="AQ51" i="6"/>
  <c r="AQ50" i="6"/>
  <c r="AQ49" i="6"/>
  <c r="AQ48" i="6"/>
  <c r="AQ47" i="6"/>
  <c r="AQ46" i="6"/>
  <c r="AQ45" i="6"/>
  <c r="AQ44" i="6"/>
  <c r="AQ43" i="6"/>
  <c r="AQ42" i="6"/>
  <c r="AQ41" i="6"/>
  <c r="AQ40" i="6"/>
  <c r="AQ39" i="6"/>
  <c r="AQ38" i="6"/>
  <c r="AQ37" i="6"/>
  <c r="AQ36" i="6"/>
  <c r="AQ35" i="6"/>
  <c r="AQ34" i="6"/>
  <c r="AQ33" i="6"/>
  <c r="AT216" i="6"/>
  <c r="AT215" i="6"/>
  <c r="AT214" i="6"/>
  <c r="AT213" i="6"/>
  <c r="AT212" i="6"/>
  <c r="AT211" i="6"/>
  <c r="AT210" i="6"/>
  <c r="AT209" i="6"/>
  <c r="AT208" i="6"/>
  <c r="AT207" i="6"/>
  <c r="BO207" i="6" s="1"/>
  <c r="AT206" i="6"/>
  <c r="AT205" i="6"/>
  <c r="AT204" i="6"/>
  <c r="AT203" i="6"/>
  <c r="AT202" i="6"/>
  <c r="AT201" i="6"/>
  <c r="AT200" i="6"/>
  <c r="DE200" i="6" s="1"/>
  <c r="AT199" i="6"/>
  <c r="AT198" i="6"/>
  <c r="AT197" i="6"/>
  <c r="AT196" i="6"/>
  <c r="AT195" i="6"/>
  <c r="DE195" i="6" s="1"/>
  <c r="AT194" i="6"/>
  <c r="AT193" i="6"/>
  <c r="AT192" i="6"/>
  <c r="AT191" i="6"/>
  <c r="AT190" i="6"/>
  <c r="AT189" i="6"/>
  <c r="DE189" i="6" s="1"/>
  <c r="AT188" i="6"/>
  <c r="AT187" i="6"/>
  <c r="AT186" i="6"/>
  <c r="AT185" i="6"/>
  <c r="AT184" i="6"/>
  <c r="AT183" i="6"/>
  <c r="AT182" i="6"/>
  <c r="AT181" i="6"/>
  <c r="AT180" i="6"/>
  <c r="AT179" i="6"/>
  <c r="AT178" i="6"/>
  <c r="AT177" i="6"/>
  <c r="AT176" i="6"/>
  <c r="AT175" i="6"/>
  <c r="AT174" i="6"/>
  <c r="AT173" i="6"/>
  <c r="AT172" i="6"/>
  <c r="AT171" i="6"/>
  <c r="AT170" i="6"/>
  <c r="AT169" i="6"/>
  <c r="AT168" i="6"/>
  <c r="AT167" i="6"/>
  <c r="AT166" i="6"/>
  <c r="AT165" i="6"/>
  <c r="AT164" i="6"/>
  <c r="AT163" i="6"/>
  <c r="AT162" i="6"/>
  <c r="AT161" i="6"/>
  <c r="AT160" i="6"/>
  <c r="AT159" i="6"/>
  <c r="AT158" i="6"/>
  <c r="AT157" i="6"/>
  <c r="AT156" i="6"/>
  <c r="AT155" i="6"/>
  <c r="AT154" i="6"/>
  <c r="AT153" i="6"/>
  <c r="AT152" i="6"/>
  <c r="AT151" i="6"/>
  <c r="AT150" i="6"/>
  <c r="AT149" i="6"/>
  <c r="AT148" i="6"/>
  <c r="AT147" i="6"/>
  <c r="AT146" i="6"/>
  <c r="AT145" i="6"/>
  <c r="AT144" i="6"/>
  <c r="AT143" i="6"/>
  <c r="AT142" i="6"/>
  <c r="AT141" i="6"/>
  <c r="AT140" i="6"/>
  <c r="AT139" i="6"/>
  <c r="AT138" i="6"/>
  <c r="AT137" i="6"/>
  <c r="AT136" i="6"/>
  <c r="AT135" i="6"/>
  <c r="AT134" i="6"/>
  <c r="AT133" i="6"/>
  <c r="AT132" i="6"/>
  <c r="AT131" i="6"/>
  <c r="AT130" i="6"/>
  <c r="AT129" i="6"/>
  <c r="AT128" i="6"/>
  <c r="AT127" i="6"/>
  <c r="AT126" i="6"/>
  <c r="AT125" i="6"/>
  <c r="AT124" i="6"/>
  <c r="AT123" i="6"/>
  <c r="AT122" i="6"/>
  <c r="AT121" i="6"/>
  <c r="AT120" i="6"/>
  <c r="AT119" i="6"/>
  <c r="AT118" i="6"/>
  <c r="AT117" i="6"/>
  <c r="AT116" i="6"/>
  <c r="AT115" i="6"/>
  <c r="AT114" i="6"/>
  <c r="AT113" i="6"/>
  <c r="AT112" i="6"/>
  <c r="AT111" i="6"/>
  <c r="AT110" i="6"/>
  <c r="AT109" i="6"/>
  <c r="AT108" i="6"/>
  <c r="AT107" i="6"/>
  <c r="AT106" i="6"/>
  <c r="AT105" i="6"/>
  <c r="AT104" i="6"/>
  <c r="AT103" i="6"/>
  <c r="AT102" i="6"/>
  <c r="AT101" i="6"/>
  <c r="AT100" i="6"/>
  <c r="AT99" i="6"/>
  <c r="AT98" i="6"/>
  <c r="AT97" i="6"/>
  <c r="AT96" i="6"/>
  <c r="AT95" i="6"/>
  <c r="AT94" i="6"/>
  <c r="AT93" i="6"/>
  <c r="AT92" i="6"/>
  <c r="AT91" i="6"/>
  <c r="AT90" i="6"/>
  <c r="AT89" i="6"/>
  <c r="AT88" i="6"/>
  <c r="AT87" i="6"/>
  <c r="AT86" i="6"/>
  <c r="AT85" i="6"/>
  <c r="AT84" i="6"/>
  <c r="AT83" i="6"/>
  <c r="AT82" i="6"/>
  <c r="AT81" i="6"/>
  <c r="AT80" i="6"/>
  <c r="AT79" i="6"/>
  <c r="AT78" i="6"/>
  <c r="AT77" i="6"/>
  <c r="AT76" i="6"/>
  <c r="AT75" i="6"/>
  <c r="AT74" i="6"/>
  <c r="AT73" i="6"/>
  <c r="AT72" i="6"/>
  <c r="AT71" i="6"/>
  <c r="AT70" i="6"/>
  <c r="AT69" i="6"/>
  <c r="AT68" i="6"/>
  <c r="AT67" i="6"/>
  <c r="AT66" i="6"/>
  <c r="AT65" i="6"/>
  <c r="AT64" i="6"/>
  <c r="AT63" i="6"/>
  <c r="AT62" i="6"/>
  <c r="AT61" i="6"/>
  <c r="AT60" i="6"/>
  <c r="AT59" i="6"/>
  <c r="AT58" i="6"/>
  <c r="AT57" i="6"/>
  <c r="AT56" i="6"/>
  <c r="AT55" i="6"/>
  <c r="AT54" i="6"/>
  <c r="AT53" i="6"/>
  <c r="DE53" i="6" s="1"/>
  <c r="AT52" i="6"/>
  <c r="AT51" i="6"/>
  <c r="AT50" i="6"/>
  <c r="AT49" i="6"/>
  <c r="AT48" i="6"/>
  <c r="AT47" i="6"/>
  <c r="AT46" i="6"/>
  <c r="AT45" i="6"/>
  <c r="AT44" i="6"/>
  <c r="AT43" i="6"/>
  <c r="AT42" i="6"/>
  <c r="AT41" i="6"/>
  <c r="AT40" i="6"/>
  <c r="AT39" i="6"/>
  <c r="AT38" i="6"/>
  <c r="AT37" i="6"/>
  <c r="AT36" i="6"/>
  <c r="AT35" i="6"/>
  <c r="AT34" i="6"/>
  <c r="AT33" i="6"/>
  <c r="AT32" i="6"/>
  <c r="AT31" i="6"/>
  <c r="AT30" i="6"/>
  <c r="AT29" i="6"/>
  <c r="AT28" i="6"/>
  <c r="AT27" i="6"/>
  <c r="AT26" i="6"/>
  <c r="AT25" i="6"/>
  <c r="AT24" i="6"/>
  <c r="AT23" i="6"/>
  <c r="AT22" i="6"/>
  <c r="AT21" i="6"/>
  <c r="AT20" i="6"/>
  <c r="AT19" i="6"/>
  <c r="AT18" i="6"/>
  <c r="AT17" i="6"/>
  <c r="AT16" i="6"/>
  <c r="AT15" i="6"/>
  <c r="AT14" i="6"/>
  <c r="AT13" i="6"/>
  <c r="AT12" i="6"/>
  <c r="AT11" i="6"/>
  <c r="AS31" i="6"/>
  <c r="AS29" i="6"/>
  <c r="AS27" i="6"/>
  <c r="AS25" i="6"/>
  <c r="AS23" i="6"/>
  <c r="AS21" i="6"/>
  <c r="AS19" i="6"/>
  <c r="AS17" i="6"/>
  <c r="AS15" i="6"/>
  <c r="AS13" i="6"/>
  <c r="AS11" i="6"/>
  <c r="AR10" i="6"/>
  <c r="AR9" i="6"/>
  <c r="AR8" i="6"/>
  <c r="AR7" i="6"/>
  <c r="AR6" i="6"/>
  <c r="AM216" i="6"/>
  <c r="AM215" i="6"/>
  <c r="AM214" i="6"/>
  <c r="AM213" i="6"/>
  <c r="AM212" i="6"/>
  <c r="AM211" i="6"/>
  <c r="AM210" i="6"/>
  <c r="AM209" i="6"/>
  <c r="AM208" i="6"/>
  <c r="AM207" i="6"/>
  <c r="CX207" i="6" s="1"/>
  <c r="AM206" i="6"/>
  <c r="AM205" i="6"/>
  <c r="AM204" i="6"/>
  <c r="AM203" i="6"/>
  <c r="AM202" i="6"/>
  <c r="AM201" i="6"/>
  <c r="AM200" i="6"/>
  <c r="CX200" i="6" s="1"/>
  <c r="AM199" i="6"/>
  <c r="AM198" i="6"/>
  <c r="AM197" i="6"/>
  <c r="AM196" i="6"/>
  <c r="AM195" i="6"/>
  <c r="AM194" i="6"/>
  <c r="AM193" i="6"/>
  <c r="AM192" i="6"/>
  <c r="AM191" i="6"/>
  <c r="AM190" i="6"/>
  <c r="AM189" i="6"/>
  <c r="CX189" i="6" s="1"/>
  <c r="AM188" i="6"/>
  <c r="AM187" i="6"/>
  <c r="AM186" i="6"/>
  <c r="AM185" i="6"/>
  <c r="AM184" i="6"/>
  <c r="AM183" i="6"/>
  <c r="AM182" i="6"/>
  <c r="AM181" i="6"/>
  <c r="AM180" i="6"/>
  <c r="AM179" i="6"/>
  <c r="AM178" i="6"/>
  <c r="AM177" i="6"/>
  <c r="AM176" i="6"/>
  <c r="AM175" i="6"/>
  <c r="AM174" i="6"/>
  <c r="AM173" i="6"/>
  <c r="AM172" i="6"/>
  <c r="AM171" i="6"/>
  <c r="AM170" i="6"/>
  <c r="AM169" i="6"/>
  <c r="AM168" i="6"/>
  <c r="AM167" i="6"/>
  <c r="AM166" i="6"/>
  <c r="AM165" i="6"/>
  <c r="AM164" i="6"/>
  <c r="AM163" i="6"/>
  <c r="AM162" i="6"/>
  <c r="AM161" i="6"/>
  <c r="AM160" i="6"/>
  <c r="AM159" i="6"/>
  <c r="AM158" i="6"/>
  <c r="AM157" i="6"/>
  <c r="AM156" i="6"/>
  <c r="AM155" i="6"/>
  <c r="AM154" i="6"/>
  <c r="AM153" i="6"/>
  <c r="AM152" i="6"/>
  <c r="AM151" i="6"/>
  <c r="AM150" i="6"/>
  <c r="AM149" i="6"/>
  <c r="AM148" i="6"/>
  <c r="AM147" i="6"/>
  <c r="AM146" i="6"/>
  <c r="AM145" i="6"/>
  <c r="AM144" i="6"/>
  <c r="AM143" i="6"/>
  <c r="AM142" i="6"/>
  <c r="AM141" i="6"/>
  <c r="AM140" i="6"/>
  <c r="AM139" i="6"/>
  <c r="AM138" i="6"/>
  <c r="AM137" i="6"/>
  <c r="AM136" i="6"/>
  <c r="AM135" i="6"/>
  <c r="AM134" i="6"/>
  <c r="AM133" i="6"/>
  <c r="AM132" i="6"/>
  <c r="AM131" i="6"/>
  <c r="AM130" i="6"/>
  <c r="AM129" i="6"/>
  <c r="AM128" i="6"/>
  <c r="AM127" i="6"/>
  <c r="AM126" i="6"/>
  <c r="AM125" i="6"/>
  <c r="AM124" i="6"/>
  <c r="AM123" i="6"/>
  <c r="AM122" i="6"/>
  <c r="AM121" i="6"/>
  <c r="AM120" i="6"/>
  <c r="AM119" i="6"/>
  <c r="AM118" i="6"/>
  <c r="AM117" i="6"/>
  <c r="AM116" i="6"/>
  <c r="AM115" i="6"/>
  <c r="AM114" i="6"/>
  <c r="AM113" i="6"/>
  <c r="AM112" i="6"/>
  <c r="AM111" i="6"/>
  <c r="AM110" i="6"/>
  <c r="AM109" i="6"/>
  <c r="AM108" i="6"/>
  <c r="AM107" i="6"/>
  <c r="AM106" i="6"/>
  <c r="AM105" i="6"/>
  <c r="AM104" i="6"/>
  <c r="AM103" i="6"/>
  <c r="AM102" i="6"/>
  <c r="BH102" i="6" s="1"/>
  <c r="AM101" i="6"/>
  <c r="AM100" i="6"/>
  <c r="AM99" i="6"/>
  <c r="AM98" i="6"/>
  <c r="AM97" i="6"/>
  <c r="AM96" i="6"/>
  <c r="AM95" i="6"/>
  <c r="AM94" i="6"/>
  <c r="AM93" i="6"/>
  <c r="AM92" i="6"/>
  <c r="AM91" i="6"/>
  <c r="AM90" i="6"/>
  <c r="AM89" i="6"/>
  <c r="AM88" i="6"/>
  <c r="AM87" i="6"/>
  <c r="AM86" i="6"/>
  <c r="AM85" i="6"/>
  <c r="AM84" i="6"/>
  <c r="AM83" i="6"/>
  <c r="AM82" i="6"/>
  <c r="AM81" i="6"/>
  <c r="AM80" i="6"/>
  <c r="AM79" i="6"/>
  <c r="AM78" i="6"/>
  <c r="AM77" i="6"/>
  <c r="AM76" i="6"/>
  <c r="AM75" i="6"/>
  <c r="AM74" i="6"/>
  <c r="AM73" i="6"/>
  <c r="AM72" i="6"/>
  <c r="AM71" i="6"/>
  <c r="AM70" i="6"/>
  <c r="AM69" i="6"/>
  <c r="AM68" i="6"/>
  <c r="AM67" i="6"/>
  <c r="AM66" i="6"/>
  <c r="AM65" i="6"/>
  <c r="AM64" i="6"/>
  <c r="AM63" i="6"/>
  <c r="AM62" i="6"/>
  <c r="AM61" i="6"/>
  <c r="AM60" i="6"/>
  <c r="AM59" i="6"/>
  <c r="AM58" i="6"/>
  <c r="AM57" i="6"/>
  <c r="AM56" i="6"/>
  <c r="AM55" i="6"/>
  <c r="AM54" i="6"/>
  <c r="AM53" i="6"/>
  <c r="CX53" i="6" s="1"/>
  <c r="AM52" i="6"/>
  <c r="AM51" i="6"/>
  <c r="AM50" i="6"/>
  <c r="AM49" i="6"/>
  <c r="AM48" i="6"/>
  <c r="AM47" i="6"/>
  <c r="AM46" i="6"/>
  <c r="AM45" i="6"/>
  <c r="AM44" i="6"/>
  <c r="AM43" i="6"/>
  <c r="AM42" i="6"/>
  <c r="AM41" i="6"/>
  <c r="AM40" i="6"/>
  <c r="AM39" i="6"/>
  <c r="AM38" i="6"/>
  <c r="AJ5" i="6"/>
  <c r="AJ16" i="6"/>
  <c r="AJ18" i="6"/>
  <c r="AJ25" i="6"/>
  <c r="AJ29" i="6"/>
  <c r="AQ5" i="6"/>
  <c r="AR5" i="6"/>
  <c r="AO5" i="6"/>
  <c r="AJ6" i="6"/>
  <c r="AJ8" i="6"/>
  <c r="AJ15" i="6"/>
  <c r="AJ17" i="6"/>
  <c r="AJ24" i="6"/>
  <c r="AJ26" i="6"/>
  <c r="AJ28" i="6"/>
  <c r="AS5" i="6"/>
  <c r="AN5" i="6"/>
  <c r="AJ9" i="6"/>
  <c r="AJ11" i="6"/>
  <c r="AJ13" i="6"/>
  <c r="AJ20" i="6"/>
  <c r="AJ22" i="6"/>
  <c r="AJ31" i="6"/>
  <c r="AJ107" i="6"/>
  <c r="AJ109" i="6"/>
  <c r="AJ111" i="6"/>
  <c r="AJ113" i="6"/>
  <c r="AJ115" i="6"/>
  <c r="AJ117" i="6"/>
  <c r="AJ119" i="6"/>
  <c r="AJ121" i="6"/>
  <c r="AJ123" i="6"/>
  <c r="AJ125" i="6"/>
  <c r="AJ127" i="6"/>
  <c r="AJ129" i="6"/>
  <c r="AJ131" i="6"/>
  <c r="AJ133" i="6"/>
  <c r="AJ135" i="6"/>
  <c r="AJ137" i="6"/>
  <c r="AJ139" i="6"/>
  <c r="AJ141" i="6"/>
  <c r="AJ143" i="6"/>
  <c r="AJ145" i="6"/>
  <c r="AJ147" i="6"/>
  <c r="AJ149" i="6"/>
  <c r="AJ151" i="6"/>
  <c r="AJ153" i="6"/>
  <c r="AJ155" i="6"/>
  <c r="AJ157" i="6"/>
  <c r="AJ159" i="6"/>
  <c r="AJ161" i="6"/>
  <c r="AJ163" i="6"/>
  <c r="AJ165" i="6"/>
  <c r="AJ167" i="6"/>
  <c r="AJ169" i="6"/>
  <c r="AJ171" i="6"/>
  <c r="AJ173" i="6"/>
  <c r="AJ175" i="6"/>
  <c r="AJ177" i="6"/>
  <c r="AJ179" i="6"/>
  <c r="AJ181" i="6"/>
  <c r="AJ183" i="6"/>
  <c r="AJ185" i="6"/>
  <c r="AJ187" i="6"/>
  <c r="AJ189" i="6"/>
  <c r="CU189" i="6" s="1"/>
  <c r="AJ191" i="6"/>
  <c r="AL6" i="6"/>
  <c r="AL7" i="6"/>
  <c r="AL8" i="6"/>
  <c r="AL9" i="6"/>
  <c r="AL10" i="6"/>
  <c r="AL11" i="6"/>
  <c r="AL12" i="6"/>
  <c r="AL13" i="6"/>
  <c r="AL14" i="6"/>
  <c r="AL15" i="6"/>
  <c r="AL16" i="6"/>
  <c r="AL17" i="6"/>
  <c r="AL18" i="6"/>
  <c r="AL19" i="6"/>
  <c r="AL20" i="6"/>
  <c r="AL21" i="6"/>
  <c r="AL22" i="6"/>
  <c r="AL23" i="6"/>
  <c r="AL24" i="6"/>
  <c r="AL25" i="6"/>
  <c r="AL26" i="6"/>
  <c r="AL27" i="6"/>
  <c r="AL28" i="6"/>
  <c r="AL29" i="6"/>
  <c r="AL30" i="6"/>
  <c r="AL31" i="6"/>
  <c r="AL32" i="6"/>
  <c r="AL33" i="6"/>
  <c r="AL34" i="6"/>
  <c r="AL35" i="6"/>
  <c r="AL36" i="6"/>
  <c r="AL37" i="6"/>
  <c r="AL38" i="6"/>
  <c r="AL39" i="6"/>
  <c r="AL40" i="6"/>
  <c r="AL41" i="6"/>
  <c r="AL42" i="6"/>
  <c r="AL43" i="6"/>
  <c r="AL44" i="6"/>
  <c r="AL45" i="6"/>
  <c r="AL46" i="6"/>
  <c r="AL47" i="6"/>
  <c r="AL48" i="6"/>
  <c r="AL49" i="6"/>
  <c r="AL50" i="6"/>
  <c r="AL51" i="6"/>
  <c r="AL52" i="6"/>
  <c r="AL53" i="6"/>
  <c r="BG53" i="6" s="1"/>
  <c r="AL54" i="6"/>
  <c r="AL55" i="6"/>
  <c r="AL56" i="6"/>
  <c r="AL57" i="6"/>
  <c r="AL58" i="6"/>
  <c r="AL59" i="6"/>
  <c r="AL60" i="6"/>
  <c r="AL61" i="6"/>
  <c r="AL62" i="6"/>
  <c r="AL63" i="6"/>
  <c r="AL64" i="6"/>
  <c r="AL65" i="6"/>
  <c r="AL66" i="6"/>
  <c r="AL67" i="6"/>
  <c r="AL68" i="6"/>
  <c r="AL69" i="6"/>
  <c r="AL70" i="6"/>
  <c r="AL71" i="6"/>
  <c r="AL72" i="6"/>
  <c r="AL73" i="6"/>
  <c r="AL74" i="6"/>
  <c r="AL75" i="6"/>
  <c r="AL76" i="6"/>
  <c r="AL77" i="6"/>
  <c r="AL78" i="6"/>
  <c r="AL79" i="6"/>
  <c r="AL80" i="6"/>
  <c r="AL81" i="6"/>
  <c r="AL82" i="6"/>
  <c r="AL83" i="6"/>
  <c r="AL84" i="6"/>
  <c r="AL85" i="6"/>
  <c r="AL86" i="6"/>
  <c r="AL87" i="6"/>
  <c r="AL88" i="6"/>
  <c r="AL89" i="6"/>
  <c r="AL90" i="6"/>
  <c r="AL91" i="6"/>
  <c r="AL92" i="6"/>
  <c r="AL93" i="6"/>
  <c r="AL94" i="6"/>
  <c r="AL95" i="6"/>
  <c r="AL96" i="6"/>
  <c r="AL97" i="6"/>
  <c r="AL98" i="6"/>
  <c r="AL99" i="6"/>
  <c r="AL100" i="6"/>
  <c r="AL101" i="6"/>
  <c r="AL102" i="6"/>
  <c r="AL103" i="6"/>
  <c r="AL104" i="6"/>
  <c r="AL105" i="6"/>
  <c r="AL106" i="6"/>
  <c r="AL107" i="6"/>
  <c r="AL108" i="6"/>
  <c r="AL109" i="6"/>
  <c r="AL110" i="6"/>
  <c r="AL111" i="6"/>
  <c r="AL112" i="6"/>
  <c r="AL113" i="6"/>
  <c r="AL114" i="6"/>
  <c r="AL115" i="6"/>
  <c r="AL116" i="6"/>
  <c r="AL117" i="6"/>
  <c r="AL118" i="6"/>
  <c r="AL119" i="6"/>
  <c r="AL120" i="6"/>
  <c r="AL121" i="6"/>
  <c r="AL122" i="6"/>
  <c r="AL123" i="6"/>
  <c r="AL124" i="6"/>
  <c r="AL125" i="6"/>
  <c r="AL126" i="6"/>
  <c r="AL127" i="6"/>
  <c r="AL128" i="6"/>
  <c r="AL129" i="6"/>
  <c r="AL130" i="6"/>
  <c r="AL131" i="6"/>
  <c r="AL132" i="6"/>
  <c r="AL133" i="6"/>
  <c r="AL134" i="6"/>
  <c r="AL135" i="6"/>
  <c r="AL136" i="6"/>
  <c r="AL137" i="6"/>
  <c r="AL138" i="6"/>
  <c r="AL139" i="6"/>
  <c r="AL140" i="6"/>
  <c r="AL141" i="6"/>
  <c r="AL142" i="6"/>
  <c r="AL143" i="6"/>
  <c r="AL144" i="6"/>
  <c r="AL145" i="6"/>
  <c r="AL146" i="6"/>
  <c r="AL147" i="6"/>
  <c r="AL148" i="6"/>
  <c r="AL149" i="6"/>
  <c r="AL150" i="6"/>
  <c r="AL151" i="6"/>
  <c r="AL152" i="6"/>
  <c r="AL153" i="6"/>
  <c r="AL154" i="6"/>
  <c r="AL155" i="6"/>
  <c r="AL156" i="6"/>
  <c r="AL157" i="6"/>
  <c r="AL158" i="6"/>
  <c r="AL159" i="6"/>
  <c r="AL160" i="6"/>
  <c r="AL161" i="6"/>
  <c r="AL162" i="6"/>
  <c r="AL163" i="6"/>
  <c r="AL164" i="6"/>
  <c r="AL165" i="6"/>
  <c r="AL166" i="6"/>
  <c r="AL167" i="6"/>
  <c r="AL168" i="6"/>
  <c r="AL169" i="6"/>
  <c r="AL170" i="6"/>
  <c r="AL171" i="6"/>
  <c r="AL172" i="6"/>
  <c r="AL173" i="6"/>
  <c r="AL174" i="6"/>
  <c r="AL175" i="6"/>
  <c r="AL176" i="6"/>
  <c r="AL177" i="6"/>
  <c r="AL178" i="6"/>
  <c r="AL179" i="6"/>
  <c r="AL180" i="6"/>
  <c r="AL181" i="6"/>
  <c r="AL182" i="6"/>
  <c r="AL183" i="6"/>
  <c r="AL184" i="6"/>
  <c r="AL185" i="6"/>
  <c r="AL186" i="6"/>
  <c r="AL187" i="6"/>
  <c r="AL188" i="6"/>
  <c r="AL189" i="6"/>
  <c r="BG189" i="6" s="1"/>
  <c r="AL190" i="6"/>
  <c r="AL191" i="6"/>
  <c r="AL192" i="6"/>
  <c r="AL193" i="6"/>
  <c r="AL194" i="6"/>
  <c r="AL195" i="6"/>
  <c r="AL196" i="6"/>
  <c r="AL197" i="6"/>
  <c r="AL198" i="6"/>
  <c r="AL199" i="6"/>
  <c r="AL200" i="6"/>
  <c r="CW200" i="6" s="1"/>
  <c r="AL201" i="6"/>
  <c r="AL202" i="6"/>
  <c r="AL203" i="6"/>
  <c r="AL204" i="6"/>
  <c r="AL205" i="6"/>
  <c r="AL206" i="6"/>
  <c r="AL207" i="6"/>
  <c r="CW207" i="6" s="1"/>
  <c r="AL208" i="6"/>
  <c r="AL209" i="6"/>
  <c r="AL210" i="6"/>
  <c r="AL211" i="6"/>
  <c r="AL212" i="6"/>
  <c r="AL213" i="6"/>
  <c r="AL214" i="6"/>
  <c r="AL215" i="6"/>
  <c r="AL216" i="6"/>
  <c r="AQ6" i="6"/>
  <c r="AQ7" i="6"/>
  <c r="AQ8" i="6"/>
  <c r="AQ9" i="6"/>
  <c r="AQ10" i="6"/>
  <c r="AQ11" i="6"/>
  <c r="AQ13" i="6"/>
  <c r="AQ15" i="6"/>
  <c r="AQ17" i="6"/>
  <c r="AQ19" i="6"/>
  <c r="AQ21" i="6"/>
  <c r="AQ23" i="6"/>
  <c r="AQ25" i="6"/>
  <c r="AQ27" i="6"/>
  <c r="AQ29" i="6"/>
  <c r="AQ31" i="6"/>
  <c r="AJ193" i="6"/>
  <c r="AJ194" i="6"/>
  <c r="AJ195" i="6"/>
  <c r="AJ196" i="6"/>
  <c r="AJ197" i="6"/>
  <c r="AJ198" i="6"/>
  <c r="AJ199" i="6"/>
  <c r="AJ200" i="6"/>
  <c r="CU200" i="6" s="1"/>
  <c r="AJ201" i="6"/>
  <c r="AJ202" i="6"/>
  <c r="AJ203" i="6"/>
  <c r="AJ204" i="6"/>
  <c r="AJ205" i="6"/>
  <c r="AJ206" i="6"/>
  <c r="AJ207" i="6"/>
  <c r="BE207" i="6" s="1"/>
  <c r="AJ208" i="6"/>
  <c r="AJ209" i="6"/>
  <c r="AJ210" i="6"/>
  <c r="AJ211" i="6"/>
  <c r="AJ212" i="6"/>
  <c r="AJ213" i="6"/>
  <c r="AJ214" i="6"/>
  <c r="AJ215" i="6"/>
  <c r="AJ216" i="6"/>
  <c r="AO6" i="6"/>
  <c r="AO7" i="6"/>
  <c r="AO8" i="6"/>
  <c r="AO9" i="6"/>
  <c r="AO10" i="6"/>
  <c r="AO11" i="6"/>
  <c r="AO12" i="6"/>
  <c r="AO13" i="6"/>
  <c r="AO14" i="6"/>
  <c r="AO15" i="6"/>
  <c r="AO16" i="6"/>
  <c r="AO17" i="6"/>
  <c r="AO18" i="6"/>
  <c r="AO19" i="6"/>
  <c r="AO20" i="6"/>
  <c r="AO21" i="6"/>
  <c r="AO22" i="6"/>
  <c r="AO23" i="6"/>
  <c r="AO24" i="6"/>
  <c r="AO25" i="6"/>
  <c r="AO26" i="6"/>
  <c r="AO27" i="6"/>
  <c r="AO28" i="6"/>
  <c r="AO29" i="6"/>
  <c r="AO30" i="6"/>
  <c r="AO31" i="6"/>
  <c r="AO32" i="6"/>
  <c r="AO33" i="6"/>
  <c r="AO34" i="6"/>
  <c r="AO35" i="6"/>
  <c r="AO36" i="6"/>
  <c r="AO37" i="6"/>
  <c r="AO39" i="6"/>
  <c r="AO41" i="6"/>
  <c r="AO43" i="6"/>
  <c r="AO45" i="6"/>
  <c r="AO47" i="6"/>
  <c r="AO49" i="6"/>
  <c r="AO51" i="6"/>
  <c r="AO53" i="6"/>
  <c r="BJ53" i="6" s="1"/>
  <c r="AO55" i="6"/>
  <c r="AO57" i="6"/>
  <c r="AO59" i="6"/>
  <c r="AO61" i="6"/>
  <c r="AO63" i="6"/>
  <c r="AO65" i="6"/>
  <c r="AO67" i="6"/>
  <c r="AO69" i="6"/>
  <c r="AO71" i="6"/>
  <c r="AO73" i="6"/>
  <c r="AO75" i="6"/>
  <c r="AO77" i="6"/>
  <c r="AO79" i="6"/>
  <c r="AO81" i="6"/>
  <c r="AO83" i="6"/>
  <c r="AO85" i="6"/>
  <c r="AO87" i="6"/>
  <c r="AO89" i="6"/>
  <c r="AO91" i="6"/>
  <c r="AO93" i="6"/>
  <c r="AO95" i="6"/>
  <c r="AJ7" i="6"/>
  <c r="AJ14" i="6"/>
  <c r="AJ27" i="6"/>
  <c r="AL5" i="6"/>
  <c r="AM5" i="6"/>
  <c r="AJ10" i="6"/>
  <c r="AJ12" i="6"/>
  <c r="AJ19" i="6"/>
  <c r="AJ21" i="6"/>
  <c r="AJ23" i="6"/>
  <c r="AJ30" i="6"/>
  <c r="AJ32" i="6"/>
  <c r="AJ33" i="6"/>
  <c r="AJ34" i="6"/>
  <c r="AJ35" i="6"/>
  <c r="AJ36" i="6"/>
  <c r="AJ37" i="6"/>
  <c r="AJ38" i="6"/>
  <c r="AJ39" i="6"/>
  <c r="AJ40" i="6"/>
  <c r="AJ41" i="6"/>
  <c r="AJ42" i="6"/>
  <c r="AJ43" i="6"/>
  <c r="AJ44" i="6"/>
  <c r="AJ45" i="6"/>
  <c r="AJ46" i="6"/>
  <c r="AJ47" i="6"/>
  <c r="AJ48" i="6"/>
  <c r="AJ49" i="6"/>
  <c r="AJ50" i="6"/>
  <c r="AJ51" i="6"/>
  <c r="AJ52" i="6"/>
  <c r="AJ53" i="6"/>
  <c r="CU53" i="6" s="1"/>
  <c r="AJ54" i="6"/>
  <c r="AJ55" i="6"/>
  <c r="AJ56" i="6"/>
  <c r="AJ57" i="6"/>
  <c r="AJ58" i="6"/>
  <c r="AJ59" i="6"/>
  <c r="AJ60" i="6"/>
  <c r="AJ61" i="6"/>
  <c r="AJ62" i="6"/>
  <c r="AJ63" i="6"/>
  <c r="AJ64" i="6"/>
  <c r="AJ65" i="6"/>
  <c r="AJ66" i="6"/>
  <c r="AJ67" i="6"/>
  <c r="AJ68" i="6"/>
  <c r="AJ69" i="6"/>
  <c r="AJ70" i="6"/>
  <c r="AJ71" i="6"/>
  <c r="AJ72" i="6"/>
  <c r="AJ73" i="6"/>
  <c r="AJ74" i="6"/>
  <c r="AJ75" i="6"/>
  <c r="AJ76" i="6"/>
  <c r="AJ77" i="6"/>
  <c r="AJ78" i="6"/>
  <c r="AJ79" i="6"/>
  <c r="AJ80" i="6"/>
  <c r="AJ81" i="6"/>
  <c r="AJ82" i="6"/>
  <c r="AJ83" i="6"/>
  <c r="AJ84" i="6"/>
  <c r="AJ85" i="6"/>
  <c r="AJ86" i="6"/>
  <c r="AJ87" i="6"/>
  <c r="AJ88" i="6"/>
  <c r="AJ89" i="6"/>
  <c r="AJ90" i="6"/>
  <c r="AJ91" i="6"/>
  <c r="AJ92" i="6"/>
  <c r="AJ93" i="6"/>
  <c r="AJ94" i="6"/>
  <c r="AJ95" i="6"/>
  <c r="AJ96" i="6"/>
  <c r="AJ97" i="6"/>
  <c r="AJ98" i="6"/>
  <c r="AJ99" i="6"/>
  <c r="AJ100" i="6"/>
  <c r="AJ101" i="6"/>
  <c r="AJ102" i="6"/>
  <c r="AJ103" i="6"/>
  <c r="AJ104" i="6"/>
  <c r="AJ105" i="6"/>
  <c r="AJ106" i="6"/>
  <c r="AJ108" i="6"/>
  <c r="AJ110" i="6"/>
  <c r="AJ112" i="6"/>
  <c r="AJ114" i="6"/>
  <c r="AJ116" i="6"/>
  <c r="AJ118" i="6"/>
  <c r="AJ120" i="6"/>
  <c r="AJ122" i="6"/>
  <c r="AJ124" i="6"/>
  <c r="AJ126" i="6"/>
  <c r="AJ128" i="6"/>
  <c r="AJ130" i="6"/>
  <c r="AJ132" i="6"/>
  <c r="AJ134" i="6"/>
  <c r="AJ136" i="6"/>
  <c r="AJ138" i="6"/>
  <c r="AJ140" i="6"/>
  <c r="AJ142" i="6"/>
  <c r="AJ144" i="6"/>
  <c r="AJ146" i="6"/>
  <c r="AJ148" i="6"/>
  <c r="AJ150" i="6"/>
  <c r="AJ152" i="6"/>
  <c r="AJ154" i="6"/>
  <c r="AJ156" i="6"/>
  <c r="AJ158" i="6"/>
  <c r="AJ160" i="6"/>
  <c r="AJ162" i="6"/>
  <c r="AJ164" i="6"/>
  <c r="AJ166" i="6"/>
  <c r="AJ168" i="6"/>
  <c r="AJ170" i="6"/>
  <c r="AJ172" i="6"/>
  <c r="AJ174" i="6"/>
  <c r="AJ176" i="6"/>
  <c r="AJ178" i="6"/>
  <c r="AJ180" i="6"/>
  <c r="AJ182" i="6"/>
  <c r="AJ184" i="6"/>
  <c r="AJ186" i="6"/>
  <c r="AJ188" i="6"/>
  <c r="AJ190" i="6"/>
  <c r="AJ192" i="6"/>
  <c r="AN6" i="6"/>
  <c r="AN7" i="6"/>
  <c r="AN8" i="6"/>
  <c r="AN9" i="6"/>
  <c r="AN10" i="6"/>
  <c r="AN11" i="6"/>
  <c r="AN12" i="6"/>
  <c r="AN13" i="6"/>
  <c r="AN14" i="6"/>
  <c r="AN15" i="6"/>
  <c r="AN16" i="6"/>
  <c r="AN17" i="6"/>
  <c r="AN18" i="6"/>
  <c r="AN19" i="6"/>
  <c r="AN20" i="6"/>
  <c r="AN21" i="6"/>
  <c r="AN22" i="6"/>
  <c r="AN23" i="6"/>
  <c r="AN24" i="6"/>
  <c r="AN25" i="6"/>
  <c r="AN26" i="6"/>
  <c r="AN27" i="6"/>
  <c r="AN28" i="6"/>
  <c r="AN29" i="6"/>
  <c r="AN30" i="6"/>
  <c r="AN31" i="6"/>
  <c r="AN32" i="6"/>
  <c r="AN33" i="6"/>
  <c r="AN34" i="6"/>
  <c r="AN35" i="6"/>
  <c r="AN36" i="6"/>
  <c r="AN37" i="6"/>
  <c r="AN38" i="6"/>
  <c r="AN39" i="6"/>
  <c r="AN40" i="6"/>
  <c r="AN41" i="6"/>
  <c r="AN42" i="6"/>
  <c r="AN43" i="6"/>
  <c r="AN44" i="6"/>
  <c r="AN45" i="6"/>
  <c r="AN46" i="6"/>
  <c r="AN47" i="6"/>
  <c r="AN48" i="6"/>
  <c r="AN49" i="6"/>
  <c r="AN50" i="6"/>
  <c r="AN51" i="6"/>
  <c r="AN52" i="6"/>
  <c r="AN53" i="6"/>
  <c r="BI53" i="6" s="1"/>
  <c r="AN54" i="6"/>
  <c r="AN55" i="6"/>
  <c r="AN56" i="6"/>
  <c r="AN57" i="6"/>
  <c r="AN58" i="6"/>
  <c r="AN59" i="6"/>
  <c r="AN60" i="6"/>
  <c r="AN61" i="6"/>
  <c r="AN62" i="6"/>
  <c r="AN63" i="6"/>
  <c r="AN64" i="6"/>
  <c r="AN65" i="6"/>
  <c r="AN66" i="6"/>
  <c r="AN67" i="6"/>
  <c r="AN68" i="6"/>
  <c r="AN69" i="6"/>
  <c r="AN70" i="6"/>
  <c r="AN71" i="6"/>
  <c r="AN72" i="6"/>
  <c r="AN73" i="6"/>
  <c r="AN74" i="6"/>
  <c r="AN75" i="6"/>
  <c r="AN76" i="6"/>
  <c r="AN77" i="6"/>
  <c r="AN78" i="6"/>
  <c r="AN79" i="6"/>
  <c r="AN80" i="6"/>
  <c r="AN81" i="6"/>
  <c r="AN82" i="6"/>
  <c r="AN83" i="6"/>
  <c r="AN84" i="6"/>
  <c r="AN85" i="6"/>
  <c r="AN86" i="6"/>
  <c r="AN87" i="6"/>
  <c r="AN88" i="6"/>
  <c r="AN89" i="6"/>
  <c r="AN90" i="6"/>
  <c r="AN91" i="6"/>
  <c r="AN92" i="6"/>
  <c r="AN93" i="6"/>
  <c r="AN94" i="6"/>
  <c r="AN95" i="6"/>
  <c r="AN96" i="6"/>
  <c r="AN97" i="6"/>
  <c r="AN98" i="6"/>
  <c r="AN99" i="6"/>
  <c r="AN100" i="6"/>
  <c r="AN101" i="6"/>
  <c r="AN102" i="6"/>
  <c r="AN103" i="6"/>
  <c r="AN104" i="6"/>
  <c r="AN105" i="6"/>
  <c r="AN106" i="6"/>
  <c r="AN107" i="6"/>
  <c r="AN108" i="6"/>
  <c r="AN109" i="6"/>
  <c r="AN110" i="6"/>
  <c r="AN111" i="6"/>
  <c r="AN112" i="6"/>
  <c r="AN113" i="6"/>
  <c r="AN114" i="6"/>
  <c r="AN115" i="6"/>
  <c r="AN116" i="6"/>
  <c r="AN117" i="6"/>
  <c r="AN118" i="6"/>
  <c r="AN119" i="6"/>
  <c r="AN120" i="6"/>
  <c r="AN121" i="6"/>
  <c r="AN122" i="6"/>
  <c r="AN123" i="6"/>
  <c r="AN124" i="6"/>
  <c r="AN125" i="6"/>
  <c r="AN126" i="6"/>
  <c r="AN127" i="6"/>
  <c r="AN128" i="6"/>
  <c r="AN129" i="6"/>
  <c r="AN130" i="6"/>
  <c r="AN131" i="6"/>
  <c r="AN132" i="6"/>
  <c r="AN133" i="6"/>
  <c r="AN134" i="6"/>
  <c r="AN135" i="6"/>
  <c r="AN136" i="6"/>
  <c r="AN137" i="6"/>
  <c r="AN138" i="6"/>
  <c r="AN139" i="6"/>
  <c r="AN140" i="6"/>
  <c r="AN141" i="6"/>
  <c r="AN142" i="6"/>
  <c r="AN143" i="6"/>
  <c r="AN144" i="6"/>
  <c r="AN145" i="6"/>
  <c r="AN146" i="6"/>
  <c r="AN147" i="6"/>
  <c r="AN148" i="6"/>
  <c r="AN149" i="6"/>
  <c r="AN150" i="6"/>
  <c r="AN151" i="6"/>
  <c r="AN152" i="6"/>
  <c r="AN153" i="6"/>
  <c r="AN154" i="6"/>
  <c r="AN155" i="6"/>
  <c r="AN156" i="6"/>
  <c r="AN157" i="6"/>
  <c r="AN158" i="6"/>
  <c r="AN159" i="6"/>
  <c r="AN160" i="6"/>
  <c r="AN161" i="6"/>
  <c r="AN162" i="6"/>
  <c r="AN163" i="6"/>
  <c r="AN164" i="6"/>
  <c r="AN165" i="6"/>
  <c r="AN166" i="6"/>
  <c r="AN167" i="6"/>
  <c r="AN168" i="6"/>
  <c r="AN169" i="6"/>
  <c r="AN170" i="6"/>
  <c r="AN171" i="6"/>
  <c r="AN172" i="6"/>
  <c r="AN173" i="6"/>
  <c r="AN174" i="6"/>
  <c r="AN175" i="6"/>
  <c r="AN176" i="6"/>
  <c r="AN177" i="6"/>
  <c r="AN178" i="6"/>
  <c r="AN179" i="6"/>
  <c r="AN180" i="6"/>
  <c r="AN181" i="6"/>
  <c r="AN182" i="6"/>
  <c r="AN183" i="6"/>
  <c r="AN184" i="6"/>
  <c r="AN185" i="6"/>
  <c r="AN186" i="6"/>
  <c r="AN187" i="6"/>
  <c r="AN188" i="6"/>
  <c r="AN189" i="6"/>
  <c r="CY189" i="6" s="1"/>
  <c r="AN190" i="6"/>
  <c r="AN191" i="6"/>
  <c r="AN192" i="6"/>
  <c r="AN193" i="6"/>
  <c r="AN194" i="6"/>
  <c r="AN195" i="6"/>
  <c r="AN196" i="6"/>
  <c r="AN197" i="6"/>
  <c r="AN198" i="6"/>
  <c r="AN199" i="6"/>
  <c r="AN200" i="6"/>
  <c r="CY200" i="6" s="1"/>
  <c r="AN201" i="6"/>
  <c r="AN202" i="6"/>
  <c r="AN203" i="6"/>
  <c r="AN204" i="6"/>
  <c r="AN205" i="6"/>
  <c r="AN206" i="6"/>
  <c r="AN207" i="6"/>
  <c r="BI207" i="6" s="1"/>
  <c r="AN208" i="6"/>
  <c r="AN209" i="6"/>
  <c r="AN210" i="6"/>
  <c r="AN211" i="6"/>
  <c r="AN212" i="6"/>
  <c r="AN213" i="6"/>
  <c r="AN214" i="6"/>
  <c r="AN215" i="6"/>
  <c r="AN216" i="6"/>
  <c r="AS6" i="6"/>
  <c r="AS7" i="6"/>
  <c r="AS8" i="6"/>
  <c r="AS9" i="6"/>
  <c r="AS10" i="6"/>
  <c r="AQ12" i="6"/>
  <c r="AQ14" i="6"/>
  <c r="AQ16" i="6"/>
  <c r="AQ18" i="6"/>
  <c r="AQ20" i="6"/>
  <c r="AQ22" i="6"/>
  <c r="AQ24" i="6"/>
  <c r="AQ26" i="6"/>
  <c r="AQ28" i="6"/>
  <c r="AQ30" i="6"/>
  <c r="AQ32" i="6"/>
  <c r="AM6" i="6"/>
  <c r="AM7" i="6"/>
  <c r="AM8" i="6"/>
  <c r="AM9" i="6"/>
  <c r="AM10" i="6"/>
  <c r="AM11" i="6"/>
  <c r="AM12" i="6"/>
  <c r="AM13" i="6"/>
  <c r="AM14" i="6"/>
  <c r="AM15" i="6"/>
  <c r="AM16" i="6"/>
  <c r="AM17" i="6"/>
  <c r="AM18" i="6"/>
  <c r="AM19" i="6"/>
  <c r="AM20" i="6"/>
  <c r="AM21" i="6"/>
  <c r="AM22" i="6"/>
  <c r="AM23" i="6"/>
  <c r="AM24" i="6"/>
  <c r="AM25" i="6"/>
  <c r="AM26" i="6"/>
  <c r="AM27" i="6"/>
  <c r="AM28" i="6"/>
  <c r="AM29" i="6"/>
  <c r="AM30" i="6"/>
  <c r="AM31" i="6"/>
  <c r="AM32" i="6"/>
  <c r="AM33" i="6"/>
  <c r="AM34" i="6"/>
  <c r="AM35" i="6"/>
  <c r="AM36" i="6"/>
  <c r="AM37" i="6"/>
  <c r="AO38" i="6"/>
  <c r="AO40" i="6"/>
  <c r="AO42" i="6"/>
  <c r="AO44" i="6"/>
  <c r="AO46" i="6"/>
  <c r="AO48" i="6"/>
  <c r="AO50" i="6"/>
  <c r="AO52" i="6"/>
  <c r="AO54" i="6"/>
  <c r="AO56" i="6"/>
  <c r="AO58" i="6"/>
  <c r="AO60" i="6"/>
  <c r="AO62" i="6"/>
  <c r="AO64" i="6"/>
  <c r="AO66" i="6"/>
  <c r="AO68" i="6"/>
  <c r="AO70" i="6"/>
  <c r="AO72" i="6"/>
  <c r="AO74" i="6"/>
  <c r="AO76" i="6"/>
  <c r="AO78" i="6"/>
  <c r="AO80" i="6"/>
  <c r="AO82" i="6"/>
  <c r="AO84" i="6"/>
  <c r="AO86" i="6"/>
  <c r="AO88" i="6"/>
  <c r="AO90" i="6"/>
  <c r="AO92" i="6"/>
  <c r="AO94" i="6"/>
  <c r="AJ7" i="4"/>
  <c r="AJ33" i="4"/>
  <c r="AJ37" i="4"/>
  <c r="AJ179" i="4"/>
  <c r="AJ181" i="4"/>
  <c r="AJ36" i="4"/>
  <c r="AJ197" i="4"/>
  <c r="BS241" i="6" l="1"/>
  <c r="DI241" i="6"/>
  <c r="DB251" i="6"/>
  <c r="BL251" i="6"/>
  <c r="AU251" i="6"/>
  <c r="BG251" i="6"/>
  <c r="CW251" i="6"/>
  <c r="AP251" i="6"/>
  <c r="DH250" i="6"/>
  <c r="BR250" i="6"/>
  <c r="CY250" i="6"/>
  <c r="BI250" i="6"/>
  <c r="CT249" i="6"/>
  <c r="BD249" i="6"/>
  <c r="DE249" i="6"/>
  <c r="BO249" i="6"/>
  <c r="BR248" i="6"/>
  <c r="DH248" i="6"/>
  <c r="BB247" i="6"/>
  <c r="CR247" i="6"/>
  <c r="AK247" i="6"/>
  <c r="BE247" i="6"/>
  <c r="CU247" i="6"/>
  <c r="DB246" i="6"/>
  <c r="BL246" i="6"/>
  <c r="AU246" i="6"/>
  <c r="BG246" i="6"/>
  <c r="CW246" i="6"/>
  <c r="AP246" i="6"/>
  <c r="BJ245" i="6"/>
  <c r="CZ245" i="6"/>
  <c r="BG245" i="6"/>
  <c r="CW245" i="6"/>
  <c r="AP245" i="6"/>
  <c r="DH244" i="6"/>
  <c r="BR244" i="6"/>
  <c r="BI244" i="6"/>
  <c r="CY244" i="6"/>
  <c r="BL243" i="6"/>
  <c r="DB243" i="6"/>
  <c r="AU243" i="6"/>
  <c r="DE243" i="6"/>
  <c r="BO243" i="6"/>
  <c r="DH242" i="6"/>
  <c r="BR242" i="6"/>
  <c r="CR241" i="6"/>
  <c r="AK241" i="6"/>
  <c r="BB241" i="6"/>
  <c r="BC241" i="6"/>
  <c r="CS241" i="6"/>
  <c r="CX240" i="6"/>
  <c r="BH240" i="6"/>
  <c r="BE240" i="6"/>
  <c r="CU240" i="6"/>
  <c r="DB239" i="6"/>
  <c r="BL239" i="6"/>
  <c r="AU239" i="6"/>
  <c r="BG239" i="6"/>
  <c r="CW239" i="6"/>
  <c r="AP239" i="6"/>
  <c r="CU239" i="6"/>
  <c r="BE239" i="6"/>
  <c r="BS249" i="6"/>
  <c r="DI249" i="6"/>
  <c r="BS251" i="6"/>
  <c r="DI251" i="6"/>
  <c r="BT251" i="6"/>
  <c r="DJ251" i="6"/>
  <c r="CR250" i="6"/>
  <c r="AK250" i="6"/>
  <c r="BB250" i="6"/>
  <c r="CS250" i="6"/>
  <c r="BC250" i="6"/>
  <c r="CX249" i="6"/>
  <c r="BH249" i="6"/>
  <c r="CS249" i="6"/>
  <c r="BC249" i="6"/>
  <c r="BD248" i="6"/>
  <c r="CT248" i="6"/>
  <c r="CS248" i="6"/>
  <c r="BC248" i="6"/>
  <c r="CT247" i="6"/>
  <c r="BD247" i="6"/>
  <c r="BC247" i="6"/>
  <c r="CS247" i="6"/>
  <c r="CX246" i="6"/>
  <c r="BH246" i="6"/>
  <c r="CU246" i="6"/>
  <c r="BE246" i="6"/>
  <c r="BH245" i="6"/>
  <c r="CX245" i="6"/>
  <c r="BI245" i="6"/>
  <c r="CY245" i="6"/>
  <c r="CT244" i="6"/>
  <c r="BD244" i="6"/>
  <c r="DC244" i="6"/>
  <c r="BM244" i="6"/>
  <c r="BN243" i="6"/>
  <c r="DD243" i="6"/>
  <c r="BM243" i="6"/>
  <c r="DC243" i="6"/>
  <c r="DD242" i="6"/>
  <c r="BN242" i="6"/>
  <c r="DC242" i="6"/>
  <c r="BM242" i="6"/>
  <c r="CZ241" i="6"/>
  <c r="BJ241" i="6"/>
  <c r="BO241" i="6"/>
  <c r="DE241" i="6"/>
  <c r="DD240" i="6"/>
  <c r="BN240" i="6"/>
  <c r="BQ240" i="6"/>
  <c r="DG240" i="6"/>
  <c r="AZ240" i="6"/>
  <c r="CY239" i="6"/>
  <c r="BI239" i="6"/>
  <c r="DI250" i="6"/>
  <c r="BS250" i="6"/>
  <c r="CR251" i="6"/>
  <c r="AK251" i="6"/>
  <c r="BB251" i="6"/>
  <c r="CS251" i="6"/>
  <c r="BC251" i="6"/>
  <c r="CX250" i="6"/>
  <c r="BH250" i="6"/>
  <c r="CU250" i="6"/>
  <c r="BE250" i="6"/>
  <c r="DB249" i="6"/>
  <c r="BL249" i="6"/>
  <c r="AU249" i="6"/>
  <c r="CY249" i="6"/>
  <c r="BI249" i="6"/>
  <c r="BL248" i="6"/>
  <c r="DB248" i="6"/>
  <c r="AU248" i="6"/>
  <c r="DE248" i="6"/>
  <c r="BO248" i="6"/>
  <c r="DH247" i="6"/>
  <c r="BR247" i="6"/>
  <c r="CR246" i="6"/>
  <c r="AK246" i="6"/>
  <c r="BB246" i="6"/>
  <c r="CS246" i="6"/>
  <c r="BC246" i="6"/>
  <c r="BD245" i="6"/>
  <c r="CT245" i="6"/>
  <c r="CS245" i="6"/>
  <c r="BC245" i="6"/>
  <c r="CX244" i="6"/>
  <c r="BH244" i="6"/>
  <c r="BE244" i="6"/>
  <c r="CU244" i="6"/>
  <c r="CX243" i="6"/>
  <c r="BH243" i="6"/>
  <c r="CY243" i="6"/>
  <c r="BI243" i="6"/>
  <c r="DB242" i="6"/>
  <c r="AU242" i="6"/>
  <c r="BL242" i="6"/>
  <c r="BO242" i="6"/>
  <c r="DE242" i="6"/>
  <c r="DD241" i="6"/>
  <c r="BN241" i="6"/>
  <c r="BQ241" i="6"/>
  <c r="DG241" i="6"/>
  <c r="AZ241" i="6"/>
  <c r="BT240" i="6"/>
  <c r="DJ240" i="6"/>
  <c r="CR239" i="6"/>
  <c r="BB239" i="6"/>
  <c r="AK239" i="6"/>
  <c r="CS239" i="6"/>
  <c r="BC239" i="6"/>
  <c r="CZ239" i="6"/>
  <c r="BJ239" i="6"/>
  <c r="DI244" i="6"/>
  <c r="BS244" i="6"/>
  <c r="BS247" i="6"/>
  <c r="DI247" i="6"/>
  <c r="CZ251" i="6"/>
  <c r="BJ251" i="6"/>
  <c r="DE251" i="6"/>
  <c r="BO251" i="6"/>
  <c r="DD250" i="6"/>
  <c r="BN250" i="6"/>
  <c r="AZ250" i="6"/>
  <c r="BQ250" i="6"/>
  <c r="DG250" i="6"/>
  <c r="BT249" i="6"/>
  <c r="DJ249" i="6"/>
  <c r="AZ249" i="6"/>
  <c r="BQ249" i="6"/>
  <c r="DG249" i="6"/>
  <c r="BT248" i="6"/>
  <c r="DJ248" i="6"/>
  <c r="AZ248" i="6"/>
  <c r="BQ248" i="6"/>
  <c r="DG248" i="6"/>
  <c r="BT247" i="6"/>
  <c r="DJ247" i="6"/>
  <c r="BQ247" i="6"/>
  <c r="DG247" i="6"/>
  <c r="AZ247" i="6"/>
  <c r="BT246" i="6"/>
  <c r="DJ246" i="6"/>
  <c r="BB245" i="6"/>
  <c r="CR245" i="6"/>
  <c r="AK245" i="6"/>
  <c r="BE245" i="6"/>
  <c r="CU245" i="6"/>
  <c r="DB244" i="6"/>
  <c r="BL244" i="6"/>
  <c r="AU244" i="6"/>
  <c r="AP244" i="6"/>
  <c r="BG244" i="6"/>
  <c r="CW244" i="6"/>
  <c r="BJ243" i="6"/>
  <c r="CZ243" i="6"/>
  <c r="BG243" i="6"/>
  <c r="CW243" i="6"/>
  <c r="AP243" i="6"/>
  <c r="CZ242" i="6"/>
  <c r="BJ242" i="6"/>
  <c r="AP242" i="6"/>
  <c r="BG242" i="6"/>
  <c r="CW242" i="6"/>
  <c r="DH241" i="6"/>
  <c r="BR241" i="6"/>
  <c r="BI241" i="6"/>
  <c r="CY241" i="6"/>
  <c r="CT240" i="6"/>
  <c r="BD240" i="6"/>
  <c r="DC240" i="6"/>
  <c r="BM240" i="6"/>
  <c r="BT239" i="6"/>
  <c r="DJ239" i="6"/>
  <c r="BS246" i="6"/>
  <c r="DI246" i="6"/>
  <c r="BS248" i="6"/>
  <c r="DI248" i="6"/>
  <c r="DD251" i="6"/>
  <c r="BN251" i="6"/>
  <c r="AZ251" i="6"/>
  <c r="BQ251" i="6"/>
  <c r="DG251" i="6"/>
  <c r="BT250" i="6"/>
  <c r="DJ250" i="6"/>
  <c r="CR249" i="6"/>
  <c r="AK249" i="6"/>
  <c r="BB249" i="6"/>
  <c r="CU249" i="6"/>
  <c r="BE249" i="6"/>
  <c r="CX248" i="6"/>
  <c r="BH248" i="6"/>
  <c r="CY248" i="6"/>
  <c r="BI248" i="6"/>
  <c r="DB247" i="6"/>
  <c r="AU247" i="6"/>
  <c r="BL247" i="6"/>
  <c r="BO247" i="6"/>
  <c r="DE247" i="6"/>
  <c r="DD246" i="6"/>
  <c r="BN246" i="6"/>
  <c r="AZ246" i="6"/>
  <c r="BQ246" i="6"/>
  <c r="DG246" i="6"/>
  <c r="BT245" i="6"/>
  <c r="DJ245" i="6"/>
  <c r="AZ245" i="6"/>
  <c r="BQ245" i="6"/>
  <c r="DG245" i="6"/>
  <c r="BT244" i="6"/>
  <c r="DJ244" i="6"/>
  <c r="CR243" i="6"/>
  <c r="AK243" i="6"/>
  <c r="BB243" i="6"/>
  <c r="CU243" i="6"/>
  <c r="BE243" i="6"/>
  <c r="BH242" i="6"/>
  <c r="CX242" i="6"/>
  <c r="BI242" i="6"/>
  <c r="CY242" i="6"/>
  <c r="CT241" i="6"/>
  <c r="BD241" i="6"/>
  <c r="DC241" i="6"/>
  <c r="BM241" i="6"/>
  <c r="CZ240" i="6"/>
  <c r="BJ240" i="6"/>
  <c r="BO240" i="6"/>
  <c r="DE240" i="6"/>
  <c r="DD239" i="6"/>
  <c r="BN239" i="6"/>
  <c r="AZ239" i="6"/>
  <c r="BQ239" i="6"/>
  <c r="DG239" i="6"/>
  <c r="DI240" i="6"/>
  <c r="BS240" i="6"/>
  <c r="BS243" i="6"/>
  <c r="DI243" i="6"/>
  <c r="DH251" i="6"/>
  <c r="BR251" i="6"/>
  <c r="CY251" i="6"/>
  <c r="BI251" i="6"/>
  <c r="CT250" i="6"/>
  <c r="BD250" i="6"/>
  <c r="BM250" i="6"/>
  <c r="DC250" i="6"/>
  <c r="CZ249" i="6"/>
  <c r="BJ249" i="6"/>
  <c r="BM249" i="6"/>
  <c r="DC249" i="6"/>
  <c r="BN248" i="6"/>
  <c r="DD248" i="6"/>
  <c r="BM248" i="6"/>
  <c r="DC248" i="6"/>
  <c r="DD247" i="6"/>
  <c r="BN247" i="6"/>
  <c r="DC247" i="6"/>
  <c r="BM247" i="6"/>
  <c r="CZ246" i="6"/>
  <c r="BJ246" i="6"/>
  <c r="DE246" i="6"/>
  <c r="BO246" i="6"/>
  <c r="DH245" i="6"/>
  <c r="BR245" i="6"/>
  <c r="CR244" i="6"/>
  <c r="BB244" i="6"/>
  <c r="AK244" i="6"/>
  <c r="BC244" i="6"/>
  <c r="CS244" i="6"/>
  <c r="BD243" i="6"/>
  <c r="CT243" i="6"/>
  <c r="CS243" i="6"/>
  <c r="BC243" i="6"/>
  <c r="CT242" i="6"/>
  <c r="BD242" i="6"/>
  <c r="BC242" i="6"/>
  <c r="CS242" i="6"/>
  <c r="CX241" i="6"/>
  <c r="BH241" i="6"/>
  <c r="BE241" i="6"/>
  <c r="CU241" i="6"/>
  <c r="DB240" i="6"/>
  <c r="AU240" i="6"/>
  <c r="BL240" i="6"/>
  <c r="AP240" i="6"/>
  <c r="BG240" i="6"/>
  <c r="CW240" i="6"/>
  <c r="DH239" i="6"/>
  <c r="BR239" i="6"/>
  <c r="BS242" i="6"/>
  <c r="DI242" i="6"/>
  <c r="DI245" i="6"/>
  <c r="BS245" i="6"/>
  <c r="CT251" i="6"/>
  <c r="BD251" i="6"/>
  <c r="BM251" i="6"/>
  <c r="DC251" i="6"/>
  <c r="CZ250" i="6"/>
  <c r="BJ250" i="6"/>
  <c r="DE250" i="6"/>
  <c r="BO250" i="6"/>
  <c r="DD249" i="6"/>
  <c r="BN249" i="6"/>
  <c r="CR248" i="6"/>
  <c r="AK248" i="6"/>
  <c r="BB248" i="6"/>
  <c r="CU248" i="6"/>
  <c r="BE248" i="6"/>
  <c r="BH247" i="6"/>
  <c r="CX247" i="6"/>
  <c r="BI247" i="6"/>
  <c r="CY247" i="6"/>
  <c r="CT246" i="6"/>
  <c r="BD246" i="6"/>
  <c r="BM246" i="6"/>
  <c r="DC246" i="6"/>
  <c r="BN245" i="6"/>
  <c r="DD245" i="6"/>
  <c r="BM245" i="6"/>
  <c r="DC245" i="6"/>
  <c r="CZ244" i="6"/>
  <c r="BJ244" i="6"/>
  <c r="BO244" i="6"/>
  <c r="DE244" i="6"/>
  <c r="BR243" i="6"/>
  <c r="DH243" i="6"/>
  <c r="BB242" i="6"/>
  <c r="CR242" i="6"/>
  <c r="AK242" i="6"/>
  <c r="BE242" i="6"/>
  <c r="CU242" i="6"/>
  <c r="DB241" i="6"/>
  <c r="AU241" i="6"/>
  <c r="BL241" i="6"/>
  <c r="AP241" i="6"/>
  <c r="BG241" i="6"/>
  <c r="CW241" i="6"/>
  <c r="DH240" i="6"/>
  <c r="BR240" i="6"/>
  <c r="BI240" i="6"/>
  <c r="CY240" i="6"/>
  <c r="CT239" i="6"/>
  <c r="BD239" i="6"/>
  <c r="BM239" i="6"/>
  <c r="DC239" i="6"/>
  <c r="DE239" i="6"/>
  <c r="BO239" i="6"/>
  <c r="BS239" i="6"/>
  <c r="DI239" i="6"/>
  <c r="CX251" i="6"/>
  <c r="BH251" i="6"/>
  <c r="CU251" i="6"/>
  <c r="BE251" i="6"/>
  <c r="DB250" i="6"/>
  <c r="AU250" i="6"/>
  <c r="BL250" i="6"/>
  <c r="BG250" i="6"/>
  <c r="CW250" i="6"/>
  <c r="AP250" i="6"/>
  <c r="DH249" i="6"/>
  <c r="BR249" i="6"/>
  <c r="BG249" i="6"/>
  <c r="CW249" i="6"/>
  <c r="AP249" i="6"/>
  <c r="BJ248" i="6"/>
  <c r="CZ248" i="6"/>
  <c r="BG248" i="6"/>
  <c r="CW248" i="6"/>
  <c r="AP248" i="6"/>
  <c r="CZ247" i="6"/>
  <c r="BJ247" i="6"/>
  <c r="AP247" i="6"/>
  <c r="BG247" i="6"/>
  <c r="CW247" i="6"/>
  <c r="DH246" i="6"/>
  <c r="BR246" i="6"/>
  <c r="CY246" i="6"/>
  <c r="BI246" i="6"/>
  <c r="DB245" i="6"/>
  <c r="AU245" i="6"/>
  <c r="BL245" i="6"/>
  <c r="BO245" i="6"/>
  <c r="DE245" i="6"/>
  <c r="DD244" i="6"/>
  <c r="BN244" i="6"/>
  <c r="BQ244" i="6"/>
  <c r="DG244" i="6"/>
  <c r="AZ244" i="6"/>
  <c r="BT243" i="6"/>
  <c r="DJ243" i="6"/>
  <c r="AZ243" i="6"/>
  <c r="BQ243" i="6"/>
  <c r="DG243" i="6"/>
  <c r="BT242" i="6"/>
  <c r="DJ242" i="6"/>
  <c r="BQ242" i="6"/>
  <c r="DG242" i="6"/>
  <c r="AZ242" i="6"/>
  <c r="BT241" i="6"/>
  <c r="DJ241" i="6"/>
  <c r="CR240" i="6"/>
  <c r="BB240" i="6"/>
  <c r="AK240" i="6"/>
  <c r="BC240" i="6"/>
  <c r="CS240" i="6"/>
  <c r="CX239" i="6"/>
  <c r="BH239" i="6"/>
  <c r="CZ233" i="6"/>
  <c r="DG238" i="6"/>
  <c r="AZ238" i="6"/>
  <c r="BU238" i="6" s="1"/>
  <c r="CX238" i="6"/>
  <c r="BH238" i="6"/>
  <c r="CY238" i="6"/>
  <c r="BI238" i="6"/>
  <c r="BD238" i="6"/>
  <c r="CT238" i="6"/>
  <c r="BL238" i="6"/>
  <c r="DB238" i="6"/>
  <c r="AU238" i="6"/>
  <c r="DE238" i="6"/>
  <c r="BO238" i="6"/>
  <c r="BJ238" i="6"/>
  <c r="CZ238" i="6"/>
  <c r="BG238" i="6"/>
  <c r="CW238" i="6"/>
  <c r="AP238" i="6"/>
  <c r="CS238" i="6"/>
  <c r="BC238" i="6"/>
  <c r="BR238" i="6"/>
  <c r="DH238" i="6"/>
  <c r="BM238" i="6"/>
  <c r="DC238" i="6"/>
  <c r="BN238" i="6"/>
  <c r="DD238" i="6"/>
  <c r="CR238" i="6"/>
  <c r="AK238" i="6"/>
  <c r="BB238" i="6"/>
  <c r="CU238" i="6"/>
  <c r="BE238" i="6"/>
  <c r="BS238" i="6"/>
  <c r="DI238" i="6"/>
  <c r="BT238" i="6"/>
  <c r="DJ238" i="6"/>
  <c r="BR227" i="6"/>
  <c r="DH227" i="6"/>
  <c r="BH227" i="6"/>
  <c r="CX227" i="6"/>
  <c r="BT227" i="6"/>
  <c r="DJ227" i="6"/>
  <c r="BJ227" i="6"/>
  <c r="CZ227" i="6"/>
  <c r="BS227" i="6"/>
  <c r="DI227" i="6"/>
  <c r="BI227" i="6"/>
  <c r="CY227" i="6"/>
  <c r="BT231" i="6"/>
  <c r="DJ231" i="6"/>
  <c r="BI235" i="6"/>
  <c r="CY235" i="6"/>
  <c r="BI237" i="6"/>
  <c r="CY237" i="6"/>
  <c r="BD234" i="6"/>
  <c r="CT234" i="6"/>
  <c r="BH235" i="6"/>
  <c r="CX235" i="6"/>
  <c r="BJ236" i="6"/>
  <c r="CZ236" i="6"/>
  <c r="BO228" i="6"/>
  <c r="DE228" i="6"/>
  <c r="BO229" i="6"/>
  <c r="DE229" i="6"/>
  <c r="BO230" i="6"/>
  <c r="DE230" i="6"/>
  <c r="BO231" i="6"/>
  <c r="DE231" i="6"/>
  <c r="BO232" i="6"/>
  <c r="DE232" i="6"/>
  <c r="BO233" i="6"/>
  <c r="DE233" i="6"/>
  <c r="BN228" i="6"/>
  <c r="DD228" i="6"/>
  <c r="BR229" i="6"/>
  <c r="DH229" i="6"/>
  <c r="BD232" i="6"/>
  <c r="CT232" i="6"/>
  <c r="BH233" i="6"/>
  <c r="CX233" i="6"/>
  <c r="BT230" i="6"/>
  <c r="DJ230" i="6"/>
  <c r="BC237" i="6"/>
  <c r="CS237" i="6"/>
  <c r="BE235" i="6"/>
  <c r="CU235" i="6"/>
  <c r="BE237" i="6"/>
  <c r="CU237" i="6"/>
  <c r="BC235" i="6"/>
  <c r="CS235" i="6"/>
  <c r="BD235" i="6"/>
  <c r="CT235" i="6"/>
  <c r="BH236" i="6"/>
  <c r="CX236" i="6"/>
  <c r="BJ237" i="6"/>
  <c r="CZ237" i="6"/>
  <c r="BM228" i="6"/>
  <c r="DC228" i="6"/>
  <c r="BM229" i="6"/>
  <c r="DC229" i="6"/>
  <c r="BM230" i="6"/>
  <c r="DC230" i="6"/>
  <c r="BM231" i="6"/>
  <c r="DC231" i="6"/>
  <c r="BM232" i="6"/>
  <c r="DC232" i="6"/>
  <c r="BM233" i="6"/>
  <c r="DC233" i="6"/>
  <c r="BN229" i="6"/>
  <c r="DD229" i="6"/>
  <c r="BR230" i="6"/>
  <c r="DH230" i="6"/>
  <c r="BD233" i="6"/>
  <c r="CT233" i="6"/>
  <c r="BH232" i="6"/>
  <c r="CX232" i="6"/>
  <c r="BT233" i="6"/>
  <c r="DJ233" i="6"/>
  <c r="BS235" i="6"/>
  <c r="DI235" i="6"/>
  <c r="BS237" i="6"/>
  <c r="DI237" i="6"/>
  <c r="BJ234" i="6"/>
  <c r="CZ234" i="6"/>
  <c r="BN236" i="6"/>
  <c r="DD236" i="6"/>
  <c r="BR237" i="6"/>
  <c r="DH237" i="6"/>
  <c r="BS228" i="6"/>
  <c r="DI228" i="6"/>
  <c r="BS229" i="6"/>
  <c r="DI229" i="6"/>
  <c r="BS230" i="6"/>
  <c r="DI230" i="6"/>
  <c r="BS231" i="6"/>
  <c r="DI231" i="6"/>
  <c r="BS232" i="6"/>
  <c r="DI232" i="6"/>
  <c r="BS233" i="6"/>
  <c r="DI233" i="6"/>
  <c r="BD230" i="6"/>
  <c r="CT230" i="6"/>
  <c r="BH231" i="6"/>
  <c r="CX231" i="6"/>
  <c r="BJ232" i="6"/>
  <c r="CZ232" i="6"/>
  <c r="BT232" i="6"/>
  <c r="DJ232" i="6"/>
  <c r="BM237" i="6"/>
  <c r="DC237" i="6"/>
  <c r="BO235" i="6"/>
  <c r="DE235" i="6"/>
  <c r="BO237" i="6"/>
  <c r="DE237" i="6"/>
  <c r="BM235" i="6"/>
  <c r="DC235" i="6"/>
  <c r="BH234" i="6"/>
  <c r="CX234" i="6"/>
  <c r="BJ235" i="6"/>
  <c r="CZ235" i="6"/>
  <c r="BN237" i="6"/>
  <c r="DD237" i="6"/>
  <c r="BR228" i="6"/>
  <c r="DH228" i="6"/>
  <c r="BD231" i="6"/>
  <c r="CT231" i="6"/>
  <c r="BR232" i="6"/>
  <c r="DH232" i="6"/>
  <c r="BM227" i="6"/>
  <c r="DC227" i="6"/>
  <c r="BC227" i="6"/>
  <c r="CS227" i="6"/>
  <c r="BO227" i="6"/>
  <c r="DE227" i="6"/>
  <c r="BE227" i="6"/>
  <c r="CU227" i="6"/>
  <c r="BN227" i="6"/>
  <c r="DD227" i="6"/>
  <c r="BD227" i="6"/>
  <c r="CT227" i="6"/>
  <c r="BT235" i="6"/>
  <c r="DJ235" i="6"/>
  <c r="BI234" i="6"/>
  <c r="CY234" i="6"/>
  <c r="BI236" i="6"/>
  <c r="CY236" i="6"/>
  <c r="BN234" i="6"/>
  <c r="DD234" i="6"/>
  <c r="BR235" i="6"/>
  <c r="DH235" i="6"/>
  <c r="BE228" i="6"/>
  <c r="CU228" i="6"/>
  <c r="BE229" i="6"/>
  <c r="CU229" i="6"/>
  <c r="BE230" i="6"/>
  <c r="CU230" i="6"/>
  <c r="BE231" i="6"/>
  <c r="CU231" i="6"/>
  <c r="BE232" i="6"/>
  <c r="CU232" i="6"/>
  <c r="BE233" i="6"/>
  <c r="CU233" i="6"/>
  <c r="BD228" i="6"/>
  <c r="CT228" i="6"/>
  <c r="BH229" i="6"/>
  <c r="CX229" i="6"/>
  <c r="BJ230" i="6"/>
  <c r="CZ230" i="6"/>
  <c r="BN232" i="6"/>
  <c r="DD232" i="6"/>
  <c r="BR233" i="6"/>
  <c r="DH233" i="6"/>
  <c r="BT234" i="6"/>
  <c r="DJ234" i="6"/>
  <c r="BE234" i="6"/>
  <c r="CU234" i="6"/>
  <c r="BE236" i="6"/>
  <c r="CU236" i="6"/>
  <c r="BC234" i="6"/>
  <c r="CS234" i="6"/>
  <c r="BC236" i="6"/>
  <c r="CS236" i="6"/>
  <c r="BN235" i="6"/>
  <c r="DD235" i="6"/>
  <c r="BR236" i="6"/>
  <c r="DH236" i="6"/>
  <c r="BC228" i="6"/>
  <c r="CS228" i="6"/>
  <c r="BC229" i="6"/>
  <c r="CS229" i="6"/>
  <c r="BC230" i="6"/>
  <c r="CS230" i="6"/>
  <c r="BC231" i="6"/>
  <c r="CS231" i="6"/>
  <c r="BC232" i="6"/>
  <c r="CS232" i="6"/>
  <c r="BC233" i="6"/>
  <c r="CS233" i="6"/>
  <c r="BD229" i="6"/>
  <c r="CT229" i="6"/>
  <c r="BH230" i="6"/>
  <c r="CX230" i="6"/>
  <c r="BJ231" i="6"/>
  <c r="CZ231" i="6"/>
  <c r="BN233" i="6"/>
  <c r="DD233" i="6"/>
  <c r="BT229" i="6"/>
  <c r="DJ229" i="6"/>
  <c r="BT237" i="6"/>
  <c r="DJ237" i="6"/>
  <c r="BS234" i="6"/>
  <c r="DI234" i="6"/>
  <c r="BS236" i="6"/>
  <c r="DI236" i="6"/>
  <c r="BD236" i="6"/>
  <c r="CT236" i="6"/>
  <c r="BH237" i="6"/>
  <c r="CX237" i="6"/>
  <c r="BI228" i="6"/>
  <c r="CY228" i="6"/>
  <c r="BI229" i="6"/>
  <c r="CY229" i="6"/>
  <c r="BI230" i="6"/>
  <c r="CY230" i="6"/>
  <c r="BI231" i="6"/>
  <c r="CY231" i="6"/>
  <c r="BI232" i="6"/>
  <c r="CY232" i="6"/>
  <c r="BI233" i="6"/>
  <c r="CY233" i="6"/>
  <c r="BJ228" i="6"/>
  <c r="CZ228" i="6"/>
  <c r="BN230" i="6"/>
  <c r="DD230" i="6"/>
  <c r="BR231" i="6"/>
  <c r="DH231" i="6"/>
  <c r="BT228" i="6"/>
  <c r="DJ228" i="6"/>
  <c r="BT236" i="6"/>
  <c r="DJ236" i="6"/>
  <c r="BO234" i="6"/>
  <c r="DE234" i="6"/>
  <c r="BO236" i="6"/>
  <c r="DE236" i="6"/>
  <c r="BM234" i="6"/>
  <c r="DC234" i="6"/>
  <c r="BM236" i="6"/>
  <c r="DC236" i="6"/>
  <c r="BR234" i="6"/>
  <c r="DH234" i="6"/>
  <c r="BD237" i="6"/>
  <c r="CT237" i="6"/>
  <c r="BH228" i="6"/>
  <c r="CX228" i="6"/>
  <c r="BJ229" i="6"/>
  <c r="CZ229" i="6"/>
  <c r="BN231" i="6"/>
  <c r="DD231" i="6"/>
  <c r="AO155" i="4"/>
  <c r="AO166" i="4"/>
  <c r="BG237" i="6"/>
  <c r="AP237" i="6"/>
  <c r="BG235" i="6"/>
  <c r="AP235" i="6"/>
  <c r="AU237" i="6"/>
  <c r="BL237" i="6"/>
  <c r="AK231" i="6"/>
  <c r="BB231" i="6"/>
  <c r="AK234" i="6"/>
  <c r="BB234" i="6"/>
  <c r="AU228" i="6"/>
  <c r="BL228" i="6"/>
  <c r="AK232" i="6"/>
  <c r="BB232" i="6"/>
  <c r="BQ237" i="6"/>
  <c r="AZ237" i="6"/>
  <c r="BQ235" i="6"/>
  <c r="AZ235" i="6"/>
  <c r="AU235" i="6"/>
  <c r="BL235" i="6"/>
  <c r="AK229" i="6"/>
  <c r="BB229" i="6"/>
  <c r="AU233" i="6"/>
  <c r="BL233" i="6"/>
  <c r="AU236" i="6"/>
  <c r="BL236" i="6"/>
  <c r="AZ228" i="6"/>
  <c r="BQ228" i="6"/>
  <c r="AZ229" i="6"/>
  <c r="BQ229" i="6"/>
  <c r="AZ230" i="6"/>
  <c r="BQ230" i="6"/>
  <c r="AZ231" i="6"/>
  <c r="BQ231" i="6"/>
  <c r="AZ232" i="6"/>
  <c r="BQ232" i="6"/>
  <c r="AZ233" i="6"/>
  <c r="BQ233" i="6"/>
  <c r="AK230" i="6"/>
  <c r="BB230" i="6"/>
  <c r="BG234" i="6"/>
  <c r="AP234" i="6"/>
  <c r="BG236" i="6"/>
  <c r="AP236" i="6"/>
  <c r="AK237" i="6"/>
  <c r="BB237" i="6"/>
  <c r="AU231" i="6"/>
  <c r="BL231" i="6"/>
  <c r="AU234" i="6"/>
  <c r="BL234" i="6"/>
  <c r="AK228" i="6"/>
  <c r="BB228" i="6"/>
  <c r="AU232" i="6"/>
  <c r="BL232" i="6"/>
  <c r="BQ234" i="6"/>
  <c r="AZ234" i="6"/>
  <c r="BQ236" i="6"/>
  <c r="AZ236" i="6"/>
  <c r="AK235" i="6"/>
  <c r="BB235" i="6"/>
  <c r="AU229" i="6"/>
  <c r="BL229" i="6"/>
  <c r="AK233" i="6"/>
  <c r="BB233" i="6"/>
  <c r="AK236" i="6"/>
  <c r="BB236" i="6"/>
  <c r="AP228" i="6"/>
  <c r="BG228" i="6"/>
  <c r="AP229" i="6"/>
  <c r="BG229" i="6"/>
  <c r="AP230" i="6"/>
  <c r="BG230" i="6"/>
  <c r="AP231" i="6"/>
  <c r="BG231" i="6"/>
  <c r="AP232" i="6"/>
  <c r="BG232" i="6"/>
  <c r="AP233" i="6"/>
  <c r="BG233" i="6"/>
  <c r="AU230" i="6"/>
  <c r="BL230" i="6"/>
  <c r="AU66" i="6"/>
  <c r="AU26" i="6"/>
  <c r="AU189" i="6"/>
  <c r="DF189" i="6" s="1"/>
  <c r="BL189" i="6"/>
  <c r="AU102" i="6"/>
  <c r="AU86" i="6"/>
  <c r="AU42" i="6"/>
  <c r="AU40" i="6"/>
  <c r="BL227" i="6"/>
  <c r="AU227" i="6"/>
  <c r="BB227" i="6"/>
  <c r="AK227" i="6"/>
  <c r="BQ227" i="6"/>
  <c r="AZ227" i="6"/>
  <c r="BG227" i="6"/>
  <c r="AP227" i="6"/>
  <c r="BO224" i="6"/>
  <c r="DE224" i="6"/>
  <c r="BN224" i="6"/>
  <c r="DD224" i="6"/>
  <c r="BQ222" i="6"/>
  <c r="DG222" i="6"/>
  <c r="AZ222" i="6"/>
  <c r="BR222" i="6"/>
  <c r="DH222" i="6"/>
  <c r="BQ224" i="6"/>
  <c r="DG224" i="6"/>
  <c r="AZ224" i="6"/>
  <c r="BR224" i="6"/>
  <c r="DH224" i="6"/>
  <c r="BS222" i="6"/>
  <c r="DI222" i="6"/>
  <c r="BJ222" i="6"/>
  <c r="CZ222" i="6"/>
  <c r="BI224" i="6"/>
  <c r="CY224" i="6"/>
  <c r="BJ224" i="6"/>
  <c r="CZ224" i="6"/>
  <c r="DC222" i="6"/>
  <c r="BM222" i="6"/>
  <c r="BL222" i="6"/>
  <c r="DB222" i="6"/>
  <c r="AU222" i="6"/>
  <c r="DC224" i="6"/>
  <c r="BM224" i="6"/>
  <c r="BL224" i="6"/>
  <c r="DB224" i="6"/>
  <c r="AU224" i="6"/>
  <c r="BO222" i="6"/>
  <c r="DE222" i="6"/>
  <c r="DJ222" i="6"/>
  <c r="BT222" i="6"/>
  <c r="BE224" i="6"/>
  <c r="CU224" i="6"/>
  <c r="BD224" i="6"/>
  <c r="CT224" i="6"/>
  <c r="CW222" i="6"/>
  <c r="AP222" i="6"/>
  <c r="BG222" i="6"/>
  <c r="CX222" i="6"/>
  <c r="BH222" i="6"/>
  <c r="CW224" i="6"/>
  <c r="AP224" i="6"/>
  <c r="BG224" i="6"/>
  <c r="CX224" i="6"/>
  <c r="BH224" i="6"/>
  <c r="BI222" i="6"/>
  <c r="CY222" i="6"/>
  <c r="BN222" i="6"/>
  <c r="DD222" i="6"/>
  <c r="BT224" i="6"/>
  <c r="DJ224" i="6"/>
  <c r="BS224" i="6"/>
  <c r="DI224" i="6"/>
  <c r="BC222" i="6"/>
  <c r="CS222" i="6"/>
  <c r="CR222" i="6"/>
  <c r="AK222" i="6"/>
  <c r="BB222" i="6"/>
  <c r="BC224" i="6"/>
  <c r="CS224" i="6"/>
  <c r="CR224" i="6"/>
  <c r="AK224" i="6"/>
  <c r="BB224" i="6"/>
  <c r="BE222" i="6"/>
  <c r="CU222" i="6"/>
  <c r="BD222" i="6"/>
  <c r="CT222" i="6"/>
  <c r="AU141" i="6"/>
  <c r="AU128" i="6"/>
  <c r="BD223" i="6"/>
  <c r="Z104" i="6"/>
  <c r="Z109" i="6"/>
  <c r="DB221" i="6"/>
  <c r="CK104" i="6"/>
  <c r="CJ253" i="6"/>
  <c r="CK109" i="6"/>
  <c r="BN223" i="6"/>
  <c r="CU225" i="6"/>
  <c r="BE225" i="6"/>
  <c r="CS225" i="6"/>
  <c r="BC225" i="6"/>
  <c r="DH225" i="6"/>
  <c r="BR225" i="6"/>
  <c r="DE226" i="6"/>
  <c r="BO226" i="6"/>
  <c r="DD226" i="6"/>
  <c r="BN226" i="6"/>
  <c r="DD225" i="6"/>
  <c r="BN225" i="6"/>
  <c r="DG226" i="6"/>
  <c r="AZ226" i="6"/>
  <c r="BQ226" i="6"/>
  <c r="DH226" i="6"/>
  <c r="BR226" i="6"/>
  <c r="CY225" i="6"/>
  <c r="BI225" i="6"/>
  <c r="CW225" i="6"/>
  <c r="BG225" i="6"/>
  <c r="AP225" i="6"/>
  <c r="DB225" i="6"/>
  <c r="AU225" i="6"/>
  <c r="BL225" i="6"/>
  <c r="CY226" i="6"/>
  <c r="BI226" i="6"/>
  <c r="CZ226" i="6"/>
  <c r="BJ226" i="6"/>
  <c r="CZ225" i="6"/>
  <c r="BJ225" i="6"/>
  <c r="BM226" i="6"/>
  <c r="DC226" i="6"/>
  <c r="DB226" i="6"/>
  <c r="AU226" i="6"/>
  <c r="BL226" i="6"/>
  <c r="DE225" i="6"/>
  <c r="BO225" i="6"/>
  <c r="DC225" i="6"/>
  <c r="BM225" i="6"/>
  <c r="BH225" i="6"/>
  <c r="CX225" i="6"/>
  <c r="CU226" i="6"/>
  <c r="BE226" i="6"/>
  <c r="CT226" i="6"/>
  <c r="BD226" i="6"/>
  <c r="CT225" i="6"/>
  <c r="BD225" i="6"/>
  <c r="BG226" i="6"/>
  <c r="CW226" i="6"/>
  <c r="AP226" i="6"/>
  <c r="BH226" i="6"/>
  <c r="CX226" i="6"/>
  <c r="DI225" i="6"/>
  <c r="BS225" i="6"/>
  <c r="DG225" i="6"/>
  <c r="BQ225" i="6"/>
  <c r="AZ225" i="6"/>
  <c r="BB225" i="6"/>
  <c r="CR225" i="6"/>
  <c r="AK225" i="6"/>
  <c r="DJ226" i="6"/>
  <c r="BT226" i="6"/>
  <c r="DI226" i="6"/>
  <c r="BS226" i="6"/>
  <c r="BT225" i="6"/>
  <c r="DJ225" i="6"/>
  <c r="CS226" i="6"/>
  <c r="BC226" i="6"/>
  <c r="BB226" i="6"/>
  <c r="CR226" i="6"/>
  <c r="AK226" i="6"/>
  <c r="AU221" i="6"/>
  <c r="DF221" i="6" s="1"/>
  <c r="BO221" i="6"/>
  <c r="DE221" i="6"/>
  <c r="BO223" i="6"/>
  <c r="DE223" i="6"/>
  <c r="BN221" i="6"/>
  <c r="DD221" i="6"/>
  <c r="BR223" i="6"/>
  <c r="DH223" i="6"/>
  <c r="DC221" i="6"/>
  <c r="BM221" i="6"/>
  <c r="DC223" i="6"/>
  <c r="BM223" i="6"/>
  <c r="BI221" i="6"/>
  <c r="CY221" i="6"/>
  <c r="BI223" i="6"/>
  <c r="CY223" i="6"/>
  <c r="BJ221" i="6"/>
  <c r="CZ221" i="6"/>
  <c r="BL223" i="6"/>
  <c r="DB223" i="6"/>
  <c r="AU223" i="6"/>
  <c r="CW221" i="6"/>
  <c r="AP221" i="6"/>
  <c r="BG221" i="6"/>
  <c r="CW223" i="6"/>
  <c r="AP223" i="6"/>
  <c r="BG223" i="6"/>
  <c r="CX221" i="6"/>
  <c r="BH221" i="6"/>
  <c r="BJ223" i="6"/>
  <c r="CZ223" i="6"/>
  <c r="BE221" i="6"/>
  <c r="CU221" i="6"/>
  <c r="BE223" i="6"/>
  <c r="CU223" i="6"/>
  <c r="BD221" i="6"/>
  <c r="CT221" i="6"/>
  <c r="CX223" i="6"/>
  <c r="BH223" i="6"/>
  <c r="BC221" i="6"/>
  <c r="CS221" i="6"/>
  <c r="BC223" i="6"/>
  <c r="CS223" i="6"/>
  <c r="CR221" i="6"/>
  <c r="AK221" i="6"/>
  <c r="BB221" i="6"/>
  <c r="BT223" i="6"/>
  <c r="DJ223" i="6"/>
  <c r="BS221" i="6"/>
  <c r="DI221" i="6"/>
  <c r="BS223" i="6"/>
  <c r="DI223" i="6"/>
  <c r="CR223" i="6"/>
  <c r="AK223" i="6"/>
  <c r="BB223" i="6"/>
  <c r="BT221" i="6"/>
  <c r="DJ221" i="6"/>
  <c r="BQ221" i="6"/>
  <c r="DG221" i="6"/>
  <c r="AZ221" i="6"/>
  <c r="BQ223" i="6"/>
  <c r="DG223" i="6"/>
  <c r="AZ223" i="6"/>
  <c r="BR221" i="6"/>
  <c r="DH221" i="6"/>
  <c r="AK218" i="6"/>
  <c r="BF218" i="6" s="1"/>
  <c r="CR219" i="6"/>
  <c r="AK219" i="6"/>
  <c r="BB219" i="6"/>
  <c r="BC218" i="6"/>
  <c r="CS218" i="6"/>
  <c r="BE219" i="6"/>
  <c r="CU219" i="6"/>
  <c r="CW220" i="6"/>
  <c r="AP220" i="6"/>
  <c r="BG220" i="6"/>
  <c r="CX220" i="6"/>
  <c r="BH220" i="6"/>
  <c r="DJ220" i="6"/>
  <c r="BT220" i="6"/>
  <c r="BT218" i="6"/>
  <c r="DJ218" i="6"/>
  <c r="BT219" i="6"/>
  <c r="DJ219" i="6"/>
  <c r="BC219" i="6"/>
  <c r="CS219" i="6"/>
  <c r="BE220" i="6"/>
  <c r="CU220" i="6"/>
  <c r="BD220" i="6"/>
  <c r="CT220" i="6"/>
  <c r="DI219" i="6"/>
  <c r="BS219" i="6"/>
  <c r="BR218" i="6"/>
  <c r="DH218" i="6"/>
  <c r="BR219" i="6"/>
  <c r="DH219" i="6"/>
  <c r="BQ218" i="6"/>
  <c r="DG218" i="6"/>
  <c r="AZ218" i="6"/>
  <c r="BC220" i="6"/>
  <c r="CS220" i="6"/>
  <c r="CR220" i="6"/>
  <c r="AK220" i="6"/>
  <c r="BB220" i="6"/>
  <c r="DI218" i="6"/>
  <c r="BS218" i="6"/>
  <c r="BN218" i="6"/>
  <c r="DD218" i="6"/>
  <c r="BN219" i="6"/>
  <c r="DD219" i="6"/>
  <c r="BO218" i="6"/>
  <c r="DE218" i="6"/>
  <c r="BQ219" i="6"/>
  <c r="DG219" i="6"/>
  <c r="AZ219" i="6"/>
  <c r="BS220" i="6"/>
  <c r="DI220" i="6"/>
  <c r="BL218" i="6"/>
  <c r="DB218" i="6"/>
  <c r="AU218" i="6"/>
  <c r="BL219" i="6"/>
  <c r="DB219" i="6"/>
  <c r="AU219" i="6"/>
  <c r="DC218" i="6"/>
  <c r="BM218" i="6"/>
  <c r="BO219" i="6"/>
  <c r="DE219" i="6"/>
  <c r="BQ220" i="6"/>
  <c r="DG220" i="6"/>
  <c r="AZ220" i="6"/>
  <c r="BR220" i="6"/>
  <c r="DH220" i="6"/>
  <c r="BJ218" i="6"/>
  <c r="CZ218" i="6"/>
  <c r="BJ219" i="6"/>
  <c r="CZ219" i="6"/>
  <c r="BI218" i="6"/>
  <c r="CY218" i="6"/>
  <c r="DC219" i="6"/>
  <c r="BM219" i="6"/>
  <c r="BO220" i="6"/>
  <c r="DE220" i="6"/>
  <c r="BN220" i="6"/>
  <c r="DD220" i="6"/>
  <c r="CX218" i="6"/>
  <c r="BH218" i="6"/>
  <c r="CX219" i="6"/>
  <c r="BH219" i="6"/>
  <c r="CW218" i="6"/>
  <c r="AP218" i="6"/>
  <c r="BG218" i="6"/>
  <c r="BI219" i="6"/>
  <c r="CY219" i="6"/>
  <c r="DC220" i="6"/>
  <c r="BM220" i="6"/>
  <c r="BL220" i="6"/>
  <c r="DB220" i="6"/>
  <c r="AU220" i="6"/>
  <c r="BD218" i="6"/>
  <c r="CT218" i="6"/>
  <c r="BD219" i="6"/>
  <c r="CT219" i="6"/>
  <c r="BE218" i="6"/>
  <c r="CU218" i="6"/>
  <c r="CW219" i="6"/>
  <c r="AP219" i="6"/>
  <c r="BG219" i="6"/>
  <c r="BI220" i="6"/>
  <c r="CY220" i="6"/>
  <c r="BJ220" i="6"/>
  <c r="CZ220" i="6"/>
  <c r="DD53" i="6"/>
  <c r="BM53" i="6"/>
  <c r="DE207" i="6"/>
  <c r="AZ200" i="6"/>
  <c r="DK200" i="6" s="1"/>
  <c r="DC207" i="6"/>
  <c r="CZ207" i="6"/>
  <c r="BQ217" i="6"/>
  <c r="DG217" i="6"/>
  <c r="AZ217" i="6"/>
  <c r="BR217" i="6"/>
  <c r="DH217" i="6"/>
  <c r="BO217" i="6"/>
  <c r="DE217" i="6"/>
  <c r="BN217" i="6"/>
  <c r="DD217" i="6"/>
  <c r="DC217" i="6"/>
  <c r="BM217" i="6"/>
  <c r="BL217" i="6"/>
  <c r="DB217" i="6"/>
  <c r="AU217" i="6"/>
  <c r="BI217" i="6"/>
  <c r="CY217" i="6"/>
  <c r="BJ217" i="6"/>
  <c r="CZ217" i="6"/>
  <c r="CW217" i="6"/>
  <c r="AP217" i="6"/>
  <c r="BG217" i="6"/>
  <c r="CX217" i="6"/>
  <c r="BH217" i="6"/>
  <c r="BE217" i="6"/>
  <c r="CU217" i="6"/>
  <c r="BD217" i="6"/>
  <c r="CT217" i="6"/>
  <c r="BC217" i="6"/>
  <c r="CS217" i="6"/>
  <c r="CR217" i="6"/>
  <c r="AK217" i="6"/>
  <c r="BB217" i="6"/>
  <c r="DJ217" i="6"/>
  <c r="BT217" i="6"/>
  <c r="BS217" i="6"/>
  <c r="DI217" i="6"/>
  <c r="BE53" i="6"/>
  <c r="CU207" i="6"/>
  <c r="CX102" i="6"/>
  <c r="AU53" i="6"/>
  <c r="DF53" i="6" s="1"/>
  <c r="CS214" i="6"/>
  <c r="BC214" i="6"/>
  <c r="CY216" i="6"/>
  <c r="BI216" i="6"/>
  <c r="CY212" i="6"/>
  <c r="BI212" i="6"/>
  <c r="CY210" i="6"/>
  <c r="BI210" i="6"/>
  <c r="CS215" i="6"/>
  <c r="BC215" i="6"/>
  <c r="CS213" i="6"/>
  <c r="BC213" i="6"/>
  <c r="CS211" i="6"/>
  <c r="BC211" i="6"/>
  <c r="CS209" i="6"/>
  <c r="BC209" i="6"/>
  <c r="CY215" i="6"/>
  <c r="BI215" i="6"/>
  <c r="CY213" i="6"/>
  <c r="BI213" i="6"/>
  <c r="CY211" i="6"/>
  <c r="BI211" i="6"/>
  <c r="CY209" i="6"/>
  <c r="BI209" i="6"/>
  <c r="CT215" i="6"/>
  <c r="BD215" i="6"/>
  <c r="CT213" i="6"/>
  <c r="BD213" i="6"/>
  <c r="CT211" i="6"/>
  <c r="BD211" i="6"/>
  <c r="CT209" i="6"/>
  <c r="BD209" i="6"/>
  <c r="CU215" i="6"/>
  <c r="BE215" i="6"/>
  <c r="CU213" i="6"/>
  <c r="BE213" i="6"/>
  <c r="CU211" i="6"/>
  <c r="BE211" i="6"/>
  <c r="CU209" i="6"/>
  <c r="BE209" i="6"/>
  <c r="CW216" i="6"/>
  <c r="BG216" i="6"/>
  <c r="AP216" i="6"/>
  <c r="CW214" i="6"/>
  <c r="AP214" i="6"/>
  <c r="BG214" i="6"/>
  <c r="CW212" i="6"/>
  <c r="AP212" i="6"/>
  <c r="BG212" i="6"/>
  <c r="CW210" i="6"/>
  <c r="AP210" i="6"/>
  <c r="BG210" i="6"/>
  <c r="AK216" i="6"/>
  <c r="BB216" i="6"/>
  <c r="CR216" i="6"/>
  <c r="AK214" i="6"/>
  <c r="BB214" i="6"/>
  <c r="CR214" i="6"/>
  <c r="AK212" i="6"/>
  <c r="BB212" i="6"/>
  <c r="CR212" i="6"/>
  <c r="AK210" i="6"/>
  <c r="BB210" i="6"/>
  <c r="CR210" i="6"/>
  <c r="CX209" i="6"/>
  <c r="BH209" i="6"/>
  <c r="CX211" i="6"/>
  <c r="BH211" i="6"/>
  <c r="CX213" i="6"/>
  <c r="BH213" i="6"/>
  <c r="CX215" i="6"/>
  <c r="BH215" i="6"/>
  <c r="DE210" i="6"/>
  <c r="BO210" i="6"/>
  <c r="DE212" i="6"/>
  <c r="BO212" i="6"/>
  <c r="DE214" i="6"/>
  <c r="BO214" i="6"/>
  <c r="DE216" i="6"/>
  <c r="BO216" i="6"/>
  <c r="BQ7" i="6"/>
  <c r="AZ7" i="6"/>
  <c r="DG7" i="6"/>
  <c r="BQ9" i="6"/>
  <c r="AZ9" i="6"/>
  <c r="DG9" i="6"/>
  <c r="BQ11" i="6"/>
  <c r="AZ11" i="6"/>
  <c r="DG11" i="6"/>
  <c r="BQ13" i="6"/>
  <c r="AZ13" i="6"/>
  <c r="DG13" i="6"/>
  <c r="BQ15" i="6"/>
  <c r="AZ15" i="6"/>
  <c r="DG15" i="6"/>
  <c r="BQ17" i="6"/>
  <c r="AZ17" i="6"/>
  <c r="DG17" i="6"/>
  <c r="BQ19" i="6"/>
  <c r="AZ19" i="6"/>
  <c r="DG19" i="6"/>
  <c r="BQ21" i="6"/>
  <c r="AZ21" i="6"/>
  <c r="DG21" i="6"/>
  <c r="BQ23" i="6"/>
  <c r="AZ23" i="6"/>
  <c r="DG23" i="6"/>
  <c r="BQ25" i="6"/>
  <c r="AZ25" i="6"/>
  <c r="DG25" i="6"/>
  <c r="BQ27" i="6"/>
  <c r="AZ27" i="6"/>
  <c r="DG27" i="6"/>
  <c r="BQ29" i="6"/>
  <c r="AZ29" i="6"/>
  <c r="DG29" i="6"/>
  <c r="BQ31" i="6"/>
  <c r="AZ31" i="6"/>
  <c r="DG31" i="6"/>
  <c r="BQ33" i="6"/>
  <c r="AZ33" i="6"/>
  <c r="DG33" i="6"/>
  <c r="BQ35" i="6"/>
  <c r="AZ35" i="6"/>
  <c r="DG35" i="6"/>
  <c r="BQ37" i="6"/>
  <c r="AZ37" i="6"/>
  <c r="DG37" i="6"/>
  <c r="BQ39" i="6"/>
  <c r="AZ39" i="6"/>
  <c r="DG39" i="6"/>
  <c r="BQ41" i="6"/>
  <c r="AZ41" i="6"/>
  <c r="DG41" i="6"/>
  <c r="BQ43" i="6"/>
  <c r="AZ43" i="6"/>
  <c r="DG43" i="6"/>
  <c r="BQ45" i="6"/>
  <c r="AZ45" i="6"/>
  <c r="DG45" i="6"/>
  <c r="BQ47" i="6"/>
  <c r="AZ47" i="6"/>
  <c r="DG47" i="6"/>
  <c r="BQ49" i="6"/>
  <c r="AZ49" i="6"/>
  <c r="DG49" i="6"/>
  <c r="BQ51" i="6"/>
  <c r="AZ51" i="6"/>
  <c r="DG51" i="6"/>
  <c r="AU210" i="6"/>
  <c r="DB210" i="6"/>
  <c r="BL210" i="6"/>
  <c r="AU212" i="6"/>
  <c r="DB212" i="6"/>
  <c r="BL212" i="6"/>
  <c r="AU214" i="6"/>
  <c r="DB214" i="6"/>
  <c r="BL214" i="6"/>
  <c r="AU216" i="6"/>
  <c r="BL216" i="6"/>
  <c r="DB216" i="6"/>
  <c r="BR6" i="6"/>
  <c r="DH6" i="6"/>
  <c r="BR8" i="6"/>
  <c r="DH8" i="6"/>
  <c r="BR10" i="6"/>
  <c r="DH10" i="6"/>
  <c r="BR12" i="6"/>
  <c r="DH12" i="6"/>
  <c r="BR14" i="6"/>
  <c r="DH14" i="6"/>
  <c r="BR16" i="6"/>
  <c r="DH16" i="6"/>
  <c r="BR18" i="6"/>
  <c r="DH18" i="6"/>
  <c r="BR20" i="6"/>
  <c r="DH20" i="6"/>
  <c r="BR22" i="6"/>
  <c r="DH22" i="6"/>
  <c r="BR24" i="6"/>
  <c r="DH24" i="6"/>
  <c r="BR26" i="6"/>
  <c r="DH26" i="6"/>
  <c r="BR28" i="6"/>
  <c r="DH28" i="6"/>
  <c r="BR30" i="6"/>
  <c r="DH30" i="6"/>
  <c r="BR32" i="6"/>
  <c r="DH32" i="6"/>
  <c r="BR34" i="6"/>
  <c r="DH34" i="6"/>
  <c r="BR36" i="6"/>
  <c r="DH36" i="6"/>
  <c r="BR38" i="6"/>
  <c r="DH38" i="6"/>
  <c r="BR40" i="6"/>
  <c r="DH40" i="6"/>
  <c r="BR42" i="6"/>
  <c r="DH42" i="6"/>
  <c r="BR44" i="6"/>
  <c r="DH44" i="6"/>
  <c r="BR46" i="6"/>
  <c r="DH46" i="6"/>
  <c r="BR48" i="6"/>
  <c r="DH48" i="6"/>
  <c r="BR50" i="6"/>
  <c r="DH50" i="6"/>
  <c r="BT52" i="6"/>
  <c r="DJ52" i="6"/>
  <c r="BT54" i="6"/>
  <c r="DJ54" i="6"/>
  <c r="BT56" i="6"/>
  <c r="DJ56" i="6"/>
  <c r="BT58" i="6"/>
  <c r="DJ58" i="6"/>
  <c r="BT60" i="6"/>
  <c r="DJ60" i="6"/>
  <c r="BT62" i="6"/>
  <c r="DJ62" i="6"/>
  <c r="BT64" i="6"/>
  <c r="DJ64" i="6"/>
  <c r="BT66" i="6"/>
  <c r="DJ66" i="6"/>
  <c r="BT68" i="6"/>
  <c r="DJ68" i="6"/>
  <c r="BT70" i="6"/>
  <c r="DJ70" i="6"/>
  <c r="BT72" i="6"/>
  <c r="DJ72" i="6"/>
  <c r="BT74" i="6"/>
  <c r="DJ74" i="6"/>
  <c r="BT76" i="6"/>
  <c r="DJ76" i="6"/>
  <c r="BT78" i="6"/>
  <c r="DJ78" i="6"/>
  <c r="BT80" i="6"/>
  <c r="DJ80" i="6"/>
  <c r="BT82" i="6"/>
  <c r="DJ82" i="6"/>
  <c r="BT84" i="6"/>
  <c r="DJ84" i="6"/>
  <c r="BT86" i="6"/>
  <c r="DJ86" i="6"/>
  <c r="BT88" i="6"/>
  <c r="DJ88" i="6"/>
  <c r="BT90" i="6"/>
  <c r="DJ90" i="6"/>
  <c r="BT92" i="6"/>
  <c r="DJ92" i="6"/>
  <c r="BT94" i="6"/>
  <c r="DJ94" i="6"/>
  <c r="BT96" i="6"/>
  <c r="DJ96" i="6"/>
  <c r="BT98" i="6"/>
  <c r="DJ98" i="6"/>
  <c r="BT100" i="6"/>
  <c r="DJ100" i="6"/>
  <c r="BT102" i="6"/>
  <c r="DJ102" i="6"/>
  <c r="BT104" i="6"/>
  <c r="DJ104" i="6"/>
  <c r="BT106" i="6"/>
  <c r="DJ106" i="6"/>
  <c r="BT108" i="6"/>
  <c r="DJ108" i="6"/>
  <c r="BT110" i="6"/>
  <c r="DJ110" i="6"/>
  <c r="BT112" i="6"/>
  <c r="DJ112" i="6"/>
  <c r="BT114" i="6"/>
  <c r="DJ114" i="6"/>
  <c r="BT116" i="6"/>
  <c r="DJ116" i="6"/>
  <c r="BT118" i="6"/>
  <c r="DJ118" i="6"/>
  <c r="BT120" i="6"/>
  <c r="DJ120" i="6"/>
  <c r="BT122" i="6"/>
  <c r="DJ122" i="6"/>
  <c r="BT124" i="6"/>
  <c r="DJ124" i="6"/>
  <c r="BT126" i="6"/>
  <c r="DJ126" i="6"/>
  <c r="BT128" i="6"/>
  <c r="DJ128" i="6"/>
  <c r="BT130" i="6"/>
  <c r="DJ130" i="6"/>
  <c r="BT132" i="6"/>
  <c r="DJ132" i="6"/>
  <c r="BT134" i="6"/>
  <c r="DJ134" i="6"/>
  <c r="BT136" i="6"/>
  <c r="DJ136" i="6"/>
  <c r="BT138" i="6"/>
  <c r="DJ138" i="6"/>
  <c r="BT140" i="6"/>
  <c r="DJ140" i="6"/>
  <c r="BT142" i="6"/>
  <c r="DJ142" i="6"/>
  <c r="BT144" i="6"/>
  <c r="DJ144" i="6"/>
  <c r="BT146" i="6"/>
  <c r="DJ146" i="6"/>
  <c r="BT148" i="6"/>
  <c r="DJ148" i="6"/>
  <c r="BT150" i="6"/>
  <c r="DJ150" i="6"/>
  <c r="BT152" i="6"/>
  <c r="DJ152" i="6"/>
  <c r="BT154" i="6"/>
  <c r="DJ154" i="6"/>
  <c r="BT156" i="6"/>
  <c r="DJ156" i="6"/>
  <c r="BT158" i="6"/>
  <c r="DJ158" i="6"/>
  <c r="BT160" i="6"/>
  <c r="DJ160" i="6"/>
  <c r="BT162" i="6"/>
  <c r="DJ162" i="6"/>
  <c r="BT164" i="6"/>
  <c r="DJ164" i="6"/>
  <c r="BT166" i="6"/>
  <c r="DJ166" i="6"/>
  <c r="BT168" i="6"/>
  <c r="DJ168" i="6"/>
  <c r="BT170" i="6"/>
  <c r="DJ170" i="6"/>
  <c r="BT172" i="6"/>
  <c r="DJ172" i="6"/>
  <c r="BT174" i="6"/>
  <c r="DJ174" i="6"/>
  <c r="BT176" i="6"/>
  <c r="DJ176" i="6"/>
  <c r="BT178" i="6"/>
  <c r="DJ178" i="6"/>
  <c r="BQ52" i="6"/>
  <c r="AZ52" i="6"/>
  <c r="DG52" i="6"/>
  <c r="BQ54" i="6"/>
  <c r="AZ54" i="6"/>
  <c r="DG54" i="6"/>
  <c r="BQ56" i="6"/>
  <c r="AZ56" i="6"/>
  <c r="DG56" i="6"/>
  <c r="BQ58" i="6"/>
  <c r="AZ58" i="6"/>
  <c r="DG58" i="6"/>
  <c r="BQ60" i="6"/>
  <c r="AZ60" i="6"/>
  <c r="DG60" i="6"/>
  <c r="BQ62" i="6"/>
  <c r="AZ62" i="6"/>
  <c r="DG62" i="6"/>
  <c r="BQ64" i="6"/>
  <c r="AZ64" i="6"/>
  <c r="DG64" i="6"/>
  <c r="BQ66" i="6"/>
  <c r="AZ66" i="6"/>
  <c r="DG66" i="6"/>
  <c r="BQ68" i="6"/>
  <c r="AZ68" i="6"/>
  <c r="DG68" i="6"/>
  <c r="BQ70" i="6"/>
  <c r="AZ70" i="6"/>
  <c r="DG70" i="6"/>
  <c r="BQ72" i="6"/>
  <c r="AZ72" i="6"/>
  <c r="DG72" i="6"/>
  <c r="BQ74" i="6"/>
  <c r="AZ74" i="6"/>
  <c r="DG74" i="6"/>
  <c r="BQ76" i="6"/>
  <c r="AZ76" i="6"/>
  <c r="DG76" i="6"/>
  <c r="BQ78" i="6"/>
  <c r="AZ78" i="6"/>
  <c r="DG78" i="6"/>
  <c r="BQ80" i="6"/>
  <c r="AZ80" i="6"/>
  <c r="DG80" i="6"/>
  <c r="BQ82" i="6"/>
  <c r="AZ82" i="6"/>
  <c r="DG82" i="6"/>
  <c r="BQ84" i="6"/>
  <c r="AZ84" i="6"/>
  <c r="DG84" i="6"/>
  <c r="BQ86" i="6"/>
  <c r="AZ86" i="6"/>
  <c r="DG86" i="6"/>
  <c r="BQ88" i="6"/>
  <c r="AZ88" i="6"/>
  <c r="DG88" i="6"/>
  <c r="BQ90" i="6"/>
  <c r="AZ90" i="6"/>
  <c r="DG90" i="6"/>
  <c r="BQ92" i="6"/>
  <c r="AZ92" i="6"/>
  <c r="DG92" i="6"/>
  <c r="BQ94" i="6"/>
  <c r="AZ94" i="6"/>
  <c r="DG94" i="6"/>
  <c r="BQ96" i="6"/>
  <c r="AZ96" i="6"/>
  <c r="DG96" i="6"/>
  <c r="BQ98" i="6"/>
  <c r="AZ98" i="6"/>
  <c r="DG98" i="6"/>
  <c r="BQ100" i="6"/>
  <c r="AZ100" i="6"/>
  <c r="DG100" i="6"/>
  <c r="BQ102" i="6"/>
  <c r="AZ102" i="6"/>
  <c r="DG102" i="6"/>
  <c r="BQ104" i="6"/>
  <c r="AZ104" i="6"/>
  <c r="DG104" i="6"/>
  <c r="BQ106" i="6"/>
  <c r="AZ106" i="6"/>
  <c r="DG106" i="6"/>
  <c r="BQ108" i="6"/>
  <c r="AZ108" i="6"/>
  <c r="DG108" i="6"/>
  <c r="BQ110" i="6"/>
  <c r="AZ110" i="6"/>
  <c r="DG110" i="6"/>
  <c r="BQ112" i="6"/>
  <c r="AZ112" i="6"/>
  <c r="DG112" i="6"/>
  <c r="BQ114" i="6"/>
  <c r="AZ114" i="6"/>
  <c r="DG114" i="6"/>
  <c r="BQ116" i="6"/>
  <c r="AZ116" i="6"/>
  <c r="DG116" i="6"/>
  <c r="AZ118" i="6"/>
  <c r="BQ118" i="6"/>
  <c r="DG118" i="6"/>
  <c r="AZ120" i="6"/>
  <c r="BQ120" i="6"/>
  <c r="DG120" i="6"/>
  <c r="AZ122" i="6"/>
  <c r="BQ122" i="6"/>
  <c r="DG122" i="6"/>
  <c r="AZ124" i="6"/>
  <c r="BQ124" i="6"/>
  <c r="DG124" i="6"/>
  <c r="AZ126" i="6"/>
  <c r="BQ126" i="6"/>
  <c r="DG126" i="6"/>
  <c r="AZ128" i="6"/>
  <c r="BQ128" i="6"/>
  <c r="DG128" i="6"/>
  <c r="AZ130" i="6"/>
  <c r="BQ130" i="6"/>
  <c r="DG130" i="6"/>
  <c r="AZ132" i="6"/>
  <c r="BQ132" i="6"/>
  <c r="DG132" i="6"/>
  <c r="AZ134" i="6"/>
  <c r="BQ134" i="6"/>
  <c r="DG134" i="6"/>
  <c r="AZ136" i="6"/>
  <c r="BQ136" i="6"/>
  <c r="DG136" i="6"/>
  <c r="AZ138" i="6"/>
  <c r="BQ138" i="6"/>
  <c r="DG138" i="6"/>
  <c r="AZ140" i="6"/>
  <c r="BQ140" i="6"/>
  <c r="DG140" i="6"/>
  <c r="AZ142" i="6"/>
  <c r="BQ142" i="6"/>
  <c r="DG142" i="6"/>
  <c r="AZ144" i="6"/>
  <c r="BQ144" i="6"/>
  <c r="DG144" i="6"/>
  <c r="AZ146" i="6"/>
  <c r="BQ146" i="6"/>
  <c r="DG146" i="6"/>
  <c r="AZ148" i="6"/>
  <c r="BQ148" i="6"/>
  <c r="DG148" i="6"/>
  <c r="AZ150" i="6"/>
  <c r="BQ150" i="6"/>
  <c r="DG150" i="6"/>
  <c r="AZ152" i="6"/>
  <c r="BQ152" i="6"/>
  <c r="DG152" i="6"/>
  <c r="AZ154" i="6"/>
  <c r="BQ154" i="6"/>
  <c r="DG154" i="6"/>
  <c r="AZ156" i="6"/>
  <c r="BQ156" i="6"/>
  <c r="DG156" i="6"/>
  <c r="AZ158" i="6"/>
  <c r="BQ158" i="6"/>
  <c r="DG158" i="6"/>
  <c r="AZ160" i="6"/>
  <c r="BQ160" i="6"/>
  <c r="DG160" i="6"/>
  <c r="AZ162" i="6"/>
  <c r="BQ162" i="6"/>
  <c r="DG162" i="6"/>
  <c r="AZ164" i="6"/>
  <c r="BQ164" i="6"/>
  <c r="DG164" i="6"/>
  <c r="AZ166" i="6"/>
  <c r="BQ166" i="6"/>
  <c r="DG166" i="6"/>
  <c r="AZ168" i="6"/>
  <c r="BQ168" i="6"/>
  <c r="DG168" i="6"/>
  <c r="AZ170" i="6"/>
  <c r="BQ170" i="6"/>
  <c r="DG170" i="6"/>
  <c r="AZ172" i="6"/>
  <c r="BQ172" i="6"/>
  <c r="DG172" i="6"/>
  <c r="AZ174" i="6"/>
  <c r="BQ174" i="6"/>
  <c r="DG174" i="6"/>
  <c r="AZ176" i="6"/>
  <c r="BQ176" i="6"/>
  <c r="DG176" i="6"/>
  <c r="AZ178" i="6"/>
  <c r="BQ178" i="6"/>
  <c r="DG178" i="6"/>
  <c r="BR180" i="6"/>
  <c r="DH180" i="6"/>
  <c r="BS181" i="6"/>
  <c r="DI181" i="6"/>
  <c r="BS183" i="6"/>
  <c r="DI183" i="6"/>
  <c r="BS185" i="6"/>
  <c r="DI185" i="6"/>
  <c r="BS187" i="6"/>
  <c r="DI187" i="6"/>
  <c r="BS189" i="6"/>
  <c r="DI189" i="6"/>
  <c r="BS191" i="6"/>
  <c r="DI191" i="6"/>
  <c r="BS193" i="6"/>
  <c r="DI193" i="6"/>
  <c r="BS195" i="6"/>
  <c r="DI195" i="6"/>
  <c r="CS216" i="6"/>
  <c r="BC216" i="6"/>
  <c r="CS212" i="6"/>
  <c r="BC212" i="6"/>
  <c r="CS210" i="6"/>
  <c r="BC210" i="6"/>
  <c r="CY214" i="6"/>
  <c r="BI214" i="6"/>
  <c r="CT216" i="6"/>
  <c r="BD216" i="6"/>
  <c r="CT214" i="6"/>
  <c r="BD214" i="6"/>
  <c r="CT212" i="6"/>
  <c r="BD212" i="6"/>
  <c r="CT210" i="6"/>
  <c r="BD210" i="6"/>
  <c r="CU216" i="6"/>
  <c r="BE216" i="6"/>
  <c r="CU214" i="6"/>
  <c r="BE214" i="6"/>
  <c r="CU212" i="6"/>
  <c r="BE212" i="6"/>
  <c r="CU210" i="6"/>
  <c r="BE210" i="6"/>
  <c r="AP215" i="6"/>
  <c r="BG215" i="6"/>
  <c r="CW215" i="6"/>
  <c r="AP213" i="6"/>
  <c r="BG213" i="6"/>
  <c r="CW213" i="6"/>
  <c r="AP211" i="6"/>
  <c r="BG211" i="6"/>
  <c r="CW211" i="6"/>
  <c r="CW209" i="6"/>
  <c r="AP209" i="6"/>
  <c r="BG209" i="6"/>
  <c r="CR215" i="6"/>
  <c r="AK215" i="6"/>
  <c r="BB215" i="6"/>
  <c r="CR213" i="6"/>
  <c r="AK213" i="6"/>
  <c r="BB213" i="6"/>
  <c r="CR211" i="6"/>
  <c r="AK211" i="6"/>
  <c r="BB211" i="6"/>
  <c r="AK209" i="6"/>
  <c r="BB209" i="6"/>
  <c r="CR209" i="6"/>
  <c r="BQ5" i="6"/>
  <c r="AZ5" i="6"/>
  <c r="DG5" i="6"/>
  <c r="CX210" i="6"/>
  <c r="BH210" i="6"/>
  <c r="CX212" i="6"/>
  <c r="BH212" i="6"/>
  <c r="CX214" i="6"/>
  <c r="BH214" i="6"/>
  <c r="CX216" i="6"/>
  <c r="BH216" i="6"/>
  <c r="DE209" i="6"/>
  <c r="BO209" i="6"/>
  <c r="DE211" i="6"/>
  <c r="BO211" i="6"/>
  <c r="DE213" i="6"/>
  <c r="BO213" i="6"/>
  <c r="DE215" i="6"/>
  <c r="BO215" i="6"/>
  <c r="BQ6" i="6"/>
  <c r="AZ6" i="6"/>
  <c r="DG6" i="6"/>
  <c r="BQ8" i="6"/>
  <c r="AZ8" i="6"/>
  <c r="DG8" i="6"/>
  <c r="BQ10" i="6"/>
  <c r="AZ10" i="6"/>
  <c r="DG10" i="6"/>
  <c r="BQ12" i="6"/>
  <c r="AZ12" i="6"/>
  <c r="DG12" i="6"/>
  <c r="BQ14" i="6"/>
  <c r="AZ14" i="6"/>
  <c r="DG14" i="6"/>
  <c r="BQ16" i="6"/>
  <c r="AZ16" i="6"/>
  <c r="DG16" i="6"/>
  <c r="BQ18" i="6"/>
  <c r="AZ18" i="6"/>
  <c r="DG18" i="6"/>
  <c r="BQ20" i="6"/>
  <c r="AZ20" i="6"/>
  <c r="DG20" i="6"/>
  <c r="BQ22" i="6"/>
  <c r="AZ22" i="6"/>
  <c r="DG22" i="6"/>
  <c r="BQ24" i="6"/>
  <c r="AZ24" i="6"/>
  <c r="DG24" i="6"/>
  <c r="BQ26" i="6"/>
  <c r="AZ26" i="6"/>
  <c r="DG26" i="6"/>
  <c r="BQ28" i="6"/>
  <c r="AZ28" i="6"/>
  <c r="DG28" i="6"/>
  <c r="BQ30" i="6"/>
  <c r="AZ30" i="6"/>
  <c r="DG30" i="6"/>
  <c r="BQ32" i="6"/>
  <c r="AZ32" i="6"/>
  <c r="DG32" i="6"/>
  <c r="BQ34" i="6"/>
  <c r="AZ34" i="6"/>
  <c r="DG34" i="6"/>
  <c r="BQ36" i="6"/>
  <c r="AZ36" i="6"/>
  <c r="DG36" i="6"/>
  <c r="BQ38" i="6"/>
  <c r="AZ38" i="6"/>
  <c r="DG38" i="6"/>
  <c r="BQ40" i="6"/>
  <c r="AZ40" i="6"/>
  <c r="DG40" i="6"/>
  <c r="BQ42" i="6"/>
  <c r="AZ42" i="6"/>
  <c r="DG42" i="6"/>
  <c r="BQ44" i="6"/>
  <c r="AZ44" i="6"/>
  <c r="DG44" i="6"/>
  <c r="BQ46" i="6"/>
  <c r="AZ46" i="6"/>
  <c r="DG46" i="6"/>
  <c r="BQ48" i="6"/>
  <c r="AZ48" i="6"/>
  <c r="DG48" i="6"/>
  <c r="BQ50" i="6"/>
  <c r="AZ50" i="6"/>
  <c r="DG50" i="6"/>
  <c r="BR52" i="6"/>
  <c r="DH52" i="6"/>
  <c r="AU209" i="6"/>
  <c r="DB209" i="6"/>
  <c r="BL209" i="6"/>
  <c r="DB211" i="6"/>
  <c r="AU211" i="6"/>
  <c r="BL211" i="6"/>
  <c r="DB213" i="6"/>
  <c r="AU213" i="6"/>
  <c r="BL213" i="6"/>
  <c r="DB215" i="6"/>
  <c r="AU215" i="6"/>
  <c r="BL215" i="6"/>
  <c r="BR5" i="6"/>
  <c r="DH5" i="6"/>
  <c r="BR7" i="6"/>
  <c r="DH7" i="6"/>
  <c r="BR9" i="6"/>
  <c r="DH9" i="6"/>
  <c r="BR11" i="6"/>
  <c r="DH11" i="6"/>
  <c r="BR13" i="6"/>
  <c r="DH13" i="6"/>
  <c r="BR15" i="6"/>
  <c r="DH15" i="6"/>
  <c r="BR17" i="6"/>
  <c r="DH17" i="6"/>
  <c r="BR19" i="6"/>
  <c r="DH19" i="6"/>
  <c r="BR21" i="6"/>
  <c r="DH21" i="6"/>
  <c r="BR23" i="6"/>
  <c r="DH23" i="6"/>
  <c r="BR25" i="6"/>
  <c r="DH25" i="6"/>
  <c r="BR27" i="6"/>
  <c r="DH27" i="6"/>
  <c r="BR29" i="6"/>
  <c r="DH29" i="6"/>
  <c r="BR31" i="6"/>
  <c r="DH31" i="6"/>
  <c r="BR33" i="6"/>
  <c r="DH33" i="6"/>
  <c r="BR35" i="6"/>
  <c r="DH35" i="6"/>
  <c r="BR37" i="6"/>
  <c r="DH37" i="6"/>
  <c r="BR39" i="6"/>
  <c r="DH39" i="6"/>
  <c r="BR41" i="6"/>
  <c r="DH41" i="6"/>
  <c r="BR43" i="6"/>
  <c r="DH43" i="6"/>
  <c r="BR45" i="6"/>
  <c r="DH45" i="6"/>
  <c r="BR47" i="6"/>
  <c r="DH47" i="6"/>
  <c r="BR49" i="6"/>
  <c r="DH49" i="6"/>
  <c r="BR51" i="6"/>
  <c r="DH51" i="6"/>
  <c r="BT53" i="6"/>
  <c r="DJ53" i="6"/>
  <c r="BT55" i="6"/>
  <c r="DJ55" i="6"/>
  <c r="BT57" i="6"/>
  <c r="DJ57" i="6"/>
  <c r="BT59" i="6"/>
  <c r="DJ59" i="6"/>
  <c r="BT61" i="6"/>
  <c r="DJ61" i="6"/>
  <c r="BT63" i="6"/>
  <c r="DJ63" i="6"/>
  <c r="BT65" i="6"/>
  <c r="DJ65" i="6"/>
  <c r="BT67" i="6"/>
  <c r="DJ67" i="6"/>
  <c r="BT69" i="6"/>
  <c r="DJ69" i="6"/>
  <c r="BT71" i="6"/>
  <c r="DJ71" i="6"/>
  <c r="BT73" i="6"/>
  <c r="DJ73" i="6"/>
  <c r="BT75" i="6"/>
  <c r="DJ75" i="6"/>
  <c r="BT77" i="6"/>
  <c r="DJ77" i="6"/>
  <c r="BT79" i="6"/>
  <c r="DJ79" i="6"/>
  <c r="BT81" i="6"/>
  <c r="DJ81" i="6"/>
  <c r="BT83" i="6"/>
  <c r="DJ83" i="6"/>
  <c r="BT85" i="6"/>
  <c r="DJ85" i="6"/>
  <c r="BT87" i="6"/>
  <c r="DJ87" i="6"/>
  <c r="BT89" i="6"/>
  <c r="DJ89" i="6"/>
  <c r="BT91" i="6"/>
  <c r="DJ91" i="6"/>
  <c r="BT93" i="6"/>
  <c r="DJ93" i="6"/>
  <c r="BT95" i="6"/>
  <c r="DJ95" i="6"/>
  <c r="BT97" i="6"/>
  <c r="DJ97" i="6"/>
  <c r="BT99" i="6"/>
  <c r="DJ99" i="6"/>
  <c r="BT101" i="6"/>
  <c r="DJ101" i="6"/>
  <c r="BT103" i="6"/>
  <c r="DJ103" i="6"/>
  <c r="BT105" i="6"/>
  <c r="DJ105" i="6"/>
  <c r="BT107" i="6"/>
  <c r="DJ107" i="6"/>
  <c r="BT109" i="6"/>
  <c r="DJ109" i="6"/>
  <c r="BT111" i="6"/>
  <c r="DJ111" i="6"/>
  <c r="BT113" i="6"/>
  <c r="DJ113" i="6"/>
  <c r="BT115" i="6"/>
  <c r="DJ115" i="6"/>
  <c r="BT117" i="6"/>
  <c r="DJ117" i="6"/>
  <c r="BT119" i="6"/>
  <c r="DJ119" i="6"/>
  <c r="BT121" i="6"/>
  <c r="DJ121" i="6"/>
  <c r="BT123" i="6"/>
  <c r="DJ123" i="6"/>
  <c r="BT125" i="6"/>
  <c r="DJ125" i="6"/>
  <c r="BT127" i="6"/>
  <c r="DJ127" i="6"/>
  <c r="BT129" i="6"/>
  <c r="DJ129" i="6"/>
  <c r="BT131" i="6"/>
  <c r="DJ131" i="6"/>
  <c r="BT133" i="6"/>
  <c r="DJ133" i="6"/>
  <c r="BT135" i="6"/>
  <c r="DJ135" i="6"/>
  <c r="BT137" i="6"/>
  <c r="DJ137" i="6"/>
  <c r="BT139" i="6"/>
  <c r="DJ139" i="6"/>
  <c r="BT141" i="6"/>
  <c r="DJ141" i="6"/>
  <c r="BT143" i="6"/>
  <c r="DJ143" i="6"/>
  <c r="BT145" i="6"/>
  <c r="DJ145" i="6"/>
  <c r="BT147" i="6"/>
  <c r="DJ147" i="6"/>
  <c r="BT149" i="6"/>
  <c r="DJ149" i="6"/>
  <c r="BT151" i="6"/>
  <c r="DJ151" i="6"/>
  <c r="BT153" i="6"/>
  <c r="DJ153" i="6"/>
  <c r="BT155" i="6"/>
  <c r="DJ155" i="6"/>
  <c r="BT157" i="6"/>
  <c r="DJ157" i="6"/>
  <c r="BT159" i="6"/>
  <c r="DJ159" i="6"/>
  <c r="BT161" i="6"/>
  <c r="DJ161" i="6"/>
  <c r="BT163" i="6"/>
  <c r="DJ163" i="6"/>
  <c r="BT165" i="6"/>
  <c r="DJ165" i="6"/>
  <c r="BT167" i="6"/>
  <c r="DJ167" i="6"/>
  <c r="BT169" i="6"/>
  <c r="DJ169" i="6"/>
  <c r="BT171" i="6"/>
  <c r="DJ171" i="6"/>
  <c r="BT173" i="6"/>
  <c r="DJ173" i="6"/>
  <c r="BT175" i="6"/>
  <c r="DJ175" i="6"/>
  <c r="BT177" i="6"/>
  <c r="DJ177" i="6"/>
  <c r="BT179" i="6"/>
  <c r="DJ179" i="6"/>
  <c r="BQ53" i="6"/>
  <c r="AZ53" i="6"/>
  <c r="DG53" i="6"/>
  <c r="BQ55" i="6"/>
  <c r="AZ55" i="6"/>
  <c r="DG55" i="6"/>
  <c r="BQ57" i="6"/>
  <c r="AZ57" i="6"/>
  <c r="DG57" i="6"/>
  <c r="BQ59" i="6"/>
  <c r="AZ59" i="6"/>
  <c r="DG59" i="6"/>
  <c r="BQ61" i="6"/>
  <c r="AZ61" i="6"/>
  <c r="DG61" i="6"/>
  <c r="BQ63" i="6"/>
  <c r="AZ63" i="6"/>
  <c r="DG63" i="6"/>
  <c r="BQ65" i="6"/>
  <c r="AZ65" i="6"/>
  <c r="DG65" i="6"/>
  <c r="BQ67" i="6"/>
  <c r="AZ67" i="6"/>
  <c r="DG67" i="6"/>
  <c r="BQ69" i="6"/>
  <c r="AZ69" i="6"/>
  <c r="DG69" i="6"/>
  <c r="BQ71" i="6"/>
  <c r="AZ71" i="6"/>
  <c r="DG71" i="6"/>
  <c r="BQ73" i="6"/>
  <c r="AZ73" i="6"/>
  <c r="DG73" i="6"/>
  <c r="BQ75" i="6"/>
  <c r="AZ75" i="6"/>
  <c r="DG75" i="6"/>
  <c r="BQ77" i="6"/>
  <c r="AZ77" i="6"/>
  <c r="DG77" i="6"/>
  <c r="BQ79" i="6"/>
  <c r="AZ79" i="6"/>
  <c r="DG79" i="6"/>
  <c r="BQ81" i="6"/>
  <c r="AZ81" i="6"/>
  <c r="DG81" i="6"/>
  <c r="BQ83" i="6"/>
  <c r="AZ83" i="6"/>
  <c r="DG83" i="6"/>
  <c r="BQ85" i="6"/>
  <c r="AZ85" i="6"/>
  <c r="DG85" i="6"/>
  <c r="BQ87" i="6"/>
  <c r="AZ87" i="6"/>
  <c r="DG87" i="6"/>
  <c r="BQ89" i="6"/>
  <c r="AZ89" i="6"/>
  <c r="DG89" i="6"/>
  <c r="BQ91" i="6"/>
  <c r="AZ91" i="6"/>
  <c r="DG91" i="6"/>
  <c r="BQ93" i="6"/>
  <c r="AZ93" i="6"/>
  <c r="DG93" i="6"/>
  <c r="BQ95" i="6"/>
  <c r="AZ95" i="6"/>
  <c r="DG95" i="6"/>
  <c r="BQ97" i="6"/>
  <c r="AZ97" i="6"/>
  <c r="DG97" i="6"/>
  <c r="BQ99" i="6"/>
  <c r="AZ99" i="6"/>
  <c r="DG99" i="6"/>
  <c r="BQ101" i="6"/>
  <c r="AZ101" i="6"/>
  <c r="DG101" i="6"/>
  <c r="BQ103" i="6"/>
  <c r="AZ103" i="6"/>
  <c r="DG103" i="6"/>
  <c r="BQ105" i="6"/>
  <c r="AZ105" i="6"/>
  <c r="DG105" i="6"/>
  <c r="BQ107" i="6"/>
  <c r="AZ107" i="6"/>
  <c r="DG107" i="6"/>
  <c r="BQ109" i="6"/>
  <c r="AZ109" i="6"/>
  <c r="DG109" i="6"/>
  <c r="BQ111" i="6"/>
  <c r="AZ111" i="6"/>
  <c r="DG111" i="6"/>
  <c r="BQ113" i="6"/>
  <c r="AZ113" i="6"/>
  <c r="DG113" i="6"/>
  <c r="BQ115" i="6"/>
  <c r="AZ115" i="6"/>
  <c r="DG115" i="6"/>
  <c r="AZ117" i="6"/>
  <c r="BQ117" i="6"/>
  <c r="DG117" i="6"/>
  <c r="AZ119" i="6"/>
  <c r="BQ119" i="6"/>
  <c r="DG119" i="6"/>
  <c r="AZ121" i="6"/>
  <c r="BQ121" i="6"/>
  <c r="DG121" i="6"/>
  <c r="AZ123" i="6"/>
  <c r="BQ123" i="6"/>
  <c r="DG123" i="6"/>
  <c r="AZ125" i="6"/>
  <c r="BQ125" i="6"/>
  <c r="DG125" i="6"/>
  <c r="AZ127" i="6"/>
  <c r="BQ127" i="6"/>
  <c r="DG127" i="6"/>
  <c r="AZ129" i="6"/>
  <c r="BQ129" i="6"/>
  <c r="DG129" i="6"/>
  <c r="AZ131" i="6"/>
  <c r="BQ131" i="6"/>
  <c r="DG131" i="6"/>
  <c r="AZ133" i="6"/>
  <c r="BQ133" i="6"/>
  <c r="DG133" i="6"/>
  <c r="AZ135" i="6"/>
  <c r="BQ135" i="6"/>
  <c r="DG135" i="6"/>
  <c r="AZ137" i="6"/>
  <c r="BQ137" i="6"/>
  <c r="DG137" i="6"/>
  <c r="AZ139" i="6"/>
  <c r="BQ139" i="6"/>
  <c r="DG139" i="6"/>
  <c r="AZ141" i="6"/>
  <c r="BQ141" i="6"/>
  <c r="DG141" i="6"/>
  <c r="AZ143" i="6"/>
  <c r="BQ143" i="6"/>
  <c r="DG143" i="6"/>
  <c r="AZ145" i="6"/>
  <c r="BQ145" i="6"/>
  <c r="DG145" i="6"/>
  <c r="AZ147" i="6"/>
  <c r="BQ147" i="6"/>
  <c r="DG147" i="6"/>
  <c r="AZ149" i="6"/>
  <c r="BQ149" i="6"/>
  <c r="DG149" i="6"/>
  <c r="AZ151" i="6"/>
  <c r="BQ151" i="6"/>
  <c r="DG151" i="6"/>
  <c r="AZ153" i="6"/>
  <c r="BQ153" i="6"/>
  <c r="DG153" i="6"/>
  <c r="AZ155" i="6"/>
  <c r="BQ155" i="6"/>
  <c r="DG155" i="6"/>
  <c r="AZ157" i="6"/>
  <c r="BQ157" i="6"/>
  <c r="DG157" i="6"/>
  <c r="AZ159" i="6"/>
  <c r="BQ159" i="6"/>
  <c r="DG159" i="6"/>
  <c r="AZ161" i="6"/>
  <c r="BQ161" i="6"/>
  <c r="DG161" i="6"/>
  <c r="AZ163" i="6"/>
  <c r="BQ163" i="6"/>
  <c r="DG163" i="6"/>
  <c r="AZ165" i="6"/>
  <c r="BQ165" i="6"/>
  <c r="DG165" i="6"/>
  <c r="AZ167" i="6"/>
  <c r="BQ167" i="6"/>
  <c r="DG167" i="6"/>
  <c r="AZ169" i="6"/>
  <c r="BQ169" i="6"/>
  <c r="DG169" i="6"/>
  <c r="AZ171" i="6"/>
  <c r="BQ171" i="6"/>
  <c r="DG171" i="6"/>
  <c r="AZ173" i="6"/>
  <c r="BQ173" i="6"/>
  <c r="DG173" i="6"/>
  <c r="AZ175" i="6"/>
  <c r="BQ175" i="6"/>
  <c r="DG175" i="6"/>
  <c r="AZ177" i="6"/>
  <c r="BQ177" i="6"/>
  <c r="DG177" i="6"/>
  <c r="AZ179" i="6"/>
  <c r="BQ179" i="6"/>
  <c r="DG179" i="6"/>
  <c r="BS180" i="6"/>
  <c r="DI180" i="6"/>
  <c r="BS182" i="6"/>
  <c r="DI182" i="6"/>
  <c r="BS184" i="6"/>
  <c r="DI184" i="6"/>
  <c r="BS186" i="6"/>
  <c r="DI186" i="6"/>
  <c r="BS188" i="6"/>
  <c r="DI188" i="6"/>
  <c r="BS190" i="6"/>
  <c r="DI190" i="6"/>
  <c r="BS192" i="6"/>
  <c r="DI192" i="6"/>
  <c r="BS194" i="6"/>
  <c r="DI194" i="6"/>
  <c r="BS196" i="6"/>
  <c r="DI196" i="6"/>
  <c r="BS199" i="6"/>
  <c r="DI199" i="6"/>
  <c r="BS202" i="6"/>
  <c r="DI202" i="6"/>
  <c r="BS204" i="6"/>
  <c r="DI204" i="6"/>
  <c r="BS205" i="6"/>
  <c r="DI205" i="6"/>
  <c r="BS207" i="6"/>
  <c r="DI207" i="6"/>
  <c r="BS209" i="6"/>
  <c r="DI209" i="6"/>
  <c r="BS211" i="6"/>
  <c r="DI211" i="6"/>
  <c r="BS213" i="6"/>
  <c r="DI213" i="6"/>
  <c r="BS215" i="6"/>
  <c r="DI215" i="6"/>
  <c r="BT181" i="6"/>
  <c r="DJ181" i="6"/>
  <c r="BT183" i="6"/>
  <c r="DJ183" i="6"/>
  <c r="BT185" i="6"/>
  <c r="DJ185" i="6"/>
  <c r="BT187" i="6"/>
  <c r="DJ187" i="6"/>
  <c r="BT189" i="6"/>
  <c r="DJ189" i="6"/>
  <c r="BT191" i="6"/>
  <c r="DJ191" i="6"/>
  <c r="BT193" i="6"/>
  <c r="DJ193" i="6"/>
  <c r="BT195" i="6"/>
  <c r="DJ195" i="6"/>
  <c r="BT197" i="6"/>
  <c r="DJ197" i="6"/>
  <c r="BT198" i="6"/>
  <c r="DJ198" i="6"/>
  <c r="BT201" i="6"/>
  <c r="DJ201" i="6"/>
  <c r="BT203" i="6"/>
  <c r="DJ203" i="6"/>
  <c r="BT206" i="6"/>
  <c r="DJ206" i="6"/>
  <c r="BT208" i="6"/>
  <c r="DJ208" i="6"/>
  <c r="BT210" i="6"/>
  <c r="DJ210" i="6"/>
  <c r="BT212" i="6"/>
  <c r="DJ212" i="6"/>
  <c r="BT214" i="6"/>
  <c r="DJ214" i="6"/>
  <c r="BT216" i="6"/>
  <c r="DJ216" i="6"/>
  <c r="BS197" i="6"/>
  <c r="DI197" i="6"/>
  <c r="BS198" i="6"/>
  <c r="DI198" i="6"/>
  <c r="BS201" i="6"/>
  <c r="DI201" i="6"/>
  <c r="BS203" i="6"/>
  <c r="DI203" i="6"/>
  <c r="BS206" i="6"/>
  <c r="DI206" i="6"/>
  <c r="BS208" i="6"/>
  <c r="DI208" i="6"/>
  <c r="BS210" i="6"/>
  <c r="DI210" i="6"/>
  <c r="BS212" i="6"/>
  <c r="DI212" i="6"/>
  <c r="BS214" i="6"/>
  <c r="DI214" i="6"/>
  <c r="BS216" i="6"/>
  <c r="DI216" i="6"/>
  <c r="BT182" i="6"/>
  <c r="DJ182" i="6"/>
  <c r="BT184" i="6"/>
  <c r="DJ184" i="6"/>
  <c r="BT186" i="6"/>
  <c r="DJ186" i="6"/>
  <c r="BT188" i="6"/>
  <c r="DJ188" i="6"/>
  <c r="BT190" i="6"/>
  <c r="DJ190" i="6"/>
  <c r="BT192" i="6"/>
  <c r="DJ192" i="6"/>
  <c r="BT194" i="6"/>
  <c r="DJ194" i="6"/>
  <c r="BT196" i="6"/>
  <c r="DJ196" i="6"/>
  <c r="BT199" i="6"/>
  <c r="DJ199" i="6"/>
  <c r="BT202" i="6"/>
  <c r="DJ202" i="6"/>
  <c r="BT204" i="6"/>
  <c r="DJ204" i="6"/>
  <c r="BT205" i="6"/>
  <c r="DJ205" i="6"/>
  <c r="BT207" i="6"/>
  <c r="DJ207" i="6"/>
  <c r="BT209" i="6"/>
  <c r="DJ209" i="6"/>
  <c r="BT211" i="6"/>
  <c r="DJ211" i="6"/>
  <c r="BT213" i="6"/>
  <c r="DJ213" i="6"/>
  <c r="BT215" i="6"/>
  <c r="DJ215" i="6"/>
  <c r="CZ209" i="6"/>
  <c r="BJ209" i="6"/>
  <c r="CZ211" i="6"/>
  <c r="BJ211" i="6"/>
  <c r="CZ213" i="6"/>
  <c r="BJ213" i="6"/>
  <c r="CZ215" i="6"/>
  <c r="BJ215" i="6"/>
  <c r="DC209" i="6"/>
  <c r="BM209" i="6"/>
  <c r="DC211" i="6"/>
  <c r="BM211" i="6"/>
  <c r="DC213" i="6"/>
  <c r="BM213" i="6"/>
  <c r="DC215" i="6"/>
  <c r="BM215" i="6"/>
  <c r="BS5" i="6"/>
  <c r="DI5" i="6"/>
  <c r="BS7" i="6"/>
  <c r="DI7" i="6"/>
  <c r="BS9" i="6"/>
  <c r="DI9" i="6"/>
  <c r="BS11" i="6"/>
  <c r="DI11" i="6"/>
  <c r="BS13" i="6"/>
  <c r="DI13" i="6"/>
  <c r="BS15" i="6"/>
  <c r="DI15" i="6"/>
  <c r="BS17" i="6"/>
  <c r="DI17" i="6"/>
  <c r="BS19" i="6"/>
  <c r="DI19" i="6"/>
  <c r="BS21" i="6"/>
  <c r="DI21" i="6"/>
  <c r="BS23" i="6"/>
  <c r="DI23" i="6"/>
  <c r="BS25" i="6"/>
  <c r="DI25" i="6"/>
  <c r="BS27" i="6"/>
  <c r="DI27" i="6"/>
  <c r="BS29" i="6"/>
  <c r="DI29" i="6"/>
  <c r="BS31" i="6"/>
  <c r="DI31" i="6"/>
  <c r="BS33" i="6"/>
  <c r="DI33" i="6"/>
  <c r="BS35" i="6"/>
  <c r="DI35" i="6"/>
  <c r="BS37" i="6"/>
  <c r="DI37" i="6"/>
  <c r="BS39" i="6"/>
  <c r="DI39" i="6"/>
  <c r="BS41" i="6"/>
  <c r="DI41" i="6"/>
  <c r="BS43" i="6"/>
  <c r="DI43" i="6"/>
  <c r="BS45" i="6"/>
  <c r="DI45" i="6"/>
  <c r="BS47" i="6"/>
  <c r="DI47" i="6"/>
  <c r="BS49" i="6"/>
  <c r="DI49" i="6"/>
  <c r="BS51" i="6"/>
  <c r="DI51" i="6"/>
  <c r="DD210" i="6"/>
  <c r="BN210" i="6"/>
  <c r="DD212" i="6"/>
  <c r="BN212" i="6"/>
  <c r="DD214" i="6"/>
  <c r="BN214" i="6"/>
  <c r="DD216" i="6"/>
  <c r="BN216" i="6"/>
  <c r="BT6" i="6"/>
  <c r="DJ6" i="6"/>
  <c r="BT8" i="6"/>
  <c r="DJ8" i="6"/>
  <c r="BT10" i="6"/>
  <c r="DJ10" i="6"/>
  <c r="BT12" i="6"/>
  <c r="DJ12" i="6"/>
  <c r="BT14" i="6"/>
  <c r="DJ14" i="6"/>
  <c r="BT16" i="6"/>
  <c r="DJ16" i="6"/>
  <c r="BT18" i="6"/>
  <c r="DJ18" i="6"/>
  <c r="BT20" i="6"/>
  <c r="DJ20" i="6"/>
  <c r="BT22" i="6"/>
  <c r="DJ22" i="6"/>
  <c r="BT24" i="6"/>
  <c r="DJ24" i="6"/>
  <c r="BT26" i="6"/>
  <c r="DJ26" i="6"/>
  <c r="BT28" i="6"/>
  <c r="DJ28" i="6"/>
  <c r="BT30" i="6"/>
  <c r="DJ30" i="6"/>
  <c r="BT32" i="6"/>
  <c r="DJ32" i="6"/>
  <c r="BT34" i="6"/>
  <c r="DJ34" i="6"/>
  <c r="BT36" i="6"/>
  <c r="DJ36" i="6"/>
  <c r="BT38" i="6"/>
  <c r="DJ38" i="6"/>
  <c r="BT40" i="6"/>
  <c r="DJ40" i="6"/>
  <c r="BT42" i="6"/>
  <c r="DJ42" i="6"/>
  <c r="BT44" i="6"/>
  <c r="DJ44" i="6"/>
  <c r="BT46" i="6"/>
  <c r="DJ46" i="6"/>
  <c r="BT48" i="6"/>
  <c r="DJ48" i="6"/>
  <c r="BT50" i="6"/>
  <c r="DJ50" i="6"/>
  <c r="BR53" i="6"/>
  <c r="DH53" i="6"/>
  <c r="BR55" i="6"/>
  <c r="DH55" i="6"/>
  <c r="BR57" i="6"/>
  <c r="DH57" i="6"/>
  <c r="BR59" i="6"/>
  <c r="DH59" i="6"/>
  <c r="BR61" i="6"/>
  <c r="DH61" i="6"/>
  <c r="BR63" i="6"/>
  <c r="DH63" i="6"/>
  <c r="BR65" i="6"/>
  <c r="DH65" i="6"/>
  <c r="BR67" i="6"/>
  <c r="DH67" i="6"/>
  <c r="BR69" i="6"/>
  <c r="DH69" i="6"/>
  <c r="BR71" i="6"/>
  <c r="DH71" i="6"/>
  <c r="BR73" i="6"/>
  <c r="DH73" i="6"/>
  <c r="BR75" i="6"/>
  <c r="DH75" i="6"/>
  <c r="BR77" i="6"/>
  <c r="DH77" i="6"/>
  <c r="BR79" i="6"/>
  <c r="DH79" i="6"/>
  <c r="BR81" i="6"/>
  <c r="DH81" i="6"/>
  <c r="BR83" i="6"/>
  <c r="DH83" i="6"/>
  <c r="BR85" i="6"/>
  <c r="DH85" i="6"/>
  <c r="BR87" i="6"/>
  <c r="DH87" i="6"/>
  <c r="BR89" i="6"/>
  <c r="DH89" i="6"/>
  <c r="BR91" i="6"/>
  <c r="DH91" i="6"/>
  <c r="BR93" i="6"/>
  <c r="DH93" i="6"/>
  <c r="BR95" i="6"/>
  <c r="DH95" i="6"/>
  <c r="BR97" i="6"/>
  <c r="DH97" i="6"/>
  <c r="BR99" i="6"/>
  <c r="DH99" i="6"/>
  <c r="BR101" i="6"/>
  <c r="DH101" i="6"/>
  <c r="BR103" i="6"/>
  <c r="DH103" i="6"/>
  <c r="BR105" i="6"/>
  <c r="DH105" i="6"/>
  <c r="BR107" i="6"/>
  <c r="DH107" i="6"/>
  <c r="BR109" i="6"/>
  <c r="DH109" i="6"/>
  <c r="BR111" i="6"/>
  <c r="DH111" i="6"/>
  <c r="BR113" i="6"/>
  <c r="DH113" i="6"/>
  <c r="BR115" i="6"/>
  <c r="DH115" i="6"/>
  <c r="BR117" i="6"/>
  <c r="DH117" i="6"/>
  <c r="BR119" i="6"/>
  <c r="DH119" i="6"/>
  <c r="BR121" i="6"/>
  <c r="DH121" i="6"/>
  <c r="BR123" i="6"/>
  <c r="DH123" i="6"/>
  <c r="BR125" i="6"/>
  <c r="DH125" i="6"/>
  <c r="BR127" i="6"/>
  <c r="DH127" i="6"/>
  <c r="BR129" i="6"/>
  <c r="DH129" i="6"/>
  <c r="BR131" i="6"/>
  <c r="DH131" i="6"/>
  <c r="BR133" i="6"/>
  <c r="DH133" i="6"/>
  <c r="BR135" i="6"/>
  <c r="DH135" i="6"/>
  <c r="BR137" i="6"/>
  <c r="DH137" i="6"/>
  <c r="BR139" i="6"/>
  <c r="DH139" i="6"/>
  <c r="BR141" i="6"/>
  <c r="DH141" i="6"/>
  <c r="BR143" i="6"/>
  <c r="DH143" i="6"/>
  <c r="BR145" i="6"/>
  <c r="DH145" i="6"/>
  <c r="BR147" i="6"/>
  <c r="DH147" i="6"/>
  <c r="BR149" i="6"/>
  <c r="DH149" i="6"/>
  <c r="BR151" i="6"/>
  <c r="DH151" i="6"/>
  <c r="BR153" i="6"/>
  <c r="DH153" i="6"/>
  <c r="BR155" i="6"/>
  <c r="DH155" i="6"/>
  <c r="BR157" i="6"/>
  <c r="DH157" i="6"/>
  <c r="BR159" i="6"/>
  <c r="DH159" i="6"/>
  <c r="BR161" i="6"/>
  <c r="DH161" i="6"/>
  <c r="BR163" i="6"/>
  <c r="DH163" i="6"/>
  <c r="BR165" i="6"/>
  <c r="DH165" i="6"/>
  <c r="BR167" i="6"/>
  <c r="DH167" i="6"/>
  <c r="BR169" i="6"/>
  <c r="DH169" i="6"/>
  <c r="BR171" i="6"/>
  <c r="DH171" i="6"/>
  <c r="BR173" i="6"/>
  <c r="DH173" i="6"/>
  <c r="BR175" i="6"/>
  <c r="DH175" i="6"/>
  <c r="BR177" i="6"/>
  <c r="DH177" i="6"/>
  <c r="BR179" i="6"/>
  <c r="DH179" i="6"/>
  <c r="BS52" i="6"/>
  <c r="DI52" i="6"/>
  <c r="BS54" i="6"/>
  <c r="DI54" i="6"/>
  <c r="BS56" i="6"/>
  <c r="DI56" i="6"/>
  <c r="BS58" i="6"/>
  <c r="DI58" i="6"/>
  <c r="BS60" i="6"/>
  <c r="DI60" i="6"/>
  <c r="BS62" i="6"/>
  <c r="DI62" i="6"/>
  <c r="BS64" i="6"/>
  <c r="DI64" i="6"/>
  <c r="BS66" i="6"/>
  <c r="DI66" i="6"/>
  <c r="BS68" i="6"/>
  <c r="DI68" i="6"/>
  <c r="BS70" i="6"/>
  <c r="DI70" i="6"/>
  <c r="BS72" i="6"/>
  <c r="DI72" i="6"/>
  <c r="BS74" i="6"/>
  <c r="DI74" i="6"/>
  <c r="BS76" i="6"/>
  <c r="DI76" i="6"/>
  <c r="BS78" i="6"/>
  <c r="DI78" i="6"/>
  <c r="BS80" i="6"/>
  <c r="DI80" i="6"/>
  <c r="BS82" i="6"/>
  <c r="DI82" i="6"/>
  <c r="BS84" i="6"/>
  <c r="DI84" i="6"/>
  <c r="BS86" i="6"/>
  <c r="DI86" i="6"/>
  <c r="BS88" i="6"/>
  <c r="DI88" i="6"/>
  <c r="BS90" i="6"/>
  <c r="DI90" i="6"/>
  <c r="BS92" i="6"/>
  <c r="DI92" i="6"/>
  <c r="BS94" i="6"/>
  <c r="DI94" i="6"/>
  <c r="BS96" i="6"/>
  <c r="DI96" i="6"/>
  <c r="BS98" i="6"/>
  <c r="DI98" i="6"/>
  <c r="BS100" i="6"/>
  <c r="DI100" i="6"/>
  <c r="BS102" i="6"/>
  <c r="DI102" i="6"/>
  <c r="BS104" i="6"/>
  <c r="DI104" i="6"/>
  <c r="BS106" i="6"/>
  <c r="DI106" i="6"/>
  <c r="BS108" i="6"/>
  <c r="DI108" i="6"/>
  <c r="BS110" i="6"/>
  <c r="DI110" i="6"/>
  <c r="BS112" i="6"/>
  <c r="DI112" i="6"/>
  <c r="BS114" i="6"/>
  <c r="DI114" i="6"/>
  <c r="BS116" i="6"/>
  <c r="DI116" i="6"/>
  <c r="BS118" i="6"/>
  <c r="DI118" i="6"/>
  <c r="BS120" i="6"/>
  <c r="DI120" i="6"/>
  <c r="BS122" i="6"/>
  <c r="DI122" i="6"/>
  <c r="BS124" i="6"/>
  <c r="DI124" i="6"/>
  <c r="BS126" i="6"/>
  <c r="DI126" i="6"/>
  <c r="BS128" i="6"/>
  <c r="DI128" i="6"/>
  <c r="BS130" i="6"/>
  <c r="DI130" i="6"/>
  <c r="BS132" i="6"/>
  <c r="DI132" i="6"/>
  <c r="BS134" i="6"/>
  <c r="DI134" i="6"/>
  <c r="BS136" i="6"/>
  <c r="DI136" i="6"/>
  <c r="BS138" i="6"/>
  <c r="DI138" i="6"/>
  <c r="BS140" i="6"/>
  <c r="DI140" i="6"/>
  <c r="BS142" i="6"/>
  <c r="DI142" i="6"/>
  <c r="BS144" i="6"/>
  <c r="DI144" i="6"/>
  <c r="BS146" i="6"/>
  <c r="DI146" i="6"/>
  <c r="BS148" i="6"/>
  <c r="DI148" i="6"/>
  <c r="BS150" i="6"/>
  <c r="DI150" i="6"/>
  <c r="BS152" i="6"/>
  <c r="DI152" i="6"/>
  <c r="BS154" i="6"/>
  <c r="DI154" i="6"/>
  <c r="BS156" i="6"/>
  <c r="DI156" i="6"/>
  <c r="BS158" i="6"/>
  <c r="DI158" i="6"/>
  <c r="BS160" i="6"/>
  <c r="DI160" i="6"/>
  <c r="BS162" i="6"/>
  <c r="DI162" i="6"/>
  <c r="BS164" i="6"/>
  <c r="DI164" i="6"/>
  <c r="BS166" i="6"/>
  <c r="DI166" i="6"/>
  <c r="BS168" i="6"/>
  <c r="DI168" i="6"/>
  <c r="BS170" i="6"/>
  <c r="DI170" i="6"/>
  <c r="BS172" i="6"/>
  <c r="DI172" i="6"/>
  <c r="BS174" i="6"/>
  <c r="DI174" i="6"/>
  <c r="BS176" i="6"/>
  <c r="DI176" i="6"/>
  <c r="BS178" i="6"/>
  <c r="DI178" i="6"/>
  <c r="AZ180" i="6"/>
  <c r="BQ180" i="6"/>
  <c r="DG180" i="6"/>
  <c r="AZ182" i="6"/>
  <c r="BQ182" i="6"/>
  <c r="DG182" i="6"/>
  <c r="AZ184" i="6"/>
  <c r="BQ184" i="6"/>
  <c r="DG184" i="6"/>
  <c r="AZ186" i="6"/>
  <c r="BQ186" i="6"/>
  <c r="DG186" i="6"/>
  <c r="AZ188" i="6"/>
  <c r="BQ188" i="6"/>
  <c r="DG188" i="6"/>
  <c r="AZ190" i="6"/>
  <c r="BQ190" i="6"/>
  <c r="DG190" i="6"/>
  <c r="AZ192" i="6"/>
  <c r="BQ192" i="6"/>
  <c r="DG192" i="6"/>
  <c r="AZ194" i="6"/>
  <c r="BQ194" i="6"/>
  <c r="DG194" i="6"/>
  <c r="AZ196" i="6"/>
  <c r="BQ196" i="6"/>
  <c r="DG196" i="6"/>
  <c r="AZ199" i="6"/>
  <c r="BQ199" i="6"/>
  <c r="DG199" i="6"/>
  <c r="AZ202" i="6"/>
  <c r="BQ202" i="6"/>
  <c r="DG202" i="6"/>
  <c r="AZ204" i="6"/>
  <c r="BQ204" i="6"/>
  <c r="DG204" i="6"/>
  <c r="AZ205" i="6"/>
  <c r="BQ205" i="6"/>
  <c r="DG205" i="6"/>
  <c r="AZ207" i="6"/>
  <c r="BQ207" i="6"/>
  <c r="DG207" i="6"/>
  <c r="AZ209" i="6"/>
  <c r="BQ209" i="6"/>
  <c r="DG209" i="6"/>
  <c r="AZ211" i="6"/>
  <c r="BQ211" i="6"/>
  <c r="DG211" i="6"/>
  <c r="AZ213" i="6"/>
  <c r="BQ213" i="6"/>
  <c r="DG213" i="6"/>
  <c r="AZ215" i="6"/>
  <c r="BQ215" i="6"/>
  <c r="DG215" i="6"/>
  <c r="BR181" i="6"/>
  <c r="DH181" i="6"/>
  <c r="BR183" i="6"/>
  <c r="DH183" i="6"/>
  <c r="BR185" i="6"/>
  <c r="DH185" i="6"/>
  <c r="BR187" i="6"/>
  <c r="DH187" i="6"/>
  <c r="BR189" i="6"/>
  <c r="DH189" i="6"/>
  <c r="BR191" i="6"/>
  <c r="DH191" i="6"/>
  <c r="BR193" i="6"/>
  <c r="DH193" i="6"/>
  <c r="BR195" i="6"/>
  <c r="DH195" i="6"/>
  <c r="BR197" i="6"/>
  <c r="DH197" i="6"/>
  <c r="BR198" i="6"/>
  <c r="DH198" i="6"/>
  <c r="BR201" i="6"/>
  <c r="DH201" i="6"/>
  <c r="BR203" i="6"/>
  <c r="DH203" i="6"/>
  <c r="BR206" i="6"/>
  <c r="DH206" i="6"/>
  <c r="BR208" i="6"/>
  <c r="DH208" i="6"/>
  <c r="BR210" i="6"/>
  <c r="DH210" i="6"/>
  <c r="BR212" i="6"/>
  <c r="DH212" i="6"/>
  <c r="BR214" i="6"/>
  <c r="DH214" i="6"/>
  <c r="BR216" i="6"/>
  <c r="DH216" i="6"/>
  <c r="CZ210" i="6"/>
  <c r="BJ210" i="6"/>
  <c r="CZ212" i="6"/>
  <c r="BJ212" i="6"/>
  <c r="CZ214" i="6"/>
  <c r="BJ214" i="6"/>
  <c r="CZ216" i="6"/>
  <c r="BJ216" i="6"/>
  <c r="DC210" i="6"/>
  <c r="BM210" i="6"/>
  <c r="DC212" i="6"/>
  <c r="BM212" i="6"/>
  <c r="DC214" i="6"/>
  <c r="BM214" i="6"/>
  <c r="DC216" i="6"/>
  <c r="BM216" i="6"/>
  <c r="BS6" i="6"/>
  <c r="DI6" i="6"/>
  <c r="BS8" i="6"/>
  <c r="DI8" i="6"/>
  <c r="BS10" i="6"/>
  <c r="DI10" i="6"/>
  <c r="BS12" i="6"/>
  <c r="DI12" i="6"/>
  <c r="BS14" i="6"/>
  <c r="DI14" i="6"/>
  <c r="BS16" i="6"/>
  <c r="DI16" i="6"/>
  <c r="BS18" i="6"/>
  <c r="DI18" i="6"/>
  <c r="BS20" i="6"/>
  <c r="DI20" i="6"/>
  <c r="BS22" i="6"/>
  <c r="DI22" i="6"/>
  <c r="BS24" i="6"/>
  <c r="DI24" i="6"/>
  <c r="BS26" i="6"/>
  <c r="DI26" i="6"/>
  <c r="BS28" i="6"/>
  <c r="DI28" i="6"/>
  <c r="BS30" i="6"/>
  <c r="DI30" i="6"/>
  <c r="BS32" i="6"/>
  <c r="DI32" i="6"/>
  <c r="BS34" i="6"/>
  <c r="DI34" i="6"/>
  <c r="BS36" i="6"/>
  <c r="DI36" i="6"/>
  <c r="BS38" i="6"/>
  <c r="DI38" i="6"/>
  <c r="BS40" i="6"/>
  <c r="DI40" i="6"/>
  <c r="BS42" i="6"/>
  <c r="DI42" i="6"/>
  <c r="BS44" i="6"/>
  <c r="DI44" i="6"/>
  <c r="BS46" i="6"/>
  <c r="DI46" i="6"/>
  <c r="BS48" i="6"/>
  <c r="DI48" i="6"/>
  <c r="BS50" i="6"/>
  <c r="DI50" i="6"/>
  <c r="DD209" i="6"/>
  <c r="BN209" i="6"/>
  <c r="DD211" i="6"/>
  <c r="BN211" i="6"/>
  <c r="DD213" i="6"/>
  <c r="BN213" i="6"/>
  <c r="DD215" i="6"/>
  <c r="BN215" i="6"/>
  <c r="BT5" i="6"/>
  <c r="DJ5" i="6"/>
  <c r="BT7" i="6"/>
  <c r="DJ7" i="6"/>
  <c r="BT9" i="6"/>
  <c r="DJ9" i="6"/>
  <c r="BT11" i="6"/>
  <c r="DJ11" i="6"/>
  <c r="BT13" i="6"/>
  <c r="DJ13" i="6"/>
  <c r="BT15" i="6"/>
  <c r="DJ15" i="6"/>
  <c r="BT17" i="6"/>
  <c r="DJ17" i="6"/>
  <c r="BT19" i="6"/>
  <c r="DJ19" i="6"/>
  <c r="BT21" i="6"/>
  <c r="DJ21" i="6"/>
  <c r="BT23" i="6"/>
  <c r="DJ23" i="6"/>
  <c r="BT25" i="6"/>
  <c r="DJ25" i="6"/>
  <c r="BT27" i="6"/>
  <c r="DJ27" i="6"/>
  <c r="BT29" i="6"/>
  <c r="DJ29" i="6"/>
  <c r="BT31" i="6"/>
  <c r="DJ31" i="6"/>
  <c r="BT33" i="6"/>
  <c r="DJ33" i="6"/>
  <c r="BT35" i="6"/>
  <c r="DJ35" i="6"/>
  <c r="BT37" i="6"/>
  <c r="DJ37" i="6"/>
  <c r="BT39" i="6"/>
  <c r="DJ39" i="6"/>
  <c r="BT41" i="6"/>
  <c r="DJ41" i="6"/>
  <c r="BT43" i="6"/>
  <c r="DJ43" i="6"/>
  <c r="BT45" i="6"/>
  <c r="DJ45" i="6"/>
  <c r="BT47" i="6"/>
  <c r="DJ47" i="6"/>
  <c r="BT49" i="6"/>
  <c r="DJ49" i="6"/>
  <c r="BT51" i="6"/>
  <c r="DJ51" i="6"/>
  <c r="BR54" i="6"/>
  <c r="DH54" i="6"/>
  <c r="BR56" i="6"/>
  <c r="DH56" i="6"/>
  <c r="BR58" i="6"/>
  <c r="DH58" i="6"/>
  <c r="BR60" i="6"/>
  <c r="DH60" i="6"/>
  <c r="BR62" i="6"/>
  <c r="DH62" i="6"/>
  <c r="BR64" i="6"/>
  <c r="DH64" i="6"/>
  <c r="BR66" i="6"/>
  <c r="DH66" i="6"/>
  <c r="BR68" i="6"/>
  <c r="DH68" i="6"/>
  <c r="BR70" i="6"/>
  <c r="DH70" i="6"/>
  <c r="BR72" i="6"/>
  <c r="DH72" i="6"/>
  <c r="BR74" i="6"/>
  <c r="DH74" i="6"/>
  <c r="BR76" i="6"/>
  <c r="DH76" i="6"/>
  <c r="BR78" i="6"/>
  <c r="DH78" i="6"/>
  <c r="BR80" i="6"/>
  <c r="DH80" i="6"/>
  <c r="BR82" i="6"/>
  <c r="DH82" i="6"/>
  <c r="BR84" i="6"/>
  <c r="DH84" i="6"/>
  <c r="BR86" i="6"/>
  <c r="DH86" i="6"/>
  <c r="BR88" i="6"/>
  <c r="DH88" i="6"/>
  <c r="BR90" i="6"/>
  <c r="DH90" i="6"/>
  <c r="BR92" i="6"/>
  <c r="DH92" i="6"/>
  <c r="BR94" i="6"/>
  <c r="DH94" i="6"/>
  <c r="BR96" i="6"/>
  <c r="DH96" i="6"/>
  <c r="BR98" i="6"/>
  <c r="DH98" i="6"/>
  <c r="BR100" i="6"/>
  <c r="DH100" i="6"/>
  <c r="BR102" i="6"/>
  <c r="DH102" i="6"/>
  <c r="BR104" i="6"/>
  <c r="DH104" i="6"/>
  <c r="BR106" i="6"/>
  <c r="DH106" i="6"/>
  <c r="BR108" i="6"/>
  <c r="DH108" i="6"/>
  <c r="BR110" i="6"/>
  <c r="DH110" i="6"/>
  <c r="BR112" i="6"/>
  <c r="DH112" i="6"/>
  <c r="BR114" i="6"/>
  <c r="DH114" i="6"/>
  <c r="BR116" i="6"/>
  <c r="DH116" i="6"/>
  <c r="BR118" i="6"/>
  <c r="DH118" i="6"/>
  <c r="BR120" i="6"/>
  <c r="DH120" i="6"/>
  <c r="BR122" i="6"/>
  <c r="DH122" i="6"/>
  <c r="BR124" i="6"/>
  <c r="DH124" i="6"/>
  <c r="BR126" i="6"/>
  <c r="DH126" i="6"/>
  <c r="BR128" i="6"/>
  <c r="DH128" i="6"/>
  <c r="BR130" i="6"/>
  <c r="DH130" i="6"/>
  <c r="BR132" i="6"/>
  <c r="DH132" i="6"/>
  <c r="BR134" i="6"/>
  <c r="DH134" i="6"/>
  <c r="BR136" i="6"/>
  <c r="DH136" i="6"/>
  <c r="BR138" i="6"/>
  <c r="DH138" i="6"/>
  <c r="BR140" i="6"/>
  <c r="DH140" i="6"/>
  <c r="BR142" i="6"/>
  <c r="DH142" i="6"/>
  <c r="BR144" i="6"/>
  <c r="DH144" i="6"/>
  <c r="BR146" i="6"/>
  <c r="DH146" i="6"/>
  <c r="BR148" i="6"/>
  <c r="DH148" i="6"/>
  <c r="BR150" i="6"/>
  <c r="DH150" i="6"/>
  <c r="BR152" i="6"/>
  <c r="DH152" i="6"/>
  <c r="BR154" i="6"/>
  <c r="DH154" i="6"/>
  <c r="BR156" i="6"/>
  <c r="DH156" i="6"/>
  <c r="BR158" i="6"/>
  <c r="DH158" i="6"/>
  <c r="BR160" i="6"/>
  <c r="DH160" i="6"/>
  <c r="BR162" i="6"/>
  <c r="DH162" i="6"/>
  <c r="BR164" i="6"/>
  <c r="DH164" i="6"/>
  <c r="BR166" i="6"/>
  <c r="DH166" i="6"/>
  <c r="BR168" i="6"/>
  <c r="DH168" i="6"/>
  <c r="BR170" i="6"/>
  <c r="DH170" i="6"/>
  <c r="BR172" i="6"/>
  <c r="DH172" i="6"/>
  <c r="BR174" i="6"/>
  <c r="DH174" i="6"/>
  <c r="BR176" i="6"/>
  <c r="DH176" i="6"/>
  <c r="BR178" i="6"/>
  <c r="DH178" i="6"/>
  <c r="BT180" i="6"/>
  <c r="DJ180" i="6"/>
  <c r="BS53" i="6"/>
  <c r="DI53" i="6"/>
  <c r="BS55" i="6"/>
  <c r="DI55" i="6"/>
  <c r="BS57" i="6"/>
  <c r="DI57" i="6"/>
  <c r="BS59" i="6"/>
  <c r="DI59" i="6"/>
  <c r="BS61" i="6"/>
  <c r="DI61" i="6"/>
  <c r="BS63" i="6"/>
  <c r="DI63" i="6"/>
  <c r="BS65" i="6"/>
  <c r="DI65" i="6"/>
  <c r="BS67" i="6"/>
  <c r="DI67" i="6"/>
  <c r="BS69" i="6"/>
  <c r="DI69" i="6"/>
  <c r="BS71" i="6"/>
  <c r="DI71" i="6"/>
  <c r="BS73" i="6"/>
  <c r="DI73" i="6"/>
  <c r="BS75" i="6"/>
  <c r="DI75" i="6"/>
  <c r="BS77" i="6"/>
  <c r="DI77" i="6"/>
  <c r="BS79" i="6"/>
  <c r="DI79" i="6"/>
  <c r="BS81" i="6"/>
  <c r="DI81" i="6"/>
  <c r="BS83" i="6"/>
  <c r="DI83" i="6"/>
  <c r="BS85" i="6"/>
  <c r="DI85" i="6"/>
  <c r="BS87" i="6"/>
  <c r="DI87" i="6"/>
  <c r="BS89" i="6"/>
  <c r="DI89" i="6"/>
  <c r="BS91" i="6"/>
  <c r="DI91" i="6"/>
  <c r="BS93" i="6"/>
  <c r="DI93" i="6"/>
  <c r="BS95" i="6"/>
  <c r="DI95" i="6"/>
  <c r="BS97" i="6"/>
  <c r="DI97" i="6"/>
  <c r="BS99" i="6"/>
  <c r="DI99" i="6"/>
  <c r="BS101" i="6"/>
  <c r="DI101" i="6"/>
  <c r="BS103" i="6"/>
  <c r="DI103" i="6"/>
  <c r="BS105" i="6"/>
  <c r="DI105" i="6"/>
  <c r="BS107" i="6"/>
  <c r="DI107" i="6"/>
  <c r="BS109" i="6"/>
  <c r="DI109" i="6"/>
  <c r="BS111" i="6"/>
  <c r="DI111" i="6"/>
  <c r="BS113" i="6"/>
  <c r="DI113" i="6"/>
  <c r="BS115" i="6"/>
  <c r="DI115" i="6"/>
  <c r="BS117" i="6"/>
  <c r="DI117" i="6"/>
  <c r="BS119" i="6"/>
  <c r="DI119" i="6"/>
  <c r="BS121" i="6"/>
  <c r="DI121" i="6"/>
  <c r="BS123" i="6"/>
  <c r="DI123" i="6"/>
  <c r="BS125" i="6"/>
  <c r="DI125" i="6"/>
  <c r="BS127" i="6"/>
  <c r="DI127" i="6"/>
  <c r="BS129" i="6"/>
  <c r="DI129" i="6"/>
  <c r="BS131" i="6"/>
  <c r="DI131" i="6"/>
  <c r="BS133" i="6"/>
  <c r="DI133" i="6"/>
  <c r="BS135" i="6"/>
  <c r="DI135" i="6"/>
  <c r="BS137" i="6"/>
  <c r="DI137" i="6"/>
  <c r="BS139" i="6"/>
  <c r="DI139" i="6"/>
  <c r="BS141" i="6"/>
  <c r="DI141" i="6"/>
  <c r="BS143" i="6"/>
  <c r="DI143" i="6"/>
  <c r="BS145" i="6"/>
  <c r="DI145" i="6"/>
  <c r="BS147" i="6"/>
  <c r="DI147" i="6"/>
  <c r="BS149" i="6"/>
  <c r="DI149" i="6"/>
  <c r="BS151" i="6"/>
  <c r="DI151" i="6"/>
  <c r="BS153" i="6"/>
  <c r="DI153" i="6"/>
  <c r="BS155" i="6"/>
  <c r="DI155" i="6"/>
  <c r="BS157" i="6"/>
  <c r="DI157" i="6"/>
  <c r="BS159" i="6"/>
  <c r="DI159" i="6"/>
  <c r="BS161" i="6"/>
  <c r="DI161" i="6"/>
  <c r="BS163" i="6"/>
  <c r="DI163" i="6"/>
  <c r="BS165" i="6"/>
  <c r="DI165" i="6"/>
  <c r="BS167" i="6"/>
  <c r="DI167" i="6"/>
  <c r="BS169" i="6"/>
  <c r="DI169" i="6"/>
  <c r="BS171" i="6"/>
  <c r="DI171" i="6"/>
  <c r="BS173" i="6"/>
  <c r="DI173" i="6"/>
  <c r="BS175" i="6"/>
  <c r="DI175" i="6"/>
  <c r="BS177" i="6"/>
  <c r="DI177" i="6"/>
  <c r="BS179" i="6"/>
  <c r="DI179" i="6"/>
  <c r="AZ181" i="6"/>
  <c r="BQ181" i="6"/>
  <c r="DG181" i="6"/>
  <c r="AZ183" i="6"/>
  <c r="BQ183" i="6"/>
  <c r="DG183" i="6"/>
  <c r="AZ185" i="6"/>
  <c r="BQ185" i="6"/>
  <c r="DG185" i="6"/>
  <c r="AZ187" i="6"/>
  <c r="BQ187" i="6"/>
  <c r="DG187" i="6"/>
  <c r="AZ189" i="6"/>
  <c r="BQ189" i="6"/>
  <c r="DG189" i="6"/>
  <c r="AZ191" i="6"/>
  <c r="BQ191" i="6"/>
  <c r="DG191" i="6"/>
  <c r="AZ193" i="6"/>
  <c r="BQ193" i="6"/>
  <c r="DG193" i="6"/>
  <c r="AZ195" i="6"/>
  <c r="BQ195" i="6"/>
  <c r="DG195" i="6"/>
  <c r="AZ197" i="6"/>
  <c r="BQ197" i="6"/>
  <c r="DG197" i="6"/>
  <c r="AZ198" i="6"/>
  <c r="BQ198" i="6"/>
  <c r="DG198" i="6"/>
  <c r="AZ201" i="6"/>
  <c r="BQ201" i="6"/>
  <c r="DG201" i="6"/>
  <c r="AZ203" i="6"/>
  <c r="BQ203" i="6"/>
  <c r="DG203" i="6"/>
  <c r="AZ206" i="6"/>
  <c r="BQ206" i="6"/>
  <c r="DG206" i="6"/>
  <c r="AZ208" i="6"/>
  <c r="BQ208" i="6"/>
  <c r="DG208" i="6"/>
  <c r="AZ210" i="6"/>
  <c r="BQ210" i="6"/>
  <c r="DG210" i="6"/>
  <c r="AZ212" i="6"/>
  <c r="BQ212" i="6"/>
  <c r="DG212" i="6"/>
  <c r="AZ214" i="6"/>
  <c r="BQ214" i="6"/>
  <c r="DG214" i="6"/>
  <c r="AZ216" i="6"/>
  <c r="BQ216" i="6"/>
  <c r="DG216" i="6"/>
  <c r="BR182" i="6"/>
  <c r="DH182" i="6"/>
  <c r="BR184" i="6"/>
  <c r="DH184" i="6"/>
  <c r="BR186" i="6"/>
  <c r="DH186" i="6"/>
  <c r="BR188" i="6"/>
  <c r="DH188" i="6"/>
  <c r="BR190" i="6"/>
  <c r="DH190" i="6"/>
  <c r="BR192" i="6"/>
  <c r="DH192" i="6"/>
  <c r="BR194" i="6"/>
  <c r="DH194" i="6"/>
  <c r="BR196" i="6"/>
  <c r="DH196" i="6"/>
  <c r="BR199" i="6"/>
  <c r="DH199" i="6"/>
  <c r="BR202" i="6"/>
  <c r="DH202" i="6"/>
  <c r="BR204" i="6"/>
  <c r="DH204" i="6"/>
  <c r="BR205" i="6"/>
  <c r="DH205" i="6"/>
  <c r="BR207" i="6"/>
  <c r="DH207" i="6"/>
  <c r="BR209" i="6"/>
  <c r="DH209" i="6"/>
  <c r="BR211" i="6"/>
  <c r="DH211" i="6"/>
  <c r="BR213" i="6"/>
  <c r="DH213" i="6"/>
  <c r="BR215" i="6"/>
  <c r="DH215" i="6"/>
  <c r="DD207" i="6"/>
  <c r="CR207" i="6"/>
  <c r="CT53" i="6"/>
  <c r="BB53" i="6"/>
  <c r="CY207" i="6"/>
  <c r="CT207" i="6"/>
  <c r="BH207" i="6"/>
  <c r="CZ53" i="6"/>
  <c r="BO53" i="6"/>
  <c r="AK207" i="6"/>
  <c r="BF207" i="6" s="1"/>
  <c r="CW53" i="6"/>
  <c r="AU207" i="6"/>
  <c r="DF207" i="6" s="1"/>
  <c r="BG207" i="6"/>
  <c r="DB207" i="6"/>
  <c r="BC207" i="6"/>
  <c r="BH53" i="6"/>
  <c r="AP53" i="6"/>
  <c r="BK53" i="6" s="1"/>
  <c r="CY53" i="6"/>
  <c r="CS53" i="6"/>
  <c r="AP207" i="6"/>
  <c r="BK207" i="6" s="1"/>
  <c r="BL207" i="6"/>
  <c r="AK53" i="6"/>
  <c r="BF53" i="6" s="1"/>
  <c r="DB53" i="6"/>
  <c r="BL53" i="6"/>
  <c r="CW189" i="6"/>
  <c r="DC189" i="6"/>
  <c r="CZ208" i="6"/>
  <c r="BJ208" i="6"/>
  <c r="CX208" i="6"/>
  <c r="BH208" i="6"/>
  <c r="BL208" i="6"/>
  <c r="DB208" i="6"/>
  <c r="AU208" i="6"/>
  <c r="BB208" i="6"/>
  <c r="CR208" i="6"/>
  <c r="AK208" i="6"/>
  <c r="DE208" i="6"/>
  <c r="BO208" i="6"/>
  <c r="BM208" i="6"/>
  <c r="DC208" i="6"/>
  <c r="BG208" i="6"/>
  <c r="CW208" i="6"/>
  <c r="AP208" i="6"/>
  <c r="BD208" i="6"/>
  <c r="CT208" i="6"/>
  <c r="CU208" i="6"/>
  <c r="BE208" i="6"/>
  <c r="BC208" i="6"/>
  <c r="CS208" i="6"/>
  <c r="DD208" i="6"/>
  <c r="BN208" i="6"/>
  <c r="BI208" i="6"/>
  <c r="CY208" i="6"/>
  <c r="AK206" i="6"/>
  <c r="BB206" i="6"/>
  <c r="CR206" i="6"/>
  <c r="BE206" i="6"/>
  <c r="CU206" i="6"/>
  <c r="BJ206" i="6"/>
  <c r="CZ206" i="6"/>
  <c r="BM206" i="6"/>
  <c r="DC206" i="6"/>
  <c r="DD206" i="6"/>
  <c r="BN206" i="6"/>
  <c r="BD206" i="6"/>
  <c r="CT206" i="6"/>
  <c r="BG206" i="6"/>
  <c r="CW206" i="6"/>
  <c r="AP206" i="6"/>
  <c r="DB206" i="6"/>
  <c r="AU206" i="6"/>
  <c r="BL206" i="6"/>
  <c r="BO206" i="6"/>
  <c r="DE206" i="6"/>
  <c r="CS206" i="6"/>
  <c r="BC206" i="6"/>
  <c r="CX206" i="6"/>
  <c r="BH206" i="6"/>
  <c r="BI206" i="6"/>
  <c r="CY206" i="6"/>
  <c r="AU200" i="6"/>
  <c r="DF200" i="6" s="1"/>
  <c r="AK55" i="6"/>
  <c r="BB55" i="6"/>
  <c r="CR55" i="6"/>
  <c r="BE55" i="6"/>
  <c r="CU55" i="6"/>
  <c r="BJ55" i="6"/>
  <c r="CZ55" i="6"/>
  <c r="BM55" i="6"/>
  <c r="DC55" i="6"/>
  <c r="DD55" i="6"/>
  <c r="BN55" i="6"/>
  <c r="BD55" i="6"/>
  <c r="CT55" i="6"/>
  <c r="AP200" i="6"/>
  <c r="DA200" i="6" s="1"/>
  <c r="BG55" i="6"/>
  <c r="CW55" i="6"/>
  <c r="AP55" i="6"/>
  <c r="DB55" i="6"/>
  <c r="AU55" i="6"/>
  <c r="BL55" i="6"/>
  <c r="BO55" i="6"/>
  <c r="DE55" i="6"/>
  <c r="CS55" i="6"/>
  <c r="BC55" i="6"/>
  <c r="CX55" i="6"/>
  <c r="BH55" i="6"/>
  <c r="BI55" i="6"/>
  <c r="CY55" i="6"/>
  <c r="BI189" i="6"/>
  <c r="DB189" i="6"/>
  <c r="BH189" i="6"/>
  <c r="BB189" i="6"/>
  <c r="BN189" i="6"/>
  <c r="BO189" i="6"/>
  <c r="BC189" i="6"/>
  <c r="CT128" i="6"/>
  <c r="BD128" i="6"/>
  <c r="BG128" i="6"/>
  <c r="CW128" i="6"/>
  <c r="AP128" i="6"/>
  <c r="DB128" i="6"/>
  <c r="BL128" i="6"/>
  <c r="DE128" i="6"/>
  <c r="BO128" i="6"/>
  <c r="CS128" i="6"/>
  <c r="BC128" i="6"/>
  <c r="CX128" i="6"/>
  <c r="BH128" i="6"/>
  <c r="CY128" i="6"/>
  <c r="BI128" i="6"/>
  <c r="BN128" i="6"/>
  <c r="DD128" i="6"/>
  <c r="AK128" i="6"/>
  <c r="BB128" i="6"/>
  <c r="CR128" i="6"/>
  <c r="CU128" i="6"/>
  <c r="BE128" i="6"/>
  <c r="CZ128" i="6"/>
  <c r="BJ128" i="6"/>
  <c r="BM128" i="6"/>
  <c r="DC128" i="6"/>
  <c r="BE189" i="6"/>
  <c r="AP189" i="6"/>
  <c r="BK189" i="6" s="1"/>
  <c r="AK189" i="6"/>
  <c r="CV189" i="6" s="1"/>
  <c r="BJ189" i="6"/>
  <c r="CT189" i="6"/>
  <c r="CY141" i="6"/>
  <c r="BI141" i="6"/>
  <c r="BD198" i="6"/>
  <c r="CT198" i="6"/>
  <c r="DD198" i="6"/>
  <c r="BN198" i="6"/>
  <c r="AP141" i="6"/>
  <c r="BJ141" i="6"/>
  <c r="CZ141" i="6"/>
  <c r="BE198" i="6"/>
  <c r="CU198" i="6"/>
  <c r="BO198" i="6"/>
  <c r="DE198" i="6"/>
  <c r="CW141" i="6"/>
  <c r="BG141" i="6"/>
  <c r="BB198" i="6"/>
  <c r="CR198" i="6"/>
  <c r="AK198" i="6"/>
  <c r="DB198" i="6"/>
  <c r="BL198" i="6"/>
  <c r="AU198" i="6"/>
  <c r="BH141" i="6"/>
  <c r="CX141" i="6"/>
  <c r="BC198" i="6"/>
  <c r="CS198" i="6"/>
  <c r="BM198" i="6"/>
  <c r="DC198" i="6"/>
  <c r="CT141" i="6"/>
  <c r="BD141" i="6"/>
  <c r="BN141" i="6"/>
  <c r="DD141" i="6"/>
  <c r="CY198" i="6"/>
  <c r="BI198" i="6"/>
  <c r="AK141" i="6"/>
  <c r="BE141" i="6"/>
  <c r="CU141" i="6"/>
  <c r="BO141" i="6"/>
  <c r="DE141" i="6"/>
  <c r="BJ198" i="6"/>
  <c r="CZ198" i="6"/>
  <c r="CR141" i="6"/>
  <c r="BB141" i="6"/>
  <c r="DB141" i="6"/>
  <c r="BL141" i="6"/>
  <c r="BG198" i="6"/>
  <c r="CW198" i="6"/>
  <c r="AP198" i="6"/>
  <c r="BC141" i="6"/>
  <c r="CS141" i="6"/>
  <c r="BM141" i="6"/>
  <c r="DC141" i="6"/>
  <c r="BH198" i="6"/>
  <c r="CX198" i="6"/>
  <c r="BN46" i="6"/>
  <c r="AK205" i="6"/>
  <c r="BB205" i="6"/>
  <c r="CR205" i="6"/>
  <c r="BE205" i="6"/>
  <c r="CU205" i="6"/>
  <c r="BJ205" i="6"/>
  <c r="CZ205" i="6"/>
  <c r="BM205" i="6"/>
  <c r="DC205" i="6"/>
  <c r="DD205" i="6"/>
  <c r="BN205" i="6"/>
  <c r="BD205" i="6"/>
  <c r="CT205" i="6"/>
  <c r="BG205" i="6"/>
  <c r="CW205" i="6"/>
  <c r="AP205" i="6"/>
  <c r="DB205" i="6"/>
  <c r="AU205" i="6"/>
  <c r="BL205" i="6"/>
  <c r="BO205" i="6"/>
  <c r="DE205" i="6"/>
  <c r="CS205" i="6"/>
  <c r="BC205" i="6"/>
  <c r="CX205" i="6"/>
  <c r="BH205" i="6"/>
  <c r="BI205" i="6"/>
  <c r="CY205" i="6"/>
  <c r="BJ102" i="6"/>
  <c r="CZ102" i="6"/>
  <c r="CY102" i="6"/>
  <c r="BI102" i="6"/>
  <c r="AP102" i="6"/>
  <c r="CW102" i="6"/>
  <c r="BG102" i="6"/>
  <c r="BL102" i="6"/>
  <c r="DB102" i="6"/>
  <c r="BO102" i="6"/>
  <c r="DE102" i="6"/>
  <c r="BM102" i="6"/>
  <c r="DC102" i="6"/>
  <c r="BN102" i="6"/>
  <c r="DD102" i="6"/>
  <c r="CS102" i="6"/>
  <c r="BC102" i="6"/>
  <c r="BB102" i="6"/>
  <c r="CR102" i="6"/>
  <c r="BD102" i="6"/>
  <c r="CT102" i="6"/>
  <c r="AK102" i="6"/>
  <c r="BE102" i="6"/>
  <c r="CU102" i="6"/>
  <c r="CR46" i="6"/>
  <c r="BM49" i="6"/>
  <c r="DC49" i="6"/>
  <c r="DB49" i="6"/>
  <c r="AU49" i="6"/>
  <c r="BL49" i="6"/>
  <c r="BO49" i="6"/>
  <c r="DE49" i="6"/>
  <c r="DD49" i="6"/>
  <c r="BN49" i="6"/>
  <c r="BC49" i="6"/>
  <c r="CS49" i="6"/>
  <c r="BG49" i="6"/>
  <c r="CW49" i="6"/>
  <c r="AP49" i="6"/>
  <c r="CR49" i="6"/>
  <c r="BB49" i="6"/>
  <c r="AK49" i="6"/>
  <c r="CX49" i="6"/>
  <c r="BH49" i="6"/>
  <c r="BE49" i="6"/>
  <c r="CU49" i="6"/>
  <c r="BI49" i="6"/>
  <c r="CY49" i="6"/>
  <c r="CT49" i="6"/>
  <c r="BD49" i="6"/>
  <c r="CZ49" i="6"/>
  <c r="BJ49" i="6"/>
  <c r="BO195" i="6"/>
  <c r="BM46" i="6"/>
  <c r="AK46" i="6"/>
  <c r="CV46" i="6" s="1"/>
  <c r="CS46" i="6"/>
  <c r="BI46" i="6"/>
  <c r="CY46" i="6"/>
  <c r="BJ46" i="6"/>
  <c r="CZ46" i="6"/>
  <c r="BO46" i="6"/>
  <c r="DE46" i="6"/>
  <c r="BD46" i="6"/>
  <c r="CT46" i="6"/>
  <c r="CW46" i="6"/>
  <c r="AP46" i="6"/>
  <c r="BG46" i="6"/>
  <c r="BL46" i="6"/>
  <c r="DB46" i="6"/>
  <c r="AU46" i="6"/>
  <c r="BE46" i="6"/>
  <c r="CU46" i="6"/>
  <c r="BH46" i="6"/>
  <c r="CX46" i="6"/>
  <c r="CF138" i="6"/>
  <c r="CF126" i="6"/>
  <c r="CK126" i="6"/>
  <c r="DD15" i="6"/>
  <c r="BN15" i="6"/>
  <c r="CU15" i="6"/>
  <c r="BE15" i="6"/>
  <c r="CR42" i="6"/>
  <c r="BB42" i="6"/>
  <c r="DE42" i="6"/>
  <c r="BO42" i="6"/>
  <c r="DB122" i="6"/>
  <c r="BL122" i="6"/>
  <c r="CU122" i="6"/>
  <c r="BE122" i="6"/>
  <c r="CX26" i="6"/>
  <c r="BH26" i="6"/>
  <c r="CX66" i="6"/>
  <c r="BH66" i="6"/>
  <c r="CX40" i="6"/>
  <c r="BH40" i="6"/>
  <c r="CT15" i="6"/>
  <c r="BD15" i="6"/>
  <c r="DC15" i="6"/>
  <c r="BM15" i="6"/>
  <c r="CS15" i="6"/>
  <c r="BC15" i="6"/>
  <c r="CT42" i="6"/>
  <c r="BD42" i="6"/>
  <c r="DC42" i="6"/>
  <c r="BM42" i="6"/>
  <c r="CS42" i="6"/>
  <c r="BC42" i="6"/>
  <c r="CT122" i="6"/>
  <c r="BD122" i="6"/>
  <c r="DC122" i="6"/>
  <c r="BM122" i="6"/>
  <c r="CS122" i="6"/>
  <c r="BC122" i="6"/>
  <c r="CZ26" i="6"/>
  <c r="BJ26" i="6"/>
  <c r="CY122" i="6"/>
  <c r="BI122" i="6"/>
  <c r="CZ66" i="6"/>
  <c r="BJ66" i="6"/>
  <c r="CZ42" i="6"/>
  <c r="BJ42" i="6"/>
  <c r="CZ40" i="6"/>
  <c r="BJ40" i="6"/>
  <c r="CZ38" i="6"/>
  <c r="BJ38" i="6"/>
  <c r="DD122" i="6"/>
  <c r="BN122" i="6"/>
  <c r="CZ122" i="6"/>
  <c r="BJ122" i="6"/>
  <c r="CY66" i="6"/>
  <c r="BI66" i="6"/>
  <c r="CY42" i="6"/>
  <c r="BI42" i="6"/>
  <c r="CY40" i="6"/>
  <c r="BI40" i="6"/>
  <c r="CY38" i="6"/>
  <c r="BI38" i="6"/>
  <c r="DD190" i="6"/>
  <c r="BN190" i="6"/>
  <c r="CR195" i="6"/>
  <c r="BB195" i="6"/>
  <c r="DB195" i="6"/>
  <c r="BL195" i="6"/>
  <c r="CW196" i="6"/>
  <c r="BG196" i="6"/>
  <c r="DD194" i="6"/>
  <c r="BN194" i="6"/>
  <c r="CY195" i="6"/>
  <c r="BI195" i="6"/>
  <c r="CX196" i="6"/>
  <c r="BH196" i="6"/>
  <c r="CU194" i="6"/>
  <c r="BE194" i="6"/>
  <c r="DE194" i="6"/>
  <c r="BO194" i="6"/>
  <c r="CZ194" i="6"/>
  <c r="BJ194" i="6"/>
  <c r="CU197" i="6"/>
  <c r="BE197" i="6"/>
  <c r="DE197" i="6"/>
  <c r="BO197" i="6"/>
  <c r="CZ197" i="6"/>
  <c r="BJ197" i="6"/>
  <c r="CT195" i="6"/>
  <c r="BD195" i="6"/>
  <c r="DD195" i="6"/>
  <c r="BN195" i="6"/>
  <c r="CY196" i="6"/>
  <c r="BI196" i="6"/>
  <c r="CS195" i="6"/>
  <c r="BC195" i="6"/>
  <c r="DC195" i="6"/>
  <c r="BM195" i="6"/>
  <c r="CZ196" i="6"/>
  <c r="BJ196" i="6"/>
  <c r="CW194" i="6"/>
  <c r="BG194" i="6"/>
  <c r="CR194" i="6"/>
  <c r="BB194" i="6"/>
  <c r="DB194" i="6"/>
  <c r="BL194" i="6"/>
  <c r="CW197" i="6"/>
  <c r="BG197" i="6"/>
  <c r="CR197" i="6"/>
  <c r="BB197" i="6"/>
  <c r="DB197" i="6"/>
  <c r="BL197" i="6"/>
  <c r="CX15" i="6"/>
  <c r="BH15" i="6"/>
  <c r="DC202" i="6"/>
  <c r="BM202" i="6"/>
  <c r="CY202" i="6"/>
  <c r="BI202" i="6"/>
  <c r="DD202" i="6"/>
  <c r="BN202" i="6"/>
  <c r="CR202" i="6"/>
  <c r="BB202" i="6"/>
  <c r="CR190" i="6"/>
  <c r="BB190" i="6"/>
  <c r="DE202" i="6"/>
  <c r="BO202" i="6"/>
  <c r="CZ190" i="6"/>
  <c r="BJ190" i="6"/>
  <c r="CY190" i="6"/>
  <c r="BI190" i="6"/>
  <c r="CX190" i="6"/>
  <c r="BH190" i="6"/>
  <c r="DC86" i="6"/>
  <c r="BM86" i="6"/>
  <c r="CZ86" i="6"/>
  <c r="BJ86" i="6"/>
  <c r="CX86" i="6"/>
  <c r="BH86" i="6"/>
  <c r="CU86" i="6"/>
  <c r="BE86" i="6"/>
  <c r="DE86" i="6"/>
  <c r="BO86" i="6"/>
  <c r="DD86" i="6"/>
  <c r="BN86" i="6"/>
  <c r="CW203" i="6"/>
  <c r="BG203" i="6"/>
  <c r="CS204" i="6"/>
  <c r="BC204" i="6"/>
  <c r="CS203" i="6"/>
  <c r="BC203" i="6"/>
  <c r="CU203" i="6"/>
  <c r="BE203" i="6"/>
  <c r="CY203" i="6"/>
  <c r="BI203" i="6"/>
  <c r="CZ204" i="6"/>
  <c r="BJ204" i="6"/>
  <c r="DE204" i="6"/>
  <c r="BO204" i="6"/>
  <c r="DD203" i="6"/>
  <c r="BN203" i="6"/>
  <c r="CU204" i="6"/>
  <c r="BE204" i="6"/>
  <c r="DB204" i="6"/>
  <c r="BL204" i="6"/>
  <c r="CX203" i="6"/>
  <c r="BH203" i="6"/>
  <c r="CR204" i="6"/>
  <c r="BB204" i="6"/>
  <c r="DE15" i="6"/>
  <c r="BO15" i="6"/>
  <c r="DB42" i="6"/>
  <c r="BL42" i="6"/>
  <c r="CU42" i="6"/>
  <c r="BE42" i="6"/>
  <c r="DD42" i="6"/>
  <c r="BN42" i="6"/>
  <c r="CR122" i="6"/>
  <c r="BB122" i="6"/>
  <c r="DE122" i="6"/>
  <c r="BO122" i="6"/>
  <c r="CW122" i="6"/>
  <c r="BG122" i="6"/>
  <c r="CX42" i="6"/>
  <c r="BH42" i="6"/>
  <c r="CX38" i="6"/>
  <c r="BH38" i="6"/>
  <c r="CY26" i="6"/>
  <c r="BI26" i="6"/>
  <c r="CX122" i="6"/>
  <c r="BH122" i="6"/>
  <c r="CW66" i="6"/>
  <c r="BG66" i="6"/>
  <c r="CW42" i="6"/>
  <c r="BG42" i="6"/>
  <c r="CW40" i="6"/>
  <c r="BG40" i="6"/>
  <c r="CY15" i="6"/>
  <c r="BI15" i="6"/>
  <c r="DE190" i="6"/>
  <c r="BO190" i="6"/>
  <c r="CX195" i="6"/>
  <c r="BH195" i="6"/>
  <c r="CS196" i="6"/>
  <c r="BC196" i="6"/>
  <c r="DC196" i="6"/>
  <c r="BM196" i="6"/>
  <c r="CU195" i="6"/>
  <c r="BE195" i="6"/>
  <c r="CR196" i="6"/>
  <c r="BB196" i="6"/>
  <c r="DB196" i="6"/>
  <c r="BL196" i="6"/>
  <c r="CY194" i="6"/>
  <c r="BI194" i="6"/>
  <c r="CT194" i="6"/>
  <c r="BD194" i="6"/>
  <c r="DD197" i="6"/>
  <c r="BN197" i="6"/>
  <c r="CY197" i="6"/>
  <c r="BI197" i="6"/>
  <c r="CT197" i="6"/>
  <c r="BD197" i="6"/>
  <c r="DD196" i="6"/>
  <c r="BN196" i="6"/>
  <c r="CZ195" i="6"/>
  <c r="BJ195" i="6"/>
  <c r="CU196" i="6"/>
  <c r="BE196" i="6"/>
  <c r="DE196" i="6"/>
  <c r="BO196" i="6"/>
  <c r="CW195" i="6"/>
  <c r="BG195" i="6"/>
  <c r="CT196" i="6"/>
  <c r="BD196" i="6"/>
  <c r="CS194" i="6"/>
  <c r="BC194" i="6"/>
  <c r="DC194" i="6"/>
  <c r="BM194" i="6"/>
  <c r="CX194" i="6"/>
  <c r="BH194" i="6"/>
  <c r="CS197" i="6"/>
  <c r="BC197" i="6"/>
  <c r="DC197" i="6"/>
  <c r="BM197" i="6"/>
  <c r="CX197" i="6"/>
  <c r="BH197" i="6"/>
  <c r="CZ15" i="6"/>
  <c r="BJ15" i="6"/>
  <c r="CS202" i="6"/>
  <c r="BC202" i="6"/>
  <c r="CX202" i="6"/>
  <c r="BH202" i="6"/>
  <c r="CT202" i="6"/>
  <c r="BD202" i="6"/>
  <c r="CW202" i="6"/>
  <c r="BG202" i="6"/>
  <c r="DB202" i="6"/>
  <c r="BL202" i="6"/>
  <c r="CU202" i="6"/>
  <c r="BE202" i="6"/>
  <c r="CZ202" i="6"/>
  <c r="BJ202" i="6"/>
  <c r="CU190" i="6"/>
  <c r="BE190" i="6"/>
  <c r="CS190" i="6"/>
  <c r="BC190" i="6"/>
  <c r="CT190" i="6"/>
  <c r="BD190" i="6"/>
  <c r="DB86" i="6"/>
  <c r="BL86" i="6"/>
  <c r="CY86" i="6"/>
  <c r="BI86" i="6"/>
  <c r="CT86" i="6"/>
  <c r="BD86" i="6"/>
  <c r="CR86" i="6"/>
  <c r="BB86" i="6"/>
  <c r="CS86" i="6"/>
  <c r="BC86" i="6"/>
  <c r="CW86" i="6"/>
  <c r="BG86" i="6"/>
  <c r="DB203" i="6"/>
  <c r="BL203" i="6"/>
  <c r="DC204" i="6"/>
  <c r="BM204" i="6"/>
  <c r="DD204" i="6"/>
  <c r="BN204" i="6"/>
  <c r="CW204" i="6"/>
  <c r="BG204" i="6"/>
  <c r="DC203" i="6"/>
  <c r="BM203" i="6"/>
  <c r="CT203" i="6"/>
  <c r="BD203" i="6"/>
  <c r="CX204" i="6"/>
  <c r="BH204" i="6"/>
  <c r="CZ203" i="6"/>
  <c r="BJ203" i="6"/>
  <c r="CR203" i="6"/>
  <c r="BB203" i="6"/>
  <c r="DE203" i="6"/>
  <c r="BO203" i="6"/>
  <c r="CY204" i="6"/>
  <c r="BI204" i="6"/>
  <c r="CT204" i="6"/>
  <c r="BD204" i="6"/>
  <c r="AU204" i="6"/>
  <c r="AK204" i="6"/>
  <c r="AP204" i="6"/>
  <c r="AP203" i="6"/>
  <c r="AU203" i="6"/>
  <c r="AK203" i="6"/>
  <c r="AP86" i="6"/>
  <c r="AK86" i="6"/>
  <c r="AP122" i="6"/>
  <c r="AP195" i="6"/>
  <c r="AP202" i="6"/>
  <c r="AK194" i="6"/>
  <c r="AP197" i="6"/>
  <c r="AK190" i="6"/>
  <c r="AK196" i="6"/>
  <c r="AP42" i="6"/>
  <c r="AK42" i="6"/>
  <c r="AP66" i="6"/>
  <c r="AP40" i="6"/>
  <c r="AK195" i="6"/>
  <c r="AP196" i="6"/>
  <c r="AP194" i="6"/>
  <c r="AK197" i="6"/>
  <c r="AK202" i="6"/>
  <c r="AK122" i="6"/>
  <c r="AU194" i="6"/>
  <c r="AU202" i="6"/>
  <c r="AU196" i="6"/>
  <c r="AU197" i="6"/>
  <c r="AU195" i="6"/>
  <c r="AU122" i="6"/>
  <c r="BU242" i="6" l="1"/>
  <c r="DK242" i="6"/>
  <c r="DK244" i="6"/>
  <c r="BU244" i="6"/>
  <c r="DF245" i="6"/>
  <c r="BP245" i="6"/>
  <c r="DA247" i="6"/>
  <c r="BK247" i="6"/>
  <c r="BK249" i="6"/>
  <c r="DA249" i="6"/>
  <c r="BU239" i="6"/>
  <c r="DK239" i="6"/>
  <c r="BF243" i="6"/>
  <c r="CV243" i="6"/>
  <c r="BU245" i="6"/>
  <c r="DK245" i="6"/>
  <c r="BF249" i="6"/>
  <c r="CV249" i="6"/>
  <c r="DK251" i="6"/>
  <c r="BU251" i="6"/>
  <c r="BK243" i="6"/>
  <c r="DA243" i="6"/>
  <c r="BP244" i="6"/>
  <c r="DF244" i="6"/>
  <c r="BU247" i="6"/>
  <c r="DK247" i="6"/>
  <c r="BU249" i="6"/>
  <c r="DK249" i="6"/>
  <c r="BF239" i="6"/>
  <c r="CV239" i="6"/>
  <c r="BF246" i="6"/>
  <c r="CV246" i="6"/>
  <c r="DF248" i="6"/>
  <c r="BP248" i="6"/>
  <c r="BP239" i="6"/>
  <c r="DF239" i="6"/>
  <c r="BF241" i="6"/>
  <c r="CV241" i="6"/>
  <c r="DF243" i="6"/>
  <c r="BP243" i="6"/>
  <c r="DA246" i="6"/>
  <c r="BK246" i="6"/>
  <c r="CV247" i="6"/>
  <c r="BF247" i="6"/>
  <c r="BP251" i="6"/>
  <c r="DF251" i="6"/>
  <c r="BF240" i="6"/>
  <c r="CV240" i="6"/>
  <c r="BU243" i="6"/>
  <c r="DK243" i="6"/>
  <c r="BK248" i="6"/>
  <c r="DA248" i="6"/>
  <c r="DA250" i="6"/>
  <c r="BK250" i="6"/>
  <c r="BP250" i="6"/>
  <c r="DF250" i="6"/>
  <c r="DA241" i="6"/>
  <c r="BK241" i="6"/>
  <c r="BP241" i="6"/>
  <c r="DF241" i="6"/>
  <c r="CV242" i="6"/>
  <c r="BF242" i="6"/>
  <c r="BF248" i="6"/>
  <c r="CV248" i="6"/>
  <c r="BK240" i="6"/>
  <c r="DA240" i="6"/>
  <c r="BP240" i="6"/>
  <c r="DF240" i="6"/>
  <c r="BF244" i="6"/>
  <c r="CV244" i="6"/>
  <c r="DK246" i="6"/>
  <c r="BU246" i="6"/>
  <c r="BP247" i="6"/>
  <c r="DF247" i="6"/>
  <c r="DA242" i="6"/>
  <c r="BK242" i="6"/>
  <c r="DA244" i="6"/>
  <c r="BK244" i="6"/>
  <c r="CV245" i="6"/>
  <c r="BF245" i="6"/>
  <c r="BU248" i="6"/>
  <c r="DK248" i="6"/>
  <c r="DK250" i="6"/>
  <c r="BU250" i="6"/>
  <c r="DK241" i="6"/>
  <c r="BU241" i="6"/>
  <c r="BP242" i="6"/>
  <c r="DF242" i="6"/>
  <c r="BP249" i="6"/>
  <c r="DF249" i="6"/>
  <c r="BF251" i="6"/>
  <c r="CV251" i="6"/>
  <c r="BU240" i="6"/>
  <c r="DK240" i="6"/>
  <c r="BF250" i="6"/>
  <c r="CV250" i="6"/>
  <c r="BK239" i="6"/>
  <c r="DA239" i="6"/>
  <c r="DA245" i="6"/>
  <c r="BK245" i="6"/>
  <c r="BP246" i="6"/>
  <c r="DF246" i="6"/>
  <c r="DA251" i="6"/>
  <c r="BK251" i="6"/>
  <c r="DK238" i="6"/>
  <c r="DF238" i="6"/>
  <c r="BP238" i="6"/>
  <c r="BF238" i="6"/>
  <c r="CV238" i="6"/>
  <c r="BK238" i="6"/>
  <c r="DA238" i="6"/>
  <c r="BK227" i="6"/>
  <c r="DA227" i="6"/>
  <c r="BU227" i="6"/>
  <c r="DK227" i="6"/>
  <c r="BF227" i="6"/>
  <c r="CV227" i="6"/>
  <c r="BP227" i="6"/>
  <c r="DF227" i="6"/>
  <c r="BU236" i="6"/>
  <c r="DK236" i="6"/>
  <c r="BU234" i="6"/>
  <c r="DK234" i="6"/>
  <c r="BK236" i="6"/>
  <c r="DA236" i="6"/>
  <c r="BK234" i="6"/>
  <c r="DA234" i="6"/>
  <c r="BU235" i="6"/>
  <c r="DK235" i="6"/>
  <c r="BU237" i="6"/>
  <c r="DK237" i="6"/>
  <c r="BK235" i="6"/>
  <c r="DA235" i="6"/>
  <c r="BK237" i="6"/>
  <c r="DA237" i="6"/>
  <c r="BP230" i="6"/>
  <c r="DF230" i="6"/>
  <c r="BK233" i="6"/>
  <c r="DA233" i="6"/>
  <c r="BK232" i="6"/>
  <c r="DA232" i="6"/>
  <c r="BK231" i="6"/>
  <c r="DA231" i="6"/>
  <c r="BK230" i="6"/>
  <c r="DA230" i="6"/>
  <c r="BK229" i="6"/>
  <c r="DA229" i="6"/>
  <c r="BK228" i="6"/>
  <c r="DA228" i="6"/>
  <c r="BF236" i="6"/>
  <c r="CV236" i="6"/>
  <c r="BF233" i="6"/>
  <c r="CV233" i="6"/>
  <c r="BP229" i="6"/>
  <c r="DF229" i="6"/>
  <c r="BF235" i="6"/>
  <c r="CV235" i="6"/>
  <c r="BP232" i="6"/>
  <c r="DF232" i="6"/>
  <c r="BF228" i="6"/>
  <c r="CV228" i="6"/>
  <c r="BP234" i="6"/>
  <c r="DF234" i="6"/>
  <c r="BP231" i="6"/>
  <c r="DF231" i="6"/>
  <c r="BF237" i="6"/>
  <c r="CV237" i="6"/>
  <c r="BF230" i="6"/>
  <c r="CV230" i="6"/>
  <c r="BU233" i="6"/>
  <c r="DK233" i="6"/>
  <c r="BU232" i="6"/>
  <c r="DK232" i="6"/>
  <c r="BU231" i="6"/>
  <c r="DK231" i="6"/>
  <c r="BU230" i="6"/>
  <c r="DK230" i="6"/>
  <c r="BU229" i="6"/>
  <c r="DK229" i="6"/>
  <c r="BU228" i="6"/>
  <c r="DK228" i="6"/>
  <c r="BP236" i="6"/>
  <c r="DF236" i="6"/>
  <c r="BP233" i="6"/>
  <c r="DF233" i="6"/>
  <c r="BF229" i="6"/>
  <c r="CV229" i="6"/>
  <c r="BP235" i="6"/>
  <c r="DF235" i="6"/>
  <c r="BF232" i="6"/>
  <c r="CV232" i="6"/>
  <c r="BP228" i="6"/>
  <c r="DF228" i="6"/>
  <c r="BF234" i="6"/>
  <c r="CV234" i="6"/>
  <c r="BF231" i="6"/>
  <c r="CV231" i="6"/>
  <c r="BP237" i="6"/>
  <c r="DF237" i="6"/>
  <c r="CV224" i="6"/>
  <c r="BF224" i="6"/>
  <c r="DA224" i="6"/>
  <c r="BK224" i="6"/>
  <c r="DF222" i="6"/>
  <c r="BP222" i="6"/>
  <c r="DK222" i="6"/>
  <c r="BU222" i="6"/>
  <c r="CV222" i="6"/>
  <c r="BF222" i="6"/>
  <c r="DA222" i="6"/>
  <c r="BK222" i="6"/>
  <c r="DF224" i="6"/>
  <c r="BP224" i="6"/>
  <c r="DK224" i="6"/>
  <c r="BU224" i="6"/>
  <c r="CV225" i="6"/>
  <c r="BF225" i="6"/>
  <c r="BK226" i="6"/>
  <c r="DA226" i="6"/>
  <c r="BP226" i="6"/>
  <c r="DF226" i="6"/>
  <c r="BF226" i="6"/>
  <c r="CV226" i="6"/>
  <c r="DK225" i="6"/>
  <c r="BU225" i="6"/>
  <c r="DF225" i="6"/>
  <c r="BP225" i="6"/>
  <c r="BK225" i="6"/>
  <c r="DA225" i="6"/>
  <c r="BU226" i="6"/>
  <c r="DK226" i="6"/>
  <c r="BP221" i="6"/>
  <c r="DK223" i="6"/>
  <c r="BU223" i="6"/>
  <c r="CV221" i="6"/>
  <c r="BF221" i="6"/>
  <c r="DA221" i="6"/>
  <c r="BK221" i="6"/>
  <c r="DF223" i="6"/>
  <c r="BP223" i="6"/>
  <c r="DK221" i="6"/>
  <c r="BU221" i="6"/>
  <c r="CV223" i="6"/>
  <c r="BF223" i="6"/>
  <c r="DA223" i="6"/>
  <c r="BK223" i="6"/>
  <c r="CV218" i="6"/>
  <c r="DF219" i="6"/>
  <c r="BP219" i="6"/>
  <c r="DK219" i="6"/>
  <c r="BU219" i="6"/>
  <c r="CV220" i="6"/>
  <c r="BF220" i="6"/>
  <c r="DK218" i="6"/>
  <c r="BU218" i="6"/>
  <c r="DA220" i="6"/>
  <c r="BK220" i="6"/>
  <c r="DA219" i="6"/>
  <c r="BK219" i="6"/>
  <c r="DF220" i="6"/>
  <c r="BP220" i="6"/>
  <c r="DA218" i="6"/>
  <c r="BK218" i="6"/>
  <c r="DK220" i="6"/>
  <c r="BU220" i="6"/>
  <c r="DF218" i="6"/>
  <c r="BP218" i="6"/>
  <c r="CV219" i="6"/>
  <c r="BF219" i="6"/>
  <c r="BP53" i="6"/>
  <c r="CV217" i="6"/>
  <c r="BF217" i="6"/>
  <c r="DK217" i="6"/>
  <c r="BU217" i="6"/>
  <c r="DA217" i="6"/>
  <c r="BK217" i="6"/>
  <c r="DF217" i="6"/>
  <c r="BP217" i="6"/>
  <c r="CV53" i="6"/>
  <c r="DA53" i="6"/>
  <c r="BS253" i="6"/>
  <c r="BT253" i="6"/>
  <c r="BR253" i="6"/>
  <c r="BQ253" i="6"/>
  <c r="BU216" i="6"/>
  <c r="DK216" i="6"/>
  <c r="BU198" i="6"/>
  <c r="DK198" i="6"/>
  <c r="BU187" i="6"/>
  <c r="DK187" i="6"/>
  <c r="BU215" i="6"/>
  <c r="DK215" i="6"/>
  <c r="BU211" i="6"/>
  <c r="DK211" i="6"/>
  <c r="BU207" i="6"/>
  <c r="DK207" i="6"/>
  <c r="BU204" i="6"/>
  <c r="DK204" i="6"/>
  <c r="BU199" i="6"/>
  <c r="DK199" i="6"/>
  <c r="BU196" i="6"/>
  <c r="DK196" i="6"/>
  <c r="BU192" i="6"/>
  <c r="DK192" i="6"/>
  <c r="BU188" i="6"/>
  <c r="DK188" i="6"/>
  <c r="BU184" i="6"/>
  <c r="DK184" i="6"/>
  <c r="BU180" i="6"/>
  <c r="DK180" i="6"/>
  <c r="BU214" i="6"/>
  <c r="DK214" i="6"/>
  <c r="BU210" i="6"/>
  <c r="DK210" i="6"/>
  <c r="BU206" i="6"/>
  <c r="DK206" i="6"/>
  <c r="BU203" i="6"/>
  <c r="DK203" i="6"/>
  <c r="BU197" i="6"/>
  <c r="DK197" i="6"/>
  <c r="BU193" i="6"/>
  <c r="DK193" i="6"/>
  <c r="BU189" i="6"/>
  <c r="DK189" i="6"/>
  <c r="BU185" i="6"/>
  <c r="DK185" i="6"/>
  <c r="BU181" i="6"/>
  <c r="DK181" i="6"/>
  <c r="BU213" i="6"/>
  <c r="DK213" i="6"/>
  <c r="BU209" i="6"/>
  <c r="DK209" i="6"/>
  <c r="BU205" i="6"/>
  <c r="DK205" i="6"/>
  <c r="BU202" i="6"/>
  <c r="DK202" i="6"/>
  <c r="BU194" i="6"/>
  <c r="DK194" i="6"/>
  <c r="BU190" i="6"/>
  <c r="DK190" i="6"/>
  <c r="BU186" i="6"/>
  <c r="DK186" i="6"/>
  <c r="BU182" i="6"/>
  <c r="DK182" i="6"/>
  <c r="BU179" i="6"/>
  <c r="DK179" i="6"/>
  <c r="BU175" i="6"/>
  <c r="DK175" i="6"/>
  <c r="BU171" i="6"/>
  <c r="DK171" i="6"/>
  <c r="BU167" i="6"/>
  <c r="DK167" i="6"/>
  <c r="BU163" i="6"/>
  <c r="DK163" i="6"/>
  <c r="BU159" i="6"/>
  <c r="DK159" i="6"/>
  <c r="BU155" i="6"/>
  <c r="DK155" i="6"/>
  <c r="BU151" i="6"/>
  <c r="DK151" i="6"/>
  <c r="BU147" i="6"/>
  <c r="DK147" i="6"/>
  <c r="BU143" i="6"/>
  <c r="DK143" i="6"/>
  <c r="BU139" i="6"/>
  <c r="DK139" i="6"/>
  <c r="BU135" i="6"/>
  <c r="DK135" i="6"/>
  <c r="BU131" i="6"/>
  <c r="DK131" i="6"/>
  <c r="BU127" i="6"/>
  <c r="DK127" i="6"/>
  <c r="BU123" i="6"/>
  <c r="DK123" i="6"/>
  <c r="BU119" i="6"/>
  <c r="DK119" i="6"/>
  <c r="BU113" i="6"/>
  <c r="DK113" i="6"/>
  <c r="BU109" i="6"/>
  <c r="DK109" i="6"/>
  <c r="BU105" i="6"/>
  <c r="DK105" i="6"/>
  <c r="BU101" i="6"/>
  <c r="DK101" i="6"/>
  <c r="BU97" i="6"/>
  <c r="DK97" i="6"/>
  <c r="BU93" i="6"/>
  <c r="DK93" i="6"/>
  <c r="BU89" i="6"/>
  <c r="DK89" i="6"/>
  <c r="BU85" i="6"/>
  <c r="DK85" i="6"/>
  <c r="BU81" i="6"/>
  <c r="DK81" i="6"/>
  <c r="BU77" i="6"/>
  <c r="DK77" i="6"/>
  <c r="BU73" i="6"/>
  <c r="DK73" i="6"/>
  <c r="BU69" i="6"/>
  <c r="DK69" i="6"/>
  <c r="BU65" i="6"/>
  <c r="DK65" i="6"/>
  <c r="BU61" i="6"/>
  <c r="DK61" i="6"/>
  <c r="BU57" i="6"/>
  <c r="DK57" i="6"/>
  <c r="BU53" i="6"/>
  <c r="DK53" i="6"/>
  <c r="BP213" i="6"/>
  <c r="DF213" i="6"/>
  <c r="BU48" i="6"/>
  <c r="DK48" i="6"/>
  <c r="BU44" i="6"/>
  <c r="DK44" i="6"/>
  <c r="BU40" i="6"/>
  <c r="DK40" i="6"/>
  <c r="BU36" i="6"/>
  <c r="DK36" i="6"/>
  <c r="BU32" i="6"/>
  <c r="DK32" i="6"/>
  <c r="BU28" i="6"/>
  <c r="DK28" i="6"/>
  <c r="BU24" i="6"/>
  <c r="DK24" i="6"/>
  <c r="BU20" i="6"/>
  <c r="DK20" i="6"/>
  <c r="BU16" i="6"/>
  <c r="DK16" i="6"/>
  <c r="BU12" i="6"/>
  <c r="DK12" i="6"/>
  <c r="BU8" i="6"/>
  <c r="DK8" i="6"/>
  <c r="DK5" i="6"/>
  <c r="BU5" i="6"/>
  <c r="BF209" i="6"/>
  <c r="CV209" i="6"/>
  <c r="BF211" i="6"/>
  <c r="CV211" i="6"/>
  <c r="BF215" i="6"/>
  <c r="CV215" i="6"/>
  <c r="BK213" i="6"/>
  <c r="DA213" i="6"/>
  <c r="BU178" i="6"/>
  <c r="DK178" i="6"/>
  <c r="BU174" i="6"/>
  <c r="DK174" i="6"/>
  <c r="BU170" i="6"/>
  <c r="DK170" i="6"/>
  <c r="BU166" i="6"/>
  <c r="DK166" i="6"/>
  <c r="BU162" i="6"/>
  <c r="DK162" i="6"/>
  <c r="BU158" i="6"/>
  <c r="DK158" i="6"/>
  <c r="BU154" i="6"/>
  <c r="DK154" i="6"/>
  <c r="BU150" i="6"/>
  <c r="DK150" i="6"/>
  <c r="BU146" i="6"/>
  <c r="DK146" i="6"/>
  <c r="BU142" i="6"/>
  <c r="DK142" i="6"/>
  <c r="BU138" i="6"/>
  <c r="DK138" i="6"/>
  <c r="BU134" i="6"/>
  <c r="DK134" i="6"/>
  <c r="BU130" i="6"/>
  <c r="DK130" i="6"/>
  <c r="BU126" i="6"/>
  <c r="DK126" i="6"/>
  <c r="BU122" i="6"/>
  <c r="DK122" i="6"/>
  <c r="BU118" i="6"/>
  <c r="DK118" i="6"/>
  <c r="BU116" i="6"/>
  <c r="DK116" i="6"/>
  <c r="BU112" i="6"/>
  <c r="DK112" i="6"/>
  <c r="BU108" i="6"/>
  <c r="DK108" i="6"/>
  <c r="BU104" i="6"/>
  <c r="DK104" i="6"/>
  <c r="BU100" i="6"/>
  <c r="DK100" i="6"/>
  <c r="BU96" i="6"/>
  <c r="DK96" i="6"/>
  <c r="BU92" i="6"/>
  <c r="DK92" i="6"/>
  <c r="BU88" i="6"/>
  <c r="DK88" i="6"/>
  <c r="BU84" i="6"/>
  <c r="DK84" i="6"/>
  <c r="BU80" i="6"/>
  <c r="DK80" i="6"/>
  <c r="BU76" i="6"/>
  <c r="DK76" i="6"/>
  <c r="BU72" i="6"/>
  <c r="DK72" i="6"/>
  <c r="BU68" i="6"/>
  <c r="DK68" i="6"/>
  <c r="BU64" i="6"/>
  <c r="DK64" i="6"/>
  <c r="BU60" i="6"/>
  <c r="DK60" i="6"/>
  <c r="BU56" i="6"/>
  <c r="DK56" i="6"/>
  <c r="BU52" i="6"/>
  <c r="DK52" i="6"/>
  <c r="BP216" i="6"/>
  <c r="DF216" i="6"/>
  <c r="BP212" i="6"/>
  <c r="DF212" i="6"/>
  <c r="BU49" i="6"/>
  <c r="DK49" i="6"/>
  <c r="BU45" i="6"/>
  <c r="DK45" i="6"/>
  <c r="BU41" i="6"/>
  <c r="DK41" i="6"/>
  <c r="BU37" i="6"/>
  <c r="DK37" i="6"/>
  <c r="BU33" i="6"/>
  <c r="DK33" i="6"/>
  <c r="BU29" i="6"/>
  <c r="DK29" i="6"/>
  <c r="BU25" i="6"/>
  <c r="DK25" i="6"/>
  <c r="BU21" i="6"/>
  <c r="DK21" i="6"/>
  <c r="BU17" i="6"/>
  <c r="DK17" i="6"/>
  <c r="BU13" i="6"/>
  <c r="DK13" i="6"/>
  <c r="BU9" i="6"/>
  <c r="DK9" i="6"/>
  <c r="BF212" i="6"/>
  <c r="CV212" i="6"/>
  <c r="BF216" i="6"/>
  <c r="CV216" i="6"/>
  <c r="BK210" i="6"/>
  <c r="DA210" i="6"/>
  <c r="BK214" i="6"/>
  <c r="DA214" i="6"/>
  <c r="BK216" i="6"/>
  <c r="DA216" i="6"/>
  <c r="BU212" i="6"/>
  <c r="DK212" i="6"/>
  <c r="BU208" i="6"/>
  <c r="DK208" i="6"/>
  <c r="BU201" i="6"/>
  <c r="DK201" i="6"/>
  <c r="BU195" i="6"/>
  <c r="DK195" i="6"/>
  <c r="BU191" i="6"/>
  <c r="DK191" i="6"/>
  <c r="BU183" i="6"/>
  <c r="DK183" i="6"/>
  <c r="BU177" i="6"/>
  <c r="DK177" i="6"/>
  <c r="BU173" i="6"/>
  <c r="DK173" i="6"/>
  <c r="BU169" i="6"/>
  <c r="DK169" i="6"/>
  <c r="BU165" i="6"/>
  <c r="DK165" i="6"/>
  <c r="BU161" i="6"/>
  <c r="DK161" i="6"/>
  <c r="BU157" i="6"/>
  <c r="DK157" i="6"/>
  <c r="BU153" i="6"/>
  <c r="DK153" i="6"/>
  <c r="BU149" i="6"/>
  <c r="DK149" i="6"/>
  <c r="BU145" i="6"/>
  <c r="DK145" i="6"/>
  <c r="BU141" i="6"/>
  <c r="DK141" i="6"/>
  <c r="BU137" i="6"/>
  <c r="DK137" i="6"/>
  <c r="BU133" i="6"/>
  <c r="DK133" i="6"/>
  <c r="BU129" i="6"/>
  <c r="DK129" i="6"/>
  <c r="BU125" i="6"/>
  <c r="DK125" i="6"/>
  <c r="BU121" i="6"/>
  <c r="DK121" i="6"/>
  <c r="BU117" i="6"/>
  <c r="DK117" i="6"/>
  <c r="BU115" i="6"/>
  <c r="DK115" i="6"/>
  <c r="BU111" i="6"/>
  <c r="DK111" i="6"/>
  <c r="BU107" i="6"/>
  <c r="DK107" i="6"/>
  <c r="BU103" i="6"/>
  <c r="DK103" i="6"/>
  <c r="BU99" i="6"/>
  <c r="DK99" i="6"/>
  <c r="BU95" i="6"/>
  <c r="DK95" i="6"/>
  <c r="BU91" i="6"/>
  <c r="DK91" i="6"/>
  <c r="BU87" i="6"/>
  <c r="DK87" i="6"/>
  <c r="BU83" i="6"/>
  <c r="DK83" i="6"/>
  <c r="BU79" i="6"/>
  <c r="DK79" i="6"/>
  <c r="BU75" i="6"/>
  <c r="DK75" i="6"/>
  <c r="BU71" i="6"/>
  <c r="DK71" i="6"/>
  <c r="BU67" i="6"/>
  <c r="DK67" i="6"/>
  <c r="BU63" i="6"/>
  <c r="DK63" i="6"/>
  <c r="BU59" i="6"/>
  <c r="DK59" i="6"/>
  <c r="BU55" i="6"/>
  <c r="DK55" i="6"/>
  <c r="BP215" i="6"/>
  <c r="DF215" i="6"/>
  <c r="BP211" i="6"/>
  <c r="DF211" i="6"/>
  <c r="BP209" i="6"/>
  <c r="DF209" i="6"/>
  <c r="BU50" i="6"/>
  <c r="DK50" i="6"/>
  <c r="BU46" i="6"/>
  <c r="DK46" i="6"/>
  <c r="BU42" i="6"/>
  <c r="DK42" i="6"/>
  <c r="BU38" i="6"/>
  <c r="DK38" i="6"/>
  <c r="BU34" i="6"/>
  <c r="DK34" i="6"/>
  <c r="BU30" i="6"/>
  <c r="DK30" i="6"/>
  <c r="BU26" i="6"/>
  <c r="DK26" i="6"/>
  <c r="BU22" i="6"/>
  <c r="DK22" i="6"/>
  <c r="BU18" i="6"/>
  <c r="DK18" i="6"/>
  <c r="BU14" i="6"/>
  <c r="DK14" i="6"/>
  <c r="BU10" i="6"/>
  <c r="DK10" i="6"/>
  <c r="BU6" i="6"/>
  <c r="DK6" i="6"/>
  <c r="BF213" i="6"/>
  <c r="CV213" i="6"/>
  <c r="BK209" i="6"/>
  <c r="DA209" i="6"/>
  <c r="BK211" i="6"/>
  <c r="DA211" i="6"/>
  <c r="BK215" i="6"/>
  <c r="DA215" i="6"/>
  <c r="BU176" i="6"/>
  <c r="DK176" i="6"/>
  <c r="BU172" i="6"/>
  <c r="DK172" i="6"/>
  <c r="BU168" i="6"/>
  <c r="DK168" i="6"/>
  <c r="BU164" i="6"/>
  <c r="DK164" i="6"/>
  <c r="BU160" i="6"/>
  <c r="DK160" i="6"/>
  <c r="BU156" i="6"/>
  <c r="DK156" i="6"/>
  <c r="BU152" i="6"/>
  <c r="DK152" i="6"/>
  <c r="BU148" i="6"/>
  <c r="DK148" i="6"/>
  <c r="BU144" i="6"/>
  <c r="DK144" i="6"/>
  <c r="BU140" i="6"/>
  <c r="DK140" i="6"/>
  <c r="BU136" i="6"/>
  <c r="DK136" i="6"/>
  <c r="BU132" i="6"/>
  <c r="DK132" i="6"/>
  <c r="BU128" i="6"/>
  <c r="DK128" i="6"/>
  <c r="BU124" i="6"/>
  <c r="DK124" i="6"/>
  <c r="BU120" i="6"/>
  <c r="DK120" i="6"/>
  <c r="BU114" i="6"/>
  <c r="DK114" i="6"/>
  <c r="BU110" i="6"/>
  <c r="DK110" i="6"/>
  <c r="BU106" i="6"/>
  <c r="DK106" i="6"/>
  <c r="BU102" i="6"/>
  <c r="DK102" i="6"/>
  <c r="BU98" i="6"/>
  <c r="DK98" i="6"/>
  <c r="BU94" i="6"/>
  <c r="DK94" i="6"/>
  <c r="BU90" i="6"/>
  <c r="DK90" i="6"/>
  <c r="BU86" i="6"/>
  <c r="DK86" i="6"/>
  <c r="BU82" i="6"/>
  <c r="DK82" i="6"/>
  <c r="BU78" i="6"/>
  <c r="DK78" i="6"/>
  <c r="BU74" i="6"/>
  <c r="DK74" i="6"/>
  <c r="BU70" i="6"/>
  <c r="DK70" i="6"/>
  <c r="BU66" i="6"/>
  <c r="DK66" i="6"/>
  <c r="BU62" i="6"/>
  <c r="DK62" i="6"/>
  <c r="BU58" i="6"/>
  <c r="DK58" i="6"/>
  <c r="BU54" i="6"/>
  <c r="DK54" i="6"/>
  <c r="BP214" i="6"/>
  <c r="DF214" i="6"/>
  <c r="BP210" i="6"/>
  <c r="DF210" i="6"/>
  <c r="BU51" i="6"/>
  <c r="DK51" i="6"/>
  <c r="BU47" i="6"/>
  <c r="DK47" i="6"/>
  <c r="BU43" i="6"/>
  <c r="DK43" i="6"/>
  <c r="BU39" i="6"/>
  <c r="DK39" i="6"/>
  <c r="BU35" i="6"/>
  <c r="DK35" i="6"/>
  <c r="BU31" i="6"/>
  <c r="DK31" i="6"/>
  <c r="BU27" i="6"/>
  <c r="DK27" i="6"/>
  <c r="BU23" i="6"/>
  <c r="DK23" i="6"/>
  <c r="BU19" i="6"/>
  <c r="DK19" i="6"/>
  <c r="BU15" i="6"/>
  <c r="DK15" i="6"/>
  <c r="BU11" i="6"/>
  <c r="DK11" i="6"/>
  <c r="BU7" i="6"/>
  <c r="DK7" i="6"/>
  <c r="BF210" i="6"/>
  <c r="CV210" i="6"/>
  <c r="BF214" i="6"/>
  <c r="CV214" i="6"/>
  <c r="BK212" i="6"/>
  <c r="DA212" i="6"/>
  <c r="CV207" i="6"/>
  <c r="BP207" i="6"/>
  <c r="DA207" i="6"/>
  <c r="BK208" i="6"/>
  <c r="DA208" i="6"/>
  <c r="DF208" i="6"/>
  <c r="BP208" i="6"/>
  <c r="CV208" i="6"/>
  <c r="BF208" i="6"/>
  <c r="BF206" i="6"/>
  <c r="CV206" i="6"/>
  <c r="BP206" i="6"/>
  <c r="DF206" i="6"/>
  <c r="DA206" i="6"/>
  <c r="BK206" i="6"/>
  <c r="DF55" i="6"/>
  <c r="BP55" i="6"/>
  <c r="DA55" i="6"/>
  <c r="BK55" i="6"/>
  <c r="BF55" i="6"/>
  <c r="CV55" i="6"/>
  <c r="DA189" i="6"/>
  <c r="CV128" i="6"/>
  <c r="BF128" i="6"/>
  <c r="DF128" i="6"/>
  <c r="BP128" i="6"/>
  <c r="BK128" i="6"/>
  <c r="DA128" i="6"/>
  <c r="BP189" i="6"/>
  <c r="BF189" i="6"/>
  <c r="BP141" i="6"/>
  <c r="DF141" i="6"/>
  <c r="DF198" i="6"/>
  <c r="BP198" i="6"/>
  <c r="BK141" i="6"/>
  <c r="DA141" i="6"/>
  <c r="BK198" i="6"/>
  <c r="DA198" i="6"/>
  <c r="CV141" i="6"/>
  <c r="BF141" i="6"/>
  <c r="BF198" i="6"/>
  <c r="CV198" i="6"/>
  <c r="BF205" i="6"/>
  <c r="CV205" i="6"/>
  <c r="BP205" i="6"/>
  <c r="DF205" i="6"/>
  <c r="DA205" i="6"/>
  <c r="BK205" i="6"/>
  <c r="BP102" i="6"/>
  <c r="DF102" i="6"/>
  <c r="CV102" i="6"/>
  <c r="BF102" i="6"/>
  <c r="DA102" i="6"/>
  <c r="BK102" i="6"/>
  <c r="CV49" i="6"/>
  <c r="BF49" i="6"/>
  <c r="BK49" i="6"/>
  <c r="DA49" i="6"/>
  <c r="DF49" i="6"/>
  <c r="BP49" i="6"/>
  <c r="BF46" i="6"/>
  <c r="DF46" i="6"/>
  <c r="BP46" i="6"/>
  <c r="BK46" i="6"/>
  <c r="DA46" i="6"/>
  <c r="DF42" i="6"/>
  <c r="BP42" i="6"/>
  <c r="CW190" i="6"/>
  <c r="BG190" i="6"/>
  <c r="DF122" i="6"/>
  <c r="BP122" i="6"/>
  <c r="DF195" i="6"/>
  <c r="BP195" i="6"/>
  <c r="DF196" i="6"/>
  <c r="BP196" i="6"/>
  <c r="DF194" i="6"/>
  <c r="BP194" i="6"/>
  <c r="CV202" i="6"/>
  <c r="BF202" i="6"/>
  <c r="DA194" i="6"/>
  <c r="BK194" i="6"/>
  <c r="CV195" i="6"/>
  <c r="BF195" i="6"/>
  <c r="DA66" i="6"/>
  <c r="BK66" i="6"/>
  <c r="DA42" i="6"/>
  <c r="BK42" i="6"/>
  <c r="CV190" i="6"/>
  <c r="BF190" i="6"/>
  <c r="CV194" i="6"/>
  <c r="BF194" i="6"/>
  <c r="DA195" i="6"/>
  <c r="BK195" i="6"/>
  <c r="CV86" i="6"/>
  <c r="BF86" i="6"/>
  <c r="DF86" i="6"/>
  <c r="BP86" i="6"/>
  <c r="DF203" i="6"/>
  <c r="BP203" i="6"/>
  <c r="DA204" i="6"/>
  <c r="BK204" i="6"/>
  <c r="DF204" i="6"/>
  <c r="BP204" i="6"/>
  <c r="CW26" i="6"/>
  <c r="BG26" i="6"/>
  <c r="DF197" i="6"/>
  <c r="BP197" i="6"/>
  <c r="DF202" i="6"/>
  <c r="BP202" i="6"/>
  <c r="CV122" i="6"/>
  <c r="BF122" i="6"/>
  <c r="CV197" i="6"/>
  <c r="BF197" i="6"/>
  <c r="DA196" i="6"/>
  <c r="BK196" i="6"/>
  <c r="DA40" i="6"/>
  <c r="BK40" i="6"/>
  <c r="CV42" i="6"/>
  <c r="BF42" i="6"/>
  <c r="CV196" i="6"/>
  <c r="BF196" i="6"/>
  <c r="DA197" i="6"/>
  <c r="BK197" i="6"/>
  <c r="DA202" i="6"/>
  <c r="BK202" i="6"/>
  <c r="DA122" i="6"/>
  <c r="BK122" i="6"/>
  <c r="DA86" i="6"/>
  <c r="BK86" i="6"/>
  <c r="CV203" i="6"/>
  <c r="BF203" i="6"/>
  <c r="DA203" i="6"/>
  <c r="BK203" i="6"/>
  <c r="CV204" i="6"/>
  <c r="BF204" i="6"/>
  <c r="AP26" i="6"/>
  <c r="AP190" i="6"/>
  <c r="BU253" i="6" l="1"/>
  <c r="DA26" i="6"/>
  <c r="BK26" i="6"/>
  <c r="DA190" i="6"/>
  <c r="BK190" i="6"/>
  <c r="AJ208" i="4" l="1"/>
  <c r="AJ173" i="4" l="1"/>
  <c r="AJ154" i="4" l="1"/>
  <c r="AJ75" i="4"/>
  <c r="AJ73" i="4"/>
  <c r="AJ72" i="4"/>
  <c r="CS191" i="6" l="1"/>
  <c r="BC191" i="6"/>
  <c r="CU191" i="6"/>
  <c r="BE191" i="6"/>
  <c r="CR193" i="6"/>
  <c r="BB193" i="6"/>
  <c r="CT193" i="6"/>
  <c r="BD193" i="6"/>
  <c r="CS199" i="6"/>
  <c r="BC199" i="6"/>
  <c r="CU199" i="6"/>
  <c r="BE199" i="6"/>
  <c r="CR191" i="6"/>
  <c r="BB191" i="6"/>
  <c r="CT191" i="6"/>
  <c r="BD191" i="6"/>
  <c r="CT192" i="6"/>
  <c r="BD192" i="6"/>
  <c r="CS193" i="6"/>
  <c r="BC193" i="6"/>
  <c r="CU193" i="6"/>
  <c r="BE193" i="6"/>
  <c r="CR199" i="6"/>
  <c r="BB199" i="6"/>
  <c r="CT199" i="6"/>
  <c r="BD199" i="6"/>
  <c r="AK193" i="6"/>
  <c r="AK191" i="6"/>
  <c r="AK199" i="6"/>
  <c r="AJ172" i="4"/>
  <c r="AJ171" i="4"/>
  <c r="AJ170" i="4"/>
  <c r="AJ169" i="4"/>
  <c r="AJ168" i="4"/>
  <c r="AJ167" i="4"/>
  <c r="AJ166" i="4"/>
  <c r="AJ165" i="4"/>
  <c r="AJ164" i="4"/>
  <c r="AJ163" i="4"/>
  <c r="AJ162" i="4"/>
  <c r="AJ161" i="4"/>
  <c r="AJ159" i="4"/>
  <c r="AJ158" i="4"/>
  <c r="AJ157" i="4"/>
  <c r="AJ156" i="4"/>
  <c r="AJ155" i="4"/>
  <c r="AJ150" i="4"/>
  <c r="AJ149" i="4"/>
  <c r="AJ148" i="4"/>
  <c r="AJ147" i="4"/>
  <c r="AJ146" i="4"/>
  <c r="AJ145" i="4"/>
  <c r="AJ144" i="4"/>
  <c r="AJ143" i="4"/>
  <c r="AJ142" i="4"/>
  <c r="AJ141" i="4"/>
  <c r="AJ139" i="4"/>
  <c r="AJ38" i="4"/>
  <c r="AJ138" i="4"/>
  <c r="AJ137" i="4"/>
  <c r="AJ136" i="4"/>
  <c r="AJ135" i="4"/>
  <c r="AJ134" i="4"/>
  <c r="AJ133" i="4"/>
  <c r="AJ132" i="4"/>
  <c r="AJ131" i="4"/>
  <c r="AJ130" i="4"/>
  <c r="AJ129" i="4"/>
  <c r="AJ128" i="4"/>
  <c r="AJ127" i="4"/>
  <c r="AJ126" i="4"/>
  <c r="AJ123" i="4"/>
  <c r="AJ121" i="4"/>
  <c r="AJ120" i="4"/>
  <c r="AJ119" i="4"/>
  <c r="AJ118" i="4"/>
  <c r="AJ117" i="4"/>
  <c r="AJ116" i="4"/>
  <c r="AJ115" i="4"/>
  <c r="AJ112" i="4"/>
  <c r="AJ111" i="4"/>
  <c r="AJ110" i="4"/>
  <c r="AJ109" i="4"/>
  <c r="AJ108" i="4"/>
  <c r="AJ107" i="4"/>
  <c r="AJ106" i="4"/>
  <c r="AJ105" i="4"/>
  <c r="AJ104" i="4"/>
  <c r="AJ103" i="4"/>
  <c r="AJ102" i="4"/>
  <c r="AJ101" i="4"/>
  <c r="AJ100" i="4"/>
  <c r="AJ99" i="4"/>
  <c r="AJ98" i="4"/>
  <c r="AJ97" i="4"/>
  <c r="AJ96" i="4"/>
  <c r="AJ95" i="4"/>
  <c r="AJ94" i="4"/>
  <c r="AJ93" i="4"/>
  <c r="AJ92" i="4"/>
  <c r="AJ91" i="4"/>
  <c r="AJ90" i="4"/>
  <c r="AJ89" i="4"/>
  <c r="AJ88" i="4"/>
  <c r="AJ87" i="4"/>
  <c r="AJ86" i="4"/>
  <c r="AJ85" i="4"/>
  <c r="AJ84" i="4"/>
  <c r="AJ82" i="4"/>
  <c r="AJ81" i="4"/>
  <c r="AJ78" i="4"/>
  <c r="AJ71" i="4"/>
  <c r="AJ70" i="4"/>
  <c r="AJ69" i="4"/>
  <c r="AJ67" i="4"/>
  <c r="AJ66" i="4"/>
  <c r="AJ65" i="4"/>
  <c r="AJ64" i="4"/>
  <c r="AJ63" i="4"/>
  <c r="AJ62" i="4"/>
  <c r="AJ60" i="4"/>
  <c r="AJ59" i="4"/>
  <c r="AJ58" i="4"/>
  <c r="AJ57" i="4"/>
  <c r="AJ56" i="4"/>
  <c r="AJ55" i="4"/>
  <c r="AJ54" i="4"/>
  <c r="AJ52" i="4"/>
  <c r="AJ50" i="4"/>
  <c r="AJ49" i="4"/>
  <c r="AJ48" i="4"/>
  <c r="AJ46" i="4"/>
  <c r="AJ45" i="4"/>
  <c r="AJ44" i="4"/>
  <c r="AJ43" i="4"/>
  <c r="AJ39" i="4"/>
  <c r="AJ35" i="4"/>
  <c r="AJ34" i="4"/>
  <c r="AJ32" i="4"/>
  <c r="AJ31" i="4"/>
  <c r="AJ30" i="4"/>
  <c r="AJ29" i="4"/>
  <c r="AJ28" i="4"/>
  <c r="AJ27" i="4"/>
  <c r="AJ26" i="4"/>
  <c r="AJ25" i="4"/>
  <c r="AJ24" i="4"/>
  <c r="AJ23" i="4"/>
  <c r="AJ22" i="4"/>
  <c r="AJ21" i="4"/>
  <c r="AJ20" i="4"/>
  <c r="AJ19" i="4"/>
  <c r="AJ18" i="4"/>
  <c r="AJ17" i="4"/>
  <c r="AJ16" i="4"/>
  <c r="AJ15" i="4"/>
  <c r="AJ13" i="4"/>
  <c r="AJ12" i="4"/>
  <c r="AJ11" i="4"/>
  <c r="AJ10" i="4"/>
  <c r="AJ9" i="4"/>
  <c r="AJ8" i="4"/>
  <c r="CF5" i="6"/>
  <c r="CU201" i="6" l="1"/>
  <c r="BE201" i="6"/>
  <c r="CU192" i="6"/>
  <c r="BE192" i="6"/>
  <c r="CS192" i="6"/>
  <c r="BC192" i="6"/>
  <c r="CR201" i="6"/>
  <c r="BB201" i="6"/>
  <c r="CR192" i="6"/>
  <c r="BB192" i="6"/>
  <c r="CV199" i="6"/>
  <c r="BF199" i="6"/>
  <c r="CV193" i="6"/>
  <c r="BF193" i="6"/>
  <c r="CT201" i="6"/>
  <c r="BD201" i="6"/>
  <c r="CS201" i="6"/>
  <c r="BC201" i="6"/>
  <c r="CV191" i="6"/>
  <c r="BF191" i="6"/>
  <c r="AK192" i="6"/>
  <c r="AK201" i="6"/>
  <c r="CV201" i="6" l="1"/>
  <c r="BF201" i="6"/>
  <c r="CV192" i="6"/>
  <c r="BF192" i="6"/>
  <c r="AJ194" i="4"/>
  <c r="AJ195" i="4"/>
  <c r="AJ192" i="4"/>
  <c r="AJ184" i="4"/>
  <c r="CR64" i="6" l="1"/>
  <c r="BB64" i="6"/>
  <c r="CT64" i="6"/>
  <c r="BD64" i="6"/>
  <c r="CS138" i="6"/>
  <c r="BC138" i="6"/>
  <c r="CR136" i="6"/>
  <c r="BB136" i="6"/>
  <c r="CT136" i="6"/>
  <c r="BD136" i="6"/>
  <c r="CS64" i="6"/>
  <c r="BC64" i="6"/>
  <c r="CR138" i="6"/>
  <c r="BB138" i="6"/>
  <c r="CT138" i="6"/>
  <c r="BD138" i="6"/>
  <c r="CS136" i="6"/>
  <c r="BC136" i="6"/>
  <c r="CK5" i="6" l="1"/>
  <c r="AJ207" i="4" l="1"/>
  <c r="AJ206" i="4"/>
  <c r="AJ205" i="4"/>
  <c r="AJ204" i="4"/>
  <c r="AJ203" i="4"/>
  <c r="AJ79" i="4"/>
  <c r="AJ190" i="4"/>
  <c r="AJ182" i="4"/>
  <c r="AJ180" i="4"/>
  <c r="AJ178" i="4"/>
  <c r="AJ177" i="4"/>
  <c r="AJ174" i="4"/>
  <c r="AJ68" i="4"/>
  <c r="AJ42" i="4"/>
  <c r="AJ41" i="4"/>
  <c r="AJ40" i="4"/>
  <c r="AJ14" i="4"/>
  <c r="AJ5" i="4"/>
  <c r="CA5" i="6" l="1"/>
  <c r="P5" i="6" l="1"/>
  <c r="DB5" i="6" l="1"/>
  <c r="BL5" i="6"/>
  <c r="DC5" i="6"/>
  <c r="BM5" i="6"/>
  <c r="DD5" i="6" l="1"/>
  <c r="BN5" i="6"/>
  <c r="DB6" i="6" l="1"/>
  <c r="BL6" i="6"/>
  <c r="DE5" i="6" l="1"/>
  <c r="BO5" i="6"/>
  <c r="AU5" i="6"/>
  <c r="DF5" i="6" l="1"/>
  <c r="BP5" i="6"/>
  <c r="DC6" i="6" l="1"/>
  <c r="BM6" i="6"/>
  <c r="CZ5" i="6" l="1"/>
  <c r="BJ5" i="6"/>
  <c r="CR5" i="6"/>
  <c r="BB5" i="6"/>
  <c r="CT5" i="6" l="1"/>
  <c r="BD5" i="6"/>
  <c r="CY5" i="6" l="1"/>
  <c r="BI5" i="6"/>
  <c r="CX5" i="6" l="1"/>
  <c r="BH5" i="6"/>
  <c r="CW5" i="6"/>
  <c r="BG5" i="6"/>
  <c r="AP5" i="6"/>
  <c r="DA5" i="6" l="1"/>
  <c r="BK5" i="6"/>
  <c r="CR6" i="6" l="1"/>
  <c r="BB6" i="6"/>
  <c r="CS6" i="6" l="1"/>
  <c r="BC6" i="6"/>
  <c r="CU5" i="6" l="1"/>
  <c r="BE5" i="6"/>
  <c r="CS5" i="6" l="1"/>
  <c r="BC5" i="6"/>
  <c r="AK5" i="6"/>
  <c r="CV5" i="6" l="1"/>
  <c r="BF5" i="6"/>
  <c r="CW6" i="6" l="1"/>
  <c r="BG6" i="6"/>
  <c r="CY6" i="6"/>
  <c r="BI6" i="6"/>
  <c r="DD6" i="6" l="1"/>
  <c r="BN6" i="6"/>
  <c r="CX6" i="6"/>
  <c r="BH6" i="6"/>
  <c r="CT6" i="6"/>
  <c r="BD6" i="6"/>
  <c r="DE6" i="6" l="1"/>
  <c r="BO6" i="6"/>
  <c r="AU6" i="6"/>
  <c r="DF6" i="6" l="1"/>
  <c r="BP6" i="6"/>
  <c r="CZ6" i="6" l="1"/>
  <c r="BJ6" i="6"/>
  <c r="AP6" i="6"/>
  <c r="DA6" i="6" l="1"/>
  <c r="BK6" i="6"/>
  <c r="CR134" i="6" l="1"/>
  <c r="BB134" i="6"/>
  <c r="CR131" i="6" l="1"/>
  <c r="BB131" i="6"/>
  <c r="CR133" i="6"/>
  <c r="BB133" i="6"/>
  <c r="CR132" i="6"/>
  <c r="BB132" i="6"/>
  <c r="CR130" i="6"/>
  <c r="BB130" i="6"/>
  <c r="CR129" i="6" l="1"/>
  <c r="BB129" i="6"/>
  <c r="CR160" i="6" l="1"/>
  <c r="BB160" i="6"/>
  <c r="CR37" i="6"/>
  <c r="BB37" i="6"/>
  <c r="CR38" i="6"/>
  <c r="BB38" i="6"/>
  <c r="CR143" i="6" l="1"/>
  <c r="BB143" i="6"/>
  <c r="CR123" i="6"/>
  <c r="BB123" i="6"/>
  <c r="CR118" i="6"/>
  <c r="BB118" i="6"/>
  <c r="CR14" i="6"/>
  <c r="CR121" i="6" l="1"/>
  <c r="BB121" i="6"/>
  <c r="CR65" i="6"/>
  <c r="BB65" i="6"/>
  <c r="CR66" i="6"/>
  <c r="BB66" i="6"/>
  <c r="BB14" i="6"/>
  <c r="CR115" i="6" l="1"/>
  <c r="BB115" i="6"/>
  <c r="CR39" i="6"/>
  <c r="BB39" i="6"/>
  <c r="CR40" i="6"/>
  <c r="BB40" i="6"/>
  <c r="CT133" i="6" l="1"/>
  <c r="BD133" i="6"/>
  <c r="CT129" i="6" l="1"/>
  <c r="BD129" i="6"/>
  <c r="CT131" i="6"/>
  <c r="BD131" i="6"/>
  <c r="CT134" i="6"/>
  <c r="BD134" i="6"/>
  <c r="CU133" i="6" l="1"/>
  <c r="BE133" i="6"/>
  <c r="CT37" i="6"/>
  <c r="BD37" i="6"/>
  <c r="CT132" i="6"/>
  <c r="BD132" i="6"/>
  <c r="CT160" i="6"/>
  <c r="BD160" i="6"/>
  <c r="CT38" i="6"/>
  <c r="BD38" i="6"/>
  <c r="CT130" i="6"/>
  <c r="BD130" i="6"/>
  <c r="CT118" i="6" l="1"/>
  <c r="BD118" i="6"/>
  <c r="CT123" i="6"/>
  <c r="BD123" i="6"/>
  <c r="CT143" i="6"/>
  <c r="BD143" i="6"/>
  <c r="CU160" i="6"/>
  <c r="BE160" i="6"/>
  <c r="CT65" i="6" l="1"/>
  <c r="BD65" i="6"/>
  <c r="CT66" i="6"/>
  <c r="BD66" i="6"/>
  <c r="CU143" i="6"/>
  <c r="BE143" i="6"/>
  <c r="CU40" i="6"/>
  <c r="BE40" i="6"/>
  <c r="CT14" i="6"/>
  <c r="BD14" i="6"/>
  <c r="CU66" i="6" l="1"/>
  <c r="BE66" i="6"/>
  <c r="CT121" i="6"/>
  <c r="BD121" i="6"/>
  <c r="CT40" i="6"/>
  <c r="BD40" i="6"/>
  <c r="CT115" i="6"/>
  <c r="BD115" i="6"/>
  <c r="CT39" i="6"/>
  <c r="BD39" i="6"/>
  <c r="CT41" i="6" l="1"/>
  <c r="BD41" i="6"/>
  <c r="CU136" i="6" l="1"/>
  <c r="BE136" i="6"/>
  <c r="CR127" i="6"/>
  <c r="BB127" i="6"/>
  <c r="CT159" i="6"/>
  <c r="BD159" i="6"/>
  <c r="CR120" i="6"/>
  <c r="BB120" i="6"/>
  <c r="CR159" i="6"/>
  <c r="BB159" i="6"/>
  <c r="CU159" i="6"/>
  <c r="BE159" i="6"/>
  <c r="CT120" i="6"/>
  <c r="BD120" i="6"/>
  <c r="AK136" i="6"/>
  <c r="CU138" i="6" l="1"/>
  <c r="BE138" i="6"/>
  <c r="CT127" i="6"/>
  <c r="BD127" i="6"/>
  <c r="CT114" i="6"/>
  <c r="BD114" i="6"/>
  <c r="CR119" i="6"/>
  <c r="BB119" i="6"/>
  <c r="CT119" i="6"/>
  <c r="BD119" i="6"/>
  <c r="CV136" i="6"/>
  <c r="BF136" i="6"/>
  <c r="AK138" i="6"/>
  <c r="CR117" i="6" l="1"/>
  <c r="BB117" i="6"/>
  <c r="CU64" i="6"/>
  <c r="BE64" i="6"/>
  <c r="CT110" i="6"/>
  <c r="BD110" i="6"/>
  <c r="CR114" i="6"/>
  <c r="BB114" i="6"/>
  <c r="CV138" i="6"/>
  <c r="BF138" i="6"/>
  <c r="CU119" i="6"/>
  <c r="BE119" i="6"/>
  <c r="CT117" i="6"/>
  <c r="BD117" i="6"/>
  <c r="CT182" i="6"/>
  <c r="BD182" i="6"/>
  <c r="AK64" i="6"/>
  <c r="CT155" i="6" l="1"/>
  <c r="BD155" i="6"/>
  <c r="CT104" i="6"/>
  <c r="BD104" i="6"/>
  <c r="CU38" i="6"/>
  <c r="BE38" i="6"/>
  <c r="CU116" i="6"/>
  <c r="BE116" i="6"/>
  <c r="CT148" i="6"/>
  <c r="BD148" i="6"/>
  <c r="CT180" i="6"/>
  <c r="BD180" i="6"/>
  <c r="CU115" i="6"/>
  <c r="BE115" i="6"/>
  <c r="CT116" i="6"/>
  <c r="BD116" i="6"/>
  <c r="CR112" i="6"/>
  <c r="BB112" i="6"/>
  <c r="CR116" i="6"/>
  <c r="BB116" i="6"/>
  <c r="CT112" i="6"/>
  <c r="BD112" i="6"/>
  <c r="CV64" i="6"/>
  <c r="BF64" i="6"/>
  <c r="CT126" i="6" l="1"/>
  <c r="BD126" i="6"/>
  <c r="CT149" i="6"/>
  <c r="BD149" i="6"/>
  <c r="CU147" i="6"/>
  <c r="BE147" i="6"/>
  <c r="CT147" i="6"/>
  <c r="BD147" i="6"/>
  <c r="CT176" i="6"/>
  <c r="BD176" i="6"/>
  <c r="CR110" i="6"/>
  <c r="BB110" i="6"/>
  <c r="CU126" i="6"/>
  <c r="BE126" i="6"/>
  <c r="CU148" i="6"/>
  <c r="BE148" i="6"/>
  <c r="CT107" i="6"/>
  <c r="BD107" i="6"/>
  <c r="CT177" i="6"/>
  <c r="BD177" i="6"/>
  <c r="CR126" i="6"/>
  <c r="BB126" i="6"/>
  <c r="CT142" i="6" l="1"/>
  <c r="BD142" i="6"/>
  <c r="CT99" i="6"/>
  <c r="BD99" i="6"/>
  <c r="CR155" i="6"/>
  <c r="BB155" i="6"/>
  <c r="CR113" i="6"/>
  <c r="BB113" i="6"/>
  <c r="CT181" i="6"/>
  <c r="BD181" i="6"/>
  <c r="CU112" i="6"/>
  <c r="BE112" i="6"/>
  <c r="CT150" i="6"/>
  <c r="BD150" i="6"/>
  <c r="CU113" i="6"/>
  <c r="BE113" i="6"/>
  <c r="CT113" i="6"/>
  <c r="BD113" i="6"/>
  <c r="CU146" i="6"/>
  <c r="BE146" i="6"/>
  <c r="CT175" i="6"/>
  <c r="BD175" i="6"/>
  <c r="CT111" i="6" l="1"/>
  <c r="BD111" i="6"/>
  <c r="CT103" i="6"/>
  <c r="BD103" i="6"/>
  <c r="CT97" i="6"/>
  <c r="BD97" i="6"/>
  <c r="CU99" i="6"/>
  <c r="BE99" i="6"/>
  <c r="CR149" i="6"/>
  <c r="BB149" i="6"/>
  <c r="CT187" i="6"/>
  <c r="BD187" i="6"/>
  <c r="CU103" i="6"/>
  <c r="BE103" i="6"/>
  <c r="CU149" i="6"/>
  <c r="BE149" i="6"/>
  <c r="CR111" i="6"/>
  <c r="BB111" i="6"/>
  <c r="CT105" i="6"/>
  <c r="BD105" i="6"/>
  <c r="CT109" i="6" l="1"/>
  <c r="BD109" i="6"/>
  <c r="CR148" i="6"/>
  <c r="BB148" i="6"/>
  <c r="CT95" i="6"/>
  <c r="BD95" i="6"/>
  <c r="CT100" i="6"/>
  <c r="BD100" i="6"/>
  <c r="CU187" i="6"/>
  <c r="BE187" i="6"/>
  <c r="CU89" i="6"/>
  <c r="BE89" i="6"/>
  <c r="CT156" i="6"/>
  <c r="BD156" i="6"/>
  <c r="CT82" i="6"/>
  <c r="BD82" i="6"/>
  <c r="CR109" i="6"/>
  <c r="BB109" i="6"/>
  <c r="CT146" i="6"/>
  <c r="BD146" i="6"/>
  <c r="CR181" i="6"/>
  <c r="BB181" i="6"/>
  <c r="CT145" i="6" l="1"/>
  <c r="BD145" i="6"/>
  <c r="CT93" i="6"/>
  <c r="BD93" i="6"/>
  <c r="CT76" i="6"/>
  <c r="BD76" i="6"/>
  <c r="CR145" i="6"/>
  <c r="BB145" i="6"/>
  <c r="CR107" i="6"/>
  <c r="BB107" i="6"/>
  <c r="CR177" i="6"/>
  <c r="BB177" i="6"/>
  <c r="CU166" i="6"/>
  <c r="BE166" i="6"/>
  <c r="CT98" i="6"/>
  <c r="BD98" i="6"/>
  <c r="CT169" i="6"/>
  <c r="BD169" i="6"/>
  <c r="CT157" i="6"/>
  <c r="BD157" i="6"/>
  <c r="CU188" i="6"/>
  <c r="BE188" i="6"/>
  <c r="CU169" i="6"/>
  <c r="BE169" i="6"/>
  <c r="CR105" i="6"/>
  <c r="BB105" i="6"/>
  <c r="CT91" i="6" l="1"/>
  <c r="BD91" i="6"/>
  <c r="CU164" i="6"/>
  <c r="BE164" i="6"/>
  <c r="CU165" i="6"/>
  <c r="BE165" i="6"/>
  <c r="CR144" i="6"/>
  <c r="BB144" i="6"/>
  <c r="CR175" i="6"/>
  <c r="BB175" i="6"/>
  <c r="CR182" i="6"/>
  <c r="BB182" i="6"/>
  <c r="CT96" i="6"/>
  <c r="BD96" i="6"/>
  <c r="CT172" i="6"/>
  <c r="BD172" i="6"/>
  <c r="CT88" i="6"/>
  <c r="BD88" i="6"/>
  <c r="CT144" i="6"/>
  <c r="BD144" i="6"/>
  <c r="CT165" i="6"/>
  <c r="BD165" i="6"/>
  <c r="CT72" i="6"/>
  <c r="BD72" i="6"/>
  <c r="CT185" i="6" l="1"/>
  <c r="BD185" i="6"/>
  <c r="CT108" i="6"/>
  <c r="BD108" i="6"/>
  <c r="CT94" i="6"/>
  <c r="BD94" i="6"/>
  <c r="CT89" i="6"/>
  <c r="BD89" i="6"/>
  <c r="CU172" i="6"/>
  <c r="BE172" i="6"/>
  <c r="CR108" i="6"/>
  <c r="BB108" i="6"/>
  <c r="CT137" i="6"/>
  <c r="BD137" i="6"/>
  <c r="CU163" i="6"/>
  <c r="BE163" i="6"/>
  <c r="CT163" i="6"/>
  <c r="BD163" i="6"/>
  <c r="CT85" i="6"/>
  <c r="BD85" i="6"/>
  <c r="CT173" i="6"/>
  <c r="BD173" i="6"/>
  <c r="CR146" i="6"/>
  <c r="BB146" i="6"/>
  <c r="CR180" i="6"/>
  <c r="BB180" i="6"/>
  <c r="CT63" i="6" l="1"/>
  <c r="BD63" i="6"/>
  <c r="CU173" i="6"/>
  <c r="BE173" i="6"/>
  <c r="CT188" i="6"/>
  <c r="BD188" i="6"/>
  <c r="CT92" i="6"/>
  <c r="BD92" i="6"/>
  <c r="CT71" i="6"/>
  <c r="BD71" i="6"/>
  <c r="CU185" i="6"/>
  <c r="BE185" i="6"/>
  <c r="CT161" i="6"/>
  <c r="BD161" i="6"/>
  <c r="CR142" i="6"/>
  <c r="BB142" i="6"/>
  <c r="CR106" i="6"/>
  <c r="BB106" i="6"/>
  <c r="CT158" i="6"/>
  <c r="BD158" i="6"/>
  <c r="CT167" i="6"/>
  <c r="BD167" i="6"/>
  <c r="CT83" i="6"/>
  <c r="BD83" i="6"/>
  <c r="CT79" i="6"/>
  <c r="BD79" i="6"/>
  <c r="CU79" i="6"/>
  <c r="BE79" i="6"/>
  <c r="CT60" i="6"/>
  <c r="BD60" i="6"/>
  <c r="CR176" i="6"/>
  <c r="BB176" i="6"/>
  <c r="CT106" i="6"/>
  <c r="BD106" i="6"/>
  <c r="CR104" i="6"/>
  <c r="BB104" i="6"/>
  <c r="CT183" i="6" l="1"/>
  <c r="BD183" i="6"/>
  <c r="CT74" i="6"/>
  <c r="BD74" i="6"/>
  <c r="CT45" i="6"/>
  <c r="BD45" i="6"/>
  <c r="CU183" i="6"/>
  <c r="BE183" i="6"/>
  <c r="CR103" i="6"/>
  <c r="BB103" i="6"/>
  <c r="CR161" i="6"/>
  <c r="BB161" i="6"/>
  <c r="CT101" i="6"/>
  <c r="BD101" i="6"/>
  <c r="CU170" i="6"/>
  <c r="BE170" i="6"/>
  <c r="CT81" i="6"/>
  <c r="BD81" i="6"/>
  <c r="CT58" i="6"/>
  <c r="BD58" i="6"/>
  <c r="CT77" i="6"/>
  <c r="BD77" i="6"/>
  <c r="CT174" i="6"/>
  <c r="BD174" i="6"/>
  <c r="CU167" i="6"/>
  <c r="BE167" i="6"/>
  <c r="CT61" i="6"/>
  <c r="BD61" i="6"/>
  <c r="CT47" i="6"/>
  <c r="BD47" i="6"/>
  <c r="CT90" i="6"/>
  <c r="BD90" i="6"/>
  <c r="CT178" i="6" l="1"/>
  <c r="BD178" i="6"/>
  <c r="CT170" i="6"/>
  <c r="BD170" i="6"/>
  <c r="CU171" i="6"/>
  <c r="BE171" i="6"/>
  <c r="CT56" i="6"/>
  <c r="BD56" i="6"/>
  <c r="CR147" i="6"/>
  <c r="BB147" i="6"/>
  <c r="CR100" i="6"/>
  <c r="BB100" i="6"/>
  <c r="CU151" i="6"/>
  <c r="BE151" i="6"/>
  <c r="CT140" i="6"/>
  <c r="BD140" i="6"/>
  <c r="CT35" i="6"/>
  <c r="BD35" i="6"/>
  <c r="CT44" i="6"/>
  <c r="BD44" i="6"/>
  <c r="CU74" i="6"/>
  <c r="BE74" i="6"/>
  <c r="CT184" i="6"/>
  <c r="BD184" i="6"/>
  <c r="CT166" i="6"/>
  <c r="BD166" i="6"/>
  <c r="CT151" i="6"/>
  <c r="BD151" i="6"/>
  <c r="CT34" i="6"/>
  <c r="BD34" i="6"/>
  <c r="CT32" i="6" l="1"/>
  <c r="BD32" i="6"/>
  <c r="CT68" i="6"/>
  <c r="BD68" i="6"/>
  <c r="CT87" i="6"/>
  <c r="BD87" i="6"/>
  <c r="CU36" i="6"/>
  <c r="BE36" i="6"/>
  <c r="CT52" i="6"/>
  <c r="BD52" i="6"/>
  <c r="CT171" i="6"/>
  <c r="BD171" i="6"/>
  <c r="CU184" i="6"/>
  <c r="BE184" i="6"/>
  <c r="CT153" i="6"/>
  <c r="BD153" i="6"/>
  <c r="CT22" i="6"/>
  <c r="BD22" i="6"/>
  <c r="CU168" i="6"/>
  <c r="BE168" i="6"/>
  <c r="CT164" i="6"/>
  <c r="BD164" i="6"/>
  <c r="CT186" i="6"/>
  <c r="BD186" i="6"/>
  <c r="CT33" i="6"/>
  <c r="BD33" i="6"/>
  <c r="CT23" i="6"/>
  <c r="BD23" i="6"/>
  <c r="CR98" i="6"/>
  <c r="BB98" i="6"/>
  <c r="CR150" i="6"/>
  <c r="BB150" i="6"/>
  <c r="CT152" i="6" l="1"/>
  <c r="BD152" i="6"/>
  <c r="CT75" i="6"/>
  <c r="BD75" i="6"/>
  <c r="CT84" i="6"/>
  <c r="BD84" i="6"/>
  <c r="CR101" i="6"/>
  <c r="BB101" i="6"/>
  <c r="CR96" i="6"/>
  <c r="BB96" i="6"/>
  <c r="CT20" i="6"/>
  <c r="BD20" i="6"/>
  <c r="CT80" i="6"/>
  <c r="BD80" i="6"/>
  <c r="CT50" i="6"/>
  <c r="BD50" i="6"/>
  <c r="CU35" i="6"/>
  <c r="BE35" i="6"/>
  <c r="CT21" i="6"/>
  <c r="BD21" i="6"/>
  <c r="CT31" i="6"/>
  <c r="BD31" i="6"/>
  <c r="CU186" i="6"/>
  <c r="BE186" i="6"/>
  <c r="CT125" i="6"/>
  <c r="BD125" i="6"/>
  <c r="CT67" i="6"/>
  <c r="BD67" i="6"/>
  <c r="CT30" i="6"/>
  <c r="BD30" i="6"/>
  <c r="CT10" i="6"/>
  <c r="BD10" i="6"/>
  <c r="CT28" i="6" l="1"/>
  <c r="BD28" i="6"/>
  <c r="CT70" i="6"/>
  <c r="BD70" i="6"/>
  <c r="CT29" i="6"/>
  <c r="BD29" i="6"/>
  <c r="CT19" i="6"/>
  <c r="BD19" i="6"/>
  <c r="CR99" i="6"/>
  <c r="BB99" i="6"/>
  <c r="CT78" i="6"/>
  <c r="BD78" i="6"/>
  <c r="CT168" i="6"/>
  <c r="BD168" i="6"/>
  <c r="CT8" i="6"/>
  <c r="BD8" i="6"/>
  <c r="CT62" i="6"/>
  <c r="BD62" i="6"/>
  <c r="CT59" i="6"/>
  <c r="BD59" i="6"/>
  <c r="CT18" i="6"/>
  <c r="BD18" i="6"/>
  <c r="CR94" i="6"/>
  <c r="BB94" i="6"/>
  <c r="CT17" i="6" l="1"/>
  <c r="BD17" i="6"/>
  <c r="CT27" i="6"/>
  <c r="BD27" i="6"/>
  <c r="CT16" i="6"/>
  <c r="BD16" i="6"/>
  <c r="CT57" i="6"/>
  <c r="BD57" i="6"/>
  <c r="CU7" i="6"/>
  <c r="BE7" i="6"/>
  <c r="CT25" i="6"/>
  <c r="BD25" i="6"/>
  <c r="CR97" i="6"/>
  <c r="BB97" i="6"/>
  <c r="CR92" i="6"/>
  <c r="BB92" i="6"/>
  <c r="CT69" i="6"/>
  <c r="BD69" i="6"/>
  <c r="CT179" i="6"/>
  <c r="BD179" i="6"/>
  <c r="CT26" i="6"/>
  <c r="BD26" i="6"/>
  <c r="CT73" i="6"/>
  <c r="BD73" i="6"/>
  <c r="CT13" i="6" l="1"/>
  <c r="BD13" i="6"/>
  <c r="CR90" i="6"/>
  <c r="BB90" i="6"/>
  <c r="CT139" i="6"/>
  <c r="BD139" i="6"/>
  <c r="CR95" i="6"/>
  <c r="BB95" i="6"/>
  <c r="CT154" i="6"/>
  <c r="BD154" i="6"/>
  <c r="CT54" i="6"/>
  <c r="BD54" i="6"/>
  <c r="CR188" i="6" l="1"/>
  <c r="BB188" i="6"/>
  <c r="CT11" i="6"/>
  <c r="BD11" i="6"/>
  <c r="CT51" i="6"/>
  <c r="BD51" i="6"/>
  <c r="CR89" i="6"/>
  <c r="BB89" i="6"/>
  <c r="CT162" i="6"/>
  <c r="BD162" i="6"/>
  <c r="CR93" i="6"/>
  <c r="BB93" i="6"/>
  <c r="CU26" i="6"/>
  <c r="BE26" i="6"/>
  <c r="BD48" i="6"/>
  <c r="CT9" i="6" l="1"/>
  <c r="BD9" i="6"/>
  <c r="CR174" i="6"/>
  <c r="BB174" i="6"/>
  <c r="CR91" i="6"/>
  <c r="BB91" i="6"/>
  <c r="CT48" i="6"/>
  <c r="CT135" i="6"/>
  <c r="BD135" i="6"/>
  <c r="CR187" i="6" l="1"/>
  <c r="BB187" i="6"/>
  <c r="CT36" i="6"/>
  <c r="BD36" i="6"/>
  <c r="CT124" i="6"/>
  <c r="BD124" i="6"/>
  <c r="CR140" i="6"/>
  <c r="BB140" i="6"/>
  <c r="CT7" i="6"/>
  <c r="BD7" i="6"/>
  <c r="CR156" i="6" l="1"/>
  <c r="BB156" i="6"/>
  <c r="CR87" i="6"/>
  <c r="BB87" i="6"/>
  <c r="CT24" i="6"/>
  <c r="BD24" i="6"/>
  <c r="CR157" i="6" l="1"/>
  <c r="BB157" i="6"/>
  <c r="CT12" i="6"/>
  <c r="BD12" i="6"/>
  <c r="CR84" i="6"/>
  <c r="BB84" i="6"/>
  <c r="CR82" i="6" l="1"/>
  <c r="BB82" i="6"/>
  <c r="CR88" i="6"/>
  <c r="BB88" i="6"/>
  <c r="CR169" i="6" l="1"/>
  <c r="BB169" i="6"/>
  <c r="CR85" i="6"/>
  <c r="BB85" i="6"/>
  <c r="CR165" i="6" l="1"/>
  <c r="BB165" i="6"/>
  <c r="CR83" i="6"/>
  <c r="BB83" i="6"/>
  <c r="CR81" i="6" l="1"/>
  <c r="BB81" i="6"/>
  <c r="CR163" i="6"/>
  <c r="BB163" i="6"/>
  <c r="CR166" i="6" l="1"/>
  <c r="BB166" i="6"/>
  <c r="CR79" i="6"/>
  <c r="BB79" i="6"/>
  <c r="CR164" i="6" l="1"/>
  <c r="BB164" i="6"/>
  <c r="CR77" i="6"/>
  <c r="BB77" i="6"/>
  <c r="CR80" i="6" l="1"/>
  <c r="BB80" i="6"/>
  <c r="CR170" i="6"/>
  <c r="BB170" i="6"/>
  <c r="CR78" i="6" l="1"/>
  <c r="BB78" i="6"/>
  <c r="CR171" i="6"/>
  <c r="BB171" i="6"/>
  <c r="CR75" i="6" l="1"/>
  <c r="BB75" i="6"/>
  <c r="CR76" i="6"/>
  <c r="BB76" i="6"/>
  <c r="CR168" i="6" l="1"/>
  <c r="BB168" i="6"/>
  <c r="CR172" i="6"/>
  <c r="BB172" i="6"/>
  <c r="CR173" i="6" l="1"/>
  <c r="BB173" i="6"/>
  <c r="CR73" i="6"/>
  <c r="BB73" i="6"/>
  <c r="CR72" i="6" l="1"/>
  <c r="BB72" i="6"/>
  <c r="CR167" i="6"/>
  <c r="BB167" i="6"/>
  <c r="CR74" i="6" l="1"/>
  <c r="BB74" i="6"/>
  <c r="CR185" i="6"/>
  <c r="BB185" i="6"/>
  <c r="CR71" i="6" l="1"/>
  <c r="BB71" i="6"/>
  <c r="CR184" i="6"/>
  <c r="BB184" i="6"/>
  <c r="CR183" i="6" l="1"/>
  <c r="BB183" i="6"/>
  <c r="CR186" i="6"/>
  <c r="BB186" i="6"/>
  <c r="CR125" i="6" l="1"/>
  <c r="BB125" i="6"/>
  <c r="CR68" i="6" l="1"/>
  <c r="BB68" i="6"/>
  <c r="CR70" i="6"/>
  <c r="BB70" i="6"/>
  <c r="CR151" i="6"/>
  <c r="BB151" i="6"/>
  <c r="CR67" i="6" l="1"/>
  <c r="BB67" i="6"/>
  <c r="CR69" i="6"/>
  <c r="BB69" i="6"/>
  <c r="CR139" i="6" l="1"/>
  <c r="BB139" i="6"/>
  <c r="CS159" i="6"/>
  <c r="BC159" i="6"/>
  <c r="CR62" i="6"/>
  <c r="BB62" i="6"/>
  <c r="AK159" i="6"/>
  <c r="CR179" i="6" l="1"/>
  <c r="BB179" i="6"/>
  <c r="CV159" i="6"/>
  <c r="BF159" i="6"/>
  <c r="CS127" i="6"/>
  <c r="BC127" i="6"/>
  <c r="CR137" i="6"/>
  <c r="BB137" i="6"/>
  <c r="CS119" i="6" l="1"/>
  <c r="BC119" i="6"/>
  <c r="CR63" i="6"/>
  <c r="BB63" i="6"/>
  <c r="CR154" i="6"/>
  <c r="BB154" i="6"/>
  <c r="AK119" i="6"/>
  <c r="CR61" i="6" l="1"/>
  <c r="BB61" i="6"/>
  <c r="CR162" i="6"/>
  <c r="BB162" i="6"/>
  <c r="CV119" i="6"/>
  <c r="BF119" i="6"/>
  <c r="CS134" i="6"/>
  <c r="BC134" i="6"/>
  <c r="CS130" i="6" l="1"/>
  <c r="BC130" i="6"/>
  <c r="CS133" i="6"/>
  <c r="BC133" i="6"/>
  <c r="CS132" i="6"/>
  <c r="BC132" i="6"/>
  <c r="CS131" i="6"/>
  <c r="BC131" i="6"/>
  <c r="CR178" i="6"/>
  <c r="BB178" i="6"/>
  <c r="CR60" i="6"/>
  <c r="BB60" i="6"/>
  <c r="AK133" i="6"/>
  <c r="CS129" i="6" l="1"/>
  <c r="BC129" i="6"/>
  <c r="CV133" i="6"/>
  <c r="BF133" i="6"/>
  <c r="CR153" i="6"/>
  <c r="BB153" i="6"/>
  <c r="CS116" i="6"/>
  <c r="BC116" i="6"/>
  <c r="CR58" i="6"/>
  <c r="BB58" i="6"/>
  <c r="AK116" i="6"/>
  <c r="CS38" i="6" l="1"/>
  <c r="BC38" i="6"/>
  <c r="CR152" i="6"/>
  <c r="BB152" i="6"/>
  <c r="CR56" i="6"/>
  <c r="BB56" i="6"/>
  <c r="CV116" i="6"/>
  <c r="BF116" i="6"/>
  <c r="CS160" i="6"/>
  <c r="BC160" i="6"/>
  <c r="CS37" i="6"/>
  <c r="BC37" i="6"/>
  <c r="AK160" i="6"/>
  <c r="AK38" i="6"/>
  <c r="CS118" i="6" l="1"/>
  <c r="BC118" i="6"/>
  <c r="CR59" i="6"/>
  <c r="BB59" i="6"/>
  <c r="CR52" i="6"/>
  <c r="BB52" i="6"/>
  <c r="CV160" i="6"/>
  <c r="BF160" i="6"/>
  <c r="CS143" i="6"/>
  <c r="BC143" i="6"/>
  <c r="CS123" i="6"/>
  <c r="BC123" i="6"/>
  <c r="CV38" i="6"/>
  <c r="BF38" i="6"/>
  <c r="AK143" i="6"/>
  <c r="CS14" i="6" l="1"/>
  <c r="BC14" i="6"/>
  <c r="CY130" i="6"/>
  <c r="BI130" i="6"/>
  <c r="CY133" i="6"/>
  <c r="BI133" i="6"/>
  <c r="CR57" i="6"/>
  <c r="BB57" i="6"/>
  <c r="CS66" i="6"/>
  <c r="BC66" i="6"/>
  <c r="CV143" i="6"/>
  <c r="BF143" i="6"/>
  <c r="CS121" i="6"/>
  <c r="BC121" i="6"/>
  <c r="DD130" i="6"/>
  <c r="BN130" i="6"/>
  <c r="DD133" i="6"/>
  <c r="BN133" i="6"/>
  <c r="CS65" i="6"/>
  <c r="BC65" i="6"/>
  <c r="CR50" i="6"/>
  <c r="BB50" i="6"/>
  <c r="AK66" i="6"/>
  <c r="DD131" i="6" l="1"/>
  <c r="BN131" i="6"/>
  <c r="DD136" i="6"/>
  <c r="BN136" i="6"/>
  <c r="DD138" i="6"/>
  <c r="BN138" i="6"/>
  <c r="CY193" i="6"/>
  <c r="BI193" i="6"/>
  <c r="CY138" i="6"/>
  <c r="BI138" i="6"/>
  <c r="CS115" i="6"/>
  <c r="BC115" i="6"/>
  <c r="DD39" i="6"/>
  <c r="BN39" i="6"/>
  <c r="CS39" i="6"/>
  <c r="BC39" i="6"/>
  <c r="CV66" i="6"/>
  <c r="BF66" i="6"/>
  <c r="DC130" i="6"/>
  <c r="BM130" i="6"/>
  <c r="CY131" i="6"/>
  <c r="BI131" i="6"/>
  <c r="DD193" i="6"/>
  <c r="BN193" i="6"/>
  <c r="DC133" i="6"/>
  <c r="BM133" i="6"/>
  <c r="CY39" i="6"/>
  <c r="BI39" i="6"/>
  <c r="CS40" i="6"/>
  <c r="BC40" i="6"/>
  <c r="DD134" i="6"/>
  <c r="BN134" i="6"/>
  <c r="CR54" i="6"/>
  <c r="BB54" i="6"/>
  <c r="CR124" i="6"/>
  <c r="BB124" i="6"/>
  <c r="AK40" i="6"/>
  <c r="AK115" i="6"/>
  <c r="CR135" i="6" l="1"/>
  <c r="BB135" i="6"/>
  <c r="CY119" i="6"/>
  <c r="BI119" i="6"/>
  <c r="DB133" i="6"/>
  <c r="BL133" i="6"/>
  <c r="DC136" i="6"/>
  <c r="BM136" i="6"/>
  <c r="DC131" i="6"/>
  <c r="BM131" i="6"/>
  <c r="CY64" i="6"/>
  <c r="BI64" i="6"/>
  <c r="DD129" i="6"/>
  <c r="BN129" i="6"/>
  <c r="DC138" i="6"/>
  <c r="BM138" i="6"/>
  <c r="DB130" i="6"/>
  <c r="BL130" i="6"/>
  <c r="CX133" i="6"/>
  <c r="BH133" i="6"/>
  <c r="CV115" i="6"/>
  <c r="BF115" i="6"/>
  <c r="CS41" i="6"/>
  <c r="BC41" i="6"/>
  <c r="CV40" i="6"/>
  <c r="BF40" i="6"/>
  <c r="CY129" i="6"/>
  <c r="BI129" i="6"/>
  <c r="DE133" i="6"/>
  <c r="BO133" i="6"/>
  <c r="DD119" i="6"/>
  <c r="BN119" i="6"/>
  <c r="CX193" i="6"/>
  <c r="BH193" i="6"/>
  <c r="DD64" i="6"/>
  <c r="BN64" i="6"/>
  <c r="DE130" i="6"/>
  <c r="BO130" i="6"/>
  <c r="CY115" i="6"/>
  <c r="BI115" i="6"/>
  <c r="DC39" i="6"/>
  <c r="BM39" i="6"/>
  <c r="CR51" i="6"/>
  <c r="BB51" i="6"/>
  <c r="DD132" i="6"/>
  <c r="BN132" i="6"/>
  <c r="DC134" i="6"/>
  <c r="BM134" i="6"/>
  <c r="BB48" i="6"/>
  <c r="AU133" i="6"/>
  <c r="AU130" i="6"/>
  <c r="DF133" i="6" l="1"/>
  <c r="BP133" i="6"/>
  <c r="DC115" i="6"/>
  <c r="BM115" i="6"/>
  <c r="CW130" i="6"/>
  <c r="BG130" i="6"/>
  <c r="DC64" i="6"/>
  <c r="BM64" i="6"/>
  <c r="DE131" i="6"/>
  <c r="BO131" i="6"/>
  <c r="DB138" i="6"/>
  <c r="BL138" i="6"/>
  <c r="DE138" i="6"/>
  <c r="BO138" i="6"/>
  <c r="CW133" i="6"/>
  <c r="BG133" i="6"/>
  <c r="CY160" i="6"/>
  <c r="BI160" i="6"/>
  <c r="CY37" i="6"/>
  <c r="BI37" i="6"/>
  <c r="CY41" i="6"/>
  <c r="BI41" i="6"/>
  <c r="DB39" i="6"/>
  <c r="BL39" i="6"/>
  <c r="DB134" i="6"/>
  <c r="BL134" i="6"/>
  <c r="CX134" i="6"/>
  <c r="BH134" i="6"/>
  <c r="CR158" i="6"/>
  <c r="BB158" i="6"/>
  <c r="CY134" i="6"/>
  <c r="BI134" i="6"/>
  <c r="CS120" i="6"/>
  <c r="BC120" i="6"/>
  <c r="DC132" i="6"/>
  <c r="BM132" i="6"/>
  <c r="CS117" i="6"/>
  <c r="BC117" i="6"/>
  <c r="DD159" i="6"/>
  <c r="BN159" i="6"/>
  <c r="DE134" i="6"/>
  <c r="BO134" i="6"/>
  <c r="CR48" i="6"/>
  <c r="CY110" i="6"/>
  <c r="BI110" i="6"/>
  <c r="CX136" i="6"/>
  <c r="BH136" i="6"/>
  <c r="CY114" i="6"/>
  <c r="BI114" i="6"/>
  <c r="DB131" i="6"/>
  <c r="BL131" i="6"/>
  <c r="CY117" i="6"/>
  <c r="BI117" i="6"/>
  <c r="DF130" i="6"/>
  <c r="BP130" i="6"/>
  <c r="DC119" i="6"/>
  <c r="BM119" i="6"/>
  <c r="CX138" i="6"/>
  <c r="BH138" i="6"/>
  <c r="CZ130" i="6"/>
  <c r="BJ130" i="6"/>
  <c r="DD110" i="6"/>
  <c r="BN110" i="6"/>
  <c r="CX160" i="6"/>
  <c r="BH160" i="6"/>
  <c r="DE193" i="6"/>
  <c r="BO193" i="6"/>
  <c r="DD160" i="6"/>
  <c r="BN160" i="6"/>
  <c r="DC129" i="6"/>
  <c r="BM129" i="6"/>
  <c r="DD117" i="6"/>
  <c r="BN117" i="6"/>
  <c r="DE136" i="6"/>
  <c r="BO136" i="6"/>
  <c r="CZ133" i="6"/>
  <c r="BJ133" i="6"/>
  <c r="CY144" i="6"/>
  <c r="BI144" i="6"/>
  <c r="DB136" i="6"/>
  <c r="BL136" i="6"/>
  <c r="DD38" i="6"/>
  <c r="BN38" i="6"/>
  <c r="DD41" i="6"/>
  <c r="BN41" i="6"/>
  <c r="DE39" i="6"/>
  <c r="BO39" i="6"/>
  <c r="AU134" i="6"/>
  <c r="AP133" i="6"/>
  <c r="AU39" i="6"/>
  <c r="AU136" i="6"/>
  <c r="AU131" i="6"/>
  <c r="AU138" i="6"/>
  <c r="CY143" i="6" l="1"/>
  <c r="BI143" i="6"/>
  <c r="CZ131" i="6"/>
  <c r="BJ131" i="6"/>
  <c r="DE129" i="6"/>
  <c r="BO129" i="6"/>
  <c r="DB127" i="6"/>
  <c r="BL127" i="6"/>
  <c r="DE64" i="6"/>
  <c r="BO64" i="6"/>
  <c r="CY116" i="6"/>
  <c r="BI116" i="6"/>
  <c r="DC160" i="6"/>
  <c r="BM160" i="6"/>
  <c r="CY118" i="6"/>
  <c r="BI118" i="6"/>
  <c r="DD143" i="6"/>
  <c r="BN143" i="6"/>
  <c r="CX143" i="6"/>
  <c r="BH143" i="6"/>
  <c r="DD155" i="6"/>
  <c r="BN155" i="6"/>
  <c r="DC114" i="6"/>
  <c r="BM114" i="6"/>
  <c r="CY155" i="6"/>
  <c r="BI155" i="6"/>
  <c r="DC110" i="6"/>
  <c r="BM110" i="6"/>
  <c r="DE119" i="6"/>
  <c r="BO119" i="6"/>
  <c r="DD104" i="6"/>
  <c r="BN104" i="6"/>
  <c r="DF131" i="6"/>
  <c r="BP131" i="6"/>
  <c r="DC144" i="6"/>
  <c r="BM144" i="6"/>
  <c r="CX115" i="6"/>
  <c r="BH115" i="6"/>
  <c r="DF136" i="6"/>
  <c r="BP136" i="6"/>
  <c r="DF39" i="6"/>
  <c r="BP39" i="6"/>
  <c r="DC41" i="6"/>
  <c r="BM41" i="6"/>
  <c r="CW39" i="6"/>
  <c r="BG39" i="6"/>
  <c r="DA133" i="6"/>
  <c r="BK133" i="6"/>
  <c r="CR45" i="6"/>
  <c r="BB45" i="6"/>
  <c r="CZ134" i="6"/>
  <c r="BJ134" i="6"/>
  <c r="CR36" i="6"/>
  <c r="BB36" i="6"/>
  <c r="DB132" i="6"/>
  <c r="BL132" i="6"/>
  <c r="CW134" i="6"/>
  <c r="BG134" i="6"/>
  <c r="CW131" i="6"/>
  <c r="BG131" i="6"/>
  <c r="CY108" i="6"/>
  <c r="BI108" i="6"/>
  <c r="DB64" i="6"/>
  <c r="BL64" i="6"/>
  <c r="DB129" i="6"/>
  <c r="BL129" i="6"/>
  <c r="DD116" i="6"/>
  <c r="BN116" i="6"/>
  <c r="DD118" i="6"/>
  <c r="BN118" i="6"/>
  <c r="CW193" i="6"/>
  <c r="BG193" i="6"/>
  <c r="CZ193" i="6"/>
  <c r="BJ193" i="6"/>
  <c r="CX64" i="6"/>
  <c r="BH64" i="6"/>
  <c r="DC117" i="6"/>
  <c r="BM117" i="6"/>
  <c r="CX119" i="6"/>
  <c r="BH119" i="6"/>
  <c r="CW138" i="6"/>
  <c r="BG138" i="6"/>
  <c r="DF138" i="6"/>
  <c r="BP138" i="6"/>
  <c r="CY104" i="6"/>
  <c r="BI104" i="6"/>
  <c r="CZ138" i="6"/>
  <c r="BJ138" i="6"/>
  <c r="CY180" i="6"/>
  <c r="BI180" i="6"/>
  <c r="DC38" i="6"/>
  <c r="BM38" i="6"/>
  <c r="DD123" i="6"/>
  <c r="BN123" i="6"/>
  <c r="CY123" i="6"/>
  <c r="BI123" i="6"/>
  <c r="CZ39" i="6"/>
  <c r="BJ39" i="6"/>
  <c r="DF134" i="6"/>
  <c r="BP134" i="6"/>
  <c r="DE132" i="6"/>
  <c r="BO132" i="6"/>
  <c r="CY132" i="6"/>
  <c r="BI132" i="6"/>
  <c r="AU132" i="6"/>
  <c r="AP134" i="6"/>
  <c r="AP193" i="6"/>
  <c r="AP138" i="6"/>
  <c r="AU129" i="6"/>
  <c r="AU64" i="6"/>
  <c r="DD199" i="6" l="1"/>
  <c r="BN199" i="6"/>
  <c r="DC155" i="6"/>
  <c r="BM155" i="6"/>
  <c r="CZ64" i="6"/>
  <c r="BJ64" i="6"/>
  <c r="CW64" i="6"/>
  <c r="BG64" i="6"/>
  <c r="CX116" i="6"/>
  <c r="BH116" i="6"/>
  <c r="DC116" i="6"/>
  <c r="BM116" i="6"/>
  <c r="DD149" i="6"/>
  <c r="BN149" i="6"/>
  <c r="DD14" i="6"/>
  <c r="BN14" i="6"/>
  <c r="DD126" i="6"/>
  <c r="BN126" i="6"/>
  <c r="CZ129" i="6"/>
  <c r="BJ129" i="6"/>
  <c r="CW129" i="6"/>
  <c r="BG129" i="6"/>
  <c r="DB119" i="6"/>
  <c r="BL119" i="6"/>
  <c r="CZ119" i="6"/>
  <c r="BJ119" i="6"/>
  <c r="CZ115" i="6"/>
  <c r="BJ115" i="6"/>
  <c r="DF64" i="6"/>
  <c r="BP64" i="6"/>
  <c r="DC180" i="6"/>
  <c r="BM180" i="6"/>
  <c r="CY199" i="6"/>
  <c r="BI199" i="6"/>
  <c r="CX110" i="6"/>
  <c r="BH110" i="6"/>
  <c r="DD147" i="6"/>
  <c r="BN147" i="6"/>
  <c r="DB37" i="6"/>
  <c r="BL37" i="6"/>
  <c r="DE37" i="6"/>
  <c r="BO37" i="6"/>
  <c r="DC123" i="6"/>
  <c r="BM123" i="6"/>
  <c r="DE41" i="6"/>
  <c r="BO41" i="6"/>
  <c r="CY176" i="6"/>
  <c r="BI176" i="6"/>
  <c r="CR25" i="6"/>
  <c r="BB25" i="6"/>
  <c r="DA193" i="6"/>
  <c r="BK193" i="6"/>
  <c r="CZ132" i="6"/>
  <c r="BJ132" i="6"/>
  <c r="CW132" i="6"/>
  <c r="BG132" i="6"/>
  <c r="CR34" i="6"/>
  <c r="BB34" i="6"/>
  <c r="CS114" i="6"/>
  <c r="BC114" i="6"/>
  <c r="CX114" i="6"/>
  <c r="BH114" i="6"/>
  <c r="DE117" i="6"/>
  <c r="BO117" i="6"/>
  <c r="CY149" i="6"/>
  <c r="BI149" i="6"/>
  <c r="DC118" i="6"/>
  <c r="BM118" i="6"/>
  <c r="DC143" i="6"/>
  <c r="BM143" i="6"/>
  <c r="DB160" i="6"/>
  <c r="BL160" i="6"/>
  <c r="DE160" i="6"/>
  <c r="BO160" i="6"/>
  <c r="CY126" i="6"/>
  <c r="BI126" i="6"/>
  <c r="DC104" i="6"/>
  <c r="BM104" i="6"/>
  <c r="CX144" i="6"/>
  <c r="BH144" i="6"/>
  <c r="CW119" i="6"/>
  <c r="BG119" i="6"/>
  <c r="CY147" i="6"/>
  <c r="BI147" i="6"/>
  <c r="DC108" i="6"/>
  <c r="BM108" i="6"/>
  <c r="DF129" i="6"/>
  <c r="BP129" i="6"/>
  <c r="DE110" i="6"/>
  <c r="BO110" i="6"/>
  <c r="CY100" i="6"/>
  <c r="BI100" i="6"/>
  <c r="DB38" i="6"/>
  <c r="BL38" i="6"/>
  <c r="DE38" i="6"/>
  <c r="BO38" i="6"/>
  <c r="DD65" i="6"/>
  <c r="BN65" i="6"/>
  <c r="DB41" i="6"/>
  <c r="BL41" i="6"/>
  <c r="CY65" i="6"/>
  <c r="BI65" i="6"/>
  <c r="CR26" i="6"/>
  <c r="BB26" i="6"/>
  <c r="DA138" i="6"/>
  <c r="BK138" i="6"/>
  <c r="DA134" i="6"/>
  <c r="BK134" i="6"/>
  <c r="CY159" i="6"/>
  <c r="BI159" i="6"/>
  <c r="DF132" i="6"/>
  <c r="BP132" i="6"/>
  <c r="DD66" i="6"/>
  <c r="BN66" i="6"/>
  <c r="DE159" i="6"/>
  <c r="BO159" i="6"/>
  <c r="CS126" i="6"/>
  <c r="BC126" i="6"/>
  <c r="CX159" i="6"/>
  <c r="BH159" i="6"/>
  <c r="AK126" i="6"/>
  <c r="AP119" i="6"/>
  <c r="AP64" i="6"/>
  <c r="AU41" i="6"/>
  <c r="AU38" i="6"/>
  <c r="AU160" i="6"/>
  <c r="AU119" i="6"/>
  <c r="CW117" i="6" l="1"/>
  <c r="BG117" i="6"/>
  <c r="DB117" i="6"/>
  <c r="BL117" i="6"/>
  <c r="DB118" i="6"/>
  <c r="BL118" i="6"/>
  <c r="CY101" i="6"/>
  <c r="BI101" i="6"/>
  <c r="CZ114" i="6"/>
  <c r="BJ114" i="6"/>
  <c r="CZ117" i="6"/>
  <c r="BJ117" i="6"/>
  <c r="CW160" i="6"/>
  <c r="BG160" i="6"/>
  <c r="DE118" i="6"/>
  <c r="BO118" i="6"/>
  <c r="CY113" i="6"/>
  <c r="BI113" i="6"/>
  <c r="DD113" i="6"/>
  <c r="BN113" i="6"/>
  <c r="CY94" i="6"/>
  <c r="BI94" i="6"/>
  <c r="CX104" i="6"/>
  <c r="BH104" i="6"/>
  <c r="DC147" i="6"/>
  <c r="BM147" i="6"/>
  <c r="CY98" i="6"/>
  <c r="BI98" i="6"/>
  <c r="DE155" i="6"/>
  <c r="BO155" i="6"/>
  <c r="CY181" i="6"/>
  <c r="BI181" i="6"/>
  <c r="DF160" i="6"/>
  <c r="BP160" i="6"/>
  <c r="CY148" i="6"/>
  <c r="BI148" i="6"/>
  <c r="DC149" i="6"/>
  <c r="BM149" i="6"/>
  <c r="DE116" i="6"/>
  <c r="BO116" i="6"/>
  <c r="CS105" i="6"/>
  <c r="BC105" i="6"/>
  <c r="DD94" i="6"/>
  <c r="BN94" i="6"/>
  <c r="DF38" i="6"/>
  <c r="BP38" i="6"/>
  <c r="CZ37" i="6"/>
  <c r="BJ37" i="6"/>
  <c r="DB123" i="6"/>
  <c r="BL123" i="6"/>
  <c r="DD150" i="6"/>
  <c r="BN150" i="6"/>
  <c r="CY150" i="6"/>
  <c r="BI150" i="6"/>
  <c r="CZ41" i="6"/>
  <c r="BJ41" i="6"/>
  <c r="DA119" i="6"/>
  <c r="BK119" i="6"/>
  <c r="CS112" i="6"/>
  <c r="BC112" i="6"/>
  <c r="CV126" i="6"/>
  <c r="BF126" i="6"/>
  <c r="CR32" i="6"/>
  <c r="BB32" i="6"/>
  <c r="CZ159" i="6"/>
  <c r="BJ159" i="6"/>
  <c r="CX108" i="6"/>
  <c r="BH108" i="6"/>
  <c r="CZ160" i="6"/>
  <c r="BJ160" i="6"/>
  <c r="DE143" i="6"/>
  <c r="BO143" i="6"/>
  <c r="DB143" i="6"/>
  <c r="BL143" i="6"/>
  <c r="DD115" i="6"/>
  <c r="BN115" i="6"/>
  <c r="CZ110" i="6"/>
  <c r="BJ110" i="6"/>
  <c r="DE104" i="6"/>
  <c r="BO104" i="6"/>
  <c r="CZ144" i="6"/>
  <c r="BJ144" i="6"/>
  <c r="DD101" i="6"/>
  <c r="BN101" i="6"/>
  <c r="CX155" i="6"/>
  <c r="BH155" i="6"/>
  <c r="DF119" i="6"/>
  <c r="BP119" i="6"/>
  <c r="DD148" i="6"/>
  <c r="BN148" i="6"/>
  <c r="DC126" i="6"/>
  <c r="BM126" i="6"/>
  <c r="CX126" i="6"/>
  <c r="BH126" i="6"/>
  <c r="DD181" i="6"/>
  <c r="BN181" i="6"/>
  <c r="CX180" i="6"/>
  <c r="BH180" i="6"/>
  <c r="CY89" i="6"/>
  <c r="BI89" i="6"/>
  <c r="CW37" i="6"/>
  <c r="BG37" i="6"/>
  <c r="DF41" i="6"/>
  <c r="BP41" i="6"/>
  <c r="DC65" i="6"/>
  <c r="BM65" i="6"/>
  <c r="DE123" i="6"/>
  <c r="BO123" i="6"/>
  <c r="DC176" i="6"/>
  <c r="BM176" i="6"/>
  <c r="CW41" i="6"/>
  <c r="BG41" i="6"/>
  <c r="DA64" i="6"/>
  <c r="BK64" i="6"/>
  <c r="CR27" i="6"/>
  <c r="BB27" i="6"/>
  <c r="CS113" i="6"/>
  <c r="BC113" i="6"/>
  <c r="DD127" i="6"/>
  <c r="BN127" i="6"/>
  <c r="CW159" i="6"/>
  <c r="BG159" i="6"/>
  <c r="CY121" i="6"/>
  <c r="BI121" i="6"/>
  <c r="CY136" i="6"/>
  <c r="BI136" i="6"/>
  <c r="DD121" i="6"/>
  <c r="BN121" i="6"/>
  <c r="AP160" i="6"/>
  <c r="AK113" i="6"/>
  <c r="AP159" i="6"/>
  <c r="AK112" i="6"/>
  <c r="AU123" i="6"/>
  <c r="AU117" i="6"/>
  <c r="AU118" i="6"/>
  <c r="AU143" i="6"/>
  <c r="DD114" i="6" l="1"/>
  <c r="BN114" i="6"/>
  <c r="CZ118" i="6"/>
  <c r="BJ118" i="6"/>
  <c r="DD111" i="6"/>
  <c r="BN111" i="6"/>
  <c r="CZ116" i="6"/>
  <c r="BJ116" i="6"/>
  <c r="DD92" i="6"/>
  <c r="BN92" i="6"/>
  <c r="CW118" i="6"/>
  <c r="BG118" i="6"/>
  <c r="CX113" i="6"/>
  <c r="BH113" i="6"/>
  <c r="DC113" i="6"/>
  <c r="BM113" i="6"/>
  <c r="DD107" i="6"/>
  <c r="BN107" i="6"/>
  <c r="DE149" i="6"/>
  <c r="BO149" i="6"/>
  <c r="CZ108" i="6"/>
  <c r="BJ108" i="6"/>
  <c r="DE199" i="6"/>
  <c r="BO199" i="6"/>
  <c r="CZ155" i="6"/>
  <c r="BJ155" i="6"/>
  <c r="DF143" i="6"/>
  <c r="BP143" i="6"/>
  <c r="DF117" i="6"/>
  <c r="BP117" i="6"/>
  <c r="CZ104" i="6"/>
  <c r="BJ104" i="6"/>
  <c r="CX100" i="6"/>
  <c r="BH100" i="6"/>
  <c r="CZ143" i="6"/>
  <c r="BJ143" i="6"/>
  <c r="DE14" i="6"/>
  <c r="BO14" i="6"/>
  <c r="DC94" i="6"/>
  <c r="BM94" i="6"/>
  <c r="DE147" i="6"/>
  <c r="BO147" i="6"/>
  <c r="CW116" i="6"/>
  <c r="BG116" i="6"/>
  <c r="DF123" i="6"/>
  <c r="BP123" i="6"/>
  <c r="CX176" i="6"/>
  <c r="BH176" i="6"/>
  <c r="CY177" i="6"/>
  <c r="BI177" i="6"/>
  <c r="CW123" i="6"/>
  <c r="BG123" i="6"/>
  <c r="CV112" i="6"/>
  <c r="BF112" i="6"/>
  <c r="DA159" i="6"/>
  <c r="BK159" i="6"/>
  <c r="DD40" i="6"/>
  <c r="BN40" i="6"/>
  <c r="DC121" i="6"/>
  <c r="BM121" i="6"/>
  <c r="CS110" i="6"/>
  <c r="BC110" i="6"/>
  <c r="DA160" i="6"/>
  <c r="BK160" i="6"/>
  <c r="CY111" i="6"/>
  <c r="BI111" i="6"/>
  <c r="CY188" i="6"/>
  <c r="BI188" i="6"/>
  <c r="DE126" i="6"/>
  <c r="BO126" i="6"/>
  <c r="DC148" i="6"/>
  <c r="BM148" i="6"/>
  <c r="CY107" i="6"/>
  <c r="BI107" i="6"/>
  <c r="CX149" i="6"/>
  <c r="BH149" i="6"/>
  <c r="DD99" i="6"/>
  <c r="BN99" i="6"/>
  <c r="DC101" i="6"/>
  <c r="BM101" i="6"/>
  <c r="CX199" i="6"/>
  <c r="BH199" i="6"/>
  <c r="CY92" i="6"/>
  <c r="BI92" i="6"/>
  <c r="DF118" i="6"/>
  <c r="BP118" i="6"/>
  <c r="CZ180" i="6"/>
  <c r="BJ180" i="6"/>
  <c r="CS104" i="6"/>
  <c r="BC104" i="6"/>
  <c r="CY83" i="6"/>
  <c r="BI83" i="6"/>
  <c r="CW143" i="6"/>
  <c r="BG143" i="6"/>
  <c r="CY99" i="6"/>
  <c r="BI99" i="6"/>
  <c r="CX147" i="6"/>
  <c r="BH147" i="6"/>
  <c r="DD140" i="6"/>
  <c r="BN140" i="6"/>
  <c r="DB116" i="6"/>
  <c r="BL116" i="6"/>
  <c r="CZ123" i="6"/>
  <c r="BJ123" i="6"/>
  <c r="DD177" i="6"/>
  <c r="BN177" i="6"/>
  <c r="DC150" i="6"/>
  <c r="BM150" i="6"/>
  <c r="DB65" i="6"/>
  <c r="BL65" i="6"/>
  <c r="DE65" i="6"/>
  <c r="BO65" i="6"/>
  <c r="CY127" i="6"/>
  <c r="BI127" i="6"/>
  <c r="CR30" i="6"/>
  <c r="BB30" i="6"/>
  <c r="CY120" i="6"/>
  <c r="BI120" i="6"/>
  <c r="DE66" i="6"/>
  <c r="BO66" i="6"/>
  <c r="CS111" i="6"/>
  <c r="BC111" i="6"/>
  <c r="CV113" i="6"/>
  <c r="BF113" i="6"/>
  <c r="AP116" i="6"/>
  <c r="AP143" i="6"/>
  <c r="AU116" i="6"/>
  <c r="AU65" i="6"/>
  <c r="CY81" i="6" l="1"/>
  <c r="BI81" i="6"/>
  <c r="CX181" i="6"/>
  <c r="BH181" i="6"/>
  <c r="DE115" i="6"/>
  <c r="BO115" i="6"/>
  <c r="CX98" i="6"/>
  <c r="BH98" i="6"/>
  <c r="CZ149" i="6"/>
  <c r="BJ149" i="6"/>
  <c r="DE181" i="6"/>
  <c r="BO181" i="6"/>
  <c r="DD97" i="6"/>
  <c r="BN97" i="6"/>
  <c r="CX148" i="6"/>
  <c r="BH148" i="6"/>
  <c r="DD105" i="6"/>
  <c r="BN105" i="6"/>
  <c r="DC111" i="6"/>
  <c r="BM111" i="6"/>
  <c r="CX111" i="6"/>
  <c r="BH111" i="6"/>
  <c r="DE113" i="6"/>
  <c r="BO113" i="6"/>
  <c r="DD90" i="6"/>
  <c r="BN90" i="6"/>
  <c r="CZ126" i="6"/>
  <c r="BJ126" i="6"/>
  <c r="DC140" i="6"/>
  <c r="BM140" i="6"/>
  <c r="DE94" i="6"/>
  <c r="BO94" i="6"/>
  <c r="DE101" i="6"/>
  <c r="BO101" i="6"/>
  <c r="DC92" i="6"/>
  <c r="BM92" i="6"/>
  <c r="CZ199" i="6"/>
  <c r="BJ199" i="6"/>
  <c r="CX94" i="6"/>
  <c r="BH94" i="6"/>
  <c r="CX89" i="6"/>
  <c r="BH89" i="6"/>
  <c r="CY77" i="6"/>
  <c r="BI77" i="6"/>
  <c r="DF65" i="6"/>
  <c r="BP65" i="6"/>
  <c r="DD175" i="6"/>
  <c r="BN175" i="6"/>
  <c r="CX150" i="6"/>
  <c r="BH150" i="6"/>
  <c r="DF116" i="6"/>
  <c r="BP116" i="6"/>
  <c r="DA116" i="6"/>
  <c r="BK116" i="6"/>
  <c r="CS155" i="6"/>
  <c r="BC155" i="6"/>
  <c r="CR28" i="6"/>
  <c r="BB28" i="6"/>
  <c r="CS109" i="6"/>
  <c r="BC109" i="6"/>
  <c r="DE127" i="6"/>
  <c r="BO127" i="6"/>
  <c r="CY90" i="6"/>
  <c r="BI90" i="6"/>
  <c r="DC99" i="6"/>
  <c r="BM99" i="6"/>
  <c r="DE148" i="6"/>
  <c r="BO148" i="6"/>
  <c r="CY142" i="6"/>
  <c r="BI142" i="6"/>
  <c r="CY105" i="6"/>
  <c r="BI105" i="6"/>
  <c r="DC107" i="6"/>
  <c r="BM107" i="6"/>
  <c r="DD142" i="6"/>
  <c r="BN142" i="6"/>
  <c r="CY174" i="6"/>
  <c r="BI174" i="6"/>
  <c r="DD109" i="6"/>
  <c r="BN109" i="6"/>
  <c r="CZ147" i="6"/>
  <c r="BJ147" i="6"/>
  <c r="DD87" i="6"/>
  <c r="BN87" i="6"/>
  <c r="CX101" i="6"/>
  <c r="BH101" i="6"/>
  <c r="CY97" i="6"/>
  <c r="BI97" i="6"/>
  <c r="CY109" i="6"/>
  <c r="BI109" i="6"/>
  <c r="CZ100" i="6"/>
  <c r="BJ100" i="6"/>
  <c r="CX83" i="6"/>
  <c r="BH83" i="6"/>
  <c r="DD112" i="6"/>
  <c r="BN112" i="6"/>
  <c r="CW65" i="6"/>
  <c r="BG65" i="6"/>
  <c r="CZ65" i="6"/>
  <c r="BJ65" i="6"/>
  <c r="CY175" i="6"/>
  <c r="BI175" i="6"/>
  <c r="DE150" i="6"/>
  <c r="BO150" i="6"/>
  <c r="CZ176" i="6"/>
  <c r="BJ176" i="6"/>
  <c r="DA143" i="6"/>
  <c r="BK143" i="6"/>
  <c r="DB121" i="6"/>
  <c r="BL121" i="6"/>
  <c r="DD37" i="6"/>
  <c r="BN37" i="6"/>
  <c r="CW38" i="6"/>
  <c r="BG38" i="6"/>
  <c r="CZ136" i="6"/>
  <c r="BJ136" i="6"/>
  <c r="CY14" i="6"/>
  <c r="BI14" i="6"/>
  <c r="DE121" i="6"/>
  <c r="BO121" i="6"/>
  <c r="CX112" i="6"/>
  <c r="BH112" i="6"/>
  <c r="AU121" i="6"/>
  <c r="AP38" i="6"/>
  <c r="CX92" i="6" l="1"/>
  <c r="BH92" i="6"/>
  <c r="DC90" i="6"/>
  <c r="BM90" i="6"/>
  <c r="DE99" i="6"/>
  <c r="BO99" i="6"/>
  <c r="DE92" i="6"/>
  <c r="BO92" i="6"/>
  <c r="DC87" i="6"/>
  <c r="BM87" i="6"/>
  <c r="DE140" i="6"/>
  <c r="BO140" i="6"/>
  <c r="CX81" i="6"/>
  <c r="BH81" i="6"/>
  <c r="CZ181" i="6"/>
  <c r="BJ181" i="6"/>
  <c r="CZ113" i="6"/>
  <c r="BJ113" i="6"/>
  <c r="DD187" i="6"/>
  <c r="BN187" i="6"/>
  <c r="DE111" i="6"/>
  <c r="BO111" i="6"/>
  <c r="DC109" i="6"/>
  <c r="BM109" i="6"/>
  <c r="DD201" i="6"/>
  <c r="BN201" i="6"/>
  <c r="DD95" i="6"/>
  <c r="BN95" i="6"/>
  <c r="CZ148" i="6"/>
  <c r="BJ148" i="6"/>
  <c r="CY166" i="6"/>
  <c r="BI166" i="6"/>
  <c r="DC164" i="6"/>
  <c r="BM164" i="6"/>
  <c r="CZ94" i="6"/>
  <c r="BJ94" i="6"/>
  <c r="CY184" i="6"/>
  <c r="BI184" i="6"/>
  <c r="DE177" i="6"/>
  <c r="BO177" i="6"/>
  <c r="DE40" i="6"/>
  <c r="BO40" i="6"/>
  <c r="DA38" i="6"/>
  <c r="BK38" i="6"/>
  <c r="CS149" i="6"/>
  <c r="BC149" i="6"/>
  <c r="CY112" i="6"/>
  <c r="BI112" i="6"/>
  <c r="CZ127" i="6"/>
  <c r="BJ127" i="6"/>
  <c r="DD120" i="6"/>
  <c r="BN120" i="6"/>
  <c r="CZ121" i="6"/>
  <c r="BJ121" i="6"/>
  <c r="CZ98" i="6"/>
  <c r="BJ98" i="6"/>
  <c r="CY95" i="6"/>
  <c r="BI95" i="6"/>
  <c r="CX99" i="6"/>
  <c r="BH99" i="6"/>
  <c r="DD84" i="6"/>
  <c r="BN84" i="6"/>
  <c r="CZ101" i="6"/>
  <c r="BJ101" i="6"/>
  <c r="CZ89" i="6"/>
  <c r="BJ89" i="6"/>
  <c r="CY170" i="6"/>
  <c r="BI170" i="6"/>
  <c r="CX188" i="6"/>
  <c r="BH188" i="6"/>
  <c r="DD145" i="6"/>
  <c r="BN145" i="6"/>
  <c r="CY140" i="6"/>
  <c r="BI140" i="6"/>
  <c r="DD103" i="6"/>
  <c r="BN103" i="6"/>
  <c r="CX109" i="6"/>
  <c r="BH109" i="6"/>
  <c r="DC105" i="6"/>
  <c r="BM105" i="6"/>
  <c r="CY201" i="6"/>
  <c r="BI201" i="6"/>
  <c r="CX107" i="6"/>
  <c r="BH107" i="6"/>
  <c r="DE107" i="6"/>
  <c r="BO107" i="6"/>
  <c r="DC97" i="6"/>
  <c r="BM97" i="6"/>
  <c r="CY187" i="6"/>
  <c r="BI187" i="6"/>
  <c r="DE114" i="6"/>
  <c r="BO114" i="6"/>
  <c r="CX77" i="6"/>
  <c r="BH77" i="6"/>
  <c r="DD80" i="6"/>
  <c r="BN80" i="6"/>
  <c r="CZ150" i="6"/>
  <c r="BJ150" i="6"/>
  <c r="CX177" i="6"/>
  <c r="BH177" i="6"/>
  <c r="CS145" i="6"/>
  <c r="BC145" i="6"/>
  <c r="CW136" i="6"/>
  <c r="BG136" i="6"/>
  <c r="CW121" i="6"/>
  <c r="BG121" i="6"/>
  <c r="CY145" i="6"/>
  <c r="BI145" i="6"/>
  <c r="DF121" i="6"/>
  <c r="BP121" i="6"/>
  <c r="AP136" i="6"/>
  <c r="AK149" i="6"/>
  <c r="CY186" i="6" l="1"/>
  <c r="BI186" i="6"/>
  <c r="CX170" i="6"/>
  <c r="BH170" i="6"/>
  <c r="CZ107" i="6"/>
  <c r="BJ107" i="6"/>
  <c r="DD93" i="6"/>
  <c r="BN93" i="6"/>
  <c r="DD182" i="6"/>
  <c r="BN182" i="6"/>
  <c r="CY87" i="6"/>
  <c r="BI87" i="6"/>
  <c r="DD144" i="6"/>
  <c r="BN144" i="6"/>
  <c r="CX174" i="6"/>
  <c r="BH174" i="6"/>
  <c r="CY171" i="6"/>
  <c r="BI171" i="6"/>
  <c r="DE164" i="6"/>
  <c r="BO164" i="6"/>
  <c r="DD168" i="6"/>
  <c r="BN168" i="6"/>
  <c r="CZ188" i="6"/>
  <c r="BJ188" i="6"/>
  <c r="CZ99" i="6"/>
  <c r="BJ99" i="6"/>
  <c r="DD82" i="6"/>
  <c r="BN82" i="6"/>
  <c r="CX97" i="6"/>
  <c r="BH97" i="6"/>
  <c r="CX90" i="6"/>
  <c r="BH90" i="6"/>
  <c r="CY68" i="6"/>
  <c r="BI68" i="6"/>
  <c r="DC145" i="6"/>
  <c r="BM145" i="6"/>
  <c r="CX175" i="6"/>
  <c r="BH175" i="6"/>
  <c r="CW120" i="6"/>
  <c r="BG120" i="6"/>
  <c r="CS182" i="6"/>
  <c r="BC182" i="6"/>
  <c r="DE120" i="6"/>
  <c r="BO120" i="6"/>
  <c r="CS181" i="6"/>
  <c r="BC181" i="6"/>
  <c r="CY106" i="6"/>
  <c r="BI106" i="6"/>
  <c r="CS148" i="6"/>
  <c r="BC148" i="6"/>
  <c r="CR24" i="6"/>
  <c r="BB24" i="6"/>
  <c r="CW127" i="6"/>
  <c r="BG127" i="6"/>
  <c r="CS144" i="6"/>
  <c r="BC144" i="6"/>
  <c r="CX145" i="6"/>
  <c r="BH145" i="6"/>
  <c r="DA136" i="6"/>
  <c r="BK136" i="6"/>
  <c r="CZ83" i="6"/>
  <c r="BJ83" i="6"/>
  <c r="CY164" i="6"/>
  <c r="BI164" i="6"/>
  <c r="DE142" i="6"/>
  <c r="BO142" i="6"/>
  <c r="CX105" i="6"/>
  <c r="BH105" i="6"/>
  <c r="DD100" i="6"/>
  <c r="BN100" i="6"/>
  <c r="DD78" i="6"/>
  <c r="BN78" i="6"/>
  <c r="CZ92" i="6"/>
  <c r="BJ92" i="6"/>
  <c r="DC80" i="6"/>
  <c r="BM80" i="6"/>
  <c r="CY156" i="6"/>
  <c r="BI156" i="6"/>
  <c r="CX142" i="6"/>
  <c r="BH142" i="6"/>
  <c r="DC95" i="6"/>
  <c r="BM95" i="6"/>
  <c r="DE105" i="6"/>
  <c r="BO105" i="6"/>
  <c r="DE109" i="6"/>
  <c r="BO109" i="6"/>
  <c r="DD156" i="6"/>
  <c r="BN156" i="6"/>
  <c r="CZ111" i="6"/>
  <c r="BJ111" i="6"/>
  <c r="CX166" i="6"/>
  <c r="BH166" i="6"/>
  <c r="DC75" i="6"/>
  <c r="BM75" i="6"/>
  <c r="CZ140" i="6"/>
  <c r="BJ140" i="6"/>
  <c r="DE87" i="6"/>
  <c r="BO87" i="6"/>
  <c r="DC84" i="6"/>
  <c r="BM84" i="6"/>
  <c r="DE90" i="6"/>
  <c r="BO90" i="6"/>
  <c r="DE97" i="6"/>
  <c r="BO97" i="6"/>
  <c r="CY93" i="6"/>
  <c r="BI93" i="6"/>
  <c r="CX184" i="6"/>
  <c r="BH184" i="6"/>
  <c r="DE112" i="6"/>
  <c r="BO112" i="6"/>
  <c r="CZ177" i="6"/>
  <c r="BJ177" i="6"/>
  <c r="DE175" i="6"/>
  <c r="BO175" i="6"/>
  <c r="CZ120" i="6"/>
  <c r="BJ120" i="6"/>
  <c r="CZ14" i="6"/>
  <c r="BJ14" i="6"/>
  <c r="CV149" i="6"/>
  <c r="BF149" i="6"/>
  <c r="CY182" i="6"/>
  <c r="BI182" i="6"/>
  <c r="AK148" i="6"/>
  <c r="CY67" i="6" l="1"/>
  <c r="BI67" i="6"/>
  <c r="CX187" i="6"/>
  <c r="BH187" i="6"/>
  <c r="DE95" i="6"/>
  <c r="BO95" i="6"/>
  <c r="DE187" i="6"/>
  <c r="BO187" i="6"/>
  <c r="DC82" i="6"/>
  <c r="BM82" i="6"/>
  <c r="DD73" i="6"/>
  <c r="BN73" i="6"/>
  <c r="DE80" i="6"/>
  <c r="BO80" i="6"/>
  <c r="CY75" i="6"/>
  <c r="BI75" i="6"/>
  <c r="CX140" i="6"/>
  <c r="BH140" i="6"/>
  <c r="DD108" i="6"/>
  <c r="BN108" i="6"/>
  <c r="CZ109" i="6"/>
  <c r="BJ109" i="6"/>
  <c r="DD157" i="6"/>
  <c r="BN157" i="6"/>
  <c r="CX186" i="6"/>
  <c r="BH186" i="6"/>
  <c r="CX95" i="6"/>
  <c r="BH95" i="6"/>
  <c r="DD169" i="6"/>
  <c r="BN169" i="6"/>
  <c r="CZ97" i="6"/>
  <c r="BJ97" i="6"/>
  <c r="DE84" i="6"/>
  <c r="BO84" i="6"/>
  <c r="CZ87" i="6"/>
  <c r="BJ87" i="6"/>
  <c r="DC168" i="6"/>
  <c r="BM168" i="6"/>
  <c r="CX164" i="6"/>
  <c r="BH164" i="6"/>
  <c r="CZ142" i="6"/>
  <c r="BJ142" i="6"/>
  <c r="CY84" i="6"/>
  <c r="BI84" i="6"/>
  <c r="DD98" i="6"/>
  <c r="BN98" i="6"/>
  <c r="DC78" i="6"/>
  <c r="BM78" i="6"/>
  <c r="CZ90" i="6"/>
  <c r="BJ90" i="6"/>
  <c r="CZ77" i="6"/>
  <c r="BJ77" i="6"/>
  <c r="DD69" i="6"/>
  <c r="BN69" i="6"/>
  <c r="CY157" i="6"/>
  <c r="BI157" i="6"/>
  <c r="DD180" i="6"/>
  <c r="BN180" i="6"/>
  <c r="CX201" i="6"/>
  <c r="BH201" i="6"/>
  <c r="DE201" i="6"/>
  <c r="BO201" i="6"/>
  <c r="DC93" i="6"/>
  <c r="BM93" i="6"/>
  <c r="DD76" i="6"/>
  <c r="BN76" i="6"/>
  <c r="DC70" i="6"/>
  <c r="BM70" i="6"/>
  <c r="CX68" i="6"/>
  <c r="BH68" i="6"/>
  <c r="CZ175" i="6"/>
  <c r="BJ175" i="6"/>
  <c r="CW14" i="6"/>
  <c r="BG14" i="6"/>
  <c r="CV148" i="6"/>
  <c r="BF148" i="6"/>
  <c r="CS177" i="6"/>
  <c r="BC177" i="6"/>
  <c r="CS180" i="6"/>
  <c r="BC180" i="6"/>
  <c r="CS107" i="6"/>
  <c r="BC107" i="6"/>
  <c r="DE145" i="6"/>
  <c r="BO145" i="6"/>
  <c r="CX171" i="6"/>
  <c r="BH171" i="6"/>
  <c r="CZ81" i="6"/>
  <c r="BJ81" i="6"/>
  <c r="CZ164" i="6"/>
  <c r="BJ164" i="6"/>
  <c r="CZ105" i="6"/>
  <c r="BJ105" i="6"/>
  <c r="CY80" i="6"/>
  <c r="BI80" i="6"/>
  <c r="DD91" i="6"/>
  <c r="BN91" i="6"/>
  <c r="DE103" i="6"/>
  <c r="BO103" i="6"/>
  <c r="CY125" i="6"/>
  <c r="BI125" i="6"/>
  <c r="DE75" i="6"/>
  <c r="BO75" i="6"/>
  <c r="CY152" i="6"/>
  <c r="BI152" i="6"/>
  <c r="CY161" i="6"/>
  <c r="BI161" i="6"/>
  <c r="CX106" i="6"/>
  <c r="BH106" i="6"/>
  <c r="CY146" i="6"/>
  <c r="BI146" i="6"/>
  <c r="CS108" i="6"/>
  <c r="BC108" i="6"/>
  <c r="CR22" i="6"/>
  <c r="BB22" i="6"/>
  <c r="CW15" i="6"/>
  <c r="BG15" i="6"/>
  <c r="CZ112" i="6"/>
  <c r="BJ112" i="6"/>
  <c r="AP15" i="6"/>
  <c r="CX67" i="6" l="1"/>
  <c r="BH67" i="6"/>
  <c r="DC69" i="6"/>
  <c r="BM69" i="6"/>
  <c r="DD172" i="6"/>
  <c r="BN172" i="6"/>
  <c r="DC91" i="6"/>
  <c r="BM91" i="6"/>
  <c r="DE182" i="6"/>
  <c r="BO182" i="6"/>
  <c r="CZ170" i="6"/>
  <c r="BJ170" i="6"/>
  <c r="CX75" i="6"/>
  <c r="BH75" i="6"/>
  <c r="DE144" i="6"/>
  <c r="BO144" i="6"/>
  <c r="CY82" i="6"/>
  <c r="BI82" i="6"/>
  <c r="CX80" i="6"/>
  <c r="BH80" i="6"/>
  <c r="DC73" i="6"/>
  <c r="BM73" i="6"/>
  <c r="CZ84" i="6"/>
  <c r="BJ84" i="6"/>
  <c r="DE82" i="6"/>
  <c r="BO82" i="6"/>
  <c r="CZ95" i="6"/>
  <c r="BJ95" i="6"/>
  <c r="DD165" i="6"/>
  <c r="BN165" i="6"/>
  <c r="CX93" i="6"/>
  <c r="BH93" i="6"/>
  <c r="CX125" i="6"/>
  <c r="BH125" i="6"/>
  <c r="DC179" i="6"/>
  <c r="BM179" i="6"/>
  <c r="CZ75" i="6"/>
  <c r="BJ75" i="6"/>
  <c r="CX152" i="6"/>
  <c r="BH152" i="6"/>
  <c r="CY59" i="6"/>
  <c r="BI59" i="6"/>
  <c r="CY88" i="6"/>
  <c r="BI88" i="6"/>
  <c r="DD139" i="6"/>
  <c r="BN139" i="6"/>
  <c r="CZ145" i="6"/>
  <c r="BJ145" i="6"/>
  <c r="CR20" i="6"/>
  <c r="BB20" i="6"/>
  <c r="CS176" i="6"/>
  <c r="BC176" i="6"/>
  <c r="CW115" i="6"/>
  <c r="BG115" i="6"/>
  <c r="CY103" i="6"/>
  <c r="BI103" i="6"/>
  <c r="DE168" i="6"/>
  <c r="BO168" i="6"/>
  <c r="CY70" i="6"/>
  <c r="BI70" i="6"/>
  <c r="DE100" i="6"/>
  <c r="BO100" i="6"/>
  <c r="DD89" i="6"/>
  <c r="BN89" i="6"/>
  <c r="CZ80" i="6"/>
  <c r="BJ80" i="6"/>
  <c r="CZ187" i="6"/>
  <c r="BJ187" i="6"/>
  <c r="DC76" i="6"/>
  <c r="BM76" i="6"/>
  <c r="DD88" i="6"/>
  <c r="BN88" i="6"/>
  <c r="CX87" i="6"/>
  <c r="BH87" i="6"/>
  <c r="CY168" i="6"/>
  <c r="BI168" i="6"/>
  <c r="DE78" i="6"/>
  <c r="BO78" i="6"/>
  <c r="DD72" i="6"/>
  <c r="BN72" i="6"/>
  <c r="DC169" i="6"/>
  <c r="BM169" i="6"/>
  <c r="DE156" i="6"/>
  <c r="BO156" i="6"/>
  <c r="DE93" i="6"/>
  <c r="BO93" i="6"/>
  <c r="CX156" i="6"/>
  <c r="BH156" i="6"/>
  <c r="CY62" i="6"/>
  <c r="BI62" i="6"/>
  <c r="CZ184" i="6"/>
  <c r="BJ184" i="6"/>
  <c r="DD154" i="6"/>
  <c r="BN154" i="6"/>
  <c r="DE70" i="6"/>
  <c r="BO70" i="6"/>
  <c r="CY78" i="6"/>
  <c r="BI78" i="6"/>
  <c r="CZ201" i="6"/>
  <c r="BJ201" i="6"/>
  <c r="CY47" i="6"/>
  <c r="BI47" i="6"/>
  <c r="DD176" i="6"/>
  <c r="BN176" i="6"/>
  <c r="DA15" i="6"/>
  <c r="BK15" i="6"/>
  <c r="CS106" i="6"/>
  <c r="BC106" i="6"/>
  <c r="CS175" i="6"/>
  <c r="BC175" i="6"/>
  <c r="CX182" i="6"/>
  <c r="BH182" i="6"/>
  <c r="CX146" i="6"/>
  <c r="BH146" i="6"/>
  <c r="DD106" i="6"/>
  <c r="BN106" i="6"/>
  <c r="AP115" i="6"/>
  <c r="DD162" i="6" l="1"/>
  <c r="BN162" i="6"/>
  <c r="DC172" i="6"/>
  <c r="BM172" i="6"/>
  <c r="DE180" i="6"/>
  <c r="BO180" i="6"/>
  <c r="DE73" i="6"/>
  <c r="BO73" i="6"/>
  <c r="DD137" i="6"/>
  <c r="BN137" i="6"/>
  <c r="CZ186" i="6"/>
  <c r="BJ186" i="6"/>
  <c r="CX157" i="6"/>
  <c r="BH157" i="6"/>
  <c r="CZ93" i="6"/>
  <c r="BJ93" i="6"/>
  <c r="DD85" i="6"/>
  <c r="BN85" i="6"/>
  <c r="CZ156" i="6"/>
  <c r="BJ156" i="6"/>
  <c r="DE98" i="6"/>
  <c r="BO98" i="6"/>
  <c r="CZ70" i="6"/>
  <c r="BJ70" i="6"/>
  <c r="CY57" i="6"/>
  <c r="BI57" i="6"/>
  <c r="CX59" i="6"/>
  <c r="BH59" i="6"/>
  <c r="CY179" i="6"/>
  <c r="BI179" i="6"/>
  <c r="DD163" i="6"/>
  <c r="BN163" i="6"/>
  <c r="DE169" i="6"/>
  <c r="BO169" i="6"/>
  <c r="CZ82" i="6"/>
  <c r="BJ82" i="6"/>
  <c r="DC72" i="6"/>
  <c r="BM72" i="6"/>
  <c r="CX78" i="6"/>
  <c r="BH78" i="6"/>
  <c r="DC54" i="6"/>
  <c r="BM54" i="6"/>
  <c r="CZ68" i="6"/>
  <c r="BJ68" i="6"/>
  <c r="DC89" i="6"/>
  <c r="BM89" i="6"/>
  <c r="DC139" i="6"/>
  <c r="BM139" i="6"/>
  <c r="CY35" i="6"/>
  <c r="BI35" i="6"/>
  <c r="DD146" i="6"/>
  <c r="BN146" i="6"/>
  <c r="CY96" i="6"/>
  <c r="BI96" i="6"/>
  <c r="CX103" i="6"/>
  <c r="BH103" i="6"/>
  <c r="CW114" i="6"/>
  <c r="BG114" i="6"/>
  <c r="DD161" i="6"/>
  <c r="BN161" i="6"/>
  <c r="CY169" i="6"/>
  <c r="BI169" i="6"/>
  <c r="DE108" i="6"/>
  <c r="BO108" i="6"/>
  <c r="CX168" i="6"/>
  <c r="BH168" i="6"/>
  <c r="CZ78" i="6"/>
  <c r="BJ78" i="6"/>
  <c r="DD188" i="6"/>
  <c r="BN188" i="6"/>
  <c r="CY69" i="6"/>
  <c r="BI69" i="6"/>
  <c r="CX62" i="6"/>
  <c r="BH62" i="6"/>
  <c r="CY44" i="6"/>
  <c r="BI44" i="6"/>
  <c r="CY76" i="6"/>
  <c r="BI76" i="6"/>
  <c r="DE69" i="6"/>
  <c r="BO69" i="6"/>
  <c r="CZ168" i="6"/>
  <c r="BJ168" i="6"/>
  <c r="DC154" i="6"/>
  <c r="BM154" i="6"/>
  <c r="CX70" i="6"/>
  <c r="BH70" i="6"/>
  <c r="DE91" i="6"/>
  <c r="BO91" i="6"/>
  <c r="DE157" i="6"/>
  <c r="BO157" i="6"/>
  <c r="DC165" i="6"/>
  <c r="BM165" i="6"/>
  <c r="DD185" i="6"/>
  <c r="BN185" i="6"/>
  <c r="DE76" i="6"/>
  <c r="BO76" i="6"/>
  <c r="CY73" i="6"/>
  <c r="BI73" i="6"/>
  <c r="CX84" i="6"/>
  <c r="BH84" i="6"/>
  <c r="CX47" i="6"/>
  <c r="BH47" i="6"/>
  <c r="DD51" i="6"/>
  <c r="BN51" i="6"/>
  <c r="DD173" i="6"/>
  <c r="BN173" i="6"/>
  <c r="DE179" i="6"/>
  <c r="BO179" i="6"/>
  <c r="CY91" i="6"/>
  <c r="BI91" i="6"/>
  <c r="CS161" i="6"/>
  <c r="BC161" i="6"/>
  <c r="CX161" i="6"/>
  <c r="BH161" i="6"/>
  <c r="DA115" i="6"/>
  <c r="BK115" i="6"/>
  <c r="CW126" i="6"/>
  <c r="BG126" i="6"/>
  <c r="CS146" i="6"/>
  <c r="BC146" i="6"/>
  <c r="CR18" i="6"/>
  <c r="BB18" i="6"/>
  <c r="AK146" i="6"/>
  <c r="AP126" i="6"/>
  <c r="AP114" i="6"/>
  <c r="CY33" i="6" l="1"/>
  <c r="BI33" i="6"/>
  <c r="DD48" i="6"/>
  <c r="BN48" i="6"/>
  <c r="DC51" i="6"/>
  <c r="BM51" i="6"/>
  <c r="CY23" i="6"/>
  <c r="BI23" i="6"/>
  <c r="CY72" i="6"/>
  <c r="BI72" i="6"/>
  <c r="DE165" i="6"/>
  <c r="BO165" i="6"/>
  <c r="DE88" i="6"/>
  <c r="BO88" i="6"/>
  <c r="DE89" i="6"/>
  <c r="BO89" i="6"/>
  <c r="CX69" i="6"/>
  <c r="BH69" i="6"/>
  <c r="DC162" i="6"/>
  <c r="BM162" i="6"/>
  <c r="CX57" i="6"/>
  <c r="BH57" i="6"/>
  <c r="CY54" i="6"/>
  <c r="BI54" i="6"/>
  <c r="DD63" i="6"/>
  <c r="BN63" i="6"/>
  <c r="CZ69" i="6"/>
  <c r="BJ69" i="6"/>
  <c r="DE72" i="6"/>
  <c r="BO72" i="6"/>
  <c r="CZ76" i="6"/>
  <c r="BJ76" i="6"/>
  <c r="CX73" i="6"/>
  <c r="BH73" i="6"/>
  <c r="DD83" i="6"/>
  <c r="BN83" i="6"/>
  <c r="DD60" i="6"/>
  <c r="BN60" i="6"/>
  <c r="CZ179" i="6"/>
  <c r="BJ179" i="6"/>
  <c r="DE51" i="6"/>
  <c r="BO51" i="6"/>
  <c r="DE176" i="6"/>
  <c r="BO176" i="6"/>
  <c r="DA126" i="6"/>
  <c r="BK126" i="6"/>
  <c r="CW112" i="6"/>
  <c r="BG112" i="6"/>
  <c r="CV146" i="6"/>
  <c r="BF146" i="6"/>
  <c r="CX96" i="6"/>
  <c r="BH96" i="6"/>
  <c r="CW113" i="6"/>
  <c r="BG113" i="6"/>
  <c r="CX91" i="6"/>
  <c r="BH91" i="6"/>
  <c r="CS147" i="6"/>
  <c r="BC147" i="6"/>
  <c r="DD96" i="6"/>
  <c r="BN96" i="6"/>
  <c r="DC137" i="6"/>
  <c r="BM137" i="6"/>
  <c r="CX82" i="6"/>
  <c r="BH82" i="6"/>
  <c r="CZ169" i="6"/>
  <c r="BJ169" i="6"/>
  <c r="DE154" i="6"/>
  <c r="BO154" i="6"/>
  <c r="DD167" i="6"/>
  <c r="BN167" i="6"/>
  <c r="CZ67" i="6"/>
  <c r="BJ67" i="6"/>
  <c r="CX44" i="6"/>
  <c r="BH44" i="6"/>
  <c r="DD158" i="6"/>
  <c r="BN158" i="6"/>
  <c r="CX76" i="6"/>
  <c r="BH76" i="6"/>
  <c r="DE172" i="6"/>
  <c r="BO172" i="6"/>
  <c r="DD71" i="6"/>
  <c r="BN71" i="6"/>
  <c r="DC163" i="6"/>
  <c r="BM163" i="6"/>
  <c r="DD79" i="6"/>
  <c r="BN79" i="6"/>
  <c r="CX88" i="6"/>
  <c r="BH88" i="6"/>
  <c r="CY154" i="6"/>
  <c r="BI154" i="6"/>
  <c r="CZ73" i="6"/>
  <c r="BJ73" i="6"/>
  <c r="DE139" i="6"/>
  <c r="BO139" i="6"/>
  <c r="CY172" i="6"/>
  <c r="BI172" i="6"/>
  <c r="CY135" i="6"/>
  <c r="BI135" i="6"/>
  <c r="CX179" i="6"/>
  <c r="BH179" i="6"/>
  <c r="CY139" i="6"/>
  <c r="BI139" i="6"/>
  <c r="CZ157" i="6"/>
  <c r="BJ157" i="6"/>
  <c r="DC173" i="6"/>
  <c r="BM173" i="6"/>
  <c r="CY165" i="6"/>
  <c r="BI165" i="6"/>
  <c r="CZ152" i="6"/>
  <c r="BJ152" i="6"/>
  <c r="CW201" i="6"/>
  <c r="BG201" i="6"/>
  <c r="DE106" i="6"/>
  <c r="BO106" i="6"/>
  <c r="DA114" i="6"/>
  <c r="BK114" i="6"/>
  <c r="CY85" i="6"/>
  <c r="BI85" i="6"/>
  <c r="CR16" i="6"/>
  <c r="BB16" i="6"/>
  <c r="CS142" i="6"/>
  <c r="BC142" i="6"/>
  <c r="AP201" i="6"/>
  <c r="AP112" i="6"/>
  <c r="AK147" i="6"/>
  <c r="AP113" i="6"/>
  <c r="CZ154" i="6" l="1"/>
  <c r="BJ154" i="6"/>
  <c r="DD58" i="6"/>
  <c r="BN58" i="6"/>
  <c r="DD81" i="6"/>
  <c r="BN81" i="6"/>
  <c r="DD74" i="6"/>
  <c r="BN74" i="6"/>
  <c r="DE162" i="6"/>
  <c r="BO162" i="6"/>
  <c r="CY10" i="6"/>
  <c r="BI10" i="6"/>
  <c r="DD27" i="6"/>
  <c r="BN27" i="6"/>
  <c r="DC167" i="6"/>
  <c r="BM167" i="6"/>
  <c r="CZ88" i="6"/>
  <c r="BJ88" i="6"/>
  <c r="CY137" i="6"/>
  <c r="BI137" i="6"/>
  <c r="CX154" i="6"/>
  <c r="BH154" i="6"/>
  <c r="CY192" i="6"/>
  <c r="BI192" i="6"/>
  <c r="CY173" i="6"/>
  <c r="BI173" i="6"/>
  <c r="DE137" i="6"/>
  <c r="BO137" i="6"/>
  <c r="CZ72" i="6"/>
  <c r="BJ72" i="6"/>
  <c r="CY162" i="6"/>
  <c r="BI162" i="6"/>
  <c r="DE188" i="6"/>
  <c r="BO188" i="6"/>
  <c r="DE85" i="6"/>
  <c r="BO85" i="6"/>
  <c r="DE163" i="6"/>
  <c r="BO163" i="6"/>
  <c r="CZ165" i="6"/>
  <c r="BJ165" i="6"/>
  <c r="CY185" i="6"/>
  <c r="BI185" i="6"/>
  <c r="CX169" i="6"/>
  <c r="BH169" i="6"/>
  <c r="CX33" i="6"/>
  <c r="BH33" i="6"/>
  <c r="DE158" i="6"/>
  <c r="BO158" i="6"/>
  <c r="CY21" i="6"/>
  <c r="BI21" i="6"/>
  <c r="DC48" i="6"/>
  <c r="BM48" i="6"/>
  <c r="DA113" i="6"/>
  <c r="BK113" i="6"/>
  <c r="CS103" i="6"/>
  <c r="BC103" i="6"/>
  <c r="CZ106" i="6"/>
  <c r="BJ106" i="6"/>
  <c r="CW111" i="6"/>
  <c r="BG111" i="6"/>
  <c r="CR12" i="6"/>
  <c r="BB12" i="6"/>
  <c r="DA112" i="6"/>
  <c r="BK112" i="6"/>
  <c r="DA201" i="6"/>
  <c r="BK201" i="6"/>
  <c r="DE48" i="6"/>
  <c r="BO48" i="6"/>
  <c r="CZ59" i="6"/>
  <c r="BJ59" i="6"/>
  <c r="CY163" i="6"/>
  <c r="BI163" i="6"/>
  <c r="DD45" i="6"/>
  <c r="BN45" i="6"/>
  <c r="DC63" i="6"/>
  <c r="BM63" i="6"/>
  <c r="CY31" i="6"/>
  <c r="BI31" i="6"/>
  <c r="CZ47" i="6"/>
  <c r="BJ47" i="6"/>
  <c r="CW199" i="6"/>
  <c r="BG199" i="6"/>
  <c r="CX72" i="6"/>
  <c r="BH72" i="6"/>
  <c r="CZ172" i="6"/>
  <c r="BJ172" i="6"/>
  <c r="DE185" i="6"/>
  <c r="BO185" i="6"/>
  <c r="CZ139" i="6"/>
  <c r="BJ139" i="6"/>
  <c r="DD61" i="6"/>
  <c r="BN61" i="6"/>
  <c r="CY51" i="6"/>
  <c r="BI51" i="6"/>
  <c r="CX54" i="6"/>
  <c r="BH54" i="6"/>
  <c r="DC60" i="6"/>
  <c r="BM60" i="6"/>
  <c r="CX139" i="6"/>
  <c r="BH139" i="6"/>
  <c r="DD77" i="6"/>
  <c r="BN77" i="6"/>
  <c r="DC79" i="6"/>
  <c r="BM79" i="6"/>
  <c r="DD183" i="6"/>
  <c r="BN183" i="6"/>
  <c r="DE173" i="6"/>
  <c r="BO173" i="6"/>
  <c r="CX172" i="6"/>
  <c r="BH172" i="6"/>
  <c r="DC29" i="6"/>
  <c r="BM29" i="6"/>
  <c r="CZ54" i="6"/>
  <c r="BJ54" i="6"/>
  <c r="DD36" i="6"/>
  <c r="BN36" i="6"/>
  <c r="CX135" i="6"/>
  <c r="BH135" i="6"/>
  <c r="DD174" i="6"/>
  <c r="BN174" i="6"/>
  <c r="CS150" i="6"/>
  <c r="BC150" i="6"/>
  <c r="CW110" i="6"/>
  <c r="BG110" i="6"/>
  <c r="CV147" i="6"/>
  <c r="BF147" i="6"/>
  <c r="CZ182" i="6"/>
  <c r="BJ182" i="6"/>
  <c r="CX85" i="6"/>
  <c r="BH85" i="6"/>
  <c r="AP199" i="6"/>
  <c r="AP110" i="6"/>
  <c r="AP111" i="6"/>
  <c r="AK103" i="6"/>
  <c r="CX31" i="6" l="1"/>
  <c r="BH31" i="6"/>
  <c r="CY71" i="6"/>
  <c r="BI71" i="6"/>
  <c r="DE79" i="6"/>
  <c r="BO79" i="6"/>
  <c r="CX137" i="6"/>
  <c r="BH137" i="6"/>
  <c r="CZ51" i="6"/>
  <c r="BJ51" i="6"/>
  <c r="DC27" i="6"/>
  <c r="BM27" i="6"/>
  <c r="CX173" i="6"/>
  <c r="BH173" i="6"/>
  <c r="DE167" i="6"/>
  <c r="BO167" i="6"/>
  <c r="DD151" i="6"/>
  <c r="BN151" i="6"/>
  <c r="DC77" i="6"/>
  <c r="BM77" i="6"/>
  <c r="DD170" i="6"/>
  <c r="BN170" i="6"/>
  <c r="CY60" i="6"/>
  <c r="BI60" i="6"/>
  <c r="CZ185" i="6"/>
  <c r="BJ185" i="6"/>
  <c r="DE63" i="6"/>
  <c r="BO63" i="6"/>
  <c r="CY167" i="6"/>
  <c r="BI167" i="6"/>
  <c r="CY158" i="6"/>
  <c r="BI158" i="6"/>
  <c r="CX162" i="6"/>
  <c r="BH162" i="6"/>
  <c r="CY63" i="6"/>
  <c r="BI63" i="6"/>
  <c r="CX185" i="6"/>
  <c r="BH185" i="6"/>
  <c r="DD24" i="6"/>
  <c r="BN24" i="6"/>
  <c r="CY8" i="6"/>
  <c r="BI8" i="6"/>
  <c r="DE60" i="6"/>
  <c r="BO60" i="6"/>
  <c r="DD184" i="6"/>
  <c r="BN184" i="6"/>
  <c r="DD56" i="6"/>
  <c r="BN56" i="6"/>
  <c r="CZ162" i="6"/>
  <c r="BJ162" i="6"/>
  <c r="CZ192" i="6"/>
  <c r="BJ192" i="6"/>
  <c r="CX192" i="6"/>
  <c r="BH192" i="6"/>
  <c r="DD34" i="6"/>
  <c r="BN34" i="6"/>
  <c r="DE45" i="6"/>
  <c r="BO45" i="6"/>
  <c r="CZ35" i="6"/>
  <c r="BJ35" i="6"/>
  <c r="DE27" i="6"/>
  <c r="BO27" i="6"/>
  <c r="DA110" i="6"/>
  <c r="BK110" i="6"/>
  <c r="CS100" i="6"/>
  <c r="BC100" i="6"/>
  <c r="CY79" i="6"/>
  <c r="BI79" i="6"/>
  <c r="DA199" i="6"/>
  <c r="BK199" i="6"/>
  <c r="CX165" i="6"/>
  <c r="BH165" i="6"/>
  <c r="CZ163" i="6"/>
  <c r="BJ163" i="6"/>
  <c r="DE83" i="6"/>
  <c r="BO83" i="6"/>
  <c r="DC58" i="6"/>
  <c r="BM58" i="6"/>
  <c r="CX51" i="6"/>
  <c r="BH51" i="6"/>
  <c r="CY48" i="6"/>
  <c r="BI48" i="6"/>
  <c r="DD178" i="6"/>
  <c r="BN178" i="6"/>
  <c r="CZ137" i="6"/>
  <c r="BJ137" i="6"/>
  <c r="DE71" i="6"/>
  <c r="BO71" i="6"/>
  <c r="CZ173" i="6"/>
  <c r="BJ173" i="6"/>
  <c r="DC74" i="6"/>
  <c r="BM74" i="6"/>
  <c r="CZ44" i="6"/>
  <c r="BJ44" i="6"/>
  <c r="CY29" i="6"/>
  <c r="BI29" i="6"/>
  <c r="DC61" i="6"/>
  <c r="BM61" i="6"/>
  <c r="DD43" i="6"/>
  <c r="BN43" i="6"/>
  <c r="CZ57" i="6"/>
  <c r="BJ57" i="6"/>
  <c r="CX21" i="6"/>
  <c r="BH21" i="6"/>
  <c r="DC45" i="6"/>
  <c r="BM45" i="6"/>
  <c r="CY19" i="6"/>
  <c r="BI19" i="6"/>
  <c r="DE36" i="6"/>
  <c r="BO36" i="6"/>
  <c r="DC17" i="6"/>
  <c r="BM17" i="6"/>
  <c r="DD13" i="6"/>
  <c r="BN13" i="6"/>
  <c r="CS89" i="6"/>
  <c r="BC89" i="6"/>
  <c r="CW109" i="6"/>
  <c r="BG109" i="6"/>
  <c r="CV103" i="6"/>
  <c r="BF103" i="6"/>
  <c r="DA111" i="6"/>
  <c r="BK111" i="6"/>
  <c r="CW155" i="6"/>
  <c r="BG155" i="6"/>
  <c r="CZ146" i="6"/>
  <c r="BJ146" i="6"/>
  <c r="DD166" i="6"/>
  <c r="BN166" i="6"/>
  <c r="CZ161" i="6"/>
  <c r="BJ161" i="6"/>
  <c r="CR10" i="6"/>
  <c r="BB10" i="6"/>
  <c r="CS101" i="6"/>
  <c r="BC101" i="6"/>
  <c r="AK89" i="6"/>
  <c r="AP155" i="6"/>
  <c r="AP109" i="6"/>
  <c r="CZ33" i="6" l="1"/>
  <c r="BJ33" i="6"/>
  <c r="DD32" i="6"/>
  <c r="BN32" i="6"/>
  <c r="CZ158" i="6"/>
  <c r="BJ158" i="6"/>
  <c r="CZ167" i="6"/>
  <c r="BJ167" i="6"/>
  <c r="CZ63" i="6"/>
  <c r="BJ63" i="6"/>
  <c r="DE61" i="6"/>
  <c r="BO61" i="6"/>
  <c r="DE81" i="6"/>
  <c r="BO81" i="6"/>
  <c r="DE77" i="6"/>
  <c r="BO77" i="6"/>
  <c r="DE74" i="6"/>
  <c r="BO74" i="6"/>
  <c r="CX167" i="6"/>
  <c r="BH167" i="6"/>
  <c r="CX29" i="6"/>
  <c r="BH29" i="6"/>
  <c r="CX8" i="6"/>
  <c r="BH8" i="6"/>
  <c r="DE24" i="6"/>
  <c r="BO24" i="6"/>
  <c r="DC178" i="6"/>
  <c r="BM178" i="6"/>
  <c r="CY27" i="6"/>
  <c r="BI27" i="6"/>
  <c r="CZ23" i="6"/>
  <c r="BJ23" i="6"/>
  <c r="CS99" i="6"/>
  <c r="BC99" i="6"/>
  <c r="CZ103" i="6"/>
  <c r="BJ103" i="6"/>
  <c r="CW149" i="6"/>
  <c r="BG149" i="6"/>
  <c r="DD171" i="6"/>
  <c r="BN171" i="6"/>
  <c r="CZ91" i="6"/>
  <c r="BJ91" i="6"/>
  <c r="DD164" i="6"/>
  <c r="BN164" i="6"/>
  <c r="DA155" i="6"/>
  <c r="BK155" i="6"/>
  <c r="CW145" i="6"/>
  <c r="BG145" i="6"/>
  <c r="CV89" i="6"/>
  <c r="BF89" i="6"/>
  <c r="DE43" i="6"/>
  <c r="BO43" i="6"/>
  <c r="CX158" i="6"/>
  <c r="BH158" i="6"/>
  <c r="CZ60" i="6"/>
  <c r="BJ60" i="6"/>
  <c r="DE183" i="6"/>
  <c r="BO183" i="6"/>
  <c r="DD153" i="6"/>
  <c r="BN153" i="6"/>
  <c r="CZ71" i="6"/>
  <c r="BJ71" i="6"/>
  <c r="CY58" i="6"/>
  <c r="BI58" i="6"/>
  <c r="DD11" i="6"/>
  <c r="BN11" i="6"/>
  <c r="DC13" i="6"/>
  <c r="BM13" i="6"/>
  <c r="DE34" i="6"/>
  <c r="BO34" i="6"/>
  <c r="CY17" i="6"/>
  <c r="BI17" i="6"/>
  <c r="DC43" i="6"/>
  <c r="BM43" i="6"/>
  <c r="CX19" i="6"/>
  <c r="BH19" i="6"/>
  <c r="CX71" i="6"/>
  <c r="BH71" i="6"/>
  <c r="CY61" i="6"/>
  <c r="BI61" i="6"/>
  <c r="CX60" i="6"/>
  <c r="BH60" i="6"/>
  <c r="CY36" i="6"/>
  <c r="BI36" i="6"/>
  <c r="CY45" i="6"/>
  <c r="BI45" i="6"/>
  <c r="CX48" i="6"/>
  <c r="BH48" i="6"/>
  <c r="DC56" i="6"/>
  <c r="BM56" i="6"/>
  <c r="CX63" i="6"/>
  <c r="BH63" i="6"/>
  <c r="DC170" i="6"/>
  <c r="BM170" i="6"/>
  <c r="DD68" i="6"/>
  <c r="BN68" i="6"/>
  <c r="CY183" i="6"/>
  <c r="BI183" i="6"/>
  <c r="CX163" i="6"/>
  <c r="BH163" i="6"/>
  <c r="DC24" i="6"/>
  <c r="BM24" i="6"/>
  <c r="CZ48" i="6"/>
  <c r="BJ48" i="6"/>
  <c r="CZ29" i="6"/>
  <c r="BJ29" i="6"/>
  <c r="DD52" i="6"/>
  <c r="BN52" i="6"/>
  <c r="DD186" i="6"/>
  <c r="BN186" i="6"/>
  <c r="DE58" i="6"/>
  <c r="BO58" i="6"/>
  <c r="DD22" i="6"/>
  <c r="BN22" i="6"/>
  <c r="DE13" i="6"/>
  <c r="BO13" i="6"/>
  <c r="CR8" i="6"/>
  <c r="BB8" i="6"/>
  <c r="DA109" i="6"/>
  <c r="BK109" i="6"/>
  <c r="CS98" i="6"/>
  <c r="BC98" i="6"/>
  <c r="CY74" i="6"/>
  <c r="BI74" i="6"/>
  <c r="AP149" i="6"/>
  <c r="AP145" i="6"/>
  <c r="AK99" i="6"/>
  <c r="DD67" i="6" l="1"/>
  <c r="BN67" i="6"/>
  <c r="DC52" i="6"/>
  <c r="BM52" i="6"/>
  <c r="CY43" i="6"/>
  <c r="BI43" i="6"/>
  <c r="CX58" i="6"/>
  <c r="BH58" i="6"/>
  <c r="CY178" i="6"/>
  <c r="BI178" i="6"/>
  <c r="CZ58" i="6"/>
  <c r="BJ58" i="6"/>
  <c r="CZ36" i="6"/>
  <c r="BJ36" i="6"/>
  <c r="CY13" i="6"/>
  <c r="BI13" i="6"/>
  <c r="DE32" i="6"/>
  <c r="BO32" i="6"/>
  <c r="DC11" i="6"/>
  <c r="BM11" i="6"/>
  <c r="CZ10" i="6"/>
  <c r="BJ10" i="6"/>
  <c r="DE11" i="6"/>
  <c r="BO11" i="6"/>
  <c r="DD20" i="6"/>
  <c r="BN20" i="6"/>
  <c r="DE56" i="6"/>
  <c r="BO56" i="6"/>
  <c r="DD191" i="6"/>
  <c r="BN191" i="6"/>
  <c r="DE22" i="6"/>
  <c r="BO22" i="6"/>
  <c r="CS97" i="6"/>
  <c r="BC97" i="6"/>
  <c r="DD75" i="6"/>
  <c r="BN75" i="6"/>
  <c r="CW148" i="6"/>
  <c r="BG148" i="6"/>
  <c r="DA145" i="6"/>
  <c r="BK145" i="6"/>
  <c r="CW144" i="6"/>
  <c r="BG144" i="6"/>
  <c r="CS96" i="6"/>
  <c r="BC96" i="6"/>
  <c r="DA149" i="6"/>
  <c r="BK149" i="6"/>
  <c r="CZ96" i="6"/>
  <c r="BJ96" i="6"/>
  <c r="CX79" i="6"/>
  <c r="BH79" i="6"/>
  <c r="CZ45" i="6"/>
  <c r="BJ45" i="6"/>
  <c r="DC22" i="6"/>
  <c r="BM22" i="6"/>
  <c r="CX61" i="6"/>
  <c r="BH61" i="6"/>
  <c r="CX45" i="6"/>
  <c r="BH45" i="6"/>
  <c r="CY34" i="6"/>
  <c r="BI34" i="6"/>
  <c r="CZ27" i="6"/>
  <c r="BJ27" i="6"/>
  <c r="CX27" i="6"/>
  <c r="BH27" i="6"/>
  <c r="DE184" i="6"/>
  <c r="BO184" i="6"/>
  <c r="DE170" i="6"/>
  <c r="BO170" i="6"/>
  <c r="CY56" i="6"/>
  <c r="BI56" i="6"/>
  <c r="CZ183" i="6"/>
  <c r="BJ183" i="6"/>
  <c r="DE178" i="6"/>
  <c r="BO178" i="6"/>
  <c r="DD152" i="6"/>
  <c r="BN152" i="6"/>
  <c r="CZ61" i="6"/>
  <c r="BJ61" i="6"/>
  <c r="DE151" i="6"/>
  <c r="BO151" i="6"/>
  <c r="CX183" i="6"/>
  <c r="BH183" i="6"/>
  <c r="CX17" i="6"/>
  <c r="BH17" i="6"/>
  <c r="CX36" i="6"/>
  <c r="BH36" i="6"/>
  <c r="DD30" i="6"/>
  <c r="BN30" i="6"/>
  <c r="DD9" i="6"/>
  <c r="BN9" i="6"/>
  <c r="CZ17" i="6"/>
  <c r="BJ17" i="6"/>
  <c r="CZ21" i="6"/>
  <c r="BJ21" i="6"/>
  <c r="CY24" i="6"/>
  <c r="BI24" i="6"/>
  <c r="DC153" i="6"/>
  <c r="BM153" i="6"/>
  <c r="DD50" i="6"/>
  <c r="BN50" i="6"/>
  <c r="CV99" i="6"/>
  <c r="BF99" i="6"/>
  <c r="CY151" i="6"/>
  <c r="BI151" i="6"/>
  <c r="DE146" i="6"/>
  <c r="BO146" i="6"/>
  <c r="DD125" i="6"/>
  <c r="BN125" i="6"/>
  <c r="AP144" i="6"/>
  <c r="AP148" i="6"/>
  <c r="CZ8" i="6" l="1"/>
  <c r="BJ8" i="6"/>
  <c r="DC9" i="6"/>
  <c r="BM9" i="6"/>
  <c r="CZ34" i="6"/>
  <c r="BJ34" i="6"/>
  <c r="CX56" i="6"/>
  <c r="BH56" i="6"/>
  <c r="DE186" i="6"/>
  <c r="BO186" i="6"/>
  <c r="CZ13" i="6"/>
  <c r="BJ13" i="6"/>
  <c r="DD7" i="6"/>
  <c r="BN7" i="6"/>
  <c r="DE191" i="6"/>
  <c r="BO191" i="6"/>
  <c r="DD28" i="6"/>
  <c r="BN28" i="6"/>
  <c r="CX34" i="6"/>
  <c r="BH34" i="6"/>
  <c r="CX13" i="6"/>
  <c r="BH13" i="6"/>
  <c r="DE68" i="6"/>
  <c r="BO68" i="6"/>
  <c r="CZ178" i="6"/>
  <c r="BJ178" i="6"/>
  <c r="DD59" i="6"/>
  <c r="BN59" i="6"/>
  <c r="DE153" i="6"/>
  <c r="BO153" i="6"/>
  <c r="DC50" i="6"/>
  <c r="BM50" i="6"/>
  <c r="CX178" i="6"/>
  <c r="BH178" i="6"/>
  <c r="DC20" i="6"/>
  <c r="BM20" i="6"/>
  <c r="CZ43" i="6"/>
  <c r="BJ43" i="6"/>
  <c r="DE20" i="6"/>
  <c r="BO20" i="6"/>
  <c r="DD124" i="6"/>
  <c r="BN124" i="6"/>
  <c r="DE52" i="6"/>
  <c r="BO52" i="6"/>
  <c r="DD18" i="6"/>
  <c r="BN18" i="6"/>
  <c r="CX151" i="6"/>
  <c r="BH151" i="6"/>
  <c r="DA148" i="6"/>
  <c r="BK148" i="6"/>
  <c r="DD70" i="6"/>
  <c r="BN70" i="6"/>
  <c r="CZ174" i="6"/>
  <c r="BJ174" i="6"/>
  <c r="CS94" i="6"/>
  <c r="BC94" i="6"/>
  <c r="DE30" i="6"/>
  <c r="BO30" i="6"/>
  <c r="CY11" i="6"/>
  <c r="BI11" i="6"/>
  <c r="CZ56" i="6"/>
  <c r="BJ56" i="6"/>
  <c r="CY32" i="6"/>
  <c r="BI32" i="6"/>
  <c r="CX43" i="6"/>
  <c r="BH43" i="6"/>
  <c r="CY52" i="6"/>
  <c r="BI52" i="6"/>
  <c r="CX24" i="6"/>
  <c r="BH24" i="6"/>
  <c r="CZ24" i="6"/>
  <c r="BJ24" i="6"/>
  <c r="DD47" i="6"/>
  <c r="BN47" i="6"/>
  <c r="DC152" i="6"/>
  <c r="BM152" i="6"/>
  <c r="CY22" i="6"/>
  <c r="BI22" i="6"/>
  <c r="DE9" i="6"/>
  <c r="BO9" i="6"/>
  <c r="CW108" i="6"/>
  <c r="BG108" i="6"/>
  <c r="CW107" i="6"/>
  <c r="BG107" i="6"/>
  <c r="DE161" i="6"/>
  <c r="BO161" i="6"/>
  <c r="CY153" i="6"/>
  <c r="BI153" i="6"/>
  <c r="DA144" i="6"/>
  <c r="BK144" i="6"/>
  <c r="CS95" i="6"/>
  <c r="BC95" i="6"/>
  <c r="CX74" i="6"/>
  <c r="BH74" i="6"/>
  <c r="CZ85" i="6"/>
  <c r="BJ85" i="6"/>
  <c r="DD62" i="6"/>
  <c r="BN62" i="6"/>
  <c r="AP108" i="6"/>
  <c r="AP107" i="6"/>
  <c r="DD16" i="6" l="1"/>
  <c r="BN16" i="6"/>
  <c r="DD35" i="6"/>
  <c r="BN35" i="6"/>
  <c r="DE18" i="6"/>
  <c r="BO18" i="6"/>
  <c r="DC18" i="6"/>
  <c r="BM18" i="6"/>
  <c r="DC47" i="6"/>
  <c r="BM47" i="6"/>
  <c r="CY30" i="6"/>
  <c r="BI30" i="6"/>
  <c r="DE7" i="6"/>
  <c r="BO7" i="6"/>
  <c r="CY20" i="6"/>
  <c r="BI20" i="6"/>
  <c r="DC59" i="6"/>
  <c r="BM59" i="6"/>
  <c r="DD44" i="6"/>
  <c r="BN44" i="6"/>
  <c r="CZ22" i="6"/>
  <c r="BJ22" i="6"/>
  <c r="CX22" i="6"/>
  <c r="BH22" i="6"/>
  <c r="CY50" i="6"/>
  <c r="BI50" i="6"/>
  <c r="CY191" i="6"/>
  <c r="BI191" i="6"/>
  <c r="CX52" i="6"/>
  <c r="BH52" i="6"/>
  <c r="CZ52" i="6"/>
  <c r="BJ52" i="6"/>
  <c r="CZ32" i="6"/>
  <c r="BJ32" i="6"/>
  <c r="CY9" i="6"/>
  <c r="BI9" i="6"/>
  <c r="DE28" i="6"/>
  <c r="BO28" i="6"/>
  <c r="DC7" i="6"/>
  <c r="BM7" i="6"/>
  <c r="CX153" i="6"/>
  <c r="BH153" i="6"/>
  <c r="DD57" i="6"/>
  <c r="BN57" i="6"/>
  <c r="CZ79" i="6"/>
  <c r="BJ79" i="6"/>
  <c r="CW105" i="6"/>
  <c r="BG105" i="6"/>
  <c r="DE50" i="6"/>
  <c r="BO50" i="6"/>
  <c r="DE152" i="6"/>
  <c r="BO152" i="6"/>
  <c r="DE67" i="6"/>
  <c r="BO67" i="6"/>
  <c r="CX11" i="6"/>
  <c r="BH11" i="6"/>
  <c r="CX32" i="6"/>
  <c r="BH32" i="6"/>
  <c r="DD25" i="6"/>
  <c r="BN25" i="6"/>
  <c r="DE124" i="6"/>
  <c r="BO124" i="6"/>
  <c r="CZ11" i="6"/>
  <c r="BJ11" i="6"/>
  <c r="CZ166" i="6"/>
  <c r="BJ166" i="6"/>
  <c r="DE96" i="6"/>
  <c r="BO96" i="6"/>
  <c r="CW106" i="6"/>
  <c r="BG106" i="6"/>
  <c r="DA107" i="6"/>
  <c r="BK107" i="6"/>
  <c r="CS92" i="6"/>
  <c r="BC92" i="6"/>
  <c r="CS93" i="6"/>
  <c r="BC93" i="6"/>
  <c r="DD179" i="6"/>
  <c r="BN179" i="6"/>
  <c r="DA108" i="6"/>
  <c r="BK108" i="6"/>
  <c r="AP105" i="6"/>
  <c r="AP106" i="6"/>
  <c r="DE25" i="6" l="1"/>
  <c r="BO25" i="6"/>
  <c r="CY7" i="6"/>
  <c r="BI7" i="6"/>
  <c r="CZ30" i="6"/>
  <c r="BJ30" i="6"/>
  <c r="CX191" i="6"/>
  <c r="BH191" i="6"/>
  <c r="DC16" i="6"/>
  <c r="BM16" i="6"/>
  <c r="DE35" i="6"/>
  <c r="BO35" i="6"/>
  <c r="DD23" i="6"/>
  <c r="BN23" i="6"/>
  <c r="CX30" i="6"/>
  <c r="BH30" i="6"/>
  <c r="CX9" i="6"/>
  <c r="BH9" i="6"/>
  <c r="CX50" i="6"/>
  <c r="BH50" i="6"/>
  <c r="DE59" i="6"/>
  <c r="BO59" i="6"/>
  <c r="DC44" i="6"/>
  <c r="BM44" i="6"/>
  <c r="CX20" i="6"/>
  <c r="BH20" i="6"/>
  <c r="CZ20" i="6"/>
  <c r="BJ20" i="6"/>
  <c r="DD135" i="6"/>
  <c r="BN135" i="6"/>
  <c r="DD33" i="6"/>
  <c r="BN33" i="6"/>
  <c r="CY18" i="6"/>
  <c r="BI18" i="6"/>
  <c r="CW182" i="6"/>
  <c r="BG182" i="6"/>
  <c r="CZ74" i="6"/>
  <c r="BJ74" i="6"/>
  <c r="DD54" i="6"/>
  <c r="BN54" i="6"/>
  <c r="DE166" i="6"/>
  <c r="BO166" i="6"/>
  <c r="CZ9" i="6"/>
  <c r="BJ9" i="6"/>
  <c r="CZ50" i="6"/>
  <c r="BJ50" i="6"/>
  <c r="CY28" i="6"/>
  <c r="BI28" i="6"/>
  <c r="CZ191" i="6"/>
  <c r="BJ191" i="6"/>
  <c r="DE16" i="6"/>
  <c r="BO16" i="6"/>
  <c r="DE47" i="6"/>
  <c r="BO47" i="6"/>
  <c r="DD12" i="6"/>
  <c r="BN12" i="6"/>
  <c r="DA106" i="6"/>
  <c r="BK106" i="6"/>
  <c r="DA105" i="6"/>
  <c r="BK105" i="6"/>
  <c r="CZ171" i="6"/>
  <c r="BJ171" i="6"/>
  <c r="CS91" i="6"/>
  <c r="BC91" i="6"/>
  <c r="CS90" i="6"/>
  <c r="BC90" i="6"/>
  <c r="CW104" i="6"/>
  <c r="BG104" i="6"/>
  <c r="DE174" i="6"/>
  <c r="BO174" i="6"/>
  <c r="CY124" i="6"/>
  <c r="BI124" i="6"/>
  <c r="AP104" i="6"/>
  <c r="AP182" i="6"/>
  <c r="DE44" i="6" l="1"/>
  <c r="BO44" i="6"/>
  <c r="DC12" i="6"/>
  <c r="BM12" i="6"/>
  <c r="CZ28" i="6"/>
  <c r="BJ28" i="6"/>
  <c r="DD21" i="6"/>
  <c r="BN21" i="6"/>
  <c r="DE33" i="6"/>
  <c r="BO33" i="6"/>
  <c r="CY25" i="6"/>
  <c r="BI25" i="6"/>
  <c r="CY16" i="6"/>
  <c r="BI16" i="6"/>
  <c r="DD31" i="6"/>
  <c r="BN31" i="6"/>
  <c r="DE12" i="6"/>
  <c r="BO12" i="6"/>
  <c r="CX18" i="6"/>
  <c r="BH18" i="6"/>
  <c r="CX7" i="6"/>
  <c r="BH7" i="6"/>
  <c r="CX28" i="6"/>
  <c r="BH28" i="6"/>
  <c r="DE23" i="6"/>
  <c r="BO23" i="6"/>
  <c r="CZ7" i="6"/>
  <c r="BJ7" i="6"/>
  <c r="DE171" i="6"/>
  <c r="BO171" i="6"/>
  <c r="CX124" i="6"/>
  <c r="BH124" i="6"/>
  <c r="CZ125" i="6"/>
  <c r="BJ125" i="6"/>
  <c r="DA104" i="6"/>
  <c r="BK104" i="6"/>
  <c r="DD10" i="6"/>
  <c r="BN10" i="6"/>
  <c r="CZ18" i="6"/>
  <c r="BJ18" i="6"/>
  <c r="CW181" i="6"/>
  <c r="BG181" i="6"/>
  <c r="CW180" i="6"/>
  <c r="BG180" i="6"/>
  <c r="DA182" i="6"/>
  <c r="BK182" i="6"/>
  <c r="DD192" i="6"/>
  <c r="BN192" i="6"/>
  <c r="CZ151" i="6"/>
  <c r="BJ151" i="6"/>
  <c r="AP181" i="6"/>
  <c r="AP180" i="6"/>
  <c r="CW177" i="6" l="1"/>
  <c r="BG177" i="6"/>
  <c r="CZ153" i="6"/>
  <c r="BJ153" i="6"/>
  <c r="DE125" i="6"/>
  <c r="BO125" i="6"/>
  <c r="DE21" i="6"/>
  <c r="BO21" i="6"/>
  <c r="CX25" i="6"/>
  <c r="BH25" i="6"/>
  <c r="CX16" i="6"/>
  <c r="BH16" i="6"/>
  <c r="DE10" i="6"/>
  <c r="BO10" i="6"/>
  <c r="CZ25" i="6"/>
  <c r="BJ25" i="6"/>
  <c r="CZ62" i="6"/>
  <c r="BJ62" i="6"/>
  <c r="DA181" i="6"/>
  <c r="BK181" i="6"/>
  <c r="DD29" i="6"/>
  <c r="BN29" i="6"/>
  <c r="CX35" i="6"/>
  <c r="BH35" i="6"/>
  <c r="DD19" i="6"/>
  <c r="BN19" i="6"/>
  <c r="DC10" i="6"/>
  <c r="BM10" i="6"/>
  <c r="CZ16" i="6"/>
  <c r="BJ16" i="6"/>
  <c r="DD8" i="6"/>
  <c r="BN8" i="6"/>
  <c r="DA180" i="6"/>
  <c r="BK180" i="6"/>
  <c r="CS187" i="6"/>
  <c r="BC187" i="6"/>
  <c r="CY12" i="6"/>
  <c r="BI12" i="6"/>
  <c r="CW176" i="6"/>
  <c r="BG176" i="6"/>
  <c r="CS188" i="6"/>
  <c r="BC188" i="6"/>
  <c r="AP177" i="6"/>
  <c r="AK188" i="6"/>
  <c r="AK187" i="6"/>
  <c r="AP176" i="6"/>
  <c r="BI253" i="6" l="1"/>
  <c r="DE8" i="6"/>
  <c r="BO8" i="6"/>
  <c r="DC8" i="6"/>
  <c r="BM8" i="6"/>
  <c r="DA176" i="6"/>
  <c r="BK176" i="6"/>
  <c r="CW175" i="6"/>
  <c r="BG175" i="6"/>
  <c r="CS174" i="6"/>
  <c r="BC174" i="6"/>
  <c r="CW161" i="6"/>
  <c r="BG161" i="6"/>
  <c r="CS156" i="6"/>
  <c r="BC156" i="6"/>
  <c r="DD26" i="6"/>
  <c r="BN26" i="6"/>
  <c r="CV188" i="6"/>
  <c r="BF188" i="6"/>
  <c r="CX12" i="6"/>
  <c r="BH12" i="6"/>
  <c r="DE62" i="6"/>
  <c r="BO62" i="6"/>
  <c r="CV187" i="6"/>
  <c r="BF187" i="6"/>
  <c r="CZ135" i="6"/>
  <c r="BJ135" i="6"/>
  <c r="CX23" i="6"/>
  <c r="BH23" i="6"/>
  <c r="DA177" i="6"/>
  <c r="BK177" i="6"/>
  <c r="AP175" i="6"/>
  <c r="AP161" i="6"/>
  <c r="CS157" i="6" l="1"/>
  <c r="BC157" i="6"/>
  <c r="CX10" i="6"/>
  <c r="BH10" i="6"/>
  <c r="DE57" i="6"/>
  <c r="BO57" i="6"/>
  <c r="DD17" i="6"/>
  <c r="BN17" i="6"/>
  <c r="DE135" i="6"/>
  <c r="BO135" i="6"/>
  <c r="CW147" i="6"/>
  <c r="BG147" i="6"/>
  <c r="DA161" i="6"/>
  <c r="BK161" i="6"/>
  <c r="CZ124" i="6"/>
  <c r="BJ124" i="6"/>
  <c r="DA175" i="6"/>
  <c r="BK175" i="6"/>
  <c r="CW146" i="6"/>
  <c r="BG146" i="6"/>
  <c r="CS140" i="6"/>
  <c r="BC140" i="6"/>
  <c r="AP147" i="6"/>
  <c r="AP146" i="6"/>
  <c r="BN253" i="6" l="1"/>
  <c r="CW150" i="6"/>
  <c r="BG150" i="6"/>
  <c r="CW142" i="6"/>
  <c r="BG142" i="6"/>
  <c r="DA146" i="6"/>
  <c r="BK146" i="6"/>
  <c r="DE54" i="6"/>
  <c r="BO54" i="6"/>
  <c r="DA147" i="6"/>
  <c r="BK147" i="6"/>
  <c r="CZ31" i="6"/>
  <c r="BJ31" i="6"/>
  <c r="CW89" i="6"/>
  <c r="BG89" i="6"/>
  <c r="CS87" i="6"/>
  <c r="BC87" i="6"/>
  <c r="CS88" i="6"/>
  <c r="BC88" i="6"/>
  <c r="AP89" i="6"/>
  <c r="AP142" i="6"/>
  <c r="AP150" i="6"/>
  <c r="CS85" i="6" l="1"/>
  <c r="BC85" i="6"/>
  <c r="CZ12" i="6"/>
  <c r="BJ12" i="6"/>
  <c r="DA142" i="6"/>
  <c r="BK142" i="6"/>
  <c r="DE192" i="6"/>
  <c r="BO192" i="6"/>
  <c r="CW103" i="6"/>
  <c r="BG103" i="6"/>
  <c r="CZ19" i="6"/>
  <c r="BJ19" i="6"/>
  <c r="DA89" i="6"/>
  <c r="BK89" i="6"/>
  <c r="CS84" i="6"/>
  <c r="BC84" i="6"/>
  <c r="DE31" i="6"/>
  <c r="BO31" i="6"/>
  <c r="CW101" i="6"/>
  <c r="BG101" i="6"/>
  <c r="DA150" i="6"/>
  <c r="BK150" i="6"/>
  <c r="AP101" i="6"/>
  <c r="AP103" i="6"/>
  <c r="CS82" i="6" l="1"/>
  <c r="BC82" i="6"/>
  <c r="CS83" i="6"/>
  <c r="BC83" i="6"/>
  <c r="DA101" i="6"/>
  <c r="BK101" i="6"/>
  <c r="CW100" i="6"/>
  <c r="BG100" i="6"/>
  <c r="CW99" i="6"/>
  <c r="BG99" i="6"/>
  <c r="DA103" i="6"/>
  <c r="BK103" i="6"/>
  <c r="DE29" i="6"/>
  <c r="BO29" i="6"/>
  <c r="BJ253" i="6"/>
  <c r="AP99" i="6"/>
  <c r="AP100" i="6"/>
  <c r="CW97" i="6" l="1"/>
  <c r="BG97" i="6"/>
  <c r="CW98" i="6"/>
  <c r="BG98" i="6"/>
  <c r="DE26" i="6"/>
  <c r="BO26" i="6"/>
  <c r="CS169" i="6"/>
  <c r="BC169" i="6"/>
  <c r="DA99" i="6"/>
  <c r="BK99" i="6"/>
  <c r="CS81" i="6"/>
  <c r="BC81" i="6"/>
  <c r="DA100" i="6"/>
  <c r="BK100" i="6"/>
  <c r="AP97" i="6"/>
  <c r="AK169" i="6"/>
  <c r="AP98" i="6"/>
  <c r="DA98" i="6" l="1"/>
  <c r="BK98" i="6"/>
  <c r="CS166" i="6"/>
  <c r="BC166" i="6"/>
  <c r="CV169" i="6"/>
  <c r="BF169" i="6"/>
  <c r="DA97" i="6"/>
  <c r="BK97" i="6"/>
  <c r="CS165" i="6"/>
  <c r="BC165" i="6"/>
  <c r="CW95" i="6"/>
  <c r="BG95" i="6"/>
  <c r="DE19" i="6"/>
  <c r="BO19" i="6"/>
  <c r="CW96" i="6"/>
  <c r="BG96" i="6"/>
  <c r="AP96" i="6"/>
  <c r="AP95" i="6"/>
  <c r="AK165" i="6"/>
  <c r="AK166" i="6"/>
  <c r="CS163" i="6" l="1"/>
  <c r="BC163" i="6"/>
  <c r="CW94" i="6"/>
  <c r="BG94" i="6"/>
  <c r="DA96" i="6"/>
  <c r="BK96" i="6"/>
  <c r="CW93" i="6"/>
  <c r="BG93" i="6"/>
  <c r="CS164" i="6"/>
  <c r="BC164" i="6"/>
  <c r="CV165" i="6"/>
  <c r="BF165" i="6"/>
  <c r="CV166" i="6"/>
  <c r="BF166" i="6"/>
  <c r="DE17" i="6"/>
  <c r="BO17" i="6"/>
  <c r="DA95" i="6"/>
  <c r="BK95" i="6"/>
  <c r="AP94" i="6"/>
  <c r="AP93" i="6"/>
  <c r="AK163" i="6"/>
  <c r="AK164" i="6"/>
  <c r="BO253" i="6" l="1"/>
  <c r="CS80" i="6"/>
  <c r="BC80" i="6"/>
  <c r="CW91" i="6"/>
  <c r="BG91" i="6"/>
  <c r="CV164" i="6"/>
  <c r="BF164" i="6"/>
  <c r="DA93" i="6"/>
  <c r="BK93" i="6"/>
  <c r="CS79" i="6"/>
  <c r="BC79" i="6"/>
  <c r="CW92" i="6"/>
  <c r="BG92" i="6"/>
  <c r="CV163" i="6"/>
  <c r="BF163" i="6"/>
  <c r="DA94" i="6"/>
  <c r="BK94" i="6"/>
  <c r="AK79" i="6"/>
  <c r="AP92" i="6"/>
  <c r="AP91" i="6"/>
  <c r="CS78" i="6" l="1"/>
  <c r="BC78" i="6"/>
  <c r="CS77" i="6"/>
  <c r="BC77" i="6"/>
  <c r="CV79" i="6"/>
  <c r="BF79" i="6"/>
  <c r="CW169" i="6"/>
  <c r="BG169" i="6"/>
  <c r="DA91" i="6"/>
  <c r="BK91" i="6"/>
  <c r="CW90" i="6"/>
  <c r="BG90" i="6"/>
  <c r="DA92" i="6"/>
  <c r="BK92" i="6"/>
  <c r="AP169" i="6"/>
  <c r="AP90" i="6"/>
  <c r="CS76" i="6" l="1"/>
  <c r="BC76" i="6"/>
  <c r="DA90" i="6"/>
  <c r="BK90" i="6"/>
  <c r="CS170" i="6"/>
  <c r="BC170" i="6"/>
  <c r="DA169" i="6"/>
  <c r="BK169" i="6"/>
  <c r="CW187" i="6"/>
  <c r="BG187" i="6"/>
  <c r="AP187" i="6"/>
  <c r="AK170" i="6"/>
  <c r="CW188" i="6" l="1"/>
  <c r="BG188" i="6"/>
  <c r="CS171" i="6"/>
  <c r="BC171" i="6"/>
  <c r="DA187" i="6"/>
  <c r="BK187" i="6"/>
  <c r="CV170" i="6"/>
  <c r="BF170" i="6"/>
  <c r="CW156" i="6"/>
  <c r="BG156" i="6"/>
  <c r="CS172" i="6"/>
  <c r="BC172" i="6"/>
  <c r="AP188" i="6"/>
  <c r="AP156" i="6"/>
  <c r="AK171" i="6"/>
  <c r="AK172" i="6"/>
  <c r="CV172" i="6" l="1"/>
  <c r="BF172" i="6"/>
  <c r="DA156" i="6"/>
  <c r="BK156" i="6"/>
  <c r="CS75" i="6"/>
  <c r="BC75" i="6"/>
  <c r="CV171" i="6"/>
  <c r="BF171" i="6"/>
  <c r="CS173" i="6"/>
  <c r="BC173" i="6"/>
  <c r="DA188" i="6"/>
  <c r="BK188" i="6"/>
  <c r="CW174" i="6"/>
  <c r="BG174" i="6"/>
  <c r="CW157" i="6"/>
  <c r="BG157" i="6"/>
  <c r="AK173" i="6"/>
  <c r="AP174" i="6"/>
  <c r="AP157" i="6"/>
  <c r="CW88" i="6" l="1"/>
  <c r="BG88" i="6"/>
  <c r="DA157" i="6"/>
  <c r="BK157" i="6"/>
  <c r="CW140" i="6"/>
  <c r="BG140" i="6"/>
  <c r="CV173" i="6"/>
  <c r="BF173" i="6"/>
  <c r="CS151" i="6"/>
  <c r="BC151" i="6"/>
  <c r="DA174" i="6"/>
  <c r="BK174" i="6"/>
  <c r="CS168" i="6"/>
  <c r="BC168" i="6"/>
  <c r="CS167" i="6"/>
  <c r="BC167" i="6"/>
  <c r="AK151" i="6"/>
  <c r="AK167" i="6"/>
  <c r="AK168" i="6"/>
  <c r="AP140" i="6"/>
  <c r="AP88" i="6"/>
  <c r="CW170" i="6" l="1"/>
  <c r="BG170" i="6"/>
  <c r="CS74" i="6"/>
  <c r="BC74" i="6"/>
  <c r="DA140" i="6"/>
  <c r="BK140" i="6"/>
  <c r="CW87" i="6"/>
  <c r="BG87" i="6"/>
  <c r="CV167" i="6"/>
  <c r="BF167" i="6"/>
  <c r="DA88" i="6"/>
  <c r="BK88" i="6"/>
  <c r="CV168" i="6"/>
  <c r="BF168" i="6"/>
  <c r="CV151" i="6"/>
  <c r="BF151" i="6"/>
  <c r="CS73" i="6"/>
  <c r="BC73" i="6"/>
  <c r="CW85" i="6"/>
  <c r="BG85" i="6"/>
  <c r="AP170" i="6"/>
  <c r="AP87" i="6"/>
  <c r="AP85" i="6"/>
  <c r="AK74" i="6"/>
  <c r="CW83" i="6" l="1"/>
  <c r="BG83" i="6"/>
  <c r="DA85" i="6"/>
  <c r="BK85" i="6"/>
  <c r="CW84" i="6"/>
  <c r="BG84" i="6"/>
  <c r="DA170" i="6"/>
  <c r="BK170" i="6"/>
  <c r="CW172" i="6"/>
  <c r="BG172" i="6"/>
  <c r="CV74" i="6"/>
  <c r="BF74" i="6"/>
  <c r="DA87" i="6"/>
  <c r="BK87" i="6"/>
  <c r="CS72" i="6"/>
  <c r="BC72" i="6"/>
  <c r="CS184" i="6"/>
  <c r="BC184" i="6"/>
  <c r="AP172" i="6"/>
  <c r="AK184" i="6"/>
  <c r="AP83" i="6"/>
  <c r="AP84" i="6"/>
  <c r="CS186" i="6" l="1"/>
  <c r="BC186" i="6"/>
  <c r="CW81" i="6"/>
  <c r="BG81" i="6"/>
  <c r="DA172" i="6"/>
  <c r="BK172" i="6"/>
  <c r="CS185" i="6"/>
  <c r="BC185" i="6"/>
  <c r="DA83" i="6"/>
  <c r="BK83" i="6"/>
  <c r="CW82" i="6"/>
  <c r="BG82" i="6"/>
  <c r="DA84" i="6"/>
  <c r="BK84" i="6"/>
  <c r="CV184" i="6"/>
  <c r="BF184" i="6"/>
  <c r="AP82" i="6"/>
  <c r="AK186" i="6"/>
  <c r="AK185" i="6"/>
  <c r="AP81" i="6"/>
  <c r="CS125" i="6" l="1"/>
  <c r="BC125" i="6"/>
  <c r="CS71" i="6"/>
  <c r="BC71" i="6"/>
  <c r="CV185" i="6"/>
  <c r="BF185" i="6"/>
  <c r="DA82" i="6"/>
  <c r="BK82" i="6"/>
  <c r="DA81" i="6"/>
  <c r="BK81" i="6"/>
  <c r="CV186" i="6"/>
  <c r="BF186" i="6"/>
  <c r="CW166" i="6"/>
  <c r="BG166" i="6"/>
  <c r="AP166" i="6"/>
  <c r="DA166" i="6" l="1"/>
  <c r="BK166" i="6"/>
  <c r="CW165" i="6"/>
  <c r="BG165" i="6"/>
  <c r="CS70" i="6"/>
  <c r="BC70" i="6"/>
  <c r="CW164" i="6"/>
  <c r="BG164" i="6"/>
  <c r="CS183" i="6"/>
  <c r="BC183" i="6"/>
  <c r="AP164" i="6"/>
  <c r="AP165" i="6"/>
  <c r="AK183" i="6"/>
  <c r="CW80" i="6" l="1"/>
  <c r="BG80" i="6"/>
  <c r="CV183" i="6"/>
  <c r="BF183" i="6"/>
  <c r="CS69" i="6"/>
  <c r="BC69" i="6"/>
  <c r="DA164" i="6"/>
  <c r="BK164" i="6"/>
  <c r="DA165" i="6"/>
  <c r="BK165" i="6"/>
  <c r="CS68" i="6"/>
  <c r="BC68" i="6"/>
  <c r="CW163" i="6"/>
  <c r="BG163" i="6"/>
  <c r="AP80" i="6"/>
  <c r="AP163" i="6"/>
  <c r="CW78" i="6" l="1"/>
  <c r="BG78" i="6"/>
  <c r="CW79" i="6"/>
  <c r="BG79" i="6"/>
  <c r="DA80" i="6"/>
  <c r="BK80" i="6"/>
  <c r="DA163" i="6"/>
  <c r="BK163" i="6"/>
  <c r="CS67" i="6"/>
  <c r="BC67" i="6"/>
  <c r="CS139" i="6"/>
  <c r="BC139" i="6"/>
  <c r="AP78" i="6"/>
  <c r="AP79" i="6"/>
  <c r="DA79" i="6" l="1"/>
  <c r="BK79" i="6"/>
  <c r="CW77" i="6"/>
  <c r="BG77" i="6"/>
  <c r="CS62" i="6"/>
  <c r="BC62" i="6"/>
  <c r="DA78" i="6"/>
  <c r="BK78" i="6"/>
  <c r="CS137" i="6"/>
  <c r="BC137" i="6"/>
  <c r="CW76" i="6"/>
  <c r="BG76" i="6"/>
  <c r="AP77" i="6"/>
  <c r="AP76" i="6"/>
  <c r="DB151" i="6" l="1"/>
  <c r="BL151" i="6"/>
  <c r="DA77" i="6"/>
  <c r="BK77" i="6"/>
  <c r="CS179" i="6"/>
  <c r="BC179" i="6"/>
  <c r="CS63" i="6"/>
  <c r="BC63" i="6"/>
  <c r="DA76" i="6"/>
  <c r="BK76" i="6"/>
  <c r="CW151" i="6" l="1"/>
  <c r="BG151" i="6"/>
  <c r="CS61" i="6"/>
  <c r="BC61" i="6"/>
  <c r="CW171" i="6"/>
  <c r="BG171" i="6"/>
  <c r="CW173" i="6"/>
  <c r="BG173" i="6"/>
  <c r="CS154" i="6"/>
  <c r="BC154" i="6"/>
  <c r="AP151" i="6"/>
  <c r="AP173" i="6"/>
  <c r="AP171" i="6"/>
  <c r="CS162" i="6" l="1"/>
  <c r="BC162" i="6"/>
  <c r="CW75" i="6"/>
  <c r="BG75" i="6"/>
  <c r="DA171" i="6"/>
  <c r="BK171" i="6"/>
  <c r="DA151" i="6"/>
  <c r="BK151" i="6"/>
  <c r="CS178" i="6"/>
  <c r="BC178" i="6"/>
  <c r="DA173" i="6"/>
  <c r="BK173" i="6"/>
  <c r="CW167" i="6"/>
  <c r="BG167" i="6"/>
  <c r="AP167" i="6"/>
  <c r="AP75" i="6"/>
  <c r="CW74" i="6" l="1"/>
  <c r="BG74" i="6"/>
  <c r="CW168" i="6"/>
  <c r="BG168" i="6"/>
  <c r="DA167" i="6"/>
  <c r="BK167" i="6"/>
  <c r="DA75" i="6"/>
  <c r="BK75" i="6"/>
  <c r="CS153" i="6"/>
  <c r="BC153" i="6"/>
  <c r="CS60" i="6"/>
  <c r="BC60" i="6"/>
  <c r="AP74" i="6"/>
  <c r="AP168" i="6"/>
  <c r="CW179" i="6" l="1"/>
  <c r="BG179" i="6"/>
  <c r="CW73" i="6"/>
  <c r="BG73" i="6"/>
  <c r="CW184" i="6"/>
  <c r="BG184" i="6"/>
  <c r="DA74" i="6"/>
  <c r="BK74" i="6"/>
  <c r="CS43" i="6"/>
  <c r="BC43" i="6"/>
  <c r="CS58" i="6"/>
  <c r="BC58" i="6"/>
  <c r="CS152" i="6"/>
  <c r="BC152" i="6"/>
  <c r="CS135" i="6"/>
  <c r="BC135" i="6"/>
  <c r="DA168" i="6"/>
  <c r="BK168" i="6"/>
  <c r="AP179" i="6"/>
  <c r="AP184" i="6"/>
  <c r="AP73" i="6"/>
  <c r="CW186" i="6" l="1"/>
  <c r="BG186" i="6"/>
  <c r="DA184" i="6"/>
  <c r="BK184" i="6"/>
  <c r="DA73" i="6"/>
  <c r="BK73" i="6"/>
  <c r="CS59" i="6"/>
  <c r="BC59" i="6"/>
  <c r="DA179" i="6"/>
  <c r="BK179" i="6"/>
  <c r="CW72" i="6"/>
  <c r="BG72" i="6"/>
  <c r="CS56" i="6"/>
  <c r="BC56" i="6"/>
  <c r="AP186" i="6"/>
  <c r="AP72" i="6"/>
  <c r="DA72" i="6" l="1"/>
  <c r="BK72" i="6"/>
  <c r="CS52" i="6"/>
  <c r="BC52" i="6"/>
  <c r="CS57" i="6"/>
  <c r="BC57" i="6"/>
  <c r="CW178" i="6"/>
  <c r="BG178" i="6"/>
  <c r="DA186" i="6"/>
  <c r="BK186" i="6"/>
  <c r="CW185" i="6"/>
  <c r="BG185" i="6"/>
  <c r="CW125" i="6"/>
  <c r="BG125" i="6"/>
  <c r="AP178" i="6"/>
  <c r="AP125" i="6"/>
  <c r="AP185" i="6"/>
  <c r="CS54" i="6" l="1"/>
  <c r="BC54" i="6"/>
  <c r="CW71" i="6"/>
  <c r="BG71" i="6"/>
  <c r="DA178" i="6"/>
  <c r="BK178" i="6"/>
  <c r="DA125" i="6"/>
  <c r="BK125" i="6"/>
  <c r="DA185" i="6"/>
  <c r="BK185" i="6"/>
  <c r="CW70" i="6"/>
  <c r="BG70" i="6"/>
  <c r="CS50" i="6"/>
  <c r="BC50" i="6"/>
  <c r="AP70" i="6"/>
  <c r="AP71" i="6"/>
  <c r="CS124" i="6" l="1"/>
  <c r="BC124" i="6"/>
  <c r="CS26" i="6"/>
  <c r="BC26" i="6"/>
  <c r="DA71" i="6"/>
  <c r="BK71" i="6"/>
  <c r="CS47" i="6"/>
  <c r="BC47" i="6"/>
  <c r="DA70" i="6"/>
  <c r="BK70" i="6"/>
  <c r="CW152" i="6"/>
  <c r="BG152" i="6"/>
  <c r="CS25" i="6"/>
  <c r="BC25" i="6"/>
  <c r="CW183" i="6"/>
  <c r="BG183" i="6"/>
  <c r="CS51" i="6"/>
  <c r="BC51" i="6"/>
  <c r="CW69" i="6"/>
  <c r="BG69" i="6"/>
  <c r="AK26" i="6"/>
  <c r="AP152" i="6"/>
  <c r="AP183" i="6"/>
  <c r="BC48" i="6"/>
  <c r="AP69" i="6"/>
  <c r="CS158" i="6" l="1"/>
  <c r="BC158" i="6"/>
  <c r="CW68" i="6"/>
  <c r="BG68" i="6"/>
  <c r="CS48" i="6"/>
  <c r="DA183" i="6"/>
  <c r="BK183" i="6"/>
  <c r="CV26" i="6"/>
  <c r="BF26" i="6"/>
  <c r="DA69" i="6"/>
  <c r="BK69" i="6"/>
  <c r="CW139" i="6"/>
  <c r="BG139" i="6"/>
  <c r="CS35" i="6"/>
  <c r="BC35" i="6"/>
  <c r="CS44" i="6"/>
  <c r="BC44" i="6"/>
  <c r="DA152" i="6"/>
  <c r="BK152" i="6"/>
  <c r="AP139" i="6"/>
  <c r="AP68" i="6"/>
  <c r="CW137" i="6" l="1"/>
  <c r="BG137" i="6"/>
  <c r="CS36" i="6"/>
  <c r="BC36" i="6"/>
  <c r="CS45" i="6"/>
  <c r="BC45" i="6"/>
  <c r="DA139" i="6"/>
  <c r="BK139" i="6"/>
  <c r="CW67" i="6"/>
  <c r="BG67" i="6"/>
  <c r="CW57" i="6"/>
  <c r="BG57" i="6"/>
  <c r="DA68" i="6"/>
  <c r="BK68" i="6"/>
  <c r="CS33" i="6"/>
  <c r="BC33" i="6"/>
  <c r="AP57" i="6"/>
  <c r="AP67" i="6"/>
  <c r="AK36" i="6"/>
  <c r="AP137" i="6"/>
  <c r="CW63" i="6" l="1"/>
  <c r="BG63" i="6"/>
  <c r="CS34" i="6"/>
  <c r="BC34" i="6"/>
  <c r="CV36" i="6"/>
  <c r="BF36" i="6"/>
  <c r="DA57" i="6"/>
  <c r="BK57" i="6"/>
  <c r="CW50" i="6"/>
  <c r="BG50" i="6"/>
  <c r="CW62" i="6"/>
  <c r="BG62" i="6"/>
  <c r="DA137" i="6"/>
  <c r="BK137" i="6"/>
  <c r="CS31" i="6"/>
  <c r="BC31" i="6"/>
  <c r="DA67" i="6"/>
  <c r="BK67" i="6"/>
  <c r="AP50" i="6"/>
  <c r="AP63" i="6"/>
  <c r="AP62" i="6"/>
  <c r="CW61" i="6" l="1"/>
  <c r="BG61" i="6"/>
  <c r="DA50" i="6"/>
  <c r="BK50" i="6"/>
  <c r="CS32" i="6"/>
  <c r="BC32" i="6"/>
  <c r="DA62" i="6"/>
  <c r="BK62" i="6"/>
  <c r="CS29" i="6"/>
  <c r="BC29" i="6"/>
  <c r="DA63" i="6"/>
  <c r="BK63" i="6"/>
  <c r="AP61" i="6"/>
  <c r="CW154" i="6" l="1"/>
  <c r="BG154" i="6"/>
  <c r="DA61" i="6"/>
  <c r="BK61" i="6"/>
  <c r="CS27" i="6"/>
  <c r="BC27" i="6"/>
  <c r="CS30" i="6"/>
  <c r="BC30" i="6"/>
  <c r="AP154" i="6"/>
  <c r="CW153" i="6" l="1"/>
  <c r="BG153" i="6"/>
  <c r="CS28" i="6"/>
  <c r="BC28" i="6"/>
  <c r="DA154" i="6"/>
  <c r="BK154" i="6"/>
  <c r="CW162" i="6"/>
  <c r="BG162" i="6"/>
  <c r="AP162" i="6"/>
  <c r="AP153" i="6"/>
  <c r="CW60" i="6" l="1"/>
  <c r="BG60" i="6"/>
  <c r="CW192" i="6"/>
  <c r="BG192" i="6"/>
  <c r="DA162" i="6"/>
  <c r="BK162" i="6"/>
  <c r="CS23" i="6"/>
  <c r="BC23" i="6"/>
  <c r="DA153" i="6"/>
  <c r="BK153" i="6"/>
  <c r="AP192" i="6"/>
  <c r="AP60" i="6"/>
  <c r="CW59" i="6" l="1"/>
  <c r="BG59" i="6"/>
  <c r="CS24" i="6"/>
  <c r="BC24" i="6"/>
  <c r="CW58" i="6"/>
  <c r="BG58" i="6"/>
  <c r="CS21" i="6"/>
  <c r="BC21" i="6"/>
  <c r="DA192" i="6"/>
  <c r="BK192" i="6"/>
  <c r="DA60" i="6"/>
  <c r="BK60" i="6"/>
  <c r="AP58" i="6"/>
  <c r="AP59" i="6"/>
  <c r="CW56" i="6" l="1"/>
  <c r="BG56" i="6"/>
  <c r="CS22" i="6"/>
  <c r="BC22" i="6"/>
  <c r="CW191" i="6"/>
  <c r="BG191" i="6"/>
  <c r="DA58" i="6"/>
  <c r="BK58" i="6"/>
  <c r="DA59" i="6"/>
  <c r="BK59" i="6"/>
  <c r="CS19" i="6"/>
  <c r="BC19" i="6"/>
  <c r="AP191" i="6"/>
  <c r="AP56" i="6"/>
  <c r="CW52" i="6" l="1"/>
  <c r="BG52" i="6"/>
  <c r="DA191" i="6"/>
  <c r="BK191" i="6"/>
  <c r="CW124" i="6"/>
  <c r="BG124" i="6"/>
  <c r="CS17" i="6"/>
  <c r="BC17" i="6"/>
  <c r="CW54" i="6"/>
  <c r="BG54" i="6"/>
  <c r="CS20" i="6"/>
  <c r="BC20" i="6"/>
  <c r="DA56" i="6"/>
  <c r="BK56" i="6"/>
  <c r="AP124" i="6"/>
  <c r="AP54" i="6"/>
  <c r="AP52" i="6"/>
  <c r="CS18" i="6" l="1"/>
  <c r="BC18" i="6"/>
  <c r="CW51" i="6"/>
  <c r="BG51" i="6"/>
  <c r="CS13" i="6"/>
  <c r="BC13" i="6"/>
  <c r="DA54" i="6"/>
  <c r="BK54" i="6"/>
  <c r="DA52" i="6"/>
  <c r="BK52" i="6"/>
  <c r="DA124" i="6"/>
  <c r="BK124" i="6"/>
  <c r="AP51" i="6"/>
  <c r="DB26" i="6" l="1"/>
  <c r="BL26" i="6"/>
  <c r="DA51" i="6"/>
  <c r="BK51" i="6"/>
  <c r="CS16" i="6"/>
  <c r="BC16" i="6"/>
  <c r="CW47" i="6"/>
  <c r="BG47" i="6"/>
  <c r="DB25" i="6"/>
  <c r="BL25" i="6"/>
  <c r="CS11" i="6"/>
  <c r="BC11" i="6"/>
  <c r="CW48" i="6"/>
  <c r="BG48" i="6"/>
  <c r="AP47" i="6"/>
  <c r="AP48" i="6"/>
  <c r="CW44" i="6" l="1"/>
  <c r="BG44" i="6"/>
  <c r="CS12" i="6"/>
  <c r="BC12" i="6"/>
  <c r="CW25" i="6"/>
  <c r="BG25" i="6"/>
  <c r="DA47" i="6"/>
  <c r="BK47" i="6"/>
  <c r="CS9" i="6"/>
  <c r="BC9" i="6"/>
  <c r="DA48" i="6"/>
  <c r="BK48" i="6"/>
  <c r="CW45" i="6"/>
  <c r="BG45" i="6"/>
  <c r="AP45" i="6"/>
  <c r="AP44" i="6"/>
  <c r="AP25" i="6"/>
  <c r="DA25" i="6" l="1"/>
  <c r="BK25" i="6"/>
  <c r="CS7" i="6"/>
  <c r="BC7" i="6"/>
  <c r="CW135" i="6"/>
  <c r="BG135" i="6"/>
  <c r="DA45" i="6"/>
  <c r="BK45" i="6"/>
  <c r="CW43" i="6"/>
  <c r="BG43" i="6"/>
  <c r="DA44" i="6"/>
  <c r="BK44" i="6"/>
  <c r="CS10" i="6"/>
  <c r="BC10" i="6"/>
  <c r="AP135" i="6"/>
  <c r="AP43" i="6"/>
  <c r="CW158" i="6" l="1"/>
  <c r="BG158" i="6"/>
  <c r="DA43" i="6"/>
  <c r="BK43" i="6"/>
  <c r="CW22" i="6"/>
  <c r="BG22" i="6"/>
  <c r="CS8" i="6"/>
  <c r="BC8" i="6"/>
  <c r="BC253" i="6" s="1"/>
  <c r="DA135" i="6"/>
  <c r="BK135" i="6"/>
  <c r="AP22" i="6"/>
  <c r="AP158" i="6"/>
  <c r="DA158" i="6" l="1"/>
  <c r="BK158" i="6"/>
  <c r="CW36" i="6"/>
  <c r="BG36" i="6"/>
  <c r="DA22" i="6"/>
  <c r="BK22" i="6"/>
  <c r="CW35" i="6"/>
  <c r="BG35" i="6"/>
  <c r="AP36" i="6"/>
  <c r="AP35" i="6"/>
  <c r="CW33" i="6" l="1"/>
  <c r="BG33" i="6"/>
  <c r="DA36" i="6"/>
  <c r="BK36" i="6"/>
  <c r="DA35" i="6"/>
  <c r="BK35" i="6"/>
  <c r="CW34" i="6"/>
  <c r="BG34" i="6"/>
  <c r="AP34" i="6"/>
  <c r="AP33" i="6"/>
  <c r="DA33" i="6" l="1"/>
  <c r="BK33" i="6"/>
  <c r="DA34" i="6"/>
  <c r="BK34" i="6"/>
  <c r="CW31" i="6"/>
  <c r="BG31" i="6"/>
  <c r="CW32" i="6"/>
  <c r="BG32" i="6"/>
  <c r="AP31" i="6"/>
  <c r="AP32" i="6"/>
  <c r="DA31" i="6" l="1"/>
  <c r="BK31" i="6"/>
  <c r="CW30" i="6"/>
  <c r="BG30" i="6"/>
  <c r="CW29" i="6"/>
  <c r="BG29" i="6"/>
  <c r="DA32" i="6"/>
  <c r="BK32" i="6"/>
  <c r="AP30" i="6"/>
  <c r="AP29" i="6"/>
  <c r="DA29" i="6" l="1"/>
  <c r="BK29" i="6"/>
  <c r="DA30" i="6"/>
  <c r="BK30" i="6"/>
  <c r="CW27" i="6"/>
  <c r="BG27" i="6"/>
  <c r="CW28" i="6"/>
  <c r="BG28" i="6"/>
  <c r="AP27" i="6"/>
  <c r="AP28" i="6"/>
  <c r="CU134" i="6" l="1"/>
  <c r="BE134" i="6"/>
  <c r="DA28" i="6"/>
  <c r="BK28" i="6"/>
  <c r="DA27" i="6"/>
  <c r="BK27" i="6"/>
  <c r="AK134" i="6"/>
  <c r="BE48" i="6"/>
  <c r="CU127" i="6" l="1"/>
  <c r="BE127" i="6"/>
  <c r="CU157" i="6"/>
  <c r="BE157" i="6"/>
  <c r="CU153" i="6"/>
  <c r="BE153" i="6"/>
  <c r="CU18" i="6"/>
  <c r="BE18" i="6"/>
  <c r="CU107" i="6"/>
  <c r="BE107" i="6"/>
  <c r="CX127" i="6"/>
  <c r="BH127" i="6"/>
  <c r="CU142" i="6"/>
  <c r="BE142" i="6"/>
  <c r="CU125" i="6"/>
  <c r="BE125" i="6"/>
  <c r="CU43" i="6"/>
  <c r="BE43" i="6"/>
  <c r="CU19" i="6"/>
  <c r="BE19" i="6"/>
  <c r="CU80" i="6"/>
  <c r="BE80" i="6"/>
  <c r="CU20" i="6"/>
  <c r="BE20" i="6"/>
  <c r="CU37" i="6"/>
  <c r="BE37" i="6"/>
  <c r="CU84" i="6"/>
  <c r="BE84" i="6"/>
  <c r="CU30" i="6"/>
  <c r="BE30" i="6"/>
  <c r="CU41" i="6"/>
  <c r="BE41" i="6"/>
  <c r="CU97" i="6"/>
  <c r="BE97" i="6"/>
  <c r="CU62" i="6"/>
  <c r="BE62" i="6"/>
  <c r="CU13" i="6"/>
  <c r="BE13" i="6"/>
  <c r="CU63" i="6"/>
  <c r="BE63" i="6"/>
  <c r="CU150" i="6"/>
  <c r="BE150" i="6"/>
  <c r="CU25" i="6"/>
  <c r="BE25" i="6"/>
  <c r="CU39" i="6"/>
  <c r="BE39" i="6"/>
  <c r="CU175" i="6"/>
  <c r="BE175" i="6"/>
  <c r="CU78" i="6"/>
  <c r="BE78" i="6"/>
  <c r="CU48" i="6"/>
  <c r="CU28" i="6"/>
  <c r="BE28" i="6"/>
  <c r="CU83" i="6"/>
  <c r="BE83" i="6"/>
  <c r="CU29" i="6"/>
  <c r="BE29" i="6"/>
  <c r="CU130" i="6"/>
  <c r="BE130" i="6"/>
  <c r="CU95" i="6"/>
  <c r="BE95" i="6"/>
  <c r="CX131" i="6"/>
  <c r="BH131" i="6"/>
  <c r="CX117" i="6"/>
  <c r="BH117" i="6"/>
  <c r="CU100" i="6"/>
  <c r="BE100" i="6"/>
  <c r="CU69" i="6"/>
  <c r="BE69" i="6"/>
  <c r="CU31" i="6"/>
  <c r="BE31" i="6"/>
  <c r="CU9" i="6"/>
  <c r="BE9" i="6"/>
  <c r="CU76" i="6"/>
  <c r="BE76" i="6"/>
  <c r="CU10" i="6"/>
  <c r="BE10" i="6"/>
  <c r="CU120" i="6"/>
  <c r="BE120" i="6"/>
  <c r="CU77" i="6"/>
  <c r="BE77" i="6"/>
  <c r="CU21" i="6"/>
  <c r="BE21" i="6"/>
  <c r="CU123" i="6"/>
  <c r="BE123" i="6"/>
  <c r="CU158" i="6"/>
  <c r="BE158" i="6"/>
  <c r="CX132" i="6"/>
  <c r="BH132" i="6"/>
  <c r="CU101" i="6"/>
  <c r="BE101" i="6"/>
  <c r="CU68" i="6"/>
  <c r="BE68" i="6"/>
  <c r="CU23" i="6"/>
  <c r="BE23" i="6"/>
  <c r="CX65" i="6"/>
  <c r="BH65" i="6"/>
  <c r="CU111" i="6"/>
  <c r="BE111" i="6"/>
  <c r="CU96" i="6"/>
  <c r="BE96" i="6"/>
  <c r="CU137" i="6"/>
  <c r="BE137" i="6"/>
  <c r="CU27" i="6"/>
  <c r="BE27" i="6"/>
  <c r="CU144" i="6"/>
  <c r="BE144" i="6"/>
  <c r="CU139" i="6"/>
  <c r="BE139" i="6"/>
  <c r="CU6" i="6"/>
  <c r="BE6" i="6"/>
  <c r="CU161" i="6"/>
  <c r="BE161" i="6"/>
  <c r="CU135" i="6"/>
  <c r="BE135" i="6"/>
  <c r="CU118" i="6"/>
  <c r="BE118" i="6"/>
  <c r="CU176" i="6"/>
  <c r="BE176" i="6"/>
  <c r="CU93" i="6"/>
  <c r="BE93" i="6"/>
  <c r="CU154" i="6"/>
  <c r="BE154" i="6"/>
  <c r="CX129" i="6"/>
  <c r="BH129" i="6"/>
  <c r="CU94" i="6"/>
  <c r="BE94" i="6"/>
  <c r="CU16" i="6"/>
  <c r="BE16" i="6"/>
  <c r="CU58" i="6"/>
  <c r="BE58" i="6"/>
  <c r="CU70" i="6"/>
  <c r="BE70" i="6"/>
  <c r="CU14" i="6"/>
  <c r="BE14" i="6"/>
  <c r="CU71" i="6"/>
  <c r="BE71" i="6"/>
  <c r="CU174" i="6"/>
  <c r="BE174" i="6"/>
  <c r="CU60" i="6"/>
  <c r="BE60" i="6"/>
  <c r="CX121" i="6"/>
  <c r="BH121" i="6"/>
  <c r="CU156" i="6"/>
  <c r="BE156" i="6"/>
  <c r="CU140" i="6"/>
  <c r="BE140" i="6"/>
  <c r="CV134" i="6"/>
  <c r="BF134" i="6"/>
  <c r="CU108" i="6"/>
  <c r="BE108" i="6"/>
  <c r="CU98" i="6"/>
  <c r="BE98" i="6"/>
  <c r="CU57" i="6"/>
  <c r="BE57" i="6"/>
  <c r="CX37" i="6"/>
  <c r="BH37" i="6"/>
  <c r="CU162" i="6"/>
  <c r="BE162" i="6"/>
  <c r="CX41" i="6"/>
  <c r="BH41" i="6"/>
  <c r="CU105" i="6"/>
  <c r="BE105" i="6"/>
  <c r="CU82" i="6"/>
  <c r="BE82" i="6"/>
  <c r="CU50" i="6"/>
  <c r="BE50" i="6"/>
  <c r="CU106" i="6"/>
  <c r="BE106" i="6"/>
  <c r="CU24" i="6"/>
  <c r="BE24" i="6"/>
  <c r="CU67" i="6"/>
  <c r="BE67" i="6"/>
  <c r="CX39" i="6"/>
  <c r="BH39" i="6"/>
  <c r="CU145" i="6"/>
  <c r="BE145" i="6"/>
  <c r="CU92" i="6"/>
  <c r="BE92" i="6"/>
  <c r="CU61" i="6"/>
  <c r="BE61" i="6"/>
  <c r="CU22" i="6"/>
  <c r="BE22" i="6"/>
  <c r="CU177" i="6"/>
  <c r="BE177" i="6"/>
  <c r="CU178" i="6"/>
  <c r="BE178" i="6"/>
  <c r="CX130" i="6"/>
  <c r="BH130" i="6"/>
  <c r="CU110" i="6"/>
  <c r="BE110" i="6"/>
  <c r="CU131" i="6"/>
  <c r="BE131" i="6"/>
  <c r="CU117" i="6"/>
  <c r="BE117" i="6"/>
  <c r="CU104" i="6"/>
  <c r="BE104" i="6"/>
  <c r="CU85" i="6"/>
  <c r="BE85" i="6"/>
  <c r="CU59" i="6"/>
  <c r="BE59" i="6"/>
  <c r="CU12" i="6"/>
  <c r="BE12" i="6"/>
  <c r="CU90" i="6"/>
  <c r="BE90" i="6"/>
  <c r="CU51" i="6"/>
  <c r="BE51" i="6"/>
  <c r="CX120" i="6"/>
  <c r="BH120" i="6"/>
  <c r="CU180" i="6"/>
  <c r="BE180" i="6"/>
  <c r="CU52" i="6"/>
  <c r="BE52" i="6"/>
  <c r="CX123" i="6"/>
  <c r="BH123" i="6"/>
  <c r="CU179" i="6"/>
  <c r="BE179" i="6"/>
  <c r="CU132" i="6"/>
  <c r="BE132" i="6"/>
  <c r="CU155" i="6"/>
  <c r="BE155" i="6"/>
  <c r="CU87" i="6"/>
  <c r="BE87" i="6"/>
  <c r="CU56" i="6"/>
  <c r="BE56" i="6"/>
  <c r="CU109" i="6"/>
  <c r="BE109" i="6"/>
  <c r="CU65" i="6"/>
  <c r="BE65" i="6"/>
  <c r="CU181" i="6"/>
  <c r="BE181" i="6"/>
  <c r="CU81" i="6"/>
  <c r="BE81" i="6"/>
  <c r="CU54" i="6"/>
  <c r="BE54" i="6"/>
  <c r="CU8" i="6"/>
  <c r="BE8" i="6"/>
  <c r="CU88" i="6"/>
  <c r="BE88" i="6"/>
  <c r="CU33" i="6"/>
  <c r="BE33" i="6"/>
  <c r="CU114" i="6"/>
  <c r="BE114" i="6"/>
  <c r="CU72" i="6"/>
  <c r="BE72" i="6"/>
  <c r="CU17" i="6"/>
  <c r="BE17" i="6"/>
  <c r="CX118" i="6"/>
  <c r="BH118" i="6"/>
  <c r="CU182" i="6"/>
  <c r="BE182" i="6"/>
  <c r="CU75" i="6"/>
  <c r="BE75" i="6"/>
  <c r="CU44" i="6"/>
  <c r="BE44" i="6"/>
  <c r="CU129" i="6"/>
  <c r="BE129" i="6"/>
  <c r="CU152" i="6"/>
  <c r="BE152" i="6"/>
  <c r="CU91" i="6"/>
  <c r="BE91" i="6"/>
  <c r="CU11" i="6"/>
  <c r="BE11" i="6"/>
  <c r="CU124" i="6"/>
  <c r="BE124" i="6"/>
  <c r="CX14" i="6"/>
  <c r="BH14" i="6"/>
  <c r="CU34" i="6"/>
  <c r="BE34" i="6"/>
  <c r="CU73" i="6"/>
  <c r="BE73" i="6"/>
  <c r="CU32" i="6"/>
  <c r="BE32" i="6"/>
  <c r="CU121" i="6"/>
  <c r="BE121" i="6"/>
  <c r="CU45" i="6"/>
  <c r="BE45" i="6"/>
  <c r="CU47" i="6"/>
  <c r="BE47" i="6"/>
  <c r="CW23" i="6"/>
  <c r="BG23" i="6"/>
  <c r="CW24" i="6"/>
  <c r="BG24" i="6"/>
  <c r="AK108" i="6"/>
  <c r="AK142" i="6"/>
  <c r="AK125" i="6"/>
  <c r="AK80" i="6"/>
  <c r="AK20" i="6"/>
  <c r="AK37" i="6"/>
  <c r="AK84" i="6"/>
  <c r="AK30" i="6"/>
  <c r="AK97" i="6"/>
  <c r="AK62" i="6"/>
  <c r="AK63" i="6"/>
  <c r="AK150" i="6"/>
  <c r="AK25" i="6"/>
  <c r="AK39" i="6"/>
  <c r="AK175" i="6"/>
  <c r="AK78" i="6"/>
  <c r="AK48" i="6"/>
  <c r="BF48" i="6" s="1"/>
  <c r="AK28" i="6"/>
  <c r="AK83" i="6"/>
  <c r="AK130" i="6"/>
  <c r="AK95" i="6"/>
  <c r="AP131" i="6"/>
  <c r="AK100" i="6"/>
  <c r="AK69" i="6"/>
  <c r="AK76" i="6"/>
  <c r="AK10" i="6"/>
  <c r="AK120" i="6"/>
  <c r="AK77" i="6"/>
  <c r="AK123" i="6"/>
  <c r="AK158" i="6"/>
  <c r="AP132" i="6"/>
  <c r="AK101" i="6"/>
  <c r="AK68" i="6"/>
  <c r="AP65" i="6"/>
  <c r="AK111" i="6"/>
  <c r="AK96" i="6"/>
  <c r="AK137" i="6"/>
  <c r="AK27" i="6"/>
  <c r="AK144" i="6"/>
  <c r="AK139" i="6"/>
  <c r="AK6" i="6"/>
  <c r="AK161" i="6"/>
  <c r="AK135" i="6"/>
  <c r="AK118" i="6"/>
  <c r="AK176" i="6"/>
  <c r="AK93" i="6"/>
  <c r="AK154" i="6"/>
  <c r="AP129" i="6"/>
  <c r="AK94" i="6"/>
  <c r="AK16" i="6"/>
  <c r="AK58" i="6"/>
  <c r="AK70" i="6"/>
  <c r="AK14" i="6"/>
  <c r="AK71" i="6"/>
  <c r="AK174" i="6"/>
  <c r="AK60" i="6"/>
  <c r="AP121" i="6"/>
  <c r="AK156" i="6"/>
  <c r="AK127" i="6"/>
  <c r="AK157" i="6"/>
  <c r="AK153" i="6"/>
  <c r="AK18" i="6"/>
  <c r="AK98" i="6"/>
  <c r="AK57" i="6"/>
  <c r="AP37" i="6"/>
  <c r="AK107" i="6"/>
  <c r="AK162" i="6"/>
  <c r="AP41" i="6"/>
  <c r="AK105" i="6"/>
  <c r="AK82" i="6"/>
  <c r="AK50" i="6"/>
  <c r="AK106" i="6"/>
  <c r="AK24" i="6"/>
  <c r="AK67" i="6"/>
  <c r="AP39" i="6"/>
  <c r="AK145" i="6"/>
  <c r="AK92" i="6"/>
  <c r="AK61" i="6"/>
  <c r="AK22" i="6"/>
  <c r="AK177" i="6"/>
  <c r="AK178" i="6"/>
  <c r="AP130" i="6"/>
  <c r="AK110" i="6"/>
  <c r="AK131" i="6"/>
  <c r="AK117" i="6"/>
  <c r="AK104" i="6"/>
  <c r="AK85" i="6"/>
  <c r="AK59" i="6"/>
  <c r="AK12" i="6"/>
  <c r="AK90" i="6"/>
  <c r="AK51" i="6"/>
  <c r="AK180" i="6"/>
  <c r="AK52" i="6"/>
  <c r="AK179" i="6"/>
  <c r="AK132" i="6"/>
  <c r="AK155" i="6"/>
  <c r="AK87" i="6"/>
  <c r="AK56" i="6"/>
  <c r="AK109" i="6"/>
  <c r="AK65" i="6"/>
  <c r="AK181" i="6"/>
  <c r="AK81" i="6"/>
  <c r="AK54" i="6"/>
  <c r="AK8" i="6"/>
  <c r="AK88" i="6"/>
  <c r="AK114" i="6"/>
  <c r="AK72" i="6"/>
  <c r="AK182" i="6"/>
  <c r="AK75" i="6"/>
  <c r="AK129" i="6"/>
  <c r="AK152" i="6"/>
  <c r="AK91" i="6"/>
  <c r="AK124" i="6"/>
  <c r="AP14" i="6"/>
  <c r="AK34" i="6"/>
  <c r="AK73" i="6"/>
  <c r="AK32" i="6"/>
  <c r="AK121" i="6"/>
  <c r="AK45" i="6"/>
  <c r="AK140" i="6"/>
  <c r="AP120" i="6"/>
  <c r="AP123" i="6"/>
  <c r="AP118" i="6"/>
  <c r="AP127" i="6"/>
  <c r="AP117" i="6"/>
  <c r="AP24" i="6"/>
  <c r="AP23" i="6"/>
  <c r="CW21" i="6" l="1"/>
  <c r="BG21" i="6"/>
  <c r="DA23" i="6"/>
  <c r="BK23" i="6"/>
  <c r="DA117" i="6"/>
  <c r="BK117" i="6"/>
  <c r="DA118" i="6"/>
  <c r="BK118" i="6"/>
  <c r="DA120" i="6"/>
  <c r="BK120" i="6"/>
  <c r="CV45" i="6"/>
  <c r="BF45" i="6"/>
  <c r="CV32" i="6"/>
  <c r="BF32" i="6"/>
  <c r="CV34" i="6"/>
  <c r="BF34" i="6"/>
  <c r="CV124" i="6"/>
  <c r="BF124" i="6"/>
  <c r="CV91" i="6"/>
  <c r="BF91" i="6"/>
  <c r="CV129" i="6"/>
  <c r="BF129" i="6"/>
  <c r="CV75" i="6"/>
  <c r="BF75" i="6"/>
  <c r="CV114" i="6"/>
  <c r="BF114" i="6"/>
  <c r="CV88" i="6"/>
  <c r="BF88" i="6"/>
  <c r="CV54" i="6"/>
  <c r="BF54" i="6"/>
  <c r="CV181" i="6"/>
  <c r="BF181" i="6"/>
  <c r="CV109" i="6"/>
  <c r="BF109" i="6"/>
  <c r="CV87" i="6"/>
  <c r="BF87" i="6"/>
  <c r="CV132" i="6"/>
  <c r="BF132" i="6"/>
  <c r="CV52" i="6"/>
  <c r="BF52" i="6"/>
  <c r="CV51" i="6"/>
  <c r="BF51" i="6"/>
  <c r="CV12" i="6"/>
  <c r="BF12" i="6"/>
  <c r="CV85" i="6"/>
  <c r="BF85" i="6"/>
  <c r="CV117" i="6"/>
  <c r="BF117" i="6"/>
  <c r="CV110" i="6"/>
  <c r="BF110" i="6"/>
  <c r="CV178" i="6"/>
  <c r="BF178" i="6"/>
  <c r="CV22" i="6"/>
  <c r="BF22" i="6"/>
  <c r="CV92" i="6"/>
  <c r="BF92" i="6"/>
  <c r="DA39" i="6"/>
  <c r="BK39" i="6"/>
  <c r="CV24" i="6"/>
  <c r="BF24" i="6"/>
  <c r="CV50" i="6"/>
  <c r="BF50" i="6"/>
  <c r="CV105" i="6"/>
  <c r="BF105" i="6"/>
  <c r="CV162" i="6"/>
  <c r="BF162" i="6"/>
  <c r="DA37" i="6"/>
  <c r="BK37" i="6"/>
  <c r="CV98" i="6"/>
  <c r="BF98" i="6"/>
  <c r="CV153" i="6"/>
  <c r="BF153" i="6"/>
  <c r="CV127" i="6"/>
  <c r="BF127" i="6"/>
  <c r="CV156" i="6"/>
  <c r="BF156" i="6"/>
  <c r="CV60" i="6"/>
  <c r="BF60" i="6"/>
  <c r="CV71" i="6"/>
  <c r="BF71" i="6"/>
  <c r="CV70" i="6"/>
  <c r="BF70" i="6"/>
  <c r="CV16" i="6"/>
  <c r="BF16" i="6"/>
  <c r="DA129" i="6"/>
  <c r="BK129" i="6"/>
  <c r="CV93" i="6"/>
  <c r="BF93" i="6"/>
  <c r="CV118" i="6"/>
  <c r="BF118" i="6"/>
  <c r="CV161" i="6"/>
  <c r="BF161" i="6"/>
  <c r="CV139" i="6"/>
  <c r="BF139" i="6"/>
  <c r="CV27" i="6"/>
  <c r="BF27" i="6"/>
  <c r="CV96" i="6"/>
  <c r="BF96" i="6"/>
  <c r="DA65" i="6"/>
  <c r="BK65" i="6"/>
  <c r="CV68" i="6"/>
  <c r="BF68" i="6"/>
  <c r="DA132" i="6"/>
  <c r="BK132" i="6"/>
  <c r="CV123" i="6"/>
  <c r="BF123" i="6"/>
  <c r="CV77" i="6"/>
  <c r="BF77" i="6"/>
  <c r="CV10" i="6"/>
  <c r="BF10" i="6"/>
  <c r="CV69" i="6"/>
  <c r="BF69" i="6"/>
  <c r="DA131" i="6"/>
  <c r="BK131" i="6"/>
  <c r="CV130" i="6"/>
  <c r="BF130" i="6"/>
  <c r="CV83" i="6"/>
  <c r="BF83" i="6"/>
  <c r="CV48" i="6"/>
  <c r="CV175" i="6"/>
  <c r="BF175" i="6"/>
  <c r="CV25" i="6"/>
  <c r="BF25" i="6"/>
  <c r="CV63" i="6"/>
  <c r="BF63" i="6"/>
  <c r="CV62" i="6"/>
  <c r="BF62" i="6"/>
  <c r="CV84" i="6"/>
  <c r="BF84" i="6"/>
  <c r="CV20" i="6"/>
  <c r="BF20" i="6"/>
  <c r="CV125" i="6"/>
  <c r="BF125" i="6"/>
  <c r="CV108" i="6"/>
  <c r="BF108" i="6"/>
  <c r="DA24" i="6"/>
  <c r="BK24" i="6"/>
  <c r="DA127" i="6"/>
  <c r="BK127" i="6"/>
  <c r="DA123" i="6"/>
  <c r="BK123" i="6"/>
  <c r="CV140" i="6"/>
  <c r="BF140" i="6"/>
  <c r="CV121" i="6"/>
  <c r="BF121" i="6"/>
  <c r="CV73" i="6"/>
  <c r="BF73" i="6"/>
  <c r="DA14" i="6"/>
  <c r="BK14" i="6"/>
  <c r="CV152" i="6"/>
  <c r="BF152" i="6"/>
  <c r="CV182" i="6"/>
  <c r="BF182" i="6"/>
  <c r="CV72" i="6"/>
  <c r="BF72" i="6"/>
  <c r="CV8" i="6"/>
  <c r="BF8" i="6"/>
  <c r="CV81" i="6"/>
  <c r="BF81" i="6"/>
  <c r="CV65" i="6"/>
  <c r="BF65" i="6"/>
  <c r="CV56" i="6"/>
  <c r="BF56" i="6"/>
  <c r="CV155" i="6"/>
  <c r="BF155" i="6"/>
  <c r="CV179" i="6"/>
  <c r="BF179" i="6"/>
  <c r="CV180" i="6"/>
  <c r="BF180" i="6"/>
  <c r="CV90" i="6"/>
  <c r="BF90" i="6"/>
  <c r="CV59" i="6"/>
  <c r="BF59" i="6"/>
  <c r="CV104" i="6"/>
  <c r="BF104" i="6"/>
  <c r="CV131" i="6"/>
  <c r="BF131" i="6"/>
  <c r="DA130" i="6"/>
  <c r="BK130" i="6"/>
  <c r="CV177" i="6"/>
  <c r="BF177" i="6"/>
  <c r="CV61" i="6"/>
  <c r="BF61" i="6"/>
  <c r="CV145" i="6"/>
  <c r="BF145" i="6"/>
  <c r="CV67" i="6"/>
  <c r="BF67" i="6"/>
  <c r="CV106" i="6"/>
  <c r="BF106" i="6"/>
  <c r="CV82" i="6"/>
  <c r="BF82" i="6"/>
  <c r="DA41" i="6"/>
  <c r="BK41" i="6"/>
  <c r="CV107" i="6"/>
  <c r="BF107" i="6"/>
  <c r="CV57" i="6"/>
  <c r="BF57" i="6"/>
  <c r="CV18" i="6"/>
  <c r="BF18" i="6"/>
  <c r="CV157" i="6"/>
  <c r="BF157" i="6"/>
  <c r="DA121" i="6"/>
  <c r="BK121" i="6"/>
  <c r="CV174" i="6"/>
  <c r="BF174" i="6"/>
  <c r="CV14" i="6"/>
  <c r="BF14" i="6"/>
  <c r="CV58" i="6"/>
  <c r="BF58" i="6"/>
  <c r="CV94" i="6"/>
  <c r="BF94" i="6"/>
  <c r="CV154" i="6"/>
  <c r="BF154" i="6"/>
  <c r="CV176" i="6"/>
  <c r="BF176" i="6"/>
  <c r="CV135" i="6"/>
  <c r="BF135" i="6"/>
  <c r="CV6" i="6"/>
  <c r="BF6" i="6"/>
  <c r="CV144" i="6"/>
  <c r="BF144" i="6"/>
  <c r="CV137" i="6"/>
  <c r="BF137" i="6"/>
  <c r="CV111" i="6"/>
  <c r="BF111" i="6"/>
  <c r="CV101" i="6"/>
  <c r="BF101" i="6"/>
  <c r="CV158" i="6"/>
  <c r="BF158" i="6"/>
  <c r="CV120" i="6"/>
  <c r="BF120" i="6"/>
  <c r="CV76" i="6"/>
  <c r="BF76" i="6"/>
  <c r="CV100" i="6"/>
  <c r="BF100" i="6"/>
  <c r="CV95" i="6"/>
  <c r="BF95" i="6"/>
  <c r="CV28" i="6"/>
  <c r="BF28" i="6"/>
  <c r="CV78" i="6"/>
  <c r="BF78" i="6"/>
  <c r="CV39" i="6"/>
  <c r="BF39" i="6"/>
  <c r="CV150" i="6"/>
  <c r="BF150" i="6"/>
  <c r="CV97" i="6"/>
  <c r="BF97" i="6"/>
  <c r="CV30" i="6"/>
  <c r="BF30" i="6"/>
  <c r="CV37" i="6"/>
  <c r="BF37" i="6"/>
  <c r="CV80" i="6"/>
  <c r="BF80" i="6"/>
  <c r="CV142" i="6"/>
  <c r="BF142" i="6"/>
  <c r="AP21" i="6"/>
  <c r="BH253" i="6"/>
  <c r="BE253" i="6"/>
  <c r="DA21" i="6" l="1"/>
  <c r="BK21" i="6"/>
  <c r="CW20" i="6"/>
  <c r="BG20" i="6"/>
  <c r="CW19" i="6"/>
  <c r="BG19" i="6"/>
  <c r="AP20" i="6"/>
  <c r="AP19" i="6"/>
  <c r="CW18" i="6" l="1"/>
  <c r="BG18" i="6"/>
  <c r="DA20" i="6"/>
  <c r="BK20" i="6"/>
  <c r="CW17" i="6"/>
  <c r="BG17" i="6"/>
  <c r="DA19" i="6"/>
  <c r="BK19" i="6"/>
  <c r="AP18" i="6"/>
  <c r="AP17" i="6"/>
  <c r="DA17" i="6" l="1"/>
  <c r="BK17" i="6"/>
  <c r="CW13" i="6"/>
  <c r="BG13" i="6"/>
  <c r="DA18" i="6"/>
  <c r="BK18" i="6"/>
  <c r="CW16" i="6"/>
  <c r="BG16" i="6"/>
  <c r="AP13" i="6"/>
  <c r="AP16" i="6"/>
  <c r="CW12" i="6" l="1"/>
  <c r="BG12" i="6"/>
  <c r="DA13" i="6"/>
  <c r="BK13" i="6"/>
  <c r="DA16" i="6"/>
  <c r="BK16" i="6"/>
  <c r="CW11" i="6"/>
  <c r="BG11" i="6"/>
  <c r="AP11" i="6"/>
  <c r="AP12" i="6"/>
  <c r="DA11" i="6" l="1"/>
  <c r="BK11" i="6"/>
  <c r="CW9" i="6"/>
  <c r="BG9" i="6"/>
  <c r="CW10" i="6"/>
  <c r="BG10" i="6"/>
  <c r="DA12" i="6"/>
  <c r="BK12" i="6"/>
  <c r="AP9" i="6"/>
  <c r="AP10" i="6"/>
  <c r="CW7" i="6" l="1"/>
  <c r="BG7" i="6"/>
  <c r="DA9" i="6"/>
  <c r="BK9" i="6"/>
  <c r="DA10" i="6"/>
  <c r="BK10" i="6"/>
  <c r="CW8" i="6"/>
  <c r="BG8" i="6"/>
  <c r="AP8" i="6"/>
  <c r="AP7" i="6"/>
  <c r="DA7" i="6" l="1"/>
  <c r="BK7" i="6"/>
  <c r="DA8" i="6"/>
  <c r="BK8" i="6"/>
  <c r="BG253" i="6"/>
  <c r="BK253" i="6" l="1"/>
  <c r="DC33" i="6" l="1"/>
  <c r="BM33" i="6"/>
  <c r="DC98" i="6" l="1"/>
  <c r="BM98" i="6"/>
  <c r="DC31" i="6"/>
  <c r="BM31" i="6"/>
  <c r="DC25" i="6"/>
  <c r="BM25" i="6"/>
  <c r="DC67" i="6"/>
  <c r="BM67" i="6"/>
  <c r="DC19" i="6"/>
  <c r="BM19" i="6"/>
  <c r="DC81" i="6"/>
  <c r="BM81" i="6"/>
  <c r="DC142" i="6"/>
  <c r="BM142" i="6"/>
  <c r="DC30" i="6"/>
  <c r="BM30" i="6"/>
  <c r="DC125" i="6"/>
  <c r="BM125" i="6"/>
  <c r="DC157" i="6"/>
  <c r="BM157" i="6"/>
  <c r="DC100" i="6"/>
  <c r="BM100" i="6"/>
  <c r="DC88" i="6"/>
  <c r="BM88" i="6"/>
  <c r="DC71" i="6"/>
  <c r="BM71" i="6"/>
  <c r="DC177" i="6"/>
  <c r="BM177" i="6"/>
  <c r="DC174" i="6"/>
  <c r="BM174" i="6"/>
  <c r="DC156" i="6"/>
  <c r="BM156" i="6"/>
  <c r="DB124" i="6"/>
  <c r="BL124" i="6"/>
  <c r="DC68" i="6"/>
  <c r="BM68" i="6"/>
  <c r="DC28" i="6"/>
  <c r="BM28" i="6"/>
  <c r="DB182" i="6"/>
  <c r="BL182" i="6"/>
  <c r="DC146" i="6"/>
  <c r="BM146" i="6"/>
  <c r="DC103" i="6"/>
  <c r="BM103" i="6"/>
  <c r="DC23" i="6"/>
  <c r="BM23" i="6"/>
  <c r="DC36" i="6"/>
  <c r="BM36" i="6"/>
  <c r="DC32" i="6"/>
  <c r="BM32" i="6"/>
  <c r="DC85" i="6"/>
  <c r="BM85" i="6"/>
  <c r="DB181" i="6"/>
  <c r="BL181" i="6"/>
  <c r="DC21" i="6"/>
  <c r="BM21" i="6"/>
  <c r="DC35" i="6"/>
  <c r="BM35" i="6"/>
  <c r="DC96" i="6"/>
  <c r="BM96" i="6"/>
  <c r="DC83" i="6"/>
  <c r="BM83" i="6"/>
  <c r="DC175" i="6"/>
  <c r="BM175" i="6"/>
  <c r="DC62" i="6"/>
  <c r="BM62" i="6"/>
  <c r="DC166" i="6"/>
  <c r="BM166" i="6"/>
  <c r="DC34" i="6"/>
  <c r="BM34" i="6"/>
  <c r="AU25" i="6"/>
  <c r="DF25" i="6" l="1"/>
  <c r="BP25" i="6"/>
  <c r="DC190" i="6" l="1"/>
  <c r="BM190" i="6"/>
  <c r="DB184" i="6"/>
  <c r="BL184" i="6"/>
  <c r="DC193" i="6"/>
  <c r="BM193" i="6"/>
  <c r="DB183" i="6" l="1"/>
  <c r="BL183" i="6"/>
  <c r="DC40" i="6"/>
  <c r="BM40" i="6"/>
  <c r="DB187" i="6"/>
  <c r="BL187" i="6"/>
  <c r="DB185" i="6"/>
  <c r="BL185" i="6"/>
  <c r="DB190" i="6"/>
  <c r="BL190" i="6"/>
  <c r="DC159" i="6"/>
  <c r="BM159" i="6"/>
  <c r="DB193" i="6"/>
  <c r="BL193" i="6"/>
  <c r="AU193" i="6"/>
  <c r="AU190" i="6"/>
  <c r="DB40" i="6" l="1"/>
  <c r="BL40" i="6"/>
  <c r="DF193" i="6"/>
  <c r="BP193" i="6"/>
  <c r="DC66" i="6"/>
  <c r="BM66" i="6"/>
  <c r="DF190" i="6"/>
  <c r="BP190" i="6"/>
  <c r="DB159" i="6"/>
  <c r="BL159" i="6"/>
  <c r="AU159" i="6"/>
  <c r="DC37" i="6" l="1"/>
  <c r="BM37" i="6"/>
  <c r="DC127" i="6"/>
  <c r="BM127" i="6"/>
  <c r="DF40" i="6"/>
  <c r="BP40" i="6"/>
  <c r="DB66" i="6"/>
  <c r="BL66" i="6"/>
  <c r="DF159" i="6"/>
  <c r="BP159" i="6"/>
  <c r="AU37" i="6"/>
  <c r="AU127" i="6"/>
  <c r="DC120" i="6" l="1"/>
  <c r="BM120" i="6"/>
  <c r="DB120" i="6"/>
  <c r="BL120" i="6"/>
  <c r="DC14" i="6"/>
  <c r="BM14" i="6"/>
  <c r="DF127" i="6"/>
  <c r="BP127" i="6"/>
  <c r="DF66" i="6"/>
  <c r="BP66" i="6"/>
  <c r="DB14" i="6"/>
  <c r="BL14" i="6"/>
  <c r="DF37" i="6"/>
  <c r="BP37" i="6"/>
  <c r="AU120" i="6"/>
  <c r="AU14" i="6"/>
  <c r="DC112" i="6" l="1"/>
  <c r="BM112" i="6"/>
  <c r="DB115" i="6"/>
  <c r="BL115" i="6"/>
  <c r="DF14" i="6"/>
  <c r="BP14" i="6"/>
  <c r="DF120" i="6"/>
  <c r="BP120" i="6"/>
  <c r="DB15" i="6"/>
  <c r="BL15" i="6"/>
  <c r="AU15" i="6"/>
  <c r="AU115" i="6"/>
  <c r="DB114" i="6" l="1"/>
  <c r="BL114" i="6"/>
  <c r="DF15" i="6"/>
  <c r="BP15" i="6"/>
  <c r="DC201" i="6"/>
  <c r="BM201" i="6"/>
  <c r="DC106" i="6"/>
  <c r="BM106" i="6"/>
  <c r="DF115" i="6"/>
  <c r="BP115" i="6"/>
  <c r="AU114" i="6"/>
  <c r="DB112" i="6" l="1"/>
  <c r="BL112" i="6"/>
  <c r="DB126" i="6"/>
  <c r="BL126" i="6"/>
  <c r="DF114" i="6"/>
  <c r="BP114" i="6"/>
  <c r="DC182" i="6"/>
  <c r="BM182" i="6"/>
  <c r="DC199" i="6"/>
  <c r="BM199" i="6"/>
  <c r="AU112" i="6"/>
  <c r="AU182" i="6"/>
  <c r="AU126" i="6"/>
  <c r="DC161" i="6" l="1"/>
  <c r="BM161" i="6"/>
  <c r="DF126" i="6"/>
  <c r="BP126" i="6"/>
  <c r="DF182" i="6"/>
  <c r="BP182" i="6"/>
  <c r="DC181" i="6"/>
  <c r="BM181" i="6"/>
  <c r="DF112" i="6"/>
  <c r="BP112" i="6"/>
  <c r="DB113" i="6"/>
  <c r="BL113" i="6"/>
  <c r="DB110" i="6"/>
  <c r="BL110" i="6"/>
  <c r="AU113" i="6"/>
  <c r="AU181" i="6"/>
  <c r="AU110" i="6"/>
  <c r="DB155" i="6" l="1"/>
  <c r="BL155" i="6"/>
  <c r="DF181" i="6"/>
  <c r="BP181" i="6"/>
  <c r="DF110" i="6"/>
  <c r="BP110" i="6"/>
  <c r="DB111" i="6"/>
  <c r="BL111" i="6"/>
  <c r="DF113" i="6"/>
  <c r="BP113" i="6"/>
  <c r="AU111" i="6"/>
  <c r="AU155" i="6"/>
  <c r="DB149" i="6" l="1"/>
  <c r="BL149" i="6"/>
  <c r="DC187" i="6"/>
  <c r="BM187" i="6"/>
  <c r="DF155" i="6"/>
  <c r="BP155" i="6"/>
  <c r="DB109" i="6"/>
  <c r="BL109" i="6"/>
  <c r="DF111" i="6"/>
  <c r="BP111" i="6"/>
  <c r="AU109" i="6"/>
  <c r="AU149" i="6"/>
  <c r="AU187" i="6"/>
  <c r="DB148" i="6" l="1"/>
  <c r="BL148" i="6"/>
  <c r="DF187" i="6"/>
  <c r="BP187" i="6"/>
  <c r="DF149" i="6"/>
  <c r="BP149" i="6"/>
  <c r="DB145" i="6"/>
  <c r="BL145" i="6"/>
  <c r="DF109" i="6"/>
  <c r="BP109" i="6"/>
  <c r="AU148" i="6"/>
  <c r="AU145" i="6"/>
  <c r="DB144" i="6" l="1"/>
  <c r="BL144" i="6"/>
  <c r="DF145" i="6"/>
  <c r="BP145" i="6"/>
  <c r="DC188" i="6"/>
  <c r="BM188" i="6"/>
  <c r="DB107" i="6"/>
  <c r="BL107" i="6"/>
  <c r="DF148" i="6"/>
  <c r="BP148" i="6"/>
  <c r="AU144" i="6"/>
  <c r="AU107" i="6"/>
  <c r="DB108" i="6" l="1"/>
  <c r="BL108" i="6"/>
  <c r="DB105" i="6"/>
  <c r="BL105" i="6"/>
  <c r="DF107" i="6"/>
  <c r="BP107" i="6"/>
  <c r="DF144" i="6"/>
  <c r="BP144" i="6"/>
  <c r="AU105" i="6"/>
  <c r="AU108" i="6"/>
  <c r="DF105" i="6" l="1"/>
  <c r="BP105" i="6"/>
  <c r="DB201" i="6"/>
  <c r="BL201" i="6"/>
  <c r="DB106" i="6"/>
  <c r="BL106" i="6"/>
  <c r="DF108" i="6"/>
  <c r="BP108" i="6"/>
  <c r="AU106" i="6"/>
  <c r="AU201" i="6"/>
  <c r="DB104" i="6" l="1"/>
  <c r="BL104" i="6"/>
  <c r="DF201" i="6"/>
  <c r="BP201" i="6"/>
  <c r="DF106" i="6"/>
  <c r="BP106" i="6"/>
  <c r="AU104" i="6"/>
  <c r="DB180" i="6" l="1"/>
  <c r="BL180" i="6"/>
  <c r="DF104" i="6"/>
  <c r="BP104" i="6"/>
  <c r="DB199" i="6"/>
  <c r="BL199" i="6"/>
  <c r="AU199" i="6"/>
  <c r="AU180" i="6"/>
  <c r="DF180" i="6" l="1"/>
  <c r="BP180" i="6"/>
  <c r="DB176" i="6"/>
  <c r="BL176" i="6"/>
  <c r="DC171" i="6"/>
  <c r="BM171" i="6"/>
  <c r="DC184" i="6"/>
  <c r="BM184" i="6"/>
  <c r="DF199" i="6"/>
  <c r="BP199" i="6"/>
  <c r="AU176" i="6"/>
  <c r="AU184" i="6"/>
  <c r="DF184" i="6" l="1"/>
  <c r="BP184" i="6"/>
  <c r="DC185" i="6"/>
  <c r="BM185" i="6"/>
  <c r="DF176" i="6"/>
  <c r="BP176" i="6"/>
  <c r="DB161" i="6"/>
  <c r="BL161" i="6"/>
  <c r="DB177" i="6"/>
  <c r="BL177" i="6"/>
  <c r="DC186" i="6"/>
  <c r="BM186" i="6"/>
  <c r="AU185" i="6"/>
  <c r="AU177" i="6"/>
  <c r="AU161" i="6"/>
  <c r="DB147" i="6" l="1"/>
  <c r="BL147" i="6"/>
  <c r="DF161" i="6"/>
  <c r="BP161" i="6"/>
  <c r="DF185" i="6"/>
  <c r="BP185" i="6"/>
  <c r="DB175" i="6"/>
  <c r="BL175" i="6"/>
  <c r="DF177" i="6"/>
  <c r="BP177" i="6"/>
  <c r="AU175" i="6"/>
  <c r="AU147" i="6"/>
  <c r="DC183" i="6" l="1"/>
  <c r="BM183" i="6"/>
  <c r="DF147" i="6"/>
  <c r="BP147" i="6"/>
  <c r="DB146" i="6"/>
  <c r="BL146" i="6"/>
  <c r="DF175" i="6"/>
  <c r="BP175" i="6"/>
  <c r="DB150" i="6"/>
  <c r="BL150" i="6"/>
  <c r="AU183" i="6"/>
  <c r="AU146" i="6"/>
  <c r="AU150" i="6"/>
  <c r="DC151" i="6" l="1"/>
  <c r="BM151" i="6"/>
  <c r="DB142" i="6"/>
  <c r="BL142" i="6"/>
  <c r="DF150" i="6"/>
  <c r="BP150" i="6"/>
  <c r="DB101" i="6"/>
  <c r="BL101" i="6"/>
  <c r="DF146" i="6"/>
  <c r="BP146" i="6"/>
  <c r="DF183" i="6"/>
  <c r="BP183" i="6"/>
  <c r="AU151" i="6"/>
  <c r="AU101" i="6"/>
  <c r="AU142" i="6"/>
  <c r="DF101" i="6" l="1"/>
  <c r="BP101" i="6"/>
  <c r="DF151" i="6"/>
  <c r="BP151" i="6"/>
  <c r="DB103" i="6"/>
  <c r="BL103" i="6"/>
  <c r="DF142" i="6"/>
  <c r="BP142" i="6"/>
  <c r="DB99" i="6"/>
  <c r="BL99" i="6"/>
  <c r="AU103" i="6"/>
  <c r="AU99" i="6"/>
  <c r="DB97" i="6" l="1"/>
  <c r="BL97" i="6"/>
  <c r="DF99" i="6"/>
  <c r="BP99" i="6"/>
  <c r="DB100" i="6"/>
  <c r="BL100" i="6"/>
  <c r="DF103" i="6"/>
  <c r="BP103" i="6"/>
  <c r="AU100" i="6"/>
  <c r="AU97" i="6"/>
  <c r="DB98" i="6" l="1"/>
  <c r="BL98" i="6"/>
  <c r="DF100" i="6"/>
  <c r="BP100" i="6"/>
  <c r="DB95" i="6"/>
  <c r="BL95" i="6"/>
  <c r="DF97" i="6"/>
  <c r="BP97" i="6"/>
  <c r="AU95" i="6"/>
  <c r="AU98" i="6"/>
  <c r="DB93" i="6" l="1"/>
  <c r="BL93" i="6"/>
  <c r="DF98" i="6"/>
  <c r="BP98" i="6"/>
  <c r="DF95" i="6"/>
  <c r="BP95" i="6"/>
  <c r="DB96" i="6"/>
  <c r="BL96" i="6"/>
  <c r="DC57" i="6"/>
  <c r="BM57" i="6"/>
  <c r="AU93" i="6"/>
  <c r="AU96" i="6"/>
  <c r="DF93" i="6" l="1"/>
  <c r="BP93" i="6"/>
  <c r="DC135" i="6"/>
  <c r="BM135" i="6"/>
  <c r="DB94" i="6"/>
  <c r="BL94" i="6"/>
  <c r="DB91" i="6"/>
  <c r="BL91" i="6"/>
  <c r="DF96" i="6"/>
  <c r="BP96" i="6"/>
  <c r="AU91" i="6"/>
  <c r="AU94" i="6"/>
  <c r="DC192" i="6" l="1"/>
  <c r="BM192" i="6"/>
  <c r="DC191" i="6"/>
  <c r="BM191" i="6"/>
  <c r="DF91" i="6"/>
  <c r="BP91" i="6"/>
  <c r="DB89" i="6"/>
  <c r="BL89" i="6"/>
  <c r="DB92" i="6"/>
  <c r="BL92" i="6"/>
  <c r="DF94" i="6"/>
  <c r="BP94" i="6"/>
  <c r="AU89" i="6"/>
  <c r="AU92" i="6"/>
  <c r="DC124" i="6" l="1"/>
  <c r="BM124" i="6"/>
  <c r="DC158" i="6"/>
  <c r="BM158" i="6"/>
  <c r="DF89" i="6"/>
  <c r="BP89" i="6"/>
  <c r="DB90" i="6"/>
  <c r="BL90" i="6"/>
  <c r="DF92" i="6"/>
  <c r="BP92" i="6"/>
  <c r="AU124" i="6"/>
  <c r="AU90" i="6"/>
  <c r="DB156" i="6" l="1"/>
  <c r="BL156" i="6"/>
  <c r="DF90" i="6"/>
  <c r="BP90" i="6"/>
  <c r="DF124" i="6"/>
  <c r="BP124" i="6"/>
  <c r="AU156" i="6"/>
  <c r="DB188" i="6" l="1"/>
  <c r="BL188" i="6"/>
  <c r="DF156" i="6"/>
  <c r="BP156" i="6"/>
  <c r="DB157" i="6"/>
  <c r="BL157" i="6"/>
  <c r="AU188" i="6"/>
  <c r="AU157" i="6"/>
  <c r="DC26" i="6" l="1"/>
  <c r="BM26" i="6"/>
  <c r="DF188" i="6"/>
  <c r="BP188" i="6"/>
  <c r="DB174" i="6"/>
  <c r="BL174" i="6"/>
  <c r="DB88" i="6"/>
  <c r="BL88" i="6"/>
  <c r="DF157" i="6"/>
  <c r="BP157" i="6"/>
  <c r="AU88" i="6"/>
  <c r="AU174" i="6"/>
  <c r="BM253" i="6" l="1"/>
  <c r="DB140" i="6"/>
  <c r="BL140" i="6"/>
  <c r="DB85" i="6"/>
  <c r="BL85" i="6"/>
  <c r="DF88" i="6"/>
  <c r="BP88" i="6"/>
  <c r="DF174" i="6"/>
  <c r="BP174" i="6"/>
  <c r="DF26" i="6"/>
  <c r="BP26" i="6"/>
  <c r="AU140" i="6"/>
  <c r="AU85" i="6"/>
  <c r="DB87" i="6" l="1"/>
  <c r="BL87" i="6"/>
  <c r="DF140" i="6"/>
  <c r="BP140" i="6"/>
  <c r="DB83" i="6"/>
  <c r="BL83" i="6"/>
  <c r="DF85" i="6"/>
  <c r="BP85" i="6"/>
  <c r="AU83" i="6"/>
  <c r="AU87" i="6"/>
  <c r="DB84" i="6" l="1"/>
  <c r="BL84" i="6"/>
  <c r="DF87" i="6"/>
  <c r="BP87" i="6"/>
  <c r="DB81" i="6"/>
  <c r="BL81" i="6"/>
  <c r="DF83" i="6"/>
  <c r="BP83" i="6"/>
  <c r="AU84" i="6"/>
  <c r="AU81" i="6"/>
  <c r="DB82" i="6" l="1"/>
  <c r="BL82" i="6"/>
  <c r="DF81" i="6"/>
  <c r="BP81" i="6"/>
  <c r="DF84" i="6"/>
  <c r="BP84" i="6"/>
  <c r="DB166" i="6"/>
  <c r="BL166" i="6"/>
  <c r="AU82" i="6"/>
  <c r="AU166" i="6"/>
  <c r="DF166" i="6" l="1"/>
  <c r="BP166" i="6"/>
  <c r="DB169" i="6"/>
  <c r="BL169" i="6"/>
  <c r="DF82" i="6"/>
  <c r="BP82" i="6"/>
  <c r="DB164" i="6"/>
  <c r="BL164" i="6"/>
  <c r="AU169" i="6"/>
  <c r="AU164" i="6"/>
  <c r="DF164" i="6" l="1"/>
  <c r="BP164" i="6"/>
  <c r="DF169" i="6"/>
  <c r="BP169" i="6"/>
  <c r="DB80" i="6"/>
  <c r="BL80" i="6"/>
  <c r="DB165" i="6"/>
  <c r="BL165" i="6"/>
  <c r="AU80" i="6"/>
  <c r="AU165" i="6"/>
  <c r="DF165" i="6" l="1"/>
  <c r="BP165" i="6"/>
  <c r="DB78" i="6"/>
  <c r="BL78" i="6"/>
  <c r="DF80" i="6"/>
  <c r="BP80" i="6"/>
  <c r="DB163" i="6"/>
  <c r="BL163" i="6"/>
  <c r="AU78" i="6"/>
  <c r="AU163" i="6"/>
  <c r="DB79" i="6" l="1"/>
  <c r="BL79" i="6"/>
  <c r="DF78" i="6"/>
  <c r="BP78" i="6"/>
  <c r="DF163" i="6"/>
  <c r="BP163" i="6"/>
  <c r="DB76" i="6"/>
  <c r="BL76" i="6"/>
  <c r="AU79" i="6"/>
  <c r="AU76" i="6"/>
  <c r="DB77" i="6" l="1"/>
  <c r="BL77" i="6"/>
  <c r="DB172" i="6"/>
  <c r="BL172" i="6"/>
  <c r="DF76" i="6"/>
  <c r="BP76" i="6"/>
  <c r="DF79" i="6"/>
  <c r="BP79" i="6"/>
  <c r="AU172" i="6"/>
  <c r="AU77" i="6"/>
  <c r="DB173" i="6" l="1"/>
  <c r="BL173" i="6"/>
  <c r="DF77" i="6"/>
  <c r="BP77" i="6"/>
  <c r="DF172" i="6"/>
  <c r="BP172" i="6"/>
  <c r="DB170" i="6"/>
  <c r="BL170" i="6"/>
  <c r="AU173" i="6"/>
  <c r="AU170" i="6"/>
  <c r="DF170" i="6" l="1"/>
  <c r="BP170" i="6"/>
  <c r="DB167" i="6"/>
  <c r="BL167" i="6"/>
  <c r="DF173" i="6"/>
  <c r="BP173" i="6"/>
  <c r="DB171" i="6"/>
  <c r="BL171" i="6"/>
  <c r="AU167" i="6"/>
  <c r="AU171" i="6"/>
  <c r="DF171" i="6" l="1"/>
  <c r="BP171" i="6"/>
  <c r="DB74" i="6"/>
  <c r="BL74" i="6"/>
  <c r="DF167" i="6"/>
  <c r="BP167" i="6"/>
  <c r="DB75" i="6"/>
  <c r="BL75" i="6"/>
  <c r="AU74" i="6"/>
  <c r="AU75" i="6"/>
  <c r="DF75" i="6" l="1"/>
  <c r="BP75" i="6"/>
  <c r="DF74" i="6"/>
  <c r="BP74" i="6"/>
  <c r="DB168" i="6"/>
  <c r="BL168" i="6"/>
  <c r="AU168" i="6"/>
  <c r="DF168" i="6" l="1"/>
  <c r="BP168" i="6"/>
  <c r="DB73" i="6"/>
  <c r="BL73" i="6"/>
  <c r="DB186" i="6"/>
  <c r="BL186" i="6"/>
  <c r="AU186" i="6"/>
  <c r="AU73" i="6"/>
  <c r="DF73" i="6" l="1"/>
  <c r="BP73" i="6"/>
  <c r="DB125" i="6"/>
  <c r="BL125" i="6"/>
  <c r="DF186" i="6"/>
  <c r="BP186" i="6"/>
  <c r="DB72" i="6"/>
  <c r="BL72" i="6"/>
  <c r="AU125" i="6"/>
  <c r="AU72" i="6"/>
  <c r="DF72" i="6" l="1"/>
  <c r="BP72" i="6"/>
  <c r="DF125" i="6"/>
  <c r="BP125" i="6"/>
  <c r="DB70" i="6"/>
  <c r="BL70" i="6"/>
  <c r="AU70" i="6"/>
  <c r="DB71" i="6" l="1"/>
  <c r="BL71" i="6"/>
  <c r="DF70" i="6"/>
  <c r="BP70" i="6"/>
  <c r="DB69" i="6"/>
  <c r="BL69" i="6"/>
  <c r="AU71" i="6"/>
  <c r="AU69" i="6"/>
  <c r="DB139" i="6" l="1"/>
  <c r="BL139" i="6"/>
  <c r="DF69" i="6"/>
  <c r="BP69" i="6"/>
  <c r="DF71" i="6"/>
  <c r="BP71" i="6"/>
  <c r="AU139" i="6"/>
  <c r="DB68" i="6" l="1"/>
  <c r="BL68" i="6"/>
  <c r="DF139" i="6"/>
  <c r="BP139" i="6"/>
  <c r="DB137" i="6"/>
  <c r="BL137" i="6"/>
  <c r="AU137" i="6"/>
  <c r="AU68" i="6"/>
  <c r="DF68" i="6" l="1"/>
  <c r="BP68" i="6"/>
  <c r="DF137" i="6"/>
  <c r="BP137" i="6"/>
  <c r="DB67" i="6"/>
  <c r="BL67" i="6"/>
  <c r="DB63" i="6"/>
  <c r="BL63" i="6"/>
  <c r="AU67" i="6"/>
  <c r="AU63" i="6"/>
  <c r="DB62" i="6" l="1"/>
  <c r="BL62" i="6"/>
  <c r="DF67" i="6"/>
  <c r="BP67" i="6"/>
  <c r="DF63" i="6"/>
  <c r="BP63" i="6"/>
  <c r="DB61" i="6"/>
  <c r="BL61" i="6"/>
  <c r="AU62" i="6"/>
  <c r="AU61" i="6"/>
  <c r="DF61" i="6" l="1"/>
  <c r="BP61" i="6"/>
  <c r="DB178" i="6"/>
  <c r="BL178" i="6"/>
  <c r="DF62" i="6"/>
  <c r="BP62" i="6"/>
  <c r="DB179" i="6"/>
  <c r="BL179" i="6"/>
  <c r="AU178" i="6"/>
  <c r="AU179" i="6"/>
  <c r="DF178" i="6" l="1"/>
  <c r="BP178" i="6"/>
  <c r="DB153" i="6"/>
  <c r="BL153" i="6"/>
  <c r="DB154" i="6"/>
  <c r="BL154" i="6"/>
  <c r="DF179" i="6"/>
  <c r="BP179" i="6"/>
  <c r="AU154" i="6"/>
  <c r="AU153" i="6"/>
  <c r="DF153" i="6" l="1"/>
  <c r="BP153" i="6"/>
  <c r="DB152" i="6"/>
  <c r="BL152" i="6"/>
  <c r="DF154" i="6"/>
  <c r="BP154" i="6"/>
  <c r="DB162" i="6"/>
  <c r="BL162" i="6"/>
  <c r="AU162" i="6"/>
  <c r="AU152" i="6"/>
  <c r="DB60" i="6" l="1"/>
  <c r="BL60" i="6"/>
  <c r="DF162" i="6"/>
  <c r="BP162" i="6"/>
  <c r="DB59" i="6"/>
  <c r="BL59" i="6"/>
  <c r="DF152" i="6"/>
  <c r="BP152" i="6"/>
  <c r="AU60" i="6"/>
  <c r="AU59" i="6"/>
  <c r="DF59" i="6" l="1"/>
  <c r="BP59" i="6"/>
  <c r="DB57" i="6"/>
  <c r="BL57" i="6"/>
  <c r="DF60" i="6"/>
  <c r="BP60" i="6"/>
  <c r="DB58" i="6"/>
  <c r="BL58" i="6"/>
  <c r="AU57" i="6"/>
  <c r="AU58" i="6"/>
  <c r="DB54" i="6" l="1"/>
  <c r="BL54" i="6"/>
  <c r="DF57" i="6"/>
  <c r="BP57" i="6"/>
  <c r="DB56" i="6"/>
  <c r="BL56" i="6"/>
  <c r="DF58" i="6"/>
  <c r="BP58" i="6"/>
  <c r="AU54" i="6"/>
  <c r="AU56" i="6"/>
  <c r="DB52" i="6" l="1"/>
  <c r="BL52" i="6"/>
  <c r="DF54" i="6"/>
  <c r="BP54" i="6"/>
  <c r="DB51" i="6"/>
  <c r="BL51" i="6"/>
  <c r="DF56" i="6"/>
  <c r="BP56" i="6"/>
  <c r="AU52" i="6"/>
  <c r="AU51" i="6"/>
  <c r="DB48" i="6" l="1"/>
  <c r="BL48" i="6"/>
  <c r="DF51" i="6"/>
  <c r="BP51" i="6"/>
  <c r="DF52" i="6"/>
  <c r="BP52" i="6"/>
  <c r="DB50" i="6"/>
  <c r="BL50" i="6"/>
  <c r="AU50" i="6"/>
  <c r="AU48" i="6"/>
  <c r="DB45" i="6" l="1"/>
  <c r="BL45" i="6"/>
  <c r="DF48" i="6"/>
  <c r="BP48" i="6"/>
  <c r="DF50" i="6"/>
  <c r="BP50" i="6"/>
  <c r="DB47" i="6"/>
  <c r="BL47" i="6"/>
  <c r="AU47" i="6"/>
  <c r="AU45" i="6"/>
  <c r="DF45" i="6" l="1"/>
  <c r="BP45" i="6"/>
  <c r="DF47" i="6"/>
  <c r="BP47" i="6"/>
  <c r="DB44" i="6"/>
  <c r="BL44" i="6"/>
  <c r="DB43" i="6"/>
  <c r="BL43" i="6"/>
  <c r="AU43" i="6"/>
  <c r="AU44" i="6"/>
  <c r="DF43" i="6" l="1"/>
  <c r="BP43" i="6"/>
  <c r="DF44" i="6"/>
  <c r="BP44" i="6"/>
  <c r="DB135" i="6"/>
  <c r="BL135" i="6"/>
  <c r="AU135" i="6"/>
  <c r="DB192" i="6" l="1"/>
  <c r="BL192" i="6"/>
  <c r="DF135" i="6"/>
  <c r="BP135" i="6"/>
  <c r="DB191" i="6"/>
  <c r="BL191" i="6"/>
  <c r="AU192" i="6"/>
  <c r="AU191" i="6"/>
  <c r="DF191" i="6" l="1"/>
  <c r="BP191" i="6"/>
  <c r="DF192" i="6"/>
  <c r="BP192" i="6"/>
  <c r="DB158" i="6"/>
  <c r="BL158" i="6"/>
  <c r="AU158" i="6"/>
  <c r="DB36" i="6" l="1"/>
  <c r="BL36" i="6"/>
  <c r="DB35" i="6"/>
  <c r="BL35" i="6"/>
  <c r="DF158" i="6"/>
  <c r="BP158" i="6"/>
  <c r="AU36" i="6"/>
  <c r="AU35" i="6"/>
  <c r="DB34" i="6" l="1"/>
  <c r="BL34" i="6"/>
  <c r="DF36" i="6"/>
  <c r="BP36" i="6"/>
  <c r="DF35" i="6"/>
  <c r="BP35" i="6"/>
  <c r="DB33" i="6"/>
  <c r="BL33" i="6"/>
  <c r="AU33" i="6"/>
  <c r="AU34" i="6"/>
  <c r="DB32" i="6" l="1"/>
  <c r="BL32" i="6"/>
  <c r="DF33" i="6"/>
  <c r="BP33" i="6"/>
  <c r="DB31" i="6"/>
  <c r="BL31" i="6"/>
  <c r="DF34" i="6"/>
  <c r="BP34" i="6"/>
  <c r="AU32" i="6"/>
  <c r="AU31" i="6"/>
  <c r="DF31" i="6" l="1"/>
  <c r="BP31" i="6"/>
  <c r="DB29" i="6"/>
  <c r="BL29" i="6"/>
  <c r="DF32" i="6"/>
  <c r="BP32" i="6"/>
  <c r="DB30" i="6"/>
  <c r="BL30" i="6"/>
  <c r="AU29" i="6"/>
  <c r="AU30" i="6"/>
  <c r="DB28" i="6" l="1"/>
  <c r="BL28" i="6"/>
  <c r="DF29" i="6"/>
  <c r="BP29" i="6"/>
  <c r="DF30" i="6"/>
  <c r="BP30" i="6"/>
  <c r="DB27" i="6"/>
  <c r="BL27" i="6"/>
  <c r="AU28" i="6"/>
  <c r="AU27" i="6"/>
  <c r="DF27" i="6" l="1"/>
  <c r="BP27" i="6"/>
  <c r="DF28" i="6"/>
  <c r="BP28" i="6"/>
  <c r="DB24" i="6" l="1"/>
  <c r="BL24" i="6"/>
  <c r="DB23" i="6"/>
  <c r="BL23" i="6"/>
  <c r="AU23" i="6"/>
  <c r="AU24" i="6"/>
  <c r="DB21" i="6" l="1"/>
  <c r="BL21" i="6"/>
  <c r="DF23" i="6"/>
  <c r="BP23" i="6"/>
  <c r="DB22" i="6"/>
  <c r="BL22" i="6"/>
  <c r="DF24" i="6"/>
  <c r="BP24" i="6"/>
  <c r="AU22" i="6"/>
  <c r="AU21" i="6"/>
  <c r="DF21" i="6" l="1"/>
  <c r="BP21" i="6"/>
  <c r="DF22" i="6"/>
  <c r="BP22" i="6"/>
  <c r="DB19" i="6"/>
  <c r="BL19" i="6"/>
  <c r="DB20" i="6"/>
  <c r="BL20" i="6"/>
  <c r="AU20" i="6"/>
  <c r="AU19" i="6"/>
  <c r="DB17" i="6" l="1"/>
  <c r="BL17" i="6"/>
  <c r="DF19" i="6"/>
  <c r="BP19" i="6"/>
  <c r="DF20" i="6"/>
  <c r="BP20" i="6"/>
  <c r="DB18" i="6"/>
  <c r="BL18" i="6"/>
  <c r="AU17" i="6"/>
  <c r="AU18" i="6"/>
  <c r="DF17" i="6" l="1"/>
  <c r="BP17" i="6"/>
  <c r="DB13" i="6"/>
  <c r="BL13" i="6"/>
  <c r="DB16" i="6"/>
  <c r="BL16" i="6"/>
  <c r="DF18" i="6"/>
  <c r="BP18" i="6"/>
  <c r="AU13" i="6"/>
  <c r="AU16" i="6"/>
  <c r="DB11" i="6" l="1"/>
  <c r="BL11" i="6"/>
  <c r="DF13" i="6"/>
  <c r="BP13" i="6"/>
  <c r="DF16" i="6"/>
  <c r="BP16" i="6"/>
  <c r="DB12" i="6"/>
  <c r="BL12" i="6"/>
  <c r="AU12" i="6"/>
  <c r="AU11" i="6"/>
  <c r="DB10" i="6" l="1"/>
  <c r="BL10" i="6"/>
  <c r="DF12" i="6"/>
  <c r="BP12" i="6"/>
  <c r="DF11" i="6"/>
  <c r="BP11" i="6"/>
  <c r="DB9" i="6"/>
  <c r="BL9" i="6"/>
  <c r="AU10" i="6"/>
  <c r="AU9" i="6"/>
  <c r="DF10" i="6" l="1"/>
  <c r="BP10" i="6"/>
  <c r="DB8" i="6"/>
  <c r="BL8" i="6"/>
  <c r="DB7" i="6"/>
  <c r="BL7" i="6"/>
  <c r="DF9" i="6"/>
  <c r="BP9" i="6"/>
  <c r="AU7" i="6"/>
  <c r="AU8" i="6"/>
  <c r="DF7" i="6" l="1"/>
  <c r="BP7" i="6"/>
  <c r="DF8" i="6"/>
  <c r="BP8" i="6"/>
  <c r="BL253" i="6"/>
  <c r="BP253" i="6" l="1"/>
  <c r="AK7" i="6" l="1"/>
  <c r="AK9" i="6"/>
  <c r="AK11" i="6"/>
  <c r="AK13" i="6"/>
  <c r="AK15" i="6"/>
  <c r="BF15" i="6" s="1"/>
  <c r="AK17" i="6"/>
  <c r="BF17" i="6" s="1"/>
  <c r="AK19" i="6"/>
  <c r="AK21" i="6"/>
  <c r="AK23" i="6"/>
  <c r="BF23" i="6" s="1"/>
  <c r="AK29" i="6"/>
  <c r="AK31" i="6"/>
  <c r="BF31" i="6" s="1"/>
  <c r="AK33" i="6"/>
  <c r="AK35" i="6"/>
  <c r="BF35" i="6" s="1"/>
  <c r="AK41" i="6"/>
  <c r="BF41" i="6" s="1"/>
  <c r="BB43" i="6"/>
  <c r="BD43" i="6"/>
  <c r="AK44" i="6"/>
  <c r="BF44" i="6" s="1"/>
  <c r="AK47" i="6"/>
  <c r="BD253" i="6" l="1"/>
  <c r="BB33" i="6"/>
  <c r="BB21" i="6"/>
  <c r="BB13" i="6"/>
  <c r="CR11" i="6"/>
  <c r="CT43" i="6"/>
  <c r="CR17" i="6"/>
  <c r="CR7" i="6"/>
  <c r="CV41" i="6"/>
  <c r="CR13" i="6"/>
  <c r="CR9" i="6"/>
  <c r="BB41" i="6"/>
  <c r="BB29" i="6"/>
  <c r="BB17" i="6"/>
  <c r="BB9" i="6"/>
  <c r="CV31" i="6"/>
  <c r="BB31" i="6"/>
  <c r="BB23" i="6"/>
  <c r="BB19" i="6"/>
  <c r="BB35" i="6"/>
  <c r="CR33" i="6"/>
  <c r="CR35" i="6"/>
  <c r="CV35" i="6"/>
  <c r="CV23" i="6"/>
  <c r="CR31" i="6"/>
  <c r="CR23" i="6"/>
  <c r="CR19" i="6"/>
  <c r="CR43" i="6"/>
  <c r="CV44" i="6"/>
  <c r="CR47" i="6"/>
  <c r="CV15" i="6"/>
  <c r="CR21" i="6"/>
  <c r="CR41" i="6"/>
  <c r="CR15" i="6"/>
  <c r="CR44" i="6"/>
  <c r="CR29" i="6"/>
  <c r="CV17" i="6"/>
  <c r="BB15" i="6"/>
  <c r="BB11" i="6"/>
  <c r="BB7" i="6"/>
  <c r="AK43" i="6"/>
  <c r="BF43" i="6" s="1"/>
  <c r="BF47" i="6"/>
  <c r="CV47" i="6"/>
  <c r="BF9" i="6"/>
  <c r="CV9" i="6"/>
  <c r="BF29" i="6"/>
  <c r="CV29" i="6"/>
  <c r="BB47" i="6"/>
  <c r="BF21" i="6"/>
  <c r="CV21" i="6"/>
  <c r="BF33" i="6"/>
  <c r="CV33" i="6"/>
  <c r="BF11" i="6"/>
  <c r="CV11" i="6"/>
  <c r="BF19" i="6"/>
  <c r="CV19" i="6"/>
  <c r="CV13" i="6"/>
  <c r="BF13" i="6"/>
  <c r="BF7" i="6"/>
  <c r="CV7" i="6"/>
  <c r="BB44" i="6"/>
  <c r="BB253" i="6" l="1"/>
  <c r="CV43" i="6"/>
  <c r="BF253" i="6"/>
</calcChain>
</file>

<file path=xl/comments1.xml><?xml version="1.0" encoding="utf-8"?>
<comments xmlns="http://schemas.openxmlformats.org/spreadsheetml/2006/main">
  <authors>
    <author>Charles Eruwayo</author>
    <author>usceru</author>
  </authors>
  <commentList>
    <comment ref="Y35" authorId="0">
      <text>
        <r>
          <rPr>
            <b/>
            <sz val="9"/>
            <color indexed="81"/>
            <rFont val="Tahoma"/>
            <family val="2"/>
          </rPr>
          <t>Charles Eruwayo:</t>
        </r>
        <r>
          <rPr>
            <sz val="9"/>
            <color indexed="81"/>
            <rFont val="Tahoma"/>
            <family val="2"/>
          </rPr>
          <t xml:space="preserve">
</t>
        </r>
        <r>
          <rPr>
            <b/>
            <sz val="9"/>
            <color indexed="81"/>
            <rFont val="Arial"/>
            <family val="2"/>
          </rPr>
          <t>Q4 2011 build Split:
 MAN: 30; 
WEX: 8</t>
        </r>
      </text>
    </comment>
    <comment ref="AD35" authorId="1">
      <text>
        <r>
          <rPr>
            <b/>
            <sz val="9"/>
            <color indexed="81"/>
            <rFont val="Tahoma"/>
            <family val="2"/>
          </rPr>
          <t>usceru:</t>
        </r>
        <r>
          <rPr>
            <sz val="9"/>
            <color indexed="81"/>
            <rFont val="Tahoma"/>
            <family val="2"/>
          </rPr>
          <t xml:space="preserve">
Extra 1x units produced by WEX, email from Wendy 12/20/2012
</t>
        </r>
      </text>
    </comment>
    <comment ref="AC141" authorId="0">
      <text>
        <r>
          <rPr>
            <b/>
            <sz val="9"/>
            <color indexed="81"/>
            <rFont val="Tahoma"/>
            <family val="2"/>
          </rPr>
          <t>Charles Eruwayo:</t>
        </r>
        <r>
          <rPr>
            <sz val="9"/>
            <color indexed="81"/>
            <rFont val="Tahoma"/>
            <family val="2"/>
          </rPr>
          <t xml:space="preserve">
20x units added by Production; updated 8.31.2012</t>
        </r>
      </text>
    </comment>
    <comment ref="Y182" authorId="0">
      <text>
        <r>
          <rPr>
            <b/>
            <sz val="9"/>
            <color indexed="81"/>
            <rFont val="Tahoma"/>
            <family val="2"/>
          </rPr>
          <t>Charles Eruwayo:</t>
        </r>
        <r>
          <rPr>
            <sz val="9"/>
            <color indexed="81"/>
            <rFont val="Tahoma"/>
            <family val="2"/>
          </rPr>
          <t xml:space="preserve">
</t>
        </r>
        <r>
          <rPr>
            <sz val="9"/>
            <color indexed="81"/>
            <rFont val="Arial"/>
            <family val="2"/>
          </rPr>
          <t xml:space="preserve">Q4 2011 build Split:
</t>
        </r>
        <r>
          <rPr>
            <b/>
            <sz val="9"/>
            <color indexed="81"/>
            <rFont val="Arial"/>
            <family val="2"/>
          </rPr>
          <t xml:space="preserve"> MAN: 8; 
WEX: 47</t>
        </r>
      </text>
    </comment>
  </commentList>
</comments>
</file>

<file path=xl/comments2.xml><?xml version="1.0" encoding="utf-8"?>
<comments xmlns="http://schemas.openxmlformats.org/spreadsheetml/2006/main">
  <authors>
    <author>Charles Eruwayo</author>
    <author>usceru</author>
    <author>ushalu</author>
  </authors>
  <commentList>
    <comment ref="A2" authorId="0">
      <text>
        <r>
          <rPr>
            <b/>
            <sz val="9"/>
            <color indexed="81"/>
            <rFont val="Tahoma"/>
            <family val="2"/>
          </rPr>
          <t>Charles Eruwayo:</t>
        </r>
        <r>
          <rPr>
            <sz val="9"/>
            <color indexed="81"/>
            <rFont val="Tahoma"/>
            <family val="2"/>
          </rPr>
          <t xml:space="preserve">
master data tab count
</t>
        </r>
      </text>
    </comment>
    <comment ref="O39" authorId="1">
      <text>
        <r>
          <rPr>
            <b/>
            <sz val="9"/>
            <color indexed="81"/>
            <rFont val="Tahoma"/>
            <family val="2"/>
          </rPr>
          <t>usceru:</t>
        </r>
        <r>
          <rPr>
            <sz val="9"/>
            <color indexed="81"/>
            <rFont val="Tahoma"/>
            <family val="2"/>
          </rPr>
          <t xml:space="preserve">
(106)186015006. IVD'S (10)</t>
        </r>
      </text>
    </comment>
    <comment ref="BZ39" authorId="1">
      <text>
        <r>
          <rPr>
            <b/>
            <sz val="9"/>
            <color indexed="81"/>
            <rFont val="Tahoma"/>
            <family val="2"/>
          </rPr>
          <t>usceru:</t>
        </r>
        <r>
          <rPr>
            <sz val="9"/>
            <color indexed="81"/>
            <rFont val="Tahoma"/>
            <family val="2"/>
          </rPr>
          <t xml:space="preserve">
(106)186015006. IVD'S (10)</t>
        </r>
      </text>
    </comment>
    <comment ref="O121" authorId="1">
      <text>
        <r>
          <rPr>
            <b/>
            <sz val="9"/>
            <color indexed="81"/>
            <rFont val="Tahoma"/>
            <family val="2"/>
          </rPr>
          <t>usceru:</t>
        </r>
        <r>
          <rPr>
            <sz val="9"/>
            <color indexed="81"/>
            <rFont val="Tahoma"/>
            <family val="2"/>
          </rPr>
          <t xml:space="preserve">
(38) 186015020, (3) IVD's, (3) 186015021</t>
        </r>
      </text>
    </comment>
    <comment ref="BZ121" authorId="1">
      <text>
        <r>
          <rPr>
            <b/>
            <sz val="9"/>
            <color indexed="81"/>
            <rFont val="Tahoma"/>
            <family val="2"/>
          </rPr>
          <t>usceru:</t>
        </r>
        <r>
          <rPr>
            <sz val="9"/>
            <color indexed="81"/>
            <rFont val="Tahoma"/>
            <family val="2"/>
          </rPr>
          <t xml:space="preserve">
(38) 186015020, (3) IVD's, (3) 186015021</t>
        </r>
      </text>
    </comment>
    <comment ref="O157" authorId="1">
      <text>
        <r>
          <rPr>
            <b/>
            <sz val="9"/>
            <color indexed="81"/>
            <rFont val="Tahoma"/>
            <family val="2"/>
          </rPr>
          <t>usceru:</t>
        </r>
        <r>
          <rPr>
            <sz val="9"/>
            <color indexed="81"/>
            <rFont val="Tahoma"/>
            <family val="2"/>
          </rPr>
          <t xml:space="preserve">
</t>
        </r>
      </text>
    </comment>
    <comment ref="BZ157" authorId="1">
      <text>
        <r>
          <rPr>
            <b/>
            <sz val="9"/>
            <color indexed="81"/>
            <rFont val="Tahoma"/>
            <family val="2"/>
          </rPr>
          <t>usceru:</t>
        </r>
        <r>
          <rPr>
            <sz val="9"/>
            <color indexed="81"/>
            <rFont val="Tahoma"/>
            <family val="2"/>
          </rPr>
          <t xml:space="preserve">
</t>
        </r>
      </text>
    </comment>
    <comment ref="DL159" authorId="2">
      <text>
        <r>
          <rPr>
            <b/>
            <sz val="9"/>
            <color indexed="81"/>
            <rFont val="Tahoma"/>
            <family val="2"/>
          </rPr>
          <t>ushalu:</t>
        </r>
        <r>
          <rPr>
            <sz val="9"/>
            <color indexed="81"/>
            <rFont val="Tahoma"/>
            <family val="2"/>
          </rPr>
          <t xml:space="preserve">
Total comitted to for 2013 = 180 (assumes 8 in Q3). To be reviewed. Q4 miss of 50 Units carried over to Q1 2014. Product will transfer to Wexford Q1, Manchester will Manufacture the Q4 ' Miss' and Wexford the entire Q1 Plan.</t>
        </r>
      </text>
    </comment>
    <comment ref="DL183" authorId="2">
      <text>
        <r>
          <rPr>
            <b/>
            <sz val="9"/>
            <color indexed="81"/>
            <rFont val="Tahoma"/>
            <family val="2"/>
          </rPr>
          <t>ushalu:</t>
        </r>
        <r>
          <rPr>
            <sz val="9"/>
            <color indexed="81"/>
            <rFont val="Tahoma"/>
            <family val="2"/>
          </rPr>
          <t xml:space="preserve">
In Process or built</t>
        </r>
      </text>
    </comment>
    <comment ref="DL184" authorId="2">
      <text>
        <r>
          <rPr>
            <b/>
            <sz val="9"/>
            <color indexed="81"/>
            <rFont val="Tahoma"/>
            <family val="2"/>
          </rPr>
          <t>ushalu:</t>
        </r>
        <r>
          <rPr>
            <sz val="9"/>
            <color indexed="81"/>
            <rFont val="Tahoma"/>
            <family val="2"/>
          </rPr>
          <t xml:space="preserve">
In Process or built</t>
        </r>
      </text>
    </comment>
    <comment ref="DL185" authorId="2">
      <text>
        <r>
          <rPr>
            <b/>
            <sz val="9"/>
            <color indexed="81"/>
            <rFont val="Tahoma"/>
            <family val="2"/>
          </rPr>
          <t>ushalu:</t>
        </r>
        <r>
          <rPr>
            <sz val="9"/>
            <color indexed="81"/>
            <rFont val="Tahoma"/>
            <family val="2"/>
          </rPr>
          <t xml:space="preserve">
In Process or built</t>
        </r>
      </text>
    </comment>
    <comment ref="I195" authorId="1">
      <text>
        <r>
          <rPr>
            <b/>
            <sz val="10"/>
            <color indexed="81"/>
            <rFont val="Tahoma"/>
            <family val="2"/>
          </rPr>
          <t>usceru:</t>
        </r>
        <r>
          <rPr>
            <sz val="10"/>
            <color indexed="81"/>
            <rFont val="Tahoma"/>
            <family val="2"/>
          </rPr>
          <t xml:space="preserve">
estimated cost
</t>
        </r>
      </text>
    </comment>
    <comment ref="I196" authorId="1">
      <text>
        <r>
          <rPr>
            <b/>
            <sz val="10"/>
            <color indexed="81"/>
            <rFont val="Tahoma"/>
            <family val="2"/>
          </rPr>
          <t>usceru:</t>
        </r>
        <r>
          <rPr>
            <sz val="10"/>
            <color indexed="81"/>
            <rFont val="Tahoma"/>
            <family val="2"/>
          </rPr>
          <t xml:space="preserve">
estimated cost</t>
        </r>
      </text>
    </comment>
    <comment ref="I202" authorId="1">
      <text>
        <r>
          <rPr>
            <b/>
            <sz val="10"/>
            <color indexed="81"/>
            <rFont val="Tahoma"/>
            <family val="2"/>
          </rPr>
          <t>usceru:</t>
        </r>
        <r>
          <rPr>
            <sz val="10"/>
            <color indexed="81"/>
            <rFont val="Tahoma"/>
            <family val="2"/>
          </rPr>
          <t xml:space="preserve">
estimated cost</t>
        </r>
      </text>
    </comment>
    <comment ref="DL208" authorId="2">
      <text>
        <r>
          <rPr>
            <b/>
            <sz val="9"/>
            <color indexed="81"/>
            <rFont val="Tahoma"/>
            <family val="2"/>
          </rPr>
          <t>ushalu:</t>
        </r>
        <r>
          <rPr>
            <sz val="9"/>
            <color indexed="81"/>
            <rFont val="Tahoma"/>
            <family val="2"/>
          </rPr>
          <t xml:space="preserve">
Accept total of 85 Units for 2014. Unlikely that release will be Q3 2014.</t>
        </r>
      </text>
    </comment>
  </commentList>
</comments>
</file>

<file path=xl/sharedStrings.xml><?xml version="1.0" encoding="utf-8"?>
<sst xmlns="http://schemas.openxmlformats.org/spreadsheetml/2006/main" count="3901" uniqueCount="563">
  <si>
    <t>PN</t>
  </si>
  <si>
    <t>Q2-11</t>
  </si>
  <si>
    <t>Q3-11</t>
  </si>
  <si>
    <t>Q4-11</t>
  </si>
  <si>
    <t>Demand Plan</t>
  </si>
  <si>
    <t>Current Production Plan</t>
  </si>
  <si>
    <t xml:space="preserve">Proposed Production </t>
  </si>
  <si>
    <t>Q1-11</t>
  </si>
  <si>
    <t>Alliances</t>
  </si>
  <si>
    <t>Column Managers</t>
  </si>
  <si>
    <t>Detectors</t>
  </si>
  <si>
    <t>PLANT</t>
  </si>
  <si>
    <t>MIL (US31)</t>
  </si>
  <si>
    <t>Target Global INV</t>
  </si>
  <si>
    <t>WAT207000</t>
  </si>
  <si>
    <t>WAT025248</t>
  </si>
  <si>
    <t>WAT078563</t>
  </si>
  <si>
    <t>MIL (US31) - Xfer to SG20</t>
  </si>
  <si>
    <t>WAT043061</t>
  </si>
  <si>
    <t>WAT038040</t>
  </si>
  <si>
    <t>WAT089592</t>
  </si>
  <si>
    <t>OEM</t>
  </si>
  <si>
    <t>Pumps</t>
  </si>
  <si>
    <t>Injectors</t>
  </si>
  <si>
    <t>Accessories</t>
  </si>
  <si>
    <t>Product Line</t>
  </si>
  <si>
    <t>DESCRIPTION</t>
  </si>
  <si>
    <t>PRODUCT LINE</t>
  </si>
  <si>
    <t>PRODUCT FAMILY</t>
  </si>
  <si>
    <t>PRODUCT PLANNER</t>
  </si>
  <si>
    <t>Q1-12</t>
  </si>
  <si>
    <t>Q2-12</t>
  </si>
  <si>
    <t>QUATTRO MICRO GC</t>
  </si>
  <si>
    <t>Stephen Connor</t>
  </si>
  <si>
    <t>ASSEMBLY, PCRM</t>
  </si>
  <si>
    <t>Sharon Bibbo</t>
  </si>
  <si>
    <t>7725i MANUAL INJECTOR KIT</t>
  </si>
  <si>
    <t>1500 COLUMN HEATER</t>
  </si>
  <si>
    <t>Ee Ling Lim</t>
  </si>
  <si>
    <t>1515 ISOCRATIC HPLC</t>
  </si>
  <si>
    <t>1525 BINARY HPLC</t>
  </si>
  <si>
    <t>Alliance Column Heater &amp; Cooler</t>
  </si>
  <si>
    <t>1525 Micro w/Degasser</t>
  </si>
  <si>
    <t>Alliance Column Heater</t>
  </si>
  <si>
    <t xml:space="preserve">WATERS F/C III </t>
  </si>
  <si>
    <t>Dan Sullivan</t>
  </si>
  <si>
    <t>2424 ELSD</t>
  </si>
  <si>
    <t>Paul Robinson</t>
  </si>
  <si>
    <t>TCM II</t>
  </si>
  <si>
    <t>PUMP CONTROL MODULE II</t>
  </si>
  <si>
    <t>Data</t>
  </si>
  <si>
    <t>M2465 ECD</t>
  </si>
  <si>
    <t>2475 FLUOROMETER</t>
  </si>
  <si>
    <t>2489 UV/Vis Detector</t>
  </si>
  <si>
    <t>WATER PREP DEGASSER</t>
  </si>
  <si>
    <t>2777 C Sample Manager</t>
  </si>
  <si>
    <t>2777 SAMPLE MANAGER</t>
  </si>
  <si>
    <t>2998 PHOTODIODE ARRAY DETECTOR</t>
  </si>
  <si>
    <t>Trizaic</t>
  </si>
  <si>
    <t>Sharon Martin</t>
  </si>
  <si>
    <t>System Fluidics Module</t>
  </si>
  <si>
    <t>Tof</t>
  </si>
  <si>
    <t>2707 AUTOSAMPLER</t>
  </si>
  <si>
    <t>2707 AUTOSAMPLER with Cooler</t>
  </si>
  <si>
    <t>2545Q</t>
  </si>
  <si>
    <t>2535Q</t>
  </si>
  <si>
    <t>PATROL</t>
  </si>
  <si>
    <t>ACQUITY Binary Solvent Manager</t>
  </si>
  <si>
    <t>AcQuity Column Manager - Right Inlet</t>
  </si>
  <si>
    <t>AcQuity Column Heater/Cooler</t>
  </si>
  <si>
    <t>ACQUITY UPLC Column Mgr.-Left Inlet</t>
  </si>
  <si>
    <t>ACQUITY HT Column Heater</t>
  </si>
  <si>
    <t>ACQUITY UPLC 300mm Column Heater</t>
  </si>
  <si>
    <t>ACQUITY UPLC Sample Manager FTN</t>
  </si>
  <si>
    <t>H Class</t>
  </si>
  <si>
    <t>ACQUITY UPLC QSM</t>
  </si>
  <si>
    <t>ACQUITY ELSD Detector</t>
  </si>
  <si>
    <t>ACQUITY FLR Detector</t>
  </si>
  <si>
    <t>new ACQUITY TUV (with TC)</t>
  </si>
  <si>
    <t>new ACQUITY PDA (with TC)</t>
  </si>
  <si>
    <t>new ACQUITY eλ PDA (with TC)</t>
  </si>
  <si>
    <t>ACQUITY UPLC CH-A</t>
  </si>
  <si>
    <t>ACQUITY UPLC CM-A</t>
  </si>
  <si>
    <t>ACQUITY UPLC CH-30A</t>
  </si>
  <si>
    <t>ACQUITY UPLC H-Class CM-AUX</t>
  </si>
  <si>
    <t>NanoACQUITY Binary Solvent Manager</t>
  </si>
  <si>
    <t>nanoACQUITY</t>
  </si>
  <si>
    <t>NanoACQUITY 2D Sample Manager</t>
  </si>
  <si>
    <t>NanoACQUITY Auxiliary Pump</t>
  </si>
  <si>
    <t>M 2545 Binary Gradiant Module</t>
  </si>
  <si>
    <t>M2414</t>
  </si>
  <si>
    <t>2555Q</t>
  </si>
  <si>
    <t>e2695 Separations Module w/o H/C</t>
  </si>
  <si>
    <t>e2695 Separations Module w/Heater Cooler</t>
  </si>
  <si>
    <t>e2695D w/ Heater Cooler 6-Samples</t>
  </si>
  <si>
    <t>e2695D w/ Heater Cooler 8-Samples</t>
  </si>
  <si>
    <t>AcQuity System Start Up Kit</t>
  </si>
  <si>
    <t>Kit, Startup, nanoACQUITY SYSTEM</t>
  </si>
  <si>
    <t>KIT, nanoACQUITY UPLC 2D WITH DILUTION</t>
  </si>
  <si>
    <t>KIT, STARTUP, AUTOPURIFICATION SYSTEM</t>
  </si>
  <si>
    <t>ACQUTY GP System S/U Kit</t>
  </si>
  <si>
    <t>ACQUITY UPLC APH SS 12.5LG</t>
  </si>
  <si>
    <t>ACQUITY UPLC APH MP35N 12.5LG</t>
  </si>
  <si>
    <t>Kit, ACQUITY UPLC CM-A, Tubing, 2 Column</t>
  </si>
  <si>
    <t>Kit, ACQUITY UPLC CM-A, Tubing, 4 Column</t>
  </si>
  <si>
    <t>Kit, ACQUITY UPLC CM-A, Tubing, 6 Column</t>
  </si>
  <si>
    <t>CM-A Valve Kit</t>
  </si>
  <si>
    <t>CH-30A Tubing/APH Kit</t>
  </si>
  <si>
    <t>ACQUITY Flex Cart</t>
  </si>
  <si>
    <t>ACQUITY UPLC ID Cell TUV, Analytical</t>
  </si>
  <si>
    <t>ACQUITY UPLC ID Cell PDA, Analytical</t>
  </si>
  <si>
    <t>ACQUITY UPLC ID Cell TUV, High Sensitivi</t>
  </si>
  <si>
    <t>ACQ., UPLC ID Cell PDA, High Sensitivity</t>
  </si>
  <si>
    <t>Nano ACQUITY Flex Cart</t>
  </si>
  <si>
    <t>e-SAT/IN MODULE</t>
  </si>
  <si>
    <t>2767 SAMPLE MANAGER</t>
  </si>
  <si>
    <t>PATROL - Cabinet</t>
  </si>
  <si>
    <t>ASSY, REAGENT MGR</t>
  </si>
  <si>
    <t>GCT Premier</t>
  </si>
  <si>
    <t>186003875/3875IVD</t>
  </si>
  <si>
    <t>186004490/4490IVD</t>
  </si>
  <si>
    <t>186005453/5453IVD</t>
  </si>
  <si>
    <t>ACQUITY UPLC Autosampler Module</t>
  </si>
  <si>
    <t>186015020-21/020IVD</t>
  </si>
  <si>
    <t>ACQUITY Sample Organizer</t>
  </si>
  <si>
    <t>ACQUITY UPLC Local Console Controller</t>
  </si>
  <si>
    <t>nanoACQUITY UPLC HDX Manager</t>
  </si>
  <si>
    <t>HDX</t>
  </si>
  <si>
    <t xml:space="preserve">Leap HDX Automation Manager with Leap Shell </t>
  </si>
  <si>
    <t>ACQUITY CPSM-FL</t>
  </si>
  <si>
    <t>RHEODYNE 7725I &amp; STAND KIT</t>
  </si>
  <si>
    <t>COLUMN HEATER COMPARTMENT</t>
  </si>
  <si>
    <t>M432 CONDUCTIVITY DETECTOR</t>
  </si>
  <si>
    <t>717 HEATER/COOLER OPTION</t>
  </si>
  <si>
    <t>M1000 PREP-PAK MODULE</t>
  </si>
  <si>
    <t>515 HPLC PUMP</t>
  </si>
  <si>
    <t>Acceptance different from proposed</t>
  </si>
  <si>
    <t>Plan changes from initial issue</t>
  </si>
  <si>
    <t>Updated transfer plans provided by MIL Transfer Team</t>
  </si>
  <si>
    <t>See Note</t>
  </si>
  <si>
    <t>Kits</t>
  </si>
  <si>
    <t>Flowcells</t>
  </si>
  <si>
    <t>Product Family</t>
  </si>
  <si>
    <t>Purification</t>
  </si>
  <si>
    <t>Legacy LC</t>
  </si>
  <si>
    <t>WPPL (SG20)</t>
  </si>
  <si>
    <t>Alliance</t>
  </si>
  <si>
    <t>ACQUITY Classic</t>
  </si>
  <si>
    <t>ACQUITY Common Modules</t>
  </si>
  <si>
    <t>Plan Type</t>
  </si>
  <si>
    <t>Row Labels</t>
  </si>
  <si>
    <t>(All)</t>
  </si>
  <si>
    <t>2011 Total</t>
  </si>
  <si>
    <t>Values</t>
  </si>
  <si>
    <t xml:space="preserve"> Q4-11</t>
  </si>
  <si>
    <t xml:space="preserve"> 2011 Total</t>
  </si>
  <si>
    <t>∆ Proposed from Current</t>
  </si>
  <si>
    <t>Manufacturing Cost</t>
  </si>
  <si>
    <t>Production Planner</t>
  </si>
  <si>
    <t>Description</t>
  </si>
  <si>
    <t>Kit, Upgrade,  ACQ. UPLC Local Con. Cltr</t>
  </si>
  <si>
    <t>Planned Ending INV Value</t>
  </si>
  <si>
    <t>HP CPSM-FTN</t>
  </si>
  <si>
    <t>Product Center</t>
  </si>
  <si>
    <t>LC</t>
  </si>
  <si>
    <t>Accepted Plan</t>
  </si>
  <si>
    <t>MAN (UK50)</t>
  </si>
  <si>
    <t>MS</t>
  </si>
  <si>
    <t>GC-MS</t>
  </si>
  <si>
    <t>SQD</t>
  </si>
  <si>
    <t>WEX (EI10)</t>
  </si>
  <si>
    <t>SQs</t>
  </si>
  <si>
    <t>Quads</t>
  </si>
  <si>
    <t>Eleanor Bearney</t>
  </si>
  <si>
    <t>Maldi Option - Synapt G2</t>
  </si>
  <si>
    <t>HE Tof</t>
  </si>
  <si>
    <t>Xevo G2 Qtof/Tof</t>
  </si>
  <si>
    <t>LE Tof</t>
  </si>
  <si>
    <t>3100 SQD</t>
  </si>
  <si>
    <t>Autospec</t>
  </si>
  <si>
    <t>TQD/TQD IVD</t>
  </si>
  <si>
    <t>HE TQs</t>
  </si>
  <si>
    <t>Xevo TQ/Xevo TQ IVD</t>
  </si>
  <si>
    <t>LE TQs</t>
  </si>
  <si>
    <t>186004813/4815/4817</t>
  </si>
  <si>
    <t>Synapt G2</t>
  </si>
  <si>
    <t>Xevo TQ-S/TQ-S IVD</t>
  </si>
  <si>
    <t>Xevo TQD (Harrier)/IVD</t>
  </si>
  <si>
    <t>MAN (UK50) - transfer to WEX (EI10)</t>
  </si>
  <si>
    <t>ACQUITY SQD (Harrier SQD)</t>
  </si>
  <si>
    <t>Synapt G2-S (Mosquito)</t>
  </si>
  <si>
    <t>Maldi Option Mosquito - TBD MM</t>
  </si>
  <si>
    <t>(Multiple Items)</t>
  </si>
  <si>
    <t>Q3-12</t>
  </si>
  <si>
    <t>Proposed PN</t>
  </si>
  <si>
    <t>bioACQUITY CPSM-FTN</t>
  </si>
  <si>
    <t>bioACQUITY QSM</t>
  </si>
  <si>
    <t>H Class - bio</t>
  </si>
  <si>
    <t>bioACQUITY CM-A valve kit</t>
  </si>
  <si>
    <t>bioACQUITY 2 column tubing kit</t>
  </si>
  <si>
    <t>ACQUITY UPLC Sample Organizer w/Comp.</t>
  </si>
  <si>
    <t xml:space="preserve"> Kit, ACQUITY UPLC SO w/H-Class SM</t>
  </si>
  <si>
    <t>Data H/W</t>
  </si>
  <si>
    <t>E-SATIN START UP KIT</t>
  </si>
  <si>
    <t>I-Class</t>
  </si>
  <si>
    <t>Kit, CM-A, Tubing, 6 Column, MP35N</t>
  </si>
  <si>
    <t>kit, CM-A, Tubing, 4 Column, MP35N</t>
  </si>
  <si>
    <t>Startup Kit, ACQUITY UPLC H-Class BioSys</t>
  </si>
  <si>
    <t>TRIZAIC UPLC SYNAPT Source</t>
  </si>
  <si>
    <t>Trizaic Source – XEVO MS</t>
  </si>
  <si>
    <t>PATROL UPLC Online PSM</t>
  </si>
  <si>
    <t>ACQUITY UPLC Online SPE Manager</t>
  </si>
  <si>
    <t>Clinical ACQUITY</t>
  </si>
  <si>
    <t>PATROL UPLC Online Computer</t>
  </si>
  <si>
    <t>Trizaic Flow Splitter (Xevo TQ Option)</t>
  </si>
  <si>
    <t>TRIZAIC nanoTile 1.7 um, C18</t>
  </si>
  <si>
    <t>TRANSFER MODULE, 8 PROBES</t>
  </si>
  <si>
    <t>TRANSFER MODULE, 6 PROBES</t>
  </si>
  <si>
    <t>Q4-10</t>
  </si>
  <si>
    <t>Q4-12</t>
  </si>
  <si>
    <t>2012 Total</t>
  </si>
  <si>
    <t>Linda Trautwein</t>
  </si>
  <si>
    <t>186005814-16</t>
  </si>
  <si>
    <t>Planned Ending Inv Value @ Accpt Plan</t>
  </si>
  <si>
    <t>ACQUITY UPLC I-Class BSM</t>
  </si>
  <si>
    <t>Startup Kit, ACQUITY UPLC I-Class System</t>
  </si>
  <si>
    <t>ACQ. I-Class APH, SS, 12.5 LG, .003 ID</t>
  </si>
  <si>
    <t>ACQUITY TUV, FLOWCELL, 10mm 500nL</t>
  </si>
  <si>
    <t>ACQUITY PDA, FLOWCELL, 10mm 500nL</t>
  </si>
  <si>
    <t>Kit, ACQ.UPLC I-Class TUV Tubing Sgl DT</t>
  </si>
  <si>
    <t>Kit, ACQ.UPLC I-Class PDA Tubing Sgl DT</t>
  </si>
  <si>
    <t>ACQUITY TUV, FLOWCELL, 10mm 250nL</t>
  </si>
  <si>
    <t>ACQUITY PDA, FLOWCELL, 10mm 250nL</t>
  </si>
  <si>
    <t>I-Class CM-A Valve Kit</t>
  </si>
  <si>
    <t>Kit, ACQ. UPLC I-Class CM-A Tubing 2 Col</t>
  </si>
  <si>
    <t>COMMENTS</t>
  </si>
  <si>
    <t>TBD - RI</t>
  </si>
  <si>
    <t>ACQUITY RI Detector</t>
  </si>
  <si>
    <t>S/U Kit, nanoACQ UPLC SYS HDX Tech</t>
  </si>
  <si>
    <t>S/U Kit, nanoACQ UPLC Sys HDX Auto</t>
  </si>
  <si>
    <t>Startup Kit, ACQ. UPLC I-CLASS CM-A Sys</t>
  </si>
  <si>
    <t>ACQUITY UPSFC PDA Detector</t>
  </si>
  <si>
    <t>UPSFC</t>
  </si>
  <si>
    <t>ACQUITY UPSFC Binary Solvent Module</t>
  </si>
  <si>
    <t>ACQUITY UPSFC Manager</t>
  </si>
  <si>
    <t>ACQUITY UPSFC PDA Analytical Flow Cell</t>
  </si>
  <si>
    <t>MIL (US31) - Xfer to WPPL</t>
  </si>
  <si>
    <t>TBD - Xevo G2-S</t>
  </si>
  <si>
    <t>Sum of Q1-12</t>
  </si>
  <si>
    <t>Sum of Q2-12</t>
  </si>
  <si>
    <t>Sum of Q3-12</t>
  </si>
  <si>
    <t>Sum of Q4-12</t>
  </si>
  <si>
    <t>Sum of 2012 Total</t>
  </si>
  <si>
    <t xml:space="preserve"> Q4-12</t>
  </si>
  <si>
    <t>Q1 2009</t>
  </si>
  <si>
    <t>Q2 2009</t>
  </si>
  <si>
    <t>Q3 2009</t>
  </si>
  <si>
    <t>Q4 2009</t>
  </si>
  <si>
    <t>2009 Total</t>
  </si>
  <si>
    <t>2010 Q1</t>
  </si>
  <si>
    <t>2010 Q2</t>
  </si>
  <si>
    <t>2010 Q3</t>
  </si>
  <si>
    <t>2010 Q4</t>
  </si>
  <si>
    <t>2010 Total</t>
  </si>
  <si>
    <t>MIL (US31) - Xfer to WEX</t>
  </si>
  <si>
    <t>Harrier - TBD B</t>
  </si>
  <si>
    <t>TBD</t>
  </si>
  <si>
    <t>Q3-10</t>
  </si>
  <si>
    <t>Q2-10</t>
  </si>
  <si>
    <t>Q1-10</t>
  </si>
  <si>
    <t>Q3-09</t>
  </si>
  <si>
    <t>Q4-09</t>
  </si>
  <si>
    <t>Q2-09</t>
  </si>
  <si>
    <t>Q1-09</t>
  </si>
  <si>
    <t>Full Year
2012</t>
  </si>
  <si>
    <t>Q1 2013</t>
  </si>
  <si>
    <t>Q1-13</t>
  </si>
  <si>
    <t>Vicky Allen</t>
  </si>
  <si>
    <t>As of: 
15 NOV 2011
 PART NUMBER</t>
  </si>
  <si>
    <t>Q2 2013</t>
  </si>
  <si>
    <t>Q3 2013</t>
  </si>
  <si>
    <t>Q4 2013</t>
  </si>
  <si>
    <t>Q2-13</t>
  </si>
  <si>
    <t>Q3-13</t>
  </si>
  <si>
    <t>Q4-13</t>
  </si>
  <si>
    <t>Full Year
2013</t>
  </si>
  <si>
    <t>2013 Total</t>
  </si>
  <si>
    <t>KIT, VALVE CARTRIDGES, SS I-Class CM-A</t>
  </si>
  <si>
    <t>2998 Photodiode Array Detector</t>
  </si>
  <si>
    <t>2489 UV/Visible Detector</t>
  </si>
  <si>
    <t>START UP KIT, ACQUITY UPC2 System</t>
  </si>
  <si>
    <t>Kit, ACQUITY UPC2 CM-A 2 Column Tubing</t>
  </si>
  <si>
    <t>Kit, ACQUITY UPC2 CM-A 4 Column Tubing</t>
  </si>
  <si>
    <t>Kit, ACQUITY UPC2 CM-A 6 Column Tubing</t>
  </si>
  <si>
    <t>ACQUITY UPC2 PDA Detector</t>
  </si>
  <si>
    <t>ACQUITY UPC2 Binary Solvent Manager</t>
  </si>
  <si>
    <t>ACQUITY UPC2 Convergence Manager</t>
  </si>
  <si>
    <t>ACQUITY UPC2 PDA Analytical Flow Cell</t>
  </si>
  <si>
    <t>ACQUITY Active Column Manager</t>
  </si>
  <si>
    <t>ACQUITY Auxiliary Column Manager</t>
  </si>
  <si>
    <t>Kit, TUBE, SS/AU, .007 ID X 14.50 LG T7</t>
  </si>
  <si>
    <t>Kit, TUBE, SS/AU, .007 ID X 26.00 LG T7</t>
  </si>
  <si>
    <t>Kit, TUBE, SS/AU, .007 ID X 20.50 LG T7</t>
  </si>
  <si>
    <t>Paul Brusco</t>
  </si>
  <si>
    <t>ACTUAL
Q1-12</t>
  </si>
  <si>
    <t>186005833/5833IVD</t>
  </si>
  <si>
    <t>Wendy Noble</t>
  </si>
  <si>
    <t>ACTUAL
Q2-12</t>
  </si>
  <si>
    <t>Q1 2014</t>
  </si>
  <si>
    <t>Q2 2014</t>
  </si>
  <si>
    <t>Q3 2014</t>
  </si>
  <si>
    <t>Q4 2014</t>
  </si>
  <si>
    <t>2014 Total</t>
  </si>
  <si>
    <t>Full Year
2014</t>
  </si>
  <si>
    <t>Q1-14</t>
  </si>
  <si>
    <t>Q2-14</t>
  </si>
  <si>
    <t>Q3-14</t>
  </si>
  <si>
    <t>Q4-14</t>
  </si>
  <si>
    <t>TBD - Raven</t>
  </si>
  <si>
    <t>Raven</t>
  </si>
  <si>
    <t>SQ's</t>
  </si>
  <si>
    <t>ACTUAL
Q3-12</t>
  </si>
  <si>
    <t>186015000IVD</t>
  </si>
  <si>
    <t>ACQUITY UPLC I-Class BSM, IVD</t>
  </si>
  <si>
    <t>186015046IVD</t>
  </si>
  <si>
    <t>ACQUITY UPLC I-Class SM-FTN, IVD</t>
  </si>
  <si>
    <t>205000894IVD</t>
  </si>
  <si>
    <t>ACQ. I-Class APH, SS, 12.5L .003 ID, IVD</t>
  </si>
  <si>
    <t>186015042IVD</t>
  </si>
  <si>
    <t>ACQUITY UPLC I-Class CH-A, IVD</t>
  </si>
  <si>
    <t>CURRENT PLAN</t>
  </si>
  <si>
    <t>PROPOSED PLAN</t>
  </si>
  <si>
    <t>ACCEPTED PLAN</t>
  </si>
  <si>
    <t>New Part/Plan not confirmed (no numbers) / Plan not loaded - no PN released (numbers highlighted in red)</t>
  </si>
  <si>
    <t>ACTUAL
Q4-12</t>
  </si>
  <si>
    <t>SQ DETECTOR 2 (Harrier SQD)</t>
  </si>
  <si>
    <t>MIL (US31) - Transfer to WPPL (SG20)</t>
  </si>
  <si>
    <t>186001825IVD</t>
  </si>
  <si>
    <t>186015001IVD</t>
  </si>
  <si>
    <t>186015006IVD</t>
  </si>
  <si>
    <t>186015007IVD</t>
  </si>
  <si>
    <t>186015043IVD</t>
  </si>
  <si>
    <t>186015020IVD</t>
  </si>
  <si>
    <t>186015020-21</t>
  </si>
  <si>
    <t>186002776IVD</t>
  </si>
  <si>
    <t>ACQUITY UPLC CM-A, IVD</t>
  </si>
  <si>
    <t>ACQUITY APC Isocratic Solvent Manager</t>
  </si>
  <si>
    <t>ACQUITY APC Sample Manager w/FTN</t>
  </si>
  <si>
    <t>ACQUITY Single Zone Column Manager</t>
  </si>
  <si>
    <t>ACQUITY PDA Detector w/TaperSlit</t>
  </si>
  <si>
    <t>ACQUITY APC Quaternary Solvent Manager</t>
  </si>
  <si>
    <t>ACQ 30-cm Single Zone Column Manager</t>
  </si>
  <si>
    <t>Startup Kit, ACQUITY UPLC OSM System</t>
  </si>
  <si>
    <t>Material2</t>
  </si>
  <si>
    <t>Material</t>
  </si>
  <si>
    <t>APC</t>
  </si>
  <si>
    <t>Source, iONKEY for TQ-S</t>
  </si>
  <si>
    <t>STARTUP KIT, PATROL UPLC LAB ANALYZER</t>
  </si>
  <si>
    <t>PATROL UPLC Pilot Analyzer Cart</t>
  </si>
  <si>
    <t>Delta Proposed minus Current</t>
  </si>
  <si>
    <t>Delta Accepted minus Proposed</t>
  </si>
  <si>
    <t>UPC2</t>
  </si>
  <si>
    <t>ACQ PDA TS Analytical Flow Cell</t>
  </si>
  <si>
    <t>186015010IVD</t>
  </si>
  <si>
    <t>186015012IVD</t>
  </si>
  <si>
    <t>ACQUITY UPLC Online SPE Manager, IVD</t>
  </si>
  <si>
    <t>ACQUITY APC System Start-up Kit</t>
  </si>
  <si>
    <t>Prep Injector</t>
  </si>
  <si>
    <t>Start-up Kit, Prep 150 LC System</t>
  </si>
  <si>
    <t>S/U Kit, nanoACQ I-Class HDX Automation</t>
  </si>
  <si>
    <t>186007214-16</t>
  </si>
  <si>
    <t>M-Class</t>
  </si>
  <si>
    <t>VB-HSP11</t>
  </si>
  <si>
    <t>QUATTRO MICRO GC-MS/MS</t>
  </si>
  <si>
    <t>AutoSpec Premier</t>
  </si>
  <si>
    <t>GCT Premier Instrument</t>
  </si>
  <si>
    <t>ASSY, POST COLUMN REACTION MODULE</t>
  </si>
  <si>
    <t>KIT, 7725I MANUAL INJECTOR,1500 SERIES</t>
  </si>
  <si>
    <t>1515 ISOCRATIC HPLC PUMP</t>
  </si>
  <si>
    <t>1525 BINARY HPLC PUMP</t>
  </si>
  <si>
    <t>ALLIANCE COL. HEATER COOLER</t>
  </si>
  <si>
    <t>1525µ Binary HPLC Pump w/Degasser</t>
  </si>
  <si>
    <t>ALLIANCE COL.HEATER</t>
  </si>
  <si>
    <t>Waters Fraction Collector III</t>
  </si>
  <si>
    <t>Waters 2424 ELS Detector</t>
  </si>
  <si>
    <t>Temperature Control Module II</t>
  </si>
  <si>
    <t>PCM II - PUMP CONTROL MODULE</t>
  </si>
  <si>
    <t>2465 ELECTROCHEMICAL DETECTOR</t>
  </si>
  <si>
    <t>2475 MULTICHANNEL FLUORESCENCE DETECTOR</t>
  </si>
  <si>
    <t>WATERS PREP DEGASSER</t>
  </si>
  <si>
    <t>2777C SAMPLE MANAGER</t>
  </si>
  <si>
    <t>2777 Sample Manager</t>
  </si>
  <si>
    <t>Assy., Waters SQ Detector</t>
  </si>
  <si>
    <t>System Fluidics Organizer</t>
  </si>
  <si>
    <t>2707 AUTOSAMPLER WITH COOLER</t>
  </si>
  <si>
    <t>2545 Quaternary Gradient Module</t>
  </si>
  <si>
    <t>2535 Quaternary Gradient Module</t>
  </si>
  <si>
    <t>Xevo G2</t>
  </si>
  <si>
    <t>SQ DETECTOR 2</t>
  </si>
  <si>
    <t>Xevo G2-S 4k</t>
  </si>
  <si>
    <t>Acquity UPLC Binary Solvent Mgr</t>
  </si>
  <si>
    <t>ACQUITY UPLC Autosampler Mod.</t>
  </si>
  <si>
    <t>ACQUITY UPLC Column Mgr - Right Inlet</t>
  </si>
  <si>
    <t>ACQUITY UPLC Column Htr./Cooler</t>
  </si>
  <si>
    <t>ACQUITY UPLC Column Heater HT</t>
  </si>
  <si>
    <t>ACQUITY UPLC Column Heater HT, IVD</t>
  </si>
  <si>
    <t>ACQUITY UPLC 30cm Col Htr/Clr.</t>
  </si>
  <si>
    <t>ACQUITY UPLC PROCESS SAMPLE MANAGER</t>
  </si>
  <si>
    <t>ACQUITY UPLC ELSD w/Nebulizer</t>
  </si>
  <si>
    <t>ACQUITY UPLC Fluorescence Detector</t>
  </si>
  <si>
    <t>ACQUITY UPLC TUV Detector TC</t>
  </si>
  <si>
    <t>ACQUITY UPLC PDA Detector</t>
  </si>
  <si>
    <t>ACQUITY UPLC PDA eLambda Detector</t>
  </si>
  <si>
    <t>ACQUITY UPC2 Sample Manager-Fixed Loop</t>
  </si>
  <si>
    <t>ACQUITY UPLC H-Class BioSM-FTN</t>
  </si>
  <si>
    <t>ACQUITY UPLC H-Class BioQSM</t>
  </si>
  <si>
    <t>ACQUITY UPLC I-Class Sample Manager-FTN</t>
  </si>
  <si>
    <t>ACQUITY UPLC I-Class Sample Manager-FL</t>
  </si>
  <si>
    <t>ACQUITY UPLC RI Detector</t>
  </si>
  <si>
    <t>nanoACQUITY UPLC Binary Sol. Mgr, HP</t>
  </si>
  <si>
    <t>Micro Binary Solvent Manager</t>
  </si>
  <si>
    <t>nanoACQUITY Sample Mgr. w/Heat.Trap.Mod.</t>
  </si>
  <si>
    <t>Micro Sample Manager - Fixed Loop</t>
  </si>
  <si>
    <t>Trap Valve Manager</t>
  </si>
  <si>
    <t>nanoACQUITY UPLC Aux. Solvent Mgr., HP</t>
  </si>
  <si>
    <t>Auxiliary Solvent Manager</t>
  </si>
  <si>
    <t>2545 Binary Gradient Module</t>
  </si>
  <si>
    <t>Assy., Waters 3100 Mass Detector</t>
  </si>
  <si>
    <t>Alliance Column Heater Cooler (Blue)</t>
  </si>
  <si>
    <t>Alliance Column Heater (Blue)</t>
  </si>
  <si>
    <t>REFRACTOMETER 2414</t>
  </si>
  <si>
    <t>2414 Refractometer Detector (blue)</t>
  </si>
  <si>
    <t>2424 Evaporative LS Detector (blue)</t>
  </si>
  <si>
    <t>2475 Fluorescence Detector (blue)</t>
  </si>
  <si>
    <t>2489 UV/Visible Detector (blue)</t>
  </si>
  <si>
    <t>2555 Quaternary Gradient Module</t>
  </si>
  <si>
    <t>e2695 Sep. Module w/o HC (Blue)</t>
  </si>
  <si>
    <t>e2695 Sep. Module With HC (Blue)</t>
  </si>
  <si>
    <t>e2695D w/ HC 6-Samples (Blue)</t>
  </si>
  <si>
    <t>e2695D w/ HC 8-Samples (Blue)</t>
  </si>
  <si>
    <t>2998 Photodiode Array Detector (blue)</t>
  </si>
  <si>
    <t>Kit, Start Up, ACQUITY UPLC Sys.</t>
  </si>
  <si>
    <t>Startup Kit, ACQUITY UPLC H-Class System</t>
  </si>
  <si>
    <t>Startup Kit, nanoACQ. UPLC SYS HDX Tech.</t>
  </si>
  <si>
    <t>Startup Kit, nanoACQ UPLC Sys HDX Auto</t>
  </si>
  <si>
    <t>Startup Kit,, iONKey System</t>
  </si>
  <si>
    <t>KIT, VALVE CARTRIDGES, SS CM-A</t>
  </si>
  <si>
    <t>Kit, Valve Cartridges,Ti, Column Manager</t>
  </si>
  <si>
    <t>Kit, CM-A, Tubing, 2 Column, MP35N</t>
  </si>
  <si>
    <t>Kit, Tubing, CH-30A, SST</t>
  </si>
  <si>
    <t>Kit, ACQUITY UPLC SO w/H-Class SM</t>
  </si>
  <si>
    <t>Kit, ACQUITY CM-A, 4x50mm Column</t>
  </si>
  <si>
    <t>Kit, APC TUV 5mm SS Flow Cell</t>
  </si>
  <si>
    <t>ACQUITY UPLC System FlexCart</t>
  </si>
  <si>
    <t>ACQUITY UPLC ID Cell PDA, Analytical FC</t>
  </si>
  <si>
    <t>ACQUITY UPLC ID Cell TUV, HS FC</t>
  </si>
  <si>
    <t>NanoACQUITY UPLC Flex Cart</t>
  </si>
  <si>
    <t>E-SATIN MODULE</t>
  </si>
  <si>
    <t>PATROL Online Process Analyzer Enclosure</t>
  </si>
  <si>
    <t>Reagent Manager</t>
  </si>
  <si>
    <t>Leap HDX Automation Manager</t>
  </si>
  <si>
    <t>1525µ Binary HPLC Pump w/Degasser, IVD</t>
  </si>
  <si>
    <t>2777c Sample Manager, IVD</t>
  </si>
  <si>
    <t>ACQUITY UPLC Binary Solvent Mgr., IVD</t>
  </si>
  <si>
    <t>ACQUITY UPLC Autosampler Mod., IVD</t>
  </si>
  <si>
    <t>ACQUITY UPLC Column Mgr - Rt. Inlet, IVD</t>
  </si>
  <si>
    <t>ACQUITY UPLC Sample Organizer, IVD</t>
  </si>
  <si>
    <t>Harvard Syringe 531111  Pump inc Kit</t>
  </si>
  <si>
    <t>432 CONDUCTIVITY DETECTOR</t>
  </si>
  <si>
    <t>ASSY, HPLC PUMP, M515</t>
  </si>
  <si>
    <t>ACQUITY UPLC Sample Organizer</t>
  </si>
  <si>
    <t>Xevo TQ-S/Xevo TQ-S, IVD</t>
  </si>
  <si>
    <t>Xevo TQD/Xevo TQD IVD</t>
  </si>
  <si>
    <t>SYNAPT G2-S</t>
  </si>
  <si>
    <t>SYNAPT G2-Si</t>
  </si>
  <si>
    <t>Xevo TQ MS/Xevo TQ IVD</t>
  </si>
  <si>
    <t>Assy., Waters TQ Detector/Assy., Waters TQ Detector, IVD</t>
  </si>
  <si>
    <t>PM Kits added to the MOAS</t>
  </si>
  <si>
    <t>PRODUCT CENTER</t>
  </si>
  <si>
    <t>MANUFACTURING COST</t>
  </si>
  <si>
    <t>Current Plan</t>
  </si>
  <si>
    <t>Kit, Multi Detector Drip Tray for APC</t>
  </si>
  <si>
    <t>ACQUITY UPLC Process Sample Mrg. w/PDP</t>
  </si>
  <si>
    <t>TBD (Osprey)</t>
  </si>
  <si>
    <t>Osprey</t>
  </si>
  <si>
    <t>Bob Liberty</t>
  </si>
  <si>
    <t>ACQUITY Qda Detector (Kestrel)</t>
  </si>
  <si>
    <t>Kit, ACQUITY ISM, ACQUITY Splitter - QDa</t>
  </si>
  <si>
    <t>Kit, ISM, Alliance Splitter - QDA</t>
  </si>
  <si>
    <t>Waters Analytical Fraction Collector</t>
  </si>
  <si>
    <t>Kit S/U, ACQUITY H-Class QDa Sys w/CH-A</t>
  </si>
  <si>
    <t>Kit Startup AQUITY UPC2 QDa Sys</t>
  </si>
  <si>
    <t>Startup Kit, LC - QDa System</t>
  </si>
  <si>
    <t>Startup Kit, Alliance - QDa System</t>
  </si>
  <si>
    <t>Kit Startup AQUITY UPLC QDa Sys</t>
  </si>
  <si>
    <t>Kit, ISM, Post-column Addition</t>
  </si>
  <si>
    <t>Startup Kit, ACQ. H-Class QDa Sys w/CM-A</t>
  </si>
  <si>
    <t>Q1-15</t>
  </si>
  <si>
    <t>Q2-15</t>
  </si>
  <si>
    <t>Q3-15</t>
  </si>
  <si>
    <t>Q4-15</t>
  </si>
  <si>
    <t>Full Year
2015</t>
  </si>
  <si>
    <t>Q1 2015</t>
  </si>
  <si>
    <t>Q2 2015</t>
  </si>
  <si>
    <t>Q3 2015</t>
  </si>
  <si>
    <t>Q4 2015</t>
  </si>
  <si>
    <t>2015 Total</t>
  </si>
  <si>
    <t>SYNAPT G2-Si 2,5kHz MALDI Option</t>
  </si>
  <si>
    <t>Hanchen Lu</t>
  </si>
  <si>
    <t>Startup Kit, ACQUITY UPLC M-Class System</t>
  </si>
  <si>
    <t>Kit, ACQUITY M-Class, 75um Scale Tubing</t>
  </si>
  <si>
    <t>Kit, ionKey Accessories</t>
  </si>
  <si>
    <t>Kit, ISM, ACQUITY UPC2 Dual Splitter</t>
  </si>
  <si>
    <t>Kit, ISM, ACQUITY UPC2 Triple Splitter</t>
  </si>
  <si>
    <t>Kit, nanoACQ UPLC M-Class 300u Tubing</t>
  </si>
  <si>
    <t>Startup Kit, ACQUITY UPLC M-Class 2D HT</t>
  </si>
  <si>
    <t>Startup Kit, nanoACQUITY UPLC M-Class 2D</t>
  </si>
  <si>
    <t>Startup Kit, nanoACQ. UPLC M-Class Sys</t>
  </si>
  <si>
    <t>MAN (UK50)- Transfer to WEX (EI10)</t>
  </si>
  <si>
    <t>QDa</t>
  </si>
  <si>
    <t>205001241JA</t>
  </si>
  <si>
    <t>205001223JA</t>
  </si>
  <si>
    <t>Kit, ISM, ACQUITY UPC2 Dual Splitter -JA</t>
  </si>
  <si>
    <t>Kit, ISM, ACQ UPC2 Triple Splitter - JA</t>
  </si>
  <si>
    <t>Kit, ACQUITY ELS Compatibility for APC</t>
  </si>
  <si>
    <t>iKEY,150um x 50mm BEH PST C18 130A 1.7um</t>
  </si>
  <si>
    <t>iKEY,150um x 50mm BEH C18 130A 1.7um</t>
  </si>
  <si>
    <t>iKEY,150um x 50mm CSH PST C18 130A 1.7um</t>
  </si>
  <si>
    <t>iKEY,150um x 50mm CSH C18 130A 1.7um</t>
  </si>
  <si>
    <t>iKEY,150um x 50mm BEH PST C18 300A 1.7um</t>
  </si>
  <si>
    <t>iKEY,150umX100mm BEH PST C18 130A 1.7um</t>
  </si>
  <si>
    <t>iKEY,150um x 100mm BEH C18 130A 1.7um</t>
  </si>
  <si>
    <t>iKEY, Flow Injection</t>
  </si>
  <si>
    <t>iKEY, Infusion</t>
  </si>
  <si>
    <t>iKEY, Diagnostic</t>
  </si>
  <si>
    <t>UPLC Process Analysis System Computer</t>
  </si>
  <si>
    <t>ACQUITY  Isocratic Solvent Mgr</t>
  </si>
  <si>
    <t>Chemistry</t>
  </si>
  <si>
    <t>Kit, ACQUITY APC Reservoir Cap</t>
  </si>
  <si>
    <t>Kit, ACQ APC Waste Collection Manifold</t>
  </si>
  <si>
    <t>Kit, 2 Column Bank Connection, CM-S</t>
  </si>
  <si>
    <t>Kit, 3 Column Bank Connection, CM-S</t>
  </si>
  <si>
    <t>Kit, ACQUITY RI Compatibility for APC</t>
  </si>
  <si>
    <t>Kit, ACQUITY TUV Compatibility for APC</t>
  </si>
  <si>
    <t>Kit, Tubing Configuration No Vlvs, CM-S</t>
  </si>
  <si>
    <t>Kit, Valve Actuators, CM-S</t>
  </si>
  <si>
    <t>Tubing Configuration Kits for APC with Dual CMS</t>
  </si>
  <si>
    <t>Kit, H-Class - QDa System Accessories</t>
  </si>
  <si>
    <t>Kit, H-Class - QDa System w/CM-A</t>
  </si>
  <si>
    <t>Kit, Ethernet Switch Box w/ Bracket</t>
  </si>
  <si>
    <t>186006965</t>
  </si>
  <si>
    <t>Source, iONKEY for Tofs</t>
  </si>
  <si>
    <t>Q4-2013</t>
  </si>
  <si>
    <t>As of: 
6th Janauary 2014
 PART NUMBER</t>
  </si>
  <si>
    <t>Grand Total</t>
  </si>
  <si>
    <t>Sum of Manufacturing Cost</t>
  </si>
  <si>
    <t>MIL</t>
  </si>
  <si>
    <t>Sum of 2014 Total</t>
  </si>
  <si>
    <t>WPPL + Transfer</t>
  </si>
  <si>
    <t>Total</t>
  </si>
  <si>
    <t>Plants</t>
  </si>
  <si>
    <t>Production Volume</t>
  </si>
  <si>
    <t>WPPL % of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</si>
</sst>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quot;$&quot;* #,##0_);_(&quot;$&quot;* \(#,##0\);_(&quot;$&quot;* &quot;-&quot;??_);_(@_)"/>
    <numFmt numFmtId="165" formatCode="&quot;$&quot;#,##0"/>
    <numFmt numFmtId="166" formatCode="0.0"/>
    <numFmt numFmtId="167" formatCode="_(* #,##0_);_(* \(#,##0\);_(* &quot;-&quot;??_);_(@_)"/>
    <numFmt numFmtId="168" formatCode="&quot;$&quot;#,##0.00"/>
  </numFmts>
  <fonts count="45" x14ac:knownFonts="1">
    <font>
      <sz val="12"/>
      <name val="Arial"/>
    </font>
    <font>
      <sz val="11"/>
      <color theme="1"/>
      <name val="Calibri"/>
      <family val="2"/>
      <scheme val="minor"/>
    </font>
    <font>
      <sz val="11"/>
      <color theme="1"/>
      <name val="Calibri"/>
      <family val="2"/>
      <scheme val="minor"/>
    </font>
    <font>
      <sz val="11"/>
      <color theme="1"/>
      <name val="Calibri"/>
      <family val="2"/>
      <scheme val="minor"/>
    </font>
    <font>
      <sz val="10"/>
      <name val="Calibri"/>
      <family val="2"/>
    </font>
    <font>
      <b/>
      <sz val="11"/>
      <name val="Calibri"/>
      <family val="2"/>
    </font>
    <font>
      <sz val="11"/>
      <name val="Calibri"/>
      <family val="2"/>
    </font>
    <font>
      <b/>
      <sz val="10"/>
      <name val="Calibri"/>
      <family val="2"/>
    </font>
    <font>
      <sz val="12"/>
      <name val="Calibri"/>
      <family val="2"/>
    </font>
    <font>
      <sz val="9"/>
      <color indexed="81"/>
      <name val="Tahoma"/>
      <family val="2"/>
    </font>
    <font>
      <b/>
      <sz val="9"/>
      <color indexed="81"/>
      <name val="Tahoma"/>
      <family val="2"/>
    </font>
    <font>
      <sz val="11"/>
      <name val="Calibri"/>
      <family val="2"/>
    </font>
    <font>
      <sz val="10"/>
      <color rgb="FFFF0000"/>
      <name val="Calibri"/>
      <family val="2"/>
    </font>
    <font>
      <sz val="9"/>
      <color indexed="81"/>
      <name val="Arial"/>
      <family val="2"/>
    </font>
    <font>
      <b/>
      <sz val="9"/>
      <color indexed="81"/>
      <name val="Arial"/>
      <family val="2"/>
    </font>
    <font>
      <sz val="10"/>
      <color theme="0"/>
      <name val="Calibri"/>
      <family val="2"/>
    </font>
    <font>
      <sz val="11"/>
      <color theme="0"/>
      <name val="Calibri"/>
      <family val="2"/>
      <scheme val="minor"/>
    </font>
    <font>
      <b/>
      <sz val="11"/>
      <name val="Calibri"/>
      <family val="2"/>
      <scheme val="minor"/>
    </font>
    <font>
      <sz val="11"/>
      <name val="Calibri"/>
      <family val="2"/>
      <scheme val="minor"/>
    </font>
    <font>
      <i/>
      <sz val="10"/>
      <name val="Calibri"/>
      <family val="2"/>
    </font>
    <font>
      <sz val="10"/>
      <color theme="1"/>
      <name val="Calibri"/>
      <family val="2"/>
    </font>
    <font>
      <sz val="10"/>
      <name val="Calibri"/>
      <family val="2"/>
      <scheme val="minor"/>
    </font>
    <font>
      <sz val="10"/>
      <color theme="1"/>
      <name val="Calibri"/>
      <family val="2"/>
      <scheme val="minor"/>
    </font>
    <font>
      <sz val="10"/>
      <color theme="3" tint="0.39997558519241921"/>
      <name val="Calibri"/>
      <family val="2"/>
    </font>
    <font>
      <sz val="11"/>
      <color rgb="FFFF0000"/>
      <name val="Calibri"/>
      <family val="2"/>
      <scheme val="minor"/>
    </font>
    <font>
      <sz val="12"/>
      <name val="Calibri"/>
      <family val="2"/>
    </font>
    <font>
      <sz val="11"/>
      <color rgb="FF9C0006"/>
      <name val="Calibri"/>
      <family val="2"/>
      <scheme val="minor"/>
    </font>
    <font>
      <b/>
      <sz val="12"/>
      <name val="Calibri"/>
      <family val="2"/>
      <scheme val="minor"/>
    </font>
    <font>
      <sz val="12"/>
      <name val="Calibri"/>
      <family val="2"/>
      <scheme val="minor"/>
    </font>
    <font>
      <sz val="10"/>
      <color indexed="81"/>
      <name val="Tahoma"/>
      <family val="2"/>
    </font>
    <font>
      <b/>
      <sz val="10"/>
      <color indexed="81"/>
      <name val="Tahoma"/>
      <family val="2"/>
    </font>
    <font>
      <sz val="10"/>
      <name val="Arial"/>
      <family val="2"/>
    </font>
    <font>
      <sz val="12"/>
      <name val="Arial"/>
      <family val="2"/>
    </font>
    <font>
      <sz val="10"/>
      <color rgb="FF9C0006"/>
      <name val="Arial"/>
      <family val="2"/>
    </font>
    <font>
      <sz val="11"/>
      <color indexed="8"/>
      <name val="Calibri"/>
      <family val="2"/>
    </font>
    <font>
      <sz val="10"/>
      <color indexed="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sz val="12"/>
      <name val="Arial"/>
      <family val="2"/>
    </font>
    <font>
      <sz val="12"/>
      <name val="Calibri"/>
      <family val="2"/>
    </font>
    <font>
      <sz val="12"/>
      <name val="Arial"/>
      <family val="2"/>
    </font>
    <font>
      <b/>
      <sz val="12"/>
      <name val="Arial"/>
      <family val="2"/>
    </font>
  </fonts>
  <fills count="37">
    <fill>
      <patternFill patternType="none"/>
    </fill>
    <fill>
      <patternFill patternType="gray125"/>
    </fill>
    <fill>
      <patternFill patternType="solid">
        <fgColor indexed="43"/>
        <bgColor indexed="64"/>
      </patternFill>
    </fill>
    <fill>
      <patternFill patternType="solid">
        <fgColor indexed="10"/>
        <bgColor indexed="64"/>
      </patternFill>
    </fill>
    <fill>
      <patternFill patternType="solid">
        <fgColor indexed="51"/>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solid">
        <fgColor indexed="22"/>
        <bgColor indexed="64"/>
      </patternFill>
    </fill>
    <fill>
      <patternFill patternType="solid">
        <fgColor indexed="13"/>
        <bgColor indexed="64"/>
      </patternFill>
    </fill>
    <fill>
      <patternFill patternType="solid">
        <fgColor indexed="30"/>
        <bgColor indexed="64"/>
      </patternFill>
    </fill>
    <fill>
      <patternFill patternType="solid">
        <fgColor indexed="42"/>
        <bgColor indexed="64"/>
      </patternFill>
    </fill>
    <fill>
      <patternFill patternType="solid">
        <fgColor indexed="8"/>
        <bgColor indexed="64"/>
      </patternFill>
    </fill>
    <fill>
      <patternFill patternType="solid">
        <fgColor indexed="40"/>
        <bgColor indexed="64"/>
      </patternFill>
    </fill>
    <fill>
      <patternFill patternType="solid">
        <fgColor theme="0" tint="-0.249977111117893"/>
        <bgColor indexed="64"/>
      </patternFill>
    </fill>
    <fill>
      <patternFill patternType="solid">
        <fgColor theme="1"/>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6"/>
        <bgColor indexed="64"/>
      </patternFill>
    </fill>
    <fill>
      <patternFill patternType="solid">
        <fgColor theme="4" tint="0.39997558519241921"/>
        <bgColor indexed="64"/>
      </patternFill>
    </fill>
    <fill>
      <patternFill patternType="solid">
        <fgColor rgb="FF00CCFF"/>
        <bgColor indexed="64"/>
      </patternFill>
    </fill>
    <fill>
      <patternFill patternType="solid">
        <fgColor rgb="FFFFFF00"/>
        <bgColor indexed="64"/>
      </patternFill>
    </fill>
    <fill>
      <patternFill patternType="solid">
        <fgColor theme="9" tint="0.39997558519241921"/>
        <bgColor indexed="64"/>
      </patternFill>
    </fill>
    <fill>
      <patternFill patternType="solid">
        <fgColor rgb="FFFFC7CE"/>
      </patternFill>
    </fill>
    <fill>
      <patternFill patternType="solid">
        <fgColor theme="6"/>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52"/>
        <bgColor indexed="64"/>
      </patternFill>
    </fill>
    <fill>
      <patternFill patternType="solid">
        <fgColor indexed="53"/>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theme="4"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8"/>
      </right>
      <top style="thin">
        <color indexed="8"/>
      </top>
      <bottom/>
      <diagonal/>
    </border>
    <border>
      <left style="thin">
        <color indexed="8"/>
      </left>
      <right/>
      <top style="thin">
        <color indexed="65"/>
      </top>
      <bottom/>
      <diagonal/>
    </border>
    <border>
      <left style="thin">
        <color indexed="65"/>
      </left>
      <right/>
      <top style="thin">
        <color indexed="65"/>
      </top>
      <bottom/>
      <diagonal/>
    </border>
    <border>
      <left style="thin">
        <color indexed="65"/>
      </left>
      <right style="thin">
        <color indexed="8"/>
      </right>
      <top style="thin">
        <color indexed="65"/>
      </top>
      <bottom/>
      <diagonal/>
    </border>
    <border>
      <left style="thin">
        <color indexed="8"/>
      </left>
      <right/>
      <top style="thin">
        <color indexed="65"/>
      </top>
      <bottom style="thin">
        <color indexed="8"/>
      </bottom>
      <diagonal/>
    </border>
    <border>
      <left style="thin">
        <color indexed="65"/>
      </left>
      <right/>
      <top style="thin">
        <color indexed="65"/>
      </top>
      <bottom style="thin">
        <color indexed="8"/>
      </bottom>
      <diagonal/>
    </border>
    <border>
      <left style="thin">
        <color indexed="65"/>
      </left>
      <right style="thin">
        <color indexed="8"/>
      </right>
      <top style="thin">
        <color indexed="65"/>
      </top>
      <bottom style="thin">
        <color indexed="8"/>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s>
  <cellStyleXfs count="1987">
    <xf numFmtId="0" fontId="0" fillId="0" borderId="0"/>
    <xf numFmtId="0" fontId="3" fillId="0" borderId="0"/>
    <xf numFmtId="9" fontId="3" fillId="0" borderId="0" applyFont="0" applyFill="0" applyBorder="0" applyAlignment="0" applyProtection="0"/>
    <xf numFmtId="0" fontId="32" fillId="0" borderId="0"/>
    <xf numFmtId="0" fontId="31" fillId="0" borderId="0"/>
    <xf numFmtId="44" fontId="32" fillId="0" borderId="0" applyFont="0" applyFill="0" applyBorder="0" applyAlignment="0" applyProtection="0"/>
    <xf numFmtId="0" fontId="3" fillId="0" borderId="0"/>
    <xf numFmtId="0" fontId="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23" borderId="0" applyNumberFormat="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2" fillId="0" borderId="0"/>
    <xf numFmtId="0" fontId="32"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0"/>
    <xf numFmtId="0" fontId="32" fillId="0" borderId="0"/>
    <xf numFmtId="0" fontId="3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xf numFmtId="0" fontId="31" fillId="0" borderId="0"/>
    <xf numFmtId="0" fontId="31" fillId="0" borderId="0"/>
    <xf numFmtId="0" fontId="31" fillId="0" borderId="0"/>
    <xf numFmtId="0" fontId="31" fillId="0" borderId="0"/>
    <xf numFmtId="0" fontId="31" fillId="0" borderId="0"/>
    <xf numFmtId="0" fontId="32" fillId="0" borderId="0"/>
    <xf numFmtId="0" fontId="32" fillId="0" borderId="0"/>
    <xf numFmtId="0" fontId="3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31" fillId="0" borderId="0"/>
    <xf numFmtId="0" fontId="31" fillId="0" borderId="0"/>
    <xf numFmtId="9" fontId="3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4" fontId="35" fillId="2" borderId="17" applyNumberFormat="0" applyProtection="0">
      <alignment vertical="center"/>
    </xf>
    <xf numFmtId="4" fontId="35" fillId="2" borderId="17" applyNumberFormat="0" applyProtection="0">
      <alignment vertical="center"/>
    </xf>
    <xf numFmtId="4" fontId="36" fillId="2" borderId="17" applyNumberFormat="0" applyProtection="0">
      <alignment vertical="center"/>
    </xf>
    <xf numFmtId="4" fontId="36" fillId="2" borderId="17" applyNumberFormat="0" applyProtection="0">
      <alignment vertical="center"/>
    </xf>
    <xf numFmtId="4" fontId="35" fillId="2" borderId="17" applyNumberFormat="0" applyProtection="0">
      <alignment horizontal="left" vertical="center" indent="1"/>
    </xf>
    <xf numFmtId="4" fontId="35" fillId="2" borderId="17" applyNumberFormat="0" applyProtection="0">
      <alignment horizontal="left" vertical="center" indent="1"/>
    </xf>
    <xf numFmtId="4" fontId="35" fillId="2" borderId="17" applyNumberFormat="0" applyProtection="0">
      <alignment horizontal="left" vertical="center" indent="1"/>
    </xf>
    <xf numFmtId="4" fontId="35" fillId="2" borderId="17" applyNumberFormat="0" applyProtection="0">
      <alignment horizontal="left" vertical="center" indent="1"/>
    </xf>
    <xf numFmtId="0" fontId="31" fillId="25" borderId="17" applyNumberFormat="0" applyProtection="0">
      <alignment horizontal="left" vertical="center" indent="1"/>
    </xf>
    <xf numFmtId="0" fontId="31" fillId="25" borderId="17" applyNumberFormat="0" applyProtection="0">
      <alignment horizontal="left" vertical="center" indent="1"/>
    </xf>
    <xf numFmtId="4" fontId="35" fillId="26" borderId="17" applyNumberFormat="0" applyProtection="0">
      <alignment horizontal="right" vertical="center"/>
    </xf>
    <xf numFmtId="4" fontId="35" fillId="26" borderId="17" applyNumberFormat="0" applyProtection="0">
      <alignment horizontal="right" vertical="center"/>
    </xf>
    <xf numFmtId="4" fontId="35" fillId="27" borderId="17" applyNumberFormat="0" applyProtection="0">
      <alignment horizontal="right" vertical="center"/>
    </xf>
    <xf numFmtId="4" fontId="35" fillId="27" borderId="17" applyNumberFormat="0" applyProtection="0">
      <alignment horizontal="right" vertical="center"/>
    </xf>
    <xf numFmtId="4" fontId="35" fillId="3" borderId="17" applyNumberFormat="0" applyProtection="0">
      <alignment horizontal="right" vertical="center"/>
    </xf>
    <xf numFmtId="4" fontId="35" fillId="3" borderId="17" applyNumberFormat="0" applyProtection="0">
      <alignment horizontal="right" vertical="center"/>
    </xf>
    <xf numFmtId="4" fontId="35" fillId="4" borderId="17" applyNumberFormat="0" applyProtection="0">
      <alignment horizontal="right" vertical="center"/>
    </xf>
    <xf numFmtId="4" fontId="35" fillId="4" borderId="17" applyNumberFormat="0" applyProtection="0">
      <alignment horizontal="right" vertical="center"/>
    </xf>
    <xf numFmtId="4" fontId="35" fillId="28" borderId="17" applyNumberFormat="0" applyProtection="0">
      <alignment horizontal="right" vertical="center"/>
    </xf>
    <xf numFmtId="4" fontId="35" fillId="28" borderId="17" applyNumberFormat="0" applyProtection="0">
      <alignment horizontal="right" vertical="center"/>
    </xf>
    <xf numFmtId="4" fontId="35" fillId="29" borderId="17" applyNumberFormat="0" applyProtection="0">
      <alignment horizontal="right" vertical="center"/>
    </xf>
    <xf numFmtId="4" fontId="35" fillId="29" borderId="17" applyNumberFormat="0" applyProtection="0">
      <alignment horizontal="right" vertical="center"/>
    </xf>
    <xf numFmtId="4" fontId="35" fillId="5" borderId="17" applyNumberFormat="0" applyProtection="0">
      <alignment horizontal="right" vertical="center"/>
    </xf>
    <xf numFmtId="4" fontId="35" fillId="5" borderId="17" applyNumberFormat="0" applyProtection="0">
      <alignment horizontal="right" vertical="center"/>
    </xf>
    <xf numFmtId="4" fontId="35" fillId="6" borderId="17" applyNumberFormat="0" applyProtection="0">
      <alignment horizontal="right" vertical="center"/>
    </xf>
    <xf numFmtId="4" fontId="35" fillId="6" borderId="17" applyNumberFormat="0" applyProtection="0">
      <alignment horizontal="right" vertical="center"/>
    </xf>
    <xf numFmtId="4" fontId="35" fillId="7" borderId="17" applyNumberFormat="0" applyProtection="0">
      <alignment horizontal="right" vertical="center"/>
    </xf>
    <xf numFmtId="4" fontId="35" fillId="7" borderId="17" applyNumberFormat="0" applyProtection="0">
      <alignment horizontal="right" vertical="center"/>
    </xf>
    <xf numFmtId="4" fontId="37" fillId="30" borderId="17" applyNumberFormat="0" applyProtection="0">
      <alignment horizontal="left" vertical="center" indent="1"/>
    </xf>
    <xf numFmtId="4" fontId="37" fillId="30" borderId="17" applyNumberFormat="0" applyProtection="0">
      <alignment horizontal="left" vertical="center" indent="1"/>
    </xf>
    <xf numFmtId="4" fontId="35" fillId="31" borderId="18" applyNumberFormat="0" applyProtection="0">
      <alignment horizontal="left" vertical="center" indent="1"/>
    </xf>
    <xf numFmtId="4" fontId="35" fillId="31" borderId="18" applyNumberFormat="0" applyProtection="0">
      <alignment horizontal="left" vertical="center" indent="1"/>
    </xf>
    <xf numFmtId="4" fontId="38" fillId="32" borderId="0" applyNumberFormat="0" applyProtection="0">
      <alignment horizontal="left" vertical="center" indent="1"/>
    </xf>
    <xf numFmtId="0" fontId="31" fillId="25" borderId="17" applyNumberFormat="0" applyProtection="0">
      <alignment horizontal="left" vertical="center" indent="1"/>
    </xf>
    <xf numFmtId="0" fontId="31" fillId="25" borderId="17" applyNumberFormat="0" applyProtection="0">
      <alignment horizontal="left" vertical="center" indent="1"/>
    </xf>
    <xf numFmtId="4" fontId="35" fillId="31" borderId="17" applyNumberFormat="0" applyProtection="0">
      <alignment horizontal="left" vertical="center" indent="1"/>
    </xf>
    <xf numFmtId="4" fontId="35" fillId="31" borderId="17" applyNumberFormat="0" applyProtection="0">
      <alignment horizontal="left" vertical="center" indent="1"/>
    </xf>
    <xf numFmtId="4" fontId="35" fillId="33" borderId="17" applyNumberFormat="0" applyProtection="0">
      <alignment horizontal="left" vertical="center" indent="1"/>
    </xf>
    <xf numFmtId="4" fontId="35" fillId="33" borderId="17" applyNumberFormat="0" applyProtection="0">
      <alignment horizontal="left" vertical="center" indent="1"/>
    </xf>
    <xf numFmtId="0" fontId="31" fillId="33" borderId="17" applyNumberFormat="0" applyProtection="0">
      <alignment horizontal="left" vertical="center" indent="1"/>
    </xf>
    <xf numFmtId="0" fontId="31" fillId="33" borderId="17" applyNumberFormat="0" applyProtection="0">
      <alignment horizontal="left" vertical="center" indent="1"/>
    </xf>
    <xf numFmtId="0" fontId="31" fillId="33" borderId="17" applyNumberFormat="0" applyProtection="0">
      <alignment horizontal="left" vertical="center" indent="1"/>
    </xf>
    <xf numFmtId="0" fontId="31" fillId="33" borderId="17" applyNumberFormat="0" applyProtection="0">
      <alignment horizontal="left" vertical="center" indent="1"/>
    </xf>
    <xf numFmtId="0" fontId="31" fillId="34" borderId="17" applyNumberFormat="0" applyProtection="0">
      <alignment horizontal="left" vertical="center" indent="1"/>
    </xf>
    <xf numFmtId="0" fontId="31" fillId="34" borderId="17" applyNumberFormat="0" applyProtection="0">
      <alignment horizontal="left" vertical="center" indent="1"/>
    </xf>
    <xf numFmtId="0" fontId="31" fillId="34" borderId="17" applyNumberFormat="0" applyProtection="0">
      <alignment horizontal="left" vertical="center" indent="1"/>
    </xf>
    <xf numFmtId="0" fontId="31" fillId="34" borderId="17" applyNumberFormat="0" applyProtection="0">
      <alignment horizontal="left" vertical="center" indent="1"/>
    </xf>
    <xf numFmtId="0" fontId="31" fillId="8" borderId="17" applyNumberFormat="0" applyProtection="0">
      <alignment horizontal="left" vertical="center" indent="1"/>
    </xf>
    <xf numFmtId="0" fontId="31" fillId="8" borderId="17" applyNumberFormat="0" applyProtection="0">
      <alignment horizontal="left" vertical="center" indent="1"/>
    </xf>
    <xf numFmtId="0" fontId="31" fillId="8" borderId="17" applyNumberFormat="0" applyProtection="0">
      <alignment horizontal="left" vertical="center" indent="1"/>
    </xf>
    <xf numFmtId="0" fontId="31" fillId="8" borderId="17" applyNumberFormat="0" applyProtection="0">
      <alignment horizontal="left" vertical="center" indent="1"/>
    </xf>
    <xf numFmtId="0" fontId="31" fillId="25" borderId="17" applyNumberFormat="0" applyProtection="0">
      <alignment horizontal="left" vertical="center" indent="1"/>
    </xf>
    <xf numFmtId="0" fontId="31" fillId="25" borderId="17" applyNumberFormat="0" applyProtection="0">
      <alignment horizontal="left" vertical="center" indent="1"/>
    </xf>
    <xf numFmtId="0" fontId="31" fillId="25" borderId="17" applyNumberFormat="0" applyProtection="0">
      <alignment horizontal="left" vertical="center" indent="1"/>
    </xf>
    <xf numFmtId="0" fontId="31" fillId="25" borderId="17" applyNumberFormat="0" applyProtection="0">
      <alignment horizontal="left" vertical="center" indent="1"/>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 fontId="35" fillId="35" borderId="17" applyNumberFormat="0" applyProtection="0">
      <alignment vertical="center"/>
    </xf>
    <xf numFmtId="4" fontId="35" fillId="35" borderId="17" applyNumberFormat="0" applyProtection="0">
      <alignment vertical="center"/>
    </xf>
    <xf numFmtId="4" fontId="36" fillId="35" borderId="17" applyNumberFormat="0" applyProtection="0">
      <alignment vertical="center"/>
    </xf>
    <xf numFmtId="4" fontId="36" fillId="35" borderId="17" applyNumberFormat="0" applyProtection="0">
      <alignment vertical="center"/>
    </xf>
    <xf numFmtId="4" fontId="35" fillId="35" borderId="17" applyNumberFormat="0" applyProtection="0">
      <alignment horizontal="left" vertical="center" indent="1"/>
    </xf>
    <xf numFmtId="4" fontId="35" fillId="35" borderId="17" applyNumberFormat="0" applyProtection="0">
      <alignment horizontal="left" vertical="center" indent="1"/>
    </xf>
    <xf numFmtId="4" fontId="35" fillId="35" borderId="17" applyNumberFormat="0" applyProtection="0">
      <alignment horizontal="left" vertical="center" indent="1"/>
    </xf>
    <xf numFmtId="4" fontId="35" fillId="35" borderId="17" applyNumberFormat="0" applyProtection="0">
      <alignment horizontal="left" vertical="center" indent="1"/>
    </xf>
    <xf numFmtId="4" fontId="35" fillId="31" borderId="17" applyNumberFormat="0" applyProtection="0">
      <alignment horizontal="right" vertical="center"/>
    </xf>
    <xf numFmtId="4" fontId="35" fillId="31" borderId="17" applyNumberFormat="0" applyProtection="0">
      <alignment horizontal="right" vertical="center"/>
    </xf>
    <xf numFmtId="4" fontId="36" fillId="31" borderId="17" applyNumberFormat="0" applyProtection="0">
      <alignment horizontal="right" vertical="center"/>
    </xf>
    <xf numFmtId="4" fontId="36" fillId="31" borderId="17" applyNumberFormat="0" applyProtection="0">
      <alignment horizontal="right" vertical="center"/>
    </xf>
    <xf numFmtId="0" fontId="31" fillId="25" borderId="17" applyNumberFormat="0" applyProtection="0">
      <alignment horizontal="left" vertical="center" indent="1"/>
    </xf>
    <xf numFmtId="0" fontId="31" fillId="25" borderId="17" applyNumberFormat="0" applyProtection="0">
      <alignment horizontal="left" vertical="center" indent="1"/>
    </xf>
    <xf numFmtId="0" fontId="31" fillId="25" borderId="17" applyNumberFormat="0" applyProtection="0">
      <alignment horizontal="left" vertical="center" indent="1"/>
    </xf>
    <xf numFmtId="0" fontId="31" fillId="25" borderId="17" applyNumberFormat="0" applyProtection="0">
      <alignment horizontal="left" vertical="center" indent="1"/>
    </xf>
    <xf numFmtId="0" fontId="39" fillId="0" borderId="0"/>
    <xf numFmtId="4" fontId="40" fillId="31" borderId="17" applyNumberFormat="0" applyProtection="0">
      <alignment horizontal="right" vertical="center"/>
    </xf>
    <xf numFmtId="4" fontId="40" fillId="31" borderId="17" applyNumberFormat="0" applyProtection="0">
      <alignment horizontal="right" vertical="center"/>
    </xf>
    <xf numFmtId="0" fontId="3" fillId="0" borderId="0"/>
    <xf numFmtId="0" fontId="31" fillId="0" borderId="0"/>
    <xf numFmtId="44" fontId="41" fillId="0" borderId="0" applyFont="0" applyFill="0" applyBorder="0" applyAlignment="0" applyProtection="0"/>
    <xf numFmtId="9" fontId="41"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43" fillId="0" borderId="0" applyFont="0" applyFill="0" applyBorder="0" applyAlignment="0" applyProtection="0"/>
  </cellStyleXfs>
  <cellXfs count="313">
    <xf numFmtId="0" fontId="0" fillId="0" borderId="0" xfId="0"/>
    <xf numFmtId="166" fontId="18" fillId="2" borderId="1" xfId="0" applyNumberFormat="1" applyFont="1" applyFill="1" applyBorder="1" applyAlignment="1" applyProtection="1">
      <alignment horizontal="center" vertical="center" wrapText="1"/>
    </xf>
    <xf numFmtId="0" fontId="4" fillId="0" borderId="1" xfId="0" applyFont="1" applyFill="1" applyBorder="1" applyAlignment="1">
      <alignment wrapText="1"/>
    </xf>
    <xf numFmtId="0" fontId="8" fillId="0" borderId="0" xfId="0" applyFont="1"/>
    <xf numFmtId="49" fontId="7" fillId="8" borderId="1" xfId="0" applyNumberFormat="1" applyFont="1" applyFill="1" applyBorder="1" applyAlignment="1" applyProtection="1">
      <alignment horizontal="center" vertical="center" wrapText="1"/>
      <protection locked="0"/>
    </xf>
    <xf numFmtId="1" fontId="7" fillId="8" borderId="1" xfId="0" applyNumberFormat="1" applyFont="1" applyFill="1" applyBorder="1" applyAlignment="1" applyProtection="1">
      <alignment horizontal="center" vertical="center"/>
      <protection locked="0"/>
    </xf>
    <xf numFmtId="0" fontId="4" fillId="0" borderId="1" xfId="0" applyFont="1" applyFill="1" applyBorder="1" applyAlignment="1" applyProtection="1">
      <alignment horizontal="left"/>
    </xf>
    <xf numFmtId="49" fontId="7" fillId="8" borderId="1" xfId="0" applyNumberFormat="1" applyFont="1" applyFill="1" applyBorder="1" applyAlignment="1" applyProtection="1">
      <alignment horizontal="center" vertical="center" wrapText="1"/>
    </xf>
    <xf numFmtId="0" fontId="7" fillId="8" borderId="1" xfId="0" applyFont="1" applyFill="1" applyBorder="1" applyAlignment="1" applyProtection="1">
      <alignment horizontal="center" vertical="center"/>
    </xf>
    <xf numFmtId="0" fontId="7" fillId="8" borderId="1" xfId="0" applyFont="1" applyFill="1" applyBorder="1" applyAlignment="1" applyProtection="1">
      <alignment horizontal="center" vertical="center" wrapText="1"/>
    </xf>
    <xf numFmtId="1" fontId="7" fillId="8" borderId="1" xfId="0" applyNumberFormat="1" applyFont="1" applyFill="1" applyBorder="1" applyAlignment="1" applyProtection="1">
      <alignment horizontal="center" vertical="center" wrapText="1"/>
    </xf>
    <xf numFmtId="1" fontId="7" fillId="8" borderId="1" xfId="0" applyNumberFormat="1" applyFont="1" applyFill="1" applyBorder="1" applyAlignment="1" applyProtection="1">
      <alignment horizontal="center" vertical="center"/>
    </xf>
    <xf numFmtId="0" fontId="7" fillId="8"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vertical="center" wrapText="1"/>
    </xf>
    <xf numFmtId="0" fontId="6" fillId="0" borderId="1" xfId="0" applyFont="1" applyFill="1" applyBorder="1" applyAlignment="1" applyProtection="1">
      <alignment vertical="center"/>
    </xf>
    <xf numFmtId="0" fontId="6" fillId="0" borderId="1" xfId="0" applyFont="1" applyFill="1" applyBorder="1" applyAlignment="1" applyProtection="1">
      <alignment horizontal="left" vertical="center"/>
    </xf>
    <xf numFmtId="44" fontId="6" fillId="0" borderId="1" xfId="0" applyNumberFormat="1" applyFont="1" applyFill="1" applyBorder="1" applyAlignment="1" applyProtection="1">
      <alignment horizontal="left" vertical="center"/>
    </xf>
    <xf numFmtId="0" fontId="6" fillId="8" borderId="1" xfId="0" applyFont="1" applyFill="1" applyBorder="1" applyAlignment="1" applyProtection="1">
      <alignment vertical="center"/>
    </xf>
    <xf numFmtId="0" fontId="6" fillId="0" borderId="1" xfId="0" applyFont="1" applyFill="1" applyBorder="1" applyAlignment="1" applyProtection="1">
      <alignment horizontal="center" vertical="center"/>
    </xf>
    <xf numFmtId="0" fontId="6" fillId="0" borderId="1" xfId="0" applyFont="1" applyBorder="1" applyAlignment="1" applyProtection="1">
      <alignment horizontal="center"/>
    </xf>
    <xf numFmtId="0" fontId="6" fillId="0" borderId="1" xfId="0" applyFont="1" applyBorder="1" applyAlignment="1" applyProtection="1">
      <alignment horizontal="center" vertical="center" wrapText="1"/>
    </xf>
    <xf numFmtId="0" fontId="6" fillId="0" borderId="1" xfId="0" applyFont="1" applyBorder="1" applyAlignment="1" applyProtection="1">
      <alignment horizontal="center" vertical="center"/>
    </xf>
    <xf numFmtId="0" fontId="4" fillId="0" borderId="1" xfId="0" applyFont="1" applyFill="1" applyBorder="1" applyAlignment="1" applyProtection="1">
      <alignment horizontal="center" vertical="center"/>
    </xf>
    <xf numFmtId="0" fontId="6" fillId="11" borderId="1" xfId="0" applyFont="1" applyFill="1" applyBorder="1" applyAlignment="1" applyProtection="1">
      <alignment horizontal="left" vertical="center"/>
    </xf>
    <xf numFmtId="0" fontId="4" fillId="0" borderId="1" xfId="0" applyFont="1" applyBorder="1" applyAlignment="1" applyProtection="1">
      <alignment wrapText="1"/>
      <protection locked="0"/>
    </xf>
    <xf numFmtId="15" fontId="4" fillId="0" borderId="1" xfId="0" applyNumberFormat="1" applyFont="1" applyFill="1" applyBorder="1" applyAlignment="1" applyProtection="1">
      <alignment wrapText="1"/>
      <protection locked="0"/>
    </xf>
    <xf numFmtId="3" fontId="7" fillId="12" borderId="1" xfId="0" applyNumberFormat="1" applyFont="1" applyFill="1" applyBorder="1" applyAlignment="1" applyProtection="1">
      <alignment horizontal="center" vertical="center"/>
      <protection locked="0"/>
    </xf>
    <xf numFmtId="0" fontId="6" fillId="0" borderId="1" xfId="0" applyFont="1" applyBorder="1" applyProtection="1"/>
    <xf numFmtId="0" fontId="6" fillId="0" borderId="1" xfId="0" applyFont="1" applyBorder="1" applyAlignment="1" applyProtection="1">
      <alignment horizontal="left"/>
    </xf>
    <xf numFmtId="44" fontId="6" fillId="0" borderId="1" xfId="0" applyNumberFormat="1" applyFont="1" applyBorder="1" applyProtection="1"/>
    <xf numFmtId="44" fontId="6" fillId="11" borderId="1" xfId="0" applyNumberFormat="1" applyFont="1" applyFill="1" applyBorder="1" applyAlignment="1" applyProtection="1">
      <alignment horizontal="left" vertical="center"/>
    </xf>
    <xf numFmtId="44" fontId="6" fillId="9" borderId="1" xfId="0" applyNumberFormat="1" applyFont="1" applyFill="1" applyBorder="1" applyAlignment="1" applyProtection="1">
      <alignment horizontal="left" vertical="center"/>
    </xf>
    <xf numFmtId="1" fontId="7" fillId="12" borderId="1" xfId="0" applyNumberFormat="1" applyFont="1" applyFill="1" applyBorder="1" applyAlignment="1" applyProtection="1">
      <alignment horizontal="center" vertical="center"/>
    </xf>
    <xf numFmtId="0" fontId="7" fillId="12" borderId="1" xfId="0" applyFont="1" applyFill="1" applyBorder="1" applyAlignment="1" applyProtection="1">
      <alignment horizontal="center" vertical="center" wrapText="1"/>
      <protection locked="0"/>
    </xf>
    <xf numFmtId="0" fontId="4" fillId="0" borderId="0" xfId="0" applyFont="1"/>
    <xf numFmtId="0" fontId="4" fillId="0" borderId="0" xfId="0" applyFont="1" applyProtection="1">
      <protection locked="0"/>
    </xf>
    <xf numFmtId="0" fontId="4" fillId="0" borderId="1" xfId="0" applyFont="1" applyFill="1" applyBorder="1" applyProtection="1">
      <protection locked="0"/>
    </xf>
    <xf numFmtId="0" fontId="5" fillId="8" borderId="1" xfId="0" applyFont="1" applyFill="1" applyBorder="1" applyAlignment="1" applyProtection="1">
      <alignment horizontal="center" vertical="center"/>
    </xf>
    <xf numFmtId="3" fontId="5" fillId="8" borderId="1" xfId="0" applyNumberFormat="1" applyFont="1" applyFill="1" applyBorder="1" applyAlignment="1" applyProtection="1">
      <alignment horizontal="center" vertical="center" wrapText="1"/>
    </xf>
    <xf numFmtId="0" fontId="5" fillId="8" borderId="1" xfId="0" applyFont="1" applyFill="1" applyBorder="1" applyAlignment="1" applyProtection="1">
      <alignment horizontal="center" vertical="center" wrapText="1"/>
    </xf>
    <xf numFmtId="44" fontId="5" fillId="8" borderId="1" xfId="0" applyNumberFormat="1" applyFont="1" applyFill="1" applyBorder="1" applyAlignment="1" applyProtection="1">
      <alignment horizontal="center" vertical="center" wrapText="1"/>
    </xf>
    <xf numFmtId="0" fontId="6" fillId="0" borderId="1" xfId="0" applyFont="1" applyFill="1" applyBorder="1" applyProtection="1"/>
    <xf numFmtId="0" fontId="6" fillId="0" borderId="1" xfId="0" applyFont="1" applyFill="1" applyBorder="1" applyAlignment="1" applyProtection="1">
      <alignment horizontal="center"/>
    </xf>
    <xf numFmtId="0" fontId="6" fillId="0" borderId="1" xfId="0" applyFont="1" applyFill="1" applyBorder="1" applyAlignment="1" applyProtection="1">
      <alignment horizontal="left"/>
    </xf>
    <xf numFmtId="0" fontId="6" fillId="8" borderId="1" xfId="0" applyFont="1" applyFill="1" applyBorder="1" applyAlignment="1" applyProtection="1">
      <alignment horizontal="center"/>
    </xf>
    <xf numFmtId="0" fontId="6" fillId="8" borderId="1" xfId="0" applyFont="1" applyFill="1" applyBorder="1" applyAlignment="1" applyProtection="1">
      <alignment horizontal="center" vertical="center"/>
    </xf>
    <xf numFmtId="164" fontId="6" fillId="8" borderId="1" xfId="0" applyNumberFormat="1" applyFont="1" applyFill="1" applyBorder="1" applyAlignment="1" applyProtection="1">
      <alignment horizontal="center"/>
    </xf>
    <xf numFmtId="1" fontId="6" fillId="8" borderId="1" xfId="0" applyNumberFormat="1" applyFont="1" applyFill="1" applyBorder="1" applyAlignment="1" applyProtection="1">
      <alignment horizontal="center"/>
    </xf>
    <xf numFmtId="164" fontId="6" fillId="8" borderId="1" xfId="0" applyNumberFormat="1" applyFont="1" applyFill="1" applyBorder="1" applyAlignment="1" applyProtection="1">
      <alignment horizontal="center"/>
    </xf>
    <xf numFmtId="49" fontId="6" fillId="0" borderId="1" xfId="0" applyNumberFormat="1" applyFont="1" applyFill="1" applyBorder="1" applyAlignment="1" applyProtection="1">
      <alignment horizontal="right"/>
    </xf>
    <xf numFmtId="0" fontId="6" fillId="0" borderId="1" xfId="0" applyNumberFormat="1" applyFont="1" applyFill="1" applyBorder="1" applyAlignment="1" applyProtection="1">
      <alignment horizontal="right"/>
    </xf>
    <xf numFmtId="0" fontId="6" fillId="0" borderId="1" xfId="0" applyFont="1" applyFill="1" applyBorder="1"/>
    <xf numFmtId="0" fontId="6" fillId="0" borderId="1" xfId="0" applyFont="1" applyFill="1" applyBorder="1" applyAlignment="1">
      <alignment horizontal="right"/>
    </xf>
    <xf numFmtId="0" fontId="11" fillId="0" borderId="1" xfId="0" applyNumberFormat="1" applyFont="1" applyFill="1" applyBorder="1" applyAlignment="1" applyProtection="1">
      <alignment horizontal="right"/>
    </xf>
    <xf numFmtId="0" fontId="11" fillId="0" borderId="1" xfId="0" applyFont="1" applyFill="1" applyBorder="1" applyAlignment="1" applyProtection="1">
      <alignment vertical="center"/>
    </xf>
    <xf numFmtId="44" fontId="6" fillId="9" borderId="1" xfId="0" applyNumberFormat="1" applyFont="1" applyFill="1" applyBorder="1" applyAlignment="1" applyProtection="1">
      <alignment horizontal="left" vertical="center"/>
    </xf>
    <xf numFmtId="0" fontId="6" fillId="0" borderId="1" xfId="0" applyFont="1" applyBorder="1"/>
    <xf numFmtId="44" fontId="6" fillId="9" borderId="1" xfId="0" applyNumberFormat="1" applyFont="1" applyFill="1" applyBorder="1" applyAlignment="1" applyProtection="1">
      <alignment horizontal="left"/>
    </xf>
    <xf numFmtId="1" fontId="5" fillId="0" borderId="1" xfId="0" applyNumberFormat="1" applyFont="1" applyFill="1" applyBorder="1" applyAlignment="1" applyProtection="1">
      <alignment horizontal="center" vertical="center"/>
    </xf>
    <xf numFmtId="44" fontId="0" fillId="0" borderId="0" xfId="0" applyNumberFormat="1"/>
    <xf numFmtId="3" fontId="0" fillId="0" borderId="0" xfId="0" applyNumberFormat="1"/>
    <xf numFmtId="49" fontId="0" fillId="0" borderId="0" xfId="0" applyNumberFormat="1"/>
    <xf numFmtId="1" fontId="5" fillId="8" borderId="1" xfId="0" applyNumberFormat="1" applyFont="1" applyFill="1" applyBorder="1" applyAlignment="1" applyProtection="1">
      <alignment horizontal="center" vertical="center" wrapText="1"/>
    </xf>
    <xf numFmtId="0" fontId="0" fillId="0" borderId="0" xfId="0" applyAlignment="1">
      <alignment horizontal="center"/>
    </xf>
    <xf numFmtId="1" fontId="7" fillId="15"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xf>
    <xf numFmtId="0" fontId="4" fillId="0" borderId="0" xfId="0" applyFont="1" applyAlignment="1">
      <alignment horizontal="center"/>
    </xf>
    <xf numFmtId="0" fontId="4" fillId="0" borderId="0" xfId="0" applyFont="1" applyFill="1" applyAlignment="1">
      <alignment horizontal="center"/>
    </xf>
    <xf numFmtId="0" fontId="4" fillId="0" borderId="1" xfId="0" applyFont="1" applyFill="1" applyBorder="1" applyAlignment="1" applyProtection="1">
      <alignment horizontal="center"/>
      <protection locked="0"/>
    </xf>
    <xf numFmtId="1" fontId="4" fillId="12" borderId="1" xfId="0" applyNumberFormat="1" applyFont="1" applyFill="1" applyBorder="1" applyAlignment="1" applyProtection="1">
      <alignment horizontal="center" vertical="center"/>
      <protection locked="0"/>
    </xf>
    <xf numFmtId="0" fontId="4" fillId="12" borderId="1" xfId="0" applyFont="1" applyFill="1" applyBorder="1" applyAlignment="1" applyProtection="1">
      <alignment horizontal="center"/>
      <protection locked="0"/>
    </xf>
    <xf numFmtId="1" fontId="4" fillId="12" borderId="1" xfId="0" applyNumberFormat="1" applyFont="1" applyFill="1" applyBorder="1" applyAlignment="1" applyProtection="1">
      <alignment horizontal="center"/>
    </xf>
    <xf numFmtId="1" fontId="4" fillId="12" borderId="2" xfId="0" applyNumberFormat="1" applyFont="1" applyFill="1" applyBorder="1" applyAlignment="1" applyProtection="1">
      <alignment horizontal="center"/>
      <protection locked="0"/>
    </xf>
    <xf numFmtId="1" fontId="4" fillId="12" borderId="1" xfId="0" applyNumberFormat="1" applyFont="1" applyFill="1" applyBorder="1" applyAlignment="1" applyProtection="1">
      <alignment horizontal="center"/>
      <protection locked="0"/>
    </xf>
    <xf numFmtId="0" fontId="4" fillId="0" borderId="2" xfId="0" applyFont="1" applyFill="1" applyBorder="1" applyAlignment="1" applyProtection="1">
      <alignment horizontal="center" vertical="center"/>
    </xf>
    <xf numFmtId="49" fontId="4" fillId="0" borderId="1" xfId="0" applyNumberFormat="1" applyFont="1" applyBorder="1" applyAlignment="1" applyProtection="1">
      <alignment horizontal="center"/>
    </xf>
    <xf numFmtId="0" fontId="4" fillId="0" borderId="1" xfId="0" applyFont="1" applyBorder="1" applyAlignment="1">
      <alignment horizontal="center"/>
    </xf>
    <xf numFmtId="0" fontId="6" fillId="0" borderId="1" xfId="0" applyFont="1" applyBorder="1" applyAlignment="1">
      <alignment horizontal="center"/>
    </xf>
    <xf numFmtId="0" fontId="4" fillId="0" borderId="0" xfId="0" applyFont="1" applyFill="1" applyBorder="1" applyAlignment="1" applyProtection="1">
      <alignment horizontal="center" vertical="center"/>
    </xf>
    <xf numFmtId="49" fontId="4" fillId="9" borderId="0" xfId="0" applyNumberFormat="1" applyFont="1" applyFill="1" applyBorder="1" applyAlignment="1" applyProtection="1">
      <alignment horizontal="center"/>
      <protection locked="0"/>
    </xf>
    <xf numFmtId="49" fontId="4" fillId="4" borderId="0" xfId="0" applyNumberFormat="1" applyFont="1" applyFill="1" applyBorder="1" applyAlignment="1" applyProtection="1">
      <alignment horizontal="center"/>
      <protection locked="0"/>
    </xf>
    <xf numFmtId="49" fontId="4" fillId="3" borderId="0" xfId="0" applyNumberFormat="1" applyFont="1" applyFill="1" applyBorder="1" applyAlignment="1" applyProtection="1">
      <alignment horizontal="center"/>
      <protection locked="0"/>
    </xf>
    <xf numFmtId="49" fontId="4" fillId="7" borderId="0" xfId="0" applyNumberFormat="1" applyFont="1" applyFill="1" applyBorder="1" applyAlignment="1" applyProtection="1">
      <alignment horizontal="center"/>
      <protection locked="0"/>
    </xf>
    <xf numFmtId="49" fontId="4" fillId="13" borderId="0" xfId="0" applyNumberFormat="1" applyFont="1" applyFill="1" applyBorder="1" applyAlignment="1" applyProtection="1">
      <alignment horizontal="center"/>
      <protection locked="0"/>
    </xf>
    <xf numFmtId="3" fontId="7" fillId="14" borderId="1" xfId="0" applyNumberFormat="1" applyFont="1" applyFill="1" applyBorder="1" applyAlignment="1" applyProtection="1">
      <alignment horizontal="center" vertical="center" wrapText="1"/>
      <protection locked="0"/>
    </xf>
    <xf numFmtId="3" fontId="7" fillId="14" borderId="1" xfId="0" applyNumberFormat="1" applyFont="1" applyFill="1" applyBorder="1" applyAlignment="1" applyProtection="1">
      <alignment horizontal="center" vertical="center"/>
      <protection locked="0"/>
    </xf>
    <xf numFmtId="1" fontId="7" fillId="14" borderId="1" xfId="0" applyNumberFormat="1" applyFont="1" applyFill="1" applyBorder="1" applyAlignment="1" applyProtection="1">
      <alignment horizontal="center"/>
    </xf>
    <xf numFmtId="0" fontId="7" fillId="0" borderId="0" xfId="0" applyFont="1" applyAlignment="1">
      <alignment horizontal="center"/>
    </xf>
    <xf numFmtId="1" fontId="7" fillId="14" borderId="1" xfId="0" applyNumberFormat="1" applyFont="1" applyFill="1" applyBorder="1" applyAlignment="1" applyProtection="1">
      <alignment horizontal="center"/>
      <protection locked="0"/>
    </xf>
    <xf numFmtId="1" fontId="4" fillId="0" borderId="0" xfId="0" applyNumberFormat="1" applyFont="1" applyAlignment="1">
      <alignment horizontal="center"/>
    </xf>
    <xf numFmtId="0" fontId="15" fillId="0" borderId="0" xfId="0" applyFont="1" applyAlignment="1">
      <alignment horizontal="center"/>
    </xf>
    <xf numFmtId="0" fontId="15" fillId="0" borderId="0" xfId="0" applyFont="1"/>
    <xf numFmtId="0" fontId="12" fillId="0" borderId="0" xfId="0" applyFont="1" applyAlignment="1">
      <alignment horizontal="center"/>
    </xf>
    <xf numFmtId="0" fontId="4" fillId="0" borderId="1" xfId="0" applyFont="1" applyBorder="1" applyAlignment="1">
      <alignment horizontal="center"/>
    </xf>
    <xf numFmtId="0" fontId="18" fillId="8" borderId="1" xfId="0" applyFont="1" applyFill="1" applyBorder="1" applyAlignment="1" applyProtection="1">
      <alignment horizontal="center" vertical="center"/>
    </xf>
    <xf numFmtId="0" fontId="17" fillId="8" borderId="1" xfId="0" applyFont="1" applyFill="1" applyBorder="1" applyAlignment="1" applyProtection="1">
      <alignment horizontal="center" vertical="center" wrapText="1"/>
    </xf>
    <xf numFmtId="3" fontId="17" fillId="8" borderId="1" xfId="0" applyNumberFormat="1" applyFont="1" applyFill="1" applyBorder="1" applyAlignment="1" applyProtection="1">
      <alignment horizontal="center" vertical="center" wrapText="1"/>
    </xf>
    <xf numFmtId="1" fontId="18" fillId="0" borderId="1" xfId="0" applyNumberFormat="1" applyFont="1" applyFill="1" applyBorder="1" applyAlignment="1" applyProtection="1">
      <alignment horizontal="center" vertical="center"/>
    </xf>
    <xf numFmtId="0" fontId="18" fillId="0" borderId="0" xfId="0" applyFont="1" applyBorder="1" applyProtection="1"/>
    <xf numFmtId="0" fontId="18" fillId="0" borderId="1" xfId="0" applyFont="1" applyFill="1" applyBorder="1" applyAlignment="1" applyProtection="1">
      <alignment horizontal="center" vertical="center" wrapText="1"/>
    </xf>
    <xf numFmtId="0" fontId="18" fillId="0" borderId="1" xfId="0" applyNumberFormat="1" applyFont="1" applyFill="1" applyBorder="1" applyAlignment="1" applyProtection="1">
      <alignment horizontal="center" vertical="center"/>
    </xf>
    <xf numFmtId="1" fontId="18" fillId="0" borderId="1" xfId="0" applyNumberFormat="1" applyFont="1" applyFill="1" applyBorder="1" applyAlignment="1" applyProtection="1">
      <alignment horizontal="center"/>
    </xf>
    <xf numFmtId="164" fontId="18" fillId="0" borderId="1" xfId="0" applyNumberFormat="1" applyFont="1" applyFill="1" applyBorder="1" applyAlignment="1" applyProtection="1">
      <alignment horizontal="center"/>
    </xf>
    <xf numFmtId="0" fontId="18" fillId="2" borderId="1" xfId="0" applyFont="1" applyFill="1" applyBorder="1" applyAlignment="1" applyProtection="1">
      <alignment horizontal="center" vertical="center" wrapText="1"/>
    </xf>
    <xf numFmtId="3" fontId="18" fillId="2" borderId="1" xfId="0" applyNumberFormat="1" applyFont="1" applyFill="1" applyBorder="1" applyAlignment="1" applyProtection="1">
      <alignment horizontal="center" vertical="center" wrapText="1"/>
    </xf>
    <xf numFmtId="0" fontId="18" fillId="0" borderId="1" xfId="0" applyFont="1" applyBorder="1" applyAlignment="1">
      <alignment horizontal="center"/>
    </xf>
    <xf numFmtId="0" fontId="18" fillId="0" borderId="1" xfId="0" applyNumberFormat="1" applyFont="1" applyFill="1" applyBorder="1" applyAlignment="1" applyProtection="1">
      <alignment horizontal="center"/>
    </xf>
    <xf numFmtId="49" fontId="18" fillId="0" borderId="1" xfId="0" applyNumberFormat="1" applyFont="1" applyFill="1" applyBorder="1" applyAlignment="1" applyProtection="1">
      <alignment horizontal="center"/>
    </xf>
    <xf numFmtId="0" fontId="18" fillId="0" borderId="0" xfId="0" applyFont="1" applyFill="1" applyBorder="1" applyProtection="1"/>
    <xf numFmtId="0" fontId="18" fillId="18" borderId="1" xfId="0" applyFont="1" applyFill="1" applyBorder="1" applyAlignment="1" applyProtection="1">
      <alignment horizontal="center" vertical="center"/>
    </xf>
    <xf numFmtId="0" fontId="18" fillId="0" borderId="0" xfId="0" applyFont="1" applyBorder="1" applyAlignment="1" applyProtection="1">
      <alignment horizontal="center"/>
    </xf>
    <xf numFmtId="0" fontId="18" fillId="0" borderId="0" xfId="0" applyFont="1" applyBorder="1" applyAlignment="1" applyProtection="1">
      <alignment horizontal="center" wrapText="1"/>
    </xf>
    <xf numFmtId="1" fontId="18" fillId="0" borderId="0" xfId="0" applyNumberFormat="1" applyFont="1" applyBorder="1" applyAlignment="1" applyProtection="1">
      <alignment horizontal="center"/>
    </xf>
    <xf numFmtId="0" fontId="16" fillId="0" borderId="0" xfId="0" applyFont="1" applyBorder="1" applyAlignment="1" applyProtection="1">
      <alignment horizontal="center"/>
    </xf>
    <xf numFmtId="0" fontId="16" fillId="0" borderId="0" xfId="0" applyFont="1" applyBorder="1" applyProtection="1"/>
    <xf numFmtId="1" fontId="4" fillId="0" borderId="0" xfId="0" applyNumberFormat="1" applyFont="1" applyFill="1" applyBorder="1" applyAlignment="1" applyProtection="1">
      <alignment horizontal="center"/>
    </xf>
    <xf numFmtId="0" fontId="18" fillId="19" borderId="1" xfId="0" applyFont="1" applyFill="1" applyBorder="1" applyAlignment="1" applyProtection="1">
      <alignment horizontal="center" vertical="center"/>
    </xf>
    <xf numFmtId="1" fontId="17" fillId="8" borderId="1" xfId="0" applyNumberFormat="1" applyFont="1" applyFill="1" applyBorder="1" applyAlignment="1" applyProtection="1">
      <alignment horizontal="center" vertical="center" wrapText="1"/>
    </xf>
    <xf numFmtId="165" fontId="16" fillId="0" borderId="0" xfId="0" applyNumberFormat="1" applyFont="1" applyBorder="1" applyAlignment="1" applyProtection="1">
      <alignment horizontal="center"/>
    </xf>
    <xf numFmtId="165" fontId="17" fillId="8" borderId="1" xfId="0" applyNumberFormat="1" applyFont="1" applyFill="1" applyBorder="1" applyAlignment="1" applyProtection="1">
      <alignment horizontal="center" vertical="center" wrapText="1"/>
    </xf>
    <xf numFmtId="165" fontId="18" fillId="0" borderId="0" xfId="0" applyNumberFormat="1" applyFont="1" applyBorder="1" applyAlignment="1" applyProtection="1">
      <alignment horizontal="center"/>
    </xf>
    <xf numFmtId="1" fontId="17" fillId="2" borderId="1" xfId="0" applyNumberFormat="1" applyFont="1" applyFill="1" applyBorder="1" applyAlignment="1" applyProtection="1">
      <alignment horizontal="center" vertical="center"/>
    </xf>
    <xf numFmtId="1" fontId="18" fillId="2" borderId="1" xfId="0" applyNumberFormat="1" applyFont="1" applyFill="1" applyBorder="1" applyAlignment="1" applyProtection="1">
      <alignment horizontal="center" vertical="center"/>
    </xf>
    <xf numFmtId="1" fontId="18" fillId="0" borderId="0" xfId="0" applyNumberFormat="1" applyFont="1" applyBorder="1" applyAlignment="1" applyProtection="1">
      <alignment horizontal="center" vertical="center"/>
    </xf>
    <xf numFmtId="0" fontId="18" fillId="0" borderId="0" xfId="0" applyFont="1" applyBorder="1" applyAlignment="1" applyProtection="1">
      <alignment horizontal="center" vertical="center"/>
    </xf>
    <xf numFmtId="1" fontId="18" fillId="0" borderId="0" xfId="0" applyNumberFormat="1" applyFont="1" applyBorder="1" applyAlignment="1" applyProtection="1">
      <alignment horizontal="center" vertical="center" wrapText="1"/>
    </xf>
    <xf numFmtId="1" fontId="18" fillId="2" borderId="1" xfId="0" applyNumberFormat="1" applyFont="1" applyFill="1" applyBorder="1" applyAlignment="1" applyProtection="1">
      <alignment horizontal="center" vertical="center" wrapText="1"/>
    </xf>
    <xf numFmtId="1" fontId="7" fillId="14" borderId="2" xfId="0" applyNumberFormat="1" applyFont="1" applyFill="1" applyBorder="1" applyAlignment="1" applyProtection="1">
      <alignment horizontal="center"/>
    </xf>
    <xf numFmtId="1" fontId="7" fillId="12" borderId="1" xfId="0" applyNumberFormat="1" applyFont="1" applyFill="1" applyBorder="1" applyAlignment="1" applyProtection="1">
      <alignment horizontal="center" vertical="center" wrapText="1"/>
      <protection locked="0"/>
    </xf>
    <xf numFmtId="1" fontId="7" fillId="14" borderId="1" xfId="0" applyNumberFormat="1" applyFont="1" applyFill="1" applyBorder="1" applyAlignment="1" applyProtection="1">
      <alignment horizontal="center" vertical="center" wrapText="1"/>
      <protection locked="0"/>
    </xf>
    <xf numFmtId="1" fontId="4" fillId="15" borderId="1" xfId="0" applyNumberFormat="1" applyFont="1" applyFill="1" applyBorder="1" applyAlignment="1" applyProtection="1">
      <alignment horizontal="center"/>
    </xf>
    <xf numFmtId="1" fontId="4" fillId="0" borderId="0" xfId="0" applyNumberFormat="1" applyFont="1" applyFill="1" applyBorder="1" applyAlignment="1" applyProtection="1">
      <alignment horizontal="center"/>
      <protection locked="0"/>
    </xf>
    <xf numFmtId="1" fontId="4" fillId="12" borderId="1" xfId="0" applyNumberFormat="1" applyFont="1" applyFill="1" applyBorder="1" applyAlignment="1">
      <alignment horizontal="center"/>
    </xf>
    <xf numFmtId="1" fontId="7" fillId="0" borderId="0" xfId="0" applyNumberFormat="1" applyFont="1" applyAlignment="1">
      <alignment horizontal="center"/>
    </xf>
    <xf numFmtId="1" fontId="7" fillId="0" borderId="0" xfId="0" applyNumberFormat="1" applyFont="1" applyBorder="1" applyAlignment="1">
      <alignment horizontal="center"/>
    </xf>
    <xf numFmtId="1" fontId="4" fillId="0" borderId="0" xfId="0" applyNumberFormat="1" applyFont="1" applyBorder="1" applyAlignment="1">
      <alignment horizontal="center"/>
    </xf>
    <xf numFmtId="0" fontId="4" fillId="0" borderId="1" xfId="0" applyFont="1" applyBorder="1" applyAlignment="1" applyProtection="1">
      <alignment horizontal="center"/>
    </xf>
    <xf numFmtId="0" fontId="4" fillId="0" borderId="1" xfId="0" applyNumberFormat="1" applyFont="1" applyFill="1" applyBorder="1" applyAlignment="1" applyProtection="1">
      <alignment horizontal="center"/>
      <protection locked="0"/>
    </xf>
    <xf numFmtId="0" fontId="18" fillId="20" borderId="1" xfId="0" applyFont="1" applyFill="1" applyBorder="1" applyAlignment="1" applyProtection="1">
      <alignment horizontal="center" vertical="center"/>
    </xf>
    <xf numFmtId="49" fontId="4" fillId="0" borderId="0" xfId="0" applyNumberFormat="1" applyFont="1" applyFill="1" applyBorder="1" applyAlignment="1" applyProtection="1">
      <alignment horizontal="center"/>
      <protection locked="0"/>
    </xf>
    <xf numFmtId="49" fontId="4" fillId="0" borderId="1" xfId="0" applyNumberFormat="1" applyFont="1" applyFill="1" applyBorder="1" applyAlignment="1" applyProtection="1">
      <alignment horizontal="center"/>
      <protection locked="0"/>
    </xf>
    <xf numFmtId="0" fontId="4" fillId="0" borderId="0" xfId="0" applyFont="1" applyBorder="1" applyAlignment="1" applyProtection="1">
      <protection locked="0"/>
    </xf>
    <xf numFmtId="0" fontId="18" fillId="2" borderId="1" xfId="0" applyFont="1" applyFill="1" applyBorder="1" applyAlignment="1" applyProtection="1">
      <alignment horizontal="center" vertical="center"/>
    </xf>
    <xf numFmtId="1" fontId="19" fillId="0" borderId="0" xfId="0" applyNumberFormat="1" applyFont="1" applyFill="1" applyAlignment="1">
      <alignment horizontal="center"/>
    </xf>
    <xf numFmtId="1" fontId="4" fillId="0" borderId="1" xfId="0" applyNumberFormat="1" applyFont="1" applyFill="1" applyBorder="1" applyAlignment="1" applyProtection="1">
      <alignment horizontal="center"/>
      <protection locked="0"/>
    </xf>
    <xf numFmtId="0" fontId="4" fillId="12" borderId="1" xfId="0" applyFont="1" applyFill="1" applyBorder="1" applyAlignment="1" applyProtection="1">
      <alignment horizontal="left"/>
    </xf>
    <xf numFmtId="0" fontId="4" fillId="12" borderId="1" xfId="0" applyFont="1" applyFill="1" applyBorder="1" applyProtection="1"/>
    <xf numFmtId="0" fontId="4" fillId="12" borderId="1" xfId="0" applyFont="1" applyFill="1" applyBorder="1"/>
    <xf numFmtId="0" fontId="4" fillId="12" borderId="1" xfId="0" applyFont="1" applyFill="1" applyBorder="1"/>
    <xf numFmtId="0" fontId="4" fillId="0" borderId="1" xfId="0" applyFont="1" applyBorder="1" applyAlignment="1" applyProtection="1">
      <alignment horizontal="left" wrapText="1"/>
      <protection locked="0"/>
    </xf>
    <xf numFmtId="0" fontId="4" fillId="0" borderId="0" xfId="0" applyNumberFormat="1" applyFont="1" applyFill="1" applyBorder="1" applyAlignment="1" applyProtection="1">
      <alignment horizontal="center"/>
      <protection locked="0"/>
    </xf>
    <xf numFmtId="49" fontId="4" fillId="17" borderId="1" xfId="0" applyNumberFormat="1" applyFont="1" applyFill="1" applyBorder="1" applyAlignment="1" applyProtection="1">
      <alignment horizontal="center"/>
      <protection locked="0"/>
    </xf>
    <xf numFmtId="0" fontId="4" fillId="16" borderId="1" xfId="0" applyFont="1" applyFill="1" applyBorder="1" applyAlignment="1" applyProtection="1">
      <alignment horizontal="center" vertical="center"/>
    </xf>
    <xf numFmtId="1" fontId="4" fillId="0" borderId="1" xfId="0" applyNumberFormat="1" applyFont="1" applyFill="1" applyBorder="1" applyAlignment="1" applyProtection="1">
      <alignment horizontal="center" vertical="center"/>
    </xf>
    <xf numFmtId="0" fontId="4" fillId="0" borderId="1" xfId="0" applyFont="1" applyFill="1" applyBorder="1" applyAlignment="1">
      <alignment horizontal="center"/>
    </xf>
    <xf numFmtId="0" fontId="20" fillId="0" borderId="1" xfId="0" applyFont="1" applyBorder="1" applyAlignment="1">
      <alignment horizontal="center"/>
    </xf>
    <xf numFmtId="0" fontId="4" fillId="0" borderId="1" xfId="0" applyFont="1" applyFill="1" applyBorder="1" applyAlignment="1" applyProtection="1">
      <alignment wrapText="1"/>
      <protection locked="0"/>
    </xf>
    <xf numFmtId="1" fontId="4" fillId="0" borderId="0" xfId="0" applyNumberFormat="1" applyFont="1" applyFill="1" applyAlignment="1">
      <alignment horizontal="center"/>
    </xf>
    <xf numFmtId="1" fontId="4" fillId="0" borderId="1" xfId="0" applyNumberFormat="1" applyFont="1" applyFill="1" applyBorder="1" applyAlignment="1">
      <alignment wrapText="1"/>
    </xf>
    <xf numFmtId="1" fontId="4" fillId="0" borderId="1" xfId="0" applyNumberFormat="1" applyFont="1" applyFill="1" applyBorder="1" applyAlignment="1" applyProtection="1">
      <alignment horizontal="center"/>
    </xf>
    <xf numFmtId="1" fontId="7" fillId="0" borderId="0" xfId="0" applyNumberFormat="1" applyFont="1" applyFill="1" applyAlignment="1">
      <alignment horizontal="center"/>
    </xf>
    <xf numFmtId="0" fontId="7" fillId="0" borderId="0" xfId="0" applyFont="1" applyFill="1" applyAlignment="1">
      <alignment horizontal="center"/>
    </xf>
    <xf numFmtId="0" fontId="4" fillId="0" borderId="0" xfId="0" applyFont="1" applyFill="1" applyProtection="1">
      <protection locked="0"/>
    </xf>
    <xf numFmtId="1" fontId="7" fillId="15" borderId="0" xfId="0" applyNumberFormat="1" applyFont="1" applyFill="1" applyAlignment="1">
      <alignment horizontal="center"/>
    </xf>
    <xf numFmtId="0" fontId="4" fillId="0" borderId="1" xfId="0" applyFont="1" applyFill="1" applyBorder="1" applyAlignment="1" applyProtection="1">
      <alignment horizontal="center" vertical="center"/>
    </xf>
    <xf numFmtId="0" fontId="22" fillId="0" borderId="1" xfId="0" applyFont="1" applyBorder="1" applyAlignment="1">
      <alignment horizontal="center"/>
    </xf>
    <xf numFmtId="0" fontId="23" fillId="0" borderId="1" xfId="0" applyFont="1" applyBorder="1" applyAlignment="1" applyProtection="1">
      <alignment wrapText="1"/>
      <protection locked="0"/>
    </xf>
    <xf numFmtId="1" fontId="7" fillId="0" borderId="0" xfId="0" applyNumberFormat="1" applyFont="1" applyFill="1" applyBorder="1" applyAlignment="1" applyProtection="1">
      <alignment horizontal="center"/>
    </xf>
    <xf numFmtId="49" fontId="4" fillId="9" borderId="1" xfId="0" applyNumberFormat="1" applyFont="1" applyFill="1" applyBorder="1" applyAlignment="1" applyProtection="1">
      <alignment horizontal="center"/>
      <protection locked="0"/>
    </xf>
    <xf numFmtId="49" fontId="4" fillId="4" borderId="1" xfId="0" applyNumberFormat="1" applyFont="1" applyFill="1" applyBorder="1" applyAlignment="1" applyProtection="1">
      <alignment horizontal="center"/>
      <protection locked="0"/>
    </xf>
    <xf numFmtId="49" fontId="4" fillId="7" borderId="1" xfId="0" applyNumberFormat="1" applyFont="1" applyFill="1" applyBorder="1" applyAlignment="1" applyProtection="1">
      <alignment horizontal="center"/>
      <protection locked="0"/>
    </xf>
    <xf numFmtId="0" fontId="18" fillId="21" borderId="1" xfId="0" applyFont="1" applyFill="1" applyBorder="1" applyAlignment="1" applyProtection="1">
      <alignment horizontal="center" vertical="center"/>
    </xf>
    <xf numFmtId="0" fontId="18" fillId="17" borderId="1" xfId="0" applyFont="1" applyFill="1" applyBorder="1" applyAlignment="1" applyProtection="1">
      <alignment horizontal="center" vertical="center"/>
    </xf>
    <xf numFmtId="1" fontId="4" fillId="19"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18" fillId="0" borderId="1" xfId="0" applyFont="1" applyFill="1" applyBorder="1" applyAlignment="1">
      <alignment horizontal="center"/>
    </xf>
    <xf numFmtId="0" fontId="18" fillId="0" borderId="1" xfId="0" applyFont="1" applyFill="1" applyBorder="1" applyAlignment="1" applyProtection="1">
      <alignment horizontal="center"/>
    </xf>
    <xf numFmtId="0" fontId="18" fillId="0" borderId="1" xfId="0" applyFont="1" applyFill="1" applyBorder="1" applyAlignment="1" applyProtection="1">
      <alignment horizontal="center" vertical="center"/>
    </xf>
    <xf numFmtId="0" fontId="4" fillId="17" borderId="1" xfId="0" applyNumberFormat="1" applyFont="1" applyFill="1" applyBorder="1" applyAlignment="1" applyProtection="1">
      <alignment horizontal="center"/>
      <protection locked="0"/>
    </xf>
    <xf numFmtId="0" fontId="25" fillId="0" borderId="0" xfId="0" pivotButton="1" applyFont="1"/>
    <xf numFmtId="0" fontId="25" fillId="0" borderId="0" xfId="0" applyFont="1"/>
    <xf numFmtId="0" fontId="25" fillId="0" borderId="0" xfId="0" applyFont="1" applyAlignment="1">
      <alignment horizontal="left"/>
    </xf>
    <xf numFmtId="0" fontId="25" fillId="0" borderId="0" xfId="0" applyNumberFormat="1" applyFont="1"/>
    <xf numFmtId="0" fontId="25" fillId="0" borderId="8" xfId="0" applyFont="1" applyBorder="1"/>
    <xf numFmtId="0" fontId="25" fillId="0" borderId="9" xfId="0" applyFont="1" applyBorder="1"/>
    <xf numFmtId="0" fontId="25" fillId="0" borderId="10" xfId="0" applyFont="1" applyBorder="1"/>
    <xf numFmtId="0" fontId="25" fillId="0" borderId="11" xfId="0" applyFont="1" applyBorder="1"/>
    <xf numFmtId="0" fontId="25" fillId="0" borderId="12" xfId="0" applyFont="1" applyBorder="1"/>
    <xf numFmtId="0" fontId="25" fillId="0" borderId="13" xfId="0" applyFont="1" applyBorder="1"/>
    <xf numFmtId="0" fontId="25" fillId="0" borderId="14" xfId="0" applyFont="1" applyBorder="1"/>
    <xf numFmtId="0" fontId="25" fillId="0" borderId="15" xfId="0" applyFont="1" applyBorder="1"/>
    <xf numFmtId="0" fontId="25" fillId="0" borderId="16" xfId="0" applyFont="1" applyBorder="1"/>
    <xf numFmtId="0" fontId="25" fillId="0" borderId="0" xfId="0" applyFont="1" applyAlignment="1">
      <alignment horizontal="left" indent="1"/>
    </xf>
    <xf numFmtId="0" fontId="25" fillId="0" borderId="0" xfId="0" applyFont="1" applyAlignment="1">
      <alignment horizontal="center" vertical="center"/>
    </xf>
    <xf numFmtId="0" fontId="25" fillId="0" borderId="0" xfId="0" applyFont="1" applyAlignment="1">
      <alignment horizontal="left" indent="2"/>
    </xf>
    <xf numFmtId="0" fontId="25" fillId="0" borderId="0" xfId="0" applyFont="1" applyAlignment="1">
      <alignment horizontal="left" indent="3"/>
    </xf>
    <xf numFmtId="0" fontId="18" fillId="0" borderId="1" xfId="0" applyFont="1" applyBorder="1" applyProtection="1"/>
    <xf numFmtId="0" fontId="4" fillId="22" borderId="1" xfId="0" applyFont="1" applyFill="1" applyBorder="1" applyAlignment="1">
      <alignment horizontal="center"/>
    </xf>
    <xf numFmtId="0" fontId="4" fillId="0" borderId="0" xfId="0" applyFont="1" applyAlignment="1">
      <alignment horizontal="left"/>
    </xf>
    <xf numFmtId="0" fontId="24" fillId="0" borderId="1" xfId="0" applyFont="1" applyFill="1" applyBorder="1" applyAlignment="1" applyProtection="1">
      <alignment horizontal="center"/>
    </xf>
    <xf numFmtId="168" fontId="4" fillId="0" borderId="1" xfId="0" applyNumberFormat="1" applyFont="1" applyFill="1" applyBorder="1" applyAlignment="1" applyProtection="1">
      <alignment horizontal="center"/>
    </xf>
    <xf numFmtId="168" fontId="18" fillId="0" borderId="1" xfId="0" applyNumberFormat="1" applyFont="1" applyFill="1" applyBorder="1" applyAlignment="1" applyProtection="1">
      <alignment horizontal="center" vertical="center"/>
    </xf>
    <xf numFmtId="0" fontId="18" fillId="0" borderId="4" xfId="0" applyFont="1" applyFill="1" applyBorder="1" applyAlignment="1" applyProtection="1">
      <alignment horizontal="center" vertical="center"/>
    </xf>
    <xf numFmtId="0" fontId="18" fillId="0" borderId="0" xfId="0" applyFont="1" applyFill="1" applyBorder="1" applyAlignment="1" applyProtection="1">
      <alignment horizontal="center" vertical="center"/>
    </xf>
    <xf numFmtId="0" fontId="18" fillId="0" borderId="0" xfId="0" applyFont="1" applyFill="1" applyBorder="1" applyAlignment="1" applyProtection="1">
      <alignment horizontal="center"/>
    </xf>
    <xf numFmtId="0" fontId="18" fillId="0" borderId="0" xfId="0" applyNumberFormat="1" applyFont="1" applyFill="1" applyBorder="1" applyAlignment="1" applyProtection="1">
      <alignment horizontal="center" vertical="center"/>
    </xf>
    <xf numFmtId="0" fontId="18" fillId="0" borderId="0" xfId="0" applyFont="1" applyFill="1" applyBorder="1" applyAlignment="1">
      <alignment horizontal="center"/>
    </xf>
    <xf numFmtId="0" fontId="18" fillId="18" borderId="0" xfId="0" applyNumberFormat="1" applyFont="1" applyFill="1" applyBorder="1" applyAlignment="1" applyProtection="1">
      <alignment horizontal="center" vertical="center"/>
    </xf>
    <xf numFmtId="0" fontId="24" fillId="0" borderId="0" xfId="0" applyFont="1" applyBorder="1" applyAlignment="1" applyProtection="1">
      <alignment horizontal="center"/>
    </xf>
    <xf numFmtId="165" fontId="24" fillId="0" borderId="0" xfId="0" applyNumberFormat="1" applyFont="1" applyBorder="1" applyAlignment="1" applyProtection="1">
      <alignment horizontal="center"/>
    </xf>
    <xf numFmtId="0" fontId="4" fillId="0" borderId="0" xfId="0" applyFont="1" applyBorder="1" applyAlignment="1">
      <alignment horizontal="center"/>
    </xf>
    <xf numFmtId="0" fontId="4" fillId="0" borderId="0" xfId="0" applyFont="1" applyFill="1" applyBorder="1" applyAlignment="1">
      <alignment horizontal="center"/>
    </xf>
    <xf numFmtId="167" fontId="8" fillId="0" borderId="0" xfId="0" applyNumberFormat="1" applyFont="1"/>
    <xf numFmtId="0" fontId="0" fillId="0" borderId="0" xfId="0" applyNumberFormat="1" applyFill="1"/>
    <xf numFmtId="4" fontId="0" fillId="0" borderId="0" xfId="0" applyNumberFormat="1" applyFill="1"/>
    <xf numFmtId="0" fontId="4" fillId="0" borderId="1" xfId="0" applyFont="1" applyFill="1" applyBorder="1" applyAlignment="1" applyProtection="1">
      <alignment vertical="center"/>
    </xf>
    <xf numFmtId="0" fontId="21" fillId="0" borderId="1" xfId="0" applyFont="1" applyFill="1" applyBorder="1" applyAlignment="1" applyProtection="1">
      <alignment horizontal="center"/>
    </xf>
    <xf numFmtId="0" fontId="21" fillId="0" borderId="1" xfId="0" applyFont="1" applyFill="1" applyBorder="1" applyAlignment="1">
      <alignment horizontal="center"/>
    </xf>
    <xf numFmtId="0" fontId="21" fillId="0" borderId="1" xfId="0" applyFont="1" applyFill="1" applyBorder="1" applyAlignment="1" applyProtection="1">
      <alignment horizontal="center" vertical="center"/>
    </xf>
    <xf numFmtId="1" fontId="4" fillId="0" borderId="1" xfId="0" applyNumberFormat="1" applyFont="1" applyFill="1" applyBorder="1" applyAlignment="1" applyProtection="1">
      <alignment horizontal="center" wrapText="1"/>
      <protection locked="0"/>
    </xf>
    <xf numFmtId="0" fontId="28" fillId="8" borderId="1" xfId="0" applyFont="1" applyFill="1" applyBorder="1" applyAlignment="1" applyProtection="1">
      <alignment horizontal="center" vertical="center"/>
    </xf>
    <xf numFmtId="0" fontId="27" fillId="8" borderId="1" xfId="0" applyFont="1" applyFill="1" applyBorder="1" applyAlignment="1" applyProtection="1">
      <alignment horizontal="center" vertical="center"/>
    </xf>
    <xf numFmtId="0" fontId="27" fillId="8" borderId="1" xfId="0" applyFont="1" applyFill="1" applyBorder="1" applyAlignment="1" applyProtection="1">
      <alignment horizontal="center" vertical="center" wrapText="1"/>
    </xf>
    <xf numFmtId="0" fontId="27" fillId="8" borderId="3" xfId="0" applyFont="1" applyFill="1" applyBorder="1" applyAlignment="1" applyProtection="1">
      <alignment horizontal="center" vertical="center" wrapText="1"/>
    </xf>
    <xf numFmtId="3" fontId="27" fillId="8" borderId="1" xfId="0" applyNumberFormat="1" applyFont="1" applyFill="1" applyBorder="1" applyAlignment="1" applyProtection="1">
      <alignment horizontal="center" vertical="center" wrapText="1"/>
    </xf>
    <xf numFmtId="1" fontId="27" fillId="8" borderId="1" xfId="0" applyNumberFormat="1" applyFont="1" applyFill="1" applyBorder="1" applyAlignment="1" applyProtection="1">
      <alignment horizontal="center" vertical="center" wrapText="1"/>
    </xf>
    <xf numFmtId="0" fontId="27" fillId="0" borderId="0" xfId="0" applyFont="1" applyBorder="1" applyAlignment="1" applyProtection="1">
      <alignment horizontal="center" vertical="center"/>
    </xf>
    <xf numFmtId="0" fontId="28" fillId="0" borderId="0" xfId="0" applyFont="1" applyBorder="1" applyProtection="1"/>
    <xf numFmtId="0" fontId="28" fillId="0" borderId="0" xfId="0" applyFont="1" applyBorder="1" applyAlignment="1" applyProtection="1">
      <alignment horizontal="center"/>
    </xf>
    <xf numFmtId="1" fontId="28" fillId="0" borderId="0" xfId="0" applyNumberFormat="1" applyFont="1" applyBorder="1" applyAlignment="1" applyProtection="1">
      <alignment horizontal="center"/>
    </xf>
    <xf numFmtId="1" fontId="28" fillId="0" borderId="0" xfId="0" applyNumberFormat="1" applyFont="1" applyBorder="1" applyAlignment="1" applyProtection="1">
      <alignment horizontal="center" wrapText="1"/>
    </xf>
    <xf numFmtId="0" fontId="28" fillId="0" borderId="0" xfId="0" applyFont="1" applyBorder="1" applyAlignment="1" applyProtection="1">
      <alignment horizontal="center" vertical="center"/>
    </xf>
    <xf numFmtId="1" fontId="28" fillId="0" borderId="0" xfId="0" applyNumberFormat="1" applyFont="1" applyBorder="1" applyAlignment="1" applyProtection="1">
      <alignment horizontal="center" vertical="center"/>
    </xf>
    <xf numFmtId="1" fontId="28" fillId="0" borderId="0" xfId="0" applyNumberFormat="1" applyFont="1" applyBorder="1" applyAlignment="1" applyProtection="1">
      <alignment horizontal="center" vertical="center" wrapText="1"/>
    </xf>
    <xf numFmtId="0" fontId="4" fillId="21" borderId="1" xfId="0" applyFont="1" applyFill="1" applyBorder="1" applyAlignment="1" applyProtection="1">
      <alignment horizontal="center" vertical="center"/>
    </xf>
    <xf numFmtId="0" fontId="4" fillId="0" borderId="1" xfId="0" applyFont="1" applyFill="1" applyBorder="1" applyAlignment="1" applyProtection="1">
      <protection locked="0"/>
    </xf>
    <xf numFmtId="0" fontId="15" fillId="0" borderId="0" xfId="0" applyFont="1" applyFill="1" applyBorder="1" applyAlignment="1" applyProtection="1">
      <alignment vertical="center"/>
    </xf>
    <xf numFmtId="0" fontId="26" fillId="23" borderId="0" xfId="0" applyFont="1" applyFill="1" applyBorder="1" applyProtection="1"/>
    <xf numFmtId="1" fontId="26" fillId="23" borderId="0" xfId="0" applyNumberFormat="1" applyFont="1" applyFill="1" applyBorder="1" applyProtection="1"/>
    <xf numFmtId="0" fontId="4" fillId="0" borderId="1" xfId="0" quotePrefix="1" applyFont="1" applyFill="1" applyBorder="1" applyAlignment="1" applyProtection="1">
      <alignment horizontal="center" vertical="center"/>
    </xf>
    <xf numFmtId="168" fontId="26" fillId="23" borderId="1" xfId="0" applyNumberFormat="1" applyFont="1" applyFill="1" applyBorder="1" applyAlignment="1" applyProtection="1">
      <alignment horizontal="center" vertical="center"/>
    </xf>
    <xf numFmtId="168" fontId="18" fillId="24" borderId="1" xfId="0" applyNumberFormat="1" applyFont="1" applyFill="1" applyBorder="1" applyAlignment="1" applyProtection="1">
      <alignment horizontal="center"/>
    </xf>
    <xf numFmtId="3" fontId="27" fillId="8" borderId="1" xfId="0" applyNumberFormat="1" applyFont="1" applyFill="1" applyBorder="1" applyAlignment="1" applyProtection="1">
      <alignment vertical="center" wrapText="1"/>
    </xf>
    <xf numFmtId="1" fontId="28" fillId="0" borderId="0" xfId="0" applyNumberFormat="1" applyFont="1" applyBorder="1" applyAlignment="1" applyProtection="1">
      <alignment vertical="center"/>
    </xf>
    <xf numFmtId="1" fontId="18" fillId="2" borderId="1" xfId="0" applyNumberFormat="1" applyFont="1" applyFill="1" applyBorder="1" applyAlignment="1" applyProtection="1">
      <alignment horizontal="center" vertical="center"/>
    </xf>
    <xf numFmtId="44" fontId="0" fillId="0" borderId="0" xfId="846" applyFont="1"/>
    <xf numFmtId="44" fontId="8" fillId="0" borderId="0" xfId="0" applyNumberFormat="1" applyFont="1"/>
    <xf numFmtId="1" fontId="18" fillId="2" borderId="1" xfId="0" applyNumberFormat="1" applyFont="1" applyFill="1" applyBorder="1" applyAlignment="1" applyProtection="1">
      <alignment horizontal="center" vertical="center"/>
    </xf>
    <xf numFmtId="0" fontId="0" fillId="0" borderId="0" xfId="0"/>
    <xf numFmtId="0" fontId="4" fillId="0" borderId="1" xfId="0" applyFont="1" applyFill="1" applyBorder="1" applyAlignment="1" applyProtection="1">
      <alignment horizontal="center" vertical="center"/>
    </xf>
    <xf numFmtId="1" fontId="18" fillId="2" borderId="1" xfId="0" applyNumberFormat="1" applyFont="1" applyFill="1" applyBorder="1" applyAlignment="1" applyProtection="1">
      <alignment horizontal="center" vertical="center"/>
    </xf>
    <xf numFmtId="49" fontId="4" fillId="17" borderId="1" xfId="0" applyNumberFormat="1" applyFont="1" applyFill="1" applyBorder="1" applyAlignment="1" applyProtection="1">
      <alignment horizontal="center"/>
      <protection locked="0"/>
    </xf>
    <xf numFmtId="168" fontId="4" fillId="0" borderId="1" xfId="0" applyNumberFormat="1" applyFont="1" applyFill="1" applyBorder="1" applyAlignment="1" applyProtection="1">
      <alignment horizontal="center"/>
    </xf>
    <xf numFmtId="0" fontId="8" fillId="0" borderId="0" xfId="0" applyFont="1" applyAlignment="1">
      <alignment wrapText="1"/>
    </xf>
    <xf numFmtId="0" fontId="4" fillId="36" borderId="1" xfId="0" applyNumberFormat="1" applyFont="1" applyFill="1" applyBorder="1" applyAlignment="1" applyProtection="1">
      <alignment horizontal="center"/>
      <protection locked="0"/>
    </xf>
    <xf numFmtId="43" fontId="8" fillId="0" borderId="0" xfId="0" applyNumberFormat="1" applyFont="1"/>
    <xf numFmtId="0" fontId="42" fillId="0" borderId="0" xfId="0" pivotButton="1" applyFont="1"/>
    <xf numFmtId="0" fontId="42" fillId="0" borderId="0" xfId="0" applyFont="1"/>
    <xf numFmtId="0" fontId="42" fillId="0" borderId="0" xfId="0" applyFont="1" applyAlignment="1">
      <alignment horizontal="left"/>
    </xf>
    <xf numFmtId="167" fontId="42" fillId="0" borderId="0" xfId="0" applyNumberFormat="1" applyFont="1"/>
    <xf numFmtId="0" fontId="42" fillId="0" borderId="0" xfId="0" applyFont="1" applyAlignment="1">
      <alignment horizontal="center"/>
    </xf>
    <xf numFmtId="10" fontId="8" fillId="0" borderId="0" xfId="847" applyNumberFormat="1" applyFont="1"/>
    <xf numFmtId="0" fontId="4" fillId="36" borderId="4" xfId="0" applyNumberFormat="1" applyFont="1" applyFill="1" applyBorder="1" applyAlignment="1" applyProtection="1">
      <alignment horizontal="center"/>
      <protection locked="0"/>
    </xf>
    <xf numFmtId="0" fontId="18" fillId="0" borderId="4" xfId="0" applyFont="1" applyBorder="1" applyProtection="1"/>
    <xf numFmtId="168" fontId="18" fillId="0" borderId="4" xfId="0" applyNumberFormat="1" applyFont="1" applyFill="1" applyBorder="1" applyAlignment="1" applyProtection="1">
      <alignment horizontal="center" vertical="center"/>
    </xf>
    <xf numFmtId="0" fontId="18" fillId="0" borderId="4" xfId="0" applyNumberFormat="1" applyFont="1" applyFill="1" applyBorder="1" applyAlignment="1" applyProtection="1">
      <alignment horizontal="center" vertical="center"/>
    </xf>
    <xf numFmtId="0" fontId="18" fillId="2" borderId="4" xfId="0" applyFont="1" applyFill="1" applyBorder="1" applyAlignment="1" applyProtection="1">
      <alignment horizontal="center" vertical="center"/>
    </xf>
    <xf numFmtId="0" fontId="18" fillId="2" borderId="4" xfId="0" applyFont="1" applyFill="1" applyBorder="1" applyAlignment="1" applyProtection="1">
      <alignment horizontal="center" vertical="center" wrapText="1"/>
    </xf>
    <xf numFmtId="164" fontId="18" fillId="0" borderId="4" xfId="0" applyNumberFormat="1" applyFont="1" applyFill="1" applyBorder="1" applyAlignment="1" applyProtection="1">
      <alignment horizontal="center"/>
    </xf>
    <xf numFmtId="0" fontId="18" fillId="0" borderId="4" xfId="0" applyFont="1" applyFill="1" applyBorder="1" applyAlignment="1" applyProtection="1">
      <alignment horizontal="center" vertical="center" wrapText="1"/>
    </xf>
    <xf numFmtId="1" fontId="18" fillId="2" borderId="4" xfId="0" applyNumberFormat="1" applyFont="1" applyFill="1" applyBorder="1" applyAlignment="1" applyProtection="1">
      <alignment horizontal="center" vertical="center" wrapText="1"/>
    </xf>
    <xf numFmtId="1" fontId="18" fillId="0" borderId="4" xfId="0" applyNumberFormat="1" applyFont="1" applyFill="1" applyBorder="1" applyAlignment="1" applyProtection="1">
      <alignment horizontal="center"/>
    </xf>
    <xf numFmtId="1" fontId="17" fillId="2" borderId="4" xfId="0" applyNumberFormat="1" applyFont="1" applyFill="1" applyBorder="1" applyAlignment="1" applyProtection="1">
      <alignment horizontal="center" vertical="center"/>
    </xf>
    <xf numFmtId="1" fontId="18" fillId="2" borderId="4" xfId="0" applyNumberFormat="1" applyFont="1" applyFill="1" applyBorder="1" applyAlignment="1" applyProtection="1">
      <alignment horizontal="center" vertical="center"/>
    </xf>
    <xf numFmtId="164" fontId="18" fillId="0" borderId="0" xfId="0" applyNumberFormat="1" applyFont="1" applyFill="1" applyBorder="1" applyAlignment="1" applyProtection="1">
      <alignment horizont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xf>
    <xf numFmtId="1" fontId="18" fillId="0" borderId="0" xfId="0" applyNumberFormat="1" applyFont="1" applyFill="1" applyBorder="1" applyAlignment="1" applyProtection="1">
      <alignment horizontal="center" vertical="center"/>
    </xf>
    <xf numFmtId="0" fontId="0" fillId="0" borderId="0" xfId="0" applyFill="1" applyBorder="1"/>
    <xf numFmtId="1" fontId="18" fillId="0" borderId="0" xfId="0" applyNumberFormat="1" applyFont="1" applyFill="1" applyBorder="1" applyAlignment="1" applyProtection="1">
      <alignment horizontal="center" vertical="center" wrapText="1"/>
    </xf>
    <xf numFmtId="1" fontId="17" fillId="0" borderId="0" xfId="0" applyNumberFormat="1" applyFont="1" applyFill="1" applyBorder="1" applyAlignment="1" applyProtection="1">
      <alignment horizontal="center" vertical="center"/>
    </xf>
    <xf numFmtId="0" fontId="28" fillId="0" borderId="0" xfId="0" applyFont="1" applyFill="1" applyBorder="1" applyAlignment="1" applyProtection="1">
      <alignment horizontal="center"/>
    </xf>
    <xf numFmtId="1" fontId="28" fillId="0" borderId="0" xfId="0" applyNumberFormat="1" applyFont="1" applyFill="1" applyBorder="1" applyAlignment="1" applyProtection="1">
      <alignment horizontal="center"/>
    </xf>
    <xf numFmtId="165" fontId="18" fillId="0" borderId="0" xfId="0" applyNumberFormat="1" applyFont="1" applyFill="1" applyBorder="1" applyAlignment="1" applyProtection="1">
      <alignment horizontal="center"/>
    </xf>
    <xf numFmtId="0" fontId="18" fillId="0" borderId="0" xfId="0" applyFont="1" applyFill="1" applyBorder="1" applyAlignment="1" applyProtection="1">
      <alignment horizontal="center" wrapText="1"/>
    </xf>
    <xf numFmtId="1" fontId="28" fillId="0" borderId="0" xfId="0" applyNumberFormat="1" applyFont="1" applyFill="1" applyBorder="1" applyAlignment="1" applyProtection="1">
      <alignment horizontal="center" wrapText="1"/>
    </xf>
    <xf numFmtId="0" fontId="28" fillId="0" borderId="0" xfId="0" applyFont="1" applyFill="1" applyBorder="1" applyAlignment="1" applyProtection="1">
      <alignment horizontal="center" vertical="center"/>
    </xf>
    <xf numFmtId="1" fontId="28" fillId="0" borderId="0" xfId="0" applyNumberFormat="1" applyFont="1" applyFill="1" applyBorder="1" applyAlignment="1" applyProtection="1">
      <alignment horizontal="center" vertical="center"/>
    </xf>
    <xf numFmtId="1" fontId="28" fillId="0" borderId="0" xfId="0" applyNumberFormat="1" applyFont="1" applyFill="1" applyBorder="1" applyAlignment="1" applyProtection="1">
      <alignment horizontal="center" vertical="center" wrapText="1"/>
    </xf>
    <xf numFmtId="1" fontId="28" fillId="0" borderId="0" xfId="0" applyNumberFormat="1" applyFont="1" applyFill="1" applyBorder="1" applyAlignment="1" applyProtection="1">
      <alignment vertical="center"/>
    </xf>
    <xf numFmtId="0" fontId="28" fillId="0" borderId="0" xfId="0" applyFont="1" applyFill="1" applyBorder="1" applyProtection="1"/>
    <xf numFmtId="0" fontId="27" fillId="0" borderId="0" xfId="0" applyFont="1" applyFill="1" applyBorder="1" applyAlignment="1" applyProtection="1">
      <alignment horizontal="center" vertical="center"/>
    </xf>
    <xf numFmtId="9" fontId="28" fillId="0" borderId="0" xfId="847" applyFont="1" applyFill="1" applyBorder="1" applyAlignment="1" applyProtection="1">
      <alignment horizontal="center" vertical="center"/>
    </xf>
    <xf numFmtId="167" fontId="0" fillId="0" borderId="0" xfId="847" applyNumberFormat="1" applyFont="1"/>
    <xf numFmtId="0" fontId="0" fillId="0" borderId="0" xfId="0" pivotButton="1"/>
    <xf numFmtId="0" fontId="0" fillId="0" borderId="0" xfId="0" applyAlignment="1">
      <alignment horizontal="left"/>
    </xf>
    <xf numFmtId="0" fontId="0" fillId="0" borderId="0" xfId="0" applyNumberFormat="1"/>
    <xf numFmtId="43" fontId="0" fillId="0" borderId="0" xfId="1986" applyFont="1"/>
    <xf numFmtId="0" fontId="44" fillId="0" borderId="0" xfId="0" applyFont="1" applyAlignment="1">
      <alignment horizontal="left"/>
    </xf>
    <xf numFmtId="9" fontId="44" fillId="0" borderId="0" xfId="847" applyFont="1"/>
    <xf numFmtId="0" fontId="44" fillId="0" borderId="0" xfId="0" applyFont="1"/>
    <xf numFmtId="1" fontId="7" fillId="3" borderId="7" xfId="0" applyNumberFormat="1" applyFont="1" applyFill="1" applyBorder="1" applyAlignment="1">
      <alignment horizontal="center" vertical="center"/>
    </xf>
    <xf numFmtId="1" fontId="7" fillId="3" borderId="5" xfId="0" applyNumberFormat="1" applyFont="1" applyFill="1" applyBorder="1" applyAlignment="1">
      <alignment horizontal="center" vertical="center"/>
    </xf>
    <xf numFmtId="0" fontId="7" fillId="9" borderId="7" xfId="0" applyFont="1" applyFill="1" applyBorder="1" applyAlignment="1">
      <alignment horizontal="center" vertical="center"/>
    </xf>
    <xf numFmtId="0" fontId="7" fillId="9" borderId="5" xfId="0" applyFont="1" applyFill="1" applyBorder="1" applyAlignment="1">
      <alignment horizontal="center" vertical="center"/>
    </xf>
    <xf numFmtId="1" fontId="7" fillId="5" borderId="7" xfId="0" applyNumberFormat="1" applyFont="1" applyFill="1" applyBorder="1" applyAlignment="1">
      <alignment horizontal="center" vertical="center"/>
    </xf>
    <xf numFmtId="1" fontId="7" fillId="5" borderId="5" xfId="0" applyNumberFormat="1" applyFont="1" applyFill="1" applyBorder="1" applyAlignment="1">
      <alignment horizontal="center" vertical="center"/>
    </xf>
    <xf numFmtId="1" fontId="7" fillId="5" borderId="6" xfId="0" applyNumberFormat="1" applyFont="1" applyFill="1" applyBorder="1" applyAlignment="1">
      <alignment horizontal="center" vertical="center"/>
    </xf>
    <xf numFmtId="1" fontId="7" fillId="4" borderId="7" xfId="0" applyNumberFormat="1" applyFont="1" applyFill="1" applyBorder="1" applyAlignment="1">
      <alignment horizontal="center" vertical="center"/>
    </xf>
    <xf numFmtId="1" fontId="7" fillId="4" borderId="5" xfId="0" applyNumberFormat="1" applyFont="1" applyFill="1" applyBorder="1" applyAlignment="1">
      <alignment horizontal="center" vertical="center"/>
    </xf>
    <xf numFmtId="1" fontId="7" fillId="4" borderId="6" xfId="0" applyNumberFormat="1" applyFont="1" applyFill="1" applyBorder="1" applyAlignment="1">
      <alignment horizontal="center" vertical="center"/>
    </xf>
    <xf numFmtId="1" fontId="7" fillId="10" borderId="5" xfId="0" applyNumberFormat="1" applyFont="1" applyFill="1" applyBorder="1" applyAlignment="1">
      <alignment horizontal="center" vertical="center"/>
    </xf>
    <xf numFmtId="1" fontId="7" fillId="10" borderId="6" xfId="0" applyNumberFormat="1" applyFont="1" applyFill="1" applyBorder="1" applyAlignment="1">
      <alignment horizontal="center" vertical="center"/>
    </xf>
  </cellXfs>
  <cellStyles count="1987">
    <cellStyle name="Bad 2" xfId="23"/>
    <cellStyle name="Comma" xfId="1986" builtinId="3"/>
    <cellStyle name="Comma 2 10" xfId="24"/>
    <cellStyle name="Comma 2 11" xfId="25"/>
    <cellStyle name="Comma 2 12" xfId="26"/>
    <cellStyle name="Comma 2 13" xfId="27"/>
    <cellStyle name="Comma 2 14" xfId="28"/>
    <cellStyle name="Comma 2 15" xfId="29"/>
    <cellStyle name="Comma 2 16" xfId="30"/>
    <cellStyle name="Comma 2 17" xfId="31"/>
    <cellStyle name="Comma 2 18" xfId="32"/>
    <cellStyle name="Comma 2 19" xfId="33"/>
    <cellStyle name="Comma 2 2" xfId="34"/>
    <cellStyle name="Comma 2 3" xfId="35"/>
    <cellStyle name="Comma 2 4" xfId="36"/>
    <cellStyle name="Comma 2 5" xfId="37"/>
    <cellStyle name="Comma 2 6" xfId="38"/>
    <cellStyle name="Comma 2 7" xfId="39"/>
    <cellStyle name="Comma 2 8" xfId="40"/>
    <cellStyle name="Comma 2 9" xfId="41"/>
    <cellStyle name="Comma 3" xfId="42"/>
    <cellStyle name="Comma 3 2" xfId="43"/>
    <cellStyle name="Comma 3 3" xfId="44"/>
    <cellStyle name="Comma 3 4" xfId="45"/>
    <cellStyle name="Comma 3 5" xfId="46"/>
    <cellStyle name="Comma 3 6" xfId="47"/>
    <cellStyle name="Comma 3 7" xfId="48"/>
    <cellStyle name="Comma 4" xfId="49"/>
    <cellStyle name="Comma 4 10" xfId="50"/>
    <cellStyle name="Comma 4 11" xfId="51"/>
    <cellStyle name="Comma 4 12" xfId="52"/>
    <cellStyle name="Comma 4 13" xfId="53"/>
    <cellStyle name="Comma 4 14" xfId="54"/>
    <cellStyle name="Comma 4 15" xfId="55"/>
    <cellStyle name="Comma 4 16" xfId="56"/>
    <cellStyle name="Comma 4 17" xfId="57"/>
    <cellStyle name="Comma 4 18" xfId="58"/>
    <cellStyle name="Comma 4 19" xfId="59"/>
    <cellStyle name="Comma 4 2" xfId="60"/>
    <cellStyle name="Comma 4 20" xfId="61"/>
    <cellStyle name="Comma 4 21" xfId="62"/>
    <cellStyle name="Comma 4 22" xfId="63"/>
    <cellStyle name="Comma 4 23" xfId="64"/>
    <cellStyle name="Comma 4 24" xfId="65"/>
    <cellStyle name="Comma 4 25" xfId="66"/>
    <cellStyle name="Comma 4 26" xfId="67"/>
    <cellStyle name="Comma 4 27" xfId="68"/>
    <cellStyle name="Comma 4 28" xfId="69"/>
    <cellStyle name="Comma 4 29" xfId="70"/>
    <cellStyle name="Comma 4 3" xfId="71"/>
    <cellStyle name="Comma 4 3 10" xfId="72"/>
    <cellStyle name="Comma 4 3 10 2" xfId="852"/>
    <cellStyle name="Comma 4 3 10 2 2" xfId="1611"/>
    <cellStyle name="Comma 4 3 10 3" xfId="1231"/>
    <cellStyle name="Comma 4 3 11" xfId="73"/>
    <cellStyle name="Comma 4 3 11 2" xfId="853"/>
    <cellStyle name="Comma 4 3 11 2 2" xfId="1612"/>
    <cellStyle name="Comma 4 3 11 3" xfId="1232"/>
    <cellStyle name="Comma 4 3 12" xfId="74"/>
    <cellStyle name="Comma 4 3 12 2" xfId="854"/>
    <cellStyle name="Comma 4 3 12 2 2" xfId="1613"/>
    <cellStyle name="Comma 4 3 12 3" xfId="1233"/>
    <cellStyle name="Comma 4 3 13" xfId="75"/>
    <cellStyle name="Comma 4 3 13 2" xfId="855"/>
    <cellStyle name="Comma 4 3 13 2 2" xfId="1614"/>
    <cellStyle name="Comma 4 3 13 3" xfId="1234"/>
    <cellStyle name="Comma 4 3 14" xfId="76"/>
    <cellStyle name="Comma 4 3 14 2" xfId="856"/>
    <cellStyle name="Comma 4 3 14 2 2" xfId="1615"/>
    <cellStyle name="Comma 4 3 14 3" xfId="1235"/>
    <cellStyle name="Comma 4 3 15" xfId="77"/>
    <cellStyle name="Comma 4 3 15 2" xfId="857"/>
    <cellStyle name="Comma 4 3 15 2 2" xfId="1616"/>
    <cellStyle name="Comma 4 3 15 3" xfId="1236"/>
    <cellStyle name="Comma 4 3 16" xfId="78"/>
    <cellStyle name="Comma 4 3 16 2" xfId="858"/>
    <cellStyle name="Comma 4 3 16 2 2" xfId="1617"/>
    <cellStyle name="Comma 4 3 16 3" xfId="1237"/>
    <cellStyle name="Comma 4 3 17" xfId="79"/>
    <cellStyle name="Comma 4 3 17 2" xfId="859"/>
    <cellStyle name="Comma 4 3 17 2 2" xfId="1618"/>
    <cellStyle name="Comma 4 3 17 3" xfId="1238"/>
    <cellStyle name="Comma 4 3 18" xfId="80"/>
    <cellStyle name="Comma 4 3 18 2" xfId="860"/>
    <cellStyle name="Comma 4 3 18 2 2" xfId="1619"/>
    <cellStyle name="Comma 4 3 18 3" xfId="1239"/>
    <cellStyle name="Comma 4 3 19" xfId="81"/>
    <cellStyle name="Comma 4 3 19 2" xfId="861"/>
    <cellStyle name="Comma 4 3 19 2 2" xfId="1620"/>
    <cellStyle name="Comma 4 3 19 3" xfId="1240"/>
    <cellStyle name="Comma 4 3 2" xfId="82"/>
    <cellStyle name="Comma 4 3 2 2" xfId="862"/>
    <cellStyle name="Comma 4 3 2 2 2" xfId="1621"/>
    <cellStyle name="Comma 4 3 2 3" xfId="1241"/>
    <cellStyle name="Comma 4 3 20" xfId="83"/>
    <cellStyle name="Comma 4 3 20 2" xfId="863"/>
    <cellStyle name="Comma 4 3 20 2 2" xfId="1622"/>
    <cellStyle name="Comma 4 3 20 3" xfId="1242"/>
    <cellStyle name="Comma 4 3 21" xfId="84"/>
    <cellStyle name="Comma 4 3 21 2" xfId="864"/>
    <cellStyle name="Comma 4 3 21 2 2" xfId="1623"/>
    <cellStyle name="Comma 4 3 21 3" xfId="1243"/>
    <cellStyle name="Comma 4 3 22" xfId="85"/>
    <cellStyle name="Comma 4 3 22 2" xfId="865"/>
    <cellStyle name="Comma 4 3 22 2 2" xfId="1624"/>
    <cellStyle name="Comma 4 3 22 3" xfId="1244"/>
    <cellStyle name="Comma 4 3 23" xfId="86"/>
    <cellStyle name="Comma 4 3 23 2" xfId="866"/>
    <cellStyle name="Comma 4 3 23 2 2" xfId="1625"/>
    <cellStyle name="Comma 4 3 23 3" xfId="1245"/>
    <cellStyle name="Comma 4 3 24" xfId="87"/>
    <cellStyle name="Comma 4 3 24 2" xfId="867"/>
    <cellStyle name="Comma 4 3 24 2 2" xfId="1626"/>
    <cellStyle name="Comma 4 3 24 3" xfId="1246"/>
    <cellStyle name="Comma 4 3 25" xfId="88"/>
    <cellStyle name="Comma 4 3 25 2" xfId="868"/>
    <cellStyle name="Comma 4 3 25 2 2" xfId="1627"/>
    <cellStyle name="Comma 4 3 25 3" xfId="1247"/>
    <cellStyle name="Comma 4 3 26" xfId="89"/>
    <cellStyle name="Comma 4 3 26 2" xfId="869"/>
    <cellStyle name="Comma 4 3 26 2 2" xfId="1628"/>
    <cellStyle name="Comma 4 3 26 3" xfId="1248"/>
    <cellStyle name="Comma 4 3 27" xfId="90"/>
    <cellStyle name="Comma 4 3 27 2" xfId="870"/>
    <cellStyle name="Comma 4 3 27 2 2" xfId="1629"/>
    <cellStyle name="Comma 4 3 27 3" xfId="1249"/>
    <cellStyle name="Comma 4 3 28" xfId="91"/>
    <cellStyle name="Comma 4 3 28 2" xfId="871"/>
    <cellStyle name="Comma 4 3 28 2 2" xfId="1630"/>
    <cellStyle name="Comma 4 3 28 3" xfId="1250"/>
    <cellStyle name="Comma 4 3 29" xfId="92"/>
    <cellStyle name="Comma 4 3 29 2" xfId="872"/>
    <cellStyle name="Comma 4 3 29 2 2" xfId="1631"/>
    <cellStyle name="Comma 4 3 29 3" xfId="1251"/>
    <cellStyle name="Comma 4 3 3" xfId="93"/>
    <cellStyle name="Comma 4 3 3 2" xfId="873"/>
    <cellStyle name="Comma 4 3 3 2 2" xfId="1632"/>
    <cellStyle name="Comma 4 3 3 3" xfId="1252"/>
    <cellStyle name="Comma 4 3 30" xfId="94"/>
    <cellStyle name="Comma 4 3 30 2" xfId="874"/>
    <cellStyle name="Comma 4 3 30 2 2" xfId="1633"/>
    <cellStyle name="Comma 4 3 30 3" xfId="1253"/>
    <cellStyle name="Comma 4 3 31" xfId="95"/>
    <cellStyle name="Comma 4 3 31 2" xfId="875"/>
    <cellStyle name="Comma 4 3 31 2 2" xfId="1634"/>
    <cellStyle name="Comma 4 3 31 3" xfId="1254"/>
    <cellStyle name="Comma 4 3 32" xfId="96"/>
    <cellStyle name="Comma 4 3 32 2" xfId="876"/>
    <cellStyle name="Comma 4 3 32 2 2" xfId="1635"/>
    <cellStyle name="Comma 4 3 32 3" xfId="1255"/>
    <cellStyle name="Comma 4 3 33" xfId="97"/>
    <cellStyle name="Comma 4 3 4" xfId="98"/>
    <cellStyle name="Comma 4 3 4 2" xfId="877"/>
    <cellStyle name="Comma 4 3 4 2 2" xfId="1636"/>
    <cellStyle name="Comma 4 3 4 3" xfId="1256"/>
    <cellStyle name="Comma 4 3 5" xfId="99"/>
    <cellStyle name="Comma 4 3 5 2" xfId="878"/>
    <cellStyle name="Comma 4 3 5 2 2" xfId="1637"/>
    <cellStyle name="Comma 4 3 5 3" xfId="1257"/>
    <cellStyle name="Comma 4 3 6" xfId="100"/>
    <cellStyle name="Comma 4 3 6 2" xfId="879"/>
    <cellStyle name="Comma 4 3 6 2 2" xfId="1638"/>
    <cellStyle name="Comma 4 3 6 3" xfId="1258"/>
    <cellStyle name="Comma 4 3 7" xfId="101"/>
    <cellStyle name="Comma 4 3 7 2" xfId="880"/>
    <cellStyle name="Comma 4 3 7 2 2" xfId="1639"/>
    <cellStyle name="Comma 4 3 7 3" xfId="1259"/>
    <cellStyle name="Comma 4 3 8" xfId="102"/>
    <cellStyle name="Comma 4 3 8 2" xfId="881"/>
    <cellStyle name="Comma 4 3 8 2 2" xfId="1640"/>
    <cellStyle name="Comma 4 3 8 3" xfId="1260"/>
    <cellStyle name="Comma 4 3 9" xfId="103"/>
    <cellStyle name="Comma 4 3 9 2" xfId="882"/>
    <cellStyle name="Comma 4 3 9 2 2" xfId="1641"/>
    <cellStyle name="Comma 4 3 9 3" xfId="1261"/>
    <cellStyle name="Comma 4 4" xfId="104"/>
    <cellStyle name="Comma 4 5" xfId="105"/>
    <cellStyle name="Comma 4 6" xfId="106"/>
    <cellStyle name="Comma 4 7" xfId="107"/>
    <cellStyle name="Comma 4 8" xfId="108"/>
    <cellStyle name="Comma 4 9" xfId="109"/>
    <cellStyle name="Comma 5 10" xfId="110"/>
    <cellStyle name="Comma 5 11" xfId="111"/>
    <cellStyle name="Comma 5 12" xfId="112"/>
    <cellStyle name="Comma 5 13" xfId="113"/>
    <cellStyle name="Comma 5 2" xfId="114"/>
    <cellStyle name="Comma 5 3" xfId="115"/>
    <cellStyle name="Comma 5 4" xfId="116"/>
    <cellStyle name="Comma 5 5" xfId="117"/>
    <cellStyle name="Comma 5 6" xfId="118"/>
    <cellStyle name="Comma 5 7" xfId="119"/>
    <cellStyle name="Comma 5 8" xfId="120"/>
    <cellStyle name="Comma 5 9" xfId="121"/>
    <cellStyle name="Currency" xfId="846" builtinId="4"/>
    <cellStyle name="Currency 2" xfId="5"/>
    <cellStyle name="Currency 2 10" xfId="122"/>
    <cellStyle name="Currency 2 10 2" xfId="123"/>
    <cellStyle name="Currency 2 11" xfId="124"/>
    <cellStyle name="Currency 2 11 2" xfId="125"/>
    <cellStyle name="Currency 2 12" xfId="126"/>
    <cellStyle name="Currency 2 12 2" xfId="127"/>
    <cellStyle name="Currency 2 13" xfId="128"/>
    <cellStyle name="Currency 2 13 2" xfId="129"/>
    <cellStyle name="Currency 2 14" xfId="130"/>
    <cellStyle name="Currency 2 15" xfId="131"/>
    <cellStyle name="Currency 2 16" xfId="132"/>
    <cellStyle name="Currency 2 17" xfId="133"/>
    <cellStyle name="Currency 2 18" xfId="134"/>
    <cellStyle name="Currency 2 19" xfId="135"/>
    <cellStyle name="Currency 2 2" xfId="136"/>
    <cellStyle name="Currency 2 2 2" xfId="137"/>
    <cellStyle name="Currency 2 3" xfId="138"/>
    <cellStyle name="Currency 2 3 2" xfId="139"/>
    <cellStyle name="Currency 2 4" xfId="140"/>
    <cellStyle name="Currency 2 4 2" xfId="141"/>
    <cellStyle name="Currency 2 5" xfId="142"/>
    <cellStyle name="Currency 2 5 2" xfId="143"/>
    <cellStyle name="Currency 2 6" xfId="144"/>
    <cellStyle name="Currency 2 6 2" xfId="145"/>
    <cellStyle name="Currency 2 7" xfId="146"/>
    <cellStyle name="Currency 2 7 2" xfId="147"/>
    <cellStyle name="Currency 2 8" xfId="148"/>
    <cellStyle name="Currency 2 8 2" xfId="149"/>
    <cellStyle name="Currency 2 9" xfId="150"/>
    <cellStyle name="Currency 2 9 2" xfId="151"/>
    <cellStyle name="Currency 3" xfId="152"/>
    <cellStyle name="Currency 3 10" xfId="153"/>
    <cellStyle name="Currency 3 11" xfId="154"/>
    <cellStyle name="Currency 3 12" xfId="155"/>
    <cellStyle name="Currency 3 13" xfId="156"/>
    <cellStyle name="Currency 3 14" xfId="157"/>
    <cellStyle name="Currency 3 15" xfId="158"/>
    <cellStyle name="Currency 3 16" xfId="159"/>
    <cellStyle name="Currency 3 17" xfId="160"/>
    <cellStyle name="Currency 3 18" xfId="161"/>
    <cellStyle name="Currency 3 19" xfId="162"/>
    <cellStyle name="Currency 3 2" xfId="163"/>
    <cellStyle name="Currency 3 20" xfId="164"/>
    <cellStyle name="Currency 3 21" xfId="165"/>
    <cellStyle name="Currency 3 22" xfId="166"/>
    <cellStyle name="Currency 3 23" xfId="167"/>
    <cellStyle name="Currency 3 24" xfId="168"/>
    <cellStyle name="Currency 3 25" xfId="169"/>
    <cellStyle name="Currency 3 26" xfId="170"/>
    <cellStyle name="Currency 3 27" xfId="171"/>
    <cellStyle name="Currency 3 28" xfId="172"/>
    <cellStyle name="Currency 3 29" xfId="173"/>
    <cellStyle name="Currency 3 3" xfId="174"/>
    <cellStyle name="Currency 3 3 10" xfId="175"/>
    <cellStyle name="Currency 3 3 10 2" xfId="883"/>
    <cellStyle name="Currency 3 3 10 2 2" xfId="1642"/>
    <cellStyle name="Currency 3 3 10 3" xfId="1262"/>
    <cellStyle name="Currency 3 3 11" xfId="176"/>
    <cellStyle name="Currency 3 3 11 2" xfId="884"/>
    <cellStyle name="Currency 3 3 11 2 2" xfId="1643"/>
    <cellStyle name="Currency 3 3 11 3" xfId="1263"/>
    <cellStyle name="Currency 3 3 12" xfId="177"/>
    <cellStyle name="Currency 3 3 12 2" xfId="885"/>
    <cellStyle name="Currency 3 3 12 2 2" xfId="1644"/>
    <cellStyle name="Currency 3 3 12 3" xfId="1264"/>
    <cellStyle name="Currency 3 3 13" xfId="178"/>
    <cellStyle name="Currency 3 3 13 2" xfId="886"/>
    <cellStyle name="Currency 3 3 13 2 2" xfId="1645"/>
    <cellStyle name="Currency 3 3 13 3" xfId="1265"/>
    <cellStyle name="Currency 3 3 14" xfId="179"/>
    <cellStyle name="Currency 3 3 14 2" xfId="887"/>
    <cellStyle name="Currency 3 3 14 2 2" xfId="1646"/>
    <cellStyle name="Currency 3 3 14 3" xfId="1266"/>
    <cellStyle name="Currency 3 3 15" xfId="180"/>
    <cellStyle name="Currency 3 3 15 2" xfId="888"/>
    <cellStyle name="Currency 3 3 15 2 2" xfId="1647"/>
    <cellStyle name="Currency 3 3 15 3" xfId="1267"/>
    <cellStyle name="Currency 3 3 16" xfId="181"/>
    <cellStyle name="Currency 3 3 16 2" xfId="889"/>
    <cellStyle name="Currency 3 3 16 2 2" xfId="1648"/>
    <cellStyle name="Currency 3 3 16 3" xfId="1268"/>
    <cellStyle name="Currency 3 3 17" xfId="182"/>
    <cellStyle name="Currency 3 3 17 2" xfId="890"/>
    <cellStyle name="Currency 3 3 17 2 2" xfId="1649"/>
    <cellStyle name="Currency 3 3 17 3" xfId="1269"/>
    <cellStyle name="Currency 3 3 18" xfId="183"/>
    <cellStyle name="Currency 3 3 18 2" xfId="891"/>
    <cellStyle name="Currency 3 3 18 2 2" xfId="1650"/>
    <cellStyle name="Currency 3 3 18 3" xfId="1270"/>
    <cellStyle name="Currency 3 3 19" xfId="184"/>
    <cellStyle name="Currency 3 3 19 2" xfId="892"/>
    <cellStyle name="Currency 3 3 19 2 2" xfId="1651"/>
    <cellStyle name="Currency 3 3 19 3" xfId="1271"/>
    <cellStyle name="Currency 3 3 2" xfId="185"/>
    <cellStyle name="Currency 3 3 2 2" xfId="893"/>
    <cellStyle name="Currency 3 3 2 2 2" xfId="1652"/>
    <cellStyle name="Currency 3 3 2 3" xfId="1272"/>
    <cellStyle name="Currency 3 3 20" xfId="186"/>
    <cellStyle name="Currency 3 3 20 2" xfId="894"/>
    <cellStyle name="Currency 3 3 20 2 2" xfId="1653"/>
    <cellStyle name="Currency 3 3 20 3" xfId="1273"/>
    <cellStyle name="Currency 3 3 21" xfId="187"/>
    <cellStyle name="Currency 3 3 21 2" xfId="895"/>
    <cellStyle name="Currency 3 3 21 2 2" xfId="1654"/>
    <cellStyle name="Currency 3 3 21 3" xfId="1274"/>
    <cellStyle name="Currency 3 3 22" xfId="188"/>
    <cellStyle name="Currency 3 3 22 2" xfId="896"/>
    <cellStyle name="Currency 3 3 22 2 2" xfId="1655"/>
    <cellStyle name="Currency 3 3 22 3" xfId="1275"/>
    <cellStyle name="Currency 3 3 23" xfId="189"/>
    <cellStyle name="Currency 3 3 23 2" xfId="897"/>
    <cellStyle name="Currency 3 3 23 2 2" xfId="1656"/>
    <cellStyle name="Currency 3 3 23 3" xfId="1276"/>
    <cellStyle name="Currency 3 3 24" xfId="190"/>
    <cellStyle name="Currency 3 3 24 2" xfId="898"/>
    <cellStyle name="Currency 3 3 24 2 2" xfId="1657"/>
    <cellStyle name="Currency 3 3 24 3" xfId="1277"/>
    <cellStyle name="Currency 3 3 25" xfId="191"/>
    <cellStyle name="Currency 3 3 25 2" xfId="899"/>
    <cellStyle name="Currency 3 3 25 2 2" xfId="1658"/>
    <cellStyle name="Currency 3 3 25 3" xfId="1278"/>
    <cellStyle name="Currency 3 3 26" xfId="192"/>
    <cellStyle name="Currency 3 3 26 2" xfId="900"/>
    <cellStyle name="Currency 3 3 26 2 2" xfId="1659"/>
    <cellStyle name="Currency 3 3 26 3" xfId="1279"/>
    <cellStyle name="Currency 3 3 27" xfId="193"/>
    <cellStyle name="Currency 3 3 27 2" xfId="901"/>
    <cellStyle name="Currency 3 3 27 2 2" xfId="1660"/>
    <cellStyle name="Currency 3 3 27 3" xfId="1280"/>
    <cellStyle name="Currency 3 3 28" xfId="194"/>
    <cellStyle name="Currency 3 3 28 2" xfId="902"/>
    <cellStyle name="Currency 3 3 28 2 2" xfId="1661"/>
    <cellStyle name="Currency 3 3 28 3" xfId="1281"/>
    <cellStyle name="Currency 3 3 29" xfId="195"/>
    <cellStyle name="Currency 3 3 29 2" xfId="903"/>
    <cellStyle name="Currency 3 3 29 2 2" xfId="1662"/>
    <cellStyle name="Currency 3 3 29 3" xfId="1282"/>
    <cellStyle name="Currency 3 3 3" xfId="196"/>
    <cellStyle name="Currency 3 3 3 2" xfId="904"/>
    <cellStyle name="Currency 3 3 3 2 2" xfId="1663"/>
    <cellStyle name="Currency 3 3 3 3" xfId="1283"/>
    <cellStyle name="Currency 3 3 30" xfId="197"/>
    <cellStyle name="Currency 3 3 30 2" xfId="905"/>
    <cellStyle name="Currency 3 3 30 2 2" xfId="1664"/>
    <cellStyle name="Currency 3 3 30 3" xfId="1284"/>
    <cellStyle name="Currency 3 3 31" xfId="198"/>
    <cellStyle name="Currency 3 3 31 2" xfId="906"/>
    <cellStyle name="Currency 3 3 31 2 2" xfId="1665"/>
    <cellStyle name="Currency 3 3 31 3" xfId="1285"/>
    <cellStyle name="Currency 3 3 32" xfId="199"/>
    <cellStyle name="Currency 3 3 32 2" xfId="907"/>
    <cellStyle name="Currency 3 3 32 2 2" xfId="1666"/>
    <cellStyle name="Currency 3 3 32 3" xfId="1286"/>
    <cellStyle name="Currency 3 3 33" xfId="200"/>
    <cellStyle name="Currency 3 3 4" xfId="201"/>
    <cellStyle name="Currency 3 3 4 2" xfId="908"/>
    <cellStyle name="Currency 3 3 4 2 2" xfId="1667"/>
    <cellStyle name="Currency 3 3 4 3" xfId="1287"/>
    <cellStyle name="Currency 3 3 5" xfId="202"/>
    <cellStyle name="Currency 3 3 5 2" xfId="909"/>
    <cellStyle name="Currency 3 3 5 2 2" xfId="1668"/>
    <cellStyle name="Currency 3 3 5 3" xfId="1288"/>
    <cellStyle name="Currency 3 3 6" xfId="203"/>
    <cellStyle name="Currency 3 3 6 2" xfId="910"/>
    <cellStyle name="Currency 3 3 6 2 2" xfId="1669"/>
    <cellStyle name="Currency 3 3 6 3" xfId="1289"/>
    <cellStyle name="Currency 3 3 7" xfId="204"/>
    <cellStyle name="Currency 3 3 7 2" xfId="911"/>
    <cellStyle name="Currency 3 3 7 2 2" xfId="1670"/>
    <cellStyle name="Currency 3 3 7 3" xfId="1290"/>
    <cellStyle name="Currency 3 3 8" xfId="205"/>
    <cellStyle name="Currency 3 3 8 2" xfId="912"/>
    <cellStyle name="Currency 3 3 8 2 2" xfId="1671"/>
    <cellStyle name="Currency 3 3 8 3" xfId="1291"/>
    <cellStyle name="Currency 3 3 9" xfId="206"/>
    <cellStyle name="Currency 3 3 9 2" xfId="913"/>
    <cellStyle name="Currency 3 3 9 2 2" xfId="1672"/>
    <cellStyle name="Currency 3 3 9 3" xfId="1292"/>
    <cellStyle name="Currency 3 4" xfId="207"/>
    <cellStyle name="Currency 3 5" xfId="208"/>
    <cellStyle name="Currency 3 6" xfId="209"/>
    <cellStyle name="Currency 3 7" xfId="210"/>
    <cellStyle name="Currency 3 8" xfId="211"/>
    <cellStyle name="Currency 3 9" xfId="212"/>
    <cellStyle name="Currency 4 2" xfId="213"/>
    <cellStyle name="Currency 4 3" xfId="214"/>
    <cellStyle name="Currency 4 4" xfId="215"/>
    <cellStyle name="Currency 4 5" xfId="216"/>
    <cellStyle name="Currency 4 6" xfId="217"/>
    <cellStyle name="Currency 4 7" xfId="218"/>
    <cellStyle name="Normal" xfId="0" builtinId="0"/>
    <cellStyle name="Normal 10" xfId="7"/>
    <cellStyle name="Normal 10 10" xfId="219"/>
    <cellStyle name="Normal 10 10 2" xfId="914"/>
    <cellStyle name="Normal 10 10 2 2" xfId="1673"/>
    <cellStyle name="Normal 10 10 3" xfId="1293"/>
    <cellStyle name="Normal 10 11" xfId="220"/>
    <cellStyle name="Normal 10 11 2" xfId="915"/>
    <cellStyle name="Normal 10 11 2 2" xfId="1674"/>
    <cellStyle name="Normal 10 11 3" xfId="1294"/>
    <cellStyle name="Normal 10 12" xfId="221"/>
    <cellStyle name="Normal 10 12 2" xfId="916"/>
    <cellStyle name="Normal 10 12 2 2" xfId="1675"/>
    <cellStyle name="Normal 10 12 3" xfId="1295"/>
    <cellStyle name="Normal 10 13" xfId="222"/>
    <cellStyle name="Normal 10 13 2" xfId="917"/>
    <cellStyle name="Normal 10 13 2 2" xfId="1676"/>
    <cellStyle name="Normal 10 13 3" xfId="1296"/>
    <cellStyle name="Normal 10 14" xfId="223"/>
    <cellStyle name="Normal 10 14 2" xfId="918"/>
    <cellStyle name="Normal 10 14 2 2" xfId="1677"/>
    <cellStyle name="Normal 10 14 3" xfId="1297"/>
    <cellStyle name="Normal 10 15" xfId="224"/>
    <cellStyle name="Normal 10 15 2" xfId="919"/>
    <cellStyle name="Normal 10 15 2 2" xfId="1678"/>
    <cellStyle name="Normal 10 15 3" xfId="1298"/>
    <cellStyle name="Normal 10 16" xfId="225"/>
    <cellStyle name="Normal 10 16 2" xfId="920"/>
    <cellStyle name="Normal 10 16 2 2" xfId="1679"/>
    <cellStyle name="Normal 10 16 3" xfId="1299"/>
    <cellStyle name="Normal 10 17" xfId="226"/>
    <cellStyle name="Normal 10 17 2" xfId="921"/>
    <cellStyle name="Normal 10 17 2 2" xfId="1680"/>
    <cellStyle name="Normal 10 17 3" xfId="1300"/>
    <cellStyle name="Normal 10 18" xfId="227"/>
    <cellStyle name="Normal 10 18 2" xfId="922"/>
    <cellStyle name="Normal 10 18 2 2" xfId="1681"/>
    <cellStyle name="Normal 10 18 3" xfId="1301"/>
    <cellStyle name="Normal 10 19" xfId="228"/>
    <cellStyle name="Normal 10 19 2" xfId="923"/>
    <cellStyle name="Normal 10 19 2 2" xfId="1682"/>
    <cellStyle name="Normal 10 19 3" xfId="1302"/>
    <cellStyle name="Normal 10 2" xfId="229"/>
    <cellStyle name="Normal 10 2 10" xfId="230"/>
    <cellStyle name="Normal 10 2 10 2" xfId="925"/>
    <cellStyle name="Normal 10 2 10 2 2" xfId="1684"/>
    <cellStyle name="Normal 10 2 10 3" xfId="1304"/>
    <cellStyle name="Normal 10 2 11" xfId="231"/>
    <cellStyle name="Normal 10 2 11 2" xfId="926"/>
    <cellStyle name="Normal 10 2 11 2 2" xfId="1685"/>
    <cellStyle name="Normal 10 2 11 3" xfId="1305"/>
    <cellStyle name="Normal 10 2 12" xfId="232"/>
    <cellStyle name="Normal 10 2 12 2" xfId="927"/>
    <cellStyle name="Normal 10 2 12 2 2" xfId="1686"/>
    <cellStyle name="Normal 10 2 12 3" xfId="1306"/>
    <cellStyle name="Normal 10 2 13" xfId="233"/>
    <cellStyle name="Normal 10 2 13 2" xfId="928"/>
    <cellStyle name="Normal 10 2 13 2 2" xfId="1687"/>
    <cellStyle name="Normal 10 2 13 3" xfId="1307"/>
    <cellStyle name="Normal 10 2 14" xfId="234"/>
    <cellStyle name="Normal 10 2 14 2" xfId="929"/>
    <cellStyle name="Normal 10 2 14 2 2" xfId="1688"/>
    <cellStyle name="Normal 10 2 14 3" xfId="1308"/>
    <cellStyle name="Normal 10 2 15" xfId="235"/>
    <cellStyle name="Normal 10 2 15 2" xfId="930"/>
    <cellStyle name="Normal 10 2 15 2 2" xfId="1689"/>
    <cellStyle name="Normal 10 2 15 3" xfId="1309"/>
    <cellStyle name="Normal 10 2 16" xfId="236"/>
    <cellStyle name="Normal 10 2 16 2" xfId="931"/>
    <cellStyle name="Normal 10 2 16 2 2" xfId="1690"/>
    <cellStyle name="Normal 10 2 16 3" xfId="1310"/>
    <cellStyle name="Normal 10 2 17" xfId="237"/>
    <cellStyle name="Normal 10 2 17 2" xfId="932"/>
    <cellStyle name="Normal 10 2 17 2 2" xfId="1691"/>
    <cellStyle name="Normal 10 2 17 3" xfId="1311"/>
    <cellStyle name="Normal 10 2 18" xfId="238"/>
    <cellStyle name="Normal 10 2 18 2" xfId="933"/>
    <cellStyle name="Normal 10 2 18 2 2" xfId="1692"/>
    <cellStyle name="Normal 10 2 18 3" xfId="1312"/>
    <cellStyle name="Normal 10 2 19" xfId="239"/>
    <cellStyle name="Normal 10 2 19 2" xfId="934"/>
    <cellStyle name="Normal 10 2 19 2 2" xfId="1693"/>
    <cellStyle name="Normal 10 2 19 3" xfId="1313"/>
    <cellStyle name="Normal 10 2 2" xfId="240"/>
    <cellStyle name="Normal 10 2 2 2" xfId="935"/>
    <cellStyle name="Normal 10 2 2 2 2" xfId="1694"/>
    <cellStyle name="Normal 10 2 2 3" xfId="1314"/>
    <cellStyle name="Normal 10 2 20" xfId="241"/>
    <cellStyle name="Normal 10 2 20 2" xfId="936"/>
    <cellStyle name="Normal 10 2 20 2 2" xfId="1695"/>
    <cellStyle name="Normal 10 2 20 3" xfId="1315"/>
    <cellStyle name="Normal 10 2 21" xfId="242"/>
    <cellStyle name="Normal 10 2 21 2" xfId="937"/>
    <cellStyle name="Normal 10 2 21 2 2" xfId="1696"/>
    <cellStyle name="Normal 10 2 21 3" xfId="1316"/>
    <cellStyle name="Normal 10 2 22" xfId="243"/>
    <cellStyle name="Normal 10 2 22 2" xfId="938"/>
    <cellStyle name="Normal 10 2 22 2 2" xfId="1697"/>
    <cellStyle name="Normal 10 2 22 3" xfId="1317"/>
    <cellStyle name="Normal 10 2 23" xfId="244"/>
    <cellStyle name="Normal 10 2 23 2" xfId="939"/>
    <cellStyle name="Normal 10 2 23 2 2" xfId="1698"/>
    <cellStyle name="Normal 10 2 23 3" xfId="1318"/>
    <cellStyle name="Normal 10 2 24" xfId="245"/>
    <cellStyle name="Normal 10 2 24 2" xfId="940"/>
    <cellStyle name="Normal 10 2 24 2 2" xfId="1699"/>
    <cellStyle name="Normal 10 2 24 3" xfId="1319"/>
    <cellStyle name="Normal 10 2 25" xfId="246"/>
    <cellStyle name="Normal 10 2 25 2" xfId="941"/>
    <cellStyle name="Normal 10 2 25 2 2" xfId="1700"/>
    <cellStyle name="Normal 10 2 25 3" xfId="1320"/>
    <cellStyle name="Normal 10 2 26" xfId="247"/>
    <cellStyle name="Normal 10 2 26 2" xfId="942"/>
    <cellStyle name="Normal 10 2 26 2 2" xfId="1701"/>
    <cellStyle name="Normal 10 2 26 3" xfId="1321"/>
    <cellStyle name="Normal 10 2 27" xfId="248"/>
    <cellStyle name="Normal 10 2 27 2" xfId="943"/>
    <cellStyle name="Normal 10 2 27 2 2" xfId="1702"/>
    <cellStyle name="Normal 10 2 27 3" xfId="1322"/>
    <cellStyle name="Normal 10 2 28" xfId="924"/>
    <cellStyle name="Normal 10 2 28 2" xfId="1683"/>
    <cellStyle name="Normal 10 2 29" xfId="1303"/>
    <cellStyle name="Normal 10 2 3" xfId="249"/>
    <cellStyle name="Normal 10 2 3 2" xfId="944"/>
    <cellStyle name="Normal 10 2 3 2 2" xfId="1703"/>
    <cellStyle name="Normal 10 2 3 3" xfId="1323"/>
    <cellStyle name="Normal 10 2 4" xfId="250"/>
    <cellStyle name="Normal 10 2 4 2" xfId="945"/>
    <cellStyle name="Normal 10 2 4 2 2" xfId="1704"/>
    <cellStyle name="Normal 10 2 4 3" xfId="1324"/>
    <cellStyle name="Normal 10 2 5" xfId="251"/>
    <cellStyle name="Normal 10 2 5 2" xfId="946"/>
    <cellStyle name="Normal 10 2 5 2 2" xfId="1705"/>
    <cellStyle name="Normal 10 2 5 3" xfId="1325"/>
    <cellStyle name="Normal 10 2 6" xfId="252"/>
    <cellStyle name="Normal 10 2 6 2" xfId="947"/>
    <cellStyle name="Normal 10 2 6 2 2" xfId="1706"/>
    <cellStyle name="Normal 10 2 6 3" xfId="1326"/>
    <cellStyle name="Normal 10 2 7" xfId="253"/>
    <cellStyle name="Normal 10 2 7 2" xfId="948"/>
    <cellStyle name="Normal 10 2 7 2 2" xfId="1707"/>
    <cellStyle name="Normal 10 2 7 3" xfId="1327"/>
    <cellStyle name="Normal 10 2 8" xfId="254"/>
    <cellStyle name="Normal 10 2 8 2" xfId="949"/>
    <cellStyle name="Normal 10 2 8 2 2" xfId="1708"/>
    <cellStyle name="Normal 10 2 8 3" xfId="1328"/>
    <cellStyle name="Normal 10 2 9" xfId="255"/>
    <cellStyle name="Normal 10 2 9 2" xfId="950"/>
    <cellStyle name="Normal 10 2 9 2 2" xfId="1709"/>
    <cellStyle name="Normal 10 2 9 3" xfId="1329"/>
    <cellStyle name="Normal 10 20" xfId="256"/>
    <cellStyle name="Normal 10 20 2" xfId="951"/>
    <cellStyle name="Normal 10 20 2 2" xfId="1710"/>
    <cellStyle name="Normal 10 20 3" xfId="1330"/>
    <cellStyle name="Normal 10 21" xfId="257"/>
    <cellStyle name="Normal 10 21 2" xfId="952"/>
    <cellStyle name="Normal 10 21 2 2" xfId="1711"/>
    <cellStyle name="Normal 10 21 3" xfId="1331"/>
    <cellStyle name="Normal 10 22" xfId="258"/>
    <cellStyle name="Normal 10 22 2" xfId="953"/>
    <cellStyle name="Normal 10 22 2 2" xfId="1712"/>
    <cellStyle name="Normal 10 22 3" xfId="1332"/>
    <cellStyle name="Normal 10 23" xfId="259"/>
    <cellStyle name="Normal 10 23 2" xfId="954"/>
    <cellStyle name="Normal 10 23 2 2" xfId="1713"/>
    <cellStyle name="Normal 10 23 3" xfId="1333"/>
    <cellStyle name="Normal 10 24" xfId="260"/>
    <cellStyle name="Normal 10 24 2" xfId="955"/>
    <cellStyle name="Normal 10 24 2 2" xfId="1714"/>
    <cellStyle name="Normal 10 24 3" xfId="1334"/>
    <cellStyle name="Normal 10 25" xfId="261"/>
    <cellStyle name="Normal 10 25 2" xfId="956"/>
    <cellStyle name="Normal 10 25 2 2" xfId="1715"/>
    <cellStyle name="Normal 10 25 3" xfId="1335"/>
    <cellStyle name="Normal 10 26" xfId="262"/>
    <cellStyle name="Normal 10 26 2" xfId="957"/>
    <cellStyle name="Normal 10 26 2 2" xfId="1716"/>
    <cellStyle name="Normal 10 26 3" xfId="1336"/>
    <cellStyle name="Normal 10 27" xfId="263"/>
    <cellStyle name="Normal 10 27 2" xfId="958"/>
    <cellStyle name="Normal 10 27 2 2" xfId="1717"/>
    <cellStyle name="Normal 10 27 3" xfId="1337"/>
    <cellStyle name="Normal 10 28" xfId="264"/>
    <cellStyle name="Normal 10 28 2" xfId="959"/>
    <cellStyle name="Normal 10 28 2 2" xfId="1718"/>
    <cellStyle name="Normal 10 28 3" xfId="1338"/>
    <cellStyle name="Normal 10 29" xfId="265"/>
    <cellStyle name="Normal 10 29 2" xfId="960"/>
    <cellStyle name="Normal 10 29 2 2" xfId="1719"/>
    <cellStyle name="Normal 10 29 3" xfId="1339"/>
    <cellStyle name="Normal 10 3" xfId="266"/>
    <cellStyle name="Normal 10 3 10" xfId="267"/>
    <cellStyle name="Normal 10 3 10 2" xfId="962"/>
    <cellStyle name="Normal 10 3 10 2 2" xfId="1721"/>
    <cellStyle name="Normal 10 3 10 3" xfId="1341"/>
    <cellStyle name="Normal 10 3 11" xfId="268"/>
    <cellStyle name="Normal 10 3 11 2" xfId="963"/>
    <cellStyle name="Normal 10 3 11 2 2" xfId="1722"/>
    <cellStyle name="Normal 10 3 11 3" xfId="1342"/>
    <cellStyle name="Normal 10 3 12" xfId="269"/>
    <cellStyle name="Normal 10 3 12 2" xfId="964"/>
    <cellStyle name="Normal 10 3 12 2 2" xfId="1723"/>
    <cellStyle name="Normal 10 3 12 3" xfId="1343"/>
    <cellStyle name="Normal 10 3 13" xfId="270"/>
    <cellStyle name="Normal 10 3 13 2" xfId="965"/>
    <cellStyle name="Normal 10 3 13 2 2" xfId="1724"/>
    <cellStyle name="Normal 10 3 13 3" xfId="1344"/>
    <cellStyle name="Normal 10 3 14" xfId="271"/>
    <cellStyle name="Normal 10 3 14 2" xfId="966"/>
    <cellStyle name="Normal 10 3 14 2 2" xfId="1725"/>
    <cellStyle name="Normal 10 3 14 3" xfId="1345"/>
    <cellStyle name="Normal 10 3 15" xfId="272"/>
    <cellStyle name="Normal 10 3 15 2" xfId="967"/>
    <cellStyle name="Normal 10 3 15 2 2" xfId="1726"/>
    <cellStyle name="Normal 10 3 15 3" xfId="1346"/>
    <cellStyle name="Normal 10 3 16" xfId="273"/>
    <cellStyle name="Normal 10 3 16 2" xfId="968"/>
    <cellStyle name="Normal 10 3 16 2 2" xfId="1727"/>
    <cellStyle name="Normal 10 3 16 3" xfId="1347"/>
    <cellStyle name="Normal 10 3 17" xfId="274"/>
    <cellStyle name="Normal 10 3 17 2" xfId="969"/>
    <cellStyle name="Normal 10 3 17 2 2" xfId="1728"/>
    <cellStyle name="Normal 10 3 17 3" xfId="1348"/>
    <cellStyle name="Normal 10 3 18" xfId="275"/>
    <cellStyle name="Normal 10 3 18 2" xfId="970"/>
    <cellStyle name="Normal 10 3 18 2 2" xfId="1729"/>
    <cellStyle name="Normal 10 3 18 3" xfId="1349"/>
    <cellStyle name="Normal 10 3 19" xfId="276"/>
    <cellStyle name="Normal 10 3 19 2" xfId="971"/>
    <cellStyle name="Normal 10 3 19 2 2" xfId="1730"/>
    <cellStyle name="Normal 10 3 19 3" xfId="1350"/>
    <cellStyle name="Normal 10 3 2" xfId="277"/>
    <cellStyle name="Normal 10 3 2 2" xfId="972"/>
    <cellStyle name="Normal 10 3 2 2 2" xfId="1731"/>
    <cellStyle name="Normal 10 3 2 3" xfId="1351"/>
    <cellStyle name="Normal 10 3 20" xfId="278"/>
    <cellStyle name="Normal 10 3 20 2" xfId="973"/>
    <cellStyle name="Normal 10 3 20 2 2" xfId="1732"/>
    <cellStyle name="Normal 10 3 20 3" xfId="1352"/>
    <cellStyle name="Normal 10 3 21" xfId="279"/>
    <cellStyle name="Normal 10 3 21 2" xfId="974"/>
    <cellStyle name="Normal 10 3 21 2 2" xfId="1733"/>
    <cellStyle name="Normal 10 3 21 3" xfId="1353"/>
    <cellStyle name="Normal 10 3 22" xfId="280"/>
    <cellStyle name="Normal 10 3 22 2" xfId="975"/>
    <cellStyle name="Normal 10 3 22 2 2" xfId="1734"/>
    <cellStyle name="Normal 10 3 22 3" xfId="1354"/>
    <cellStyle name="Normal 10 3 23" xfId="281"/>
    <cellStyle name="Normal 10 3 23 2" xfId="976"/>
    <cellStyle name="Normal 10 3 23 2 2" xfId="1735"/>
    <cellStyle name="Normal 10 3 23 3" xfId="1355"/>
    <cellStyle name="Normal 10 3 24" xfId="282"/>
    <cellStyle name="Normal 10 3 24 2" xfId="977"/>
    <cellStyle name="Normal 10 3 24 2 2" xfId="1736"/>
    <cellStyle name="Normal 10 3 24 3" xfId="1356"/>
    <cellStyle name="Normal 10 3 25" xfId="283"/>
    <cellStyle name="Normal 10 3 25 2" xfId="978"/>
    <cellStyle name="Normal 10 3 25 2 2" xfId="1737"/>
    <cellStyle name="Normal 10 3 25 3" xfId="1357"/>
    <cellStyle name="Normal 10 3 26" xfId="284"/>
    <cellStyle name="Normal 10 3 26 2" xfId="979"/>
    <cellStyle name="Normal 10 3 26 2 2" xfId="1738"/>
    <cellStyle name="Normal 10 3 26 3" xfId="1358"/>
    <cellStyle name="Normal 10 3 27" xfId="285"/>
    <cellStyle name="Normal 10 3 27 2" xfId="980"/>
    <cellStyle name="Normal 10 3 27 2 2" xfId="1739"/>
    <cellStyle name="Normal 10 3 27 3" xfId="1359"/>
    <cellStyle name="Normal 10 3 28" xfId="961"/>
    <cellStyle name="Normal 10 3 28 2" xfId="1720"/>
    <cellStyle name="Normal 10 3 29" xfId="1340"/>
    <cellStyle name="Normal 10 3 3" xfId="286"/>
    <cellStyle name="Normal 10 3 3 2" xfId="981"/>
    <cellStyle name="Normal 10 3 3 2 2" xfId="1740"/>
    <cellStyle name="Normal 10 3 3 3" xfId="1360"/>
    <cellStyle name="Normal 10 3 4" xfId="287"/>
    <cellStyle name="Normal 10 3 4 2" xfId="982"/>
    <cellStyle name="Normal 10 3 4 2 2" xfId="1741"/>
    <cellStyle name="Normal 10 3 4 3" xfId="1361"/>
    <cellStyle name="Normal 10 3 5" xfId="288"/>
    <cellStyle name="Normal 10 3 5 2" xfId="983"/>
    <cellStyle name="Normal 10 3 5 2 2" xfId="1742"/>
    <cellStyle name="Normal 10 3 5 3" xfId="1362"/>
    <cellStyle name="Normal 10 3 6" xfId="289"/>
    <cellStyle name="Normal 10 3 6 2" xfId="984"/>
    <cellStyle name="Normal 10 3 6 2 2" xfId="1743"/>
    <cellStyle name="Normal 10 3 6 3" xfId="1363"/>
    <cellStyle name="Normal 10 3 7" xfId="290"/>
    <cellStyle name="Normal 10 3 7 2" xfId="985"/>
    <cellStyle name="Normal 10 3 7 2 2" xfId="1744"/>
    <cellStyle name="Normal 10 3 7 3" xfId="1364"/>
    <cellStyle name="Normal 10 3 8" xfId="291"/>
    <cellStyle name="Normal 10 3 8 2" xfId="986"/>
    <cellStyle name="Normal 10 3 8 2 2" xfId="1745"/>
    <cellStyle name="Normal 10 3 8 3" xfId="1365"/>
    <cellStyle name="Normal 10 3 9" xfId="292"/>
    <cellStyle name="Normal 10 3 9 2" xfId="987"/>
    <cellStyle name="Normal 10 3 9 2 2" xfId="1746"/>
    <cellStyle name="Normal 10 3 9 3" xfId="1366"/>
    <cellStyle name="Normal 10 30" xfId="851"/>
    <cellStyle name="Normal 10 30 2" xfId="1610"/>
    <cellStyle name="Normal 10 31" xfId="1230"/>
    <cellStyle name="Normal 10 4" xfId="293"/>
    <cellStyle name="Normal 10 4 2" xfId="988"/>
    <cellStyle name="Normal 10 4 2 2" xfId="1747"/>
    <cellStyle name="Normal 10 4 3" xfId="1367"/>
    <cellStyle name="Normal 10 5" xfId="294"/>
    <cellStyle name="Normal 10 5 2" xfId="989"/>
    <cellStyle name="Normal 10 5 2 2" xfId="1748"/>
    <cellStyle name="Normal 10 5 3" xfId="1368"/>
    <cellStyle name="Normal 10 6" xfId="295"/>
    <cellStyle name="Normal 10 6 2" xfId="990"/>
    <cellStyle name="Normal 10 6 2 2" xfId="1749"/>
    <cellStyle name="Normal 10 6 3" xfId="1369"/>
    <cellStyle name="Normal 10 7" xfId="296"/>
    <cellStyle name="Normal 10 7 2" xfId="991"/>
    <cellStyle name="Normal 10 7 2 2" xfId="1750"/>
    <cellStyle name="Normal 10 7 3" xfId="1370"/>
    <cellStyle name="Normal 10 8" xfId="297"/>
    <cellStyle name="Normal 10 8 2" xfId="992"/>
    <cellStyle name="Normal 10 8 2 2" xfId="1751"/>
    <cellStyle name="Normal 10 8 3" xfId="1371"/>
    <cellStyle name="Normal 10 9" xfId="298"/>
    <cellStyle name="Normal 10 9 2" xfId="993"/>
    <cellStyle name="Normal 10 9 2 2" xfId="1752"/>
    <cellStyle name="Normal 10 9 3" xfId="1372"/>
    <cellStyle name="Normal 11" xfId="299"/>
    <cellStyle name="Normal 11 10" xfId="300"/>
    <cellStyle name="Normal 11 11" xfId="301"/>
    <cellStyle name="Normal 11 12" xfId="302"/>
    <cellStyle name="Normal 11 13" xfId="303"/>
    <cellStyle name="Normal 11 14" xfId="304"/>
    <cellStyle name="Normal 11 14 2" xfId="995"/>
    <cellStyle name="Normal 11 14 2 2" xfId="1754"/>
    <cellStyle name="Normal 11 14 3" xfId="1374"/>
    <cellStyle name="Normal 11 15" xfId="305"/>
    <cellStyle name="Normal 11 15 2" xfId="996"/>
    <cellStyle name="Normal 11 15 2 2" xfId="1755"/>
    <cellStyle name="Normal 11 15 3" xfId="1375"/>
    <cellStyle name="Normal 11 16" xfId="306"/>
    <cellStyle name="Normal 11 16 2" xfId="997"/>
    <cellStyle name="Normal 11 16 2 2" xfId="1756"/>
    <cellStyle name="Normal 11 16 3" xfId="1376"/>
    <cellStyle name="Normal 11 17" xfId="307"/>
    <cellStyle name="Normal 11 17 2" xfId="998"/>
    <cellStyle name="Normal 11 17 2 2" xfId="1757"/>
    <cellStyle name="Normal 11 17 3" xfId="1377"/>
    <cellStyle name="Normal 11 18" xfId="308"/>
    <cellStyle name="Normal 11 18 2" xfId="999"/>
    <cellStyle name="Normal 11 18 2 2" xfId="1758"/>
    <cellStyle name="Normal 11 18 3" xfId="1378"/>
    <cellStyle name="Normal 11 19" xfId="309"/>
    <cellStyle name="Normal 11 19 2" xfId="1000"/>
    <cellStyle name="Normal 11 19 2 2" xfId="1759"/>
    <cellStyle name="Normal 11 19 3" xfId="1379"/>
    <cellStyle name="Normal 11 2" xfId="310"/>
    <cellStyle name="Normal 11 2 10" xfId="311"/>
    <cellStyle name="Normal 11 2 10 2" xfId="1001"/>
    <cellStyle name="Normal 11 2 10 2 2" xfId="1760"/>
    <cellStyle name="Normal 11 2 10 3" xfId="1380"/>
    <cellStyle name="Normal 11 2 11" xfId="312"/>
    <cellStyle name="Normal 11 2 11 2" xfId="1002"/>
    <cellStyle name="Normal 11 2 11 2 2" xfId="1761"/>
    <cellStyle name="Normal 11 2 11 3" xfId="1381"/>
    <cellStyle name="Normal 11 2 12" xfId="313"/>
    <cellStyle name="Normal 11 2 12 2" xfId="1003"/>
    <cellStyle name="Normal 11 2 12 2 2" xfId="1762"/>
    <cellStyle name="Normal 11 2 12 3" xfId="1382"/>
    <cellStyle name="Normal 11 2 13" xfId="314"/>
    <cellStyle name="Normal 11 2 13 2" xfId="1004"/>
    <cellStyle name="Normal 11 2 13 2 2" xfId="1763"/>
    <cellStyle name="Normal 11 2 13 3" xfId="1383"/>
    <cellStyle name="Normal 11 2 2" xfId="315"/>
    <cellStyle name="Normal 11 2 2 2" xfId="1005"/>
    <cellStyle name="Normal 11 2 2 2 2" xfId="1764"/>
    <cellStyle name="Normal 11 2 2 3" xfId="1384"/>
    <cellStyle name="Normal 11 2 3" xfId="316"/>
    <cellStyle name="Normal 11 2 3 2" xfId="1006"/>
    <cellStyle name="Normal 11 2 3 2 2" xfId="1765"/>
    <cellStyle name="Normal 11 2 3 3" xfId="1385"/>
    <cellStyle name="Normal 11 2 4" xfId="317"/>
    <cellStyle name="Normal 11 2 4 2" xfId="1007"/>
    <cellStyle name="Normal 11 2 4 2 2" xfId="1766"/>
    <cellStyle name="Normal 11 2 4 3" xfId="1386"/>
    <cellStyle name="Normal 11 2 5" xfId="318"/>
    <cellStyle name="Normal 11 2 5 2" xfId="1008"/>
    <cellStyle name="Normal 11 2 5 2 2" xfId="1767"/>
    <cellStyle name="Normal 11 2 5 3" xfId="1387"/>
    <cellStyle name="Normal 11 2 6" xfId="319"/>
    <cellStyle name="Normal 11 2 6 2" xfId="1009"/>
    <cellStyle name="Normal 11 2 6 2 2" xfId="1768"/>
    <cellStyle name="Normal 11 2 6 3" xfId="1388"/>
    <cellStyle name="Normal 11 2 7" xfId="320"/>
    <cellStyle name="Normal 11 2 7 2" xfId="1010"/>
    <cellStyle name="Normal 11 2 7 2 2" xfId="1769"/>
    <cellStyle name="Normal 11 2 7 3" xfId="1389"/>
    <cellStyle name="Normal 11 2 8" xfId="321"/>
    <cellStyle name="Normal 11 2 8 2" xfId="1011"/>
    <cellStyle name="Normal 11 2 8 2 2" xfId="1770"/>
    <cellStyle name="Normal 11 2 8 3" xfId="1390"/>
    <cellStyle name="Normal 11 2 9" xfId="322"/>
    <cellStyle name="Normal 11 2 9 2" xfId="1012"/>
    <cellStyle name="Normal 11 2 9 2 2" xfId="1771"/>
    <cellStyle name="Normal 11 2 9 3" xfId="1391"/>
    <cellStyle name="Normal 11 20" xfId="323"/>
    <cellStyle name="Normal 11 20 2" xfId="1013"/>
    <cellStyle name="Normal 11 20 2 2" xfId="1772"/>
    <cellStyle name="Normal 11 20 3" xfId="1392"/>
    <cellStyle name="Normal 11 21" xfId="324"/>
    <cellStyle name="Normal 11 21 2" xfId="1014"/>
    <cellStyle name="Normal 11 21 2 2" xfId="1773"/>
    <cellStyle name="Normal 11 21 3" xfId="1393"/>
    <cellStyle name="Normal 11 22" xfId="325"/>
    <cellStyle name="Normal 11 22 2" xfId="1015"/>
    <cellStyle name="Normal 11 22 2 2" xfId="1774"/>
    <cellStyle name="Normal 11 22 3" xfId="1394"/>
    <cellStyle name="Normal 11 23" xfId="326"/>
    <cellStyle name="Normal 11 23 2" xfId="1016"/>
    <cellStyle name="Normal 11 23 2 2" xfId="1775"/>
    <cellStyle name="Normal 11 23 3" xfId="1395"/>
    <cellStyle name="Normal 11 24" xfId="327"/>
    <cellStyle name="Normal 11 24 2" xfId="1017"/>
    <cellStyle name="Normal 11 24 2 2" xfId="1776"/>
    <cellStyle name="Normal 11 24 3" xfId="1396"/>
    <cellStyle name="Normal 11 25" xfId="328"/>
    <cellStyle name="Normal 11 25 2" xfId="1018"/>
    <cellStyle name="Normal 11 25 2 2" xfId="1777"/>
    <cellStyle name="Normal 11 25 3" xfId="1397"/>
    <cellStyle name="Normal 11 26" xfId="329"/>
    <cellStyle name="Normal 11 26 2" xfId="1019"/>
    <cellStyle name="Normal 11 26 2 2" xfId="1778"/>
    <cellStyle name="Normal 11 26 3" xfId="1398"/>
    <cellStyle name="Normal 11 27" xfId="330"/>
    <cellStyle name="Normal 11 27 2" xfId="1020"/>
    <cellStyle name="Normal 11 27 2 2" xfId="1779"/>
    <cellStyle name="Normal 11 27 3" xfId="1399"/>
    <cellStyle name="Normal 11 28" xfId="994"/>
    <cellStyle name="Normal 11 28 2" xfId="1753"/>
    <cellStyle name="Normal 11 29" xfId="1373"/>
    <cellStyle name="Normal 11 3" xfId="331"/>
    <cellStyle name="Normal 11 3 2" xfId="332"/>
    <cellStyle name="Normal 11 3 3" xfId="333"/>
    <cellStyle name="Normal 11 3 4" xfId="334"/>
    <cellStyle name="Normal 11 4" xfId="335"/>
    <cellStyle name="Normal 11 5" xfId="336"/>
    <cellStyle name="Normal 11 6" xfId="337"/>
    <cellStyle name="Normal 11 7" xfId="338"/>
    <cellStyle name="Normal 11 8" xfId="339"/>
    <cellStyle name="Normal 11 9" xfId="340"/>
    <cellStyle name="Normal 12" xfId="341"/>
    <cellStyle name="Normal 12 10" xfId="342"/>
    <cellStyle name="Normal 12 10 2" xfId="1022"/>
    <cellStyle name="Normal 12 10 2 2" xfId="1781"/>
    <cellStyle name="Normal 12 10 3" xfId="1401"/>
    <cellStyle name="Normal 12 11" xfId="343"/>
    <cellStyle name="Normal 12 11 2" xfId="1023"/>
    <cellStyle name="Normal 12 11 2 2" xfId="1782"/>
    <cellStyle name="Normal 12 11 3" xfId="1402"/>
    <cellStyle name="Normal 12 12" xfId="344"/>
    <cellStyle name="Normal 12 12 2" xfId="1024"/>
    <cellStyle name="Normal 12 12 2 2" xfId="1783"/>
    <cellStyle name="Normal 12 12 3" xfId="1403"/>
    <cellStyle name="Normal 12 13" xfId="345"/>
    <cellStyle name="Normal 12 13 2" xfId="1025"/>
    <cellStyle name="Normal 12 13 2 2" xfId="1784"/>
    <cellStyle name="Normal 12 13 3" xfId="1404"/>
    <cellStyle name="Normal 12 14" xfId="346"/>
    <cellStyle name="Normal 12 14 2" xfId="1026"/>
    <cellStyle name="Normal 12 14 2 2" xfId="1785"/>
    <cellStyle name="Normal 12 14 3" xfId="1405"/>
    <cellStyle name="Normal 12 15" xfId="347"/>
    <cellStyle name="Normal 12 15 2" xfId="1027"/>
    <cellStyle name="Normal 12 15 2 2" xfId="1786"/>
    <cellStyle name="Normal 12 15 3" xfId="1406"/>
    <cellStyle name="Normal 12 16" xfId="348"/>
    <cellStyle name="Normal 12 16 2" xfId="1028"/>
    <cellStyle name="Normal 12 16 2 2" xfId="1787"/>
    <cellStyle name="Normal 12 16 3" xfId="1407"/>
    <cellStyle name="Normal 12 17" xfId="349"/>
    <cellStyle name="Normal 12 17 2" xfId="1029"/>
    <cellStyle name="Normal 12 17 2 2" xfId="1788"/>
    <cellStyle name="Normal 12 17 3" xfId="1408"/>
    <cellStyle name="Normal 12 18" xfId="350"/>
    <cellStyle name="Normal 12 18 2" xfId="1030"/>
    <cellStyle name="Normal 12 18 2 2" xfId="1789"/>
    <cellStyle name="Normal 12 18 3" xfId="1409"/>
    <cellStyle name="Normal 12 19" xfId="351"/>
    <cellStyle name="Normal 12 19 2" xfId="1031"/>
    <cellStyle name="Normal 12 19 2 2" xfId="1790"/>
    <cellStyle name="Normal 12 19 3" xfId="1410"/>
    <cellStyle name="Normal 12 2" xfId="352"/>
    <cellStyle name="Normal 12 2 2" xfId="1032"/>
    <cellStyle name="Normal 12 2 2 2" xfId="1791"/>
    <cellStyle name="Normal 12 2 3" xfId="1411"/>
    <cellStyle name="Normal 12 20" xfId="353"/>
    <cellStyle name="Normal 12 20 2" xfId="1033"/>
    <cellStyle name="Normal 12 20 2 2" xfId="1792"/>
    <cellStyle name="Normal 12 20 3" xfId="1412"/>
    <cellStyle name="Normal 12 21" xfId="354"/>
    <cellStyle name="Normal 12 21 2" xfId="1034"/>
    <cellStyle name="Normal 12 21 2 2" xfId="1793"/>
    <cellStyle name="Normal 12 21 3" xfId="1413"/>
    <cellStyle name="Normal 12 22" xfId="355"/>
    <cellStyle name="Normal 12 22 2" xfId="1035"/>
    <cellStyle name="Normal 12 22 2 2" xfId="1794"/>
    <cellStyle name="Normal 12 22 3" xfId="1414"/>
    <cellStyle name="Normal 12 23" xfId="356"/>
    <cellStyle name="Normal 12 23 2" xfId="1036"/>
    <cellStyle name="Normal 12 23 2 2" xfId="1795"/>
    <cellStyle name="Normal 12 23 3" xfId="1415"/>
    <cellStyle name="Normal 12 24" xfId="357"/>
    <cellStyle name="Normal 12 24 2" xfId="1037"/>
    <cellStyle name="Normal 12 24 2 2" xfId="1796"/>
    <cellStyle name="Normal 12 24 3" xfId="1416"/>
    <cellStyle name="Normal 12 25" xfId="358"/>
    <cellStyle name="Normal 12 25 2" xfId="1038"/>
    <cellStyle name="Normal 12 25 2 2" xfId="1797"/>
    <cellStyle name="Normal 12 25 3" xfId="1417"/>
    <cellStyle name="Normal 12 26" xfId="359"/>
    <cellStyle name="Normal 12 26 2" xfId="1039"/>
    <cellStyle name="Normal 12 26 2 2" xfId="1798"/>
    <cellStyle name="Normal 12 26 3" xfId="1418"/>
    <cellStyle name="Normal 12 27" xfId="360"/>
    <cellStyle name="Normal 12 27 2" xfId="1040"/>
    <cellStyle name="Normal 12 27 2 2" xfId="1799"/>
    <cellStyle name="Normal 12 27 3" xfId="1419"/>
    <cellStyle name="Normal 12 28" xfId="1021"/>
    <cellStyle name="Normal 12 28 2" xfId="1780"/>
    <cellStyle name="Normal 12 29" xfId="1400"/>
    <cellStyle name="Normal 12 3" xfId="361"/>
    <cellStyle name="Normal 12 3 2" xfId="1041"/>
    <cellStyle name="Normal 12 3 2 2" xfId="1800"/>
    <cellStyle name="Normal 12 3 3" xfId="1420"/>
    <cellStyle name="Normal 12 4" xfId="362"/>
    <cellStyle name="Normal 12 4 2" xfId="1042"/>
    <cellStyle name="Normal 12 4 2 2" xfId="1801"/>
    <cellStyle name="Normal 12 4 3" xfId="1421"/>
    <cellStyle name="Normal 12 5" xfId="363"/>
    <cellStyle name="Normal 12 5 2" xfId="1043"/>
    <cellStyle name="Normal 12 5 2 2" xfId="1802"/>
    <cellStyle name="Normal 12 5 3" xfId="1422"/>
    <cellStyle name="Normal 12 6" xfId="364"/>
    <cellStyle name="Normal 12 6 2" xfId="1044"/>
    <cellStyle name="Normal 12 6 2 2" xfId="1803"/>
    <cellStyle name="Normal 12 6 3" xfId="1423"/>
    <cellStyle name="Normal 12 7" xfId="365"/>
    <cellStyle name="Normal 12 7 2" xfId="1045"/>
    <cellStyle name="Normal 12 7 2 2" xfId="1804"/>
    <cellStyle name="Normal 12 7 3" xfId="1424"/>
    <cellStyle name="Normal 12 8" xfId="366"/>
    <cellStyle name="Normal 12 8 2" xfId="1046"/>
    <cellStyle name="Normal 12 8 2 2" xfId="1805"/>
    <cellStyle name="Normal 12 8 3" xfId="1425"/>
    <cellStyle name="Normal 12 9" xfId="367"/>
    <cellStyle name="Normal 12 9 2" xfId="1047"/>
    <cellStyle name="Normal 12 9 2 2" xfId="1806"/>
    <cellStyle name="Normal 12 9 3" xfId="1426"/>
    <cellStyle name="Normal 13" xfId="368"/>
    <cellStyle name="Normal 13 10" xfId="369"/>
    <cellStyle name="Normal 13 10 2" xfId="1049"/>
    <cellStyle name="Normal 13 10 2 2" xfId="1808"/>
    <cellStyle name="Normal 13 10 3" xfId="1428"/>
    <cellStyle name="Normal 13 11" xfId="370"/>
    <cellStyle name="Normal 13 11 2" xfId="1050"/>
    <cellStyle name="Normal 13 11 2 2" xfId="1809"/>
    <cellStyle name="Normal 13 11 3" xfId="1429"/>
    <cellStyle name="Normal 13 12" xfId="371"/>
    <cellStyle name="Normal 13 12 2" xfId="1051"/>
    <cellStyle name="Normal 13 12 2 2" xfId="1810"/>
    <cellStyle name="Normal 13 12 3" xfId="1430"/>
    <cellStyle name="Normal 13 13" xfId="372"/>
    <cellStyle name="Normal 13 13 2" xfId="1052"/>
    <cellStyle name="Normal 13 13 2 2" xfId="1811"/>
    <cellStyle name="Normal 13 13 3" xfId="1431"/>
    <cellStyle name="Normal 13 14" xfId="373"/>
    <cellStyle name="Normal 13 14 2" xfId="1053"/>
    <cellStyle name="Normal 13 14 2 2" xfId="1812"/>
    <cellStyle name="Normal 13 14 3" xfId="1432"/>
    <cellStyle name="Normal 13 15" xfId="374"/>
    <cellStyle name="Normal 13 15 2" xfId="1054"/>
    <cellStyle name="Normal 13 15 2 2" xfId="1813"/>
    <cellStyle name="Normal 13 15 3" xfId="1433"/>
    <cellStyle name="Normal 13 16" xfId="375"/>
    <cellStyle name="Normal 13 16 2" xfId="1055"/>
    <cellStyle name="Normal 13 16 2 2" xfId="1814"/>
    <cellStyle name="Normal 13 16 3" xfId="1434"/>
    <cellStyle name="Normal 13 17" xfId="376"/>
    <cellStyle name="Normal 13 17 2" xfId="1056"/>
    <cellStyle name="Normal 13 17 2 2" xfId="1815"/>
    <cellStyle name="Normal 13 17 3" xfId="1435"/>
    <cellStyle name="Normal 13 18" xfId="377"/>
    <cellStyle name="Normal 13 18 2" xfId="1057"/>
    <cellStyle name="Normal 13 18 2 2" xfId="1816"/>
    <cellStyle name="Normal 13 18 3" xfId="1436"/>
    <cellStyle name="Normal 13 19" xfId="378"/>
    <cellStyle name="Normal 13 19 2" xfId="1058"/>
    <cellStyle name="Normal 13 19 2 2" xfId="1817"/>
    <cellStyle name="Normal 13 19 3" xfId="1437"/>
    <cellStyle name="Normal 13 2" xfId="379"/>
    <cellStyle name="Normal 13 2 2" xfId="1059"/>
    <cellStyle name="Normal 13 2 2 2" xfId="1818"/>
    <cellStyle name="Normal 13 2 3" xfId="1438"/>
    <cellStyle name="Normal 13 20" xfId="380"/>
    <cellStyle name="Normal 13 20 2" xfId="1060"/>
    <cellStyle name="Normal 13 20 2 2" xfId="1819"/>
    <cellStyle name="Normal 13 20 3" xfId="1439"/>
    <cellStyle name="Normal 13 21" xfId="381"/>
    <cellStyle name="Normal 13 21 2" xfId="1061"/>
    <cellStyle name="Normal 13 21 2 2" xfId="1820"/>
    <cellStyle name="Normal 13 21 3" xfId="1440"/>
    <cellStyle name="Normal 13 22" xfId="382"/>
    <cellStyle name="Normal 13 22 2" xfId="1062"/>
    <cellStyle name="Normal 13 22 2 2" xfId="1821"/>
    <cellStyle name="Normal 13 22 3" xfId="1441"/>
    <cellStyle name="Normal 13 23" xfId="383"/>
    <cellStyle name="Normal 13 23 2" xfId="1063"/>
    <cellStyle name="Normal 13 23 2 2" xfId="1822"/>
    <cellStyle name="Normal 13 23 3" xfId="1442"/>
    <cellStyle name="Normal 13 24" xfId="384"/>
    <cellStyle name="Normal 13 24 2" xfId="1064"/>
    <cellStyle name="Normal 13 24 2 2" xfId="1823"/>
    <cellStyle name="Normal 13 24 3" xfId="1443"/>
    <cellStyle name="Normal 13 25" xfId="385"/>
    <cellStyle name="Normal 13 25 2" xfId="1065"/>
    <cellStyle name="Normal 13 25 2 2" xfId="1824"/>
    <cellStyle name="Normal 13 25 3" xfId="1444"/>
    <cellStyle name="Normal 13 26" xfId="386"/>
    <cellStyle name="Normal 13 26 2" xfId="1066"/>
    <cellStyle name="Normal 13 26 2 2" xfId="1825"/>
    <cellStyle name="Normal 13 26 3" xfId="1445"/>
    <cellStyle name="Normal 13 27" xfId="387"/>
    <cellStyle name="Normal 13 27 2" xfId="1067"/>
    <cellStyle name="Normal 13 27 2 2" xfId="1826"/>
    <cellStyle name="Normal 13 27 3" xfId="1446"/>
    <cellStyle name="Normal 13 28" xfId="1048"/>
    <cellStyle name="Normal 13 28 2" xfId="1807"/>
    <cellStyle name="Normal 13 29" xfId="1427"/>
    <cellStyle name="Normal 13 3" xfId="388"/>
    <cellStyle name="Normal 13 3 2" xfId="1068"/>
    <cellStyle name="Normal 13 3 2 2" xfId="1827"/>
    <cellStyle name="Normal 13 3 3" xfId="1447"/>
    <cellStyle name="Normal 13 4" xfId="389"/>
    <cellStyle name="Normal 13 4 2" xfId="1069"/>
    <cellStyle name="Normal 13 4 2 2" xfId="1828"/>
    <cellStyle name="Normal 13 4 3" xfId="1448"/>
    <cellStyle name="Normal 13 5" xfId="390"/>
    <cellStyle name="Normal 13 5 2" xfId="1070"/>
    <cellStyle name="Normal 13 5 2 2" xfId="1829"/>
    <cellStyle name="Normal 13 5 3" xfId="1449"/>
    <cellStyle name="Normal 13 6" xfId="391"/>
    <cellStyle name="Normal 13 6 2" xfId="1071"/>
    <cellStyle name="Normal 13 6 2 2" xfId="1830"/>
    <cellStyle name="Normal 13 6 3" xfId="1450"/>
    <cellStyle name="Normal 13 7" xfId="392"/>
    <cellStyle name="Normal 13 7 2" xfId="1072"/>
    <cellStyle name="Normal 13 7 2 2" xfId="1831"/>
    <cellStyle name="Normal 13 7 3" xfId="1451"/>
    <cellStyle name="Normal 13 8" xfId="393"/>
    <cellStyle name="Normal 13 8 2" xfId="1073"/>
    <cellStyle name="Normal 13 8 2 2" xfId="1832"/>
    <cellStyle name="Normal 13 8 3" xfId="1452"/>
    <cellStyle name="Normal 13 9" xfId="394"/>
    <cellStyle name="Normal 13 9 2" xfId="1074"/>
    <cellStyle name="Normal 13 9 2 2" xfId="1833"/>
    <cellStyle name="Normal 13 9 3" xfId="1453"/>
    <cellStyle name="Normal 14" xfId="395"/>
    <cellStyle name="Normal 14 10" xfId="396"/>
    <cellStyle name="Normal 14 10 2" xfId="1076"/>
    <cellStyle name="Normal 14 10 2 2" xfId="1835"/>
    <cellStyle name="Normal 14 10 3" xfId="1455"/>
    <cellStyle name="Normal 14 11" xfId="397"/>
    <cellStyle name="Normal 14 11 2" xfId="1077"/>
    <cellStyle name="Normal 14 11 2 2" xfId="1836"/>
    <cellStyle name="Normal 14 11 3" xfId="1456"/>
    <cellStyle name="Normal 14 12" xfId="398"/>
    <cellStyle name="Normal 14 12 2" xfId="1078"/>
    <cellStyle name="Normal 14 12 2 2" xfId="1837"/>
    <cellStyle name="Normal 14 12 3" xfId="1457"/>
    <cellStyle name="Normal 14 13" xfId="399"/>
    <cellStyle name="Normal 14 13 2" xfId="1079"/>
    <cellStyle name="Normal 14 13 2 2" xfId="1838"/>
    <cellStyle name="Normal 14 13 3" xfId="1458"/>
    <cellStyle name="Normal 14 14" xfId="400"/>
    <cellStyle name="Normal 14 14 2" xfId="1080"/>
    <cellStyle name="Normal 14 14 2 2" xfId="1839"/>
    <cellStyle name="Normal 14 14 3" xfId="1459"/>
    <cellStyle name="Normal 14 15" xfId="401"/>
    <cellStyle name="Normal 14 15 2" xfId="1081"/>
    <cellStyle name="Normal 14 15 2 2" xfId="1840"/>
    <cellStyle name="Normal 14 15 3" xfId="1460"/>
    <cellStyle name="Normal 14 16" xfId="402"/>
    <cellStyle name="Normal 14 16 2" xfId="1082"/>
    <cellStyle name="Normal 14 16 2 2" xfId="1841"/>
    <cellStyle name="Normal 14 16 3" xfId="1461"/>
    <cellStyle name="Normal 14 17" xfId="403"/>
    <cellStyle name="Normal 14 17 2" xfId="1083"/>
    <cellStyle name="Normal 14 17 2 2" xfId="1842"/>
    <cellStyle name="Normal 14 17 3" xfId="1462"/>
    <cellStyle name="Normal 14 18" xfId="404"/>
    <cellStyle name="Normal 14 18 2" xfId="1084"/>
    <cellStyle name="Normal 14 18 2 2" xfId="1843"/>
    <cellStyle name="Normal 14 18 3" xfId="1463"/>
    <cellStyle name="Normal 14 19" xfId="405"/>
    <cellStyle name="Normal 14 19 2" xfId="1085"/>
    <cellStyle name="Normal 14 19 2 2" xfId="1844"/>
    <cellStyle name="Normal 14 19 3" xfId="1464"/>
    <cellStyle name="Normal 14 2" xfId="406"/>
    <cellStyle name="Normal 14 2 2" xfId="1086"/>
    <cellStyle name="Normal 14 2 2 2" xfId="1845"/>
    <cellStyle name="Normal 14 2 3" xfId="1465"/>
    <cellStyle name="Normal 14 20" xfId="407"/>
    <cellStyle name="Normal 14 20 2" xfId="1087"/>
    <cellStyle name="Normal 14 20 2 2" xfId="1846"/>
    <cellStyle name="Normal 14 20 3" xfId="1466"/>
    <cellStyle name="Normal 14 21" xfId="408"/>
    <cellStyle name="Normal 14 21 2" xfId="1088"/>
    <cellStyle name="Normal 14 21 2 2" xfId="1847"/>
    <cellStyle name="Normal 14 21 3" xfId="1467"/>
    <cellStyle name="Normal 14 22" xfId="409"/>
    <cellStyle name="Normal 14 22 2" xfId="1089"/>
    <cellStyle name="Normal 14 22 2 2" xfId="1848"/>
    <cellStyle name="Normal 14 22 3" xfId="1468"/>
    <cellStyle name="Normal 14 23" xfId="410"/>
    <cellStyle name="Normal 14 23 2" xfId="1090"/>
    <cellStyle name="Normal 14 23 2 2" xfId="1849"/>
    <cellStyle name="Normal 14 23 3" xfId="1469"/>
    <cellStyle name="Normal 14 24" xfId="411"/>
    <cellStyle name="Normal 14 24 2" xfId="1091"/>
    <cellStyle name="Normal 14 24 2 2" xfId="1850"/>
    <cellStyle name="Normal 14 24 3" xfId="1470"/>
    <cellStyle name="Normal 14 25" xfId="412"/>
    <cellStyle name="Normal 14 25 2" xfId="1092"/>
    <cellStyle name="Normal 14 25 2 2" xfId="1851"/>
    <cellStyle name="Normal 14 25 3" xfId="1471"/>
    <cellStyle name="Normal 14 26" xfId="413"/>
    <cellStyle name="Normal 14 26 2" xfId="1093"/>
    <cellStyle name="Normal 14 26 2 2" xfId="1852"/>
    <cellStyle name="Normal 14 26 3" xfId="1472"/>
    <cellStyle name="Normal 14 27" xfId="414"/>
    <cellStyle name="Normal 14 27 2" xfId="1094"/>
    <cellStyle name="Normal 14 27 2 2" xfId="1853"/>
    <cellStyle name="Normal 14 27 3" xfId="1473"/>
    <cellStyle name="Normal 14 28" xfId="1075"/>
    <cellStyle name="Normal 14 28 2" xfId="1834"/>
    <cellStyle name="Normal 14 29" xfId="1454"/>
    <cellStyle name="Normal 14 3" xfId="415"/>
    <cellStyle name="Normal 14 3 2" xfId="1095"/>
    <cellStyle name="Normal 14 3 2 2" xfId="1854"/>
    <cellStyle name="Normal 14 3 3" xfId="1474"/>
    <cellStyle name="Normal 14 4" xfId="416"/>
    <cellStyle name="Normal 14 4 2" xfId="1096"/>
    <cellStyle name="Normal 14 4 2 2" xfId="1855"/>
    <cellStyle name="Normal 14 4 3" xfId="1475"/>
    <cellStyle name="Normal 14 5" xfId="417"/>
    <cellStyle name="Normal 14 5 2" xfId="1097"/>
    <cellStyle name="Normal 14 5 2 2" xfId="1856"/>
    <cellStyle name="Normal 14 5 3" xfId="1476"/>
    <cellStyle name="Normal 14 6" xfId="418"/>
    <cellStyle name="Normal 14 6 2" xfId="1098"/>
    <cellStyle name="Normal 14 6 2 2" xfId="1857"/>
    <cellStyle name="Normal 14 6 3" xfId="1477"/>
    <cellStyle name="Normal 14 7" xfId="419"/>
    <cellStyle name="Normal 14 7 2" xfId="1099"/>
    <cellStyle name="Normal 14 7 2 2" xfId="1858"/>
    <cellStyle name="Normal 14 7 3" xfId="1478"/>
    <cellStyle name="Normal 14 8" xfId="420"/>
    <cellStyle name="Normal 14 8 2" xfId="1100"/>
    <cellStyle name="Normal 14 8 2 2" xfId="1859"/>
    <cellStyle name="Normal 14 8 3" xfId="1479"/>
    <cellStyle name="Normal 14 9" xfId="421"/>
    <cellStyle name="Normal 14 9 2" xfId="1101"/>
    <cellStyle name="Normal 14 9 2 2" xfId="1860"/>
    <cellStyle name="Normal 14 9 3" xfId="1480"/>
    <cellStyle name="Normal 15" xfId="422"/>
    <cellStyle name="Normal 15 10" xfId="423"/>
    <cellStyle name="Normal 15 10 2" xfId="1103"/>
    <cellStyle name="Normal 15 10 2 2" xfId="1862"/>
    <cellStyle name="Normal 15 10 3" xfId="1482"/>
    <cellStyle name="Normal 15 11" xfId="424"/>
    <cellStyle name="Normal 15 11 2" xfId="1104"/>
    <cellStyle name="Normal 15 11 2 2" xfId="1863"/>
    <cellStyle name="Normal 15 11 3" xfId="1483"/>
    <cellStyle name="Normal 15 12" xfId="425"/>
    <cellStyle name="Normal 15 12 2" xfId="1105"/>
    <cellStyle name="Normal 15 12 2 2" xfId="1864"/>
    <cellStyle name="Normal 15 12 3" xfId="1484"/>
    <cellStyle name="Normal 15 13" xfId="426"/>
    <cellStyle name="Normal 15 13 2" xfId="1106"/>
    <cellStyle name="Normal 15 13 2 2" xfId="1865"/>
    <cellStyle name="Normal 15 13 3" xfId="1485"/>
    <cellStyle name="Normal 15 14" xfId="427"/>
    <cellStyle name="Normal 15 14 2" xfId="1107"/>
    <cellStyle name="Normal 15 14 2 2" xfId="1866"/>
    <cellStyle name="Normal 15 14 3" xfId="1486"/>
    <cellStyle name="Normal 15 15" xfId="428"/>
    <cellStyle name="Normal 15 15 2" xfId="1108"/>
    <cellStyle name="Normal 15 15 2 2" xfId="1867"/>
    <cellStyle name="Normal 15 15 3" xfId="1487"/>
    <cellStyle name="Normal 15 16" xfId="429"/>
    <cellStyle name="Normal 15 16 2" xfId="1109"/>
    <cellStyle name="Normal 15 16 2 2" xfId="1868"/>
    <cellStyle name="Normal 15 16 3" xfId="1488"/>
    <cellStyle name="Normal 15 17" xfId="430"/>
    <cellStyle name="Normal 15 17 2" xfId="1110"/>
    <cellStyle name="Normal 15 17 2 2" xfId="1869"/>
    <cellStyle name="Normal 15 17 3" xfId="1489"/>
    <cellStyle name="Normal 15 18" xfId="431"/>
    <cellStyle name="Normal 15 18 2" xfId="1111"/>
    <cellStyle name="Normal 15 18 2 2" xfId="1870"/>
    <cellStyle name="Normal 15 18 3" xfId="1490"/>
    <cellStyle name="Normal 15 19" xfId="432"/>
    <cellStyle name="Normal 15 19 2" xfId="1112"/>
    <cellStyle name="Normal 15 19 2 2" xfId="1871"/>
    <cellStyle name="Normal 15 19 3" xfId="1491"/>
    <cellStyle name="Normal 15 2" xfId="433"/>
    <cellStyle name="Normal 15 2 2" xfId="1113"/>
    <cellStyle name="Normal 15 2 2 2" xfId="1872"/>
    <cellStyle name="Normal 15 2 3" xfId="1492"/>
    <cellStyle name="Normal 15 20" xfId="434"/>
    <cellStyle name="Normal 15 20 2" xfId="1114"/>
    <cellStyle name="Normal 15 20 2 2" xfId="1873"/>
    <cellStyle name="Normal 15 20 3" xfId="1493"/>
    <cellStyle name="Normal 15 21" xfId="435"/>
    <cellStyle name="Normal 15 21 2" xfId="1115"/>
    <cellStyle name="Normal 15 21 2 2" xfId="1874"/>
    <cellStyle name="Normal 15 21 3" xfId="1494"/>
    <cellStyle name="Normal 15 22" xfId="436"/>
    <cellStyle name="Normal 15 22 2" xfId="1116"/>
    <cellStyle name="Normal 15 22 2 2" xfId="1875"/>
    <cellStyle name="Normal 15 22 3" xfId="1495"/>
    <cellStyle name="Normal 15 23" xfId="437"/>
    <cellStyle name="Normal 15 23 2" xfId="1117"/>
    <cellStyle name="Normal 15 23 2 2" xfId="1876"/>
    <cellStyle name="Normal 15 23 3" xfId="1496"/>
    <cellStyle name="Normal 15 24" xfId="438"/>
    <cellStyle name="Normal 15 24 2" xfId="1118"/>
    <cellStyle name="Normal 15 24 2 2" xfId="1877"/>
    <cellStyle name="Normal 15 24 3" xfId="1497"/>
    <cellStyle name="Normal 15 25" xfId="439"/>
    <cellStyle name="Normal 15 25 2" xfId="1119"/>
    <cellStyle name="Normal 15 25 2 2" xfId="1878"/>
    <cellStyle name="Normal 15 25 3" xfId="1498"/>
    <cellStyle name="Normal 15 26" xfId="440"/>
    <cellStyle name="Normal 15 26 2" xfId="1120"/>
    <cellStyle name="Normal 15 26 2 2" xfId="1879"/>
    <cellStyle name="Normal 15 26 3" xfId="1499"/>
    <cellStyle name="Normal 15 27" xfId="441"/>
    <cellStyle name="Normal 15 27 2" xfId="1121"/>
    <cellStyle name="Normal 15 27 2 2" xfId="1880"/>
    <cellStyle name="Normal 15 27 3" xfId="1500"/>
    <cellStyle name="Normal 15 28" xfId="1102"/>
    <cellStyle name="Normal 15 28 2" xfId="1861"/>
    <cellStyle name="Normal 15 29" xfId="1481"/>
    <cellStyle name="Normal 15 3" xfId="442"/>
    <cellStyle name="Normal 15 3 2" xfId="1122"/>
    <cellStyle name="Normal 15 3 2 2" xfId="1881"/>
    <cellStyle name="Normal 15 3 3" xfId="1501"/>
    <cellStyle name="Normal 15 4" xfId="443"/>
    <cellStyle name="Normal 15 4 2" xfId="1123"/>
    <cellStyle name="Normal 15 4 2 2" xfId="1882"/>
    <cellStyle name="Normal 15 4 3" xfId="1502"/>
    <cellStyle name="Normal 15 5" xfId="444"/>
    <cellStyle name="Normal 15 5 2" xfId="1124"/>
    <cellStyle name="Normal 15 5 2 2" xfId="1883"/>
    <cellStyle name="Normal 15 5 3" xfId="1503"/>
    <cellStyle name="Normal 15 6" xfId="445"/>
    <cellStyle name="Normal 15 6 2" xfId="1125"/>
    <cellStyle name="Normal 15 6 2 2" xfId="1884"/>
    <cellStyle name="Normal 15 6 3" xfId="1504"/>
    <cellStyle name="Normal 15 7" xfId="446"/>
    <cellStyle name="Normal 15 7 2" xfId="1126"/>
    <cellStyle name="Normal 15 7 2 2" xfId="1885"/>
    <cellStyle name="Normal 15 7 3" xfId="1505"/>
    <cellStyle name="Normal 15 8" xfId="447"/>
    <cellStyle name="Normal 15 8 2" xfId="1127"/>
    <cellStyle name="Normal 15 8 2 2" xfId="1886"/>
    <cellStyle name="Normal 15 8 3" xfId="1506"/>
    <cellStyle name="Normal 15 9" xfId="448"/>
    <cellStyle name="Normal 15 9 2" xfId="1128"/>
    <cellStyle name="Normal 15 9 2 2" xfId="1887"/>
    <cellStyle name="Normal 15 9 3" xfId="1507"/>
    <cellStyle name="Normal 16" xfId="21"/>
    <cellStyle name="Normal 16 2" xfId="449"/>
    <cellStyle name="Normal 16 2 2" xfId="1129"/>
    <cellStyle name="Normal 16 2 2 2" xfId="1888"/>
    <cellStyle name="Normal 16 2 3" xfId="1508"/>
    <cellStyle name="Normal 16 3" xfId="450"/>
    <cellStyle name="Normal 16 3 2" xfId="1130"/>
    <cellStyle name="Normal 16 3 2 2" xfId="1889"/>
    <cellStyle name="Normal 16 3 3" xfId="1509"/>
    <cellStyle name="Normal 16 4" xfId="451"/>
    <cellStyle name="Normal 16 4 2" xfId="1131"/>
    <cellStyle name="Normal 16 4 2 2" xfId="1890"/>
    <cellStyle name="Normal 16 4 3" xfId="1510"/>
    <cellStyle name="Normal 16 5" xfId="452"/>
    <cellStyle name="Normal 16 5 2" xfId="1132"/>
    <cellStyle name="Normal 16 5 2 2" xfId="1891"/>
    <cellStyle name="Normal 16 5 3" xfId="1511"/>
    <cellStyle name="Normal 16 6" xfId="453"/>
    <cellStyle name="Normal 16 6 2" xfId="1133"/>
    <cellStyle name="Normal 16 6 2 2" xfId="1892"/>
    <cellStyle name="Normal 16 6 3" xfId="1512"/>
    <cellStyle name="Normal 16 7" xfId="454"/>
    <cellStyle name="Normal 16 7 2" xfId="1134"/>
    <cellStyle name="Normal 16 7 2 2" xfId="1893"/>
    <cellStyle name="Normal 16 7 3" xfId="1513"/>
    <cellStyle name="Normal 16 8" xfId="455"/>
    <cellStyle name="Normal 17" xfId="20"/>
    <cellStyle name="Normal 17 2" xfId="456"/>
    <cellStyle name="Normal 17 2 2" xfId="1135"/>
    <cellStyle name="Normal 17 2 2 2" xfId="1894"/>
    <cellStyle name="Normal 17 2 3" xfId="1514"/>
    <cellStyle name="Normal 17 3" xfId="457"/>
    <cellStyle name="Normal 17 3 2" xfId="1136"/>
    <cellStyle name="Normal 17 3 2 2" xfId="1895"/>
    <cellStyle name="Normal 17 3 3" xfId="1515"/>
    <cellStyle name="Normal 17 4" xfId="458"/>
    <cellStyle name="Normal 17 4 2" xfId="1137"/>
    <cellStyle name="Normal 17 4 2 2" xfId="1896"/>
    <cellStyle name="Normal 17 4 3" xfId="1516"/>
    <cellStyle name="Normal 17 5" xfId="459"/>
    <cellStyle name="Normal 17 5 2" xfId="1138"/>
    <cellStyle name="Normal 17 5 2 2" xfId="1897"/>
    <cellStyle name="Normal 17 5 3" xfId="1517"/>
    <cellStyle name="Normal 17 6" xfId="460"/>
    <cellStyle name="Normal 17 6 2" xfId="1139"/>
    <cellStyle name="Normal 17 6 2 2" xfId="1898"/>
    <cellStyle name="Normal 17 6 3" xfId="1518"/>
    <cellStyle name="Normal 17 7" xfId="461"/>
    <cellStyle name="Normal 17 7 2" xfId="1140"/>
    <cellStyle name="Normal 17 7 2 2" xfId="1899"/>
    <cellStyle name="Normal 17 7 3" xfId="1519"/>
    <cellStyle name="Normal 17 8" xfId="462"/>
    <cellStyle name="Normal 18" xfId="19"/>
    <cellStyle name="Normal 18 2" xfId="463"/>
    <cellStyle name="Normal 18 2 2" xfId="1141"/>
    <cellStyle name="Normal 18 2 2 2" xfId="1900"/>
    <cellStyle name="Normal 18 2 3" xfId="1520"/>
    <cellStyle name="Normal 18 3" xfId="464"/>
    <cellStyle name="Normal 18 3 2" xfId="1142"/>
    <cellStyle name="Normal 18 3 2 2" xfId="1901"/>
    <cellStyle name="Normal 18 3 3" xfId="1521"/>
    <cellStyle name="Normal 18 4" xfId="465"/>
    <cellStyle name="Normal 18 4 2" xfId="1143"/>
    <cellStyle name="Normal 18 4 2 2" xfId="1902"/>
    <cellStyle name="Normal 18 4 3" xfId="1522"/>
    <cellStyle name="Normal 18 5" xfId="466"/>
    <cellStyle name="Normal 18 5 2" xfId="1144"/>
    <cellStyle name="Normal 18 5 2 2" xfId="1903"/>
    <cellStyle name="Normal 18 5 3" xfId="1523"/>
    <cellStyle name="Normal 18 6" xfId="467"/>
    <cellStyle name="Normal 18 6 2" xfId="1145"/>
    <cellStyle name="Normal 18 6 2 2" xfId="1904"/>
    <cellStyle name="Normal 18 6 3" xfId="1524"/>
    <cellStyle name="Normal 18 7" xfId="468"/>
    <cellStyle name="Normal 18 7 2" xfId="1146"/>
    <cellStyle name="Normal 18 7 2 2" xfId="1905"/>
    <cellStyle name="Normal 18 7 3" xfId="1525"/>
    <cellStyle name="Normal 18 8" xfId="469"/>
    <cellStyle name="Normal 19" xfId="844"/>
    <cellStyle name="Normal 19 10" xfId="1605"/>
    <cellStyle name="Normal 19 2" xfId="470"/>
    <cellStyle name="Normal 19 2 2" xfId="1147"/>
    <cellStyle name="Normal 19 2 2 2" xfId="1906"/>
    <cellStyle name="Normal 19 2 3" xfId="1526"/>
    <cellStyle name="Normal 19 3" xfId="471"/>
    <cellStyle name="Normal 19 3 2" xfId="1148"/>
    <cellStyle name="Normal 19 3 2 2" xfId="1907"/>
    <cellStyle name="Normal 19 3 3" xfId="1527"/>
    <cellStyle name="Normal 19 4" xfId="472"/>
    <cellStyle name="Normal 19 4 2" xfId="1149"/>
    <cellStyle name="Normal 19 4 2 2" xfId="1908"/>
    <cellStyle name="Normal 19 4 3" xfId="1528"/>
    <cellStyle name="Normal 19 5" xfId="473"/>
    <cellStyle name="Normal 19 5 2" xfId="1150"/>
    <cellStyle name="Normal 19 5 2 2" xfId="1909"/>
    <cellStyle name="Normal 19 5 3" xfId="1529"/>
    <cellStyle name="Normal 19 6" xfId="474"/>
    <cellStyle name="Normal 19 6 2" xfId="1151"/>
    <cellStyle name="Normal 19 6 2 2" xfId="1910"/>
    <cellStyle name="Normal 19 6 3" xfId="1530"/>
    <cellStyle name="Normal 19 7" xfId="475"/>
    <cellStyle name="Normal 19 7 2" xfId="1152"/>
    <cellStyle name="Normal 19 7 2 2" xfId="1911"/>
    <cellStyle name="Normal 19 7 3" xfId="1531"/>
    <cellStyle name="Normal 19 8" xfId="476"/>
    <cellStyle name="Normal 19 9" xfId="1226"/>
    <cellStyle name="Normal 19 9 2" xfId="1985"/>
    <cellStyle name="Normal 2" xfId="4"/>
    <cellStyle name="Normal 20" xfId="18"/>
    <cellStyle name="Normal 20 2" xfId="477"/>
    <cellStyle name="Normal 20 2 2" xfId="1153"/>
    <cellStyle name="Normal 20 2 2 2" xfId="1912"/>
    <cellStyle name="Normal 20 2 3" xfId="1532"/>
    <cellStyle name="Normal 20 3" xfId="478"/>
    <cellStyle name="Normal 20 3 2" xfId="1154"/>
    <cellStyle name="Normal 20 3 2 2" xfId="1913"/>
    <cellStyle name="Normal 20 3 3" xfId="1533"/>
    <cellStyle name="Normal 20 4" xfId="479"/>
    <cellStyle name="Normal 20 4 2" xfId="1155"/>
    <cellStyle name="Normal 20 4 2 2" xfId="1914"/>
    <cellStyle name="Normal 20 4 3" xfId="1534"/>
    <cellStyle name="Normal 20 5" xfId="480"/>
    <cellStyle name="Normal 20 5 2" xfId="1156"/>
    <cellStyle name="Normal 20 5 2 2" xfId="1915"/>
    <cellStyle name="Normal 20 5 3" xfId="1535"/>
    <cellStyle name="Normal 20 6" xfId="481"/>
    <cellStyle name="Normal 20 6 2" xfId="1157"/>
    <cellStyle name="Normal 20 6 2 2" xfId="1916"/>
    <cellStyle name="Normal 20 6 3" xfId="1536"/>
    <cellStyle name="Normal 20 7" xfId="482"/>
    <cellStyle name="Normal 20 7 2" xfId="1158"/>
    <cellStyle name="Normal 20 7 2 2" xfId="1917"/>
    <cellStyle name="Normal 20 7 3" xfId="1537"/>
    <cellStyle name="Normal 20 8" xfId="483"/>
    <cellStyle name="Normal 21" xfId="17"/>
    <cellStyle name="Normal 21 2" xfId="484"/>
    <cellStyle name="Normal 21 2 2" xfId="1159"/>
    <cellStyle name="Normal 21 2 2 2" xfId="1918"/>
    <cellStyle name="Normal 21 2 3" xfId="1538"/>
    <cellStyle name="Normal 21 3" xfId="485"/>
    <cellStyle name="Normal 21 3 2" xfId="1160"/>
    <cellStyle name="Normal 21 3 2 2" xfId="1919"/>
    <cellStyle name="Normal 21 3 3" xfId="1539"/>
    <cellStyle name="Normal 21 4" xfId="486"/>
    <cellStyle name="Normal 21 4 2" xfId="1161"/>
    <cellStyle name="Normal 21 4 2 2" xfId="1920"/>
    <cellStyle name="Normal 21 4 3" xfId="1540"/>
    <cellStyle name="Normal 21 5" xfId="487"/>
    <cellStyle name="Normal 21 5 2" xfId="1162"/>
    <cellStyle name="Normal 21 5 2 2" xfId="1921"/>
    <cellStyle name="Normal 21 5 3" xfId="1541"/>
    <cellStyle name="Normal 21 6" xfId="488"/>
    <cellStyle name="Normal 21 6 2" xfId="1163"/>
    <cellStyle name="Normal 21 6 2 2" xfId="1922"/>
    <cellStyle name="Normal 21 6 3" xfId="1542"/>
    <cellStyle name="Normal 21 7" xfId="489"/>
    <cellStyle name="Normal 21 7 2" xfId="1164"/>
    <cellStyle name="Normal 21 7 2 2" xfId="1923"/>
    <cellStyle name="Normal 21 7 3" xfId="1543"/>
    <cellStyle name="Normal 21 8" xfId="490"/>
    <cellStyle name="Normal 22" xfId="845"/>
    <cellStyle name="Normal 22 2" xfId="491"/>
    <cellStyle name="Normal 22 2 2" xfId="1165"/>
    <cellStyle name="Normal 22 2 2 2" xfId="1924"/>
    <cellStyle name="Normal 22 2 3" xfId="1544"/>
    <cellStyle name="Normal 22 3" xfId="492"/>
    <cellStyle name="Normal 22 3 2" xfId="1166"/>
    <cellStyle name="Normal 22 3 2 2" xfId="1925"/>
    <cellStyle name="Normal 22 3 3" xfId="1545"/>
    <cellStyle name="Normal 22 4" xfId="493"/>
    <cellStyle name="Normal 22 4 2" xfId="1167"/>
    <cellStyle name="Normal 22 4 2 2" xfId="1926"/>
    <cellStyle name="Normal 22 4 3" xfId="1546"/>
    <cellStyle name="Normal 22 5" xfId="494"/>
    <cellStyle name="Normal 22 5 2" xfId="1168"/>
    <cellStyle name="Normal 22 5 2 2" xfId="1927"/>
    <cellStyle name="Normal 22 5 3" xfId="1547"/>
    <cellStyle name="Normal 22 6" xfId="495"/>
    <cellStyle name="Normal 22 6 2" xfId="1169"/>
    <cellStyle name="Normal 22 6 2 2" xfId="1928"/>
    <cellStyle name="Normal 22 6 3" xfId="1548"/>
    <cellStyle name="Normal 22 7" xfId="496"/>
    <cellStyle name="Normal 22 7 2" xfId="1170"/>
    <cellStyle name="Normal 22 7 2 2" xfId="1929"/>
    <cellStyle name="Normal 22 7 3" xfId="1549"/>
    <cellStyle name="Normal 23" xfId="16"/>
    <cellStyle name="Normal 23 2" xfId="497"/>
    <cellStyle name="Normal 23 2 2" xfId="1171"/>
    <cellStyle name="Normal 23 2 2 2" xfId="1930"/>
    <cellStyle name="Normal 23 2 3" xfId="1550"/>
    <cellStyle name="Normal 23 3" xfId="498"/>
    <cellStyle name="Normal 23 3 2" xfId="1172"/>
    <cellStyle name="Normal 23 3 2 2" xfId="1931"/>
    <cellStyle name="Normal 23 3 3" xfId="1551"/>
    <cellStyle name="Normal 23 4" xfId="499"/>
    <cellStyle name="Normal 23 4 2" xfId="1173"/>
    <cellStyle name="Normal 23 4 2 2" xfId="1932"/>
    <cellStyle name="Normal 23 4 3" xfId="1552"/>
    <cellStyle name="Normal 23 5" xfId="500"/>
    <cellStyle name="Normal 23 5 2" xfId="1174"/>
    <cellStyle name="Normal 23 5 2 2" xfId="1933"/>
    <cellStyle name="Normal 23 5 3" xfId="1553"/>
    <cellStyle name="Normal 23 6" xfId="501"/>
    <cellStyle name="Normal 23 6 2" xfId="1175"/>
    <cellStyle name="Normal 23 6 2 2" xfId="1934"/>
    <cellStyle name="Normal 23 6 3" xfId="1554"/>
    <cellStyle name="Normal 23 7" xfId="502"/>
    <cellStyle name="Normal 23 7 2" xfId="1176"/>
    <cellStyle name="Normal 23 7 2 2" xfId="1935"/>
    <cellStyle name="Normal 23 7 3" xfId="1555"/>
    <cellStyle name="Normal 23 8" xfId="503"/>
    <cellStyle name="Normal 24" xfId="15"/>
    <cellStyle name="Normal 24 2" xfId="504"/>
    <cellStyle name="Normal 24 2 2" xfId="1177"/>
    <cellStyle name="Normal 24 2 2 2" xfId="1936"/>
    <cellStyle name="Normal 24 2 3" xfId="1556"/>
    <cellStyle name="Normal 24 3" xfId="505"/>
    <cellStyle name="Normal 24 3 2" xfId="1178"/>
    <cellStyle name="Normal 24 3 2 2" xfId="1937"/>
    <cellStyle name="Normal 24 3 3" xfId="1557"/>
    <cellStyle name="Normal 24 4" xfId="506"/>
    <cellStyle name="Normal 24 4 2" xfId="1179"/>
    <cellStyle name="Normal 24 4 2 2" xfId="1938"/>
    <cellStyle name="Normal 24 4 3" xfId="1558"/>
    <cellStyle name="Normal 24 5" xfId="507"/>
    <cellStyle name="Normal 24 5 2" xfId="1180"/>
    <cellStyle name="Normal 24 5 2 2" xfId="1939"/>
    <cellStyle name="Normal 24 5 3" xfId="1559"/>
    <cellStyle name="Normal 24 6" xfId="508"/>
    <cellStyle name="Normal 24 6 2" xfId="1181"/>
    <cellStyle name="Normal 24 6 2 2" xfId="1940"/>
    <cellStyle name="Normal 24 6 3" xfId="1560"/>
    <cellStyle name="Normal 24 7" xfId="509"/>
    <cellStyle name="Normal 24 7 2" xfId="1182"/>
    <cellStyle name="Normal 24 7 2 2" xfId="1941"/>
    <cellStyle name="Normal 24 7 3" xfId="1561"/>
    <cellStyle name="Normal 24 8" xfId="510"/>
    <cellStyle name="Normal 25" xfId="14"/>
    <cellStyle name="Normal 25 2" xfId="511"/>
    <cellStyle name="Normal 25 2 2" xfId="1183"/>
    <cellStyle name="Normal 25 2 2 2" xfId="1942"/>
    <cellStyle name="Normal 25 2 3" xfId="1562"/>
    <cellStyle name="Normal 25 3" xfId="512"/>
    <cellStyle name="Normal 25 3 2" xfId="1184"/>
    <cellStyle name="Normal 25 3 2 2" xfId="1943"/>
    <cellStyle name="Normal 25 3 3" xfId="1563"/>
    <cellStyle name="Normal 25 4" xfId="513"/>
    <cellStyle name="Normal 25 4 2" xfId="1185"/>
    <cellStyle name="Normal 25 4 2 2" xfId="1944"/>
    <cellStyle name="Normal 25 4 3" xfId="1564"/>
    <cellStyle name="Normal 25 5" xfId="514"/>
    <cellStyle name="Normal 25 5 2" xfId="1186"/>
    <cellStyle name="Normal 25 5 2 2" xfId="1945"/>
    <cellStyle name="Normal 25 5 3" xfId="1565"/>
    <cellStyle name="Normal 25 6" xfId="515"/>
    <cellStyle name="Normal 25 6 2" xfId="1187"/>
    <cellStyle name="Normal 25 6 2 2" xfId="1946"/>
    <cellStyle name="Normal 25 6 3" xfId="1566"/>
    <cellStyle name="Normal 25 7" xfId="516"/>
    <cellStyle name="Normal 25 7 2" xfId="1188"/>
    <cellStyle name="Normal 25 7 2 2" xfId="1947"/>
    <cellStyle name="Normal 25 7 3" xfId="1567"/>
    <cellStyle name="Normal 25 8" xfId="517"/>
    <cellStyle name="Normal 26" xfId="1"/>
    <cellStyle name="Normal 26 2" xfId="518"/>
    <cellStyle name="Normal 26 2 2" xfId="1189"/>
    <cellStyle name="Normal 26 2 2 2" xfId="1948"/>
    <cellStyle name="Normal 26 2 3" xfId="1568"/>
    <cellStyle name="Normal 26 3" xfId="519"/>
    <cellStyle name="Normal 26 3 2" xfId="1190"/>
    <cellStyle name="Normal 26 3 2 2" xfId="1949"/>
    <cellStyle name="Normal 26 3 3" xfId="1569"/>
    <cellStyle name="Normal 26 4" xfId="520"/>
    <cellStyle name="Normal 26 4 2" xfId="1191"/>
    <cellStyle name="Normal 26 4 2 2" xfId="1950"/>
    <cellStyle name="Normal 26 4 3" xfId="1570"/>
    <cellStyle name="Normal 26 5" xfId="521"/>
    <cellStyle name="Normal 26 5 2" xfId="1192"/>
    <cellStyle name="Normal 26 5 2 2" xfId="1951"/>
    <cellStyle name="Normal 26 5 3" xfId="1571"/>
    <cellStyle name="Normal 26 6" xfId="522"/>
    <cellStyle name="Normal 26 6 2" xfId="1193"/>
    <cellStyle name="Normal 26 6 2 2" xfId="1952"/>
    <cellStyle name="Normal 26 6 3" xfId="1572"/>
    <cellStyle name="Normal 26 7" xfId="523"/>
    <cellStyle name="Normal 26 7 2" xfId="1194"/>
    <cellStyle name="Normal 26 7 2 2" xfId="1953"/>
    <cellStyle name="Normal 26 7 3" xfId="1573"/>
    <cellStyle name="Normal 27" xfId="13"/>
    <cellStyle name="Normal 27 2" xfId="524"/>
    <cellStyle name="Normal 28" xfId="12"/>
    <cellStyle name="Normal 28 2" xfId="525"/>
    <cellStyle name="Normal 29" xfId="11"/>
    <cellStyle name="Normal 29 2" xfId="526"/>
    <cellStyle name="Normal 3" xfId="6"/>
    <cellStyle name="Normal 3 10" xfId="527"/>
    <cellStyle name="Normal 3 11" xfId="528"/>
    <cellStyle name="Normal 3 12" xfId="529"/>
    <cellStyle name="Normal 3 13" xfId="530"/>
    <cellStyle name="Normal 3 14" xfId="531"/>
    <cellStyle name="Normal 3 15" xfId="532"/>
    <cellStyle name="Normal 3 16" xfId="533"/>
    <cellStyle name="Normal 3 17" xfId="534"/>
    <cellStyle name="Normal 3 18" xfId="535"/>
    <cellStyle name="Normal 3 19" xfId="536"/>
    <cellStyle name="Normal 3 2" xfId="537"/>
    <cellStyle name="Normal 3 20" xfId="538"/>
    <cellStyle name="Normal 3 21" xfId="539"/>
    <cellStyle name="Normal 3 22" xfId="540"/>
    <cellStyle name="Normal 3 23" xfId="541"/>
    <cellStyle name="Normal 3 24" xfId="542"/>
    <cellStyle name="Normal 3 25" xfId="543"/>
    <cellStyle name="Normal 3 26" xfId="544"/>
    <cellStyle name="Normal 3 27" xfId="545"/>
    <cellStyle name="Normal 3 28" xfId="546"/>
    <cellStyle name="Normal 3 29" xfId="547"/>
    <cellStyle name="Normal 3 3" xfId="548"/>
    <cellStyle name="Normal 3 30" xfId="549"/>
    <cellStyle name="Normal 3 31" xfId="550"/>
    <cellStyle name="Normal 3 32" xfId="551"/>
    <cellStyle name="Normal 3 33" xfId="552"/>
    <cellStyle name="Normal 3 34" xfId="553"/>
    <cellStyle name="Normal 3 35" xfId="554"/>
    <cellStyle name="Normal 3 36" xfId="555"/>
    <cellStyle name="Normal 3 37" xfId="556"/>
    <cellStyle name="Normal 3 38" xfId="557"/>
    <cellStyle name="Normal 3 39" xfId="558"/>
    <cellStyle name="Normal 3 4" xfId="559"/>
    <cellStyle name="Normal 3 40" xfId="560"/>
    <cellStyle name="Normal 3 41" xfId="561"/>
    <cellStyle name="Normal 3 42" xfId="562"/>
    <cellStyle name="Normal 3 43" xfId="22"/>
    <cellStyle name="Normal 3 44" xfId="850"/>
    <cellStyle name="Normal 3 44 2" xfId="1609"/>
    <cellStyle name="Normal 3 45" xfId="1229"/>
    <cellStyle name="Normal 3 5" xfId="563"/>
    <cellStyle name="Normal 3 6" xfId="564"/>
    <cellStyle name="Normal 3 7" xfId="565"/>
    <cellStyle name="Normal 3 8" xfId="566"/>
    <cellStyle name="Normal 3 9" xfId="567"/>
    <cellStyle name="Normal 30" xfId="10"/>
    <cellStyle name="Normal 30 2" xfId="568"/>
    <cellStyle name="Normal 31" xfId="9"/>
    <cellStyle name="Normal 31 2" xfId="569"/>
    <cellStyle name="Normal 32" xfId="8"/>
    <cellStyle name="Normal 32 2" xfId="570"/>
    <cellStyle name="Normal 33" xfId="848"/>
    <cellStyle name="Normal 33 2" xfId="1607"/>
    <cellStyle name="Normal 34" xfId="1227"/>
    <cellStyle name="Normal 4" xfId="3"/>
    <cellStyle name="Normal 4 10" xfId="572"/>
    <cellStyle name="Normal 4 11" xfId="573"/>
    <cellStyle name="Normal 4 12" xfId="574"/>
    <cellStyle name="Normal 4 13" xfId="575"/>
    <cellStyle name="Normal 4 14" xfId="576"/>
    <cellStyle name="Normal 4 15" xfId="577"/>
    <cellStyle name="Normal 4 16" xfId="578"/>
    <cellStyle name="Normal 4 17" xfId="579"/>
    <cellStyle name="Normal 4 18" xfId="580"/>
    <cellStyle name="Normal 4 19" xfId="581"/>
    <cellStyle name="Normal 4 2" xfId="582"/>
    <cellStyle name="Normal 4 20" xfId="583"/>
    <cellStyle name="Normal 4 21" xfId="584"/>
    <cellStyle name="Normal 4 22" xfId="585"/>
    <cellStyle name="Normal 4 23" xfId="586"/>
    <cellStyle name="Normal 4 24" xfId="587"/>
    <cellStyle name="Normal 4 25" xfId="588"/>
    <cellStyle name="Normal 4 26" xfId="589"/>
    <cellStyle name="Normal 4 27" xfId="590"/>
    <cellStyle name="Normal 4 28" xfId="591"/>
    <cellStyle name="Normal 4 29" xfId="592"/>
    <cellStyle name="Normal 4 3" xfId="593"/>
    <cellStyle name="Normal 4 30" xfId="571"/>
    <cellStyle name="Normal 4 4" xfId="594"/>
    <cellStyle name="Normal 4 5" xfId="595"/>
    <cellStyle name="Normal 4 6" xfId="596"/>
    <cellStyle name="Normal 4 7" xfId="597"/>
    <cellStyle name="Normal 4 8" xfId="598"/>
    <cellStyle name="Normal 4 9" xfId="599"/>
    <cellStyle name="Normal 5" xfId="600"/>
    <cellStyle name="Normal 6" xfId="601"/>
    <cellStyle name="Normal 6 10" xfId="602"/>
    <cellStyle name="Normal 6 11" xfId="603"/>
    <cellStyle name="Normal 6 12" xfId="604"/>
    <cellStyle name="Normal 6 13" xfId="605"/>
    <cellStyle name="Normal 6 14" xfId="606"/>
    <cellStyle name="Normal 6 15" xfId="607"/>
    <cellStyle name="Normal 6 16" xfId="608"/>
    <cellStyle name="Normal 6 17" xfId="609"/>
    <cellStyle name="Normal 6 18" xfId="610"/>
    <cellStyle name="Normal 6 19" xfId="611"/>
    <cellStyle name="Normal 6 2" xfId="612"/>
    <cellStyle name="Normal 6 2 2" xfId="613"/>
    <cellStyle name="Normal 6 2 3" xfId="614"/>
    <cellStyle name="Normal 6 2 4" xfId="615"/>
    <cellStyle name="Normal 6 2 5" xfId="616"/>
    <cellStyle name="Normal 6 2 6" xfId="617"/>
    <cellStyle name="Normal 6 2 7" xfId="618"/>
    <cellStyle name="Normal 6 20" xfId="619"/>
    <cellStyle name="Normal 6 21" xfId="620"/>
    <cellStyle name="Normal 6 22" xfId="621"/>
    <cellStyle name="Normal 6 23" xfId="622"/>
    <cellStyle name="Normal 6 24" xfId="623"/>
    <cellStyle name="Normal 6 25" xfId="624"/>
    <cellStyle name="Normal 6 26" xfId="625"/>
    <cellStyle name="Normal 6 27" xfId="626"/>
    <cellStyle name="Normal 6 28" xfId="627"/>
    <cellStyle name="Normal 6 29" xfId="628"/>
    <cellStyle name="Normal 6 3" xfId="629"/>
    <cellStyle name="Normal 6 3 2" xfId="630"/>
    <cellStyle name="Normal 6 3 3" xfId="631"/>
    <cellStyle name="Normal 6 3 4" xfId="632"/>
    <cellStyle name="Normal 6 3 5" xfId="633"/>
    <cellStyle name="Normal 6 3 6" xfId="634"/>
    <cellStyle name="Normal 6 3 7" xfId="635"/>
    <cellStyle name="Normal 6 30" xfId="636"/>
    <cellStyle name="Normal 6 31" xfId="637"/>
    <cellStyle name="Normal 6 32" xfId="638"/>
    <cellStyle name="Normal 6 33" xfId="639"/>
    <cellStyle name="Normal 6 34" xfId="640"/>
    <cellStyle name="Normal 6 4" xfId="641"/>
    <cellStyle name="Normal 6 5" xfId="642"/>
    <cellStyle name="Normal 6 6" xfId="643"/>
    <cellStyle name="Normal 6 7" xfId="644"/>
    <cellStyle name="Normal 6 8" xfId="645"/>
    <cellStyle name="Normal 6 9" xfId="646"/>
    <cellStyle name="Normal 7" xfId="647"/>
    <cellStyle name="Normal 8" xfId="648"/>
    <cellStyle name="Normal 9" xfId="649"/>
    <cellStyle name="Percent" xfId="847" builtinId="5"/>
    <cellStyle name="Percent 2" xfId="650"/>
    <cellStyle name="Percent 3" xfId="651"/>
    <cellStyle name="Percent 3 10" xfId="652"/>
    <cellStyle name="Percent 3 11" xfId="653"/>
    <cellStyle name="Percent 3 12" xfId="654"/>
    <cellStyle name="Percent 3 13" xfId="655"/>
    <cellStyle name="Percent 3 14" xfId="656"/>
    <cellStyle name="Percent 3 15" xfId="657"/>
    <cellStyle name="Percent 3 16" xfId="658"/>
    <cellStyle name="Percent 3 17" xfId="659"/>
    <cellStyle name="Percent 3 18" xfId="660"/>
    <cellStyle name="Percent 3 19" xfId="661"/>
    <cellStyle name="Percent 3 2" xfId="662"/>
    <cellStyle name="Percent 3 20" xfId="663"/>
    <cellStyle name="Percent 3 21" xfId="664"/>
    <cellStyle name="Percent 3 22" xfId="665"/>
    <cellStyle name="Percent 3 23" xfId="666"/>
    <cellStyle name="Percent 3 24" xfId="667"/>
    <cellStyle name="Percent 3 25" xfId="668"/>
    <cellStyle name="Percent 3 26" xfId="669"/>
    <cellStyle name="Percent 3 27" xfId="670"/>
    <cellStyle name="Percent 3 28" xfId="671"/>
    <cellStyle name="Percent 3 29" xfId="672"/>
    <cellStyle name="Percent 3 3" xfId="673"/>
    <cellStyle name="Percent 3 3 10" xfId="674"/>
    <cellStyle name="Percent 3 3 10 2" xfId="1195"/>
    <cellStyle name="Percent 3 3 10 2 2" xfId="1954"/>
    <cellStyle name="Percent 3 3 10 3" xfId="1574"/>
    <cellStyle name="Percent 3 3 11" xfId="675"/>
    <cellStyle name="Percent 3 3 11 2" xfId="1196"/>
    <cellStyle name="Percent 3 3 11 2 2" xfId="1955"/>
    <cellStyle name="Percent 3 3 11 3" xfId="1575"/>
    <cellStyle name="Percent 3 3 12" xfId="676"/>
    <cellStyle name="Percent 3 3 12 2" xfId="1197"/>
    <cellStyle name="Percent 3 3 12 2 2" xfId="1956"/>
    <cellStyle name="Percent 3 3 12 3" xfId="1576"/>
    <cellStyle name="Percent 3 3 13" xfId="677"/>
    <cellStyle name="Percent 3 3 13 2" xfId="1198"/>
    <cellStyle name="Percent 3 3 13 2 2" xfId="1957"/>
    <cellStyle name="Percent 3 3 13 3" xfId="1577"/>
    <cellStyle name="Percent 3 3 14" xfId="678"/>
    <cellStyle name="Percent 3 3 14 2" xfId="1199"/>
    <cellStyle name="Percent 3 3 14 2 2" xfId="1958"/>
    <cellStyle name="Percent 3 3 14 3" xfId="1578"/>
    <cellStyle name="Percent 3 3 15" xfId="679"/>
    <cellStyle name="Percent 3 3 15 2" xfId="1200"/>
    <cellStyle name="Percent 3 3 15 2 2" xfId="1959"/>
    <cellStyle name="Percent 3 3 15 3" xfId="1579"/>
    <cellStyle name="Percent 3 3 16" xfId="680"/>
    <cellStyle name="Percent 3 3 16 2" xfId="1201"/>
    <cellStyle name="Percent 3 3 16 2 2" xfId="1960"/>
    <cellStyle name="Percent 3 3 16 3" xfId="1580"/>
    <cellStyle name="Percent 3 3 17" xfId="681"/>
    <cellStyle name="Percent 3 3 17 2" xfId="1202"/>
    <cellStyle name="Percent 3 3 17 2 2" xfId="1961"/>
    <cellStyle name="Percent 3 3 17 3" xfId="1581"/>
    <cellStyle name="Percent 3 3 18" xfId="682"/>
    <cellStyle name="Percent 3 3 18 2" xfId="1203"/>
    <cellStyle name="Percent 3 3 18 2 2" xfId="1962"/>
    <cellStyle name="Percent 3 3 18 3" xfId="1582"/>
    <cellStyle name="Percent 3 3 19" xfId="683"/>
    <cellStyle name="Percent 3 3 19 2" xfId="1204"/>
    <cellStyle name="Percent 3 3 19 2 2" xfId="1963"/>
    <cellStyle name="Percent 3 3 19 3" xfId="1583"/>
    <cellStyle name="Percent 3 3 2" xfId="684"/>
    <cellStyle name="Percent 3 3 2 2" xfId="1205"/>
    <cellStyle name="Percent 3 3 2 2 2" xfId="1964"/>
    <cellStyle name="Percent 3 3 2 3" xfId="1584"/>
    <cellStyle name="Percent 3 3 20" xfId="685"/>
    <cellStyle name="Percent 3 3 20 2" xfId="1206"/>
    <cellStyle name="Percent 3 3 20 2 2" xfId="1965"/>
    <cellStyle name="Percent 3 3 20 3" xfId="1585"/>
    <cellStyle name="Percent 3 3 21" xfId="686"/>
    <cellStyle name="Percent 3 3 21 2" xfId="1207"/>
    <cellStyle name="Percent 3 3 21 2 2" xfId="1966"/>
    <cellStyle name="Percent 3 3 21 3" xfId="1586"/>
    <cellStyle name="Percent 3 3 22" xfId="687"/>
    <cellStyle name="Percent 3 3 22 2" xfId="1208"/>
    <cellStyle name="Percent 3 3 22 2 2" xfId="1967"/>
    <cellStyle name="Percent 3 3 22 3" xfId="1587"/>
    <cellStyle name="Percent 3 3 23" xfId="688"/>
    <cellStyle name="Percent 3 3 23 2" xfId="1209"/>
    <cellStyle name="Percent 3 3 23 2 2" xfId="1968"/>
    <cellStyle name="Percent 3 3 23 3" xfId="1588"/>
    <cellStyle name="Percent 3 3 24" xfId="689"/>
    <cellStyle name="Percent 3 3 24 2" xfId="1210"/>
    <cellStyle name="Percent 3 3 24 2 2" xfId="1969"/>
    <cellStyle name="Percent 3 3 24 3" xfId="1589"/>
    <cellStyle name="Percent 3 3 25" xfId="690"/>
    <cellStyle name="Percent 3 3 25 2" xfId="1211"/>
    <cellStyle name="Percent 3 3 25 2 2" xfId="1970"/>
    <cellStyle name="Percent 3 3 25 3" xfId="1590"/>
    <cellStyle name="Percent 3 3 26" xfId="691"/>
    <cellStyle name="Percent 3 3 26 2" xfId="1212"/>
    <cellStyle name="Percent 3 3 26 2 2" xfId="1971"/>
    <cellStyle name="Percent 3 3 26 3" xfId="1591"/>
    <cellStyle name="Percent 3 3 27" xfId="692"/>
    <cellStyle name="Percent 3 3 27 2" xfId="1213"/>
    <cellStyle name="Percent 3 3 27 2 2" xfId="1972"/>
    <cellStyle name="Percent 3 3 27 3" xfId="1592"/>
    <cellStyle name="Percent 3 3 28" xfId="693"/>
    <cellStyle name="Percent 3 3 28 2" xfId="1214"/>
    <cellStyle name="Percent 3 3 28 2 2" xfId="1973"/>
    <cellStyle name="Percent 3 3 28 3" xfId="1593"/>
    <cellStyle name="Percent 3 3 29" xfId="694"/>
    <cellStyle name="Percent 3 3 29 2" xfId="1215"/>
    <cellStyle name="Percent 3 3 29 2 2" xfId="1974"/>
    <cellStyle name="Percent 3 3 29 3" xfId="1594"/>
    <cellStyle name="Percent 3 3 3" xfId="695"/>
    <cellStyle name="Percent 3 3 3 2" xfId="1216"/>
    <cellStyle name="Percent 3 3 3 2 2" xfId="1975"/>
    <cellStyle name="Percent 3 3 3 3" xfId="1595"/>
    <cellStyle name="Percent 3 3 30" xfId="696"/>
    <cellStyle name="Percent 3 3 30 2" xfId="1217"/>
    <cellStyle name="Percent 3 3 30 2 2" xfId="1976"/>
    <cellStyle name="Percent 3 3 30 3" xfId="1596"/>
    <cellStyle name="Percent 3 3 31" xfId="697"/>
    <cellStyle name="Percent 3 3 31 2" xfId="1218"/>
    <cellStyle name="Percent 3 3 31 2 2" xfId="1977"/>
    <cellStyle name="Percent 3 3 31 3" xfId="1597"/>
    <cellStyle name="Percent 3 3 32" xfId="698"/>
    <cellStyle name="Percent 3 3 32 2" xfId="1219"/>
    <cellStyle name="Percent 3 3 32 2 2" xfId="1978"/>
    <cellStyle name="Percent 3 3 32 3" xfId="1598"/>
    <cellStyle name="Percent 3 3 33" xfId="699"/>
    <cellStyle name="Percent 3 3 4" xfId="700"/>
    <cellStyle name="Percent 3 3 4 2" xfId="1220"/>
    <cellStyle name="Percent 3 3 4 2 2" xfId="1979"/>
    <cellStyle name="Percent 3 3 4 3" xfId="1599"/>
    <cellStyle name="Percent 3 3 5" xfId="701"/>
    <cellStyle name="Percent 3 3 5 2" xfId="1221"/>
    <cellStyle name="Percent 3 3 5 2 2" xfId="1980"/>
    <cellStyle name="Percent 3 3 5 3" xfId="1600"/>
    <cellStyle name="Percent 3 3 6" xfId="702"/>
    <cellStyle name="Percent 3 3 6 2" xfId="1222"/>
    <cellStyle name="Percent 3 3 6 2 2" xfId="1981"/>
    <cellStyle name="Percent 3 3 6 3" xfId="1601"/>
    <cellStyle name="Percent 3 3 7" xfId="703"/>
    <cellStyle name="Percent 3 3 7 2" xfId="1223"/>
    <cellStyle name="Percent 3 3 7 2 2" xfId="1982"/>
    <cellStyle name="Percent 3 3 7 3" xfId="1602"/>
    <cellStyle name="Percent 3 3 8" xfId="704"/>
    <cellStyle name="Percent 3 3 8 2" xfId="1224"/>
    <cellStyle name="Percent 3 3 8 2 2" xfId="1983"/>
    <cellStyle name="Percent 3 3 8 3" xfId="1603"/>
    <cellStyle name="Percent 3 3 9" xfId="705"/>
    <cellStyle name="Percent 3 3 9 2" xfId="1225"/>
    <cellStyle name="Percent 3 3 9 2 2" xfId="1984"/>
    <cellStyle name="Percent 3 3 9 3" xfId="1604"/>
    <cellStyle name="Percent 3 4" xfId="706"/>
    <cellStyle name="Percent 3 5" xfId="707"/>
    <cellStyle name="Percent 3 6" xfId="708"/>
    <cellStyle name="Percent 3 7" xfId="709"/>
    <cellStyle name="Percent 3 8" xfId="710"/>
    <cellStyle name="Percent 3 9" xfId="711"/>
    <cellStyle name="Percent 4" xfId="2"/>
    <cellStyle name="Percent 4 10" xfId="712"/>
    <cellStyle name="Percent 4 11" xfId="713"/>
    <cellStyle name="Percent 4 12" xfId="714"/>
    <cellStyle name="Percent 4 13" xfId="715"/>
    <cellStyle name="Percent 4 14" xfId="1606"/>
    <cellStyle name="Percent 4 2" xfId="716"/>
    <cellStyle name="Percent 4 3" xfId="717"/>
    <cellStyle name="Percent 4 4" xfId="718"/>
    <cellStyle name="Percent 4 5" xfId="719"/>
    <cellStyle name="Percent 4 6" xfId="720"/>
    <cellStyle name="Percent 4 7" xfId="721"/>
    <cellStyle name="Percent 4 8" xfId="722"/>
    <cellStyle name="Percent 4 9" xfId="723"/>
    <cellStyle name="Percent 5" xfId="849"/>
    <cellStyle name="Percent 5 2" xfId="1608"/>
    <cellStyle name="Percent 6" xfId="1228"/>
    <cellStyle name="SAPBEXaggData" xfId="724"/>
    <cellStyle name="SAPBEXaggData 2" xfId="725"/>
    <cellStyle name="SAPBEXaggDataEmph" xfId="726"/>
    <cellStyle name="SAPBEXaggDataEmph 2" xfId="727"/>
    <cellStyle name="SAPBEXaggItem" xfId="728"/>
    <cellStyle name="SAPBEXaggItem 2" xfId="729"/>
    <cellStyle name="SAPBEXaggItemX" xfId="730"/>
    <cellStyle name="SAPBEXaggItemX 2" xfId="731"/>
    <cellStyle name="SAPBEXchaText" xfId="732"/>
    <cellStyle name="SAPBEXchaText 2" xfId="733"/>
    <cellStyle name="SAPBEXexcBad7" xfId="734"/>
    <cellStyle name="SAPBEXexcBad7 2" xfId="735"/>
    <cellStyle name="SAPBEXexcBad8" xfId="736"/>
    <cellStyle name="SAPBEXexcBad8 2" xfId="737"/>
    <cellStyle name="SAPBEXexcBad9" xfId="738"/>
    <cellStyle name="SAPBEXexcBad9 2" xfId="739"/>
    <cellStyle name="SAPBEXexcCritical4" xfId="740"/>
    <cellStyle name="SAPBEXexcCritical4 2" xfId="741"/>
    <cellStyle name="SAPBEXexcCritical5" xfId="742"/>
    <cellStyle name="SAPBEXexcCritical5 2" xfId="743"/>
    <cellStyle name="SAPBEXexcCritical6" xfId="744"/>
    <cellStyle name="SAPBEXexcCritical6 2" xfId="745"/>
    <cellStyle name="SAPBEXexcGood1" xfId="746"/>
    <cellStyle name="SAPBEXexcGood1 2" xfId="747"/>
    <cellStyle name="SAPBEXexcGood2" xfId="748"/>
    <cellStyle name="SAPBEXexcGood2 2" xfId="749"/>
    <cellStyle name="SAPBEXexcGood3" xfId="750"/>
    <cellStyle name="SAPBEXexcGood3 2" xfId="751"/>
    <cellStyle name="SAPBEXfilterDrill" xfId="752"/>
    <cellStyle name="SAPBEXfilterDrill 2" xfId="753"/>
    <cellStyle name="SAPBEXfilterItem" xfId="754"/>
    <cellStyle name="SAPBEXfilterItem 2" xfId="755"/>
    <cellStyle name="SAPBEXfilterText" xfId="756"/>
    <cellStyle name="SAPBEXformats" xfId="757"/>
    <cellStyle name="SAPBEXformats 2" xfId="758"/>
    <cellStyle name="SAPBEXheaderItem" xfId="759"/>
    <cellStyle name="SAPBEXheaderItem 2" xfId="760"/>
    <cellStyle name="SAPBEXheaderText" xfId="761"/>
    <cellStyle name="SAPBEXheaderText 2" xfId="762"/>
    <cellStyle name="SAPBEXHLevel0" xfId="763"/>
    <cellStyle name="SAPBEXHLevel0 2" xfId="764"/>
    <cellStyle name="SAPBEXHLevel0X" xfId="765"/>
    <cellStyle name="SAPBEXHLevel0X 2" xfId="766"/>
    <cellStyle name="SAPBEXHLevel1" xfId="767"/>
    <cellStyle name="SAPBEXHLevel1 2" xfId="768"/>
    <cellStyle name="SAPBEXHLevel1X" xfId="769"/>
    <cellStyle name="SAPBEXHLevel1X 2" xfId="770"/>
    <cellStyle name="SAPBEXHLevel2" xfId="771"/>
    <cellStyle name="SAPBEXHLevel2 2" xfId="772"/>
    <cellStyle name="SAPBEXHLevel2X" xfId="773"/>
    <cellStyle name="SAPBEXHLevel2X 2" xfId="774"/>
    <cellStyle name="SAPBEXHLevel3" xfId="775"/>
    <cellStyle name="SAPBEXHLevel3 2" xfId="776"/>
    <cellStyle name="SAPBEXHLevel3X" xfId="777"/>
    <cellStyle name="SAPBEXHLevel3X 2" xfId="778"/>
    <cellStyle name="SAPBEXinputData" xfId="779"/>
    <cellStyle name="SAPBEXinputData 10" xfId="780"/>
    <cellStyle name="SAPBEXinputData 11" xfId="781"/>
    <cellStyle name="SAPBEXinputData 12" xfId="782"/>
    <cellStyle name="SAPBEXinputData 13" xfId="783"/>
    <cellStyle name="SAPBEXinputData 14" xfId="784"/>
    <cellStyle name="SAPBEXinputData 15" xfId="785"/>
    <cellStyle name="SAPBEXinputData 16" xfId="786"/>
    <cellStyle name="SAPBEXinputData 17" xfId="787"/>
    <cellStyle name="SAPBEXinputData 18" xfId="788"/>
    <cellStyle name="SAPBEXinputData 19" xfId="789"/>
    <cellStyle name="SAPBEXinputData 2" xfId="790"/>
    <cellStyle name="SAPBEXinputData 2 2" xfId="791"/>
    <cellStyle name="SAPBEXinputData 2 3" xfId="792"/>
    <cellStyle name="SAPBEXinputData 2 4" xfId="793"/>
    <cellStyle name="SAPBEXinputData 2 5" xfId="794"/>
    <cellStyle name="SAPBEXinputData 2 6" xfId="795"/>
    <cellStyle name="SAPBEXinputData 2 7" xfId="796"/>
    <cellStyle name="SAPBEXinputData 20" xfId="797"/>
    <cellStyle name="SAPBEXinputData 21" xfId="798"/>
    <cellStyle name="SAPBEXinputData 22" xfId="799"/>
    <cellStyle name="SAPBEXinputData 23" xfId="800"/>
    <cellStyle name="SAPBEXinputData 24" xfId="801"/>
    <cellStyle name="SAPBEXinputData 25" xfId="802"/>
    <cellStyle name="SAPBEXinputData 26" xfId="803"/>
    <cellStyle name="SAPBEXinputData 27" xfId="804"/>
    <cellStyle name="SAPBEXinputData 28" xfId="805"/>
    <cellStyle name="SAPBEXinputData 29" xfId="806"/>
    <cellStyle name="SAPBEXinputData 3" xfId="807"/>
    <cellStyle name="SAPBEXinputData 3 2" xfId="808"/>
    <cellStyle name="SAPBEXinputData 3 3" xfId="809"/>
    <cellStyle name="SAPBEXinputData 3 4" xfId="810"/>
    <cellStyle name="SAPBEXinputData 3 5" xfId="811"/>
    <cellStyle name="SAPBEXinputData 3 6" xfId="812"/>
    <cellStyle name="SAPBEXinputData 3 7" xfId="813"/>
    <cellStyle name="SAPBEXinputData 30" xfId="814"/>
    <cellStyle name="SAPBEXinputData 31" xfId="815"/>
    <cellStyle name="SAPBEXinputData 32" xfId="816"/>
    <cellStyle name="SAPBEXinputData 33" xfId="817"/>
    <cellStyle name="SAPBEXinputData 34" xfId="818"/>
    <cellStyle name="SAPBEXinputData 4" xfId="819"/>
    <cellStyle name="SAPBEXinputData 5" xfId="820"/>
    <cellStyle name="SAPBEXinputData 6" xfId="821"/>
    <cellStyle name="SAPBEXinputData 7" xfId="822"/>
    <cellStyle name="SAPBEXinputData 8" xfId="823"/>
    <cellStyle name="SAPBEXinputData 9" xfId="824"/>
    <cellStyle name="SAPBEXresData" xfId="825"/>
    <cellStyle name="SAPBEXresData 2" xfId="826"/>
    <cellStyle name="SAPBEXresDataEmph" xfId="827"/>
    <cellStyle name="SAPBEXresDataEmph 2" xfId="828"/>
    <cellStyle name="SAPBEXresItem" xfId="829"/>
    <cellStyle name="SAPBEXresItem 2" xfId="830"/>
    <cellStyle name="SAPBEXresItemX" xfId="831"/>
    <cellStyle name="SAPBEXresItemX 2" xfId="832"/>
    <cellStyle name="SAPBEXstdData" xfId="833"/>
    <cellStyle name="SAPBEXstdData 2" xfId="834"/>
    <cellStyle name="SAPBEXstdDataEmph" xfId="835"/>
    <cellStyle name="SAPBEXstdDataEmph 2" xfId="836"/>
    <cellStyle name="SAPBEXstdItem" xfId="837"/>
    <cellStyle name="SAPBEXstdItem 2" xfId="838"/>
    <cellStyle name="SAPBEXstdItemX" xfId="839"/>
    <cellStyle name="SAPBEXstdItemX 2" xfId="840"/>
    <cellStyle name="SAPBEXtitle" xfId="841"/>
    <cellStyle name="SAPBEXundefined" xfId="842"/>
    <cellStyle name="SAPBEXundefined 2" xfId="843"/>
  </cellStyles>
  <dxfs count="11">
    <dxf>
      <numFmt numFmtId="167" formatCode="_(* #,##0_);_(* \(#,##0\);_(* &quot;-&quot;??_);_(@_)"/>
    </dxf>
    <dxf>
      <numFmt numFmtId="167" formatCode="_(* #,##0_);_(* \(#,##0\);_(* &quot;-&quot;??_);_(@_)"/>
    </dxf>
    <dxf>
      <numFmt numFmtId="167" formatCode="_(* #,##0_);_(* \(#,##0\);_(* &quot;-&quot;??_);_(@_)"/>
    </dxf>
    <dxf>
      <alignment horizontal="center" readingOrder="0"/>
    </dxf>
    <dxf>
      <font>
        <name val="Calibri"/>
        <scheme val="none"/>
      </font>
    </dxf>
    <dxf>
      <font>
        <name val="Calibri"/>
        <scheme val="none"/>
      </font>
    </dxf>
    <dxf>
      <alignment vertical="center" readingOrder="0"/>
    </dxf>
    <dxf>
      <alignment horizontal="center" readingOrder="0"/>
    </dxf>
    <dxf>
      <font>
        <name val="Calibri"/>
        <scheme val="none"/>
      </font>
    </dxf>
    <dxf>
      <font>
        <name val="Calibri"/>
        <scheme val="none"/>
      </font>
    </dxf>
    <dxf>
      <font>
        <name val="Calibri"/>
        <scheme val="none"/>
      </font>
    </dxf>
  </dxfs>
  <tableStyles count="0" defaultTableStyle="TableStyleMedium9" defaultPivotStyle="PivotStyleLight16"/>
  <colors>
    <mruColors>
      <color rgb="FF99CC00"/>
      <color rgb="FFFFCC00"/>
      <color rgb="FF00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3.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SG"/>
  <c:roundedCorners val="0"/>
  <mc:AlternateContent xmlns:mc="http://schemas.openxmlformats.org/markup-compatibility/2006">
    <mc:Choice xmlns:c14="http://schemas.microsoft.com/office/drawing/2007/8/2/chart" Requires="c14">
      <c14:style val="118"/>
    </mc:Choice>
    <mc:Fallback>
      <c:style val="18"/>
    </mc:Fallback>
  </mc:AlternateContent>
  <c:pivotSource>
    <c:name>[Copy of WPPL Production VS Milford.xlsx]INV Projection!PivotTable1</c:name>
    <c:fmtId val="0"/>
  </c:pivotSource>
  <c:chart>
    <c:autoTitleDeleted val="0"/>
    <c:pivotFmts>
      <c:pivotFmt>
        <c:idx val="0"/>
        <c:marker>
          <c:symbol val="none"/>
        </c:marker>
        <c:dLbl>
          <c:idx val="0"/>
          <c:spPr>
            <a:noFill/>
            <a:ln w="25400">
              <a:noFill/>
            </a:ln>
          </c:spPr>
          <c:txPr>
            <a:bodyPr/>
            <a:lstStyle/>
            <a:p>
              <a:pPr>
                <a:defRPr/>
              </a:pPr>
              <a:endParaRPr lang="en-US"/>
            </a:p>
          </c:txPr>
          <c:dLblPos val="ctr"/>
          <c:showLegendKey val="0"/>
          <c:showVal val="1"/>
          <c:showCatName val="0"/>
          <c:showSerName val="1"/>
          <c:showPercent val="0"/>
          <c:showBubbleSize val="0"/>
        </c:dLbl>
      </c:pivotFmt>
      <c:pivotFmt>
        <c:idx val="1"/>
        <c:dLbl>
          <c:idx val="0"/>
          <c:tx>
            <c:rich>
              <a:bodyPr/>
              <a:lstStyle/>
              <a:p>
                <a:pPr>
                  <a:defRPr/>
                </a:pPr>
                <a:r>
                  <a:rPr lang="en-US"/>
                  <a:t>Q4-10</a:t>
                </a:r>
              </a:p>
            </c:rich>
          </c:tx>
          <c:spPr>
            <a:noFill/>
            <a:ln w="25400">
              <a:noFill/>
            </a:ln>
          </c:spPr>
          <c:dLblPos val="ctr"/>
          <c:showLegendKey val="0"/>
          <c:showVal val="0"/>
          <c:showCatName val="0"/>
          <c:showSerName val="0"/>
          <c:showPercent val="0"/>
          <c:showBubbleSize val="0"/>
        </c:dLbl>
      </c:pivotFmt>
      <c:pivotFmt>
        <c:idx val="2"/>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3"/>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4"/>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5"/>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6"/>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7"/>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8"/>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9"/>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10"/>
        <c:marker>
          <c:symbol val="none"/>
        </c:marker>
        <c:dLbl>
          <c:idx val="0"/>
          <c:spPr>
            <a:noFill/>
            <a:ln w="25400">
              <a:noFill/>
            </a:ln>
          </c:spPr>
          <c:txPr>
            <a:bodyPr/>
            <a:lstStyle/>
            <a:p>
              <a:pPr>
                <a:defRPr/>
              </a:pPr>
              <a:endParaRPr lang="en-US"/>
            </a:p>
          </c:txPr>
          <c:dLblPos val="ctr"/>
          <c:showLegendKey val="0"/>
          <c:showVal val="1"/>
          <c:showCatName val="0"/>
          <c:showSerName val="1"/>
          <c:showPercent val="0"/>
          <c:showBubbleSize val="0"/>
        </c:dLbl>
      </c:pivotFmt>
      <c:pivotFmt>
        <c:idx val="11"/>
        <c:dLbl>
          <c:idx val="0"/>
          <c:tx>
            <c:rich>
              <a:bodyPr/>
              <a:lstStyle/>
              <a:p>
                <a:r>
                  <a:rPr lang="en-US"/>
                  <a:t>Q4-10</a:t>
                </a:r>
              </a:p>
            </c:rich>
          </c:tx>
          <c:dLblPos val="ctr"/>
          <c:showLegendKey val="0"/>
          <c:showVal val="0"/>
          <c:showCatName val="0"/>
          <c:showSerName val="0"/>
          <c:showPercent val="0"/>
          <c:showBubbleSize val="0"/>
        </c:dLbl>
      </c:pivotFmt>
      <c:pivotFmt>
        <c:idx val="12"/>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13"/>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14"/>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15"/>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16"/>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17"/>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18"/>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19"/>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20"/>
        <c:marker>
          <c:symbol val="none"/>
        </c:marker>
        <c:dLbl>
          <c:idx val="0"/>
          <c:spPr>
            <a:noFill/>
            <a:ln w="25400">
              <a:noFill/>
            </a:ln>
          </c:spPr>
          <c:txPr>
            <a:bodyPr/>
            <a:lstStyle/>
            <a:p>
              <a:pPr>
                <a:defRPr/>
              </a:pPr>
              <a:endParaRPr lang="en-US"/>
            </a:p>
          </c:txPr>
          <c:dLblPos val="ctr"/>
          <c:showLegendKey val="0"/>
          <c:showVal val="1"/>
          <c:showCatName val="0"/>
          <c:showSerName val="1"/>
          <c:showPercent val="0"/>
          <c:showBubbleSize val="0"/>
        </c:dLbl>
      </c:pivotFmt>
      <c:pivotFmt>
        <c:idx val="21"/>
        <c:dLbl>
          <c:idx val="0"/>
          <c:tx>
            <c:rich>
              <a:bodyPr/>
              <a:lstStyle/>
              <a:p>
                <a:r>
                  <a:rPr lang="en-US"/>
                  <a:t>Q4-10</a:t>
                </a:r>
              </a:p>
            </c:rich>
          </c:tx>
          <c:dLblPos val="ctr"/>
          <c:showLegendKey val="0"/>
          <c:showVal val="0"/>
          <c:showCatName val="0"/>
          <c:showSerName val="0"/>
          <c:showPercent val="0"/>
          <c:showBubbleSize val="0"/>
        </c:dLbl>
      </c:pivotFmt>
      <c:pivotFmt>
        <c:idx val="22"/>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23"/>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24"/>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25"/>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26"/>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27"/>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28"/>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29"/>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30"/>
        <c:marker>
          <c:symbol val="none"/>
        </c:marker>
        <c:dLbl>
          <c:idx val="0"/>
          <c:spPr>
            <a:noFill/>
            <a:ln w="25400">
              <a:noFill/>
            </a:ln>
          </c:spPr>
          <c:txPr>
            <a:bodyPr/>
            <a:lstStyle/>
            <a:p>
              <a:pPr>
                <a:defRPr/>
              </a:pPr>
              <a:endParaRPr lang="en-US"/>
            </a:p>
          </c:txPr>
          <c:dLblPos val="ctr"/>
          <c:showLegendKey val="0"/>
          <c:showVal val="1"/>
          <c:showCatName val="0"/>
          <c:showSerName val="1"/>
          <c:showPercent val="0"/>
          <c:showBubbleSize val="0"/>
        </c:dLbl>
      </c:pivotFmt>
      <c:pivotFmt>
        <c:idx val="31"/>
        <c:dLbl>
          <c:idx val="0"/>
          <c:tx>
            <c:rich>
              <a:bodyPr/>
              <a:lstStyle/>
              <a:p>
                <a:r>
                  <a:rPr lang="en-US"/>
                  <a:t>Q4-10</a:t>
                </a:r>
              </a:p>
            </c:rich>
          </c:tx>
          <c:dLblPos val="ctr"/>
          <c:showLegendKey val="0"/>
          <c:showVal val="0"/>
          <c:showCatName val="0"/>
          <c:showSerName val="0"/>
          <c:showPercent val="0"/>
          <c:showBubbleSize val="0"/>
        </c:dLbl>
      </c:pivotFmt>
      <c:pivotFmt>
        <c:idx val="32"/>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33"/>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34"/>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35"/>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36"/>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37"/>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38"/>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39"/>
        <c:marker>
          <c:symbol val="none"/>
        </c:marker>
        <c:dLbl>
          <c:idx val="0"/>
          <c:spPr>
            <a:noFill/>
            <a:ln w="25400">
              <a:noFill/>
            </a:ln>
          </c:spPr>
          <c:txPr>
            <a:bodyPr/>
            <a:lstStyle/>
            <a:p>
              <a:pPr>
                <a:defRPr/>
              </a:pPr>
              <a:endParaRPr lang="en-US"/>
            </a:p>
          </c:txPr>
          <c:dLblPos val="ctr"/>
          <c:showLegendKey val="0"/>
          <c:showVal val="0"/>
          <c:showCatName val="0"/>
          <c:showSerName val="1"/>
          <c:showPercent val="0"/>
          <c:showBubbleSize val="0"/>
        </c:dLbl>
      </c:pivotFmt>
      <c:pivotFmt>
        <c:idx val="40"/>
        <c:marker>
          <c:symbol val="none"/>
        </c:marker>
        <c:dLbl>
          <c:idx val="0"/>
          <c:spPr/>
          <c:txPr>
            <a:bodyPr/>
            <a:lstStyle/>
            <a:p>
              <a:pPr>
                <a:defRPr/>
              </a:pPr>
              <a:endParaRPr lang="en-US"/>
            </a:p>
          </c:txPr>
          <c:dLblPos val="ctr"/>
          <c:showLegendKey val="0"/>
          <c:showVal val="0"/>
          <c:showCatName val="0"/>
          <c:showSerName val="1"/>
          <c:showPercent val="0"/>
          <c:showBubbleSize val="0"/>
        </c:dLbl>
      </c:pivotFmt>
      <c:pivotFmt>
        <c:idx val="41"/>
        <c:marker>
          <c:symbol val="none"/>
        </c:marker>
      </c:pivotFmt>
      <c:pivotFmt>
        <c:idx val="42"/>
        <c:marker>
          <c:symbol val="none"/>
        </c:marker>
      </c:pivotFmt>
      <c:pivotFmt>
        <c:idx val="43"/>
        <c:marker>
          <c:symbol val="none"/>
        </c:marker>
      </c:pivotFmt>
      <c:pivotFmt>
        <c:idx val="44"/>
        <c:marker>
          <c:symbol val="none"/>
        </c:marker>
      </c:pivotFmt>
      <c:pivotFmt>
        <c:idx val="45"/>
        <c:marker>
          <c:symbol val="none"/>
        </c:marker>
      </c:pivotFmt>
      <c:pivotFmt>
        <c:idx val="46"/>
        <c:marker>
          <c:symbol val="none"/>
        </c:marker>
      </c:pivotFmt>
      <c:pivotFmt>
        <c:idx val="47"/>
        <c:marker>
          <c:symbol val="none"/>
        </c:marker>
      </c:pivotFmt>
      <c:pivotFmt>
        <c:idx val="48"/>
        <c:marker>
          <c:symbol val="none"/>
        </c:marker>
      </c:pivotFmt>
      <c:pivotFmt>
        <c:idx val="49"/>
        <c:marker>
          <c:symbol val="none"/>
        </c:marker>
      </c:pivotFmt>
      <c:pivotFmt>
        <c:idx val="50"/>
        <c:marker>
          <c:symbol val="none"/>
        </c:marker>
        <c:dLbl>
          <c:idx val="0"/>
          <c:spPr/>
          <c:txPr>
            <a:bodyPr/>
            <a:lstStyle/>
            <a:p>
              <a:pPr>
                <a:defRPr/>
              </a:pPr>
              <a:endParaRPr lang="en-US"/>
            </a:p>
          </c:txPr>
          <c:showLegendKey val="0"/>
          <c:showVal val="1"/>
          <c:showCatName val="0"/>
          <c:showSerName val="1"/>
          <c:showPercent val="0"/>
          <c:showBubbleSize val="0"/>
          <c:separator>
</c:separator>
        </c:dLbl>
      </c:pivotFmt>
      <c:pivotFmt>
        <c:idx val="51"/>
        <c:marker>
          <c:symbol val="none"/>
        </c:marker>
      </c:pivotFmt>
      <c:pivotFmt>
        <c:idx val="52"/>
        <c:marker>
          <c:symbol val="none"/>
        </c:marker>
        <c:dLbl>
          <c:idx val="0"/>
          <c:spPr/>
          <c:txPr>
            <a:bodyPr/>
            <a:lstStyle/>
            <a:p>
              <a:pPr>
                <a:defRPr/>
              </a:pPr>
              <a:endParaRPr lang="en-US"/>
            </a:p>
          </c:txPr>
          <c:showLegendKey val="0"/>
          <c:showVal val="1"/>
          <c:showCatName val="0"/>
          <c:showSerName val="0"/>
          <c:showPercent val="0"/>
          <c:showBubbleSize val="0"/>
        </c:dLbl>
      </c:pivotFmt>
      <c:pivotFmt>
        <c:idx val="53"/>
        <c:marker>
          <c:symbol val="none"/>
        </c:marker>
        <c:dLbl>
          <c:idx val="0"/>
          <c:spPr/>
          <c:txPr>
            <a:bodyPr/>
            <a:lstStyle/>
            <a:p>
              <a:pPr>
                <a:defRPr/>
              </a:pPr>
              <a:endParaRPr lang="en-US"/>
            </a:p>
          </c:txPr>
          <c:showLegendKey val="0"/>
          <c:showVal val="1"/>
          <c:showCatName val="0"/>
          <c:showSerName val="0"/>
          <c:showPercent val="0"/>
          <c:showBubbleSize val="0"/>
        </c:dLbl>
      </c:pivotFmt>
      <c:pivotFmt>
        <c:idx val="54"/>
        <c:marker>
          <c:symbol val="none"/>
        </c:marker>
        <c:dLbl>
          <c:idx val="0"/>
          <c:spPr/>
          <c:txPr>
            <a:bodyPr/>
            <a:lstStyle/>
            <a:p>
              <a:pPr>
                <a:defRPr/>
              </a:pPr>
              <a:endParaRPr lang="en-US"/>
            </a:p>
          </c:txPr>
          <c:showLegendKey val="0"/>
          <c:showVal val="1"/>
          <c:showCatName val="0"/>
          <c:showSerName val="1"/>
          <c:showPercent val="0"/>
          <c:showBubbleSize val="0"/>
          <c:separator>
</c:separator>
        </c:dLbl>
      </c:pivotFmt>
      <c:pivotFmt>
        <c:idx val="55"/>
        <c:marker>
          <c:symbol val="none"/>
        </c:marker>
        <c:dLbl>
          <c:idx val="0"/>
          <c:spPr/>
          <c:txPr>
            <a:bodyPr/>
            <a:lstStyle/>
            <a:p>
              <a:pPr>
                <a:defRPr/>
              </a:pPr>
              <a:endParaRPr lang="en-US"/>
            </a:p>
          </c:txPr>
          <c:showLegendKey val="0"/>
          <c:showVal val="1"/>
          <c:showCatName val="0"/>
          <c:showSerName val="1"/>
          <c:showPercent val="0"/>
          <c:showBubbleSize val="0"/>
          <c:separator>
</c:separator>
        </c:dLbl>
      </c:pivotFmt>
      <c:pivotFmt>
        <c:idx val="56"/>
        <c:marker>
          <c:symbol val="none"/>
        </c:marker>
      </c:pivotFmt>
      <c:pivotFmt>
        <c:idx val="57"/>
        <c:marker>
          <c:symbol val="none"/>
        </c:marker>
        <c:dLbl>
          <c:idx val="0"/>
          <c:spPr/>
          <c:txPr>
            <a:bodyPr/>
            <a:lstStyle/>
            <a:p>
              <a:pPr>
                <a:defRPr/>
              </a:pPr>
              <a:endParaRPr lang="en-US"/>
            </a:p>
          </c:txPr>
          <c:showLegendKey val="0"/>
          <c:showVal val="1"/>
          <c:showCatName val="0"/>
          <c:showSerName val="0"/>
          <c:showPercent val="0"/>
          <c:showBubbleSize val="0"/>
        </c:dLbl>
      </c:pivotFmt>
      <c:pivotFmt>
        <c:idx val="58"/>
        <c:marker>
          <c:symbol val="none"/>
        </c:marker>
        <c:dLbl>
          <c:idx val="0"/>
          <c:spPr/>
          <c:txPr>
            <a:bodyPr/>
            <a:lstStyle/>
            <a:p>
              <a:pPr>
                <a:defRPr/>
              </a:pPr>
              <a:endParaRPr lang="en-US"/>
            </a:p>
          </c:txPr>
          <c:showLegendKey val="0"/>
          <c:showVal val="1"/>
          <c:showCatName val="0"/>
          <c:showSerName val="1"/>
          <c:showPercent val="0"/>
          <c:showBubbleSize val="0"/>
          <c:separator>
</c:separator>
        </c:dLbl>
      </c:pivotFmt>
      <c:pivotFmt>
        <c:idx val="59"/>
        <c:marker>
          <c:symbol val="none"/>
        </c:marker>
        <c:dLbl>
          <c:idx val="0"/>
          <c:spPr/>
          <c:txPr>
            <a:bodyPr/>
            <a:lstStyle/>
            <a:p>
              <a:pPr>
                <a:defRPr/>
              </a:pPr>
              <a:endParaRPr lang="en-US"/>
            </a:p>
          </c:txPr>
          <c:showLegendKey val="0"/>
          <c:showVal val="1"/>
          <c:showCatName val="0"/>
          <c:showSerName val="1"/>
          <c:showPercent val="0"/>
          <c:showBubbleSize val="0"/>
          <c:separator>
</c:separator>
        </c:dLbl>
      </c:pivotFmt>
      <c:pivotFmt>
        <c:idx val="60"/>
        <c:marker>
          <c:symbol val="none"/>
        </c:marker>
        <c:dLbl>
          <c:idx val="0"/>
          <c:spPr/>
          <c:txPr>
            <a:bodyPr/>
            <a:lstStyle/>
            <a:p>
              <a:pPr>
                <a:defRPr/>
              </a:pPr>
              <a:endParaRPr lang="en-US"/>
            </a:p>
          </c:txPr>
          <c:showLegendKey val="0"/>
          <c:showVal val="1"/>
          <c:showCatName val="0"/>
          <c:showSerName val="0"/>
          <c:showPercent val="0"/>
          <c:showBubbleSize val="0"/>
        </c:dLbl>
      </c:pivotFmt>
      <c:pivotFmt>
        <c:idx val="61"/>
        <c:dLbl>
          <c:idx val="0"/>
          <c:layout>
            <c:manualLayout>
              <c:x val="-1.70866965112919E-2"/>
              <c:y val="2.8303273592726204E-3"/>
            </c:manualLayout>
          </c:layout>
          <c:showLegendKey val="0"/>
          <c:showVal val="1"/>
          <c:showCatName val="0"/>
          <c:showSerName val="1"/>
          <c:showPercent val="0"/>
          <c:showBubbleSize val="0"/>
          <c:separator>
</c:separator>
        </c:dLbl>
      </c:pivotFmt>
      <c:pivotFmt>
        <c:idx val="62"/>
        <c:dLbl>
          <c:idx val="0"/>
          <c:showLegendKey val="0"/>
          <c:showVal val="1"/>
          <c:showCatName val="0"/>
          <c:showSerName val="1"/>
          <c:showPercent val="0"/>
          <c:showBubbleSize val="0"/>
          <c:separator>
</c:separator>
        </c:dLbl>
      </c:pivotFmt>
      <c:pivotFmt>
        <c:idx val="63"/>
        <c:marker>
          <c:symbol val="none"/>
        </c:marker>
        <c:dLbl>
          <c:idx val="0"/>
          <c:spPr/>
          <c:txPr>
            <a:bodyPr/>
            <a:lstStyle/>
            <a:p>
              <a:pPr>
                <a:defRPr/>
              </a:pPr>
              <a:endParaRPr lang="en-US"/>
            </a:p>
          </c:txPr>
          <c:showLegendKey val="0"/>
          <c:showVal val="1"/>
          <c:showCatName val="0"/>
          <c:showSerName val="0"/>
          <c:showPercent val="0"/>
          <c:showBubbleSize val="0"/>
        </c:dLbl>
      </c:pivotFmt>
      <c:pivotFmt>
        <c:idx val="64"/>
        <c:marker>
          <c:symbol val="none"/>
        </c:marker>
        <c:dLbl>
          <c:idx val="0"/>
          <c:delete val="1"/>
        </c:dLbl>
      </c:pivotFmt>
      <c:pivotFmt>
        <c:idx val="65"/>
        <c:dLbl>
          <c:idx val="0"/>
          <c:layout>
            <c:manualLayout>
              <c:x val="-2.8652539004676986E-2"/>
              <c:y val="-7.4940386987437865E-3"/>
            </c:manualLayout>
          </c:layout>
          <c:showLegendKey val="0"/>
          <c:showVal val="1"/>
          <c:showCatName val="0"/>
          <c:showSerName val="1"/>
          <c:showPercent val="0"/>
          <c:showBubbleSize val="0"/>
        </c:dLbl>
      </c:pivotFmt>
      <c:pivotFmt>
        <c:idx val="66"/>
        <c:marker>
          <c:symbol val="none"/>
        </c:marker>
        <c:dLbl>
          <c:idx val="0"/>
          <c:spPr/>
          <c:txPr>
            <a:bodyPr/>
            <a:lstStyle/>
            <a:p>
              <a:pPr>
                <a:defRPr/>
              </a:pPr>
              <a:endParaRPr lang="en-US"/>
            </a:p>
          </c:txPr>
          <c:showLegendKey val="0"/>
          <c:showVal val="1"/>
          <c:showCatName val="0"/>
          <c:showSerName val="0"/>
          <c:showPercent val="0"/>
          <c:showBubbleSize val="0"/>
        </c:dLbl>
      </c:pivotFmt>
      <c:pivotFmt>
        <c:idx val="67"/>
        <c:marker>
          <c:symbol val="none"/>
        </c:marker>
        <c:dLbl>
          <c:idx val="0"/>
          <c:spPr/>
          <c:txPr>
            <a:bodyPr/>
            <a:lstStyle/>
            <a:p>
              <a:pPr>
                <a:defRPr/>
              </a:pPr>
              <a:endParaRPr lang="en-US"/>
            </a:p>
          </c:txPr>
          <c:showLegendKey val="0"/>
          <c:showVal val="1"/>
          <c:showCatName val="0"/>
          <c:showSerName val="0"/>
          <c:showPercent val="0"/>
          <c:showBubbleSize val="0"/>
        </c:dLbl>
      </c:pivotFmt>
      <c:pivotFmt>
        <c:idx val="68"/>
        <c:marker>
          <c:symbol val="none"/>
        </c:marker>
        <c:dLbl>
          <c:idx val="0"/>
          <c:spPr/>
          <c:txPr>
            <a:bodyPr/>
            <a:lstStyle/>
            <a:p>
              <a:pPr>
                <a:defRPr/>
              </a:pPr>
              <a:endParaRPr lang="en-US"/>
            </a:p>
          </c:txPr>
          <c:showLegendKey val="0"/>
          <c:showVal val="1"/>
          <c:showCatName val="0"/>
          <c:showSerName val="0"/>
          <c:showPercent val="0"/>
          <c:showBubbleSize val="0"/>
        </c:dLbl>
      </c:pivotFmt>
      <c:pivotFmt>
        <c:idx val="69"/>
        <c:dLbl>
          <c:idx val="0"/>
          <c:layout>
            <c:manualLayout>
              <c:x val="1.5772335241192554E-2"/>
              <c:y val="4.3875688083933164E-3"/>
            </c:manualLayout>
          </c:layout>
          <c:showLegendKey val="0"/>
          <c:showVal val="1"/>
          <c:showCatName val="0"/>
          <c:showSerName val="1"/>
          <c:showPercent val="0"/>
          <c:showBubbleSize val="0"/>
          <c:separator>
</c:separator>
        </c:dLbl>
      </c:pivotFmt>
      <c:pivotFmt>
        <c:idx val="70"/>
        <c:dLbl>
          <c:idx val="0"/>
          <c:layout>
            <c:manualLayout>
              <c:x val="2.6287225401987616E-3"/>
              <c:y val="2.1937844041966604E-3"/>
            </c:manualLayout>
          </c:layout>
          <c:showLegendKey val="0"/>
          <c:showVal val="1"/>
          <c:showCatName val="0"/>
          <c:showSerName val="1"/>
          <c:showPercent val="0"/>
          <c:showBubbleSize val="0"/>
          <c:separator>
</c:separator>
        </c:dLbl>
      </c:pivotFmt>
      <c:pivotFmt>
        <c:idx val="71"/>
        <c:marker>
          <c:symbol val="none"/>
        </c:marker>
        <c:dLbl>
          <c:idx val="0"/>
          <c:spPr/>
          <c:txPr>
            <a:bodyPr/>
            <a:lstStyle/>
            <a:p>
              <a:pPr>
                <a:defRPr/>
              </a:pPr>
              <a:endParaRPr lang="en-US"/>
            </a:p>
          </c:txPr>
          <c:showLegendKey val="0"/>
          <c:showVal val="1"/>
          <c:showCatName val="0"/>
          <c:showSerName val="0"/>
          <c:showPercent val="0"/>
          <c:showBubbleSize val="0"/>
        </c:dLbl>
      </c:pivotFmt>
      <c:pivotFmt>
        <c:idx val="72"/>
        <c:marker>
          <c:symbol val="none"/>
        </c:marker>
        <c:dLbl>
          <c:idx val="0"/>
          <c:spPr/>
          <c:txPr>
            <a:bodyPr/>
            <a:lstStyle/>
            <a:p>
              <a:pPr>
                <a:defRPr/>
              </a:pPr>
              <a:endParaRPr lang="en-US"/>
            </a:p>
          </c:txPr>
          <c:showLegendKey val="0"/>
          <c:showVal val="1"/>
          <c:showCatName val="0"/>
          <c:showSerName val="0"/>
          <c:showPercent val="0"/>
          <c:showBubbleSize val="0"/>
        </c:dLbl>
      </c:pivotFmt>
      <c:pivotFmt>
        <c:idx val="73"/>
        <c:marker>
          <c:symbol val="none"/>
        </c:marker>
      </c:pivotFmt>
      <c:pivotFmt>
        <c:idx val="74"/>
        <c:marker>
          <c:symbol val="none"/>
        </c:marker>
      </c:pivotFmt>
      <c:pivotFmt>
        <c:idx val="75"/>
        <c:marker>
          <c:symbol val="none"/>
        </c:marker>
        <c:dLbl>
          <c:idx val="0"/>
          <c:spPr/>
          <c:txPr>
            <a:bodyPr/>
            <a:lstStyle/>
            <a:p>
              <a:pPr>
                <a:defRPr/>
              </a:pPr>
              <a:endParaRPr lang="en-US"/>
            </a:p>
          </c:txPr>
          <c:showLegendKey val="0"/>
          <c:showVal val="1"/>
          <c:showCatName val="0"/>
          <c:showSerName val="1"/>
          <c:showPercent val="0"/>
          <c:showBubbleSize val="0"/>
          <c:separator>
</c:separator>
        </c:dLbl>
      </c:pivotFmt>
    </c:pivotFmts>
    <c:plotArea>
      <c:layout>
        <c:manualLayout>
          <c:layoutTarget val="inner"/>
          <c:xMode val="edge"/>
          <c:yMode val="edge"/>
          <c:x val="0.10522662358662335"/>
          <c:y val="6.4751523450872983E-2"/>
          <c:w val="0.87627526224918995"/>
          <c:h val="0.81334593794368693"/>
        </c:manualLayout>
      </c:layout>
      <c:barChart>
        <c:barDir val="col"/>
        <c:grouping val="clustered"/>
        <c:varyColors val="0"/>
        <c:ser>
          <c:idx val="0"/>
          <c:order val="0"/>
          <c:tx>
            <c:strRef>
              <c:f>'INV Projection'!$B$7:$B$8</c:f>
              <c:strCache>
                <c:ptCount val="1"/>
                <c:pt idx="0">
                  <c:v> Q4-12</c:v>
                </c:pt>
              </c:strCache>
            </c:strRef>
          </c:tx>
          <c:invertIfNegative val="0"/>
          <c:dLbls>
            <c:spPr/>
            <c:txPr>
              <a:bodyPr/>
              <a:lstStyle/>
              <a:p>
                <a:pPr>
                  <a:defRPr/>
                </a:pPr>
                <a:endParaRPr lang="en-US"/>
              </a:p>
            </c:txPr>
            <c:showLegendKey val="0"/>
            <c:showVal val="1"/>
            <c:showCatName val="0"/>
            <c:showSerName val="1"/>
            <c:showPercent val="0"/>
            <c:showBubbleSize val="0"/>
            <c:separator>
</c:separator>
            <c:showLeaderLines val="0"/>
          </c:dLbls>
          <c:cat>
            <c:strRef>
              <c:f>'INV Projection'!$A$9:$A$10</c:f>
              <c:strCache>
                <c:ptCount val="2"/>
                <c:pt idx="0">
                  <c:v>Planned Ending INV Value</c:v>
                </c:pt>
                <c:pt idx="1">
                  <c:v>Planned Ending Inv Value @ Accpt Plan</c:v>
                </c:pt>
              </c:strCache>
            </c:strRef>
          </c:cat>
          <c:val>
            <c:numRef>
              <c:f>'INV Projection'!$B$9:$B$10</c:f>
              <c:numCache>
                <c:formatCode>_(* #,##0_);_(* \(#,##0\);_(* "-"??_);_(@_)</c:formatCode>
                <c:ptCount val="2"/>
                <c:pt idx="0">
                  <c:v>19808966.909999996</c:v>
                </c:pt>
                <c:pt idx="1">
                  <c:v>20045196.479999997</c:v>
                </c:pt>
              </c:numCache>
            </c:numRef>
          </c:val>
        </c:ser>
        <c:ser>
          <c:idx val="1"/>
          <c:order val="1"/>
          <c:tx>
            <c:strRef>
              <c:f>'INV Projection'!$C$7:$C$8</c:f>
              <c:strCache>
                <c:ptCount val="1"/>
                <c:pt idx="0">
                  <c:v>Q4-2013</c:v>
                </c:pt>
              </c:strCache>
            </c:strRef>
          </c:tx>
          <c:invertIfNegative val="0"/>
          <c:dLbls>
            <c:spPr/>
            <c:txPr>
              <a:bodyPr/>
              <a:lstStyle/>
              <a:p>
                <a:pPr>
                  <a:defRPr/>
                </a:pPr>
                <a:endParaRPr lang="en-US"/>
              </a:p>
            </c:txPr>
            <c:showLegendKey val="0"/>
            <c:showVal val="1"/>
            <c:showCatName val="0"/>
            <c:showSerName val="1"/>
            <c:showPercent val="0"/>
            <c:showBubbleSize val="0"/>
            <c:separator>
</c:separator>
            <c:showLeaderLines val="0"/>
          </c:dLbls>
          <c:cat>
            <c:strRef>
              <c:f>'INV Projection'!$A$9:$A$10</c:f>
              <c:strCache>
                <c:ptCount val="2"/>
                <c:pt idx="0">
                  <c:v>Planned Ending INV Value</c:v>
                </c:pt>
                <c:pt idx="1">
                  <c:v>Planned Ending Inv Value @ Accpt Plan</c:v>
                </c:pt>
              </c:strCache>
            </c:strRef>
          </c:cat>
          <c:val>
            <c:numRef>
              <c:f>'INV Projection'!$C$9:$C$10</c:f>
              <c:numCache>
                <c:formatCode>_(* #,##0_);_(* \(#,##0\);_(* "-"??_);_(@_)</c:formatCode>
                <c:ptCount val="2"/>
                <c:pt idx="0">
                  <c:v>21882942.540000003</c:v>
                </c:pt>
                <c:pt idx="1">
                  <c:v>21882942.540000003</c:v>
                </c:pt>
              </c:numCache>
            </c:numRef>
          </c:val>
        </c:ser>
        <c:ser>
          <c:idx val="2"/>
          <c:order val="2"/>
          <c:tx>
            <c:strRef>
              <c:f>'INV Projection'!$D$7:$D$8</c:f>
              <c:strCache>
                <c:ptCount val="1"/>
                <c:pt idx="0">
                  <c:v>Q1-14</c:v>
                </c:pt>
              </c:strCache>
            </c:strRef>
          </c:tx>
          <c:invertIfNegative val="0"/>
          <c:dLbls>
            <c:dLbl>
              <c:idx val="0"/>
              <c:layout>
                <c:manualLayout>
                  <c:x val="-1.70866965112919E-2"/>
                  <c:y val="2.8303273592726204E-3"/>
                </c:manualLayout>
              </c:layout>
              <c:showLegendKey val="0"/>
              <c:showVal val="1"/>
              <c:showCatName val="0"/>
              <c:showSerName val="1"/>
              <c:showPercent val="0"/>
              <c:showBubbleSize val="0"/>
              <c:separator>
</c:separator>
            </c:dLbl>
            <c:spPr/>
            <c:txPr>
              <a:bodyPr/>
              <a:lstStyle/>
              <a:p>
                <a:pPr>
                  <a:defRPr/>
                </a:pPr>
                <a:endParaRPr lang="en-US"/>
              </a:p>
            </c:txPr>
            <c:showLegendKey val="0"/>
            <c:showVal val="1"/>
            <c:showCatName val="0"/>
            <c:showSerName val="0"/>
            <c:showPercent val="0"/>
            <c:showBubbleSize val="0"/>
            <c:showLeaderLines val="0"/>
          </c:dLbls>
          <c:cat>
            <c:strRef>
              <c:f>'INV Projection'!$A$9:$A$10</c:f>
              <c:strCache>
                <c:ptCount val="2"/>
                <c:pt idx="0">
                  <c:v>Planned Ending INV Value</c:v>
                </c:pt>
                <c:pt idx="1">
                  <c:v>Planned Ending Inv Value @ Accpt Plan</c:v>
                </c:pt>
              </c:strCache>
            </c:strRef>
          </c:cat>
          <c:val>
            <c:numRef>
              <c:f>'INV Projection'!$D$9:$D$10</c:f>
              <c:numCache>
                <c:formatCode>_(* #,##0_);_(* \(#,##0\);_(* "-"??_);_(@_)</c:formatCode>
                <c:ptCount val="2"/>
                <c:pt idx="0">
                  <c:v>27000459.068629347</c:v>
                </c:pt>
                <c:pt idx="1">
                  <c:v>4603374.6655965755</c:v>
                </c:pt>
              </c:numCache>
            </c:numRef>
          </c:val>
        </c:ser>
        <c:ser>
          <c:idx val="3"/>
          <c:order val="3"/>
          <c:tx>
            <c:strRef>
              <c:f>'INV Projection'!$E$7:$E$8</c:f>
              <c:strCache>
                <c:ptCount val="1"/>
                <c:pt idx="0">
                  <c:v>Q2-14</c:v>
                </c:pt>
              </c:strCache>
            </c:strRef>
          </c:tx>
          <c:invertIfNegative val="0"/>
          <c:dLbls>
            <c:dLbl>
              <c:idx val="0"/>
              <c:layout>
                <c:manualLayout>
                  <c:x val="2.6287225401987616E-3"/>
                  <c:y val="2.1937844041966604E-3"/>
                </c:manualLayout>
              </c:layout>
              <c:showLegendKey val="0"/>
              <c:showVal val="1"/>
              <c:showCatName val="0"/>
              <c:showSerName val="1"/>
              <c:showPercent val="0"/>
              <c:showBubbleSize val="0"/>
              <c:separator>
</c:separator>
            </c:dLbl>
            <c:spPr/>
            <c:txPr>
              <a:bodyPr/>
              <a:lstStyle/>
              <a:p>
                <a:pPr>
                  <a:defRPr/>
                </a:pPr>
                <a:endParaRPr lang="en-US"/>
              </a:p>
            </c:txPr>
            <c:showLegendKey val="0"/>
            <c:showVal val="1"/>
            <c:showCatName val="0"/>
            <c:showSerName val="1"/>
            <c:showPercent val="0"/>
            <c:showBubbleSize val="0"/>
            <c:separator>
</c:separator>
            <c:showLeaderLines val="0"/>
          </c:dLbls>
          <c:cat>
            <c:strRef>
              <c:f>'INV Projection'!$A$9:$A$10</c:f>
              <c:strCache>
                <c:ptCount val="2"/>
                <c:pt idx="0">
                  <c:v>Planned Ending INV Value</c:v>
                </c:pt>
                <c:pt idx="1">
                  <c:v>Planned Ending Inv Value @ Accpt Plan</c:v>
                </c:pt>
              </c:strCache>
            </c:strRef>
          </c:cat>
          <c:val>
            <c:numRef>
              <c:f>'INV Projection'!$E$9:$E$10</c:f>
              <c:numCache>
                <c:formatCode>_(* #,##0_);_(* \(#,##0\);_(* "-"??_);_(@_)</c:formatCode>
                <c:ptCount val="2"/>
                <c:pt idx="0">
                  <c:v>27334816.534295261</c:v>
                </c:pt>
                <c:pt idx="1">
                  <c:v>1489173.5123039964</c:v>
                </c:pt>
              </c:numCache>
            </c:numRef>
          </c:val>
        </c:ser>
        <c:ser>
          <c:idx val="4"/>
          <c:order val="4"/>
          <c:tx>
            <c:strRef>
              <c:f>'INV Projection'!$F$7:$F$8</c:f>
              <c:strCache>
                <c:ptCount val="1"/>
                <c:pt idx="0">
                  <c:v>Q3-14</c:v>
                </c:pt>
              </c:strCache>
            </c:strRef>
          </c:tx>
          <c:invertIfNegative val="0"/>
          <c:dLbls>
            <c:dLbl>
              <c:idx val="0"/>
              <c:layout>
                <c:manualLayout>
                  <c:x val="1.5772335241192554E-2"/>
                  <c:y val="4.3875688083933164E-3"/>
                </c:manualLayout>
              </c:layout>
              <c:showLegendKey val="0"/>
              <c:showVal val="1"/>
              <c:showCatName val="0"/>
              <c:showSerName val="1"/>
              <c:showPercent val="0"/>
              <c:showBubbleSize val="0"/>
              <c:separator>
</c:separator>
            </c:dLbl>
            <c:spPr/>
            <c:txPr>
              <a:bodyPr/>
              <a:lstStyle/>
              <a:p>
                <a:pPr>
                  <a:defRPr/>
                </a:pPr>
                <a:endParaRPr lang="en-US"/>
              </a:p>
            </c:txPr>
            <c:showLegendKey val="0"/>
            <c:showVal val="1"/>
            <c:showCatName val="0"/>
            <c:showSerName val="1"/>
            <c:showPercent val="0"/>
            <c:showBubbleSize val="0"/>
            <c:separator>
</c:separator>
            <c:showLeaderLines val="0"/>
          </c:dLbls>
          <c:cat>
            <c:strRef>
              <c:f>'INV Projection'!$A$9:$A$10</c:f>
              <c:strCache>
                <c:ptCount val="2"/>
                <c:pt idx="0">
                  <c:v>Planned Ending INV Value</c:v>
                </c:pt>
                <c:pt idx="1">
                  <c:v>Planned Ending Inv Value @ Accpt Plan</c:v>
                </c:pt>
              </c:strCache>
            </c:strRef>
          </c:cat>
          <c:val>
            <c:numRef>
              <c:f>'INV Projection'!$F$9:$F$10</c:f>
              <c:numCache>
                <c:formatCode>_(* #,##0_);_(* \(#,##0\);_(* "-"??_);_(@_)</c:formatCode>
                <c:ptCount val="2"/>
                <c:pt idx="0">
                  <c:v>27386987.151919872</c:v>
                </c:pt>
                <c:pt idx="1">
                  <c:v>1022211.0097992707</c:v>
                </c:pt>
              </c:numCache>
            </c:numRef>
          </c:val>
        </c:ser>
        <c:ser>
          <c:idx val="5"/>
          <c:order val="5"/>
          <c:tx>
            <c:strRef>
              <c:f>'INV Projection'!$G$7:$G$8</c:f>
              <c:strCache>
                <c:ptCount val="1"/>
                <c:pt idx="0">
                  <c:v>Q4-14</c:v>
                </c:pt>
              </c:strCache>
            </c:strRef>
          </c:tx>
          <c:invertIfNegative val="0"/>
          <c:dLbls>
            <c:dLbl>
              <c:idx val="0"/>
              <c:showLegendKey val="0"/>
              <c:showVal val="1"/>
              <c:showCatName val="0"/>
              <c:showSerName val="1"/>
              <c:showPercent val="0"/>
              <c:showBubbleSize val="0"/>
              <c:separator>
</c:separator>
            </c:dLbl>
            <c:spPr/>
            <c:txPr>
              <a:bodyPr/>
              <a:lstStyle/>
              <a:p>
                <a:pPr>
                  <a:defRPr/>
                </a:pPr>
                <a:endParaRPr lang="en-US"/>
              </a:p>
            </c:txPr>
            <c:showLegendKey val="0"/>
            <c:showVal val="1"/>
            <c:showCatName val="0"/>
            <c:showSerName val="0"/>
            <c:showPercent val="0"/>
            <c:showBubbleSize val="0"/>
            <c:showLeaderLines val="0"/>
          </c:dLbls>
          <c:cat>
            <c:strRef>
              <c:f>'INV Projection'!$A$9:$A$10</c:f>
              <c:strCache>
                <c:ptCount val="2"/>
                <c:pt idx="0">
                  <c:v>Planned Ending INV Value</c:v>
                </c:pt>
                <c:pt idx="1">
                  <c:v>Planned Ending Inv Value @ Accpt Plan</c:v>
                </c:pt>
              </c:strCache>
            </c:strRef>
          </c:cat>
          <c:val>
            <c:numRef>
              <c:f>'INV Projection'!$G$9:$G$10</c:f>
              <c:numCache>
                <c:formatCode>_(* #,##0_);_(* \(#,##0\);_(* "-"??_);_(@_)</c:formatCode>
                <c:ptCount val="2"/>
                <c:pt idx="0">
                  <c:v>23018895.459303569</c:v>
                </c:pt>
                <c:pt idx="1">
                  <c:v>689092.36250596389</c:v>
                </c:pt>
              </c:numCache>
            </c:numRef>
          </c:val>
        </c:ser>
        <c:dLbls>
          <c:showLegendKey val="0"/>
          <c:showVal val="1"/>
          <c:showCatName val="0"/>
          <c:showSerName val="0"/>
          <c:showPercent val="0"/>
          <c:showBubbleSize val="0"/>
        </c:dLbls>
        <c:gapWidth val="150"/>
        <c:axId val="230762752"/>
        <c:axId val="230780928"/>
      </c:barChart>
      <c:catAx>
        <c:axId val="230762752"/>
        <c:scaling>
          <c:orientation val="minMax"/>
        </c:scaling>
        <c:delete val="0"/>
        <c:axPos val="b"/>
        <c:numFmt formatCode="General" sourceLinked="1"/>
        <c:majorTickMark val="out"/>
        <c:minorTickMark val="none"/>
        <c:tickLblPos val="nextTo"/>
        <c:crossAx val="230780928"/>
        <c:crosses val="autoZero"/>
        <c:auto val="0"/>
        <c:lblAlgn val="ctr"/>
        <c:lblOffset val="100"/>
        <c:noMultiLvlLbl val="0"/>
      </c:catAx>
      <c:valAx>
        <c:axId val="230780928"/>
        <c:scaling>
          <c:orientation val="minMax"/>
        </c:scaling>
        <c:delete val="0"/>
        <c:axPos val="l"/>
        <c:majorGridlines/>
        <c:numFmt formatCode="_(\$* #,##0_);_(\$* \(#,##0\);_(\$* &quot;-&quot;_);_(@_)" sourceLinked="0"/>
        <c:majorTickMark val="out"/>
        <c:minorTickMark val="none"/>
        <c:tickLblPos val="nextTo"/>
        <c:crossAx val="230762752"/>
        <c:crosses val="autoZero"/>
        <c:crossBetween val="between"/>
      </c:valAx>
    </c:plotArea>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309563</xdr:colOff>
      <xdr:row>14</xdr:row>
      <xdr:rowOff>35719</xdr:rowOff>
    </xdr:from>
    <xdr:to>
      <xdr:col>10</xdr:col>
      <xdr:colOff>904875</xdr:colOff>
      <xdr:row>43</xdr:row>
      <xdr:rowOff>107156</xdr:rowOff>
    </xdr:to>
    <xdr:graphicFrame macro="">
      <xdr:nvGraphicFramePr>
        <xdr:cNvPr id="819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63500</xdr:colOff>
      <xdr:row>0</xdr:row>
      <xdr:rowOff>63500</xdr:rowOff>
    </xdr:from>
    <xdr:to>
      <xdr:col>0</xdr:col>
      <xdr:colOff>127000</xdr:colOff>
      <xdr:row>0</xdr:row>
      <xdr:rowOff>127000</xdr:rowOff>
    </xdr:to>
    <xdr:sp macro="" textlink="">
      <xdr:nvSpPr>
        <xdr:cNvPr id="2" name="BExRepositorySheet" hidden="1"/>
        <xdr:cNvSpPr/>
      </xdr:nvSpPr>
      <xdr:spPr>
        <a:xfrm>
          <a:off x="63500" y="63500"/>
          <a:ext cx="63500" cy="63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t>H4sIAAAAAAAEAO29B2AcSZYlJi9tynt/SvVK1+B0oQiAYBMk2JBAEOzBiM3mkuwdaUcjKasqgcplVmVdZhZAzO2dvPfee++999577733ujudTif33/8/XGZkAWz2zkrayZ4hgKrIHz9+fB8/Ih7/Hu8WZXqZ101RLT/7aHe881GaL6fVrFhefPbRuj3f3v30o9/j6PHL489PU2q6bB69a4rPPpq37erR3btXV1fjq3vjqr64u7ezs3v39/7i+evpPF9k28WyabPlNP/IvjW7+a2PpKMXXx7tPL6rvz3+ydNXr8++fIGPzK+Pn56+Pnl19vIN/viJ3e29nd299GVdraomn+GX2Xra0oDSl2W2TLeOm7Q6T/d20i+yejpP0fpO+sWXx6/T9WqWtXn6Om8w/vG7snn3+K4P/PGb3//p8Zvjl6++/Mmzp6ev0rv45OzN6Rev8evr3/8nj1+dHT95fnry5Ys3x2cvTl8dPba//v7fPn7x9DmRrSkeLYvys4/aek30AIjf+/f/8sl3Tk/e4H36//OvTl9Hmt2Nwn/z+xM2L09fvTk7fX30+NWr3zv4++zp0fHz519+9/d/+ur489+fEKBfvnz5+C59/pg7Ovq9iY78y+O73ZcjwF6dPnt1+vrbv//p73325vf/4vjk1ZcC6zbv0p8np6/dIL4+Fl+cPn9jwbz++nDozzcg+3e/fPV7Pfnyy9/Lg8QEvwUIQ5DvPvn9v3zx+9NXL74GENP/7//y+PVr+uPp7Yn65tunXyglb9P89Zvf5/np7//VS+Li09//iy+fBpOw817Ee/Pq+MXrZ8TXHwbmx1/8pP8y//ler38Vvv7Ve73+4svf/7uvjn2BeO856wz/tu+//jZJJX3g5OEDGNkic6as816ovDx+dfrizQfOowLhN74GDq+/evnyy1dvfv/XZy8+Jw59+vL3V8n6GrC+en1Kkvjm7Iuznzr9/V+/+ZJU340o3Q31KECcfPnFS8LgNRQ/lPDju91PH8ugXxx/wUDlrze/z8vTo+9W9dtJVb19fNf78PHrN0bsjohNvb8es3k7+n8A+TSlCn8HAAA=</a:t>
          </a:r>
        </a:p>
      </xdr:txBody>
    </xdr:sp>
    <xdr:clientData/>
  </xdr:twoCellAnchor>
  <xdr:twoCellAnchor editAs="oneCell">
    <xdr:from>
      <xdr:col>26</xdr:col>
      <xdr:colOff>0</xdr:colOff>
      <xdr:row>153</xdr:row>
      <xdr:rowOff>0</xdr:rowOff>
    </xdr:from>
    <xdr:to>
      <xdr:col>26</xdr:col>
      <xdr:colOff>190500</xdr:colOff>
      <xdr:row>153</xdr:row>
      <xdr:rowOff>142875</xdr:rowOff>
    </xdr:to>
    <xdr:pic>
      <xdr:nvPicPr>
        <xdr:cNvPr id="3073" name="BExApplication" hidden="1"/>
        <xdr:cNvPicPr>
          <a:picLocks noGrp="1" noChangeAspect="1" noChangeArrowheads="1"/>
        </xdr:cNvPicPr>
      </xdr:nvPicPr>
      <xdr:blipFill>
        <a:blip xmlns:r="http://schemas.openxmlformats.org/officeDocument/2006/relationships" r:embed="rId1" cstate="print"/>
        <a:srcRect/>
        <a:stretch>
          <a:fillRect/>
        </a:stretch>
      </xdr:blipFill>
      <xdr:spPr bwMode="auto">
        <a:xfrm>
          <a:off x="19812000" y="29146500"/>
          <a:ext cx="190500" cy="142875"/>
        </a:xfrm>
        <a:prstGeom prst="rect">
          <a:avLst/>
        </a:prstGeom>
        <a:noFill/>
        <a:ln w="9525">
          <a:miter lim="800000"/>
          <a:headEnd/>
          <a:tailEnd/>
        </a:ln>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r:id="rId1" refreshedBy="uspstr" refreshedDate="41383.596597685188" createdVersion="3" refreshedVersion="3" minRefreshableVersion="3" recordCount="2319">
  <cacheSource type="worksheet">
    <worksheetSource ref="B1:AJ1048576" sheet="Master Data"/>
  </cacheSource>
  <cacheFields count="35">
    <cacheField name="2" numFmtId="0">
      <sharedItems containsBlank="1" containsMixedTypes="1" containsNumber="1" containsInteger="1" minValue="176000613" maxValue="725271822"/>
    </cacheField>
    <cacheField name="3" numFmtId="0">
      <sharedItems containsBlank="1"/>
    </cacheField>
    <cacheField name="4" numFmtId="0">
      <sharedItems containsBlank="1"/>
    </cacheField>
    <cacheField name="5" numFmtId="0">
      <sharedItems containsBlank="1" containsMixedTypes="1" containsNumber="1" minValue="0" maxValue="200"/>
    </cacheField>
    <cacheField name="6" numFmtId="0">
      <sharedItems containsBlank="1"/>
    </cacheField>
    <cacheField name="7" numFmtId="0">
      <sharedItems containsBlank="1"/>
    </cacheField>
    <cacheField name="8" numFmtId="0">
      <sharedItems containsBlank="1"/>
    </cacheField>
    <cacheField name="$9" numFmtId="0">
      <sharedItems containsBlank="1" containsMixedTypes="1" containsNumber="1" minValue="0" maxValue="166042.37"/>
    </cacheField>
    <cacheField name="10" numFmtId="0">
      <sharedItems containsBlank="1" containsMixedTypes="1" containsNumber="1" containsInteger="1" minValue="0" maxValue="0"/>
    </cacheField>
    <cacheField name="11" numFmtId="0">
      <sharedItems containsBlank="1"/>
    </cacheField>
    <cacheField name="12" numFmtId="0">
      <sharedItems containsBlank="1" containsMixedTypes="1" containsNumber="1" minValue="0" maxValue="1740512.49"/>
    </cacheField>
    <cacheField name="13" numFmtId="0">
      <sharedItems containsBlank="1" containsMixedTypes="1" containsNumber="1" minValue="0" maxValue="1223251.75"/>
    </cacheField>
    <cacheField name="14" numFmtId="0">
      <sharedItems containsBlank="1" containsMixedTypes="1" containsNumber="1" minValue="0" maxValue="1350936.5400000003"/>
    </cacheField>
    <cacheField name="15" numFmtId="0">
      <sharedItems containsBlank="1" containsMixedTypes="1" containsNumber="1" minValue="0" maxValue="1619273.2500000002"/>
    </cacheField>
    <cacheField name="16" numFmtId="0">
      <sharedItems containsBlank="1" containsMixedTypes="1" containsNumber="1" minValue="0" maxValue="5246445.330000001"/>
    </cacheField>
    <cacheField name="17" numFmtId="0">
      <sharedItems containsBlank="1" containsMixedTypes="1" containsNumber="1" minValue="0" maxValue="1656285.2100000002"/>
    </cacheField>
    <cacheField name="18" numFmtId="0">
      <sharedItems containsBlank="1" containsMixedTypes="1" containsNumber="1" minValue="0" maxValue="1498984.3800000004"/>
    </cacheField>
    <cacheField name="19" numFmtId="0">
      <sharedItems containsBlank="1" containsMixedTypes="1" containsNumber="1" minValue="0" maxValue="1139084"/>
    </cacheField>
    <cacheField name="20" numFmtId="0">
      <sharedItems containsBlank="1" containsMixedTypes="1" containsNumber="1" minValue="0" maxValue="1302000"/>
    </cacheField>
    <cacheField name="21" numFmtId="0">
      <sharedItems containsBlank="1" containsMixedTypes="1" containsNumber="1" minValue="0" maxValue="4617242.0100000007"/>
    </cacheField>
    <cacheField name="22" numFmtId="0">
      <sharedItems containsBlank="1" containsMixedTypes="1" containsNumber="1" minValue="0" maxValue="1599170.1500000001"/>
    </cacheField>
    <cacheField name="23" numFmtId="0">
      <sharedItems containsBlank="1" containsMixedTypes="1" containsNumber="1" minValue="0" maxValue="2755837.3000000003"/>
    </cacheField>
    <cacheField name="24" numFmtId="0">
      <sharedItems containsBlank="1" containsMixedTypes="1" containsNumber="1" minValue="-732" maxValue="2530988.6500000004"/>
    </cacheField>
    <cacheField name="25" numFmtId="0">
      <sharedItems containsBlank="1" containsMixedTypes="1" containsNumber="1" minValue="-732" maxValue="1918630.0899999999"/>
    </cacheField>
    <cacheField name="26" numFmtId="0">
      <sharedItems containsBlank="1" containsMixedTypes="1" containsNumber="1" minValue="-732" maxValue="1918630.0899999999"/>
    </cacheField>
    <cacheField name="27" numFmtId="0">
      <sharedItems containsBlank="1" containsMixedTypes="1" containsNumber="1" minValue="-300" maxValue="1632173.4"/>
    </cacheField>
    <cacheField name="28" numFmtId="0">
      <sharedItems containsBlank="1" containsMixedTypes="1" containsNumber="1" minValue="-290" maxValue="3689673.25"/>
    </cacheField>
    <cacheField name="29" numFmtId="0">
      <sharedItems containsBlank="1" containsMixedTypes="1" containsNumber="1" minValue="-210" maxValue="2361390.88"/>
    </cacheField>
    <cacheField name="30" numFmtId="0">
      <sharedItems containsBlank="1" containsMixedTypes="1" containsNumber="1" minValue="-10" maxValue="1998145.24"/>
    </cacheField>
    <cacheField name="31" numFmtId="0">
      <sharedItems containsBlank="1" containsMixedTypes="1" containsNumber="1" minValue="0" maxValue="3812"/>
    </cacheField>
    <cacheField name="32" numFmtId="0">
      <sharedItems containsBlank="1" containsMixedTypes="1" containsNumber="1" minValue="-20" maxValue="2354956.89"/>
    </cacheField>
    <cacheField name="33" numFmtId="0">
      <sharedItems containsBlank="1" containsMixedTypes="1" containsNumber="1" minValue="-540" maxValue="2656564.7399999998"/>
    </cacheField>
    <cacheField name="34" numFmtId="0">
      <sharedItems containsBlank="1" containsMixedTypes="1" containsNumber="1" minValue="-659.51718798389595" maxValue="3394499.3899999997"/>
    </cacheField>
    <cacheField name="35" numFmtId="0">
      <sharedItems containsBlank="1" containsMixedTypes="1" containsNumber="1" minValue="-1165.1575872288668" maxValue="1998145.24"/>
    </cacheField>
    <cacheField name="36" numFmtId="0">
      <sharedItems containsBlank="1" containsMixedTypes="1" containsNumber="1" containsInteger="1" minValue="0" maxValue="49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uspstr" refreshedDate="41383.596597800926" createdVersion="3" refreshedVersion="3" minRefreshableVersion="3" recordCount="1002">
  <cacheSource type="worksheet">
    <worksheetSource ref="B4:AE83" sheet="Master Data"/>
  </cacheSource>
  <cacheFields count="30">
    <cacheField name="PN" numFmtId="0">
      <sharedItems containsSemiMixedTypes="0" containsString="0" containsNumber="1" containsInteger="1" minValue="176000613" maxValue="725271822" count="150">
        <n v="176000613"/>
        <n v="176000851"/>
        <n v="176000972"/>
        <n v="186000321"/>
        <n v="186000872"/>
        <n v="186001500"/>
        <n v="186001515"/>
        <n v="186001525"/>
        <n v="186001791"/>
        <n v="186001825"/>
        <n v="186001863"/>
        <n v="186001878"/>
        <n v="186002424"/>
        <n v="186002441"/>
        <n v="186002449"/>
        <n v="186002465"/>
        <n v="186002475"/>
        <n v="186002487"/>
        <n v="186002488"/>
        <n v="186002776"/>
        <n v="186002777"/>
        <n v="186002998"/>
        <n v="186003762"/>
        <n v="186003765"/>
        <n v="186004462"/>
        <n v="186004463"/>
        <n v="186004556"/>
        <n v="186004557"/>
        <n v="186005597"/>
        <n v="186005654"/>
        <n v="186005832"/>
        <n v="186006532"/>
        <n v="186006873"/>
        <n v="186015000"/>
        <n v="186015001"/>
        <n v="186015006"/>
        <n v="186015007"/>
        <n v="186015008"/>
        <n v="186015009"/>
        <n v="186015010"/>
        <n v="186015011"/>
        <n v="186015012"/>
        <n v="186015014"/>
        <n v="186015017"/>
        <n v="186015018"/>
        <n v="186015024"/>
        <n v="186015027"/>
        <n v="186015029"/>
        <n v="186015031"/>
        <n v="186015032"/>
        <n v="186015033"/>
        <n v="186015034"/>
        <n v="186015035"/>
        <n v="186015036"/>
        <n v="186015037"/>
        <n v="186015038"/>
        <n v="186015039"/>
        <n v="186015040"/>
        <n v="186015041"/>
        <n v="186015042"/>
        <n v="186015043"/>
        <n v="186015045"/>
        <n v="186015046"/>
        <n v="186015049"/>
        <n v="186015050"/>
        <n v="186015051"/>
        <n v="186015053"/>
        <n v="186015054"/>
        <n v="186015055"/>
        <n v="186015056"/>
        <n v="186015060"/>
        <n v="186015070"/>
        <n v="186016002"/>
        <n v="186016003"/>
        <n v="186016007"/>
        <n v="186016009"/>
        <n v="186016011"/>
        <n v="186016012"/>
        <n v="186016016"/>
        <n v="186016021"/>
        <n v="186016022"/>
        <n v="186025450"/>
        <n v="186031000"/>
        <n v="186179100"/>
        <n v="186186301" u="1"/>
        <n v="725271820" u="1"/>
        <n v="186269502" u="1"/>
        <n v="205000780" u="1"/>
        <n v="186241400" u="1"/>
        <n v="205015035" u="1"/>
        <n v="186016010" u="1"/>
        <n v="205015016" u="1"/>
        <n v="205000851" u="1"/>
        <n v="205016040" u="1"/>
        <n v="205000765" u="1"/>
        <n v="186006871" u="1"/>
        <n v="725000584" u="1"/>
        <n v="725271822" u="1"/>
        <n v="186248900" u="1"/>
        <n v="205000773" u="1"/>
        <n v="200000229" u="1"/>
        <n v="186247500" u="1"/>
        <n v="205015032" u="1"/>
        <n v="200000233" u="1"/>
        <n v="186269503" u="1"/>
        <n v="186241401" u="1"/>
        <n v="205015036" u="1"/>
        <n v="205015017" u="1"/>
        <n v="200000275" u="1"/>
        <n v="186006872" u="1"/>
        <n v="205000894" u="1"/>
        <n v="186005833" u="1"/>
        <n v="205000898" u="1"/>
        <n v="200000302" u="1"/>
        <n v="205000778" u="1"/>
        <n v="725000550" u="1"/>
        <n v="205015033" u="1"/>
        <n v="725000299" u="1"/>
        <n v="200000234" u="1"/>
        <n v="186269504" u="1"/>
        <n v="186003763" u="1"/>
        <n v="200000167" u="1"/>
        <n v="205015037" u="1"/>
        <n v="205015018" u="1"/>
        <n v="200000276" u="1"/>
        <n v="186255500" u="1"/>
        <n v="205000767" u="1"/>
        <n v="205000895" u="1"/>
        <n v="200000322" u="1"/>
        <n v="200000198" u="1"/>
        <n v="205000756" u="1"/>
        <n v="205000590" u="1"/>
        <n v="186242400" u="1"/>
        <n v="186269501" u="1"/>
        <n v="205000779" u="1"/>
        <n v="200000311" u="1"/>
        <n v="186004822" u="1"/>
        <n v="205015015" u="1"/>
        <n v="205000850" u="1"/>
        <n v="668000230" u="1"/>
        <n v="205000764" u="1"/>
        <n v="205015019" u="1"/>
        <n v="725000464" u="1"/>
        <n v="205000768" u="1"/>
        <n v="205000896" u="1"/>
        <n v="205000877" u="1"/>
        <n v="205000730" u="1"/>
        <n v="725000556" u="1"/>
        <n v="205000791" u="1"/>
        <n v="200000304" u="1"/>
      </sharedItems>
    </cacheField>
    <cacheField name="Description" numFmtId="0">
      <sharedItems count="170">
        <s v="QUATTRO MICRO GC"/>
        <s v="Autospec"/>
        <s v="GCT Premier"/>
        <s v="ASSEMBLY, PCRM"/>
        <s v="7725i MANUAL INJECTOR KIT"/>
        <s v="1500 COLUMN HEATER"/>
        <s v="1515 ISOCRATIC HPLC"/>
        <s v="1525 BINARY HPLC"/>
        <s v="Alliance Column Heater &amp; Cooler"/>
        <s v="1525 Micro w/Degasser"/>
        <s v="Alliance Column Heater"/>
        <s v="WATERS F/C III "/>
        <s v="2424 ELSD"/>
        <s v="TCM II"/>
        <s v="PUMP CONTROL MODULE II"/>
        <s v="M2465 ECD"/>
        <s v="2475 FLUOROMETER"/>
        <s v="2489 UV/Vis Detector"/>
        <s v="2490 UV/Vis Detector"/>
        <s v="WATER PREP DEGASSER"/>
        <s v="2777 C Sample Manager"/>
        <s v="2777 SAMPLE MANAGER"/>
        <s v="2998 PHOTODIODE ARRAY DETECTOR"/>
        <s v="SQD"/>
        <s v="System Fluidics Module"/>
        <s v="2707 AUTOSAMPLER"/>
        <s v="2707 AUTOSAMPLER with Cooler"/>
        <s v="2545Q"/>
        <s v="2535Q"/>
        <s v="Xevo G2 Qtof/Tof"/>
        <s v="PATROL UPLC Online Computer"/>
        <s v="SQ DETECTOR 2 (Harrier SQD)"/>
        <s v="Xevo G2-S Qtof/Tof"/>
        <s v="Not Used"/>
        <s v="ACQUITY UPLC I-Class BSM"/>
        <s v="ACQUITY UPLC I-Class BSM, IVD"/>
        <s v="ACQUITY Binary Solvent Manager"/>
        <s v="ACQUITY UPLC Autosampler Module"/>
        <s v="AcQuity Column Manager - Right Inlet"/>
        <s v="AcQuity Column Heater/Cooler"/>
        <s v="ACQUITY UPLC Column Mgr.-Left Inlet"/>
        <s v="ACQUITY HT Column Heater"/>
        <s v="ACQUITY UPLC 300mm Column Heater"/>
        <s v="ACQUITY UPLC Online SPE Manager"/>
        <s v="ACQUITY UPLC Sample Organizer w/Comp."/>
        <s v="ACQUITY UPLC Sample Manager FTN"/>
        <s v="ACQUITY UPLC QSM"/>
        <s v="PATROL UPLC Online PSM"/>
        <s v="ACQUITY ELSD Detector"/>
        <s v="ACQUITY FLR Detector"/>
        <s v="new ACQUITY TUV (with TC)"/>
        <s v="new ACQUITY PDA (with TC)"/>
        <s v="new ACQUITY eλ PDA (with TC)"/>
        <s v="ACQUITY UPC2 PDA Detector"/>
        <s v="ACQUITY UPC2 SAMPLE MANAGER-FIXED LOOP"/>
        <s v="ACQUITY UPC2 Binary Solvent Manager"/>
        <s v="ACQUITY UPC2 Convergence Manager"/>
        <s v="ACQUITY Active Column Manager"/>
        <s v="ACQUITY Auxiliary Column Manager"/>
        <s v="bioACQUITY CPSM-FTN"/>
        <s v="bioACQUITY QSM"/>
        <s v="ACQUITY UPLC CH-A"/>
        <s v="ACQUITY UPLC CM-A"/>
        <s v="ACQUITY UPLC CH-30A"/>
        <s v="HP CPSM-FTN"/>
        <s v="ACQUITY UPLC H-Class CM-AUX"/>
        <s v="ACQUITY APC Isocratic Solvent Manager"/>
        <s v="ACQUITY APC Sample Manager w/FTN"/>
        <s v="ACQUITY PDA Detector w/TaperSlit"/>
        <s v="ACQUITY Single Zone Column Manager"/>
        <s v="ACQ 30-cm Single Zone Column Manager"/>
        <s v="ACQUITY APC Quaternary Solvent Manager"/>
        <s v="ACQUITY CPSM-FL"/>
        <s v="ACQUITY RI Detector"/>
        <s v="NanoACQUITY Binary Solvent Manager"/>
        <s v="nanoACQUITY UPLC I-Class BSM"/>
        <s v="NanoACQUITY 2D Sample Manager"/>
        <s v="Trizaic Source – XEVO MS"/>
        <s v="nanoACQUITY UPLC HDX Manager"/>
        <s v="nanoACQUITY UPLC I-Class SM - FL"/>
        <s v="nanoACQUITY UPLC I-Class CVM"/>
        <s v="NanoACQUITY Auxiliary Pump"/>
        <s v="nanoACQUITY UPLC I-Class ASM"/>
        <s v="M 2545 Binary Gradiant Module"/>
        <s v="3100 SQD"/>
        <s v="Alliance Column Heater Cooler"/>
        <s v="TRIZAIC nanoTile 1.7 um, C18" u="1"/>
        <s v="ACQUITY UPLC APH SS 12.5LG" u="1"/>
        <s v="TRIZAIC UPLC SYNAPT Source" u="1"/>
        <s v="Nano ACQUITY Flex Cart" u="1"/>
        <s v="Kit, ACQ. UPLC I-Class CM-A Tubing 2 Col" u="1"/>
        <s v="ACQUITY UPLC Local Console Controller" u="1"/>
        <s v="e2695 Separations Module w/Heater Cooler" u="1"/>
        <s v="2767 SAMPLE MANAGER" u="1"/>
        <s v="2424 ELS Detector" u="1"/>
        <s v="TRANSFER MODULE, 6 PROBES" u="1"/>
        <s v="Synapt G2" u="1"/>
        <s v="Kit, ACQUITY UPLC CM-A, Tubing, 2 Column" u="1"/>
        <s v="TRANSFER MODULE, 8 PROBES" u="1"/>
        <s v="ACQUTY GP System S/U Kit" u="1"/>
        <s v="Synapt G2-S (Mosquito)" u="1"/>
        <s v="Kit, ACQ.UPLC I-Class PDA Tubing Sgl DT" u="1"/>
        <s v="Kit, ACQ.UPLC I-Class TUV Tubing Sgl DT" u="1"/>
        <s v="PATROL - Cabinet" u="1"/>
        <s v="ACQUITY UPSFC PDA Analytical Flow Cell" u="1"/>
        <s v="ACQUITY Sample Organizer" u="1"/>
        <s v="Veyron FTN" u="1"/>
        <s v="2414 Refractometer Detector" u="1"/>
        <s v="CH-30A Tubing/APH Kit" u="1"/>
        <s v="Kit, Startup, nanoACQUITY SYSTEM" u="1"/>
        <s v="Startup Kit, ACQ. UPLC I-CLASS CM-A Sys" u="1"/>
        <s v="ACQUITY UPLC ID Cell PDA, Analytical" u="1"/>
        <s v="ACQUITY UPLC ID Cell TUV, Analytical" u="1"/>
        <s v="Startup Kit, ACQUITY UPLC H-Class BioSys" u="1"/>
        <s v="2475 Multichannel Fluorescene Detector" u="1"/>
        <s v="Veyron/UPC2 Column Manager (PN to be updated with APC PN)" u="1"/>
        <s v="bioACQUITY CM-A valve kit" u="1"/>
        <s v="717 HEATER/COOLER OPTION" u="1"/>
        <s v="Kit, ACQUITY UPLC CM-A, Tubing, 6 Column" u="1"/>
        <s v="ACQUITY PDA, FLOWCELL, 10mm 250nL" u="1"/>
        <s v="ACQUITY TUV, FLOWCELL, 10mm 250nL" u="1"/>
        <s v="ASSY, REAGENT MGR" u="1"/>
        <s v="ACQUITY UPSFC PDA Detector" u="1"/>
        <s v="e2695D w/ Heater Cooler 6-Samples" u="1"/>
        <s v="bioACQUITY 2 column tubing kit" u="1"/>
        <s v="CM-A Valve Kit" u="1"/>
        <s v="AcQuity System Start Up Kit" u="1"/>
        <s v="ACQ., UPLC ID Cell PDA, High Sensitivity" u="1"/>
        <s v="S/U Kit, nanoACQ UPLC SYS HDX Tech" u="1"/>
        <s v="Xevo TQ-S/TQ-S IVD" u="1"/>
        <s v="ACQUITY PDA, FLOWCELL, 10mm 500nL" u="1"/>
        <s v="ACQUITY TUV, FLOWCELL, 10mm 500nL" u="1"/>
        <s v="TQD/TQD IVD" u="1"/>
        <s v="Startup Kit, ACQUITY UPLC I-Class System" u="1"/>
        <s v="Xevo TQ/Xevo TQ IVD" u="1"/>
        <s v="M432 CONDUCTIVITY DETECTOR" u="1"/>
        <s v="M2414" u="1"/>
        <s v="ACQUITY SQD (Harrier SQD)" u="1"/>
        <s v="Leap HDX Automation Manager with Leap Shell " u="1"/>
        <s v="KIT, nanoACQUITY UPLC 2D WITH DILUTION" u="1"/>
        <s v="RHEODYNE 7725I &amp; STAND KIT" u="1"/>
        <s v="ACQ. I-Class APH, SS, 12.5 LG, .003 ID" u="1"/>
        <s v="KIT, STARTUP, AUTOPURIFICATION SYSTEM" u="1"/>
        <s v="S/U Kit, nanoACQ UPLC Sys HDX Auto" u="1"/>
        <s v=" Kit, ACQUITY UPLC SO w/H-Class SM" u="1"/>
        <s v="Xevo TQD (Harrier)/IVD" u="1"/>
        <s v="Kit, Upgrade,  ACQ. UPLC Local Con. Cltr" u="1"/>
        <s v="M1000 PREP-PAK MODULE" u="1"/>
        <s v="2555Q" u="1"/>
        <s v="Kit, ACQUITY UPLC CM-A, Tubing, 4 Column" u="1"/>
        <s v="Veyron/UPC2 Column Manager" u="1"/>
        <s v="e2695D w/ Heater Cooler 8-Samples" u="1"/>
        <s v="Trizaic Flow Splitter (Xevo TQ Option)" u="1"/>
        <s v="E-SATIN START UP KIT" u="1"/>
        <s v="2489 UV/Visible Detector" u="1"/>
        <s v="KIT, VALVE CARTRIDGES, SS I-Class CM-A" u="1"/>
        <s v="Maldi Option - Synapt G2" u="1"/>
        <s v="I-Class CM-A Valve Kit" u="1"/>
        <s v="kit, CM-A, Tubing, 4 Column, MP35N" u="1"/>
        <s v="Kit, CM-A, Tubing, 6 Column, MP35N" u="1"/>
        <s v="ACQUITY UPSFC Binary Solvent Module" u="1"/>
        <s v="Veyron ISM" u="1"/>
        <s v="ACQUITY Flex Cart" u="1"/>
        <s v="ACQUITY UPLC ID Cell TUV, High Sensitivi" u="1"/>
        <s v="COLUMN HEATER COMPARTMENT" u="1"/>
        <s v="ACQUITY UPLC APH MP35N 12.5LG" u="1"/>
        <s v="515 HPLC PUMP" u="1"/>
        <s v="e-SAT/IN MODULE" u="1"/>
        <s v="e2695 Separations Module w/o H/C" u="1"/>
        <s v="ACQUITY UPSFC Manager" u="1"/>
      </sharedItems>
    </cacheField>
    <cacheField name="PLANT" numFmtId="0">
      <sharedItems count="10">
        <s v="MAN (UK50)"/>
        <s v="MIL (US31)"/>
        <s v="WPPL (SG20)"/>
        <s v="OEM"/>
        <s v="WEX (EI10) - Transfer to WPPL (SG20)"/>
        <s v="WEX (EI10)"/>
        <s v="MIL (US31) - Transfer to WPPL (SG20)"/>
        <s v="MIL (US31) - Xfer to SG20" u="1"/>
        <s v="MIL (US31) - Xfer to WPPL" u="1"/>
        <s v="MAN (UK50) - transfer to WEX (EI10)" u="1"/>
      </sharedItems>
    </cacheField>
    <cacheField name="Target Global INV" numFmtId="1">
      <sharedItems containsString="0" containsBlank="1" containsNumber="1" containsInteger="1" minValue="0" maxValue="200"/>
    </cacheField>
    <cacheField name="Product Center" numFmtId="0">
      <sharedItems count="4">
        <s v="MS"/>
        <s v="LC"/>
        <s v="Data"/>
        <s v="Purification"/>
      </sharedItems>
    </cacheField>
    <cacheField name="Product Family" numFmtId="0">
      <sharedItems count="21">
        <s v="GC-MS"/>
        <s v="Legacy LC"/>
        <s v="Alliance"/>
        <s v="Data H/W"/>
        <s v="Quads"/>
        <s v="Purification"/>
        <s v="Tof"/>
        <s v="PATROL"/>
        <s v="APC"/>
        <s v="I-Class"/>
        <s v="ACQUITY Classic"/>
        <s v="ACQUITY Common Modules"/>
        <s v="Clinical ACQUITY"/>
        <s v="H Class"/>
        <s v="UPC2"/>
        <s v="H Class - bio"/>
        <s v="nanoACQUITY"/>
        <s v="Trizaic"/>
        <s v="HDX"/>
        <s v="UPSFC" u="1"/>
        <s v="TBD" u="1"/>
      </sharedItems>
    </cacheField>
    <cacheField name="Product Line" numFmtId="0">
      <sharedItems containsBlank="1" count="17">
        <s v="GC-MS"/>
        <s v="Accessories"/>
        <s v="Pumps"/>
        <s v="Column Managers"/>
        <s v="Detectors"/>
        <s v="Data H/W"/>
        <s v="Injectors"/>
        <s v="SQ's"/>
        <s v="LE Tof"/>
        <m/>
        <s v="Flowcells" u="1"/>
        <s v="HE TQs" u="1"/>
        <s v="SQs" u="1"/>
        <s v="Alliances" u="1"/>
        <s v="LE TQs" u="1"/>
        <s v="HE Tof" u="1"/>
        <s v="Kits" u="1"/>
      </sharedItems>
    </cacheField>
    <cacheField name="Manufacturing Cost" numFmtId="165">
      <sharedItems containsString="0" containsBlank="1" containsNumber="1" minValue="0" maxValue="166042.37"/>
    </cacheField>
    <cacheField name="Production Planner" numFmtId="0">
      <sharedItems containsMixedTypes="1" containsNumber="1" containsInteger="1" minValue="0" maxValue="0" count="11">
        <s v="Stephen Connor"/>
        <s v="Sharon Bibbo"/>
        <s v="Paul Brusco"/>
        <s v="Ee Ling Lim"/>
        <s v="Dan Sullivan"/>
        <s v="Jason Roche"/>
        <s v="Wendy Noble"/>
        <s v="Linda Trautwein"/>
        <s v="TBC"/>
        <s v="Vicky Allen"/>
        <n v="0" u="1"/>
      </sharedItems>
    </cacheField>
    <cacheField name="Plan Type" numFmtId="0">
      <sharedItems containsBlank="1" count="13">
        <s v="∆ Accepted from Proposed"/>
        <s v="∆ Proposed from Current"/>
        <s v="Accepted Plan"/>
        <s v="Budget"/>
        <s v="Current Production Plan"/>
        <s v="Demand Plan"/>
        <s v="Backlog"/>
        <s v="End Inv @ Accept Plan Volume"/>
        <s v="Planned Ending INV"/>
        <s v="Planned Ending INV Value"/>
        <s v="Planned Ending Inv Value @ Accpt Plan"/>
        <s v="Proposed Production "/>
        <m u="1"/>
      </sharedItems>
    </cacheField>
    <cacheField name="Q1-09" numFmtId="0">
      <sharedItems containsString="0" containsBlank="1" containsNumber="1" minValue="0" maxValue="1372044"/>
    </cacheField>
    <cacheField name="Q2-09" numFmtId="0">
      <sharedItems containsString="0" containsBlank="1" containsNumber="1" minValue="0" maxValue="906793.02000000014"/>
    </cacheField>
    <cacheField name="Q3-09" numFmtId="0">
      <sharedItems containsString="0" containsBlank="1" containsNumber="1" minValue="0" maxValue="1350936.5400000003"/>
    </cacheField>
    <cacheField name="Q4-09" numFmtId="0">
      <sharedItems containsString="0" containsBlank="1" containsNumber="1" minValue="0" maxValue="1619273.2500000002"/>
    </cacheField>
    <cacheField name="2009 Total" numFmtId="0">
      <sharedItems containsString="0" containsBlank="1" containsNumber="1" minValue="0" maxValue="5246445.330000001"/>
    </cacheField>
    <cacheField name="Q1-10" numFmtId="0">
      <sharedItems containsString="0" containsBlank="1" containsNumber="1" minValue="0" maxValue="1656285.2100000002"/>
    </cacheField>
    <cacheField name="Q2-10" numFmtId="0">
      <sharedItems containsString="0" containsBlank="1" containsNumber="1" minValue="0" maxValue="1498984.3800000004"/>
    </cacheField>
    <cacheField name="Q3-10" numFmtId="0">
      <sharedItems containsString="0" containsBlank="1" containsNumber="1" minValue="0" maxValue="777251.16000000015"/>
    </cacheField>
    <cacheField name="Q4-10" numFmtId="0">
      <sharedItems containsString="0" containsBlank="1" containsNumber="1" minValue="0" maxValue="1172296.3999999999"/>
    </cacheField>
    <cacheField name="2010 Total" numFmtId="0">
      <sharedItems containsString="0" containsBlank="1" containsNumber="1" minValue="0" maxValue="4617242.0100000007"/>
    </cacheField>
    <cacheField name="Q1-11" numFmtId="0">
      <sharedItems containsString="0" containsBlank="1" containsNumber="1" minValue="0" maxValue="1555515"/>
    </cacheField>
    <cacheField name="Q2-11" numFmtId="0">
      <sharedItems containsString="0" containsBlank="1" containsNumber="1" minValue="0" maxValue="2755837.3000000003"/>
    </cacheField>
    <cacheField name="Q3-11" numFmtId="0">
      <sharedItems containsString="0" containsBlank="1" containsNumber="1" minValue="-732" maxValue="2530988.6500000004"/>
    </cacheField>
    <cacheField name="Q4-11" numFmtId="0">
      <sharedItems containsString="0" containsBlank="1" containsNumber="1" minValue="-732" maxValue="984790.45"/>
    </cacheField>
    <cacheField name="2011 Total" numFmtId="0">
      <sharedItems containsString="0" containsBlank="1" containsNumber="1" minValue="-732" maxValue="984790.45"/>
    </cacheField>
    <cacheField name="Q1-12" numFmtId="0">
      <sharedItems containsString="0" containsBlank="1" containsNumber="1" minValue="0" maxValue="1632173.4"/>
    </cacheField>
    <cacheField name="Q2-12" numFmtId="0">
      <sharedItems containsString="0" containsBlank="1" containsNumber="1" minValue="0" maxValue="3552377.4"/>
    </cacheField>
    <cacheField name="Q3-12" numFmtId="0">
      <sharedItems containsString="0" containsBlank="1" containsNumber="1" minValue="0" maxValue="1920204"/>
    </cacheField>
    <cacheField name="Q4-12" numFmtId="0">
      <sharedItems containsString="0" containsBlank="1" containsNumber="1" minValue="0" maxValue="1402590.3099999998"/>
    </cacheField>
    <cacheField name="2012 Total" numFmtId="0">
      <sharedItems containsString="0" containsBlank="1" containsNumber="1" minValue="0" maxValue="3044.5680810639647"/>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usceru" refreshedDate="41645.70079224537" createdVersion="3" refreshedVersion="3" minRefreshableVersion="3" recordCount="3211">
  <cacheSource type="worksheet">
    <worksheetSource ref="B4:AO251" sheet="Master Data"/>
  </cacheSource>
  <cacheFields count="40">
    <cacheField name="PN" numFmtId="0">
      <sharedItems containsMixedTypes="1" containsNumber="1" containsInteger="1" minValue="176000613" maxValue="725271822"/>
    </cacheField>
    <cacheField name="Description" numFmtId="0">
      <sharedItems count="246">
        <s v="QUATTRO MICRO GC-MS/MS"/>
        <s v="AutoSpec Premier"/>
        <s v="GCT Premier Instrument"/>
        <s v="ASSY, POST COLUMN REACTION MODULE"/>
        <s v="KIT, 7725I MANUAL INJECTOR,1500 SERIES"/>
        <s v="1500 COLUMN HEATER"/>
        <s v="1515 ISOCRATIC HPLC PUMP"/>
        <s v="1525 BINARY HPLC PUMP"/>
        <s v="ALLIANCE COL. HEATER COOLER"/>
        <s v="1525µ Binary HPLC Pump w/Degasser"/>
        <s v="ALLIANCE COL.HEATER"/>
        <s v="Waters Fraction Collector III"/>
        <s v="Waters 2424 ELS Detector"/>
        <s v="Temperature Control Module II"/>
        <s v="PCM II - PUMP CONTROL MODULE"/>
        <s v="2465 ELECTROCHEMICAL DETECTOR"/>
        <s v="2475 MULTICHANNEL FLUORESCENCE DETECTOR"/>
        <s v="2489 UV/Visible Detector"/>
        <s v="WATERS PREP DEGASSER"/>
        <s v="2777C SAMPLE MANAGER"/>
        <s v="2777 Sample Manager"/>
        <s v="2998 Photodiode Array Detector"/>
        <s v="Assy., Waters SQ Detector"/>
        <s v="System Fluidics Organizer"/>
        <s v="2707 AUTOSAMPLER"/>
        <s v="2707 AUTOSAMPLER WITH COOLER"/>
        <s v="2545 Quaternary Gradient Module"/>
        <s v="2535 Quaternary Gradient Module"/>
        <s v="Xevo G2"/>
        <s v="PATROL UPLC Online Computer"/>
        <s v="SQ DETECTOR 2"/>
        <s v="ACQUITY Qda Detector (Kestrel)"/>
        <s v="Xevo G2-S 4k"/>
        <s v="Source, iONKEY for TQ-S"/>
        <s v="ACQUITY UPLC I-Class BSM"/>
        <s v="Acquity UPLC Binary Solvent Mgr"/>
        <s v="ACQUITY UPLC Autosampler Mod."/>
        <s v="ACQUITY UPLC Column Mgr - Right Inlet"/>
        <s v="ACQUITY UPLC Column Htr./Cooler"/>
        <s v="ACQUITY UPLC Column Mgr.-Left Inlet"/>
        <s v="ACQUITY UPLC Column Heater HT"/>
        <s v="ACQUITY UPLC 30cm Col Htr/Clr."/>
        <s v="ACQUITY UPLC Online SPE Manager"/>
        <s v="ACQUITY UPLC Sample Organizer w/Comp."/>
        <s v="ACQUITY UPLC Sample Manager FTN"/>
        <s v="ACQUITY UPLC QSM"/>
        <s v="ACQUITY  Isocratic Solvent Mgr"/>
        <s v="ACQUITY UPLC PROCESS SAMPLE MANAGER"/>
        <s v="ACQUITY UPLC Process Sample Mrg. w/PDP"/>
        <s v="ACQUITY UPLC ELSD w/Nebulizer"/>
        <s v="ACQUITY UPLC Fluorescence Detector"/>
        <s v="ACQUITY UPLC TUV Detector TC"/>
        <s v="ACQUITY UPLC PDA Detector"/>
        <s v="ACQUITY UPLC PDA eLambda Detector"/>
        <s v="ACQUITY UPC2 PDA Detector"/>
        <s v="ACQUITY UPC2 Sample Manager-Fixed Loop"/>
        <s v="ACQUITY UPC2 Binary Solvent Manager"/>
        <s v="ACQUITY UPC2 Convergence Manager"/>
        <s v="ACQUITY Active Column Manager"/>
        <s v="ACQUITY Auxiliary Column Manager"/>
        <s v="ACQUITY UPLC H-Class BioSM-FTN"/>
        <s v="ACQUITY UPLC H-Class BioQSM"/>
        <s v="ACQUITY UPLC CH-A"/>
        <s v="ACQUITY UPLC CM-A"/>
        <s v="ACQUITY UPLC CH-30A"/>
        <s v="ACQUITY UPLC I-Class Sample Manager-FTN"/>
        <s v="ACQUITY UPLC H-Class CM-AUX"/>
        <s v="ACQUITY APC Isocratic Solvent Manager"/>
        <s v="ACQUITY APC Sample Manager w/FTN"/>
        <s v="ACQUITY PDA Detector w/TaperSlit"/>
        <s v="ACQUITY Single Zone Column Manager"/>
        <s v="ACQ 30-cm Single Zone Column Manager"/>
        <s v="ACQUITY APC Quaternary Solvent Manager"/>
        <s v="ACQUITY UPLC I-Class Sample Manager-FL"/>
        <s v="ACQUITY UPLC RI Detector"/>
        <s v="nanoACQUITY UPLC Binary Sol. Mgr, HP"/>
        <s v="Micro Binary Solvent Manager"/>
        <s v="nanoACQUITY Sample Mgr. w/Heat.Trap.Mod."/>
        <s v="Trizaic Source – XEVO MS"/>
        <s v="nanoACQUITY UPLC HDX Manager"/>
        <s v="Micro Sample Manager - Fixed Loop"/>
        <s v="Trap Valve Manager"/>
        <s v="nanoACQUITY UPLC Aux. Solvent Mgr., HP"/>
        <s v="Auxiliary Solvent Manager"/>
        <s v="2545 Binary Gradient Module"/>
        <s v="Assy., Waters 3100 Mass Detector"/>
        <s v="Alliance Column Heater Cooler (Blue)"/>
        <s v="Alliance Column Heater (Blue)"/>
        <s v="REFRACTOMETER 2414"/>
        <s v="2414 Refractometer Detector (blue)"/>
        <s v="2424 Evaporative LS Detector (blue)"/>
        <s v="2475 Fluorescence Detector (blue)"/>
        <s v="2489 UV/Visible Detector (blue)"/>
        <s v="2555 Quaternary Gradient Module"/>
        <s v="e2695 Separations Module w/o H/C"/>
        <s v="e2695 Separations Module w/Heater Cooler"/>
        <s v="e2695D w/ Heater Cooler 6-Samples"/>
        <s v="e2695D w/ Heater Cooler 8-Samples"/>
        <s v="e2695 Sep. Module w/o HC (Blue)"/>
        <s v="e2695 Sep. Module With HC (Blue)"/>
        <s v="e2695D w/ HC 6-Samples (Blue)"/>
        <s v="e2695D w/ HC 8-Samples (Blue)"/>
        <s v="2998 Photodiode Array Detector (blue)"/>
        <s v="E-SATIN START UP KIT"/>
        <s v="Kit, Start Up, ACQUITY UPLC Sys."/>
        <s v="Kit, Startup, nanoACQUITY SYSTEM"/>
        <s v="KIT, nanoACQUITY UPLC 2D WITH DILUTION"/>
        <s v="KIT, STARTUP, AUTOPURIFICATION SYSTEM"/>
        <s v="STARTUP KIT, PATROL UPLC LAB ANALYZER"/>
        <s v="Startup Kit, ACQUITY UPLC OSM System"/>
        <s v="Startup Kit, ACQUITY UPLC H-Class System"/>
        <s v="Startup Kit, ACQUITY UPLC H-Class BioSys"/>
        <s v="Startup Kit, ACQUITY UPLC I-Class System"/>
        <s v="Startup Kit, nanoACQ. UPLC SYS HDX Tech."/>
        <s v="START UP KIT, ACQUITY UPC2 System"/>
        <s v="Startup Kit, nanoACQ UPLC Sys HDX Auto"/>
        <s v="Startup Kit, nanoACQ. UPLC M-Class Sys"/>
        <s v="Start-up Kit, Prep 150 LC System"/>
        <s v="Startup Kit, nanoACQUITY UPLC M-Class 2D"/>
        <s v="S/U Kit, nanoACQ I-Class HDX Automation"/>
        <s v="Startup Kit,, iONKey System"/>
        <s v="Kit, Upgrade,  ACQ. UPLC Local Con. Cltr"/>
        <s v="ACQUITY UPLC APH SS 12.5LG"/>
        <s v="ACQUITY UPLC APH MP35N 12.5LG"/>
        <s v="Kit, ACQUITY UPLC CM-A, Tubing, 2 Column"/>
        <s v="Kit, ACQUITY UPLC CM-A, Tubing, 4 Column"/>
        <s v="Kit, ACQUITY UPLC CM-A, Tubing, 6 Column"/>
        <s v="KIT, VALVE CARTRIDGES, SS CM-A"/>
        <s v="Kit, Valve Cartridges,Ti, Column Manager"/>
        <s v="Kit, CM-A, Tubing, 2 Column, MP35N"/>
        <s v="kit, CM-A, Tubing, 4 Column, MP35N"/>
        <s v="Kit, CM-A, Tubing, 6 Column, MP35N"/>
        <s v="Kit, Tubing, CH-30A, SST"/>
        <s v="Kit, ACQUITY UPLC SO w/H-Class SM"/>
        <s v="KIT, VALVE CARTRIDGES, SS I-Class CM-A"/>
        <s v="Kit, ACQUITY CM-A, 4x50mm Column"/>
        <s v="ACQ. I-Class APH, SS, 12.5 LG, .003 ID"/>
        <s v="Kit, ACQ.UPLC I-Class PDA Tubing Sgl DT"/>
        <s v="Kit, ACQ.UPLC I-Class TUV Tubing Sgl DT"/>
        <s v="Kit, ACQ. UPLC I-Class CM-A Tubing 2 Col"/>
        <s v="Kit, ACQUITY UPC2 CM-A 2 Column Tubing"/>
        <s v="Kit, ACQUITY UPC2 CM-A 4 Column Tubing"/>
        <s v="Kit, ACQUITY UPC2 CM-A 6 Column Tubing"/>
        <s v="Kit, TUBE, SS/AU, .007 ID X 14.50 LG T7"/>
        <s v="Kit, TUBE, SS/AU, .007 ID X 26.00 LG T7"/>
        <s v="Kit, TUBE, SS/AU, .007 ID X 20.50 LG T7"/>
        <s v="Kit, Multi Detector Drip Tray for APC"/>
        <s v="Kit, APC TUV 5mm SS Flow Cell"/>
        <s v="Prep Injector"/>
        <s v="ACQ PDA TS Analytical Flow Cell"/>
        <s v="ACQUITY UPLC System FlexCart"/>
        <s v="ACQUITY UPLC ID Cell TUV, Analytical"/>
        <s v="ACQUITY UPLC ID Cell PDA, Analytical FC"/>
        <s v="ACQUITY UPLC ID Cell TUV, HS FC"/>
        <s v="ACQ., UPLC ID Cell PDA, High Sensitivity"/>
        <s v="PATROL UPLC Pilot Analyzer Cart"/>
        <s v="ACQUITY TUV, FLOWCELL, 10mm 250nL"/>
        <s v="ACQUITY TUV, FLOWCELL, 10mm 500nL"/>
        <s v="ACQUITY PDA, FLOWCELL, 10mm 250nL"/>
        <s v="ACQUITY PDA, FLOWCELL, 10mm 500nL"/>
        <s v="ACQUITY UPC2 PDA Analytical Flow Cell"/>
        <s v="NanoACQUITY UPLC Flex Cart"/>
        <s v="E-SATIN MODULE"/>
        <s v="2767 SAMPLE MANAGER"/>
        <s v="ACQUITY UPLC Local Console Controller"/>
        <s v="PATROL Online Process Analyzer Enclosure"/>
        <s v="Reagent Manager"/>
        <s v="Leap HDX Automation Manager"/>
        <s v="TRANSFER MODULE, 6 PROBES"/>
        <s v="TRANSFER MODULE, 8 PROBES"/>
        <s v="1525µ Binary HPLC Pump w/Degasser, IVD"/>
        <s v="2777c Sample Manager, IVD"/>
        <s v="Assy., Waters TQ Detector/Assy., Waters TQ Detector, IVD"/>
        <s v="Xevo TQ MS/Xevo TQ IVD"/>
        <s v="Synapt G2"/>
        <s v="Xevo TQ-S/Xevo TQ-S, IVD"/>
        <s v="SYNAPT G2-S"/>
        <s v="Xevo TQD/Xevo TQD IVD"/>
        <s v="SYNAPT G2-Si"/>
        <s v="ACQUITY UPLC I-Class BSM, IVD"/>
        <s v="ACQUITY UPLC Binary Solvent Mgr., IVD"/>
        <s v="ACQUITY UPLC Autosampler Mod., IVD"/>
        <s v="ACQUITY UPLC Column Mgr - Rt. Inlet, IVD"/>
        <s v="ACQUITY UPLC Column Heater HT, IVD"/>
        <s v="ACQUITY UPLC Online SPE Manager, IVD"/>
        <s v="ACQUITY UPLC Sample Organizer"/>
        <s v="ACQUITY UPLC Sample Organizer, IVD"/>
        <s v="ACQUITY UPLC I-Class CH-A, IVD"/>
        <s v="ACQUITY UPLC CM-A, IVD"/>
        <s v="ACQUITY UPLC I-Class SM-FTN, IVD"/>
        <s v="ACQ. I-Class APH, SS, 12.5L .003 ID, IVD"/>
        <s v="Source, iONKEY for Tofs"/>
        <s v="Raven"/>
        <s v="ACQUITY APC System Start-up Kit"/>
        <s v="Osprey"/>
        <s v="Kit, ACQUITY ISM, ACQUITY Splitter - QDa"/>
        <s v="Kit, ISM, Alliance Splitter - QDA"/>
        <s v="Harvard Syringe 531111  Pump inc Kit"/>
        <s v="RHEODYNE 7725I &amp; STAND KIT"/>
        <s v="COLUMN HEATER COMPARTMENT"/>
        <s v="432 CONDUCTIVITY DETECTOR"/>
        <s v="717 HEATER/COOLER OPTION"/>
        <s v="M1000 PREP-PAK MODULE"/>
        <s v="ASSY, HPLC PUMP, M515"/>
        <s v="Waters Analytical Fraction Collector"/>
        <s v="Kit S/U, ACQUITY H-Class QDa Sys w/CH-A"/>
        <s v="Kit Startup AQUITY UPC2 QDa Sys"/>
        <s v="Startup Kit, LC - QDa System"/>
        <s v="Startup Kit, Alliance - QDa System"/>
        <s v="Kit Startup AQUITY UPLC QDa Sys"/>
        <s v="Kit, ISM, Post-column Addition"/>
        <s v="Startup Kit, ACQ. H-Class QDa Sys w/CM-A"/>
        <s v="SYNAPT G2-Si 2,5kHz MALDI Option"/>
        <s v="Startup Kit, ACQUITY UPLC M-Class System"/>
        <s v="Kit, ACQUITY M-Class, 75um Scale Tubing"/>
        <s v="Kit, ionKey Accessories"/>
        <s v="Kit, ISM, ACQUITY UPC2 Dual Splitter"/>
        <s v="Kit, ISM, ACQUITY UPC2 Dual Splitter -JA"/>
        <s v="Kit, ISM, ACQUITY UPC2 Triple Splitter"/>
        <s v="Kit, ISM, ACQ UPC2 Triple Splitter - JA"/>
        <s v="Kit, nanoACQ UPLC M-Class 300u Tubing"/>
        <s v="Startup Kit, ACQUITY UPLC M-Class 2D HT"/>
        <s v="Kit, ACQUITY ELS Compatibility for APC"/>
        <s v="iKEY,150um x 50mm BEH PST C18 130A 1.7um"/>
        <s v="iKEY,150um x 50mm BEH C18 130A 1.7um"/>
        <s v="iKEY,150um x 50mm CSH PST C18 130A 1.7um"/>
        <s v="iKEY,150um x 50mm CSH C18 130A 1.7um"/>
        <s v="iKEY,150um x 50mm BEH PST C18 300A 1.7um"/>
        <s v="iKEY,150umX100mm BEH PST C18 130A 1.7um"/>
        <s v="iKEY,150um x 100mm BEH C18 130A 1.7um"/>
        <s v="iKEY, Flow Injection"/>
        <s v="iKEY, Infusion"/>
        <s v="iKEY, Diagnostic"/>
        <s v="UPLC Process Analysis System Computer"/>
        <s v="Kit, ACQUITY APC Reservoir Cap"/>
        <s v="Kit, ACQ APC Waste Collection Manifold"/>
        <s v="Kit, 2 Column Bank Connection, CM-S"/>
        <s v="Kit, 3 Column Bank Connection, CM-S"/>
        <s v="Kit, ACQUITY RI Compatibility for APC"/>
        <s v="Kit, ACQUITY TUV Compatibility for APC"/>
        <s v="Kit, Tubing Configuration No Vlvs, CM-S"/>
        <s v="Kit, Valve Actuators, CM-S"/>
        <s v="Tubing Configuration Kits for APC with Dual CMS"/>
        <s v="Kit, H-Class - QDa System Accessories"/>
        <s v="Kit, H-Class - QDa System w/CM-A"/>
        <s v="Kit, Ethernet Switch Box w/ Bracket"/>
      </sharedItems>
    </cacheField>
    <cacheField name="PLANT" numFmtId="0">
      <sharedItems count="7">
        <s v="MAN (UK50)"/>
        <s v="MIL (US31)"/>
        <s v="WPPL (SG20)"/>
        <s v="OEM"/>
        <s v="WEX (EI10)"/>
        <s v="MAN (UK50)- Transfer to WEX (EI10)"/>
        <s v="MIL (US31) - Transfer to WPPL (SG20)"/>
      </sharedItems>
    </cacheField>
    <cacheField name="Target Global INV" numFmtId="0">
      <sharedItems containsString="0" containsBlank="1" containsNumber="1" containsInteger="1" minValue="0" maxValue="200"/>
    </cacheField>
    <cacheField name="Product Center" numFmtId="0">
      <sharedItems count="6">
        <s v="MS"/>
        <s v="LC"/>
        <s v="Data"/>
        <s v="TBD"/>
        <s v="Purification"/>
        <s v="Chemistry"/>
      </sharedItems>
    </cacheField>
    <cacheField name="Product Family" numFmtId="0">
      <sharedItems count="22">
        <s v="GC-MS"/>
        <s v="Legacy LC"/>
        <s v="Alliance"/>
        <s v="Data H/W"/>
        <s v="Quads"/>
        <s v="Purification"/>
        <s v="Tof"/>
        <s v="PATROL"/>
        <s v="TBD"/>
        <s v="I-Class"/>
        <s v="ACQUITY Classic"/>
        <s v="ACQUITY Common Modules"/>
        <s v="Clinical ACQUITY"/>
        <s v="H Class"/>
        <s v="QDa"/>
        <s v="UPC2"/>
        <s v="H Class - bio"/>
        <s v="APC"/>
        <s v="nanoACQUITY"/>
        <s v="M-Class"/>
        <s v="Trizaic"/>
        <s v="HDX"/>
      </sharedItems>
    </cacheField>
    <cacheField name="Product Line" numFmtId="0">
      <sharedItems count="16">
        <s v="GC-MS"/>
        <s v="Accessories"/>
        <s v="Pumps"/>
        <s v="Column Managers"/>
        <s v="Detectors"/>
        <s v="Data H/W"/>
        <s v="Injectors"/>
        <s v="SQ's"/>
        <s v="LE Tof"/>
        <s v="TBD"/>
        <s v="Alliances"/>
        <s v="Kits"/>
        <s v="Flowcells"/>
        <s v="LE TQs"/>
        <s v="HE TQs"/>
        <s v="HE Tof"/>
      </sharedItems>
    </cacheField>
    <cacheField name="Manufacturing Cost" numFmtId="168">
      <sharedItems containsSemiMixedTypes="0" containsString="0" containsNumber="1" minValue="0" maxValue="166042.37"/>
    </cacheField>
    <cacheField name="Production Planner" numFmtId="0">
      <sharedItems/>
    </cacheField>
    <cacheField name="Plan Type" numFmtId="0">
      <sharedItems count="13">
        <s v="∆ Accepted from Proposed"/>
        <s v="∆ Proposed from Current"/>
        <s v="Accepted Plan"/>
        <s v="Budget"/>
        <s v="Current Production Plan"/>
        <s v="Demand Plan"/>
        <s v="Backlog"/>
        <s v="APO Shipments"/>
        <s v="End Inv @ Accept Plan Volume"/>
        <s v="Planned Ending INV"/>
        <s v="Planned Ending INV Value"/>
        <s v="Planned Ending Inv Value @ Accpt Plan"/>
        <s v="Proposed Production "/>
      </sharedItems>
    </cacheField>
    <cacheField name="Q1-09" numFmtId="0">
      <sharedItems containsString="0" containsBlank="1" containsNumber="1" minValue="0" maxValue="1740512.49"/>
    </cacheField>
    <cacheField name="Q2-09" numFmtId="0">
      <sharedItems containsString="0" containsBlank="1" containsNumber="1" minValue="0" maxValue="1223251.75"/>
    </cacheField>
    <cacheField name="Q3-09" numFmtId="0">
      <sharedItems containsString="0" containsBlank="1" containsNumber="1" minValue="0" maxValue="1350936.5400000003"/>
    </cacheField>
    <cacheField name="Q4-09" numFmtId="0">
      <sharedItems containsString="0" containsBlank="1" containsNumber="1" minValue="0" maxValue="1619273.2500000002"/>
    </cacheField>
    <cacheField name="2009 Total" numFmtId="0">
      <sharedItems containsString="0" containsBlank="1" containsNumber="1" minValue="0" maxValue="1211437.2900000003"/>
    </cacheField>
    <cacheField name="Q1-10" numFmtId="0">
      <sharedItems containsString="0" containsBlank="1" containsNumber="1" minValue="0" maxValue="1656285.2100000002"/>
    </cacheField>
    <cacheField name="Q2-10" numFmtId="0">
      <sharedItems containsString="0" containsBlank="1" containsNumber="1" minValue="0" maxValue="1498984.3800000004"/>
    </cacheField>
    <cacheField name="Q3-10" numFmtId="0">
      <sharedItems containsString="0" containsBlank="1" containsNumber="1" minValue="0" maxValue="1139084"/>
    </cacheField>
    <cacheField name="Q4-10" numFmtId="0">
      <sharedItems containsString="0" containsBlank="1" containsNumber="1" minValue="0" maxValue="1302000"/>
    </cacheField>
    <cacheField name="2010 Total" numFmtId="0">
      <sharedItems containsString="0" containsBlank="1" containsNumber="1" minValue="0" maxValue="1021694.1000000002"/>
    </cacheField>
    <cacheField name="Q1-11" numFmtId="0">
      <sharedItems containsString="0" containsBlank="1" containsNumber="1" minValue="0" maxValue="1599170.1500000001"/>
    </cacheField>
    <cacheField name="Q2-11" numFmtId="0">
      <sharedItems containsString="0" containsBlank="1" containsNumber="1" minValue="0" maxValue="2755837.3000000003"/>
    </cacheField>
    <cacheField name="Q3-11" numFmtId="0">
      <sharedItems containsString="0" containsBlank="1" containsNumber="1" minValue="-732" maxValue="2530988.6500000004"/>
    </cacheField>
    <cacheField name="Q4-11" numFmtId="0">
      <sharedItems containsString="0" containsBlank="1" containsNumber="1" minValue="-732" maxValue="1918630.0899999999"/>
    </cacheField>
    <cacheField name="2011 Total" numFmtId="0">
      <sharedItems containsString="0" containsBlank="1" containsNumber="1" minValue="-732" maxValue="1918630.0899999999"/>
    </cacheField>
    <cacheField name="Q1-12" numFmtId="0">
      <sharedItems containsString="0" containsBlank="1" containsNumber="1" minValue="-1" maxValue="1632173.4"/>
    </cacheField>
    <cacheField name="Q2-12" numFmtId="0">
      <sharedItems containsString="0" containsBlank="1" containsNumber="1" minValue="-2" maxValue="3689673.25"/>
    </cacheField>
    <cacheField name="Q3-12" numFmtId="0">
      <sharedItems containsString="0" containsBlank="1" containsNumber="1" minValue="-4" maxValue="2361390.88"/>
    </cacheField>
    <cacheField name="Q4-12" numFmtId="0">
      <sharedItems containsString="0" containsBlank="1" containsNumber="1" minValue="0" maxValue="1998145.24"/>
    </cacheField>
    <cacheField name="2012 Total" numFmtId="0">
      <sharedItems containsString="0" containsBlank="1" containsNumber="1" minValue="0" maxValue="3812"/>
    </cacheField>
    <cacheField name="Q1 2013" numFmtId="0">
      <sharedItems containsSemiMixedTypes="0" containsString="0" containsNumber="1" minValue="-1" maxValue="2354956.89"/>
    </cacheField>
    <cacheField name="Q2 2013" numFmtId="0">
      <sharedItems containsSemiMixedTypes="0" containsString="0" containsNumber="1" minValue="-1" maxValue="3282667.18"/>
    </cacheField>
    <cacheField name="Q3 2013" numFmtId="0">
      <sharedItems containsSemiMixedTypes="0" containsString="0" containsNumber="1" minValue="-4" maxValue="4424464.46"/>
    </cacheField>
    <cacheField name="Q4 2013" numFmtId="0">
      <sharedItems containsSemiMixedTypes="0" containsString="0" containsNumber="1" minValue="-3" maxValue="1427246.6"/>
    </cacheField>
    <cacheField name="2013 Total" numFmtId="0">
      <sharedItems containsString="0" containsBlank="1" containsNumber="1" containsInteger="1" minValue="-1" maxValue="130"/>
    </cacheField>
    <cacheField name="Q1 2014" numFmtId="0">
      <sharedItems containsString="0" containsBlank="1" containsNumber="1" minValue="-820" maxValue="1784058.25"/>
    </cacheField>
    <cacheField name="Q2 2014" numFmtId="0">
      <sharedItems containsString="0" containsBlank="1" containsNumber="1" minValue="-1428.1595386833253" maxValue="2060979.44"/>
    </cacheField>
    <cacheField name="Q3 2014" numFmtId="0">
      <sharedItems containsString="0" containsBlank="1" containsNumber="1" minValue="-2283.5583853916387" maxValue="3250006.04"/>
    </cacheField>
    <cacheField name="Q4 2014" numFmtId="0">
      <sharedItems containsString="0" containsBlank="1" containsNumber="1" minValue="-3366.9557904853436" maxValue="3136793.5900000003"/>
    </cacheField>
    <cacheField name="2014 Total" numFmtId="0">
      <sharedItems containsString="0" containsBlank="1" containsNumber="1" minValue="0" maxValue="943.61445783132547"/>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sgzlin" refreshedDate="41694.62435578704" createdVersion="3" refreshedVersion="3" minRefreshableVersion="3" recordCount="247">
  <cacheSource type="worksheet">
    <worksheetSource ref="B4:AT251" sheet="Master Data"/>
  </cacheSource>
  <cacheFields count="45">
    <cacheField name="PN" numFmtId="0">
      <sharedItems containsMixedTypes="1" containsNumber="1" containsInteger="1" minValue="176000613" maxValue="725271822"/>
    </cacheField>
    <cacheField name="Description" numFmtId="0">
      <sharedItems/>
    </cacheField>
    <cacheField name="PLANT" numFmtId="0">
      <sharedItems count="7">
        <s v="MAN (UK50)"/>
        <s v="MIL (US31)"/>
        <s v="WPPL (SG20)"/>
        <s v="OEM"/>
        <s v="WEX (EI10)"/>
        <s v="MAN (UK50)- Transfer to WEX (EI10)"/>
        <s v="MIL (US31) - Transfer to WPPL (SG20)"/>
      </sharedItems>
    </cacheField>
    <cacheField name="Target Global INV" numFmtId="0">
      <sharedItems containsString="0" containsBlank="1" containsNumber="1" containsInteger="1" minValue="0" maxValue="23"/>
    </cacheField>
    <cacheField name="Product Center" numFmtId="0">
      <sharedItems count="6">
        <s v="MS"/>
        <s v="LC"/>
        <s v="Data"/>
        <s v="TBD"/>
        <s v="Purification"/>
        <s v="Chemistry"/>
      </sharedItems>
    </cacheField>
    <cacheField name="Product Family" numFmtId="0">
      <sharedItems/>
    </cacheField>
    <cacheField name="Product Line" numFmtId="0">
      <sharedItems count="16">
        <s v="GC-MS"/>
        <s v="Accessories"/>
        <s v="Pumps"/>
        <s v="Column Managers"/>
        <s v="Detectors"/>
        <s v="Data H/W"/>
        <s v="Injectors"/>
        <s v="SQ's"/>
        <s v="LE Tof"/>
        <s v="TBD"/>
        <s v="Alliances"/>
        <s v="Kits"/>
        <s v="Flowcells"/>
        <s v="LE TQs"/>
        <s v="HE TQs"/>
        <s v="HE Tof"/>
      </sharedItems>
    </cacheField>
    <cacheField name="Manufacturing Cost" numFmtId="168">
      <sharedItems containsSemiMixedTypes="0" containsString="0" containsNumber="1" minValue="0" maxValue="166042.37"/>
    </cacheField>
    <cacheField name="Production Planner" numFmtId="0">
      <sharedItems/>
    </cacheField>
    <cacheField name="Plan Type" numFmtId="0">
      <sharedItems count="13">
        <s v="Proposed Production "/>
        <s v="Budget" u="1"/>
        <s v="Planned Ending INV Value" u="1"/>
        <s v="Current Production Plan" u="1"/>
        <s v="APO Shipments" u="1"/>
        <s v="Planned Ending Inv Value @ Accpt Plan" u="1"/>
        <s v="Demand Plan" u="1"/>
        <s v="∆ Accepted from Proposed" u="1"/>
        <s v="Accepted Plan" u="1"/>
        <s v="∆ Proposed from Current" u="1"/>
        <s v="Planned Ending INV" u="1"/>
        <s v="Backlog" u="1"/>
        <s v="End Inv @ Accept Plan Volume" u="1"/>
      </sharedItems>
    </cacheField>
    <cacheField name="Q1-09" numFmtId="0">
      <sharedItems containsString="0" containsBlank="1" containsNumber="1" containsInteger="1" minValue="0" maxValue="0"/>
    </cacheField>
    <cacheField name="Q2-09" numFmtId="0">
      <sharedItems containsString="0" containsBlank="1" containsNumber="1" containsInteger="1" minValue="0" maxValue="0"/>
    </cacheField>
    <cacheField name="Q3-09" numFmtId="0">
      <sharedItems containsString="0" containsBlank="1" containsNumber="1" containsInteger="1" minValue="0" maxValue="0"/>
    </cacheField>
    <cacheField name="Q4-09" numFmtId="0">
      <sharedItems containsString="0" containsBlank="1" containsNumber="1" containsInteger="1" minValue="0" maxValue="0"/>
    </cacheField>
    <cacheField name="2009 Total" numFmtId="164">
      <sharedItems containsNonDate="0" containsString="0" containsBlank="1"/>
    </cacheField>
    <cacheField name="Q1-10" numFmtId="0">
      <sharedItems containsString="0" containsBlank="1" containsNumber="1" containsInteger="1" minValue="0" maxValue="0"/>
    </cacheField>
    <cacheField name="Q2-10" numFmtId="0">
      <sharedItems containsString="0" containsBlank="1" containsNumber="1" containsInteger="1" minValue="0" maxValue="0"/>
    </cacheField>
    <cacheField name="Q3-10" numFmtId="0">
      <sharedItems containsString="0" containsBlank="1" containsNumber="1" containsInteger="1" minValue="0" maxValue="0"/>
    </cacheField>
    <cacheField name="Q4-10" numFmtId="0">
      <sharedItems containsString="0" containsBlank="1" containsNumber="1" containsInteger="1" minValue="0" maxValue="0"/>
    </cacheField>
    <cacheField name="2010 Total" numFmtId="0">
      <sharedItems containsNonDate="0" containsString="0" containsBlank="1"/>
    </cacheField>
    <cacheField name="Q1-11" numFmtId="0">
      <sharedItems containsString="0" containsBlank="1" containsNumber="1" containsInteger="1" minValue="0" maxValue="0"/>
    </cacheField>
    <cacheField name="Q2-11" numFmtId="0">
      <sharedItems containsString="0" containsBlank="1" containsNumber="1" containsInteger="1" minValue="0" maxValue="0"/>
    </cacheField>
    <cacheField name="Q3-11" numFmtId="0">
      <sharedItems containsString="0" containsBlank="1" containsNumber="1" containsInteger="1" minValue="0" maxValue="65"/>
    </cacheField>
    <cacheField name="Q4-11" numFmtId="0">
      <sharedItems containsString="0" containsBlank="1" containsNumber="1" containsInteger="1" minValue="0" maxValue="732"/>
    </cacheField>
    <cacheField name="2011 Total" numFmtId="1">
      <sharedItems containsString="0" containsBlank="1" containsNumber="1" containsInteger="1" minValue="0" maxValue="732"/>
    </cacheField>
    <cacheField name="Q1-12" numFmtId="0">
      <sharedItems containsString="0" containsBlank="1" containsNumber="1" containsInteger="1" minValue="0" maxValue="1032"/>
    </cacheField>
    <cacheField name="Q2-12" numFmtId="0">
      <sharedItems containsString="0" containsBlank="1" containsNumber="1" containsInteger="1" minValue="0" maxValue="1130"/>
    </cacheField>
    <cacheField name="Q3-12" numFmtId="0">
      <sharedItems containsString="0" containsBlank="1" containsNumber="1" containsInteger="1" minValue="0" maxValue="1000"/>
    </cacheField>
    <cacheField name="Q4-12" numFmtId="0">
      <sharedItems containsSemiMixedTypes="0" containsString="0" containsNumber="1" containsInteger="1" minValue="0" maxValue="732"/>
    </cacheField>
    <cacheField name="2012 Total" numFmtId="1">
      <sharedItems containsSemiMixedTypes="0" containsString="0" containsNumber="1" containsInteger="1" minValue="0" maxValue="3812"/>
    </cacheField>
    <cacheField name="Q1 2013" numFmtId="1">
      <sharedItems containsSemiMixedTypes="0" containsString="0" containsNumber="1" containsInteger="1" minValue="0" maxValue="1100"/>
    </cacheField>
    <cacheField name="Q2 2013" numFmtId="1">
      <sharedItems containsSemiMixedTypes="0" containsString="0" containsNumber="1" containsInteger="1" minValue="0" maxValue="1021"/>
    </cacheField>
    <cacheField name="Q3 2013" numFmtId="1">
      <sharedItems containsSemiMixedTypes="0" containsString="0" containsNumber="1" containsInteger="1" minValue="0" maxValue="900"/>
    </cacheField>
    <cacheField name="Q4 2013" numFmtId="1">
      <sharedItems containsSemiMixedTypes="0" containsString="0" containsNumber="1" containsInteger="1" minValue="0" maxValue="1066"/>
    </cacheField>
    <cacheField name="2013 Total" numFmtId="1">
      <sharedItems containsSemiMixedTypes="0" containsString="0" containsNumber="1" containsInteger="1" minValue="0" maxValue="4087"/>
    </cacheField>
    <cacheField name="Q1 2014" numFmtId="1">
      <sharedItems containsString="0" containsBlank="1" containsNumber="1" containsInteger="1" minValue="0" maxValue="820"/>
    </cacheField>
    <cacheField name="Q2 2014" numFmtId="1">
      <sharedItems containsString="0" containsBlank="1" containsNumber="1" minValue="0" maxValue="920"/>
    </cacheField>
    <cacheField name="Q3 2014" numFmtId="1">
      <sharedItems containsString="0" containsBlank="1" containsNumber="1" minValue="0" maxValue="900"/>
    </cacheField>
    <cacheField name="Q4 2014" numFmtId="1">
      <sharedItems containsString="0" containsBlank="1" containsNumber="1" minValue="0" maxValue="1000"/>
    </cacheField>
    <cacheField name="2014 Total" numFmtId="1">
      <sharedItems containsSemiMixedTypes="0" containsString="0" containsNumber="1" minValue="0" maxValue="3640"/>
    </cacheField>
    <cacheField name="Q1 2015" numFmtId="1">
      <sharedItems containsString="0" containsBlank="1" containsNumber="1" containsInteger="1" minValue="0" maxValue="810"/>
    </cacheField>
    <cacheField name="Q2 2015" numFmtId="1">
      <sharedItems containsSemiMixedTypes="0" containsString="0" containsNumber="1" containsInteger="1" minValue="0" maxValue="880"/>
    </cacheField>
    <cacheField name="Q3 2015" numFmtId="1">
      <sharedItems containsSemiMixedTypes="0" containsString="0" containsNumber="1" containsInteger="1" minValue="0" maxValue="0"/>
    </cacheField>
    <cacheField name="Q4 2015" numFmtId="1">
      <sharedItems containsSemiMixedTypes="0" containsString="0" containsNumber="1" containsInteger="1" minValue="0" maxValue="0"/>
    </cacheField>
    <cacheField name="2015 Total" numFmtId="1">
      <sharedItems containsSemiMixedTypes="0" containsString="0" containsNumber="1" containsInteger="1" minValue="0" maxValue="169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319">
  <r>
    <m/>
    <m/>
    <m/>
    <m/>
    <m/>
    <m/>
    <m/>
    <m/>
    <m/>
    <m/>
    <m/>
    <m/>
    <m/>
    <m/>
    <m/>
    <m/>
    <m/>
    <m/>
    <m/>
    <m/>
    <m/>
    <m/>
    <m/>
    <m/>
    <m/>
    <m/>
    <m/>
    <m/>
    <m/>
    <m/>
    <m/>
    <m/>
    <m/>
    <m/>
    <m/>
  </r>
  <r>
    <s v="PN"/>
    <s v="Description"/>
    <s v="PLANT"/>
    <s v="Target Global INV"/>
    <s v="Product Center"/>
    <s v="Product Family"/>
    <s v="Product Line"/>
    <s v="Manufacturing Cost"/>
    <s v="Production Planner"/>
    <s v="Plan Type"/>
    <s v="Q1-09"/>
    <s v="Q2-09"/>
    <s v="Q3-09"/>
    <s v="Q4-09"/>
    <s v="2009 Total"/>
    <s v="Q1-10"/>
    <s v="Q2-10"/>
    <s v="Q3-10"/>
    <s v="Q4-10"/>
    <s v="2010 Total"/>
    <s v="Q1-11"/>
    <s v="Q2-11"/>
    <s v="Q3-11"/>
    <s v="Q4-11"/>
    <s v="2011 Total"/>
    <s v="Q1-12"/>
    <s v="Q2-12"/>
    <s v="Q3-12"/>
    <s v="Q4-12"/>
    <s v="2012 Total"/>
    <s v="Q1 2013"/>
    <s v="Q2 2013"/>
    <s v="Q3 2013"/>
    <s v="Q4 2013"/>
    <s v="2013 Total"/>
  </r>
  <r>
    <n v="176000613"/>
    <s v="QUATTRO MICRO GC"/>
    <s v="MAN (UK50)"/>
    <n v="0"/>
    <s v="MS"/>
    <s v="GC-MS"/>
    <s v="GC-MS"/>
    <n v="71227.42"/>
    <s v="Stephen Connor"/>
    <s v="∆ Accepted from Proposed"/>
    <m/>
    <m/>
    <m/>
    <m/>
    <m/>
    <m/>
    <m/>
    <m/>
    <m/>
    <m/>
    <n v="0"/>
    <n v="0"/>
    <n v="-7"/>
    <n v="0"/>
    <m/>
    <n v="0"/>
    <n v="0"/>
    <n v="0"/>
    <n v="0"/>
    <m/>
    <n v="0"/>
    <n v="0"/>
    <n v="0"/>
    <n v="0"/>
    <m/>
  </r>
  <r>
    <n v="176000613"/>
    <s v="QUATTRO MICRO GC"/>
    <s v="MAN (UK50)"/>
    <n v="0"/>
    <s v="MS"/>
    <s v="GC-MS"/>
    <s v="GC-MS"/>
    <n v="71227.42"/>
    <s v="Stephen Connor"/>
    <s v="∆ Proposed from Current"/>
    <m/>
    <m/>
    <m/>
    <m/>
    <m/>
    <m/>
    <m/>
    <m/>
    <m/>
    <m/>
    <m/>
    <m/>
    <n v="0"/>
    <n v="0"/>
    <m/>
    <n v="0"/>
    <n v="0"/>
    <n v="0"/>
    <n v="0"/>
    <m/>
    <n v="0"/>
    <n v="0"/>
    <n v="0"/>
    <n v="0"/>
    <m/>
  </r>
  <r>
    <n v="176000613"/>
    <s v="QUATTRO MICRO GC"/>
    <s v="MAN (UK50)"/>
    <n v="0"/>
    <s v="MS"/>
    <s v="GC-MS"/>
    <s v="GC-MS"/>
    <n v="71227.42"/>
    <s v="Stephen Connor"/>
    <s v="Accepted Plan"/>
    <m/>
    <m/>
    <m/>
    <m/>
    <m/>
    <m/>
    <m/>
    <m/>
    <m/>
    <m/>
    <m/>
    <m/>
    <n v="0"/>
    <n v="0"/>
    <n v="0"/>
    <n v="0"/>
    <n v="0"/>
    <n v="0"/>
    <n v="0"/>
    <n v="0"/>
    <n v="0"/>
    <n v="0"/>
    <n v="0"/>
    <n v="0"/>
    <n v="0"/>
  </r>
  <r>
    <n v="176000613"/>
    <s v="QUATTRO MICRO GC"/>
    <s v="MAN (UK50)"/>
    <n v="0"/>
    <s v="MS"/>
    <s v="GC-MS"/>
    <s v="GC-MS"/>
    <n v="71227.42"/>
    <s v="Stephen Connor"/>
    <s v="Budget"/>
    <n v="0"/>
    <n v="0"/>
    <n v="0"/>
    <n v="0"/>
    <m/>
    <n v="0"/>
    <n v="0"/>
    <n v="0"/>
    <n v="0"/>
    <m/>
    <n v="0"/>
    <n v="0"/>
    <n v="0"/>
    <n v="0"/>
    <m/>
    <n v="0"/>
    <n v="0"/>
    <n v="0"/>
    <n v="0"/>
    <n v="0"/>
    <n v="9"/>
    <n v="0"/>
    <n v="0"/>
    <n v="0"/>
    <n v="9"/>
  </r>
  <r>
    <n v="176000613"/>
    <s v="QUATTRO MICRO GC"/>
    <s v="MAN (UK50)"/>
    <n v="0"/>
    <s v="MS"/>
    <s v="GC-MS"/>
    <s v="GC-MS"/>
    <n v="71227.42"/>
    <s v="Stephen Connor"/>
    <s v="Current Production Plan"/>
    <m/>
    <m/>
    <m/>
    <m/>
    <m/>
    <m/>
    <m/>
    <m/>
    <m/>
    <m/>
    <n v="0"/>
    <n v="0"/>
    <n v="0"/>
    <n v="0"/>
    <n v="0"/>
    <n v="0"/>
    <n v="0"/>
    <n v="0"/>
    <n v="0"/>
    <n v="0"/>
    <n v="0"/>
    <n v="0"/>
    <n v="0"/>
    <n v="0"/>
    <n v="0"/>
  </r>
  <r>
    <n v="176000613"/>
    <s v="QUATTRO MICRO GC"/>
    <s v="MAN (UK50)"/>
    <n v="0"/>
    <s v="MS"/>
    <s v="GC-MS"/>
    <s v="GC-MS"/>
    <n v="71227.42"/>
    <s v="Stephen Connor"/>
    <s v="Demand Plan"/>
    <n v="8"/>
    <n v="10"/>
    <n v="9"/>
    <n v="8"/>
    <m/>
    <n v="5"/>
    <n v="6"/>
    <n v="7"/>
    <n v="5"/>
    <m/>
    <n v="6"/>
    <n v="11"/>
    <n v="4"/>
    <n v="3"/>
    <m/>
    <n v="0"/>
    <n v="0"/>
    <n v="0"/>
    <n v="1"/>
    <n v="1"/>
    <n v="0"/>
    <n v="0"/>
    <n v="0"/>
    <n v="0"/>
    <n v="0"/>
  </r>
  <r>
    <n v="176000613"/>
    <s v="QUATTRO MICRO GC"/>
    <s v="MAN (UK50)"/>
    <n v="0"/>
    <s v="MS"/>
    <s v="GC-MS"/>
    <s v="GC-MS"/>
    <n v="71227.42"/>
    <s v="Stephen Connor"/>
    <s v="Backlog"/>
    <n v="0"/>
    <n v="0"/>
    <n v="0"/>
    <n v="0"/>
    <n v="0"/>
    <n v="0"/>
    <n v="0"/>
    <n v="0"/>
    <n v="0"/>
    <n v="0"/>
    <n v="0"/>
    <n v="0"/>
    <n v="0"/>
    <n v="0"/>
    <n v="0"/>
    <n v="1"/>
    <n v="1"/>
    <n v="1"/>
    <n v="1"/>
    <n v="4"/>
    <n v="0"/>
    <n v="0"/>
    <n v="0"/>
    <n v="0"/>
    <n v="0"/>
  </r>
  <r>
    <n v="176000613"/>
    <s v="QUATTRO MICRO GC"/>
    <s v="MAN (UK50)"/>
    <n v="0"/>
    <s v="MS"/>
    <s v="GC-MS"/>
    <s v="GC-MS"/>
    <n v="71227.42"/>
    <s v="Stephen Connor"/>
    <s v="End Inv @ Accept Plan Volume"/>
    <m/>
    <m/>
    <m/>
    <m/>
    <m/>
    <m/>
    <m/>
    <m/>
    <m/>
    <m/>
    <n v="5"/>
    <n v="0"/>
    <n v="5"/>
    <n v="1"/>
    <n v="1"/>
    <n v="1"/>
    <n v="1"/>
    <n v="1"/>
    <n v="0"/>
    <m/>
    <n v="0"/>
    <n v="0"/>
    <n v="0"/>
    <n v="0"/>
    <m/>
  </r>
  <r>
    <n v="176000613"/>
    <s v="QUATTRO MICRO GC"/>
    <s v="MAN (UK50)"/>
    <n v="0"/>
    <s v="MS"/>
    <s v="GC-MS"/>
    <s v="GC-MS"/>
    <n v="71227.42"/>
    <s v="Stephen Connor"/>
    <s v="Planned Ending INV"/>
    <m/>
    <m/>
    <m/>
    <m/>
    <m/>
    <m/>
    <m/>
    <m/>
    <m/>
    <m/>
    <n v="5"/>
    <n v="0"/>
    <n v="5"/>
    <n v="1"/>
    <n v="1"/>
    <n v="1"/>
    <n v="1"/>
    <n v="1"/>
    <n v="0"/>
    <m/>
    <n v="0"/>
    <n v="0"/>
    <n v="0"/>
    <n v="0"/>
    <m/>
  </r>
  <r>
    <n v="176000613"/>
    <s v="QUATTRO MICRO GC"/>
    <s v="MAN (UK50)"/>
    <n v="0"/>
    <s v="MS"/>
    <s v="GC-MS"/>
    <s v="GC-MS"/>
    <n v="71227.42"/>
    <s v="Stephen Connor"/>
    <s v="Planned Ending INV Value"/>
    <n v="0"/>
    <n v="0"/>
    <n v="0"/>
    <n v="0"/>
    <n v="0"/>
    <n v="0"/>
    <n v="0"/>
    <n v="0"/>
    <n v="0"/>
    <n v="0"/>
    <n v="292366.65000000002"/>
    <n v="0"/>
    <n v="116946.66"/>
    <n v="71227.42"/>
    <n v="71227.42"/>
    <n v="71227.42"/>
    <n v="71227.42"/>
    <n v="71227.42"/>
    <n v="0"/>
    <m/>
    <n v="0"/>
    <n v="0"/>
    <n v="0"/>
    <n v="0"/>
    <m/>
  </r>
  <r>
    <n v="176000613"/>
    <s v="QUATTRO MICRO GC"/>
    <s v="MAN (UK50)"/>
    <n v="0"/>
    <s v="MS"/>
    <s v="GC-MS"/>
    <s v="GC-MS"/>
    <n v="71227.42"/>
    <s v="Stephen Connor"/>
    <s v="Planned Ending Inv Value @ Accpt Plan"/>
    <m/>
    <m/>
    <m/>
    <m/>
    <n v="0"/>
    <m/>
    <m/>
    <m/>
    <m/>
    <n v="0"/>
    <n v="292366.65000000002"/>
    <n v="0"/>
    <n v="116946.66"/>
    <n v="71227.42"/>
    <n v="71227.42"/>
    <n v="71227.42"/>
    <n v="71227.42"/>
    <n v="71227.42"/>
    <n v="0"/>
    <m/>
    <n v="0"/>
    <n v="0"/>
    <n v="0"/>
    <n v="0"/>
    <m/>
  </r>
  <r>
    <n v="176000613"/>
    <s v="QUATTRO MICRO GC"/>
    <s v="MAN (UK50)"/>
    <n v="0"/>
    <s v="MS"/>
    <s v="GC-MS"/>
    <s v="GC-MS"/>
    <n v="71227.42"/>
    <s v="Stephen Connor"/>
    <s v="Proposed Production "/>
    <m/>
    <m/>
    <m/>
    <m/>
    <m/>
    <m/>
    <m/>
    <m/>
    <m/>
    <m/>
    <m/>
    <m/>
    <n v="7"/>
    <n v="0"/>
    <n v="7"/>
    <n v="0"/>
    <n v="0"/>
    <n v="0"/>
    <n v="0"/>
    <n v="0"/>
    <n v="0"/>
    <n v="0"/>
    <n v="0"/>
    <n v="0"/>
    <n v="0"/>
  </r>
  <r>
    <n v="176000851"/>
    <s v="Autospec"/>
    <s v="MAN (UK50)"/>
    <n v="0"/>
    <s v="MS"/>
    <s v="GC-MS"/>
    <s v="GC-MS"/>
    <n v="166042.37"/>
    <s v="Stephen Connor"/>
    <s v="∆ Accepted from Proposed"/>
    <m/>
    <m/>
    <m/>
    <m/>
    <m/>
    <m/>
    <m/>
    <m/>
    <m/>
    <n v="0"/>
    <n v="0"/>
    <n v="0"/>
    <n v="-5"/>
    <n v="-4"/>
    <n v="-9"/>
    <n v="0"/>
    <n v="0"/>
    <n v="0"/>
    <n v="0"/>
    <m/>
    <n v="0"/>
    <n v="2"/>
    <n v="2"/>
    <n v="3"/>
    <m/>
  </r>
  <r>
    <n v="176000851"/>
    <s v="Autospec"/>
    <s v="MAN (UK50)"/>
    <n v="0"/>
    <s v="MS"/>
    <s v="GC-MS"/>
    <s v="GC-MS"/>
    <n v="166042.37"/>
    <s v="Stephen Connor"/>
    <s v="∆ Proposed from Current"/>
    <m/>
    <m/>
    <m/>
    <m/>
    <m/>
    <m/>
    <m/>
    <m/>
    <m/>
    <n v="0"/>
    <m/>
    <m/>
    <n v="0"/>
    <n v="1"/>
    <n v="1"/>
    <n v="0"/>
    <n v="0"/>
    <n v="0"/>
    <n v="0"/>
    <m/>
    <n v="0"/>
    <n v="-2"/>
    <n v="-2"/>
    <n v="-2"/>
    <m/>
  </r>
  <r>
    <n v="176000851"/>
    <s v="Autospec"/>
    <s v="MAN (UK50)"/>
    <n v="0"/>
    <s v="MS"/>
    <s v="GC-MS"/>
    <s v="GC-MS"/>
    <n v="166042.37"/>
    <s v="Stephen Connor"/>
    <s v="Accepted Plan"/>
    <m/>
    <m/>
    <m/>
    <m/>
    <m/>
    <m/>
    <m/>
    <m/>
    <m/>
    <n v="0"/>
    <m/>
    <m/>
    <n v="0"/>
    <n v="0"/>
    <n v="0"/>
    <n v="4"/>
    <n v="5"/>
    <n v="7"/>
    <n v="6"/>
    <n v="22"/>
    <n v="7"/>
    <n v="7"/>
    <n v="7"/>
    <n v="8"/>
    <n v="0"/>
  </r>
  <r>
    <n v="176000851"/>
    <s v="Autospec"/>
    <s v="MAN (UK50)"/>
    <n v="0"/>
    <s v="MS"/>
    <s v="GC-MS"/>
    <s v="GC-MS"/>
    <n v="166042.37"/>
    <s v="Stephen Connor"/>
    <s v="Budget"/>
    <n v="0"/>
    <n v="0"/>
    <n v="0"/>
    <n v="0"/>
    <m/>
    <n v="0"/>
    <n v="0"/>
    <n v="0"/>
    <n v="0"/>
    <m/>
    <n v="0"/>
    <n v="0"/>
    <n v="0"/>
    <n v="0"/>
    <m/>
    <n v="4"/>
    <n v="4"/>
    <n v="6"/>
    <n v="5"/>
    <n v="19"/>
    <n v="7"/>
    <n v="7"/>
    <n v="3"/>
    <n v="3"/>
    <n v="20"/>
  </r>
  <r>
    <n v="176000851"/>
    <s v="Autospec"/>
    <s v="MAN (UK50)"/>
    <n v="0"/>
    <s v="MS"/>
    <s v="GC-MS"/>
    <s v="GC-MS"/>
    <n v="166042.37"/>
    <s v="Stephen Connor"/>
    <s v="Current Production Plan"/>
    <m/>
    <m/>
    <m/>
    <m/>
    <m/>
    <m/>
    <m/>
    <m/>
    <m/>
    <n v="0"/>
    <n v="0"/>
    <n v="0"/>
    <n v="0"/>
    <n v="0"/>
    <n v="0"/>
    <n v="4"/>
    <n v="5"/>
    <n v="7"/>
    <n v="6"/>
    <n v="22"/>
    <n v="7"/>
    <n v="7"/>
    <n v="7"/>
    <n v="7"/>
    <n v="0"/>
  </r>
  <r>
    <n v="176000851"/>
    <s v="Autospec"/>
    <s v="MAN (UK50)"/>
    <n v="0"/>
    <s v="MS"/>
    <s v="GC-MS"/>
    <s v="GC-MS"/>
    <n v="166042.37"/>
    <s v="Stephen Connor"/>
    <s v="Demand Plan"/>
    <n v="4"/>
    <n v="4"/>
    <n v="7"/>
    <n v="6"/>
    <m/>
    <n v="4"/>
    <n v="7"/>
    <n v="6"/>
    <n v="5"/>
    <n v="22"/>
    <n v="2"/>
    <n v="2"/>
    <n v="5"/>
    <n v="6"/>
    <n v="15"/>
    <n v="8"/>
    <n v="13"/>
    <n v="7"/>
    <n v="6"/>
    <n v="34"/>
    <n v="1"/>
    <n v="4"/>
    <n v="4"/>
    <n v="4"/>
    <n v="0"/>
  </r>
  <r>
    <n v="176000851"/>
    <s v="Autospec"/>
    <s v="MAN (UK50)"/>
    <n v="0"/>
    <s v="MS"/>
    <s v="GC-MS"/>
    <s v="GC-MS"/>
    <n v="166042.37"/>
    <s v="Stephen Connor"/>
    <s v="Backlog"/>
    <n v="0"/>
    <n v="0"/>
    <n v="0"/>
    <n v="0"/>
    <n v="0"/>
    <n v="0"/>
    <n v="0"/>
    <n v="0"/>
    <n v="0"/>
    <n v="0"/>
    <n v="0"/>
    <n v="0"/>
    <n v="0"/>
    <n v="0"/>
    <n v="0"/>
    <n v="10"/>
    <n v="13"/>
    <n v="13"/>
    <n v="8"/>
    <n v="44"/>
    <n v="7"/>
    <n v="0"/>
    <n v="0"/>
    <n v="0"/>
    <n v="0"/>
  </r>
  <r>
    <n v="176000851"/>
    <s v="Autospec"/>
    <s v="MAN (UK50)"/>
    <n v="0"/>
    <s v="MS"/>
    <s v="GC-MS"/>
    <s v="GC-MS"/>
    <n v="166042.37"/>
    <s v="Stephen Connor"/>
    <s v="End Inv @ Accept Plan Volume"/>
    <m/>
    <m/>
    <m/>
    <m/>
    <m/>
    <m/>
    <m/>
    <m/>
    <m/>
    <n v="0"/>
    <n v="0"/>
    <n v="0"/>
    <n v="2"/>
    <n v="0"/>
    <n v="0"/>
    <n v="0"/>
    <n v="0"/>
    <n v="0"/>
    <n v="0"/>
    <m/>
    <n v="0"/>
    <n v="3"/>
    <n v="6"/>
    <n v="10"/>
    <m/>
  </r>
  <r>
    <n v="176000851"/>
    <s v="Autospec"/>
    <s v="MAN (UK50)"/>
    <n v="0"/>
    <s v="MS"/>
    <s v="GC-MS"/>
    <s v="GC-MS"/>
    <n v="166042.37"/>
    <s v="Stephen Connor"/>
    <s v="Planned Ending INV"/>
    <m/>
    <m/>
    <m/>
    <m/>
    <m/>
    <m/>
    <m/>
    <m/>
    <m/>
    <n v="0"/>
    <n v="0"/>
    <n v="0"/>
    <n v="2"/>
    <n v="0"/>
    <n v="0"/>
    <n v="0"/>
    <n v="0"/>
    <n v="0"/>
    <n v="0"/>
    <m/>
    <n v="5"/>
    <n v="6"/>
    <n v="7"/>
    <n v="8"/>
    <m/>
  </r>
  <r>
    <n v="176000851"/>
    <s v="Autospec"/>
    <s v="MAN (UK50)"/>
    <n v="0"/>
    <s v="MS"/>
    <s v="GC-MS"/>
    <s v="GC-MS"/>
    <n v="166042.37"/>
    <s v="Stephen Connor"/>
    <s v="Planned Ending INV Value"/>
    <n v="0"/>
    <n v="0"/>
    <n v="0"/>
    <n v="0"/>
    <n v="0"/>
    <n v="0"/>
    <n v="0"/>
    <n v="0"/>
    <n v="0"/>
    <n v="0"/>
    <n v="0"/>
    <n v="0"/>
    <n v="0"/>
    <n v="0"/>
    <n v="0"/>
    <n v="0"/>
    <n v="0"/>
    <n v="0"/>
    <n v="0"/>
    <m/>
    <n v="830211.85"/>
    <n v="996254.22"/>
    <n v="1162296.5899999999"/>
    <n v="1328338.96"/>
    <m/>
  </r>
  <r>
    <n v="176000851"/>
    <s v="Autospec"/>
    <s v="MAN (UK50)"/>
    <n v="0"/>
    <s v="MS"/>
    <s v="GC-MS"/>
    <s v="GC-MS"/>
    <n v="166042.37"/>
    <s v="Stephen Connor"/>
    <s v="Planned Ending Inv Value @ Accpt Plan"/>
    <m/>
    <m/>
    <m/>
    <m/>
    <n v="0"/>
    <m/>
    <m/>
    <m/>
    <m/>
    <n v="0"/>
    <n v="0"/>
    <n v="0"/>
    <n v="0"/>
    <n v="0"/>
    <n v="0"/>
    <n v="0"/>
    <n v="0"/>
    <n v="0"/>
    <n v="0"/>
    <m/>
    <n v="0"/>
    <n v="498127.11"/>
    <n v="996254.22"/>
    <n v="1660423.7"/>
    <m/>
  </r>
  <r>
    <n v="176000851"/>
    <s v="Autospec"/>
    <s v="MAN (UK50)"/>
    <n v="0"/>
    <s v="MS"/>
    <s v="GC-MS"/>
    <s v="GC-MS"/>
    <n v="166042.37"/>
    <s v="Stephen Connor"/>
    <s v="Proposed Production "/>
    <m/>
    <m/>
    <m/>
    <m/>
    <m/>
    <m/>
    <m/>
    <m/>
    <m/>
    <m/>
    <m/>
    <m/>
    <n v="5"/>
    <n v="4"/>
    <n v="9"/>
    <n v="4"/>
    <n v="5"/>
    <n v="7"/>
    <n v="6"/>
    <n v="22"/>
    <n v="7"/>
    <n v="5"/>
    <n v="5"/>
    <n v="5"/>
    <n v="0"/>
  </r>
  <r>
    <n v="176000972"/>
    <s v="GCT Premier"/>
    <s v="MAN (UK50)"/>
    <n v="0"/>
    <s v="MS"/>
    <s v="GC-MS"/>
    <s v="GC-MS"/>
    <n v="69098.55"/>
    <s v="Stephen Connor"/>
    <s v="∆ Accepted from Proposed"/>
    <m/>
    <m/>
    <m/>
    <m/>
    <m/>
    <m/>
    <m/>
    <m/>
    <m/>
    <n v="0"/>
    <n v="0"/>
    <n v="0"/>
    <n v="-3"/>
    <n v="-3"/>
    <n v="-6"/>
    <n v="0"/>
    <n v="0"/>
    <n v="0"/>
    <n v="0"/>
    <m/>
    <n v="0"/>
    <n v="0"/>
    <n v="0"/>
    <n v="0"/>
    <m/>
  </r>
  <r>
    <n v="176000972"/>
    <s v="GCT Premier"/>
    <s v="MAN (UK50)"/>
    <n v="0"/>
    <s v="MS"/>
    <s v="GC-MS"/>
    <s v="GC-MS"/>
    <n v="69098.55"/>
    <s v="Stephen Connor"/>
    <s v="∆ Proposed from Current"/>
    <m/>
    <m/>
    <m/>
    <m/>
    <m/>
    <m/>
    <m/>
    <m/>
    <m/>
    <n v="0"/>
    <m/>
    <m/>
    <n v="0"/>
    <n v="1"/>
    <n v="1"/>
    <n v="0"/>
    <n v="0"/>
    <n v="0"/>
    <n v="0"/>
    <m/>
    <n v="0"/>
    <n v="0"/>
    <n v="0"/>
    <n v="0"/>
    <m/>
  </r>
  <r>
    <n v="176000972"/>
    <s v="GCT Premier"/>
    <s v="MAN (UK50)"/>
    <n v="0"/>
    <s v="MS"/>
    <s v="GC-MS"/>
    <s v="GC-MS"/>
    <n v="69098.55"/>
    <s v="Stephen Connor"/>
    <s v="Accepted Plan"/>
    <m/>
    <m/>
    <m/>
    <m/>
    <m/>
    <m/>
    <m/>
    <m/>
    <m/>
    <n v="0"/>
    <m/>
    <m/>
    <n v="0"/>
    <n v="0"/>
    <n v="0"/>
    <n v="4"/>
    <n v="2"/>
    <n v="0"/>
    <n v="0"/>
    <n v="6"/>
    <n v="0"/>
    <n v="0"/>
    <n v="0"/>
    <n v="0"/>
    <n v="0"/>
  </r>
  <r>
    <n v="176000972"/>
    <s v="GCT Premier"/>
    <s v="MAN (UK50)"/>
    <n v="0"/>
    <s v="MS"/>
    <s v="GC-MS"/>
    <s v="GC-MS"/>
    <n v="69098.55"/>
    <s v="Stephen Connor"/>
    <s v="Budget"/>
    <n v="0"/>
    <n v="0"/>
    <n v="0"/>
    <n v="0"/>
    <m/>
    <n v="0"/>
    <n v="0"/>
    <n v="0"/>
    <n v="0"/>
    <m/>
    <n v="0"/>
    <n v="0"/>
    <n v="0"/>
    <n v="0"/>
    <m/>
    <n v="6"/>
    <n v="0"/>
    <n v="0"/>
    <n v="0"/>
    <n v="6"/>
    <n v="0"/>
    <n v="0"/>
    <n v="0"/>
    <n v="0"/>
    <n v="0"/>
  </r>
  <r>
    <n v="176000972"/>
    <s v="GCT Premier"/>
    <s v="MAN (UK50)"/>
    <n v="0"/>
    <s v="MS"/>
    <s v="GC-MS"/>
    <s v="GC-MS"/>
    <n v="69098.55"/>
    <s v="Stephen Connor"/>
    <s v="Current Production Plan"/>
    <m/>
    <m/>
    <m/>
    <m/>
    <m/>
    <m/>
    <m/>
    <m/>
    <m/>
    <n v="0"/>
    <n v="0"/>
    <n v="0"/>
    <n v="0"/>
    <n v="0"/>
    <n v="0"/>
    <n v="4"/>
    <n v="2"/>
    <n v="0"/>
    <n v="0"/>
    <n v="6"/>
    <n v="0"/>
    <n v="0"/>
    <n v="0"/>
    <n v="0"/>
    <n v="0"/>
  </r>
  <r>
    <n v="176000972"/>
    <s v="GCT Premier"/>
    <s v="MAN (UK50)"/>
    <n v="0"/>
    <s v="MS"/>
    <s v="GC-MS"/>
    <s v="GC-MS"/>
    <n v="69098.55"/>
    <s v="Stephen Connor"/>
    <s v="Demand Plan"/>
    <n v="5"/>
    <n v="10"/>
    <n v="6"/>
    <n v="16"/>
    <m/>
    <n v="9"/>
    <n v="5"/>
    <n v="5"/>
    <n v="3"/>
    <n v="22"/>
    <n v="1"/>
    <n v="6"/>
    <n v="4"/>
    <n v="2"/>
    <n v="13"/>
    <n v="1"/>
    <n v="2"/>
    <n v="3"/>
    <n v="1"/>
    <n v="7"/>
    <n v="1"/>
    <n v="1"/>
    <n v="0"/>
    <n v="0"/>
    <n v="0"/>
  </r>
  <r>
    <n v="176000972"/>
    <s v="GCT Premier"/>
    <s v="MAN (UK50)"/>
    <n v="0"/>
    <s v="MS"/>
    <s v="GC-MS"/>
    <s v="GC-MS"/>
    <n v="69098.55"/>
    <s v="Stephen Connor"/>
    <s v="Backlog"/>
    <n v="0"/>
    <n v="0"/>
    <n v="0"/>
    <n v="0"/>
    <n v="0"/>
    <n v="0"/>
    <n v="0"/>
    <n v="0"/>
    <n v="0"/>
    <n v="0"/>
    <n v="0"/>
    <n v="0"/>
    <n v="0"/>
    <n v="0"/>
    <n v="0"/>
    <n v="1"/>
    <n v="2"/>
    <n v="1"/>
    <n v="1"/>
    <n v="5"/>
    <n v="0"/>
    <n v="0"/>
    <n v="0"/>
    <n v="0"/>
    <n v="0"/>
  </r>
  <r>
    <n v="176000972"/>
    <s v="GCT Premier"/>
    <s v="MAN (UK50)"/>
    <n v="0"/>
    <s v="MS"/>
    <s v="GC-MS"/>
    <s v="GC-MS"/>
    <n v="69098.55"/>
    <s v="Stephen Connor"/>
    <s v="End Inv @ Accept Plan Volume"/>
    <m/>
    <m/>
    <m/>
    <m/>
    <m/>
    <m/>
    <m/>
    <m/>
    <m/>
    <n v="0"/>
    <n v="7"/>
    <n v="7"/>
    <n v="2"/>
    <n v="1"/>
    <n v="1"/>
    <n v="5"/>
    <n v="5"/>
    <n v="2"/>
    <n v="1"/>
    <m/>
    <n v="0"/>
    <n v="-1"/>
    <n v="-1"/>
    <n v="-1"/>
    <m/>
  </r>
  <r>
    <n v="176000972"/>
    <s v="GCT Premier"/>
    <s v="MAN (UK50)"/>
    <n v="0"/>
    <s v="MS"/>
    <s v="GC-MS"/>
    <s v="GC-MS"/>
    <n v="69098.55"/>
    <s v="Stephen Connor"/>
    <s v="Planned Ending INV"/>
    <m/>
    <m/>
    <m/>
    <m/>
    <m/>
    <m/>
    <m/>
    <m/>
    <m/>
    <n v="0"/>
    <n v="7"/>
    <n v="7"/>
    <n v="2"/>
    <n v="1"/>
    <n v="1"/>
    <n v="5"/>
    <n v="5"/>
    <n v="2"/>
    <n v="1"/>
    <m/>
    <n v="1"/>
    <n v="0"/>
    <n v="0"/>
    <n v="0"/>
    <m/>
  </r>
  <r>
    <n v="176000972"/>
    <s v="GCT Premier"/>
    <s v="MAN (UK50)"/>
    <n v="0"/>
    <s v="MS"/>
    <s v="GC-MS"/>
    <s v="GC-MS"/>
    <n v="69098.55"/>
    <s v="Stephen Connor"/>
    <s v="Planned Ending INV Value"/>
    <n v="0"/>
    <n v="0"/>
    <n v="0"/>
    <n v="0"/>
    <n v="0"/>
    <n v="0"/>
    <n v="0"/>
    <n v="0"/>
    <n v="0"/>
    <n v="0"/>
    <n v="466104.66000000003"/>
    <n v="466104.66000000003"/>
    <n v="332931.90000000002"/>
    <n v="69098.55"/>
    <n v="69098.55"/>
    <n v="345492.75"/>
    <n v="345492.75"/>
    <n v="138197.1"/>
    <n v="69098.55"/>
    <m/>
    <n v="69098.55"/>
    <n v="0"/>
    <n v="0"/>
    <n v="0"/>
    <m/>
  </r>
  <r>
    <n v="176000972"/>
    <s v="GCT Premier"/>
    <s v="MAN (UK50)"/>
    <n v="0"/>
    <s v="MS"/>
    <s v="GC-MS"/>
    <s v="GC-MS"/>
    <n v="69098.55"/>
    <s v="Stephen Connor"/>
    <s v="Planned Ending Inv Value @ Accpt Plan"/>
    <m/>
    <m/>
    <m/>
    <m/>
    <n v="0"/>
    <m/>
    <m/>
    <m/>
    <m/>
    <n v="0"/>
    <n v="466104.66000000003"/>
    <n v="466104.66000000003"/>
    <n v="332931.90000000002"/>
    <n v="69098.55"/>
    <n v="69098.55"/>
    <n v="345492.75"/>
    <n v="345492.75"/>
    <n v="138197.1"/>
    <n v="69098.55"/>
    <m/>
    <n v="0"/>
    <n v="0"/>
    <n v="0"/>
    <n v="0"/>
    <m/>
  </r>
  <r>
    <n v="176000972"/>
    <s v="GCT Premier"/>
    <s v="MAN (UK50)"/>
    <n v="0"/>
    <s v="MS"/>
    <s v="GC-MS"/>
    <s v="GC-MS"/>
    <n v="69098.55"/>
    <s v="Stephen Connor"/>
    <s v="Proposed Production "/>
    <m/>
    <m/>
    <m/>
    <m/>
    <m/>
    <m/>
    <m/>
    <m/>
    <m/>
    <m/>
    <m/>
    <m/>
    <n v="3"/>
    <n v="3"/>
    <n v="6"/>
    <n v="4"/>
    <n v="2"/>
    <n v="0"/>
    <n v="0"/>
    <n v="6"/>
    <n v="0"/>
    <n v="0"/>
    <n v="0"/>
    <n v="0"/>
    <n v="0"/>
  </r>
  <r>
    <n v="186000321"/>
    <s v="ASSEMBLY, PCRM"/>
    <s v="MIL (US31)"/>
    <m/>
    <s v="LC"/>
    <s v="Legacy LC"/>
    <s v="Accessories"/>
    <n v="1520.17"/>
    <s v="Sharon Bibbo"/>
    <s v="∆ Accepted from Proposed"/>
    <m/>
    <m/>
    <m/>
    <m/>
    <m/>
    <m/>
    <m/>
    <m/>
    <m/>
    <n v="0"/>
    <n v="0"/>
    <n v="0"/>
    <n v="84"/>
    <n v="-17"/>
    <n v="67"/>
    <n v="0"/>
    <n v="0"/>
    <n v="0"/>
    <n v="0"/>
    <m/>
    <n v="0"/>
    <n v="0"/>
    <n v="0"/>
    <n v="0"/>
    <m/>
  </r>
  <r>
    <n v="186000321"/>
    <s v="ASSEMBLY, PCRM"/>
    <s v="MIL (US31)"/>
    <m/>
    <s v="LC"/>
    <s v="Legacy LC"/>
    <s v="Accessories"/>
    <n v="1520.17"/>
    <s v="Sharon Bibbo"/>
    <s v="∆ Proposed from Current"/>
    <m/>
    <m/>
    <m/>
    <m/>
    <m/>
    <m/>
    <m/>
    <m/>
    <m/>
    <n v="0"/>
    <m/>
    <m/>
    <n v="-25"/>
    <n v="0"/>
    <n v="-25"/>
    <n v="0"/>
    <n v="0"/>
    <n v="0"/>
    <n v="0"/>
    <m/>
    <n v="0"/>
    <n v="-5"/>
    <n v="-10"/>
    <n v="-15"/>
    <m/>
  </r>
  <r>
    <n v="186000321"/>
    <s v="ASSEMBLY, PCRM"/>
    <s v="MIL (US31)"/>
    <m/>
    <s v="LC"/>
    <s v="Legacy LC"/>
    <s v="Accessories"/>
    <n v="1520.17"/>
    <s v="Sharon Bibbo"/>
    <s v="Accepted Plan"/>
    <m/>
    <m/>
    <m/>
    <m/>
    <m/>
    <m/>
    <m/>
    <m/>
    <m/>
    <n v="0"/>
    <m/>
    <m/>
    <n v="84"/>
    <n v="0"/>
    <n v="0"/>
    <n v="36"/>
    <n v="49"/>
    <n v="34"/>
    <n v="54"/>
    <n v="173"/>
    <n v="40"/>
    <n v="35"/>
    <n v="35"/>
    <n v="35"/>
    <n v="0"/>
  </r>
  <r>
    <n v="186000321"/>
    <s v="ASSEMBLY, PCRM"/>
    <s v="MIL (US31)"/>
    <m/>
    <s v="LC"/>
    <s v="Legacy LC"/>
    <s v="Accessories"/>
    <n v="1520.17"/>
    <s v="Sharon Bibbo"/>
    <s v="Budget"/>
    <n v="0"/>
    <n v="0"/>
    <n v="0"/>
    <n v="0"/>
    <m/>
    <n v="0"/>
    <n v="0"/>
    <n v="0"/>
    <n v="0"/>
    <m/>
    <n v="0"/>
    <n v="0"/>
    <n v="0"/>
    <n v="0"/>
    <m/>
    <n v="35"/>
    <n v="25"/>
    <n v="30"/>
    <n v="30"/>
    <n v="120"/>
    <n v="30"/>
    <n v="30"/>
    <n v="30"/>
    <n v="55"/>
    <n v="0"/>
  </r>
  <r>
    <n v="186000321"/>
    <s v="ASSEMBLY, PCRM"/>
    <s v="MIL (US31)"/>
    <m/>
    <s v="LC"/>
    <s v="Legacy LC"/>
    <s v="Accessories"/>
    <n v="1520.17"/>
    <s v="Sharon Bibbo"/>
    <s v="Current Production Plan"/>
    <m/>
    <m/>
    <m/>
    <m/>
    <m/>
    <m/>
    <m/>
    <m/>
    <m/>
    <n v="0"/>
    <n v="0"/>
    <n v="0"/>
    <n v="0"/>
    <n v="0"/>
    <n v="0"/>
    <n v="36"/>
    <n v="49"/>
    <n v="34"/>
    <n v="54"/>
    <n v="173"/>
    <n v="40"/>
    <n v="40"/>
    <n v="45"/>
    <n v="50"/>
    <n v="0"/>
  </r>
  <r>
    <n v="186000321"/>
    <s v="ASSEMBLY, PCRM"/>
    <s v="MIL (US31)"/>
    <m/>
    <s v="LC"/>
    <s v="Legacy LC"/>
    <s v="Accessories"/>
    <n v="1520.17"/>
    <s v="Sharon Bibbo"/>
    <s v="Demand Plan"/>
    <n v="24"/>
    <n v="25"/>
    <n v="36"/>
    <n v="28"/>
    <m/>
    <n v="24"/>
    <n v="17"/>
    <n v="30"/>
    <n v="25"/>
    <n v="96"/>
    <n v="30"/>
    <n v="27"/>
    <n v="18"/>
    <n v="20"/>
    <n v="95"/>
    <n v="28"/>
    <n v="44"/>
    <n v="41"/>
    <n v="39"/>
    <n v="152"/>
    <n v="19"/>
    <n v="38"/>
    <n v="33"/>
    <n v="39"/>
    <n v="0"/>
  </r>
  <r>
    <n v="186000321"/>
    <s v="ASSEMBLY, PCRM"/>
    <s v="MIL (US31)"/>
    <m/>
    <s v="LC"/>
    <s v="Legacy LC"/>
    <s v="Accessories"/>
    <n v="1520.17"/>
    <s v="Sharon Bibbo"/>
    <s v="Backlog"/>
    <n v="0"/>
    <n v="0"/>
    <n v="0"/>
    <n v="0"/>
    <n v="0"/>
    <n v="0"/>
    <n v="0"/>
    <n v="0"/>
    <n v="0"/>
    <n v="0"/>
    <n v="0"/>
    <n v="0"/>
    <n v="0"/>
    <n v="0"/>
    <n v="0"/>
    <n v="0"/>
    <n v="0"/>
    <n v="0"/>
    <n v="0"/>
    <n v="0"/>
    <n v="5"/>
    <n v="0"/>
    <n v="0"/>
    <n v="0"/>
    <n v="0"/>
  </r>
  <r>
    <n v="186000321"/>
    <s v="ASSEMBLY, PCRM"/>
    <s v="MIL (US31)"/>
    <n v="10"/>
    <s v="LC"/>
    <s v="Legacy LC"/>
    <s v="Accessories"/>
    <n v="1520.17"/>
    <s v="Sharon Bibbo"/>
    <s v="End Inv @ Accept Plan Volume"/>
    <n v="7"/>
    <n v="12"/>
    <n v="7"/>
    <n v="8"/>
    <m/>
    <n v="18"/>
    <n v="11"/>
    <n v="11"/>
    <n v="14"/>
    <n v="54"/>
    <n v="7"/>
    <n v="24"/>
    <n v="23"/>
    <n v="14"/>
    <n v="14"/>
    <n v="16"/>
    <n v="35"/>
    <n v="23"/>
    <n v="27"/>
    <m/>
    <n v="37"/>
    <n v="34"/>
    <n v="36"/>
    <n v="32"/>
    <m/>
  </r>
  <r>
    <n v="186000321"/>
    <s v="ASSEMBLY, PCRM"/>
    <s v="MIL (US31)"/>
    <n v="10"/>
    <s v="LC"/>
    <s v="Legacy LC"/>
    <s v="Accessories"/>
    <n v="1520.17"/>
    <s v="Sharon Bibbo"/>
    <s v="Planned Ending INV"/>
    <n v="7"/>
    <n v="12"/>
    <n v="7"/>
    <n v="8"/>
    <m/>
    <n v="18"/>
    <n v="11"/>
    <n v="11"/>
    <n v="14"/>
    <n v="54"/>
    <n v="7"/>
    <n v="24"/>
    <n v="23"/>
    <n v="14"/>
    <n v="14"/>
    <n v="16"/>
    <n v="35"/>
    <n v="23"/>
    <n v="27"/>
    <m/>
    <n v="37"/>
    <n v="34"/>
    <n v="36"/>
    <n v="32"/>
    <m/>
  </r>
  <r>
    <n v="186000321"/>
    <s v="ASSEMBLY, PCRM"/>
    <s v="MIL (US31)"/>
    <m/>
    <s v="LC"/>
    <s v="Legacy LC"/>
    <s v="Accessories"/>
    <n v="1520.17"/>
    <s v="Sharon Bibbo"/>
    <s v="Planned Ending INV Value"/>
    <n v="9197.6499999999978"/>
    <n v="15767.399999999998"/>
    <n v="9197.6499999999978"/>
    <n v="10511.599999999999"/>
    <n v="44674.299999999996"/>
    <n v="23651.1"/>
    <n v="14453.449999999997"/>
    <n v="14453.449999999997"/>
    <n v="18395.299999999996"/>
    <n v="70953.299999999988"/>
    <n v="9197.6499999999978"/>
    <n v="31534.799999999996"/>
    <n v="30220.849999999995"/>
    <n v="21282.38"/>
    <n v="21282.38"/>
    <n v="24322.720000000001"/>
    <n v="53205.950000000004"/>
    <n v="34963.910000000003"/>
    <n v="41044.590000000004"/>
    <m/>
    <n v="56246.29"/>
    <n v="51685.78"/>
    <n v="54726.12"/>
    <n v="48645.440000000002"/>
    <m/>
  </r>
  <r>
    <n v="186000321"/>
    <s v="ASSEMBLY, PCRM"/>
    <s v="MIL (US31)"/>
    <m/>
    <s v="LC"/>
    <s v="Legacy LC"/>
    <s v="Accessories"/>
    <n v="1520.17"/>
    <s v="Sharon Bibbo"/>
    <s v="Planned Ending Inv Value @ Accpt Plan"/>
    <m/>
    <m/>
    <m/>
    <m/>
    <n v="0"/>
    <m/>
    <m/>
    <m/>
    <m/>
    <n v="0"/>
    <n v="9197.6499999999978"/>
    <n v="31534.799999999996"/>
    <n v="30220.849999999995"/>
    <n v="21282.38"/>
    <n v="21282.38"/>
    <n v="24322.720000000001"/>
    <n v="53205.950000000004"/>
    <n v="34963.910000000003"/>
    <n v="41044.590000000004"/>
    <m/>
    <n v="56246.29"/>
    <n v="51685.78"/>
    <n v="54726.12"/>
    <n v="48645.440000000002"/>
    <m/>
  </r>
  <r>
    <n v="186000321"/>
    <s v="ASSEMBLY, PCRM"/>
    <s v="MIL (US31)"/>
    <m/>
    <s v="LC"/>
    <s v="Legacy LC"/>
    <s v="Accessories"/>
    <n v="1520.17"/>
    <s v="Sharon Bibbo"/>
    <s v="Proposed Production "/>
    <m/>
    <m/>
    <m/>
    <m/>
    <m/>
    <m/>
    <m/>
    <m/>
    <m/>
    <m/>
    <m/>
    <m/>
    <m/>
    <n v="17"/>
    <n v="17"/>
    <n v="36"/>
    <n v="49"/>
    <n v="34"/>
    <n v="54"/>
    <n v="173"/>
    <n v="40"/>
    <n v="35"/>
    <n v="35"/>
    <n v="35"/>
    <n v="0"/>
  </r>
  <r>
    <n v="186000872"/>
    <s v="7725i MANUAL INJECTOR KIT"/>
    <s v="MIL (US31)"/>
    <m/>
    <s v="LC"/>
    <s v="Legacy LC"/>
    <s v="Accessories"/>
    <n v="478.46"/>
    <s v="Paul Brusco"/>
    <s v="∆ Accepted from Proposed"/>
    <m/>
    <m/>
    <m/>
    <m/>
    <m/>
    <m/>
    <m/>
    <m/>
    <m/>
    <n v="0"/>
    <n v="0"/>
    <n v="0"/>
    <n v="375"/>
    <n v="-65"/>
    <n v="310"/>
    <n v="0"/>
    <n v="0"/>
    <n v="0"/>
    <n v="0"/>
    <m/>
    <n v="0"/>
    <n v="0"/>
    <n v="0"/>
    <n v="0"/>
    <m/>
  </r>
  <r>
    <n v="186000872"/>
    <s v="7725i MANUAL INJECTOR KIT"/>
    <s v="MIL (US31)"/>
    <m/>
    <s v="LC"/>
    <s v="Legacy LC"/>
    <s v="Accessories"/>
    <n v="478.46"/>
    <s v="Paul Brusco"/>
    <s v="∆ Proposed from Current"/>
    <m/>
    <m/>
    <m/>
    <m/>
    <m/>
    <m/>
    <m/>
    <m/>
    <m/>
    <n v="0"/>
    <m/>
    <m/>
    <n v="-25"/>
    <n v="0"/>
    <n v="-25"/>
    <n v="0"/>
    <n v="0"/>
    <n v="0"/>
    <n v="0"/>
    <m/>
    <n v="0"/>
    <n v="-15"/>
    <n v="-10"/>
    <n v="-15"/>
    <m/>
  </r>
  <r>
    <n v="186000872"/>
    <s v="7725i MANUAL INJECTOR KIT"/>
    <s v="MIL (US31)"/>
    <m/>
    <s v="LC"/>
    <s v="Legacy LC"/>
    <s v="Accessories"/>
    <n v="478.46"/>
    <s v="Paul Brusco"/>
    <s v="Accepted Plan"/>
    <m/>
    <m/>
    <m/>
    <m/>
    <m/>
    <m/>
    <m/>
    <m/>
    <m/>
    <n v="0"/>
    <m/>
    <m/>
    <n v="375"/>
    <n v="0"/>
    <n v="0"/>
    <n v="55"/>
    <n v="90"/>
    <n v="50"/>
    <n v="120"/>
    <n v="315"/>
    <n v="40"/>
    <n v="60"/>
    <n v="65"/>
    <n v="65"/>
    <n v="0"/>
  </r>
  <r>
    <n v="186000872"/>
    <s v="7725i MANUAL INJECTOR KIT"/>
    <s v="MIL (US31)"/>
    <m/>
    <s v="LC"/>
    <s v="Legacy LC"/>
    <s v="Accessories"/>
    <n v="478.46"/>
    <s v="Paul Brusco"/>
    <s v="Budget"/>
    <n v="0"/>
    <n v="0"/>
    <n v="0"/>
    <n v="0"/>
    <m/>
    <n v="0"/>
    <n v="0"/>
    <n v="0"/>
    <n v="0"/>
    <m/>
    <n v="0"/>
    <n v="0"/>
    <n v="0"/>
    <n v="0"/>
    <m/>
    <n v="90"/>
    <n v="90"/>
    <n v="95"/>
    <n v="100"/>
    <n v="375"/>
    <n v="50"/>
    <n v="65"/>
    <n v="95"/>
    <n v="120"/>
    <n v="0"/>
  </r>
  <r>
    <n v="186000872"/>
    <s v="7725i MANUAL INJECTOR KIT"/>
    <s v="MIL (US31)"/>
    <m/>
    <s v="LC"/>
    <s v="Legacy LC"/>
    <s v="Accessories"/>
    <n v="478.46"/>
    <s v="Paul Brusco"/>
    <s v="Current Production Plan"/>
    <m/>
    <m/>
    <m/>
    <m/>
    <m/>
    <m/>
    <m/>
    <m/>
    <m/>
    <n v="0"/>
    <n v="0"/>
    <n v="0"/>
    <n v="0"/>
    <n v="0"/>
    <n v="0"/>
    <n v="55"/>
    <n v="90"/>
    <n v="50"/>
    <n v="120"/>
    <n v="315"/>
    <n v="40"/>
    <n v="75"/>
    <n v="75"/>
    <n v="80"/>
    <n v="0"/>
  </r>
  <r>
    <n v="186000872"/>
    <s v="7725i MANUAL INJECTOR KIT"/>
    <s v="MIL (US31)"/>
    <m/>
    <s v="LC"/>
    <s v="Legacy LC"/>
    <s v="Accessories"/>
    <n v="478.46"/>
    <s v="Paul Brusco"/>
    <s v="Demand Plan"/>
    <n v="57"/>
    <n v="70"/>
    <n v="79"/>
    <n v="75"/>
    <m/>
    <n v="98"/>
    <n v="105"/>
    <n v="88"/>
    <n v="94"/>
    <n v="385"/>
    <n v="101"/>
    <n v="97"/>
    <n v="57"/>
    <n v="90"/>
    <n v="345"/>
    <n v="60"/>
    <n v="78"/>
    <n v="64"/>
    <n v="68"/>
    <n v="270"/>
    <n v="63"/>
    <n v="74"/>
    <n v="65"/>
    <n v="76"/>
    <n v="0"/>
  </r>
  <r>
    <n v="186000872"/>
    <s v="7725i MANUAL INJECTOR KIT"/>
    <s v="MIL (US31)"/>
    <m/>
    <s v="LC"/>
    <s v="Legacy LC"/>
    <s v="Accessories"/>
    <n v="478.46"/>
    <s v="Paul Brusco"/>
    <s v="Backlog"/>
    <n v="0"/>
    <n v="0"/>
    <n v="0"/>
    <n v="0"/>
    <n v="0"/>
    <n v="0"/>
    <n v="0"/>
    <n v="0"/>
    <n v="0"/>
    <n v="0"/>
    <n v="0"/>
    <n v="0"/>
    <n v="0"/>
    <n v="0"/>
    <n v="0"/>
    <n v="0"/>
    <n v="0"/>
    <n v="0"/>
    <n v="0"/>
    <n v="0"/>
    <n v="15"/>
    <n v="0"/>
    <n v="0"/>
    <n v="0"/>
    <n v="0"/>
  </r>
  <r>
    <n v="186000872"/>
    <s v="7725i MANUAL INJECTOR KIT"/>
    <s v="MIL (US31)"/>
    <n v="45"/>
    <s v="LC"/>
    <s v="Legacy LC"/>
    <s v="Accessories"/>
    <n v="478.46"/>
    <s v="Paul Brusco"/>
    <s v="End Inv @ Accept Plan Volume"/>
    <n v="36"/>
    <n v="35"/>
    <n v="14"/>
    <n v="26"/>
    <m/>
    <n v="32"/>
    <n v="17"/>
    <n v="37"/>
    <n v="64"/>
    <n v="150"/>
    <n v="56"/>
    <n v="54"/>
    <n v="65"/>
    <n v="64"/>
    <n v="64"/>
    <n v="38"/>
    <n v="53"/>
    <n v="38"/>
    <n v="92"/>
    <m/>
    <n v="73"/>
    <n v="59"/>
    <n v="59"/>
    <n v="48"/>
    <m/>
  </r>
  <r>
    <n v="186000872"/>
    <s v="7725i MANUAL INJECTOR KIT"/>
    <s v="MIL (US31)"/>
    <n v="45"/>
    <s v="LC"/>
    <s v="Legacy LC"/>
    <s v="Accessories"/>
    <n v="478.46"/>
    <s v="Paul Brusco"/>
    <s v="Planned Ending INV"/>
    <n v="36"/>
    <n v="35"/>
    <n v="14"/>
    <n v="26"/>
    <m/>
    <n v="32"/>
    <n v="17"/>
    <n v="37"/>
    <n v="64"/>
    <n v="150"/>
    <n v="56"/>
    <n v="54"/>
    <n v="65"/>
    <n v="64"/>
    <n v="64"/>
    <n v="38"/>
    <n v="53"/>
    <n v="38"/>
    <n v="92"/>
    <m/>
    <n v="73"/>
    <n v="59"/>
    <n v="59"/>
    <n v="48"/>
    <m/>
  </r>
  <r>
    <n v="186000872"/>
    <s v="7725i MANUAL INJECTOR KIT"/>
    <s v="MIL (US31)"/>
    <m/>
    <s v="LC"/>
    <s v="Legacy LC"/>
    <s v="Accessories"/>
    <n v="478.46"/>
    <s v="Paul Brusco"/>
    <s v="Planned Ending INV Value"/>
    <n v="16557.84"/>
    <n v="16097.9"/>
    <n v="6439.16"/>
    <n v="11958.44"/>
    <n v="51053.34"/>
    <n v="14718.08"/>
    <n v="7818.98"/>
    <n v="17017.78"/>
    <n v="29436.16"/>
    <n v="68991"/>
    <n v="25756.639999999999"/>
    <n v="24836.76"/>
    <n v="29896.1"/>
    <n v="30621.439999999999"/>
    <n v="30621.439999999999"/>
    <n v="18181.48"/>
    <n v="25358.379999999997"/>
    <n v="18181.48"/>
    <n v="44018.32"/>
    <m/>
    <n v="34927.58"/>
    <n v="28229.14"/>
    <n v="28229.14"/>
    <n v="22966.079999999998"/>
    <m/>
  </r>
  <r>
    <n v="186000872"/>
    <s v="7725i MANUAL INJECTOR KIT"/>
    <s v="MIL (US31)"/>
    <m/>
    <s v="LC"/>
    <s v="Legacy LC"/>
    <s v="Accessories"/>
    <n v="478.46"/>
    <s v="Paul Brusco"/>
    <s v="Planned Ending Inv Value @ Accpt Plan"/>
    <m/>
    <m/>
    <m/>
    <m/>
    <n v="0"/>
    <m/>
    <m/>
    <m/>
    <m/>
    <n v="0"/>
    <n v="25756.639999999999"/>
    <n v="24836.76"/>
    <n v="29896.1"/>
    <n v="30621.439999999999"/>
    <n v="30621.439999999999"/>
    <n v="18181.48"/>
    <n v="25358.379999999997"/>
    <n v="18181.48"/>
    <n v="44018.32"/>
    <m/>
    <n v="34927.58"/>
    <n v="28229.14"/>
    <n v="28229.14"/>
    <n v="22966.079999999998"/>
    <m/>
  </r>
  <r>
    <n v="186000872"/>
    <s v="7725i MANUAL INJECTOR KIT"/>
    <s v="MIL (US31)"/>
    <m/>
    <s v="LC"/>
    <s v="Legacy LC"/>
    <s v="Accessories"/>
    <n v="478.46"/>
    <s v="Paul Brusco"/>
    <s v="Proposed Production "/>
    <m/>
    <m/>
    <m/>
    <m/>
    <m/>
    <m/>
    <m/>
    <m/>
    <m/>
    <m/>
    <m/>
    <m/>
    <m/>
    <n v="65"/>
    <n v="65"/>
    <n v="55"/>
    <n v="90"/>
    <n v="50"/>
    <n v="120"/>
    <n v="315"/>
    <n v="40"/>
    <n v="60"/>
    <n v="65"/>
    <n v="65"/>
    <n v="0"/>
  </r>
  <r>
    <n v="186001500"/>
    <s v="1500 COLUMN HEATER"/>
    <s v="WPPL (SG20)"/>
    <m/>
    <s v="LC"/>
    <s v="Legacy LC"/>
    <s v="Accessories"/>
    <n v="774.9"/>
    <s v="Ee Ling Lim"/>
    <s v="∆ Accepted from Proposed"/>
    <m/>
    <m/>
    <m/>
    <m/>
    <m/>
    <m/>
    <m/>
    <m/>
    <m/>
    <n v="0"/>
    <n v="0"/>
    <n v="0"/>
    <n v="420"/>
    <n v="-112"/>
    <n v="308"/>
    <n v="0"/>
    <n v="0"/>
    <n v="0"/>
    <n v="0"/>
    <m/>
    <n v="0"/>
    <n v="2"/>
    <n v="-2"/>
    <n v="0"/>
    <m/>
  </r>
  <r>
    <n v="186001500"/>
    <s v="1500 COLUMN HEATER"/>
    <s v="WPPL (SG20)"/>
    <m/>
    <s v="LC"/>
    <s v="Legacy LC"/>
    <s v="Accessories"/>
    <n v="774.9"/>
    <s v="Ee Ling Lim"/>
    <s v="∆ Proposed from Current"/>
    <m/>
    <m/>
    <m/>
    <m/>
    <m/>
    <m/>
    <m/>
    <m/>
    <m/>
    <n v="0"/>
    <m/>
    <m/>
    <n v="-96"/>
    <n v="0"/>
    <n v="-96"/>
    <n v="0"/>
    <n v="0"/>
    <n v="0"/>
    <n v="0"/>
    <m/>
    <n v="0"/>
    <n v="-10"/>
    <n v="-20"/>
    <n v="-25"/>
    <m/>
  </r>
  <r>
    <n v="186001500"/>
    <s v="1500 COLUMN HEATER"/>
    <s v="WPPL (SG20)"/>
    <m/>
    <s v="LC"/>
    <s v="Legacy LC"/>
    <s v="Accessories"/>
    <n v="774.9"/>
    <s v="Ee Ling Lim"/>
    <s v="Accepted Plan"/>
    <m/>
    <m/>
    <m/>
    <m/>
    <m/>
    <m/>
    <m/>
    <m/>
    <m/>
    <n v="0"/>
    <m/>
    <m/>
    <m/>
    <n v="0"/>
    <n v="0"/>
    <n v="60"/>
    <n v="80"/>
    <n v="90"/>
    <n v="80"/>
    <n v="310"/>
    <n v="30"/>
    <n v="32"/>
    <n v="38"/>
    <n v="45"/>
    <n v="0"/>
  </r>
  <r>
    <n v="186001500"/>
    <s v="1500 COLUMN HEATER"/>
    <s v="WPPL (SG20)"/>
    <m/>
    <s v="LC"/>
    <s v="Legacy LC"/>
    <s v="Accessories"/>
    <n v="774.9"/>
    <s v="Ee Ling Lim"/>
    <s v="Budget"/>
    <n v="0"/>
    <n v="0"/>
    <n v="0"/>
    <n v="0"/>
    <m/>
    <n v="0"/>
    <n v="0"/>
    <n v="0"/>
    <n v="0"/>
    <m/>
    <n v="0"/>
    <n v="0"/>
    <n v="0"/>
    <n v="0"/>
    <m/>
    <n v="100"/>
    <n v="100"/>
    <n v="100"/>
    <n v="120"/>
    <n v="420"/>
    <n v="40"/>
    <n v="40"/>
    <n v="40"/>
    <n v="90"/>
    <n v="0"/>
  </r>
  <r>
    <n v="186001500"/>
    <s v="1500 COLUMN HEATER"/>
    <s v="WPPL (SG20)"/>
    <m/>
    <s v="LC"/>
    <s v="Legacy LC"/>
    <s v="Accessories"/>
    <n v="774.9"/>
    <s v="Ee Ling Lim"/>
    <s v="Current Production Plan"/>
    <m/>
    <m/>
    <m/>
    <m/>
    <m/>
    <m/>
    <m/>
    <m/>
    <m/>
    <n v="0"/>
    <n v="160"/>
    <n v="144"/>
    <n v="96"/>
    <n v="112"/>
    <n v="512"/>
    <n v="60"/>
    <n v="80"/>
    <n v="90"/>
    <n v="80"/>
    <n v="310"/>
    <n v="30"/>
    <n v="40"/>
    <n v="60"/>
    <n v="70"/>
    <n v="0"/>
  </r>
  <r>
    <n v="186001500"/>
    <s v="1500 COLUMN HEATER"/>
    <s v="WPPL (SG20)"/>
    <m/>
    <s v="LC"/>
    <s v="Legacy LC"/>
    <s v="Accessories"/>
    <n v="774.9"/>
    <s v="Ee Ling Lim"/>
    <s v="Demand Plan"/>
    <n v="55"/>
    <n v="87"/>
    <n v="74"/>
    <n v="107"/>
    <m/>
    <n v="98"/>
    <n v="108"/>
    <n v="87"/>
    <n v="150"/>
    <n v="443"/>
    <n v="141"/>
    <n v="109"/>
    <n v="74"/>
    <n v="110"/>
    <n v="434"/>
    <n v="47"/>
    <n v="71"/>
    <n v="55"/>
    <n v="60"/>
    <n v="233"/>
    <n v="58"/>
    <n v="70"/>
    <n v="61"/>
    <n v="70"/>
    <n v="0"/>
  </r>
  <r>
    <n v="186001500"/>
    <s v="1500 COLUMN HEATER"/>
    <s v="WPPL (SG20)"/>
    <m/>
    <s v="LC"/>
    <s v="Legacy LC"/>
    <s v="Accessories"/>
    <n v="774.9"/>
    <s v="Ee Ling Lim"/>
    <s v="Backlog"/>
    <n v="0"/>
    <n v="0"/>
    <n v="0"/>
    <n v="0"/>
    <n v="0"/>
    <n v="0"/>
    <n v="0"/>
    <n v="0"/>
    <n v="0"/>
    <n v="0"/>
    <n v="0"/>
    <n v="0"/>
    <n v="0"/>
    <n v="0"/>
    <n v="0"/>
    <n v="0"/>
    <n v="0"/>
    <n v="0"/>
    <n v="0"/>
    <n v="0"/>
    <n v="12"/>
    <n v="0"/>
    <n v="0"/>
    <n v="0"/>
    <n v="0"/>
  </r>
  <r>
    <n v="186001500"/>
    <s v="1500 COLUMN HEATER"/>
    <s v="WPPL (SG20)"/>
    <n v="30"/>
    <s v="LC"/>
    <s v="Legacy LC"/>
    <s v="Accessories"/>
    <n v="774.9"/>
    <s v="Ee Ling Lim"/>
    <s v="End Inv @ Accept Plan Volume"/>
    <n v="35"/>
    <n v="35"/>
    <n v="40"/>
    <n v="36"/>
    <m/>
    <n v="34"/>
    <n v="30"/>
    <n v="23"/>
    <n v="96"/>
    <n v="183"/>
    <n v="47"/>
    <n v="45"/>
    <n v="62"/>
    <n v="95"/>
    <n v="95"/>
    <n v="72"/>
    <n v="100"/>
    <n v="141"/>
    <n v="157"/>
    <m/>
    <n v="128"/>
    <n v="90"/>
    <n v="67"/>
    <n v="42"/>
    <m/>
  </r>
  <r>
    <n v="186001500"/>
    <s v="1500 COLUMN HEATER"/>
    <s v="WPPL (SG20)"/>
    <n v="30"/>
    <s v="LC"/>
    <s v="Legacy LC"/>
    <s v="Accessories"/>
    <n v="774.9"/>
    <s v="Ee Ling Lim"/>
    <s v="Planned Ending INV"/>
    <n v="35"/>
    <n v="35"/>
    <n v="40"/>
    <n v="36"/>
    <m/>
    <n v="34"/>
    <n v="30"/>
    <n v="23"/>
    <n v="96"/>
    <n v="183"/>
    <n v="47"/>
    <n v="45"/>
    <n v="62"/>
    <n v="95"/>
    <n v="95"/>
    <n v="72"/>
    <n v="100"/>
    <n v="141"/>
    <n v="157"/>
    <m/>
    <n v="128"/>
    <n v="88"/>
    <n v="67"/>
    <n v="42"/>
    <m/>
  </r>
  <r>
    <n v="186001500"/>
    <s v="1500 COLUMN HEATER"/>
    <s v="WPPL (SG20)"/>
    <m/>
    <s v="LC"/>
    <s v="Legacy LC"/>
    <s v="Accessories"/>
    <n v="774.9"/>
    <s v="Ee Ling Lim"/>
    <s v="Planned Ending INV Value"/>
    <n v="24099.599999999999"/>
    <n v="24099.599999999999"/>
    <n v="27542.399999999998"/>
    <n v="24788.159999999996"/>
    <n v="100529.75999999998"/>
    <n v="23411.039999999997"/>
    <n v="20656.8"/>
    <n v="15836.88"/>
    <n v="66101.759999999995"/>
    <n v="126006.47999999998"/>
    <n v="32362.319999999996"/>
    <n v="30985.199999999997"/>
    <n v="42690.719999999994"/>
    <n v="73615.5"/>
    <n v="73615.5"/>
    <n v="55792.799999999996"/>
    <n v="77490"/>
    <n v="109260.9"/>
    <n v="121659.3"/>
    <m/>
    <n v="99187.199999999997"/>
    <n v="68191.199999999997"/>
    <n v="51918.299999999996"/>
    <n v="32545.8"/>
    <m/>
  </r>
  <r>
    <n v="186001500"/>
    <s v="1500 COLUMN HEATER"/>
    <s v="WPPL (SG20)"/>
    <m/>
    <s v="LC"/>
    <s v="Legacy LC"/>
    <s v="Accessories"/>
    <n v="774.9"/>
    <s v="Ee Ling Lim"/>
    <s v="Planned Ending Inv Value @ Accpt Plan"/>
    <m/>
    <m/>
    <m/>
    <m/>
    <n v="0"/>
    <m/>
    <m/>
    <m/>
    <m/>
    <n v="0"/>
    <n v="32362.319999999996"/>
    <n v="30985.199999999997"/>
    <n v="42690.719999999994"/>
    <n v="73615.5"/>
    <n v="73615.5"/>
    <n v="55792.799999999996"/>
    <n v="77490"/>
    <n v="109260.9"/>
    <n v="121659.3"/>
    <m/>
    <n v="99187.199999999997"/>
    <n v="69741"/>
    <n v="51918.299999999996"/>
    <n v="32545.8"/>
    <m/>
  </r>
  <r>
    <n v="186001500"/>
    <s v="1500 COLUMN HEATER"/>
    <s v="WPPL (SG20)"/>
    <m/>
    <s v="LC"/>
    <s v="Legacy LC"/>
    <s v="Accessories"/>
    <n v="774.9"/>
    <s v="Ee Ling Lim"/>
    <s v="Proposed Production "/>
    <m/>
    <m/>
    <m/>
    <m/>
    <m/>
    <m/>
    <m/>
    <m/>
    <m/>
    <m/>
    <m/>
    <m/>
    <m/>
    <n v="112"/>
    <n v="112"/>
    <n v="60"/>
    <n v="80"/>
    <n v="90"/>
    <n v="80"/>
    <n v="310"/>
    <n v="30"/>
    <n v="30"/>
    <n v="40"/>
    <n v="45"/>
    <n v="0"/>
  </r>
  <r>
    <n v="186001515"/>
    <s v="1515 ISOCRATIC HPLC"/>
    <s v="WPPL (SG20)"/>
    <m/>
    <s v="LC"/>
    <s v="Legacy LC"/>
    <s v="Pumps"/>
    <n v="2646.3"/>
    <s v="Ee Ling Lim"/>
    <s v="∆ Accepted from Proposed"/>
    <m/>
    <m/>
    <m/>
    <m/>
    <m/>
    <m/>
    <m/>
    <m/>
    <m/>
    <n v="0"/>
    <n v="0"/>
    <n v="0"/>
    <n v="245"/>
    <n v="-41"/>
    <n v="204"/>
    <n v="0"/>
    <n v="0"/>
    <n v="0"/>
    <n v="0"/>
    <m/>
    <n v="0"/>
    <n v="0"/>
    <n v="0"/>
    <n v="0"/>
    <m/>
  </r>
  <r>
    <n v="186001515"/>
    <s v="1515 ISOCRATIC HPLC"/>
    <s v="WPPL (SG20)"/>
    <m/>
    <s v="LC"/>
    <s v="Legacy LC"/>
    <s v="Pumps"/>
    <n v="2646.3"/>
    <s v="Ee Ling Lim"/>
    <s v="∆ Proposed from Current"/>
    <m/>
    <m/>
    <m/>
    <m/>
    <m/>
    <m/>
    <m/>
    <m/>
    <m/>
    <n v="0"/>
    <m/>
    <m/>
    <n v="-50"/>
    <n v="0"/>
    <n v="-50"/>
    <n v="0"/>
    <n v="0"/>
    <n v="0"/>
    <n v="0"/>
    <m/>
    <n v="0"/>
    <n v="10"/>
    <n v="10"/>
    <n v="-5"/>
    <m/>
  </r>
  <r>
    <n v="186001515"/>
    <s v="1515 ISOCRATIC HPLC"/>
    <s v="WPPL (SG20)"/>
    <m/>
    <s v="LC"/>
    <s v="Legacy LC"/>
    <s v="Pumps"/>
    <n v="2646.3"/>
    <s v="Ee Ling Lim"/>
    <s v="Accepted Plan"/>
    <m/>
    <m/>
    <m/>
    <m/>
    <m/>
    <m/>
    <m/>
    <m/>
    <m/>
    <n v="0"/>
    <m/>
    <m/>
    <m/>
    <n v="0"/>
    <n v="0"/>
    <n v="25"/>
    <n v="49"/>
    <n v="40"/>
    <n v="55"/>
    <n v="169"/>
    <n v="30"/>
    <n v="50"/>
    <n v="50"/>
    <n v="55"/>
    <n v="0"/>
  </r>
  <r>
    <n v="186001515"/>
    <s v="1515 ISOCRATIC HPLC"/>
    <s v="WPPL (SG20)"/>
    <m/>
    <s v="LC"/>
    <s v="Legacy LC"/>
    <s v="Pumps"/>
    <n v="2646.3"/>
    <s v="Ee Ling Lim"/>
    <s v="Budget"/>
    <n v="0"/>
    <n v="0"/>
    <n v="0"/>
    <n v="0"/>
    <m/>
    <n v="0"/>
    <n v="0"/>
    <n v="0"/>
    <n v="0"/>
    <m/>
    <n v="0"/>
    <n v="0"/>
    <n v="0"/>
    <n v="0"/>
    <m/>
    <n v="50"/>
    <n v="40"/>
    <n v="50"/>
    <n v="60"/>
    <n v="200"/>
    <n v="30"/>
    <n v="30"/>
    <n v="55"/>
    <n v="65"/>
    <n v="0"/>
  </r>
  <r>
    <n v="186001515"/>
    <s v="1515 ISOCRATIC HPLC"/>
    <s v="WPPL (SG20)"/>
    <m/>
    <s v="LC"/>
    <s v="Legacy LC"/>
    <s v="Pumps"/>
    <n v="2646.3"/>
    <s v="Ee Ling Lim"/>
    <s v="Current Production Plan"/>
    <m/>
    <m/>
    <m/>
    <m/>
    <m/>
    <m/>
    <m/>
    <m/>
    <m/>
    <n v="0"/>
    <n v="65"/>
    <n v="70"/>
    <n v="55"/>
    <n v="41"/>
    <n v="231"/>
    <n v="25"/>
    <n v="49"/>
    <n v="40"/>
    <n v="55"/>
    <n v="169"/>
    <n v="30"/>
    <n v="40"/>
    <n v="40"/>
    <n v="60"/>
    <n v="0"/>
  </r>
  <r>
    <n v="186001515"/>
    <s v="1515 ISOCRATIC HPLC"/>
    <s v="WPPL (SG20)"/>
    <m/>
    <s v="LC"/>
    <s v="Legacy LC"/>
    <s v="Pumps"/>
    <n v="2646.3"/>
    <s v="Ee Ling Lim"/>
    <s v="Demand Plan"/>
    <n v="38"/>
    <n v="50"/>
    <n v="48"/>
    <n v="50"/>
    <m/>
    <n v="59"/>
    <n v="57"/>
    <n v="49"/>
    <n v="73"/>
    <n v="238"/>
    <n v="54"/>
    <n v="60"/>
    <n v="38"/>
    <n v="60"/>
    <n v="212"/>
    <n v="31"/>
    <n v="44"/>
    <n v="45"/>
    <n v="29"/>
    <n v="149"/>
    <n v="53"/>
    <n v="53"/>
    <n v="48"/>
    <n v="53"/>
    <n v="0"/>
  </r>
  <r>
    <n v="186001515"/>
    <s v="1515 ISOCRATIC HPLC"/>
    <s v="WPPL (SG20)"/>
    <m/>
    <s v="LC"/>
    <s v="Legacy LC"/>
    <s v="Pumps"/>
    <n v="2646.3"/>
    <s v="Ee Ling Lim"/>
    <s v="Backlog"/>
    <n v="0"/>
    <n v="0"/>
    <n v="0"/>
    <n v="0"/>
    <n v="0"/>
    <n v="0"/>
    <n v="0"/>
    <n v="0"/>
    <n v="0"/>
    <n v="0"/>
    <n v="0"/>
    <n v="0"/>
    <n v="0"/>
    <n v="0"/>
    <n v="0"/>
    <n v="0"/>
    <n v="0"/>
    <n v="0"/>
    <n v="0"/>
    <n v="0"/>
    <n v="6"/>
    <n v="0"/>
    <n v="0"/>
    <n v="0"/>
    <n v="0"/>
  </r>
  <r>
    <n v="186001515"/>
    <s v="1515 ISOCRATIC HPLC"/>
    <s v="WPPL (SG20)"/>
    <n v="20"/>
    <s v="LC"/>
    <s v="Legacy LC"/>
    <s v="Pumps"/>
    <n v="2646.3"/>
    <s v="Ee Ling Lim"/>
    <s v="End Inv @ Accept Plan Volume"/>
    <n v="29"/>
    <n v="28"/>
    <n v="16"/>
    <n v="17"/>
    <m/>
    <n v="14"/>
    <n v="24"/>
    <n v="24"/>
    <n v="51"/>
    <n v="113"/>
    <n v="29"/>
    <n v="40"/>
    <n v="59"/>
    <n v="51"/>
    <n v="51"/>
    <n v="33"/>
    <n v="36"/>
    <n v="34"/>
    <n v="59"/>
    <m/>
    <n v="34"/>
    <n v="31"/>
    <n v="33"/>
    <n v="35"/>
    <m/>
  </r>
  <r>
    <n v="186001515"/>
    <s v="1515 ISOCRATIC HPLC"/>
    <s v="WPPL (SG20)"/>
    <n v="20"/>
    <s v="LC"/>
    <s v="Legacy LC"/>
    <s v="Pumps"/>
    <n v="2646.3"/>
    <s v="Ee Ling Lim"/>
    <s v="Planned Ending INV"/>
    <n v="29"/>
    <n v="28"/>
    <n v="16"/>
    <n v="17"/>
    <m/>
    <n v="14"/>
    <n v="24"/>
    <n v="24"/>
    <n v="51"/>
    <n v="113"/>
    <n v="29"/>
    <n v="40"/>
    <n v="59"/>
    <n v="51"/>
    <n v="51"/>
    <n v="33"/>
    <n v="36"/>
    <n v="34"/>
    <n v="59"/>
    <m/>
    <n v="34"/>
    <n v="31"/>
    <n v="33"/>
    <n v="35"/>
    <m/>
  </r>
  <r>
    <n v="186001515"/>
    <s v="1515 ISOCRATIC HPLC"/>
    <s v="WPPL (SG20)"/>
    <m/>
    <s v="LC"/>
    <s v="Legacy LC"/>
    <s v="Pumps"/>
    <n v="2646.3"/>
    <s v="Ee Ling Lim"/>
    <s v="Planned Ending INV Value"/>
    <n v="70466.52"/>
    <n v="68036.639999999999"/>
    <n v="38878.080000000002"/>
    <n v="41307.96"/>
    <n v="218689.19999999998"/>
    <n v="34018.32"/>
    <n v="58317.120000000003"/>
    <n v="58317.120000000003"/>
    <n v="123923.88"/>
    <n v="274576.44"/>
    <n v="70466.52"/>
    <n v="97195.200000000012"/>
    <n v="131213.52000000002"/>
    <n v="134961.30000000002"/>
    <n v="134961.30000000002"/>
    <n v="87327.900000000009"/>
    <n v="95266.8"/>
    <n v="89974.200000000012"/>
    <n v="156131.70000000001"/>
    <m/>
    <n v="89974.200000000012"/>
    <n v="82035.3"/>
    <n v="87327.900000000009"/>
    <n v="92620.5"/>
    <m/>
  </r>
  <r>
    <n v="186001515"/>
    <s v="1515 ISOCRATIC HPLC"/>
    <s v="WPPL (SG20)"/>
    <m/>
    <s v="LC"/>
    <s v="Legacy LC"/>
    <s v="Pumps"/>
    <n v="2646.3"/>
    <s v="Ee Ling Lim"/>
    <s v="Planned Ending Inv Value @ Accpt Plan"/>
    <m/>
    <m/>
    <m/>
    <m/>
    <n v="0"/>
    <m/>
    <m/>
    <m/>
    <m/>
    <n v="0"/>
    <n v="70466.52"/>
    <n v="97195.200000000012"/>
    <n v="131213.52000000002"/>
    <n v="134961.30000000002"/>
    <n v="134961.30000000002"/>
    <n v="87327.900000000009"/>
    <n v="95266.8"/>
    <n v="89974.200000000012"/>
    <n v="156131.70000000001"/>
    <m/>
    <n v="89974.200000000012"/>
    <n v="82035.3"/>
    <n v="87327.900000000009"/>
    <n v="92620.5"/>
    <m/>
  </r>
  <r>
    <n v="186001515"/>
    <s v="1515 ISOCRATIC HPLC"/>
    <s v="WPPL (SG20)"/>
    <m/>
    <s v="LC"/>
    <s v="Legacy LC"/>
    <s v="Pumps"/>
    <n v="2646.3"/>
    <s v="Ee Ling Lim"/>
    <s v="Proposed Production "/>
    <m/>
    <m/>
    <m/>
    <m/>
    <m/>
    <m/>
    <m/>
    <m/>
    <m/>
    <m/>
    <m/>
    <m/>
    <m/>
    <n v="41"/>
    <n v="41"/>
    <n v="25"/>
    <n v="49"/>
    <n v="40"/>
    <n v="55"/>
    <n v="169"/>
    <n v="30"/>
    <n v="50"/>
    <n v="50"/>
    <n v="55"/>
    <n v="0"/>
  </r>
  <r>
    <n v="186001525"/>
    <s v="1525 BINARY HPLC"/>
    <s v="WPPL (SG20)"/>
    <m/>
    <s v="LC"/>
    <s v="Legacy LC"/>
    <s v="Pumps"/>
    <n v="3658.17"/>
    <s v="Ee Ling Lim"/>
    <s v="∆ Accepted from Proposed"/>
    <m/>
    <m/>
    <m/>
    <m/>
    <m/>
    <m/>
    <m/>
    <m/>
    <m/>
    <n v="0"/>
    <n v="0"/>
    <n v="0"/>
    <n v="490"/>
    <n v="-100"/>
    <n v="390"/>
    <n v="0"/>
    <n v="0"/>
    <n v="0"/>
    <n v="0"/>
    <m/>
    <n v="0"/>
    <n v="0"/>
    <n v="0"/>
    <n v="0"/>
    <m/>
  </r>
  <r>
    <n v="186001525"/>
    <s v="1525 BINARY HPLC"/>
    <s v="WPPL (SG20)"/>
    <m/>
    <s v="LC"/>
    <s v="Legacy LC"/>
    <s v="Pumps"/>
    <n v="3658.17"/>
    <s v="Ee Ling Lim"/>
    <s v="∆ Proposed from Current"/>
    <m/>
    <m/>
    <m/>
    <m/>
    <m/>
    <m/>
    <m/>
    <m/>
    <m/>
    <n v="0"/>
    <m/>
    <m/>
    <n v="-142"/>
    <n v="0"/>
    <n v="-142"/>
    <n v="0"/>
    <n v="0"/>
    <n v="0"/>
    <n v="0"/>
    <m/>
    <n v="0"/>
    <n v="5"/>
    <n v="-10"/>
    <n v="-10"/>
    <m/>
  </r>
  <r>
    <n v="186001525"/>
    <s v="1525 BINARY HPLC"/>
    <s v="WPPL (SG20)"/>
    <m/>
    <s v="LC"/>
    <s v="Legacy LC"/>
    <s v="Pumps"/>
    <n v="3658.17"/>
    <s v="Ee Ling Lim"/>
    <s v="Accepted Plan"/>
    <m/>
    <m/>
    <m/>
    <m/>
    <m/>
    <m/>
    <m/>
    <m/>
    <m/>
    <n v="0"/>
    <m/>
    <m/>
    <m/>
    <n v="0"/>
    <n v="0"/>
    <n v="95"/>
    <n v="100"/>
    <n v="120"/>
    <n v="80"/>
    <n v="395"/>
    <n v="60"/>
    <n v="90"/>
    <n v="80"/>
    <n v="100"/>
    <n v="0"/>
  </r>
  <r>
    <n v="186001525"/>
    <s v="1525 BINARY HPLC"/>
    <s v="WPPL (SG20)"/>
    <m/>
    <s v="LC"/>
    <s v="Legacy LC"/>
    <s v="Pumps"/>
    <n v="3658.17"/>
    <s v="Ee Ling Lim"/>
    <s v="Budget"/>
    <n v="0"/>
    <n v="0"/>
    <n v="0"/>
    <n v="0"/>
    <m/>
    <n v="0"/>
    <n v="0"/>
    <n v="0"/>
    <n v="0"/>
    <m/>
    <n v="0"/>
    <n v="0"/>
    <n v="0"/>
    <n v="0"/>
    <m/>
    <n v="100"/>
    <n v="110"/>
    <n v="130"/>
    <n v="140"/>
    <n v="480"/>
    <n v="50"/>
    <n v="70"/>
    <n v="75"/>
    <n v="100"/>
    <n v="0"/>
  </r>
  <r>
    <n v="186001525"/>
    <s v="1525 BINARY HPLC"/>
    <s v="WPPL (SG20)"/>
    <m/>
    <s v="LC"/>
    <s v="Legacy LC"/>
    <s v="Pumps"/>
    <n v="3658.17"/>
    <s v="Ee Ling Lim"/>
    <s v="Current Production Plan"/>
    <m/>
    <m/>
    <m/>
    <m/>
    <m/>
    <m/>
    <m/>
    <m/>
    <m/>
    <n v="0"/>
    <n v="154"/>
    <n v="158"/>
    <n v="153"/>
    <n v="100"/>
    <n v="565"/>
    <n v="95"/>
    <n v="100"/>
    <n v="120"/>
    <n v="80"/>
    <n v="395"/>
    <n v="60"/>
    <n v="85"/>
    <n v="90"/>
    <n v="110"/>
    <n v="0"/>
  </r>
  <r>
    <n v="186001525"/>
    <s v="1525 BINARY HPLC"/>
    <s v="WPPL (SG20)"/>
    <m/>
    <s v="LC"/>
    <s v="Legacy LC"/>
    <s v="Pumps"/>
    <n v="3658.17"/>
    <s v="Ee Ling Lim"/>
    <s v="Demand Plan"/>
    <n v="82"/>
    <n v="105"/>
    <n v="103"/>
    <n v="138"/>
    <m/>
    <n v="129"/>
    <n v="154"/>
    <n v="106"/>
    <n v="130"/>
    <n v="519"/>
    <n v="157"/>
    <n v="114"/>
    <n v="91"/>
    <n v="110"/>
    <n v="472"/>
    <n v="75"/>
    <n v="110"/>
    <n v="73"/>
    <n v="111"/>
    <n v="369"/>
    <n v="72"/>
    <n v="110"/>
    <n v="70"/>
    <n v="115"/>
    <n v="0"/>
  </r>
  <r>
    <n v="186001525"/>
    <s v="1525 BINARY HPLC"/>
    <s v="WPPL (SG20)"/>
    <m/>
    <s v="LC"/>
    <s v="Legacy LC"/>
    <s v="Pumps"/>
    <n v="3658.17"/>
    <s v="Ee Ling Lim"/>
    <s v="Backlog"/>
    <n v="0"/>
    <n v="0"/>
    <n v="0"/>
    <n v="0"/>
    <n v="0"/>
    <n v="0"/>
    <n v="0"/>
    <n v="0"/>
    <n v="0"/>
    <n v="0"/>
    <n v="0"/>
    <n v="0"/>
    <n v="0"/>
    <n v="0"/>
    <n v="0"/>
    <n v="0"/>
    <n v="0"/>
    <n v="0"/>
    <n v="0"/>
    <n v="0"/>
    <n v="25"/>
    <n v="0"/>
    <n v="0"/>
    <n v="0"/>
    <n v="0"/>
  </r>
  <r>
    <n v="186001525"/>
    <s v="1525 BINARY HPLC"/>
    <s v="WPPL (SG20)"/>
    <n v="45"/>
    <s v="LC"/>
    <s v="Legacy LC"/>
    <s v="Pumps"/>
    <n v="3658.17"/>
    <s v="Ee Ling Lim"/>
    <s v="End Inv @ Accept Plan Volume"/>
    <n v="48"/>
    <n v="63"/>
    <n v="36"/>
    <n v="25"/>
    <m/>
    <n v="13"/>
    <n v="68"/>
    <n v="28"/>
    <n v="69"/>
    <n v="178"/>
    <n v="30"/>
    <n v="58"/>
    <n v="90"/>
    <n v="51"/>
    <n v="51"/>
    <n v="70"/>
    <n v="76"/>
    <n v="117"/>
    <n v="93"/>
    <m/>
    <n v="75"/>
    <n v="55"/>
    <n v="65"/>
    <n v="50"/>
    <m/>
  </r>
  <r>
    <n v="186001525"/>
    <s v="1525 BINARY HPLC"/>
    <s v="WPPL (SG20)"/>
    <n v="45"/>
    <s v="LC"/>
    <s v="Legacy LC"/>
    <s v="Pumps"/>
    <n v="3658.17"/>
    <s v="Ee Ling Lim"/>
    <s v="Planned Ending INV"/>
    <n v="48"/>
    <n v="63"/>
    <n v="36"/>
    <n v="25"/>
    <m/>
    <n v="13"/>
    <n v="68"/>
    <n v="28"/>
    <n v="69"/>
    <n v="178"/>
    <n v="30"/>
    <n v="58"/>
    <n v="90"/>
    <n v="51"/>
    <n v="51"/>
    <n v="70"/>
    <n v="76"/>
    <n v="117"/>
    <n v="93"/>
    <m/>
    <n v="75"/>
    <n v="55"/>
    <n v="65"/>
    <n v="50"/>
    <m/>
  </r>
  <r>
    <n v="186001525"/>
    <s v="1525 BINARY HPLC"/>
    <s v="WPPL (SG20)"/>
    <m/>
    <s v="LC"/>
    <s v="Legacy LC"/>
    <s v="Pumps"/>
    <n v="3658.17"/>
    <s v="Ee Ling Lim"/>
    <s v="Planned Ending INV Value"/>
    <n v="175813.91999999998"/>
    <n v="230755.77"/>
    <n v="131860.44"/>
    <n v="91569.75"/>
    <n v="629999.87999999989"/>
    <n v="47616.27"/>
    <n v="249069.72"/>
    <n v="102558.12"/>
    <n v="252732.51"/>
    <n v="651976.62"/>
    <n v="109883.7"/>
    <n v="212441.82"/>
    <n v="252732.51"/>
    <n v="186566.67"/>
    <n v="186566.67"/>
    <n v="256071.9"/>
    <n v="278020.92"/>
    <n v="428005.89"/>
    <n v="340209.81"/>
    <m/>
    <n v="274362.75"/>
    <n v="201199.35"/>
    <n v="237781.05000000002"/>
    <n v="182908.5"/>
    <m/>
  </r>
  <r>
    <n v="186001525"/>
    <s v="1525 BINARY HPLC"/>
    <s v="WPPL (SG20)"/>
    <m/>
    <s v="LC"/>
    <s v="Legacy LC"/>
    <s v="Pumps"/>
    <n v="3658.17"/>
    <s v="Ee Ling Lim"/>
    <s v="Planned Ending Inv Value @ Accpt Plan"/>
    <m/>
    <m/>
    <m/>
    <m/>
    <n v="0"/>
    <m/>
    <m/>
    <m/>
    <m/>
    <n v="0"/>
    <n v="109883.7"/>
    <n v="212441.82"/>
    <n v="252732.51"/>
    <n v="186566.67"/>
    <n v="186566.67"/>
    <n v="256071.9"/>
    <n v="278020.92"/>
    <n v="428005.89"/>
    <n v="340209.81"/>
    <m/>
    <n v="274362.75"/>
    <n v="201199.35"/>
    <n v="237781.05000000002"/>
    <n v="182908.5"/>
    <m/>
  </r>
  <r>
    <n v="186001525"/>
    <s v="1525 BINARY HPLC"/>
    <s v="WPPL (SG20)"/>
    <m/>
    <s v="LC"/>
    <s v="Legacy LC"/>
    <s v="Pumps"/>
    <n v="3658.17"/>
    <s v="Ee Ling Lim"/>
    <s v="Proposed Production "/>
    <m/>
    <m/>
    <m/>
    <m/>
    <m/>
    <m/>
    <m/>
    <m/>
    <m/>
    <m/>
    <m/>
    <m/>
    <m/>
    <n v="100"/>
    <n v="100"/>
    <n v="95"/>
    <n v="100"/>
    <n v="120"/>
    <n v="80"/>
    <n v="395"/>
    <n v="60"/>
    <n v="90"/>
    <n v="80"/>
    <n v="100"/>
    <n v="0"/>
  </r>
  <r>
    <n v="186001791"/>
    <s v="Alliance Column Heater &amp; Cooler"/>
    <s v="WPPL (SG20)"/>
    <m/>
    <s v="LC"/>
    <s v="Alliance"/>
    <s v="Column Managers"/>
    <n v="837.72"/>
    <s v="Ee Ling Lim"/>
    <s v="∆ Accepted from Proposed"/>
    <m/>
    <m/>
    <m/>
    <m/>
    <m/>
    <m/>
    <m/>
    <m/>
    <m/>
    <n v="0"/>
    <n v="0"/>
    <n v="0"/>
    <n v="1250"/>
    <n v="-265"/>
    <n v="985"/>
    <n v="0"/>
    <n v="0"/>
    <n v="0"/>
    <n v="0"/>
    <m/>
    <n v="0"/>
    <n v="0"/>
    <n v="0"/>
    <n v="0"/>
    <m/>
  </r>
  <r>
    <n v="186001791"/>
    <s v="Alliance Column Heater &amp; Cooler"/>
    <s v="WPPL (SG20)"/>
    <m/>
    <s v="LC"/>
    <s v="Alliance"/>
    <s v="Column Managers"/>
    <n v="837.72"/>
    <s v="Ee Ling Lim"/>
    <s v="∆ Proposed from Current"/>
    <m/>
    <m/>
    <m/>
    <m/>
    <m/>
    <m/>
    <m/>
    <m/>
    <m/>
    <n v="0"/>
    <m/>
    <m/>
    <n v="-300"/>
    <n v="0"/>
    <n v="-300"/>
    <n v="0"/>
    <n v="0"/>
    <n v="0"/>
    <n v="0"/>
    <m/>
    <n v="0"/>
    <n v="0"/>
    <n v="20"/>
    <n v="20"/>
    <m/>
  </r>
  <r>
    <n v="186001791"/>
    <s v="Alliance Column Heater &amp; Cooler"/>
    <s v="WPPL (SG20)"/>
    <m/>
    <s v="LC"/>
    <s v="Alliance"/>
    <s v="Column Managers"/>
    <n v="837.72"/>
    <s v="Ee Ling Lim"/>
    <s v="Accepted Plan"/>
    <m/>
    <m/>
    <m/>
    <m/>
    <m/>
    <m/>
    <m/>
    <m/>
    <m/>
    <n v="0"/>
    <m/>
    <m/>
    <m/>
    <n v="0"/>
    <n v="0"/>
    <n v="330"/>
    <n v="390"/>
    <n v="350"/>
    <n v="430"/>
    <n v="1500"/>
    <n v="185"/>
    <n v="20"/>
    <n v="30"/>
    <n v="30"/>
    <n v="0"/>
  </r>
  <r>
    <n v="186001791"/>
    <s v="Alliance Column Heater &amp; Cooler"/>
    <s v="WPPL (SG20)"/>
    <m/>
    <s v="LC"/>
    <s v="Alliance"/>
    <s v="Column Managers"/>
    <n v="837.72"/>
    <s v="Ee Ling Lim"/>
    <s v="Budget"/>
    <n v="0"/>
    <n v="0"/>
    <n v="0"/>
    <n v="0"/>
    <m/>
    <n v="0"/>
    <n v="0"/>
    <n v="0"/>
    <n v="0"/>
    <m/>
    <n v="0"/>
    <n v="0"/>
    <n v="0"/>
    <n v="0"/>
    <m/>
    <n v="309.65801139962002"/>
    <n v="331.77644078530716"/>
    <n v="301.61494616846102"/>
    <n v="331.37428752374922"/>
    <n v="1274.4236858771374"/>
    <n v="100"/>
    <n v="10"/>
    <n v="10"/>
    <n v="10"/>
    <n v="0"/>
  </r>
  <r>
    <n v="186001791"/>
    <s v="Alliance Column Heater &amp; Cooler"/>
    <s v="WPPL (SG20)"/>
    <m/>
    <s v="LC"/>
    <s v="Alliance"/>
    <s v="Column Managers"/>
    <n v="837.72"/>
    <s v="Ee Ling Lim"/>
    <s v="Current Production Plan"/>
    <m/>
    <m/>
    <m/>
    <m/>
    <m/>
    <m/>
    <m/>
    <m/>
    <m/>
    <n v="0"/>
    <n v="375"/>
    <n v="405"/>
    <n v="330"/>
    <n v="295"/>
    <n v="1405"/>
    <n v="330"/>
    <n v="390"/>
    <n v="350"/>
    <n v="430"/>
    <n v="1500"/>
    <n v="185"/>
    <n v="20"/>
    <n v="10"/>
    <n v="10"/>
    <n v="0"/>
  </r>
  <r>
    <n v="186001791"/>
    <s v="Alliance Column Heater &amp; Cooler"/>
    <s v="WPPL (SG20)"/>
    <m/>
    <s v="LC"/>
    <s v="Alliance"/>
    <s v="Column Managers"/>
    <n v="837.72"/>
    <s v="Ee Ling Lim"/>
    <s v="Demand Plan"/>
    <n v="229"/>
    <n v="246"/>
    <n v="305"/>
    <n v="371"/>
    <m/>
    <n v="247"/>
    <n v="281"/>
    <n v="509"/>
    <n v="379"/>
    <n v="1416"/>
    <n v="318"/>
    <n v="317"/>
    <n v="383"/>
    <n v="407"/>
    <n v="1425"/>
    <n v="270"/>
    <n v="355"/>
    <n v="384"/>
    <n v="445"/>
    <n v="1454"/>
    <n v="142"/>
    <n v="30"/>
    <n v="30"/>
    <n v="30"/>
    <n v="0"/>
  </r>
  <r>
    <n v="186001791"/>
    <s v="Alliance Column Heater &amp; Cooler"/>
    <s v="WPPL (SG20)"/>
    <m/>
    <s v="LC"/>
    <s v="Alliance"/>
    <s v="Column Managers"/>
    <n v="837.72"/>
    <s v="Ee Ling Lim"/>
    <s v="Backlog"/>
    <n v="0"/>
    <n v="0"/>
    <n v="0"/>
    <n v="0"/>
    <n v="0"/>
    <n v="0"/>
    <n v="0"/>
    <n v="0"/>
    <n v="0"/>
    <n v="0"/>
    <n v="0"/>
    <n v="0"/>
    <n v="0"/>
    <n v="0"/>
    <n v="0"/>
    <n v="0"/>
    <n v="0"/>
    <n v="0"/>
    <n v="0"/>
    <n v="0"/>
    <n v="44"/>
    <n v="0"/>
    <n v="0"/>
    <n v="0"/>
    <n v="0"/>
  </r>
  <r>
    <n v="186001791"/>
    <s v="Alliance Column Heater &amp; Cooler"/>
    <s v="WPPL (SG20)"/>
    <n v="85"/>
    <s v="LC"/>
    <s v="Alliance"/>
    <s v="Column Managers"/>
    <n v="837.72"/>
    <s v="Ee Ling Lim"/>
    <s v="End Inv @ Accept Plan Volume"/>
    <n v="187"/>
    <n v="121"/>
    <n v="41"/>
    <n v="51"/>
    <m/>
    <n v="140"/>
    <n v="133"/>
    <n v="42"/>
    <n v="57"/>
    <n v="372"/>
    <n v="90"/>
    <n v="206"/>
    <n v="195"/>
    <n v="57"/>
    <n v="57"/>
    <n v="66"/>
    <n v="123"/>
    <n v="89"/>
    <n v="43"/>
    <m/>
    <n v="69"/>
    <n v="59"/>
    <n v="59"/>
    <n v="59"/>
    <m/>
  </r>
  <r>
    <n v="186001791"/>
    <s v="Alliance Column Heater &amp; Cooler"/>
    <s v="WPPL (SG20)"/>
    <n v="85"/>
    <s v="LC"/>
    <s v="Alliance"/>
    <s v="Column Managers"/>
    <n v="837.72"/>
    <s v="Ee Ling Lim"/>
    <s v="Planned Ending INV"/>
    <n v="187"/>
    <n v="121"/>
    <n v="41"/>
    <n v="51"/>
    <m/>
    <n v="140"/>
    <n v="133"/>
    <n v="42"/>
    <n v="57"/>
    <n v="372"/>
    <n v="90"/>
    <n v="206"/>
    <n v="195"/>
    <n v="57"/>
    <n v="57"/>
    <n v="66"/>
    <n v="123"/>
    <n v="89"/>
    <n v="43"/>
    <m/>
    <n v="69"/>
    <n v="59"/>
    <n v="59"/>
    <n v="59"/>
    <m/>
  </r>
  <r>
    <n v="186001791"/>
    <s v="Alliance Column Heater &amp; Cooler"/>
    <s v="WPPL (SG20)"/>
    <m/>
    <s v="LC"/>
    <s v="Alliance"/>
    <s v="Column Managers"/>
    <n v="837.72"/>
    <s v="Ee Ling Lim"/>
    <s v="Planned Ending INV Value"/>
    <n v="175434.05"/>
    <n v="113516.15"/>
    <n v="38464.15"/>
    <n v="47845.65"/>
    <n v="375260"/>
    <n v="131341"/>
    <n v="124773.95"/>
    <n v="39402.299999999996"/>
    <n v="53474.549999999996"/>
    <n v="348991.8"/>
    <n v="84433.5"/>
    <n v="193258.9"/>
    <n v="154794.75"/>
    <n v="47750.04"/>
    <n v="47750.04"/>
    <n v="55289.520000000004"/>
    <n v="103039.56"/>
    <n v="74557.08"/>
    <n v="36021.96"/>
    <m/>
    <n v="57802.68"/>
    <n v="49425.48"/>
    <n v="49425.48"/>
    <n v="49425.48"/>
    <m/>
  </r>
  <r>
    <n v="186001791"/>
    <s v="Alliance Column Heater &amp; Cooler"/>
    <s v="WPPL (SG20)"/>
    <m/>
    <s v="LC"/>
    <s v="Alliance"/>
    <s v="Column Managers"/>
    <n v="837.72"/>
    <s v="Ee Ling Lim"/>
    <s v="Planned Ending Inv Value @ Accpt Plan"/>
    <m/>
    <m/>
    <m/>
    <m/>
    <n v="0"/>
    <m/>
    <m/>
    <m/>
    <m/>
    <n v="0"/>
    <n v="84433.5"/>
    <n v="193258.9"/>
    <n v="154794.75"/>
    <n v="47750.04"/>
    <n v="47750.04"/>
    <n v="55289.520000000004"/>
    <n v="103039.56"/>
    <n v="74557.08"/>
    <n v="36021.96"/>
    <m/>
    <n v="57802.68"/>
    <n v="49425.48"/>
    <n v="49425.48"/>
    <n v="49425.48"/>
    <m/>
  </r>
  <r>
    <n v="186001791"/>
    <s v="Alliance Column Heater &amp; Cooler"/>
    <s v="WPPL (SG20)"/>
    <m/>
    <s v="LC"/>
    <s v="Alliance"/>
    <s v="Column Managers"/>
    <n v="837.72"/>
    <s v="Ee Ling Lim"/>
    <s v="Proposed Production "/>
    <m/>
    <m/>
    <m/>
    <m/>
    <m/>
    <m/>
    <m/>
    <m/>
    <m/>
    <m/>
    <m/>
    <m/>
    <m/>
    <n v="265"/>
    <n v="265"/>
    <n v="330"/>
    <n v="390"/>
    <n v="350"/>
    <n v="430"/>
    <n v="1500"/>
    <n v="185"/>
    <n v="20"/>
    <n v="30"/>
    <n v="30"/>
    <n v="0"/>
  </r>
  <r>
    <n v="186001825"/>
    <s v="1525 Micro w/Degasser"/>
    <s v="WPPL (SG20)"/>
    <m/>
    <s v="LC"/>
    <s v="Legacy LC"/>
    <s v="Pumps"/>
    <n v="6248.84"/>
    <s v="Ee Ling Lim"/>
    <s v="∆ Accepted from Proposed"/>
    <m/>
    <m/>
    <m/>
    <m/>
    <m/>
    <m/>
    <m/>
    <m/>
    <m/>
    <n v="0"/>
    <n v="0"/>
    <n v="0"/>
    <n v="45"/>
    <n v="-8"/>
    <n v="37"/>
    <n v="0"/>
    <n v="0"/>
    <n v="0"/>
    <n v="0"/>
    <m/>
    <n v="0"/>
    <n v="0"/>
    <n v="0"/>
    <n v="0"/>
    <m/>
  </r>
  <r>
    <n v="186001825"/>
    <s v="1525 Micro w/Degasser"/>
    <s v="WPPL (SG20)"/>
    <m/>
    <s v="LC"/>
    <s v="Legacy LC"/>
    <s v="Pumps"/>
    <n v="6248.84"/>
    <s v="Ee Ling Lim"/>
    <s v="∆ Proposed from Current"/>
    <m/>
    <m/>
    <m/>
    <m/>
    <m/>
    <m/>
    <m/>
    <m/>
    <m/>
    <n v="0"/>
    <m/>
    <m/>
    <n v="-16"/>
    <n v="0"/>
    <n v="-16"/>
    <n v="0"/>
    <n v="0"/>
    <n v="0"/>
    <n v="0"/>
    <m/>
    <n v="0"/>
    <n v="6"/>
    <n v="6"/>
    <n v="7"/>
    <m/>
  </r>
  <r>
    <n v="186001825"/>
    <s v="1525 Micro w/Degasser"/>
    <s v="WPPL (SG20)"/>
    <m/>
    <s v="LC"/>
    <s v="Legacy LC"/>
    <s v="Pumps"/>
    <n v="6248.84"/>
    <s v="Ee Ling Lim"/>
    <s v="Accepted Plan"/>
    <m/>
    <m/>
    <m/>
    <m/>
    <m/>
    <m/>
    <m/>
    <m/>
    <m/>
    <n v="0"/>
    <m/>
    <m/>
    <m/>
    <n v="0"/>
    <n v="0"/>
    <n v="0"/>
    <n v="0"/>
    <n v="7"/>
    <n v="5"/>
    <n v="12"/>
    <n v="12"/>
    <n v="18"/>
    <n v="14"/>
    <n v="15"/>
    <n v="0"/>
  </r>
  <r>
    <n v="186001825"/>
    <s v="1525 Micro w/Degasser"/>
    <s v="WPPL (SG20)"/>
    <m/>
    <s v="LC"/>
    <s v="Legacy LC"/>
    <s v="Pumps"/>
    <n v="6248.84"/>
    <s v="Ee Ling Lim"/>
    <s v="Budget"/>
    <n v="0"/>
    <n v="0"/>
    <n v="0"/>
    <n v="0"/>
    <m/>
    <n v="0"/>
    <n v="0"/>
    <n v="0"/>
    <n v="0"/>
    <m/>
    <n v="0"/>
    <n v="0"/>
    <n v="0"/>
    <n v="0"/>
    <m/>
    <n v="0"/>
    <n v="0"/>
    <n v="7"/>
    <n v="10"/>
    <n v="17"/>
    <n v="0"/>
    <n v="0"/>
    <n v="0"/>
    <n v="0"/>
    <n v="0"/>
  </r>
  <r>
    <n v="186001825"/>
    <s v="1525 Micro w/Degasser"/>
    <s v="WPPL (SG20)"/>
    <m/>
    <s v="LC"/>
    <s v="Legacy LC"/>
    <s v="Pumps"/>
    <n v="6248.84"/>
    <s v="Ee Ling Lim"/>
    <s v="Current Production Plan"/>
    <m/>
    <m/>
    <m/>
    <m/>
    <m/>
    <m/>
    <m/>
    <m/>
    <m/>
    <n v="0"/>
    <n v="0"/>
    <n v="20"/>
    <n v="16"/>
    <n v="10"/>
    <n v="46"/>
    <n v="0"/>
    <n v="0"/>
    <n v="7"/>
    <n v="5"/>
    <n v="12"/>
    <n v="12"/>
    <n v="12"/>
    <n v="8"/>
    <n v="8"/>
    <n v="0"/>
  </r>
  <r>
    <n v="186001825"/>
    <s v="1525 Micro w/Degasser"/>
    <s v="WPPL (SG20)"/>
    <m/>
    <s v="LC"/>
    <s v="Legacy LC"/>
    <s v="Pumps"/>
    <n v="6248.84"/>
    <s v="Ee Ling Lim"/>
    <s v="Demand Plan"/>
    <n v="4"/>
    <n v="9"/>
    <n v="4"/>
    <n v="8"/>
    <m/>
    <n v="6"/>
    <n v="8"/>
    <n v="4"/>
    <n v="10"/>
    <n v="28"/>
    <n v="1"/>
    <n v="1"/>
    <n v="4"/>
    <n v="4"/>
    <n v="10"/>
    <n v="4"/>
    <n v="3"/>
    <n v="6"/>
    <n v="5"/>
    <n v="18"/>
    <n v="4"/>
    <n v="6"/>
    <n v="6"/>
    <n v="7"/>
    <n v="0"/>
  </r>
  <r>
    <n v="186001825"/>
    <s v="1525 Micro w/Degasser"/>
    <s v="WPPL (SG20)"/>
    <m/>
    <s v="LC"/>
    <s v="Legacy LC"/>
    <s v="Pumps"/>
    <n v="6248.84"/>
    <s v="Ee Ling Lim"/>
    <s v="Backlog"/>
    <n v="0"/>
    <n v="0"/>
    <n v="0"/>
    <n v="0"/>
    <n v="0"/>
    <n v="0"/>
    <n v="0"/>
    <n v="0"/>
    <n v="0"/>
    <n v="0"/>
    <n v="0"/>
    <n v="0"/>
    <n v="0"/>
    <n v="0"/>
    <n v="0"/>
    <n v="0"/>
    <n v="0"/>
    <n v="0"/>
    <n v="0"/>
    <n v="0"/>
    <n v="0"/>
    <n v="0"/>
    <n v="0"/>
    <n v="0"/>
    <n v="0"/>
  </r>
  <r>
    <n v="186001825"/>
    <s v="1525 Micro w/Degasser"/>
    <s v="WPPL (SG20)"/>
    <n v="12"/>
    <s v="LC"/>
    <s v="Legacy LC"/>
    <s v="Pumps"/>
    <n v="6248.84"/>
    <s v="Ee Ling Lim"/>
    <s v="End Inv @ Accept Plan Volume"/>
    <m/>
    <m/>
    <m/>
    <m/>
    <m/>
    <m/>
    <m/>
    <m/>
    <m/>
    <n v="0"/>
    <n v="6"/>
    <n v="20"/>
    <n v="31"/>
    <n v="28"/>
    <n v="28"/>
    <n v="20"/>
    <n v="14"/>
    <n v="15"/>
    <n v="10"/>
    <m/>
    <n v="6"/>
    <n v="18"/>
    <n v="26"/>
    <n v="34"/>
    <m/>
  </r>
  <r>
    <n v="186001825"/>
    <s v="1525 Micro w/Degasser"/>
    <s v="WPPL (SG20)"/>
    <n v="12"/>
    <s v="LC"/>
    <s v="Legacy LC"/>
    <s v="Pumps"/>
    <n v="6248.84"/>
    <s v="Ee Ling Lim"/>
    <s v="Planned Ending INV"/>
    <m/>
    <m/>
    <m/>
    <m/>
    <m/>
    <m/>
    <m/>
    <m/>
    <m/>
    <n v="0"/>
    <n v="6"/>
    <n v="20"/>
    <n v="31"/>
    <n v="28"/>
    <n v="28"/>
    <n v="20"/>
    <n v="14"/>
    <n v="15"/>
    <n v="10"/>
    <m/>
    <n v="6"/>
    <n v="18"/>
    <n v="26"/>
    <n v="34"/>
    <m/>
  </r>
  <r>
    <n v="186001825"/>
    <s v="1525 Micro w/Degasser"/>
    <s v="WPPL (SG20)"/>
    <m/>
    <s v="LC"/>
    <s v="Legacy LC"/>
    <s v="Pumps"/>
    <n v="6248.84"/>
    <s v="Ee Ling Lim"/>
    <s v="Planned Ending INV Value"/>
    <n v="0"/>
    <n v="0"/>
    <n v="0"/>
    <n v="0"/>
    <n v="0"/>
    <n v="0"/>
    <n v="0"/>
    <n v="0"/>
    <n v="0"/>
    <n v="0"/>
    <n v="32415.239999999998"/>
    <n v="108050.8"/>
    <n v="118855.88"/>
    <n v="174967.52000000002"/>
    <n v="174967.52000000002"/>
    <n v="124976.8"/>
    <n v="87483.760000000009"/>
    <n v="93732.6"/>
    <n v="62488.4"/>
    <m/>
    <n v="37493.040000000001"/>
    <n v="112479.12"/>
    <n v="162469.84"/>
    <n v="212460.56"/>
    <m/>
  </r>
  <r>
    <n v="186001825"/>
    <s v="1525 Micro w/Degasser"/>
    <s v="WPPL (SG20)"/>
    <m/>
    <s v="LC"/>
    <s v="Legacy LC"/>
    <s v="Pumps"/>
    <n v="6248.84"/>
    <s v="Ee Ling Lim"/>
    <s v="Planned Ending Inv Value @ Accpt Plan"/>
    <m/>
    <m/>
    <m/>
    <m/>
    <n v="0"/>
    <m/>
    <m/>
    <m/>
    <m/>
    <n v="0"/>
    <n v="32415.239999999998"/>
    <n v="108050.8"/>
    <n v="118855.88"/>
    <n v="174967.52000000002"/>
    <n v="174967.52000000002"/>
    <n v="124976.8"/>
    <n v="87483.760000000009"/>
    <n v="93732.6"/>
    <n v="62488.4"/>
    <m/>
    <n v="37493.040000000001"/>
    <n v="112479.12"/>
    <n v="162469.84"/>
    <n v="212460.56"/>
    <m/>
  </r>
  <r>
    <n v="186001825"/>
    <s v="1525 Micro w/Degasser"/>
    <s v="WPPL (SG20)"/>
    <m/>
    <s v="LC"/>
    <s v="Legacy LC"/>
    <s v="Pumps"/>
    <n v="6248.84"/>
    <s v="Ee Ling Lim"/>
    <s v="Proposed Production "/>
    <m/>
    <m/>
    <m/>
    <m/>
    <m/>
    <m/>
    <m/>
    <m/>
    <m/>
    <m/>
    <m/>
    <m/>
    <m/>
    <n v="8"/>
    <n v="8"/>
    <n v="0"/>
    <n v="0"/>
    <n v="7"/>
    <n v="5"/>
    <n v="12"/>
    <n v="12"/>
    <n v="18"/>
    <n v="14"/>
    <n v="15"/>
    <n v="0"/>
  </r>
  <r>
    <n v="186001863"/>
    <s v="Alliance Column Heater"/>
    <s v="WPPL (SG20)"/>
    <m/>
    <s v="LC"/>
    <s v="Alliance"/>
    <s v="Column Managers"/>
    <n v="544.73"/>
    <s v="Ee Ling Lim"/>
    <s v="∆ Accepted from Proposed"/>
    <m/>
    <m/>
    <m/>
    <m/>
    <m/>
    <m/>
    <m/>
    <m/>
    <m/>
    <n v="0"/>
    <n v="0"/>
    <n v="0"/>
    <n v="1925"/>
    <n v="-420"/>
    <n v="1505"/>
    <n v="0"/>
    <n v="0"/>
    <n v="0"/>
    <n v="0"/>
    <m/>
    <n v="0"/>
    <n v="20"/>
    <n v="-20"/>
    <n v="0"/>
    <m/>
  </r>
  <r>
    <n v="186001863"/>
    <s v="Alliance Column Heater"/>
    <s v="WPPL (SG20)"/>
    <m/>
    <s v="LC"/>
    <s v="Alliance"/>
    <s v="Column Managers"/>
    <n v="544.73"/>
    <s v="Ee Ling Lim"/>
    <s v="∆ Proposed from Current"/>
    <m/>
    <m/>
    <m/>
    <m/>
    <m/>
    <m/>
    <m/>
    <m/>
    <m/>
    <n v="0"/>
    <m/>
    <m/>
    <n v="-450"/>
    <n v="0"/>
    <n v="-450"/>
    <n v="0"/>
    <n v="0"/>
    <n v="0"/>
    <n v="0"/>
    <m/>
    <n v="0"/>
    <n v="-20"/>
    <n v="20"/>
    <n v="0"/>
    <m/>
  </r>
  <r>
    <n v="186001863"/>
    <s v="Alliance Column Heater"/>
    <s v="WPPL (SG20)"/>
    <m/>
    <s v="LC"/>
    <s v="Alliance"/>
    <s v="Column Managers"/>
    <n v="544.73"/>
    <s v="Ee Ling Lim"/>
    <s v="Accepted Plan"/>
    <m/>
    <m/>
    <m/>
    <m/>
    <m/>
    <m/>
    <m/>
    <m/>
    <m/>
    <n v="0"/>
    <m/>
    <m/>
    <m/>
    <n v="0"/>
    <n v="0"/>
    <n v="440"/>
    <n v="530"/>
    <n v="420"/>
    <n v="560"/>
    <n v="1950"/>
    <n v="80"/>
    <n v="20"/>
    <n v="10"/>
    <n v="10"/>
    <n v="0"/>
  </r>
  <r>
    <n v="186001863"/>
    <s v="Alliance Column Heater"/>
    <s v="WPPL (SG20)"/>
    <m/>
    <s v="LC"/>
    <s v="Alliance"/>
    <s v="Column Managers"/>
    <n v="544.73"/>
    <s v="Ee Ling Lim"/>
    <s v="Budget"/>
    <n v="0"/>
    <n v="0"/>
    <n v="0"/>
    <n v="0"/>
    <m/>
    <n v="0"/>
    <n v="0"/>
    <n v="0"/>
    <n v="0"/>
    <m/>
    <n v="0"/>
    <n v="0"/>
    <n v="0"/>
    <n v="0"/>
    <m/>
    <n v="485.69981000633317"/>
    <n v="520.39265357821409"/>
    <n v="473.08423052564916"/>
    <n v="519.76187460417987"/>
    <n v="1998.9385687143763"/>
    <n v="25"/>
    <n v="20"/>
    <n v="10"/>
    <n v="10"/>
    <n v="0"/>
  </r>
  <r>
    <n v="186001863"/>
    <s v="Alliance Column Heater"/>
    <s v="WPPL (SG20)"/>
    <m/>
    <s v="LC"/>
    <s v="Alliance"/>
    <s v="Column Managers"/>
    <n v="544.73"/>
    <s v="Ee Ling Lim"/>
    <s v="Current Production Plan"/>
    <m/>
    <m/>
    <m/>
    <m/>
    <m/>
    <m/>
    <m/>
    <m/>
    <m/>
    <n v="0"/>
    <n v="405"/>
    <n v="600"/>
    <n v="450"/>
    <n v="465"/>
    <n v="1920"/>
    <n v="440"/>
    <n v="530"/>
    <n v="420"/>
    <n v="560"/>
    <n v="1950"/>
    <n v="80"/>
    <n v="20"/>
    <n v="10"/>
    <n v="10"/>
    <n v="0"/>
  </r>
  <r>
    <n v="186001863"/>
    <s v="Alliance Column Heater"/>
    <s v="WPPL (SG20)"/>
    <m/>
    <s v="LC"/>
    <s v="Alliance"/>
    <s v="Column Managers"/>
    <n v="544.73"/>
    <s v="Ee Ling Lim"/>
    <s v="Demand Plan"/>
    <n v="357"/>
    <n v="421"/>
    <n v="380"/>
    <n v="466"/>
    <m/>
    <n v="400"/>
    <n v="566"/>
    <n v="427"/>
    <n v="443"/>
    <n v="1836"/>
    <n v="485"/>
    <n v="511"/>
    <n v="429"/>
    <n v="580"/>
    <n v="2005"/>
    <n v="433"/>
    <n v="512"/>
    <n v="392"/>
    <n v="476"/>
    <n v="1813"/>
    <n v="184"/>
    <n v="30"/>
    <n v="30"/>
    <n v="30"/>
    <n v="0"/>
  </r>
  <r>
    <n v="186001863"/>
    <s v="Alliance Column Heater"/>
    <s v="WPPL (SG20)"/>
    <m/>
    <s v="LC"/>
    <s v="Alliance"/>
    <s v="Column Managers"/>
    <n v="544.73"/>
    <s v="Ee Ling Lim"/>
    <s v="Backlog"/>
    <n v="0"/>
    <n v="0"/>
    <n v="0"/>
    <n v="0"/>
    <n v="0"/>
    <n v="0"/>
    <n v="0"/>
    <n v="0"/>
    <n v="0"/>
    <n v="0"/>
    <n v="0"/>
    <n v="0"/>
    <n v="0"/>
    <n v="0"/>
    <n v="0"/>
    <n v="0"/>
    <n v="0"/>
    <n v="0"/>
    <n v="0"/>
    <n v="0"/>
    <n v="0"/>
    <n v="0"/>
    <n v="0"/>
    <n v="0"/>
    <n v="0"/>
  </r>
  <r>
    <n v="186001863"/>
    <s v="Alliance Column Heater"/>
    <s v="WPPL (SG20)"/>
    <n v="140"/>
    <s v="LC"/>
    <s v="Alliance"/>
    <s v="Column Managers"/>
    <n v="544.73"/>
    <s v="Ee Ling Lim"/>
    <s v="End Inv @ Accept Plan Volume"/>
    <n v="259"/>
    <n v="221"/>
    <n v="96"/>
    <n v="72"/>
    <m/>
    <n v="105"/>
    <n v="139"/>
    <n v="189"/>
    <n v="162"/>
    <n v="595"/>
    <n v="147"/>
    <n v="253"/>
    <n v="234"/>
    <n v="161"/>
    <n v="161"/>
    <n v="131"/>
    <n v="195"/>
    <n v="189"/>
    <n v="245"/>
    <m/>
    <n v="108"/>
    <n v="98"/>
    <n v="78"/>
    <n v="58"/>
    <m/>
  </r>
  <r>
    <n v="186001863"/>
    <s v="Alliance Column Heater"/>
    <s v="WPPL (SG20)"/>
    <n v="140"/>
    <s v="LC"/>
    <s v="Alliance"/>
    <s v="Column Managers"/>
    <n v="544.73"/>
    <s v="Ee Ling Lim"/>
    <s v="Planned Ending INV"/>
    <n v="259"/>
    <n v="221"/>
    <n v="96"/>
    <n v="72"/>
    <m/>
    <n v="105"/>
    <n v="139"/>
    <n v="189"/>
    <n v="162"/>
    <n v="595"/>
    <n v="147"/>
    <n v="253"/>
    <n v="234"/>
    <n v="161"/>
    <n v="161"/>
    <n v="131"/>
    <n v="195"/>
    <n v="189"/>
    <n v="245"/>
    <m/>
    <n v="108"/>
    <n v="78"/>
    <n v="78"/>
    <n v="58"/>
    <m/>
  </r>
  <r>
    <n v="186001863"/>
    <s v="Alliance Column Heater"/>
    <s v="WPPL (SG20)"/>
    <m/>
    <s v="LC"/>
    <s v="Alliance"/>
    <s v="Column Managers"/>
    <n v="544.73"/>
    <s v="Ee Ling Lim"/>
    <s v="Planned Ending INV Value"/>
    <n v="136469.69"/>
    <n v="116447.10999999999"/>
    <n v="50583.360000000001"/>
    <n v="37937.519999999997"/>
    <n v="341437.68"/>
    <n v="55325.549999999996"/>
    <n v="73240.489999999991"/>
    <n v="99585.989999999991"/>
    <n v="85359.42"/>
    <n v="313511.44999999995"/>
    <n v="77455.76999999999"/>
    <n v="133308.22999999998"/>
    <n v="75875.039999999994"/>
    <n v="87701.53"/>
    <n v="87701.53"/>
    <n v="71359.63"/>
    <n v="106222.35"/>
    <n v="102953.97"/>
    <n v="133458.85"/>
    <m/>
    <n v="58830.840000000004"/>
    <n v="42488.94"/>
    <n v="42488.94"/>
    <n v="31594.34"/>
    <m/>
  </r>
  <r>
    <n v="186001863"/>
    <s v="Alliance Column Heater"/>
    <s v="WPPL (SG20)"/>
    <m/>
    <s v="LC"/>
    <s v="Alliance"/>
    <s v="Column Managers"/>
    <n v="544.73"/>
    <s v="Ee Ling Lim"/>
    <s v="Planned Ending Inv Value @ Accpt Plan"/>
    <m/>
    <m/>
    <m/>
    <m/>
    <n v="0"/>
    <m/>
    <m/>
    <m/>
    <m/>
    <n v="0"/>
    <n v="77455.76999999999"/>
    <n v="133308.22999999998"/>
    <n v="75875.039999999994"/>
    <n v="87701.53"/>
    <n v="87701.53"/>
    <n v="71359.63"/>
    <n v="106222.35"/>
    <n v="102953.97"/>
    <n v="133458.85"/>
    <m/>
    <n v="58830.840000000004"/>
    <n v="53383.54"/>
    <n v="42488.94"/>
    <n v="31594.34"/>
    <m/>
  </r>
  <r>
    <n v="186001863"/>
    <s v="Alliance Column Heater"/>
    <s v="WPPL (SG20)"/>
    <m/>
    <s v="LC"/>
    <s v="Alliance"/>
    <s v="Column Managers"/>
    <n v="544.73"/>
    <s v="Ee Ling Lim"/>
    <s v="Proposed Production "/>
    <m/>
    <m/>
    <m/>
    <m/>
    <m/>
    <m/>
    <m/>
    <m/>
    <m/>
    <m/>
    <m/>
    <m/>
    <m/>
    <n v="420"/>
    <n v="420"/>
    <n v="440"/>
    <n v="530"/>
    <n v="420"/>
    <n v="560"/>
    <n v="1950"/>
    <n v="80"/>
    <n v="0"/>
    <n v="30"/>
    <n v="10"/>
    <n v="0"/>
  </r>
  <r>
    <n v="186001878"/>
    <s v="WATERS F/C III "/>
    <s v="OEM"/>
    <m/>
    <s v="LC"/>
    <s v="Legacy LC"/>
    <s v="Accessories"/>
    <n v="2362.42"/>
    <s v="Dan Sullivan"/>
    <s v="∆ Accepted from Proposed"/>
    <m/>
    <m/>
    <m/>
    <m/>
    <m/>
    <m/>
    <m/>
    <m/>
    <m/>
    <n v="0"/>
    <n v="0"/>
    <n v="0"/>
    <n v="265"/>
    <n v="-90"/>
    <n v="175"/>
    <n v="0"/>
    <n v="0"/>
    <n v="0"/>
    <n v="0"/>
    <m/>
    <n v="0"/>
    <n v="0"/>
    <n v="0"/>
    <n v="0"/>
    <m/>
  </r>
  <r>
    <n v="186001878"/>
    <s v="WATERS F/C III "/>
    <s v="OEM"/>
    <m/>
    <s v="LC"/>
    <s v="Legacy LC"/>
    <s v="Accessories"/>
    <n v="2362.42"/>
    <s v="Dan Sullivan"/>
    <s v="∆ Proposed from Current"/>
    <m/>
    <m/>
    <m/>
    <m/>
    <m/>
    <m/>
    <m/>
    <m/>
    <m/>
    <n v="0"/>
    <m/>
    <m/>
    <n v="-63"/>
    <n v="0"/>
    <n v="-63"/>
    <n v="0"/>
    <n v="0"/>
    <n v="0"/>
    <n v="0"/>
    <m/>
    <n v="0"/>
    <n v="0"/>
    <n v="0"/>
    <n v="0"/>
    <m/>
  </r>
  <r>
    <n v="186001878"/>
    <s v="WATERS F/C III "/>
    <s v="OEM"/>
    <m/>
    <s v="LC"/>
    <s v="Legacy LC"/>
    <s v="Accessories"/>
    <n v="2362.42"/>
    <s v="Dan Sullivan"/>
    <s v="Accepted Plan"/>
    <m/>
    <m/>
    <m/>
    <m/>
    <m/>
    <m/>
    <m/>
    <m/>
    <m/>
    <n v="0"/>
    <m/>
    <m/>
    <n v="265"/>
    <n v="0"/>
    <n v="0"/>
    <n v="50"/>
    <n v="90"/>
    <n v="75"/>
    <n v="50"/>
    <n v="265"/>
    <n v="60"/>
    <n v="75"/>
    <n v="70"/>
    <n v="70"/>
    <n v="0"/>
  </r>
  <r>
    <n v="186001878"/>
    <s v="WATERS F/C III "/>
    <s v="OEM"/>
    <m/>
    <s v="LC"/>
    <s v="Legacy LC"/>
    <s v="Accessories"/>
    <n v="2362.42"/>
    <s v="Dan Sullivan"/>
    <s v="Budget"/>
    <n v="0"/>
    <n v="0"/>
    <n v="0"/>
    <n v="0"/>
    <m/>
    <n v="0"/>
    <n v="0"/>
    <n v="0"/>
    <n v="0"/>
    <m/>
    <n v="0"/>
    <n v="0"/>
    <n v="0"/>
    <n v="0"/>
    <m/>
    <n v="60"/>
    <n v="80"/>
    <n v="80"/>
    <n v="80"/>
    <n v="300"/>
    <n v="55"/>
    <n v="55"/>
    <n v="70"/>
    <n v="85"/>
    <n v="0"/>
  </r>
  <r>
    <n v="186001878"/>
    <s v="WATERS F/C III "/>
    <s v="OEM"/>
    <m/>
    <s v="LC"/>
    <s v="Legacy LC"/>
    <s v="Accessories"/>
    <n v="2362.42"/>
    <s v="Dan Sullivan"/>
    <s v="Current Production Plan"/>
    <m/>
    <m/>
    <m/>
    <m/>
    <m/>
    <m/>
    <m/>
    <m/>
    <m/>
    <n v="0"/>
    <n v="0"/>
    <n v="0"/>
    <n v="0"/>
    <n v="0"/>
    <n v="0"/>
    <n v="50"/>
    <n v="90"/>
    <n v="75"/>
    <n v="50"/>
    <n v="265"/>
    <n v="60"/>
    <n v="75"/>
    <n v="70"/>
    <n v="70"/>
    <n v="0"/>
  </r>
  <r>
    <n v="186001878"/>
    <s v="WATERS F/C III "/>
    <s v="OEM"/>
    <m/>
    <s v="LC"/>
    <s v="Legacy LC"/>
    <s v="Accessories"/>
    <n v="2362.42"/>
    <s v="Dan Sullivan"/>
    <s v="Demand Plan"/>
    <n v="61"/>
    <n v="57"/>
    <n v="57"/>
    <n v="98"/>
    <m/>
    <n v="68"/>
    <n v="70"/>
    <n v="58"/>
    <n v="74"/>
    <n v="270"/>
    <n v="58"/>
    <n v="79"/>
    <n v="74"/>
    <n v="70"/>
    <n v="281"/>
    <n v="55"/>
    <n v="70"/>
    <n v="53"/>
    <n v="74"/>
    <n v="252"/>
    <n v="66"/>
    <n v="77"/>
    <n v="66"/>
    <n v="81"/>
    <n v="0"/>
  </r>
  <r>
    <n v="186001878"/>
    <s v="WATERS F/C III "/>
    <s v="OEM"/>
    <m/>
    <s v="LC"/>
    <s v="Legacy LC"/>
    <s v="Accessories"/>
    <n v="2362.42"/>
    <s v="Dan Sullivan"/>
    <s v="Backlog"/>
    <n v="0"/>
    <n v="0"/>
    <n v="0"/>
    <n v="0"/>
    <n v="0"/>
    <n v="0"/>
    <n v="0"/>
    <n v="0"/>
    <n v="0"/>
    <n v="0"/>
    <n v="0"/>
    <n v="0"/>
    <n v="0"/>
    <n v="0"/>
    <n v="0"/>
    <n v="0"/>
    <n v="0"/>
    <n v="0"/>
    <n v="0"/>
    <n v="0"/>
    <n v="0"/>
    <n v="0"/>
    <n v="0"/>
    <n v="0"/>
    <n v="0"/>
  </r>
  <r>
    <n v="186001878"/>
    <s v="WATERS F/C III "/>
    <s v="OEM"/>
    <n v="25"/>
    <s v="LC"/>
    <s v="Legacy LC"/>
    <s v="Accessories"/>
    <n v="2362.42"/>
    <s v="Dan Sullivan"/>
    <s v="End Inv @ Accept Plan Volume"/>
    <n v="59"/>
    <n v="46"/>
    <n v="26"/>
    <n v="9"/>
    <m/>
    <n v="23"/>
    <n v="29"/>
    <n v="29"/>
    <n v="36"/>
    <n v="117"/>
    <n v="32"/>
    <n v="27"/>
    <n v="26"/>
    <n v="36"/>
    <n v="36"/>
    <n v="30"/>
    <n v="60"/>
    <n v="71"/>
    <n v="43"/>
    <m/>
    <n v="41"/>
    <n v="39"/>
    <n v="43"/>
    <n v="32"/>
    <m/>
  </r>
  <r>
    <n v="186001878"/>
    <s v="WATERS F/C III "/>
    <s v="OEM"/>
    <n v="25"/>
    <s v="LC"/>
    <s v="Legacy LC"/>
    <s v="Accessories"/>
    <n v="2362.42"/>
    <s v="Dan Sullivan"/>
    <s v="Planned Ending INV"/>
    <n v="59"/>
    <n v="46"/>
    <n v="26"/>
    <n v="9"/>
    <m/>
    <n v="23"/>
    <n v="29"/>
    <n v="29"/>
    <n v="36"/>
    <n v="117"/>
    <n v="32"/>
    <n v="27"/>
    <n v="26"/>
    <n v="36"/>
    <n v="36"/>
    <n v="30"/>
    <n v="60"/>
    <n v="71"/>
    <n v="43"/>
    <m/>
    <n v="41"/>
    <n v="39"/>
    <n v="43"/>
    <n v="32"/>
    <m/>
  </r>
  <r>
    <n v="186001878"/>
    <s v="WATERS F/C III "/>
    <s v="OEM"/>
    <m/>
    <s v="LC"/>
    <s v="Legacy LC"/>
    <s v="Accessories"/>
    <n v="2362.42"/>
    <s v="Dan Sullivan"/>
    <s v="Planned Ending INV Value"/>
    <n v="140031.78"/>
    <n v="109177.32"/>
    <n v="61708.92"/>
    <n v="21360.78"/>
    <n v="332278.80000000005"/>
    <n v="54588.66"/>
    <n v="68829.180000000008"/>
    <n v="68829.180000000008"/>
    <n v="85443.12"/>
    <n v="277690.14"/>
    <n v="75949.440000000002"/>
    <n v="64082.340000000004"/>
    <n v="61708.92"/>
    <n v="85047.12"/>
    <n v="85047.12"/>
    <n v="70872.600000000006"/>
    <n v="141745.20000000001"/>
    <n v="167731.82"/>
    <n v="101584.06"/>
    <m/>
    <n v="96859.22"/>
    <n v="92134.38"/>
    <n v="101584.06"/>
    <n v="75597.440000000002"/>
    <m/>
  </r>
  <r>
    <n v="186001878"/>
    <s v="WATERS F/C III "/>
    <s v="OEM"/>
    <m/>
    <s v="LC"/>
    <s v="Legacy LC"/>
    <s v="Accessories"/>
    <n v="2362.42"/>
    <s v="Dan Sullivan"/>
    <s v="Planned Ending Inv Value @ Accpt Plan"/>
    <m/>
    <m/>
    <m/>
    <m/>
    <n v="0"/>
    <m/>
    <m/>
    <m/>
    <m/>
    <n v="0"/>
    <n v="75949.440000000002"/>
    <n v="64082.340000000004"/>
    <n v="61708.92"/>
    <n v="85047.12"/>
    <n v="85047.12"/>
    <n v="70872.600000000006"/>
    <n v="141745.20000000001"/>
    <n v="167731.82"/>
    <n v="101584.06"/>
    <m/>
    <n v="96859.22"/>
    <n v="92134.38"/>
    <n v="101584.06"/>
    <n v="75597.440000000002"/>
    <m/>
  </r>
  <r>
    <n v="186001878"/>
    <s v="WATERS F/C III "/>
    <s v="OEM"/>
    <m/>
    <s v="LC"/>
    <s v="Legacy LC"/>
    <s v="Accessories"/>
    <n v="2362.42"/>
    <s v="Dan Sullivan"/>
    <s v="Proposed Production "/>
    <m/>
    <m/>
    <m/>
    <m/>
    <m/>
    <m/>
    <m/>
    <m/>
    <m/>
    <m/>
    <m/>
    <m/>
    <m/>
    <n v="90"/>
    <n v="90"/>
    <n v="50"/>
    <n v="90"/>
    <n v="75"/>
    <n v="50"/>
    <n v="265"/>
    <n v="60"/>
    <n v="75"/>
    <n v="70"/>
    <n v="70"/>
    <n v="0"/>
  </r>
  <r>
    <n v="186002424"/>
    <s v="2424 ELSD"/>
    <s v="MIL (US31)"/>
    <m/>
    <s v="LC"/>
    <s v="Alliance"/>
    <s v="Detectors"/>
    <n v="5422.15"/>
    <s v="Paul Brusco"/>
    <s v="∆ Accepted from Proposed"/>
    <m/>
    <m/>
    <m/>
    <m/>
    <m/>
    <m/>
    <m/>
    <m/>
    <m/>
    <n v="0"/>
    <n v="0"/>
    <n v="0"/>
    <n v="207"/>
    <n v="-30"/>
    <n v="177"/>
    <n v="0"/>
    <n v="0"/>
    <n v="0"/>
    <n v="0"/>
    <m/>
    <n v="0"/>
    <n v="0"/>
    <n v="0"/>
    <n v="0"/>
    <m/>
  </r>
  <r>
    <n v="186002424"/>
    <s v="2424 ELSD"/>
    <s v="MIL (US31)"/>
    <m/>
    <s v="LC"/>
    <s v="Alliance"/>
    <s v="Detectors"/>
    <n v="5422.15"/>
    <s v="Paul Brusco"/>
    <s v="∆ Proposed from Current"/>
    <m/>
    <m/>
    <m/>
    <m/>
    <m/>
    <m/>
    <m/>
    <m/>
    <m/>
    <n v="0"/>
    <m/>
    <m/>
    <n v="-62"/>
    <n v="0"/>
    <n v="-62"/>
    <n v="0"/>
    <n v="0"/>
    <n v="0"/>
    <n v="0"/>
    <m/>
    <n v="0"/>
    <n v="5"/>
    <n v="3"/>
    <n v="-2"/>
    <m/>
  </r>
  <r>
    <n v="186002424"/>
    <s v="2424 ELSD"/>
    <s v="MIL (US31)"/>
    <m/>
    <s v="LC"/>
    <s v="Alliance"/>
    <s v="Detectors"/>
    <n v="5422.15"/>
    <s v="Paul Brusco"/>
    <s v="Accepted Plan"/>
    <m/>
    <m/>
    <m/>
    <m/>
    <m/>
    <m/>
    <m/>
    <m/>
    <m/>
    <n v="0"/>
    <m/>
    <m/>
    <n v="207"/>
    <n v="0"/>
    <n v="0"/>
    <n v="53"/>
    <n v="62"/>
    <n v="45"/>
    <n v="50"/>
    <n v="210"/>
    <n v="60"/>
    <n v="30"/>
    <n v="25"/>
    <n v="25"/>
    <n v="0"/>
  </r>
  <r>
    <n v="186002424"/>
    <s v="2424 ELSD"/>
    <s v="MIL (US31)"/>
    <m/>
    <s v="LC"/>
    <s v="Alliance"/>
    <s v="Detectors"/>
    <n v="5422.15"/>
    <s v="Paul Brusco"/>
    <s v="Budget"/>
    <n v="0"/>
    <n v="0"/>
    <n v="0"/>
    <n v="0"/>
    <m/>
    <n v="0"/>
    <n v="0"/>
    <n v="0"/>
    <n v="0"/>
    <m/>
    <n v="0"/>
    <n v="0"/>
    <n v="0"/>
    <n v="0"/>
    <m/>
    <n v="51.203293223559214"/>
    <n v="54.860671310956306"/>
    <n v="49.873337555414821"/>
    <n v="54.794173527549084"/>
    <n v="210.73147561747942"/>
    <n v="25"/>
    <n v="25"/>
    <n v="20"/>
    <n v="25"/>
    <n v="0"/>
  </r>
  <r>
    <n v="186002424"/>
    <s v="2424 ELSD"/>
    <s v="MIL (US31)"/>
    <m/>
    <s v="LC"/>
    <s v="Alliance"/>
    <s v="Detectors"/>
    <n v="5422.15"/>
    <s v="Paul Brusco"/>
    <s v="Current Production Plan"/>
    <m/>
    <m/>
    <m/>
    <m/>
    <m/>
    <m/>
    <m/>
    <m/>
    <m/>
    <n v="0"/>
    <n v="0"/>
    <n v="0"/>
    <n v="0"/>
    <n v="0"/>
    <n v="0"/>
    <n v="53"/>
    <n v="62"/>
    <n v="45"/>
    <n v="50"/>
    <n v="210"/>
    <n v="60"/>
    <n v="25"/>
    <n v="22"/>
    <n v="27"/>
    <n v="0"/>
  </r>
  <r>
    <n v="186002424"/>
    <s v="2424 ELSD"/>
    <s v="MIL (US31)"/>
    <m/>
    <s v="LC"/>
    <s v="Alliance"/>
    <s v="Detectors"/>
    <n v="5422.15"/>
    <s v="Paul Brusco"/>
    <s v="Demand Plan"/>
    <n v="28"/>
    <n v="51"/>
    <n v="39"/>
    <n v="51"/>
    <m/>
    <n v="35"/>
    <n v="46"/>
    <n v="118"/>
    <n v="55"/>
    <n v="254"/>
    <n v="46"/>
    <n v="59"/>
    <n v="39"/>
    <n v="60"/>
    <n v="204"/>
    <n v="39"/>
    <n v="54"/>
    <n v="55"/>
    <n v="53"/>
    <n v="201"/>
    <n v="41"/>
    <n v="25.49916382781047"/>
    <n v="22.632393930009293"/>
    <n v="26.846992427217724"/>
    <n v="0"/>
  </r>
  <r>
    <n v="186002424"/>
    <s v="2424 ELSD"/>
    <s v="MIL (US31)"/>
    <m/>
    <s v="LC"/>
    <s v="Alliance"/>
    <s v="Detectors"/>
    <n v="5422.15"/>
    <s v="Paul Brusco"/>
    <s v="Backlog"/>
    <n v="0"/>
    <n v="0"/>
    <n v="0"/>
    <n v="0"/>
    <n v="0"/>
    <n v="0"/>
    <n v="0"/>
    <n v="0"/>
    <n v="0"/>
    <n v="0"/>
    <n v="0"/>
    <n v="0"/>
    <n v="0"/>
    <n v="0"/>
    <n v="0"/>
    <n v="0"/>
    <n v="0"/>
    <n v="0"/>
    <n v="0"/>
    <n v="0"/>
    <n v="112"/>
    <n v="0"/>
    <n v="0"/>
    <n v="0"/>
    <n v="0"/>
  </r>
  <r>
    <n v="186002424"/>
    <s v="2424 ELSD"/>
    <s v="MIL (US31)"/>
    <n v="15"/>
    <s v="LC"/>
    <s v="Alliance"/>
    <s v="Detectors"/>
    <n v="5422.15"/>
    <s v="Paul Brusco"/>
    <s v="End Inv @ Accept Plan Volume"/>
    <n v="37"/>
    <n v="15"/>
    <n v="12"/>
    <n v="17"/>
    <m/>
    <n v="42"/>
    <n v="55"/>
    <n v="10"/>
    <n v="12"/>
    <n v="119"/>
    <n v="18"/>
    <n v="29"/>
    <n v="42"/>
    <n v="11"/>
    <n v="11"/>
    <n v="21"/>
    <n v="26"/>
    <n v="19"/>
    <n v="11"/>
    <m/>
    <n v="30"/>
    <n v="34.50083617218953"/>
    <n v="36.868442242180237"/>
    <n v="35.021449814962509"/>
    <m/>
  </r>
  <r>
    <n v="186002424"/>
    <s v="2424 ELSD"/>
    <s v="MIL (US31)"/>
    <n v="15"/>
    <s v="LC"/>
    <s v="Alliance"/>
    <s v="Detectors"/>
    <n v="5422.15"/>
    <s v="Paul Brusco"/>
    <s v="Planned Ending INV"/>
    <n v="37"/>
    <n v="15"/>
    <n v="12"/>
    <n v="17"/>
    <m/>
    <n v="42"/>
    <n v="55"/>
    <n v="10"/>
    <n v="12"/>
    <n v="119"/>
    <n v="18"/>
    <n v="29"/>
    <n v="42"/>
    <n v="11"/>
    <n v="11"/>
    <n v="21"/>
    <n v="26"/>
    <n v="19"/>
    <n v="11"/>
    <m/>
    <n v="30"/>
    <n v="34.50083617218953"/>
    <n v="36.868442242180237"/>
    <n v="35.021449814962509"/>
    <m/>
  </r>
  <r>
    <n v="186002424"/>
    <s v="2424 ELSD"/>
    <s v="MIL (US31)"/>
    <m/>
    <s v="LC"/>
    <s v="Alliance"/>
    <s v="Detectors"/>
    <n v="5422.15"/>
    <s v="Paul Brusco"/>
    <s v="Planned Ending INV Value"/>
    <n v="195511.69999999998"/>
    <n v="79261.499999999985"/>
    <n v="63409.2"/>
    <n v="89829.7"/>
    <n v="428012.1"/>
    <n v="221932.19999999998"/>
    <n v="290625.49999999994"/>
    <n v="52840.999999999993"/>
    <n v="63409.2"/>
    <n v="628807.89999999991"/>
    <n v="95113.799999999988"/>
    <n v="153238.9"/>
    <n v="221932.19999999998"/>
    <n v="59643.649999999994"/>
    <n v="59643.649999999994"/>
    <n v="113865.15"/>
    <n v="140975.9"/>
    <n v="103020.84999999999"/>
    <n v="59643.649999999994"/>
    <m/>
    <n v="162664.5"/>
    <n v="187068.70885103746"/>
    <n v="199906.22410343756"/>
    <n v="189891.55411419895"/>
    <m/>
  </r>
  <r>
    <n v="186002424"/>
    <s v="2424 ELSD"/>
    <s v="MIL (US31)"/>
    <m/>
    <s v="LC"/>
    <s v="Alliance"/>
    <s v="Detectors"/>
    <n v="5422.15"/>
    <s v="Paul Brusco"/>
    <s v="Planned Ending Inv Value @ Accpt Plan"/>
    <m/>
    <m/>
    <m/>
    <m/>
    <n v="0"/>
    <m/>
    <m/>
    <m/>
    <m/>
    <n v="0"/>
    <n v="95113.799999999988"/>
    <n v="153238.9"/>
    <n v="221932.19999999998"/>
    <n v="59643.649999999994"/>
    <n v="59643.649999999994"/>
    <n v="113865.15"/>
    <n v="140975.9"/>
    <n v="103020.84999999999"/>
    <n v="59643.649999999994"/>
    <m/>
    <n v="162664.5"/>
    <n v="187068.70885103746"/>
    <n v="199906.22410343756"/>
    <n v="189891.55411419895"/>
    <m/>
  </r>
  <r>
    <n v="186002424"/>
    <s v="2424 ELSD"/>
    <s v="MIL (US31)"/>
    <m/>
    <s v="LC"/>
    <s v="Alliance"/>
    <s v="Detectors"/>
    <n v="5422.15"/>
    <s v="Paul Brusco"/>
    <s v="Proposed Production "/>
    <m/>
    <m/>
    <m/>
    <m/>
    <m/>
    <m/>
    <m/>
    <m/>
    <m/>
    <m/>
    <m/>
    <m/>
    <m/>
    <n v="30"/>
    <n v="30"/>
    <n v="53"/>
    <n v="62"/>
    <n v="45"/>
    <n v="50"/>
    <n v="210"/>
    <n v="60"/>
    <n v="30"/>
    <n v="25"/>
    <n v="25"/>
    <n v="0"/>
  </r>
  <r>
    <n v="186002441"/>
    <s v="TCM II"/>
    <s v="WPPL (SG20)"/>
    <m/>
    <s v="LC"/>
    <s v="Legacy LC"/>
    <s v="Accessories"/>
    <n v="669.66"/>
    <s v="Ee Ling Lim"/>
    <s v="∆ Accepted from Proposed"/>
    <m/>
    <m/>
    <m/>
    <m/>
    <m/>
    <m/>
    <m/>
    <m/>
    <m/>
    <n v="0"/>
    <n v="0"/>
    <n v="0"/>
    <n v="260"/>
    <n v="-54"/>
    <n v="206"/>
    <n v="0"/>
    <n v="0"/>
    <n v="0"/>
    <n v="0"/>
    <m/>
    <n v="0"/>
    <n v="9"/>
    <n v="-9"/>
    <n v="0"/>
    <m/>
  </r>
  <r>
    <n v="186002441"/>
    <s v="TCM II"/>
    <s v="WPPL (SG20)"/>
    <m/>
    <s v="LC"/>
    <s v="Legacy LC"/>
    <s v="Accessories"/>
    <n v="669.66"/>
    <s v="Ee Ling Lim"/>
    <s v="∆ Proposed from Current"/>
    <m/>
    <m/>
    <m/>
    <m/>
    <m/>
    <m/>
    <m/>
    <m/>
    <m/>
    <n v="0"/>
    <m/>
    <m/>
    <n v="-60"/>
    <n v="0"/>
    <n v="-60"/>
    <n v="0"/>
    <n v="0"/>
    <n v="0"/>
    <n v="0"/>
    <m/>
    <n v="0"/>
    <n v="-30"/>
    <n v="-30"/>
    <n v="-30"/>
    <m/>
  </r>
  <r>
    <n v="186002441"/>
    <s v="TCM II"/>
    <s v="WPPL (SG20)"/>
    <m/>
    <s v="LC"/>
    <s v="Legacy LC"/>
    <s v="Accessories"/>
    <n v="669.66"/>
    <s v="Ee Ling Lim"/>
    <s v="Accepted Plan"/>
    <m/>
    <m/>
    <m/>
    <m/>
    <m/>
    <m/>
    <m/>
    <m/>
    <m/>
    <n v="0"/>
    <m/>
    <m/>
    <m/>
    <n v="0"/>
    <n v="0"/>
    <n v="82"/>
    <n v="68"/>
    <n v="112"/>
    <n v="85"/>
    <n v="347"/>
    <n v="60"/>
    <n v="64"/>
    <n v="46"/>
    <n v="65"/>
    <n v="0"/>
  </r>
  <r>
    <n v="186002441"/>
    <s v="TCM II"/>
    <s v="WPPL (SG20)"/>
    <m/>
    <s v="LC"/>
    <s v="Legacy LC"/>
    <s v="Accessories"/>
    <n v="669.66"/>
    <s v="Ee Ling Lim"/>
    <s v="Budget"/>
    <n v="0"/>
    <n v="0"/>
    <n v="0"/>
    <n v="0"/>
    <m/>
    <n v="0"/>
    <n v="0"/>
    <n v="0"/>
    <n v="0"/>
    <m/>
    <n v="0"/>
    <n v="0"/>
    <n v="0"/>
    <n v="0"/>
    <m/>
    <n v="60"/>
    <n v="70"/>
    <n v="60"/>
    <n v="70"/>
    <n v="260"/>
    <n v="55"/>
    <n v="85"/>
    <n v="85"/>
    <n v="95"/>
    <n v="0"/>
  </r>
  <r>
    <n v="186002441"/>
    <s v="TCM II"/>
    <s v="WPPL (SG20)"/>
    <m/>
    <s v="LC"/>
    <s v="Legacy LC"/>
    <s v="Accessories"/>
    <n v="669.66"/>
    <s v="Ee Ling Lim"/>
    <s v="Current Production Plan"/>
    <m/>
    <m/>
    <m/>
    <m/>
    <m/>
    <m/>
    <m/>
    <m/>
    <m/>
    <n v="0"/>
    <n v="40"/>
    <n v="48"/>
    <n v="60"/>
    <n v="78"/>
    <n v="226"/>
    <n v="82"/>
    <n v="68"/>
    <n v="112"/>
    <n v="85"/>
    <n v="347"/>
    <n v="60"/>
    <n v="85"/>
    <n v="85"/>
    <n v="95"/>
    <n v="0"/>
  </r>
  <r>
    <n v="186002441"/>
    <s v="TCM II"/>
    <s v="WPPL (SG20)"/>
    <m/>
    <s v="LC"/>
    <s v="Legacy LC"/>
    <s v="Accessories"/>
    <n v="669.66"/>
    <s v="Ee Ling Lim"/>
    <s v="Demand Plan"/>
    <n v="57"/>
    <n v="65"/>
    <n v="71"/>
    <n v="62"/>
    <m/>
    <n v="62"/>
    <n v="61"/>
    <n v="70"/>
    <n v="69"/>
    <n v="262"/>
    <n v="61"/>
    <n v="58"/>
    <n v="45"/>
    <n v="60"/>
    <n v="224"/>
    <n v="62"/>
    <n v="84"/>
    <n v="81"/>
    <n v="87"/>
    <n v="314"/>
    <n v="40"/>
    <n v="66"/>
    <n v="52"/>
    <n v="70"/>
    <n v="0"/>
  </r>
  <r>
    <n v="186002441"/>
    <s v="TCM II"/>
    <s v="WPPL (SG20)"/>
    <m/>
    <s v="LC"/>
    <s v="Legacy LC"/>
    <s v="Accessories"/>
    <n v="669.66"/>
    <s v="Ee Ling Lim"/>
    <s v="Backlog"/>
    <n v="0"/>
    <n v="0"/>
    <n v="0"/>
    <n v="0"/>
    <n v="0"/>
    <n v="0"/>
    <n v="0"/>
    <n v="0"/>
    <n v="0"/>
    <n v="0"/>
    <n v="0"/>
    <n v="0"/>
    <n v="0"/>
    <n v="0"/>
    <n v="0"/>
    <n v="0"/>
    <n v="0"/>
    <n v="0"/>
    <n v="0"/>
    <n v="0"/>
    <n v="9"/>
    <n v="0"/>
    <n v="0"/>
    <n v="0"/>
    <n v="0"/>
  </r>
  <r>
    <n v="186002441"/>
    <s v="TCM II"/>
    <s v="WPPL (SG20)"/>
    <n v="25"/>
    <s v="LC"/>
    <s v="Legacy LC"/>
    <s v="Accessories"/>
    <n v="669.66"/>
    <s v="Ee Ling Lim"/>
    <s v="End Inv @ Accept Plan Volume"/>
    <n v="41"/>
    <n v="71"/>
    <n v="64"/>
    <n v="63"/>
    <m/>
    <n v="77"/>
    <n v="32"/>
    <n v="83"/>
    <n v="30"/>
    <n v="222"/>
    <n v="57"/>
    <n v="38"/>
    <n v="40"/>
    <n v="30"/>
    <n v="30"/>
    <n v="43"/>
    <n v="37"/>
    <n v="60"/>
    <n v="57"/>
    <m/>
    <n v="66"/>
    <n v="64"/>
    <n v="58"/>
    <n v="53"/>
    <m/>
  </r>
  <r>
    <n v="186002441"/>
    <s v="TCM II"/>
    <s v="WPPL (SG20)"/>
    <n v="25"/>
    <s v="LC"/>
    <s v="Legacy LC"/>
    <s v="Accessories"/>
    <n v="669.66"/>
    <s v="Ee Ling Lim"/>
    <s v="Planned Ending INV"/>
    <n v="41"/>
    <n v="71"/>
    <n v="64"/>
    <n v="63"/>
    <m/>
    <n v="77"/>
    <n v="32"/>
    <n v="83"/>
    <n v="30"/>
    <n v="222"/>
    <n v="57"/>
    <n v="38"/>
    <n v="40"/>
    <n v="30"/>
    <n v="30"/>
    <n v="43"/>
    <n v="37"/>
    <n v="60"/>
    <n v="57"/>
    <m/>
    <n v="66"/>
    <n v="55"/>
    <n v="58"/>
    <n v="53"/>
    <m/>
  </r>
  <r>
    <n v="186002441"/>
    <s v="TCM II"/>
    <s v="WPPL (SG20)"/>
    <m/>
    <s v="LC"/>
    <s v="Legacy LC"/>
    <s v="Accessories"/>
    <n v="669.66"/>
    <s v="Ee Ling Lim"/>
    <s v="Planned Ending INV Value"/>
    <n v="30088.259999999995"/>
    <n v="52104.05999999999"/>
    <n v="46967.039999999994"/>
    <n v="46233.179999999993"/>
    <n v="175392.53999999998"/>
    <n v="56507.219999999994"/>
    <n v="23483.519999999997"/>
    <n v="60910.37999999999"/>
    <n v="22015.799999999996"/>
    <n v="162916.91999999998"/>
    <n v="41830.019999999997"/>
    <n v="27886.679999999997"/>
    <n v="29354.399999999994"/>
    <n v="20089.8"/>
    <n v="20089.8"/>
    <n v="28795.379999999997"/>
    <n v="24777.42"/>
    <n v="40179.599999999999"/>
    <n v="38170.619999999995"/>
    <m/>
    <n v="44197.56"/>
    <n v="36831.299999999996"/>
    <n v="38840.28"/>
    <n v="35491.979999999996"/>
    <m/>
  </r>
  <r>
    <n v="186002441"/>
    <s v="TCM II"/>
    <s v="WPPL (SG20)"/>
    <m/>
    <s v="LC"/>
    <s v="Legacy LC"/>
    <s v="Accessories"/>
    <n v="669.66"/>
    <s v="Ee Ling Lim"/>
    <s v="Planned Ending Inv Value @ Accpt Plan"/>
    <m/>
    <m/>
    <m/>
    <m/>
    <n v="0"/>
    <m/>
    <m/>
    <m/>
    <m/>
    <n v="0"/>
    <n v="41830.019999999997"/>
    <n v="27886.679999999997"/>
    <n v="29354.399999999994"/>
    <n v="20089.8"/>
    <n v="20089.8"/>
    <n v="28795.379999999997"/>
    <n v="24777.42"/>
    <n v="40179.599999999999"/>
    <n v="38170.619999999995"/>
    <m/>
    <n v="44197.56"/>
    <n v="42858.239999999998"/>
    <n v="38840.28"/>
    <n v="35491.979999999996"/>
    <m/>
  </r>
  <r>
    <n v="186002441"/>
    <s v="TCM II"/>
    <s v="WPPL (SG20)"/>
    <m/>
    <s v="LC"/>
    <s v="Legacy LC"/>
    <s v="Accessories"/>
    <n v="669.66"/>
    <s v="Ee Ling Lim"/>
    <s v="Proposed Production "/>
    <m/>
    <m/>
    <m/>
    <m/>
    <m/>
    <m/>
    <m/>
    <m/>
    <m/>
    <m/>
    <m/>
    <m/>
    <m/>
    <n v="54"/>
    <n v="54"/>
    <n v="82"/>
    <n v="68"/>
    <n v="112"/>
    <n v="85"/>
    <n v="347"/>
    <n v="60"/>
    <n v="55"/>
    <n v="55"/>
    <n v="65"/>
    <n v="0"/>
  </r>
  <r>
    <n v="186002449"/>
    <s v="PUMP CONTROL MODULE II"/>
    <s v="WPPL (SG20)"/>
    <m/>
    <s v="Data"/>
    <s v="Data H/W"/>
    <s v="Data H/W"/>
    <n v="735.02"/>
    <s v="Ee Ling Lim"/>
    <s v="∆ Accepted from Proposed"/>
    <m/>
    <m/>
    <m/>
    <m/>
    <m/>
    <m/>
    <m/>
    <m/>
    <m/>
    <n v="0"/>
    <n v="0"/>
    <n v="0"/>
    <n v="150"/>
    <n v="-46"/>
    <n v="104"/>
    <n v="0"/>
    <n v="0"/>
    <n v="0"/>
    <n v="0"/>
    <m/>
    <n v="0"/>
    <n v="0"/>
    <n v="0"/>
    <n v="0"/>
    <m/>
  </r>
  <r>
    <n v="186002449"/>
    <s v="PUMP CONTROL MODULE II"/>
    <s v="WPPL (SG20)"/>
    <m/>
    <s v="Data"/>
    <s v="Data H/W"/>
    <s v="Data H/W"/>
    <n v="735.02"/>
    <s v="Ee Ling Lim"/>
    <s v="∆ Proposed from Current"/>
    <m/>
    <m/>
    <m/>
    <m/>
    <m/>
    <m/>
    <m/>
    <m/>
    <m/>
    <n v="0"/>
    <m/>
    <m/>
    <n v="-8"/>
    <n v="0"/>
    <n v="-8"/>
    <n v="0"/>
    <n v="0"/>
    <n v="0"/>
    <n v="0"/>
    <m/>
    <n v="0"/>
    <n v="7"/>
    <n v="10"/>
    <n v="0"/>
    <m/>
  </r>
  <r>
    <n v="186002449"/>
    <s v="PUMP CONTROL MODULE II"/>
    <s v="WPPL (SG20)"/>
    <m/>
    <s v="Data"/>
    <s v="Data H/W"/>
    <s v="Data H/W"/>
    <n v="735.02"/>
    <s v="Ee Ling Lim"/>
    <s v="Accepted Plan"/>
    <m/>
    <m/>
    <m/>
    <m/>
    <m/>
    <m/>
    <m/>
    <m/>
    <m/>
    <n v="0"/>
    <m/>
    <m/>
    <m/>
    <n v="0"/>
    <n v="0"/>
    <n v="40"/>
    <n v="70"/>
    <n v="40"/>
    <n v="70"/>
    <n v="220"/>
    <n v="45"/>
    <n v="52"/>
    <n v="50"/>
    <n v="45"/>
    <n v="0"/>
  </r>
  <r>
    <n v="186002449"/>
    <s v="PUMP CONTROL MODULE II"/>
    <s v="WPPL (SG20)"/>
    <m/>
    <s v="Data"/>
    <s v="Data H/W"/>
    <s v="Data H/W"/>
    <n v="735.02"/>
    <s v="Ee Ling Lim"/>
    <s v="Budget"/>
    <n v="0"/>
    <n v="0"/>
    <n v="0"/>
    <n v="0"/>
    <m/>
    <n v="0"/>
    <n v="0"/>
    <n v="0"/>
    <n v="0"/>
    <m/>
    <n v="0"/>
    <n v="0"/>
    <n v="0"/>
    <n v="0"/>
    <m/>
    <n v="40"/>
    <n v="40"/>
    <n v="30"/>
    <n v="40"/>
    <n v="150"/>
    <n v="0"/>
    <n v="0"/>
    <n v="0"/>
    <n v="0"/>
    <n v="0"/>
  </r>
  <r>
    <n v="186002449"/>
    <s v="PUMP CONTROL MODULE II"/>
    <s v="WPPL (SG20)"/>
    <m/>
    <s v="Data"/>
    <s v="Data H/W"/>
    <s v="Data H/W"/>
    <n v="735.02"/>
    <s v="Ee Ling Lim"/>
    <s v="Current Production Plan"/>
    <m/>
    <m/>
    <m/>
    <m/>
    <m/>
    <m/>
    <m/>
    <m/>
    <m/>
    <n v="0"/>
    <n v="10"/>
    <n v="88"/>
    <n v="24"/>
    <n v="78"/>
    <n v="200"/>
    <n v="40"/>
    <n v="70"/>
    <n v="40"/>
    <n v="70"/>
    <n v="220"/>
    <n v="45"/>
    <n v="45"/>
    <n v="40"/>
    <n v="45"/>
    <n v="0"/>
  </r>
  <r>
    <n v="186002449"/>
    <s v="PUMP CONTROL MODULE II"/>
    <s v="WPPL (SG20)"/>
    <m/>
    <s v="Data"/>
    <s v="Data H/W"/>
    <s v="Data H/W"/>
    <n v="735.02"/>
    <s v="Ee Ling Lim"/>
    <s v="Demand Plan"/>
    <n v="40"/>
    <n v="48"/>
    <n v="54"/>
    <n v="42"/>
    <m/>
    <n v="44"/>
    <n v="48"/>
    <n v="42"/>
    <n v="37"/>
    <n v="171"/>
    <n v="38"/>
    <n v="40"/>
    <n v="59"/>
    <n v="40"/>
    <n v="177"/>
    <n v="27"/>
    <n v="32"/>
    <n v="48"/>
    <n v="44"/>
    <n v="151"/>
    <n v="43"/>
    <n v="48"/>
    <n v="44"/>
    <n v="50"/>
    <n v="0"/>
  </r>
  <r>
    <n v="186002449"/>
    <s v="PUMP CONTROL MODULE II"/>
    <s v="WPPL (SG20)"/>
    <m/>
    <s v="Data"/>
    <s v="Data H/W"/>
    <s v="Data H/W"/>
    <n v="735.02"/>
    <s v="Ee Ling Lim"/>
    <s v="Backlog"/>
    <n v="0"/>
    <n v="0"/>
    <n v="0"/>
    <n v="0"/>
    <n v="0"/>
    <n v="0"/>
    <n v="0"/>
    <n v="0"/>
    <n v="0"/>
    <n v="0"/>
    <n v="0"/>
    <n v="0"/>
    <n v="0"/>
    <n v="0"/>
    <n v="0"/>
    <n v="0"/>
    <n v="0"/>
    <n v="0"/>
    <n v="0"/>
    <n v="0"/>
    <n v="9"/>
    <n v="0"/>
    <n v="0"/>
    <n v="0"/>
    <n v="0"/>
  </r>
  <r>
    <n v="186002449"/>
    <s v="PUMP CONTROL MODULE II"/>
    <s v="WPPL (SG20)"/>
    <n v="15"/>
    <s v="Data"/>
    <s v="Data H/W"/>
    <s v="Data H/W"/>
    <n v="735.02"/>
    <s v="Ee Ling Lim"/>
    <s v="End Inv @ Accept Plan Volume"/>
    <n v="5"/>
    <n v="50"/>
    <n v="57"/>
    <n v="49"/>
    <m/>
    <n v="50"/>
    <n v="17"/>
    <n v="47"/>
    <n v="25"/>
    <n v="139"/>
    <n v="13"/>
    <n v="49"/>
    <n v="9"/>
    <n v="25"/>
    <n v="25"/>
    <n v="25"/>
    <n v="70"/>
    <n v="41"/>
    <n v="42"/>
    <m/>
    <n v="36"/>
    <n v="40"/>
    <n v="46"/>
    <n v="41"/>
    <m/>
  </r>
  <r>
    <n v="186002449"/>
    <s v="PUMP CONTROL MODULE II"/>
    <s v="WPPL (SG20)"/>
    <n v="15"/>
    <s v="Data"/>
    <s v="Data H/W"/>
    <s v="Data H/W"/>
    <n v="735.02"/>
    <s v="Ee Ling Lim"/>
    <s v="Planned Ending INV"/>
    <n v="5"/>
    <n v="50"/>
    <n v="57"/>
    <n v="49"/>
    <m/>
    <n v="50"/>
    <n v="17"/>
    <n v="47"/>
    <n v="25"/>
    <n v="139"/>
    <n v="13"/>
    <n v="49"/>
    <n v="9"/>
    <n v="25"/>
    <n v="25"/>
    <n v="25"/>
    <n v="70"/>
    <n v="41"/>
    <n v="42"/>
    <m/>
    <n v="36"/>
    <n v="40"/>
    <n v="46"/>
    <n v="41"/>
    <m/>
  </r>
  <r>
    <n v="186002449"/>
    <s v="PUMP CONTROL MODULE II"/>
    <s v="WPPL (SG20)"/>
    <m/>
    <s v="Data"/>
    <s v="Data H/W"/>
    <s v="Data H/W"/>
    <n v="735.02"/>
    <s v="Ee Ling Lim"/>
    <s v="Planned Ending INV Value"/>
    <n v="3826.8"/>
    <n v="38268"/>
    <n v="43625.520000000004"/>
    <n v="37502.639999999999"/>
    <n v="123222.96"/>
    <n v="38268"/>
    <n v="13011.12"/>
    <n v="35971.919999999998"/>
    <n v="19134"/>
    <n v="106385.04000000001"/>
    <n v="9949.68"/>
    <n v="37502.639999999999"/>
    <n v="6888.24"/>
    <n v="18375.5"/>
    <n v="18375.5"/>
    <n v="18375.5"/>
    <n v="51451.4"/>
    <n v="30135.82"/>
    <n v="30870.84"/>
    <m/>
    <n v="26460.720000000001"/>
    <n v="29400.799999999999"/>
    <n v="33810.92"/>
    <n v="30135.82"/>
    <m/>
  </r>
  <r>
    <n v="186002449"/>
    <s v="PUMP CONTROL MODULE II"/>
    <s v="WPPL (SG20)"/>
    <n v="0"/>
    <s v="Data"/>
    <s v="Data H/W"/>
    <s v="Data H/W"/>
    <n v="735.02"/>
    <s v="Ee Ling Lim"/>
    <s v="Planned Ending Inv Value @ Accpt Plan"/>
    <m/>
    <m/>
    <m/>
    <m/>
    <n v="0"/>
    <m/>
    <m/>
    <m/>
    <m/>
    <n v="0"/>
    <n v="9949.68"/>
    <n v="37502.639999999999"/>
    <n v="6888.24"/>
    <n v="18375.5"/>
    <n v="18375.5"/>
    <n v="18375.5"/>
    <n v="51451.4"/>
    <n v="30135.82"/>
    <n v="30870.84"/>
    <m/>
    <n v="26460.720000000001"/>
    <n v="29400.799999999999"/>
    <n v="33810.92"/>
    <n v="30135.82"/>
    <m/>
  </r>
  <r>
    <n v="186002449"/>
    <s v="PUMP CONTROL MODULE II"/>
    <s v="WPPL (SG20)"/>
    <m/>
    <s v="Data"/>
    <s v="Data H/W"/>
    <s v="Data H/W"/>
    <n v="735.02"/>
    <s v="Ee Ling Lim"/>
    <s v="Proposed Production "/>
    <m/>
    <m/>
    <m/>
    <m/>
    <m/>
    <m/>
    <m/>
    <m/>
    <m/>
    <m/>
    <m/>
    <m/>
    <m/>
    <n v="46"/>
    <n v="46"/>
    <n v="40"/>
    <n v="70"/>
    <n v="40"/>
    <n v="70"/>
    <n v="220"/>
    <n v="45"/>
    <n v="52"/>
    <n v="50"/>
    <n v="45"/>
    <n v="0"/>
  </r>
  <r>
    <n v="186002465"/>
    <s v="M2465 ECD"/>
    <s v="OEM"/>
    <m/>
    <s v="LC"/>
    <s v="Legacy LC"/>
    <s v="Detectors"/>
    <n v="3509.55"/>
    <s v="Dan Sullivan"/>
    <s v="∆ Accepted from Proposed"/>
    <m/>
    <m/>
    <m/>
    <m/>
    <m/>
    <m/>
    <m/>
    <m/>
    <m/>
    <n v="0"/>
    <n v="0"/>
    <n v="0"/>
    <n v="105"/>
    <n v="-16"/>
    <n v="89"/>
    <n v="0"/>
    <n v="0"/>
    <n v="0"/>
    <n v="0"/>
    <m/>
    <n v="5"/>
    <n v="5"/>
    <n v="-5"/>
    <n v="0"/>
    <m/>
  </r>
  <r>
    <n v="186002465"/>
    <s v="M2465 ECD"/>
    <s v="OEM"/>
    <m/>
    <s v="LC"/>
    <s v="Legacy LC"/>
    <s v="Detectors"/>
    <n v="3509.55"/>
    <s v="Dan Sullivan"/>
    <s v="∆ Proposed from Current"/>
    <m/>
    <m/>
    <m/>
    <m/>
    <m/>
    <m/>
    <m/>
    <m/>
    <m/>
    <n v="0"/>
    <m/>
    <m/>
    <n v="-15"/>
    <n v="0"/>
    <n v="-15"/>
    <n v="0"/>
    <n v="0"/>
    <n v="0"/>
    <n v="0"/>
    <m/>
    <n v="-5"/>
    <n v="0"/>
    <n v="-5"/>
    <n v="-10"/>
    <m/>
  </r>
  <r>
    <n v="186002465"/>
    <s v="M2465 ECD"/>
    <s v="OEM"/>
    <m/>
    <s v="LC"/>
    <s v="Legacy LC"/>
    <s v="Detectors"/>
    <n v="3509.55"/>
    <s v="Dan Sullivan"/>
    <s v="Accepted Plan"/>
    <m/>
    <m/>
    <m/>
    <m/>
    <m/>
    <m/>
    <m/>
    <m/>
    <m/>
    <n v="0"/>
    <m/>
    <m/>
    <n v="105"/>
    <n v="0"/>
    <n v="0"/>
    <n v="10"/>
    <n v="10"/>
    <n v="10"/>
    <n v="30"/>
    <n v="60"/>
    <n v="20"/>
    <n v="20"/>
    <n v="10"/>
    <n v="15"/>
    <n v="0"/>
  </r>
  <r>
    <n v="186002465"/>
    <s v="M2465 ECD"/>
    <s v="OEM"/>
    <m/>
    <s v="LC"/>
    <s v="Legacy LC"/>
    <s v="Detectors"/>
    <n v="3509.55"/>
    <s v="Dan Sullivan"/>
    <s v="Budget"/>
    <n v="0"/>
    <n v="0"/>
    <n v="0"/>
    <n v="0"/>
    <m/>
    <n v="0"/>
    <n v="0"/>
    <n v="0"/>
    <n v="0"/>
    <m/>
    <n v="0"/>
    <n v="0"/>
    <n v="0"/>
    <n v="0"/>
    <m/>
    <n v="15"/>
    <n v="15"/>
    <n v="18"/>
    <n v="18"/>
    <n v="66"/>
    <n v="10"/>
    <n v="15"/>
    <n v="18"/>
    <n v="30"/>
    <n v="0"/>
  </r>
  <r>
    <n v="186002465"/>
    <s v="M2465 ECD"/>
    <s v="OEM"/>
    <m/>
    <s v="LC"/>
    <s v="Legacy LC"/>
    <s v="Detectors"/>
    <n v="3509.55"/>
    <s v="Dan Sullivan"/>
    <s v="Current Production Plan"/>
    <m/>
    <m/>
    <m/>
    <m/>
    <m/>
    <m/>
    <m/>
    <m/>
    <m/>
    <n v="0"/>
    <n v="0"/>
    <n v="0"/>
    <n v="0"/>
    <n v="0"/>
    <n v="0"/>
    <n v="10"/>
    <n v="10"/>
    <n v="10"/>
    <n v="30"/>
    <n v="60"/>
    <n v="20"/>
    <n v="15"/>
    <n v="20"/>
    <n v="25"/>
    <n v="0"/>
  </r>
  <r>
    <n v="186002465"/>
    <s v="M2465 ECD"/>
    <s v="OEM"/>
    <m/>
    <s v="LC"/>
    <s v="Legacy LC"/>
    <s v="Detectors"/>
    <n v="3509.55"/>
    <s v="Dan Sullivan"/>
    <s v="Demand Plan"/>
    <n v="24"/>
    <n v="15"/>
    <n v="22"/>
    <n v="28"/>
    <m/>
    <n v="26"/>
    <n v="24"/>
    <n v="13"/>
    <n v="24"/>
    <n v="87"/>
    <n v="18"/>
    <n v="16"/>
    <n v="12"/>
    <n v="32"/>
    <n v="78"/>
    <n v="12"/>
    <n v="17"/>
    <n v="18"/>
    <n v="21"/>
    <n v="68"/>
    <n v="10"/>
    <n v="16"/>
    <n v="15"/>
    <n v="19"/>
    <n v="0"/>
  </r>
  <r>
    <n v="186002465"/>
    <s v="M2465 ECD"/>
    <s v="OEM"/>
    <m/>
    <s v="LC"/>
    <s v="Legacy LC"/>
    <s v="Detectors"/>
    <n v="3509.55"/>
    <s v="Dan Sullivan"/>
    <s v="Backlog"/>
    <n v="0"/>
    <n v="0"/>
    <n v="0"/>
    <n v="0"/>
    <n v="0"/>
    <n v="0"/>
    <n v="0"/>
    <n v="0"/>
    <n v="0"/>
    <n v="0"/>
    <n v="0"/>
    <n v="0"/>
    <n v="0"/>
    <n v="0"/>
    <n v="0"/>
    <n v="0"/>
    <n v="0"/>
    <n v="0"/>
    <n v="0"/>
    <n v="0"/>
    <n v="16"/>
    <n v="0"/>
    <n v="0"/>
    <n v="0"/>
    <n v="0"/>
  </r>
  <r>
    <n v="186002465"/>
    <s v="M2465 ECD"/>
    <s v="OEM"/>
    <n v="7"/>
    <s v="LC"/>
    <s v="Legacy LC"/>
    <s v="Detectors"/>
    <n v="3509.55"/>
    <s v="Dan Sullivan"/>
    <s v="End Inv @ Accept Plan Volume"/>
    <n v="6"/>
    <n v="14"/>
    <n v="10"/>
    <n v="12"/>
    <m/>
    <n v="14"/>
    <n v="25"/>
    <n v="20"/>
    <n v="24"/>
    <n v="83"/>
    <n v="23"/>
    <n v="26"/>
    <n v="26"/>
    <n v="24"/>
    <n v="24"/>
    <n v="32"/>
    <n v="24"/>
    <n v="17"/>
    <n v="28"/>
    <m/>
    <n v="30"/>
    <n v="34"/>
    <n v="29"/>
    <n v="25"/>
    <m/>
  </r>
  <r>
    <n v="186002465"/>
    <s v="M2465 ECD"/>
    <s v="OEM"/>
    <n v="7"/>
    <s v="LC"/>
    <s v="Legacy LC"/>
    <s v="Detectors"/>
    <n v="3509.55"/>
    <s v="Dan Sullivan"/>
    <s v="Planned Ending INV"/>
    <n v="6"/>
    <n v="14"/>
    <n v="10"/>
    <n v="12"/>
    <m/>
    <n v="14"/>
    <n v="25"/>
    <n v="20"/>
    <n v="24"/>
    <n v="83"/>
    <n v="23"/>
    <n v="26"/>
    <n v="26"/>
    <n v="24"/>
    <n v="24"/>
    <n v="32"/>
    <n v="24"/>
    <n v="17"/>
    <n v="28"/>
    <m/>
    <n v="30"/>
    <n v="29"/>
    <n v="29"/>
    <n v="25"/>
    <m/>
  </r>
  <r>
    <n v="186002465"/>
    <s v="M2465 ECD"/>
    <s v="OEM"/>
    <m/>
    <s v="LC"/>
    <s v="Legacy LC"/>
    <s v="Detectors"/>
    <n v="3509.55"/>
    <s v="Dan Sullivan"/>
    <s v="Planned Ending INV Value"/>
    <n v="19170.059999999998"/>
    <n v="44730.14"/>
    <n v="31950.1"/>
    <n v="38340.119999999995"/>
    <n v="134190.41999999998"/>
    <n v="44730.14"/>
    <n v="79875.25"/>
    <n v="63900.2"/>
    <n v="76680.239999999991"/>
    <n v="265185.82999999996"/>
    <n v="73485.23"/>
    <n v="83070.259999999995"/>
    <n v="83070.259999999995"/>
    <n v="84229.200000000012"/>
    <n v="84229.200000000012"/>
    <n v="112305.60000000001"/>
    <n v="84229.200000000012"/>
    <n v="59662.350000000006"/>
    <n v="98267.400000000009"/>
    <m/>
    <n v="105286.5"/>
    <n v="101776.95000000001"/>
    <n v="101776.95000000001"/>
    <n v="87738.75"/>
    <m/>
  </r>
  <r>
    <n v="186002465"/>
    <s v="M2465 ECD"/>
    <s v="OEM"/>
    <m/>
    <s v="LC"/>
    <s v="Legacy LC"/>
    <s v="Detectors"/>
    <n v="3509.55"/>
    <s v="Dan Sullivan"/>
    <s v="Planned Ending Inv Value @ Accpt Plan"/>
    <m/>
    <m/>
    <m/>
    <m/>
    <n v="0"/>
    <m/>
    <m/>
    <m/>
    <m/>
    <n v="0"/>
    <n v="73485.23"/>
    <n v="83070.259999999995"/>
    <n v="83070.259999999995"/>
    <n v="84229.200000000012"/>
    <n v="84229.200000000012"/>
    <n v="112305.60000000001"/>
    <n v="84229.200000000012"/>
    <n v="59662.350000000006"/>
    <n v="98267.400000000009"/>
    <m/>
    <n v="105286.5"/>
    <n v="119324.70000000001"/>
    <n v="101776.95000000001"/>
    <n v="87738.75"/>
    <m/>
  </r>
  <r>
    <n v="186002465"/>
    <s v="M2465 ECD"/>
    <s v="OEM"/>
    <m/>
    <s v="LC"/>
    <s v="Legacy LC"/>
    <s v="Detectors"/>
    <n v="3509.55"/>
    <s v="Dan Sullivan"/>
    <s v="Proposed Production "/>
    <m/>
    <m/>
    <m/>
    <m/>
    <m/>
    <m/>
    <m/>
    <m/>
    <m/>
    <m/>
    <m/>
    <m/>
    <m/>
    <n v="16"/>
    <n v="16"/>
    <n v="10"/>
    <n v="10"/>
    <n v="10"/>
    <n v="30"/>
    <n v="60"/>
    <n v="15"/>
    <n v="15"/>
    <n v="15"/>
    <n v="15"/>
    <n v="0"/>
  </r>
  <r>
    <n v="186002475"/>
    <s v="2475 FLUOROMETER"/>
    <s v="WEX (EI10) - Transfer to WPPL (SG20)"/>
    <m/>
    <s v="LC"/>
    <s v="Alliance"/>
    <s v="Detectors"/>
    <n v="4403.08"/>
    <s v="Jason Roche"/>
    <s v="∆ Accepted from Proposed"/>
    <m/>
    <m/>
    <m/>
    <m/>
    <m/>
    <m/>
    <m/>
    <m/>
    <m/>
    <n v="0"/>
    <n v="0"/>
    <n v="0"/>
    <n v="595"/>
    <n v="-100"/>
    <n v="495"/>
    <n v="0"/>
    <n v="0"/>
    <n v="0"/>
    <n v="0"/>
    <m/>
    <n v="0"/>
    <n v="-55"/>
    <n v="0"/>
    <n v="0"/>
    <m/>
  </r>
  <r>
    <n v="186002475"/>
    <s v="2475 FLUOROMETER"/>
    <s v="WEX (EI10) - Transfer to WPPL (SG20)"/>
    <m/>
    <s v="LC"/>
    <s v="Alliance"/>
    <s v="Detectors"/>
    <n v="4403.08"/>
    <s v="Jason Roche"/>
    <s v="∆ Proposed from Current"/>
    <m/>
    <m/>
    <m/>
    <m/>
    <m/>
    <m/>
    <m/>
    <m/>
    <m/>
    <n v="0"/>
    <m/>
    <m/>
    <n v="-123"/>
    <n v="0"/>
    <n v="-123"/>
    <n v="0"/>
    <n v="0"/>
    <n v="0"/>
    <n v="0"/>
    <m/>
    <n v="0"/>
    <n v="0"/>
    <n v="-30"/>
    <n v="5"/>
    <m/>
  </r>
  <r>
    <n v="186002475"/>
    <s v="2475 FLUOROMETER"/>
    <s v="WEX (EI10) - Transfer to WPPL (SG20)"/>
    <m/>
    <s v="LC"/>
    <s v="Alliance"/>
    <s v="Detectors"/>
    <n v="4403.08"/>
    <s v="Jason Roche"/>
    <s v="Accepted Plan"/>
    <m/>
    <m/>
    <m/>
    <m/>
    <m/>
    <m/>
    <m/>
    <m/>
    <m/>
    <n v="0"/>
    <m/>
    <m/>
    <n v="595"/>
    <n v="0"/>
    <n v="0"/>
    <n v="143"/>
    <n v="140"/>
    <n v="155"/>
    <n v="153"/>
    <n v="591"/>
    <n v="113"/>
    <n v="20"/>
    <n v="25"/>
    <n v="60"/>
    <n v="0"/>
  </r>
  <r>
    <n v="186002475"/>
    <s v="2475 FLUOROMETER"/>
    <s v="WEX (EI10) - Transfer to WPPL (SG20)"/>
    <m/>
    <s v="LC"/>
    <s v="Alliance"/>
    <s v="Detectors"/>
    <n v="4403.08"/>
    <s v="Jason Roche"/>
    <s v="Budget"/>
    <n v="0"/>
    <n v="0"/>
    <n v="0"/>
    <n v="0"/>
    <m/>
    <n v="0"/>
    <n v="0"/>
    <n v="0"/>
    <n v="0"/>
    <m/>
    <n v="0"/>
    <n v="0"/>
    <n v="0"/>
    <n v="0"/>
    <m/>
    <n v="156"/>
    <n v="162"/>
    <n v="150"/>
    <n v="167"/>
    <n v="635"/>
    <n v="60"/>
    <n v="55"/>
    <n v="55"/>
    <n v="55"/>
    <n v="0"/>
  </r>
  <r>
    <n v="186002475"/>
    <s v="2475 FLUOROMETER"/>
    <s v="WEX (EI10) - Transfer to WPPL (SG20)"/>
    <m/>
    <s v="LC"/>
    <s v="Alliance"/>
    <s v="Detectors"/>
    <n v="4403.08"/>
    <s v="Jason Roche"/>
    <s v="Current Production Plan"/>
    <m/>
    <m/>
    <m/>
    <m/>
    <m/>
    <m/>
    <m/>
    <m/>
    <m/>
    <n v="0"/>
    <n v="0"/>
    <n v="0"/>
    <n v="120"/>
    <n v="116"/>
    <n v="236"/>
    <n v="143"/>
    <n v="140"/>
    <n v="155"/>
    <n v="153"/>
    <n v="591"/>
    <n v="113"/>
    <n v="75"/>
    <n v="55"/>
    <n v="55"/>
    <n v="0"/>
  </r>
  <r>
    <n v="186002475"/>
    <s v="2475 FLUOROMETER"/>
    <s v="WEX (EI10) - Transfer to WPPL (SG20)"/>
    <m/>
    <s v="LC"/>
    <s v="Alliance"/>
    <s v="Detectors"/>
    <n v="4403.08"/>
    <s v="Jason Roche"/>
    <s v="Demand Plan"/>
    <n v="138"/>
    <n v="168"/>
    <n v="151"/>
    <n v="157"/>
    <m/>
    <n v="123"/>
    <n v="143"/>
    <n v="183"/>
    <n v="182"/>
    <n v="631"/>
    <n v="141"/>
    <n v="161"/>
    <n v="131"/>
    <n v="178"/>
    <n v="611"/>
    <n v="127"/>
    <n v="149"/>
    <n v="142"/>
    <n v="165"/>
    <n v="583"/>
    <n v="78"/>
    <n v="55.897181790027879"/>
    <n v="49.612883245586879"/>
    <n v="58.85178142912261"/>
    <n v="0"/>
  </r>
  <r>
    <n v="186002475"/>
    <s v="2475 FLUOROMETER"/>
    <s v="WEX (EI10) - Transfer to WPPL (SG20)"/>
    <m/>
    <s v="LC"/>
    <s v="Alliance"/>
    <s v="Detectors"/>
    <n v="4403.08"/>
    <s v="Jason Roche"/>
    <s v="Backlog"/>
    <n v="0"/>
    <n v="0"/>
    <n v="0"/>
    <n v="0"/>
    <n v="0"/>
    <n v="0"/>
    <n v="0"/>
    <n v="0"/>
    <n v="0"/>
    <n v="0"/>
    <n v="0"/>
    <n v="0"/>
    <n v="0"/>
    <n v="0"/>
    <n v="0"/>
    <n v="0"/>
    <n v="0"/>
    <n v="0"/>
    <n v="0"/>
    <n v="0"/>
    <n v="10"/>
    <n v="0"/>
    <n v="0"/>
    <n v="0"/>
    <n v="0"/>
  </r>
  <r>
    <n v="186002475"/>
    <s v="2475 FLUOROMETER"/>
    <s v="WEX (EI10) - Transfer to WPPL (SG20)"/>
    <n v="45"/>
    <s v="LC"/>
    <s v="Alliance"/>
    <s v="Detectors"/>
    <n v="4403.08"/>
    <s v="Jason Roche"/>
    <s v="End Inv @ Accept Plan Volume"/>
    <n v="31"/>
    <n v="37"/>
    <n v="9"/>
    <n v="37"/>
    <m/>
    <n v="69"/>
    <n v="50"/>
    <n v="16"/>
    <n v="75"/>
    <n v="210"/>
    <n v="41"/>
    <n v="131"/>
    <n v="101"/>
    <n v="76"/>
    <n v="76"/>
    <n v="87"/>
    <n v="65"/>
    <n v="74"/>
    <n v="49"/>
    <m/>
    <n v="72"/>
    <n v="36.102818209972121"/>
    <n v="11.489934964385242"/>
    <n v="12.638153535262632"/>
    <m/>
  </r>
  <r>
    <n v="186002475"/>
    <s v="2475 FLUOROMETER"/>
    <s v="WEX (EI10) - Transfer to WPPL (SG20)"/>
    <n v="45"/>
    <s v="LC"/>
    <s v="Alliance"/>
    <s v="Detectors"/>
    <n v="4403.08"/>
    <s v="Jason Roche"/>
    <s v="Planned Ending INV"/>
    <n v="31"/>
    <n v="37"/>
    <n v="9"/>
    <n v="37"/>
    <m/>
    <n v="69"/>
    <n v="50"/>
    <n v="16"/>
    <n v="75"/>
    <n v="210"/>
    <n v="41"/>
    <n v="131"/>
    <n v="101"/>
    <n v="76"/>
    <n v="76"/>
    <n v="87"/>
    <n v="65"/>
    <n v="74"/>
    <n v="49"/>
    <m/>
    <n v="72"/>
    <n v="91.102818209972128"/>
    <n v="66.489934964385242"/>
    <n v="67.638153535262632"/>
    <m/>
  </r>
  <r>
    <n v="186002475"/>
    <s v="2475 FLUOROMETER"/>
    <s v="WEX (EI10) - Transfer to WPPL (SG20)"/>
    <m/>
    <s v="LC"/>
    <s v="Alliance"/>
    <s v="Detectors"/>
    <n v="4403.08"/>
    <s v="Jason Roche"/>
    <s v="Planned Ending INV Value"/>
    <n v="140533.23000000001"/>
    <n v="167733.21"/>
    <n v="40799.97"/>
    <n v="167733.21"/>
    <n v="516799.62"/>
    <n v="312799.77"/>
    <n v="226666.5"/>
    <n v="72533.279999999999"/>
    <n v="339999.75"/>
    <n v="951999.3"/>
    <n v="185866.53"/>
    <n v="593866.23"/>
    <n v="457866.33"/>
    <n v="334634.08"/>
    <n v="334634.08"/>
    <n v="383067.96"/>
    <n v="286200.2"/>
    <n v="325827.92"/>
    <n v="215750.91999999998"/>
    <m/>
    <n v="317021.76"/>
    <n v="401132.99680396408"/>
    <n v="292760.50284298538"/>
    <n v="297816.20106804417"/>
    <m/>
  </r>
  <r>
    <n v="186002475"/>
    <s v="2475 FLUOROMETER"/>
    <s v="WEX (EI10) - Transfer to WPPL (SG20)"/>
    <m/>
    <s v="LC"/>
    <s v="Alliance"/>
    <s v="Detectors"/>
    <n v="4403.08"/>
    <s v="Jason Roche"/>
    <s v="Planned Ending Inv Value @ Accpt Plan"/>
    <m/>
    <m/>
    <m/>
    <m/>
    <n v="0"/>
    <m/>
    <m/>
    <m/>
    <m/>
    <n v="0"/>
    <n v="185866.53"/>
    <n v="593866.23"/>
    <n v="457866.33"/>
    <n v="334634.08"/>
    <n v="334634.08"/>
    <n v="383067.96"/>
    <n v="286200.2"/>
    <n v="325827.92"/>
    <n v="215750.91999999998"/>
    <m/>
    <n v="317021.76"/>
    <n v="158963.59680396403"/>
    <n v="50591.102842985369"/>
    <n v="55646.801068044188"/>
    <m/>
  </r>
  <r>
    <n v="186002475"/>
    <s v="2475 FLUOROMETER"/>
    <s v="WEX (EI10) - Transfer to WPPL (SG20)"/>
    <m/>
    <s v="LC"/>
    <s v="Alliance"/>
    <s v="Detectors"/>
    <n v="4403.08"/>
    <s v="Jason Roche"/>
    <s v="Proposed Production "/>
    <m/>
    <m/>
    <m/>
    <m/>
    <m/>
    <m/>
    <m/>
    <m/>
    <m/>
    <m/>
    <m/>
    <m/>
    <m/>
    <n v="100"/>
    <n v="100"/>
    <n v="143"/>
    <n v="140"/>
    <n v="155"/>
    <n v="153"/>
    <n v="591"/>
    <n v="113"/>
    <n v="75"/>
    <n v="25"/>
    <n v="60"/>
    <n v="0"/>
  </r>
  <r>
    <n v="186002487"/>
    <s v="2489 UV/Vis Detector"/>
    <s v="WPPL (SG20)"/>
    <m/>
    <s v="LC"/>
    <s v="Alliance"/>
    <s v="Detectors"/>
    <n v="2115.62"/>
    <s v="Ee Ling Lim"/>
    <s v="∆ Accepted from Proposed"/>
    <m/>
    <m/>
    <m/>
    <m/>
    <m/>
    <m/>
    <m/>
    <m/>
    <m/>
    <n v="0"/>
    <n v="0"/>
    <n v="0"/>
    <n v="2980"/>
    <n v="-732"/>
    <n v="2248"/>
    <n v="0"/>
    <n v="0"/>
    <n v="0"/>
    <n v="0"/>
    <m/>
    <n v="0"/>
    <n v="0"/>
    <n v="0"/>
    <n v="0"/>
    <m/>
  </r>
  <r>
    <n v="186002487"/>
    <s v="2490 UV/Vis Detector"/>
    <s v="WPPL (SG20)"/>
    <m/>
    <s v="LC"/>
    <s v="Alliance"/>
    <s v="Detectors"/>
    <n v="2115.62"/>
    <s v="Ee Ling Lim"/>
    <s v="∆ Proposed from Current"/>
    <m/>
    <m/>
    <m/>
    <m/>
    <m/>
    <m/>
    <m/>
    <m/>
    <m/>
    <n v="0"/>
    <m/>
    <m/>
    <n v="-732"/>
    <n v="0"/>
    <n v="-732"/>
    <n v="0"/>
    <n v="0"/>
    <n v="0"/>
    <n v="0"/>
    <m/>
    <n v="0"/>
    <n v="35"/>
    <n v="40"/>
    <n v="-10"/>
    <m/>
  </r>
  <r>
    <n v="186002487"/>
    <s v="2489 UV/Vis Detector"/>
    <s v="WPPL (SG20)"/>
    <m/>
    <s v="LC"/>
    <s v="Alliance"/>
    <s v="Detectors"/>
    <n v="2115.62"/>
    <s v="Ee Ling Lim"/>
    <s v="Accepted Plan"/>
    <m/>
    <m/>
    <m/>
    <m/>
    <m/>
    <m/>
    <m/>
    <m/>
    <m/>
    <n v="0"/>
    <m/>
    <m/>
    <m/>
    <n v="0"/>
    <n v="0"/>
    <n v="770"/>
    <n v="700"/>
    <n v="650"/>
    <n v="732"/>
    <n v="2852"/>
    <n v="315"/>
    <n v="200"/>
    <n v="190"/>
    <n v="210"/>
    <n v="0"/>
  </r>
  <r>
    <n v="186002487"/>
    <s v="2489 UV/Vis Detector"/>
    <s v="WPPL (SG20)"/>
    <m/>
    <s v="LC"/>
    <s v="Alliance"/>
    <s v="Detectors"/>
    <n v="2115.62"/>
    <s v="Ee Ling Lim"/>
    <s v="Budget"/>
    <n v="0"/>
    <n v="0"/>
    <n v="0"/>
    <n v="0"/>
    <m/>
    <n v="0"/>
    <n v="0"/>
    <n v="0"/>
    <n v="0"/>
    <m/>
    <n v="0"/>
    <n v="0"/>
    <n v="0"/>
    <n v="0"/>
    <m/>
    <n v="739.76567447751745"/>
    <n v="792.60607979734004"/>
    <n v="720.55098163394553"/>
    <n v="791.64534515516152"/>
    <n v="3044.5680810639647"/>
    <n v="270"/>
    <n v="165"/>
    <n v="150"/>
    <n v="190"/>
    <n v="0"/>
  </r>
  <r>
    <n v="186002487"/>
    <s v="2489 UV/Vis Detector"/>
    <s v="WPPL (SG20)"/>
    <m/>
    <s v="LC"/>
    <s v="Alliance"/>
    <s v="Detectors"/>
    <n v="2115.62"/>
    <s v="Ee Ling Lim"/>
    <s v="Current Production Plan"/>
    <m/>
    <m/>
    <m/>
    <m/>
    <m/>
    <m/>
    <m/>
    <m/>
    <m/>
    <n v="0"/>
    <n v="696"/>
    <n v="924"/>
    <n v="732"/>
    <n v="732"/>
    <n v="3084"/>
    <n v="770"/>
    <n v="700"/>
    <n v="650"/>
    <n v="732"/>
    <n v="2852"/>
    <n v="315"/>
    <n v="165"/>
    <n v="150"/>
    <n v="220"/>
    <n v="0"/>
  </r>
  <r>
    <n v="186002487"/>
    <s v="2489 UV/Vis Detector"/>
    <s v="WPPL (SG20)"/>
    <m/>
    <s v="LC"/>
    <s v="Alliance"/>
    <s v="Detectors"/>
    <n v="2115.62"/>
    <s v="Ee Ling Lim"/>
    <s v="Demand Plan"/>
    <n v="539"/>
    <n v="634"/>
    <n v="630"/>
    <n v="762"/>
    <m/>
    <n v="579"/>
    <n v="757"/>
    <n v="755"/>
    <n v="742"/>
    <n v="2833"/>
    <n v="730"/>
    <n v="787"/>
    <n v="717"/>
    <n v="827"/>
    <n v="3061"/>
    <n v="576"/>
    <n v="679"/>
    <n v="665"/>
    <n v="817"/>
    <n v="2737"/>
    <n v="320"/>
    <n v="200"/>
    <n v="190"/>
    <n v="215"/>
    <n v="0"/>
  </r>
  <r>
    <n v="186002487"/>
    <s v="2489 UV/Vis Detector"/>
    <s v="WPPL (SG20)"/>
    <m/>
    <s v="LC"/>
    <s v="Alliance"/>
    <s v="Detectors"/>
    <n v="2115.62"/>
    <s v="Ee Ling Lim"/>
    <s v="Backlog"/>
    <n v="0"/>
    <n v="0"/>
    <n v="0"/>
    <n v="0"/>
    <n v="0"/>
    <n v="0"/>
    <n v="0"/>
    <n v="0"/>
    <n v="0"/>
    <n v="0"/>
    <n v="0"/>
    <n v="0"/>
    <n v="0"/>
    <n v="0"/>
    <n v="0"/>
    <n v="0"/>
    <n v="0"/>
    <n v="0"/>
    <n v="0"/>
    <n v="0"/>
    <n v="6"/>
    <n v="0"/>
    <n v="0"/>
    <n v="0"/>
    <n v="0"/>
  </r>
  <r>
    <n v="186002487"/>
    <s v="2489 UV/Vis Detector"/>
    <s v="WPPL (SG20)"/>
    <n v="200"/>
    <s v="LC"/>
    <s v="Alliance"/>
    <s v="Detectors"/>
    <n v="2115.62"/>
    <s v="Ee Ling Lim"/>
    <s v="End Inv @ Accept Plan Volume"/>
    <n v="380"/>
    <n v="187"/>
    <n v="40"/>
    <n v="22"/>
    <m/>
    <n v="97"/>
    <n v="192"/>
    <n v="115"/>
    <n v="144"/>
    <n v="548"/>
    <n v="80"/>
    <n v="250"/>
    <n v="256"/>
    <n v="144"/>
    <n v="144"/>
    <n v="196"/>
    <n v="315"/>
    <n v="298"/>
    <n v="157"/>
    <m/>
    <n v="68"/>
    <n v="68"/>
    <n v="68"/>
    <n v="63"/>
    <m/>
  </r>
  <r>
    <n v="186002487"/>
    <s v="2489 UV/Vis Detector"/>
    <s v="WPPL (SG20)"/>
    <n v="200"/>
    <s v="LC"/>
    <s v="Alliance"/>
    <s v="Detectors"/>
    <n v="2115.62"/>
    <s v="Ee Ling Lim"/>
    <s v="Planned Ending INV"/>
    <n v="380"/>
    <n v="187"/>
    <n v="40"/>
    <n v="22"/>
    <m/>
    <n v="97"/>
    <n v="192"/>
    <n v="115"/>
    <n v="144"/>
    <n v="548"/>
    <n v="80"/>
    <n v="250"/>
    <n v="256"/>
    <n v="144"/>
    <n v="144"/>
    <n v="196"/>
    <n v="315"/>
    <n v="298"/>
    <n v="157"/>
    <m/>
    <n v="68"/>
    <n v="68"/>
    <n v="68"/>
    <n v="63"/>
    <m/>
  </r>
  <r>
    <n v="186002487"/>
    <s v="2489 UV/Vis Detector"/>
    <s v="WPPL (SG20)"/>
    <m/>
    <s v="LC"/>
    <s v="Alliance"/>
    <s v="Detectors"/>
    <n v="2115.62"/>
    <s v="Ee Ling Lim"/>
    <s v="Planned Ending INV Value"/>
    <n v="936643.00000000012"/>
    <n v="460926.95000000007"/>
    <n v="98594.000000000015"/>
    <n v="54226.700000000012"/>
    <n v="1550390.6500000001"/>
    <n v="239090.45000000004"/>
    <n v="473251.20000000007"/>
    <n v="283457.75000000006"/>
    <n v="354938.4"/>
    <n v="1350737.8000000003"/>
    <n v="197188.00000000003"/>
    <n v="616212.50000000012"/>
    <n v="468321.50000000006"/>
    <n v="304649.27999999997"/>
    <n v="304649.27999999997"/>
    <n v="414661.51999999996"/>
    <n v="666420.29999999993"/>
    <n v="630454.76"/>
    <n v="332152.33999999997"/>
    <m/>
    <n v="143862.16"/>
    <n v="143862.16"/>
    <n v="143862.16"/>
    <n v="133284.06"/>
    <m/>
  </r>
  <r>
    <n v="186002487"/>
    <s v="2489 UV/Vis Detector"/>
    <s v="WPPL (SG20)"/>
    <m/>
    <s v="LC"/>
    <s v="Alliance"/>
    <s v="Detectors"/>
    <n v="2115.62"/>
    <s v="Ee Ling Lim"/>
    <s v="Planned Ending Inv Value @ Accpt Plan"/>
    <m/>
    <m/>
    <m/>
    <m/>
    <n v="0"/>
    <m/>
    <m/>
    <m/>
    <m/>
    <n v="0"/>
    <n v="197188.00000000003"/>
    <n v="616212.50000000012"/>
    <n v="468321.50000000006"/>
    <n v="304649.27999999997"/>
    <n v="304649.27999999997"/>
    <n v="414661.51999999996"/>
    <n v="666420.29999999993"/>
    <n v="630454.76"/>
    <n v="332152.33999999997"/>
    <m/>
    <n v="143862.16"/>
    <n v="143862.16"/>
    <n v="143862.16"/>
    <n v="133284.06"/>
    <m/>
  </r>
  <r>
    <n v="186002487"/>
    <s v="2489 UV/Vis Detector"/>
    <s v="WPPL (SG20)"/>
    <m/>
    <s v="LC"/>
    <s v="Alliance"/>
    <s v="Detectors"/>
    <n v="2115.62"/>
    <s v="Ee Ling Lim"/>
    <s v="Proposed Production "/>
    <m/>
    <m/>
    <m/>
    <m/>
    <m/>
    <m/>
    <m/>
    <m/>
    <m/>
    <m/>
    <m/>
    <m/>
    <m/>
    <n v="732"/>
    <n v="732"/>
    <n v="770"/>
    <n v="700"/>
    <n v="650"/>
    <n v="732"/>
    <n v="2852"/>
    <n v="315"/>
    <n v="200"/>
    <n v="190"/>
    <n v="210"/>
    <n v="0"/>
  </r>
  <r>
    <n v="186002488"/>
    <s v="WATER PREP DEGASSER"/>
    <s v="MIL (US31)"/>
    <m/>
    <s v="LC"/>
    <s v="Legacy LC"/>
    <s v="Accessories"/>
    <n v="2613.5700000000002"/>
    <s v="Paul Brusco"/>
    <s v="∆ Accepted from Proposed"/>
    <m/>
    <m/>
    <m/>
    <m/>
    <m/>
    <m/>
    <m/>
    <m/>
    <m/>
    <n v="0"/>
    <n v="0"/>
    <n v="0"/>
    <n v="20"/>
    <n v="-10"/>
    <n v="10"/>
    <n v="0"/>
    <n v="0"/>
    <n v="0"/>
    <n v="0"/>
    <m/>
    <n v="0"/>
    <n v="0"/>
    <n v="0"/>
    <n v="0"/>
    <m/>
  </r>
  <r>
    <n v="186002488"/>
    <s v="WATER PREP DEGASSER"/>
    <s v="MIL (US31)"/>
    <m/>
    <s v="LC"/>
    <s v="Legacy LC"/>
    <s v="Accessories"/>
    <n v="2613.5700000000002"/>
    <s v="Paul Brusco"/>
    <s v="∆ Proposed from Current"/>
    <m/>
    <m/>
    <m/>
    <m/>
    <m/>
    <m/>
    <m/>
    <m/>
    <m/>
    <n v="0"/>
    <m/>
    <m/>
    <n v="-5"/>
    <n v="0"/>
    <n v="-5"/>
    <n v="0"/>
    <n v="0"/>
    <n v="0"/>
    <n v="0"/>
    <m/>
    <n v="0"/>
    <n v="0"/>
    <n v="0"/>
    <n v="1"/>
    <m/>
  </r>
  <r>
    <n v="186002488"/>
    <s v="WATER PREP DEGASSER"/>
    <s v="MIL (US31)"/>
    <m/>
    <s v="LC"/>
    <s v="Legacy LC"/>
    <s v="Accessories"/>
    <n v="2613.5700000000002"/>
    <s v="Paul Brusco"/>
    <s v="Accepted Plan"/>
    <m/>
    <m/>
    <m/>
    <m/>
    <m/>
    <m/>
    <m/>
    <m/>
    <m/>
    <n v="0"/>
    <m/>
    <m/>
    <n v="20"/>
    <n v="0"/>
    <n v="0"/>
    <n v="5"/>
    <n v="15"/>
    <n v="10"/>
    <n v="8"/>
    <n v="38"/>
    <n v="8"/>
    <n v="10"/>
    <n v="10"/>
    <n v="13"/>
    <n v="0"/>
  </r>
  <r>
    <n v="186002488"/>
    <s v="WATER PREP DEGASSER"/>
    <s v="MIL (US31)"/>
    <m/>
    <s v="LC"/>
    <s v="Legacy LC"/>
    <s v="Accessories"/>
    <n v="2613.5700000000002"/>
    <s v="Paul Brusco"/>
    <s v="Budget"/>
    <n v="0"/>
    <n v="0"/>
    <n v="0"/>
    <n v="0"/>
    <m/>
    <n v="0"/>
    <n v="0"/>
    <n v="0"/>
    <n v="0"/>
    <m/>
    <n v="0"/>
    <n v="0"/>
    <n v="0"/>
    <n v="0"/>
    <m/>
    <n v="5"/>
    <n v="5"/>
    <n v="5"/>
    <n v="5"/>
    <n v="20"/>
    <n v="5"/>
    <n v="5"/>
    <n v="10"/>
    <n v="12"/>
    <n v="0"/>
  </r>
  <r>
    <n v="186002488"/>
    <s v="WATER PREP DEGASSER"/>
    <s v="MIL (US31)"/>
    <m/>
    <s v="LC"/>
    <s v="Legacy LC"/>
    <s v="Accessories"/>
    <n v="2613.5700000000002"/>
    <s v="Paul Brusco"/>
    <s v="Current Production Plan"/>
    <m/>
    <m/>
    <m/>
    <m/>
    <m/>
    <m/>
    <m/>
    <m/>
    <m/>
    <n v="0"/>
    <n v="0"/>
    <n v="0"/>
    <n v="0"/>
    <n v="0"/>
    <n v="0"/>
    <n v="5"/>
    <n v="15"/>
    <n v="10"/>
    <n v="8"/>
    <n v="38"/>
    <n v="8"/>
    <n v="10"/>
    <n v="10"/>
    <n v="12"/>
    <n v="0"/>
  </r>
  <r>
    <n v="186002488"/>
    <s v="WATER PREP DEGASSER"/>
    <s v="MIL (US31)"/>
    <m/>
    <s v="LC"/>
    <s v="Legacy LC"/>
    <s v="Accessories"/>
    <n v="2613.5700000000002"/>
    <s v="Paul Brusco"/>
    <s v="Demand Plan"/>
    <n v="3"/>
    <n v="5"/>
    <n v="4"/>
    <n v="8"/>
    <m/>
    <n v="8"/>
    <n v="8"/>
    <n v="9"/>
    <n v="7"/>
    <n v="32"/>
    <n v="3"/>
    <n v="4"/>
    <n v="2"/>
    <n v="10"/>
    <n v="19"/>
    <n v="7"/>
    <n v="9"/>
    <n v="6"/>
    <n v="10"/>
    <n v="32"/>
    <n v="13"/>
    <n v="11"/>
    <n v="10"/>
    <n v="13"/>
    <n v="0"/>
  </r>
  <r>
    <n v="186002488"/>
    <s v="WATER PREP DEGASSER"/>
    <s v="MIL (US31)"/>
    <m/>
    <s v="LC"/>
    <s v="Legacy LC"/>
    <s v="Accessories"/>
    <n v="2613.5700000000002"/>
    <s v="Paul Brusco"/>
    <s v="Backlog"/>
    <n v="0"/>
    <n v="0"/>
    <n v="0"/>
    <n v="0"/>
    <n v="0"/>
    <n v="0"/>
    <n v="0"/>
    <n v="0"/>
    <n v="0"/>
    <n v="0"/>
    <n v="0"/>
    <n v="0"/>
    <n v="0"/>
    <n v="0"/>
    <n v="0"/>
    <n v="0"/>
    <n v="0"/>
    <n v="0"/>
    <n v="0"/>
    <n v="0"/>
    <n v="2"/>
    <n v="0"/>
    <n v="0"/>
    <n v="0"/>
    <n v="0"/>
  </r>
  <r>
    <n v="186002488"/>
    <s v="WATER PREP DEGASSER"/>
    <s v="MIL (US31)"/>
    <n v="3"/>
    <s v="LC"/>
    <s v="Legacy LC"/>
    <s v="Accessories"/>
    <n v="2613.5700000000002"/>
    <s v="Paul Brusco"/>
    <s v="End Inv @ Accept Plan Volume"/>
    <n v="0"/>
    <n v="3"/>
    <n v="5"/>
    <n v="2"/>
    <m/>
    <n v="1"/>
    <n v="8"/>
    <n v="5"/>
    <n v="6"/>
    <n v="20"/>
    <n v="2"/>
    <n v="6"/>
    <n v="4"/>
    <n v="6"/>
    <n v="6"/>
    <n v="2"/>
    <n v="6"/>
    <n v="10"/>
    <n v="9"/>
    <m/>
    <n v="6"/>
    <n v="5"/>
    <n v="5"/>
    <n v="5"/>
    <m/>
  </r>
  <r>
    <n v="186002488"/>
    <s v="WATER PREP DEGASSER"/>
    <s v="MIL (US31)"/>
    <n v="3"/>
    <s v="LC"/>
    <s v="Legacy LC"/>
    <s v="Accessories"/>
    <n v="2613.5700000000002"/>
    <s v="Paul Brusco"/>
    <s v="Planned Ending INV"/>
    <n v="0"/>
    <n v="3"/>
    <n v="5"/>
    <n v="2"/>
    <m/>
    <n v="1"/>
    <n v="8"/>
    <n v="5"/>
    <n v="6"/>
    <n v="20"/>
    <n v="2"/>
    <n v="6"/>
    <n v="4"/>
    <n v="6"/>
    <n v="6"/>
    <n v="2"/>
    <n v="6"/>
    <n v="10"/>
    <n v="9"/>
    <m/>
    <n v="6"/>
    <n v="5"/>
    <n v="5"/>
    <n v="5"/>
    <m/>
  </r>
  <r>
    <n v="186002488"/>
    <s v="WATER PREP DEGASSER"/>
    <s v="MIL (US31)"/>
    <m/>
    <s v="LC"/>
    <s v="Legacy LC"/>
    <s v="Accessories"/>
    <n v="2613.5700000000002"/>
    <s v="Paul Brusco"/>
    <s v="Planned Ending INV Value"/>
    <n v="0"/>
    <n v="7800.7799999999988"/>
    <n v="13001.3"/>
    <n v="5200.5199999999995"/>
    <n v="26002.6"/>
    <n v="2600.2599999999998"/>
    <n v="20802.079999999998"/>
    <n v="13001.3"/>
    <n v="15601.559999999998"/>
    <n v="52005.2"/>
    <n v="5200.5199999999995"/>
    <n v="15601.559999999998"/>
    <n v="10401.039999999999"/>
    <n v="15681.420000000002"/>
    <n v="15681.420000000002"/>
    <n v="5227.1400000000003"/>
    <n v="15681.420000000002"/>
    <n v="26135.7"/>
    <n v="23522.13"/>
    <m/>
    <n v="15681.420000000002"/>
    <n v="13067.85"/>
    <n v="13067.85"/>
    <n v="13067.85"/>
    <m/>
  </r>
  <r>
    <n v="186002488"/>
    <s v="WATER PREP DEGASSER"/>
    <s v="MIL (US31)"/>
    <m/>
    <s v="LC"/>
    <s v="Legacy LC"/>
    <s v="Accessories"/>
    <n v="2613.5700000000002"/>
    <s v="Paul Brusco"/>
    <s v="Planned Ending Inv Value @ Accpt Plan"/>
    <m/>
    <m/>
    <m/>
    <m/>
    <n v="0"/>
    <m/>
    <m/>
    <m/>
    <m/>
    <n v="0"/>
    <n v="5200.5199999999995"/>
    <n v="15601.559999999998"/>
    <n v="10401.039999999999"/>
    <n v="15681.420000000002"/>
    <n v="15681.420000000002"/>
    <n v="5227.1400000000003"/>
    <n v="15681.420000000002"/>
    <n v="26135.7"/>
    <n v="23522.13"/>
    <m/>
    <n v="15681.420000000002"/>
    <n v="13067.85"/>
    <n v="13067.85"/>
    <n v="13067.85"/>
    <m/>
  </r>
  <r>
    <n v="186002488"/>
    <s v="WATER PREP DEGASSER"/>
    <s v="MIL (US31)"/>
    <m/>
    <s v="LC"/>
    <s v="Legacy LC"/>
    <s v="Accessories"/>
    <n v="2613.5700000000002"/>
    <s v="Paul Brusco"/>
    <s v="Proposed Production "/>
    <m/>
    <m/>
    <m/>
    <m/>
    <m/>
    <m/>
    <m/>
    <m/>
    <m/>
    <m/>
    <m/>
    <m/>
    <m/>
    <n v="10"/>
    <n v="10"/>
    <n v="5"/>
    <n v="15"/>
    <n v="10"/>
    <n v="8"/>
    <n v="38"/>
    <n v="8"/>
    <n v="10"/>
    <n v="10"/>
    <n v="13"/>
    <n v="0"/>
  </r>
  <r>
    <n v="186002776"/>
    <s v="2777 C Sample Manager"/>
    <s v="OEM"/>
    <m/>
    <s v="LC"/>
    <s v="Legacy LC"/>
    <s v="Injectors"/>
    <n v="9796.41"/>
    <s v="Dan Sullivan"/>
    <s v="∆ Accepted from Proposed"/>
    <m/>
    <m/>
    <m/>
    <m/>
    <m/>
    <m/>
    <m/>
    <m/>
    <m/>
    <n v="0"/>
    <n v="0"/>
    <n v="0"/>
    <n v="35"/>
    <n v="-10"/>
    <n v="25"/>
    <n v="0"/>
    <n v="0"/>
    <n v="0"/>
    <n v="0"/>
    <m/>
    <n v="0"/>
    <n v="0"/>
    <n v="0"/>
    <n v="0"/>
    <m/>
  </r>
  <r>
    <n v="186002776"/>
    <s v="2777 C Sample Manager"/>
    <s v="OEM"/>
    <m/>
    <s v="LC"/>
    <s v="Legacy LC"/>
    <s v="Injectors"/>
    <n v="9796.41"/>
    <s v="Dan Sullivan"/>
    <s v="∆ Proposed from Current"/>
    <m/>
    <m/>
    <m/>
    <m/>
    <m/>
    <m/>
    <m/>
    <m/>
    <m/>
    <n v="0"/>
    <m/>
    <m/>
    <n v="0"/>
    <n v="0"/>
    <n v="0"/>
    <n v="0"/>
    <n v="0"/>
    <n v="0"/>
    <n v="0"/>
    <m/>
    <n v="0"/>
    <n v="12"/>
    <n v="8"/>
    <n v="2"/>
    <m/>
  </r>
  <r>
    <n v="186002776"/>
    <s v="2777 C Sample Manager"/>
    <s v="OEM"/>
    <m/>
    <s v="LC"/>
    <s v="Legacy LC"/>
    <s v="Injectors"/>
    <n v="9796.41"/>
    <s v="Dan Sullivan"/>
    <s v="Accepted Plan"/>
    <m/>
    <m/>
    <m/>
    <m/>
    <m/>
    <m/>
    <m/>
    <m/>
    <m/>
    <n v="0"/>
    <m/>
    <m/>
    <n v="35"/>
    <n v="0"/>
    <n v="0"/>
    <n v="10"/>
    <n v="5"/>
    <n v="15"/>
    <n v="20"/>
    <n v="50"/>
    <n v="8"/>
    <n v="22"/>
    <n v="16"/>
    <n v="14"/>
    <n v="0"/>
  </r>
  <r>
    <n v="186002776"/>
    <s v="2777 C Sample Manager"/>
    <s v="OEM"/>
    <m/>
    <s v="LC"/>
    <s v="Legacy LC"/>
    <s v="Injectors"/>
    <n v="9796.41"/>
    <s v="Dan Sullivan"/>
    <s v="Budget"/>
    <n v="0"/>
    <n v="0"/>
    <n v="0"/>
    <n v="0"/>
    <m/>
    <n v="0"/>
    <n v="0"/>
    <n v="0"/>
    <n v="0"/>
    <m/>
    <n v="0"/>
    <n v="0"/>
    <n v="0"/>
    <n v="0"/>
    <m/>
    <n v="11"/>
    <n v="10"/>
    <n v="10"/>
    <n v="12"/>
    <n v="43"/>
    <n v="8"/>
    <n v="10"/>
    <n v="10"/>
    <n v="18"/>
    <n v="0"/>
  </r>
  <r>
    <n v="186002776"/>
    <s v="2777 C Sample Manager"/>
    <s v="OEM"/>
    <m/>
    <s v="LC"/>
    <s v="Legacy LC"/>
    <s v="Injectors"/>
    <n v="9796.41"/>
    <s v="Dan Sullivan"/>
    <s v="Current Production Plan"/>
    <m/>
    <m/>
    <m/>
    <m/>
    <m/>
    <m/>
    <m/>
    <m/>
    <m/>
    <n v="0"/>
    <n v="0"/>
    <n v="0"/>
    <n v="0"/>
    <n v="0"/>
    <n v="0"/>
    <n v="10"/>
    <n v="5"/>
    <n v="15"/>
    <n v="20"/>
    <n v="50"/>
    <n v="8"/>
    <n v="10"/>
    <n v="8"/>
    <n v="12"/>
    <n v="0"/>
  </r>
  <r>
    <n v="186002776"/>
    <s v="2777 C Sample Manager"/>
    <s v="OEM"/>
    <m/>
    <s v="LC"/>
    <s v="Legacy LC"/>
    <s v="Injectors"/>
    <n v="9796.41"/>
    <s v="Dan Sullivan"/>
    <s v="Demand Plan"/>
    <n v="3"/>
    <n v="6"/>
    <n v="6"/>
    <n v="6"/>
    <m/>
    <n v="7"/>
    <n v="10"/>
    <n v="5"/>
    <n v="22"/>
    <n v="44"/>
    <n v="6"/>
    <n v="2"/>
    <n v="6"/>
    <n v="10"/>
    <n v="24"/>
    <n v="8"/>
    <n v="12"/>
    <n v="4"/>
    <n v="10"/>
    <n v="34"/>
    <n v="22"/>
    <n v="13"/>
    <n v="10"/>
    <n v="15"/>
    <n v="0"/>
  </r>
  <r>
    <n v="186002776"/>
    <s v="2777 C Sample Manager"/>
    <s v="OEM"/>
    <m/>
    <s v="LC"/>
    <s v="Legacy LC"/>
    <s v="Injectors"/>
    <n v="9796.41"/>
    <s v="Dan Sullivan"/>
    <s v="Backlog"/>
    <n v="0"/>
    <n v="0"/>
    <n v="0"/>
    <n v="0"/>
    <n v="0"/>
    <n v="0"/>
    <n v="0"/>
    <n v="0"/>
    <n v="0"/>
    <n v="0"/>
    <n v="0"/>
    <n v="0"/>
    <n v="0"/>
    <n v="0"/>
    <n v="0"/>
    <n v="0"/>
    <n v="0"/>
    <n v="0"/>
    <n v="0"/>
    <n v="0"/>
    <m/>
    <n v="0"/>
    <n v="0"/>
    <n v="0"/>
    <n v="0"/>
  </r>
  <r>
    <n v="186002776"/>
    <s v="2777 C Sample Manager"/>
    <s v="OEM"/>
    <n v="15"/>
    <s v="LC"/>
    <s v="Legacy LC"/>
    <s v="Injectors"/>
    <n v="9796.41"/>
    <s v="Dan Sullivan"/>
    <s v="End Inv @ Accept Plan Volume"/>
    <n v="23"/>
    <n v="17"/>
    <n v="18"/>
    <n v="10"/>
    <m/>
    <n v="4"/>
    <n v="11"/>
    <n v="3"/>
    <n v="16"/>
    <n v="34"/>
    <n v="20"/>
    <n v="35"/>
    <n v="25"/>
    <n v="16"/>
    <n v="16"/>
    <n v="22"/>
    <n v="6"/>
    <n v="12"/>
    <n v="17"/>
    <m/>
    <n v="6"/>
    <n v="15"/>
    <n v="21"/>
    <n v="20"/>
    <m/>
  </r>
  <r>
    <n v="186002776"/>
    <s v="2777 C Sample Manager"/>
    <s v="OEM"/>
    <n v="15"/>
    <s v="LC"/>
    <s v="Legacy LC"/>
    <s v="Injectors"/>
    <n v="9796.41"/>
    <s v="Dan Sullivan"/>
    <s v="Planned Ending INV"/>
    <n v="23"/>
    <n v="17"/>
    <n v="18"/>
    <n v="10"/>
    <m/>
    <n v="4"/>
    <n v="11"/>
    <n v="3"/>
    <n v="16"/>
    <n v="34"/>
    <n v="20"/>
    <n v="35"/>
    <n v="25"/>
    <n v="16"/>
    <n v="16"/>
    <n v="22"/>
    <n v="6"/>
    <n v="12"/>
    <n v="17"/>
    <m/>
    <n v="6"/>
    <n v="15"/>
    <n v="21"/>
    <n v="20"/>
    <m/>
  </r>
  <r>
    <n v="186002776"/>
    <s v="2777 C Sample Manager"/>
    <s v="OEM"/>
    <m/>
    <s v="LC"/>
    <s v="Legacy LC"/>
    <s v="Injectors"/>
    <n v="9796.41"/>
    <s v="Dan Sullivan"/>
    <s v="Planned Ending INV Value"/>
    <n v="209964.69999999998"/>
    <n v="155191.29999999999"/>
    <n v="164320.19999999998"/>
    <n v="91289"/>
    <n v="620765.19999999995"/>
    <n v="36515.599999999999"/>
    <n v="100417.9"/>
    <n v="27386.699999999997"/>
    <n v="146062.39999999999"/>
    <n v="310382.59999999998"/>
    <n v="182578"/>
    <n v="319511.5"/>
    <n v="228222.5"/>
    <n v="156742.56"/>
    <n v="156742.56"/>
    <n v="215521.02"/>
    <n v="58778.46"/>
    <n v="117556.92"/>
    <n v="166538.97"/>
    <m/>
    <n v="58778.46"/>
    <n v="146946.15"/>
    <n v="205724.61"/>
    <n v="195928.2"/>
    <m/>
  </r>
  <r>
    <n v="186002776"/>
    <s v="2777 C Sample Manager"/>
    <s v="OEM"/>
    <m/>
    <s v="LC"/>
    <s v="Legacy LC"/>
    <s v="Injectors"/>
    <n v="9796.41"/>
    <s v="Dan Sullivan"/>
    <s v="Planned Ending Inv Value @ Accpt Plan"/>
    <m/>
    <m/>
    <m/>
    <m/>
    <n v="0"/>
    <m/>
    <m/>
    <m/>
    <m/>
    <n v="0"/>
    <n v="182578"/>
    <n v="319511.5"/>
    <n v="228222.5"/>
    <n v="156742.56"/>
    <n v="156742.56"/>
    <n v="215521.02"/>
    <n v="58778.46"/>
    <n v="117556.92"/>
    <n v="166538.97"/>
    <m/>
    <n v="58778.46"/>
    <n v="146946.15"/>
    <n v="205724.61"/>
    <n v="195928.2"/>
    <m/>
  </r>
  <r>
    <n v="186002776"/>
    <s v="2777 C Sample Manager"/>
    <s v="OEM"/>
    <m/>
    <s v="LC"/>
    <s v="Legacy LC"/>
    <s v="Injectors"/>
    <n v="9796.41"/>
    <s v="Dan Sullivan"/>
    <s v="Proposed Production "/>
    <m/>
    <m/>
    <m/>
    <m/>
    <m/>
    <m/>
    <m/>
    <m/>
    <m/>
    <m/>
    <m/>
    <m/>
    <m/>
    <n v="10"/>
    <n v="10"/>
    <n v="10"/>
    <n v="5"/>
    <n v="15"/>
    <n v="20"/>
    <n v="50"/>
    <n v="8"/>
    <n v="22"/>
    <n v="16"/>
    <n v="14"/>
    <n v="0"/>
  </r>
  <r>
    <n v="186002777"/>
    <s v="2777 SAMPLE MANAGER"/>
    <s v="OEM"/>
    <m/>
    <s v="LC"/>
    <s v="Legacy LC"/>
    <s v="Injectors"/>
    <n v="10296.959999999999"/>
    <s v="Dan Sullivan"/>
    <s v="∆ Accepted from Proposed"/>
    <m/>
    <m/>
    <m/>
    <m/>
    <m/>
    <m/>
    <m/>
    <m/>
    <m/>
    <n v="0"/>
    <n v="0"/>
    <n v="0"/>
    <n v="13"/>
    <n v="-3"/>
    <n v="10"/>
    <n v="0"/>
    <n v="0"/>
    <n v="0"/>
    <n v="0"/>
    <m/>
    <n v="0"/>
    <n v="0"/>
    <n v="0"/>
    <n v="0"/>
    <m/>
  </r>
  <r>
    <n v="186002777"/>
    <s v="2777 SAMPLE MANAGER"/>
    <s v="OEM"/>
    <m/>
    <s v="LC"/>
    <s v="Legacy LC"/>
    <s v="Injectors"/>
    <n v="10296.959999999999"/>
    <s v="Dan Sullivan"/>
    <s v="∆ Proposed from Current"/>
    <m/>
    <m/>
    <m/>
    <m/>
    <m/>
    <m/>
    <m/>
    <m/>
    <m/>
    <n v="0"/>
    <m/>
    <m/>
    <n v="0"/>
    <n v="0"/>
    <n v="0"/>
    <n v="0"/>
    <n v="0"/>
    <n v="0"/>
    <n v="0"/>
    <m/>
    <n v="0"/>
    <n v="3"/>
    <n v="0"/>
    <n v="0"/>
    <m/>
  </r>
  <r>
    <n v="186002777"/>
    <s v="2777 SAMPLE MANAGER"/>
    <s v="OEM"/>
    <m/>
    <s v="LC"/>
    <s v="Legacy LC"/>
    <s v="Injectors"/>
    <n v="10296.959999999999"/>
    <s v="Dan Sullivan"/>
    <s v="Accepted Plan"/>
    <m/>
    <m/>
    <m/>
    <m/>
    <m/>
    <m/>
    <m/>
    <m/>
    <m/>
    <n v="0"/>
    <m/>
    <m/>
    <n v="13"/>
    <n v="0"/>
    <n v="0"/>
    <n v="5"/>
    <n v="5"/>
    <n v="2"/>
    <n v="3"/>
    <n v="15"/>
    <n v="2"/>
    <n v="5"/>
    <n v="4"/>
    <n v="4"/>
    <n v="0"/>
  </r>
  <r>
    <n v="186002777"/>
    <s v="2777 SAMPLE MANAGER"/>
    <s v="OEM"/>
    <m/>
    <s v="LC"/>
    <s v="Legacy LC"/>
    <s v="Injectors"/>
    <n v="10296.959999999999"/>
    <s v="Dan Sullivan"/>
    <s v="Budget"/>
    <n v="0"/>
    <n v="0"/>
    <n v="0"/>
    <n v="0"/>
    <m/>
    <n v="0"/>
    <n v="0"/>
    <n v="0"/>
    <n v="0"/>
    <m/>
    <n v="0"/>
    <n v="0"/>
    <n v="0"/>
    <n v="0"/>
    <m/>
    <n v="5"/>
    <n v="2"/>
    <n v="2"/>
    <n v="5"/>
    <n v="14"/>
    <n v="2"/>
    <n v="2"/>
    <n v="2"/>
    <n v="5"/>
    <n v="0"/>
  </r>
  <r>
    <n v="186002777"/>
    <s v="2777 SAMPLE MANAGER"/>
    <s v="OEM"/>
    <m/>
    <s v="LC"/>
    <s v="Legacy LC"/>
    <s v="Injectors"/>
    <n v="10296.959999999999"/>
    <s v="Dan Sullivan"/>
    <s v="Current Production Plan"/>
    <m/>
    <m/>
    <m/>
    <m/>
    <m/>
    <m/>
    <m/>
    <m/>
    <m/>
    <n v="0"/>
    <n v="0"/>
    <n v="0"/>
    <n v="0"/>
    <n v="0"/>
    <n v="0"/>
    <n v="5"/>
    <n v="5"/>
    <n v="2"/>
    <n v="3"/>
    <n v="15"/>
    <n v="2"/>
    <n v="2"/>
    <n v="4"/>
    <n v="4"/>
    <n v="0"/>
  </r>
  <r>
    <n v="186002777"/>
    <s v="2777 SAMPLE MANAGER"/>
    <s v="OEM"/>
    <m/>
    <s v="LC"/>
    <s v="Legacy LC"/>
    <s v="Injectors"/>
    <n v="10296.959999999999"/>
    <s v="Dan Sullivan"/>
    <s v="Demand Plan"/>
    <n v="2"/>
    <n v="5"/>
    <n v="3"/>
    <n v="7"/>
    <m/>
    <n v="6"/>
    <n v="1"/>
    <n v="1"/>
    <n v="4"/>
    <n v="12"/>
    <n v="1"/>
    <n v="6"/>
    <n v="2"/>
    <n v="6"/>
    <n v="15"/>
    <n v="2"/>
    <n v="3"/>
    <n v="0"/>
    <n v="4"/>
    <n v="9"/>
    <n v="2"/>
    <n v="4"/>
    <n v="3"/>
    <n v="4"/>
    <n v="0"/>
  </r>
  <r>
    <n v="186002777"/>
    <s v="2777 SAMPLE MANAGER"/>
    <s v="OEM"/>
    <m/>
    <s v="LC"/>
    <s v="Legacy LC"/>
    <s v="Injectors"/>
    <n v="10296.959999999999"/>
    <s v="Dan Sullivan"/>
    <s v="Backlog"/>
    <n v="0"/>
    <n v="0"/>
    <n v="0"/>
    <n v="0"/>
    <n v="0"/>
    <n v="0"/>
    <n v="0"/>
    <n v="0"/>
    <n v="0"/>
    <n v="0"/>
    <n v="0"/>
    <n v="0"/>
    <n v="0"/>
    <n v="0"/>
    <n v="0"/>
    <n v="0"/>
    <n v="0"/>
    <n v="0"/>
    <n v="0"/>
    <n v="0"/>
    <n v="2"/>
    <n v="0"/>
    <n v="0"/>
    <n v="0"/>
    <n v="0"/>
  </r>
  <r>
    <n v="186002777"/>
    <s v="2777 SAMPLE MANAGER"/>
    <s v="OEM"/>
    <n v="2"/>
    <s v="LC"/>
    <s v="Legacy LC"/>
    <s v="Injectors"/>
    <n v="10296.959999999999"/>
    <s v="Dan Sullivan"/>
    <s v="End Inv @ Accept Plan Volume"/>
    <n v="9"/>
    <n v="7"/>
    <n v="5"/>
    <n v="2"/>
    <m/>
    <n v="4"/>
    <n v="9"/>
    <n v="8"/>
    <n v="2"/>
    <n v="23"/>
    <n v="8"/>
    <n v="8"/>
    <n v="5"/>
    <n v="2"/>
    <n v="2"/>
    <n v="5"/>
    <n v="8"/>
    <n v="9"/>
    <n v="11"/>
    <m/>
    <n v="9"/>
    <n v="10"/>
    <n v="11"/>
    <n v="11"/>
    <m/>
  </r>
  <r>
    <n v="186002777"/>
    <s v="2777 SAMPLE MANAGER"/>
    <s v="OEM"/>
    <n v="2"/>
    <s v="LC"/>
    <s v="Legacy LC"/>
    <s v="Injectors"/>
    <n v="10296.959999999999"/>
    <s v="Dan Sullivan"/>
    <s v="Planned Ending INV"/>
    <n v="9"/>
    <n v="7"/>
    <n v="5"/>
    <n v="2"/>
    <m/>
    <n v="4"/>
    <n v="9"/>
    <n v="8"/>
    <n v="2"/>
    <n v="23"/>
    <n v="8"/>
    <n v="8"/>
    <n v="5"/>
    <n v="2"/>
    <n v="2"/>
    <n v="5"/>
    <n v="8"/>
    <n v="9"/>
    <n v="11"/>
    <m/>
    <n v="9"/>
    <n v="10"/>
    <n v="11"/>
    <n v="11"/>
    <m/>
  </r>
  <r>
    <n v="186002777"/>
    <s v="2777 SAMPLE MANAGER"/>
    <s v="OEM"/>
    <m/>
    <s v="LC"/>
    <s v="Legacy LC"/>
    <s v="Injectors"/>
    <n v="10296.959999999999"/>
    <s v="Dan Sullivan"/>
    <s v="Planned Ending INV Value"/>
    <n v="85344.569999999992"/>
    <n v="66379.11"/>
    <n v="47413.649999999994"/>
    <n v="18965.46"/>
    <n v="218102.78999999998"/>
    <n v="37930.92"/>
    <n v="85344.569999999992"/>
    <n v="75861.84"/>
    <n v="18965.46"/>
    <n v="218102.78999999998"/>
    <n v="75861.84"/>
    <n v="75861.84"/>
    <n v="47413.649999999994"/>
    <n v="20593.919999999998"/>
    <n v="20593.919999999998"/>
    <n v="51484.799999999996"/>
    <n v="82375.679999999993"/>
    <n v="92672.639999999985"/>
    <n v="113266.56"/>
    <m/>
    <n v="92672.639999999985"/>
    <n v="102969.59999999999"/>
    <n v="113266.56"/>
    <n v="113266.56"/>
    <m/>
  </r>
  <r>
    <n v="186002777"/>
    <s v="2777 SAMPLE MANAGER"/>
    <s v="OEM"/>
    <m/>
    <s v="LC"/>
    <s v="Legacy LC"/>
    <s v="Injectors"/>
    <n v="10296.959999999999"/>
    <s v="Dan Sullivan"/>
    <s v="Planned Ending Inv Value @ Accpt Plan"/>
    <m/>
    <m/>
    <m/>
    <m/>
    <n v="0"/>
    <m/>
    <m/>
    <m/>
    <m/>
    <n v="0"/>
    <n v="75861.84"/>
    <n v="75861.84"/>
    <n v="47413.649999999994"/>
    <n v="20593.919999999998"/>
    <n v="20593.919999999998"/>
    <n v="51484.799999999996"/>
    <n v="82375.679999999993"/>
    <n v="92672.639999999985"/>
    <n v="113266.56"/>
    <m/>
    <n v="92672.639999999985"/>
    <n v="102969.59999999999"/>
    <n v="113266.56"/>
    <n v="113266.56"/>
    <m/>
  </r>
  <r>
    <n v="186002777"/>
    <s v="2777 SAMPLE MANAGER"/>
    <s v="OEM"/>
    <m/>
    <s v="LC"/>
    <s v="Legacy LC"/>
    <s v="Injectors"/>
    <n v="10296.959999999999"/>
    <s v="Dan Sullivan"/>
    <s v="Proposed Production "/>
    <m/>
    <m/>
    <m/>
    <m/>
    <m/>
    <m/>
    <m/>
    <m/>
    <m/>
    <m/>
    <m/>
    <m/>
    <m/>
    <n v="3"/>
    <n v="3"/>
    <n v="5"/>
    <n v="5"/>
    <n v="2"/>
    <n v="3"/>
    <n v="15"/>
    <n v="2"/>
    <n v="5"/>
    <n v="4"/>
    <n v="4"/>
    <n v="0"/>
  </r>
  <r>
    <n v="186002998"/>
    <s v="2998 PHOTODIODE ARRAY DETECTOR"/>
    <s v="WPPL (SG20)"/>
    <m/>
    <s v="LC"/>
    <s v="Alliance"/>
    <s v="Detectors"/>
    <n v="3174.35"/>
    <s v="Ee Ling Lim"/>
    <s v="∆ Accepted from Proposed"/>
    <m/>
    <m/>
    <m/>
    <m/>
    <m/>
    <m/>
    <m/>
    <m/>
    <m/>
    <n v="0"/>
    <n v="0"/>
    <n v="0"/>
    <n v="1420"/>
    <n v="-360"/>
    <n v="1060"/>
    <n v="0"/>
    <n v="0"/>
    <n v="0"/>
    <n v="0"/>
    <m/>
    <n v="0"/>
    <n v="25"/>
    <n v="0"/>
    <n v="-25"/>
    <m/>
  </r>
  <r>
    <n v="186002998"/>
    <s v="2998 PHOTODIODE ARRAY DETECTOR"/>
    <s v="WPPL (SG20)"/>
    <m/>
    <s v="LC"/>
    <s v="Alliance"/>
    <s v="Detectors"/>
    <n v="3174.35"/>
    <s v="Ee Ling Lim"/>
    <s v="∆ Proposed from Current"/>
    <m/>
    <m/>
    <m/>
    <m/>
    <m/>
    <m/>
    <m/>
    <m/>
    <m/>
    <n v="0"/>
    <m/>
    <m/>
    <n v="-360"/>
    <n v="0"/>
    <n v="-360"/>
    <n v="0"/>
    <n v="0"/>
    <n v="0"/>
    <n v="0"/>
    <m/>
    <n v="0"/>
    <n v="-25"/>
    <n v="0"/>
    <n v="20"/>
    <m/>
  </r>
  <r>
    <n v="186002998"/>
    <s v="2998 PHOTODIODE ARRAY DETECTOR"/>
    <s v="WPPL (SG20)"/>
    <m/>
    <s v="LC"/>
    <s v="Alliance"/>
    <s v="Detectors"/>
    <n v="3174.35"/>
    <s v="Ee Ling Lim"/>
    <s v="Accepted Plan"/>
    <m/>
    <m/>
    <m/>
    <m/>
    <m/>
    <m/>
    <m/>
    <m/>
    <m/>
    <n v="0"/>
    <m/>
    <m/>
    <m/>
    <n v="0"/>
    <n v="0"/>
    <n v="384"/>
    <n v="438"/>
    <n v="520"/>
    <n v="510"/>
    <n v="1852"/>
    <n v="102"/>
    <n v="75"/>
    <n v="75"/>
    <n v="95"/>
    <n v="0"/>
  </r>
  <r>
    <n v="186002998"/>
    <s v="2998 PHOTODIODE ARRAY DETECTOR"/>
    <s v="WPPL (SG20)"/>
    <m/>
    <s v="LC"/>
    <s v="Alliance"/>
    <s v="Detectors"/>
    <n v="3174.35"/>
    <s v="Ee Ling Lim"/>
    <s v="Budget"/>
    <n v="0"/>
    <n v="0"/>
    <n v="0"/>
    <n v="0"/>
    <m/>
    <n v="0"/>
    <n v="0"/>
    <n v="0"/>
    <n v="0"/>
    <m/>
    <n v="0"/>
    <n v="0"/>
    <n v="0"/>
    <n v="0"/>
    <m/>
    <n v="351.59594680177327"/>
    <n v="376.70994300189994"/>
    <n v="342.46358454718177"/>
    <n v="376.25332488917036"/>
    <n v="1447.0227992400255"/>
    <n v="75"/>
    <n v="75"/>
    <n v="75"/>
    <n v="100"/>
    <n v="0"/>
  </r>
  <r>
    <n v="186002998"/>
    <s v="2998 PHOTODIODE ARRAY DETECTOR"/>
    <s v="WPPL (SG20)"/>
    <m/>
    <s v="LC"/>
    <s v="Alliance"/>
    <s v="Detectors"/>
    <n v="3174.35"/>
    <s v="Ee Ling Lim"/>
    <s v="Current Production Plan"/>
    <m/>
    <m/>
    <m/>
    <m/>
    <m/>
    <m/>
    <m/>
    <m/>
    <m/>
    <n v="0"/>
    <n v="405"/>
    <n v="400"/>
    <n v="360"/>
    <n v="360"/>
    <n v="1525"/>
    <n v="384"/>
    <n v="438"/>
    <n v="520"/>
    <n v="510"/>
    <n v="1852"/>
    <n v="102"/>
    <n v="75"/>
    <n v="75"/>
    <n v="100"/>
    <n v="0"/>
  </r>
  <r>
    <n v="186002998"/>
    <s v="2998 PHOTODIODE ARRAY DETECTOR"/>
    <s v="WPPL (SG20)"/>
    <m/>
    <s v="LC"/>
    <s v="Alliance"/>
    <s v="Detectors"/>
    <n v="3174.35"/>
    <s v="Ee Ling Lim"/>
    <s v="Demand Plan"/>
    <n v="266"/>
    <n v="347"/>
    <n v="338"/>
    <n v="380"/>
    <m/>
    <n v="310"/>
    <n v="383"/>
    <n v="377"/>
    <n v="375"/>
    <n v="1445"/>
    <n v="354"/>
    <n v="367"/>
    <n v="331"/>
    <n v="463"/>
    <n v="1515"/>
    <n v="355"/>
    <n v="450"/>
    <n v="386"/>
    <n v="371"/>
    <n v="1562"/>
    <n v="176"/>
    <n v="97.718008671415305"/>
    <n v="86.731960359244354"/>
    <n v="125"/>
    <n v="0"/>
  </r>
  <r>
    <n v="186002998"/>
    <s v="2998 PHOTODIODE ARRAY DETECTOR"/>
    <s v="WPPL (SG20)"/>
    <m/>
    <s v="LC"/>
    <s v="Alliance"/>
    <s v="Detectors"/>
    <n v="3174.35"/>
    <s v="Ee Ling Lim"/>
    <s v="Backlog"/>
    <n v="0"/>
    <n v="0"/>
    <n v="0"/>
    <n v="0"/>
    <n v="0"/>
    <n v="0"/>
    <n v="0"/>
    <n v="0"/>
    <n v="0"/>
    <n v="0"/>
    <n v="0"/>
    <n v="0"/>
    <n v="0"/>
    <n v="0"/>
    <n v="0"/>
    <n v="0"/>
    <n v="0"/>
    <n v="0"/>
    <n v="0"/>
    <n v="0"/>
    <n v="0"/>
    <n v="0"/>
    <n v="0"/>
    <n v="0"/>
    <n v="0"/>
  </r>
  <r>
    <n v="186002998"/>
    <s v="2998 PHOTODIODE ARRAY DETECTOR"/>
    <s v="WPPL (SG20)"/>
    <n v="100"/>
    <s v="LC"/>
    <s v="Alliance"/>
    <s v="Detectors"/>
    <n v="3174.35"/>
    <s v="Ee Ling Lim"/>
    <s v="End Inv @ Accept Plan Volume"/>
    <n v="214"/>
    <n v="142"/>
    <n v="59"/>
    <n v="37"/>
    <m/>
    <n v="68"/>
    <n v="127"/>
    <n v="54"/>
    <n v="76"/>
    <n v="325"/>
    <n v="103"/>
    <n v="120"/>
    <n v="137"/>
    <n v="76"/>
    <n v="76"/>
    <n v="57"/>
    <n v="61"/>
    <n v="153"/>
    <n v="256"/>
    <m/>
    <n v="146"/>
    <n v="123.2819913285847"/>
    <n v="111.55003096934034"/>
    <n v="81.550030969340355"/>
    <m/>
  </r>
  <r>
    <n v="186002998"/>
    <s v="2998 PHOTODIODE ARRAY DETECTOR"/>
    <s v="WPPL (SG20)"/>
    <n v="100"/>
    <s v="LC"/>
    <s v="Alliance"/>
    <s v="Detectors"/>
    <n v="3174.35"/>
    <s v="Ee Ling Lim"/>
    <s v="Planned Ending INV"/>
    <n v="214"/>
    <n v="142"/>
    <n v="59"/>
    <n v="37"/>
    <m/>
    <n v="68"/>
    <n v="127"/>
    <n v="54"/>
    <n v="76"/>
    <n v="325"/>
    <n v="103"/>
    <n v="120"/>
    <n v="137"/>
    <n v="76"/>
    <n v="76"/>
    <n v="57"/>
    <n v="61"/>
    <n v="153"/>
    <n v="256"/>
    <m/>
    <n v="146"/>
    <n v="98.281991328584695"/>
    <n v="86.550030969340341"/>
    <n v="81.550030969340355"/>
    <m/>
  </r>
  <r>
    <n v="186002998"/>
    <s v="2998 PHOTODIODE ARRAY DETECTOR"/>
    <s v="WPPL (SG20)"/>
    <m/>
    <s v="LC"/>
    <s v="Alliance"/>
    <s v="Detectors"/>
    <n v="3174.35"/>
    <s v="Ee Ling Lim"/>
    <s v="Planned Ending INV Value"/>
    <n v="786616.91999999993"/>
    <n v="521960.75999999995"/>
    <n v="216871.02"/>
    <n v="136003.85999999999"/>
    <n v="1661452.56"/>
    <n v="249953.03999999998"/>
    <n v="466824.05999999994"/>
    <n v="198492.12"/>
    <n v="279359.27999999997"/>
    <n v="1194628.4999999998"/>
    <n v="378605.33999999997"/>
    <n v="441093.6"/>
    <n v="415363.13999999996"/>
    <n v="241250.6"/>
    <n v="241250.6"/>
    <n v="180937.94999999998"/>
    <n v="193635.35"/>
    <n v="485675.55"/>
    <n v="812633.59999999998"/>
    <m/>
    <n v="463455.1"/>
    <n v="311981.43917389284"/>
    <n v="274740.0908075255"/>
    <n v="258868.34080752556"/>
    <m/>
  </r>
  <r>
    <n v="186002998"/>
    <s v="2998 PHOTODIODE ARRAY DETECTOR"/>
    <s v="WPPL (SG20)"/>
    <m/>
    <s v="LC"/>
    <s v="Alliance"/>
    <s v="Detectors"/>
    <n v="3174.35"/>
    <s v="Ee Ling Lim"/>
    <s v="Planned Ending Inv Value @ Accpt Plan"/>
    <m/>
    <m/>
    <m/>
    <m/>
    <n v="0"/>
    <m/>
    <m/>
    <m/>
    <m/>
    <n v="0"/>
    <n v="378605.33999999997"/>
    <n v="441093.6"/>
    <n v="415363.13999999996"/>
    <n v="241250.6"/>
    <n v="241250.6"/>
    <n v="180937.94999999998"/>
    <n v="193635.35"/>
    <n v="485675.55"/>
    <n v="812633.59999999998"/>
    <m/>
    <n v="463455.1"/>
    <n v="391340.18917389284"/>
    <n v="354098.8408075255"/>
    <n v="258868.34080752556"/>
    <m/>
  </r>
  <r>
    <n v="186002998"/>
    <s v="2998 PHOTODIODE ARRAY DETECTOR"/>
    <s v="WPPL (SG20)"/>
    <m/>
    <s v="LC"/>
    <s v="Alliance"/>
    <s v="Detectors"/>
    <n v="3174.35"/>
    <s v="Ee Ling Lim"/>
    <s v="Proposed Production "/>
    <m/>
    <m/>
    <m/>
    <m/>
    <m/>
    <m/>
    <m/>
    <m/>
    <m/>
    <m/>
    <m/>
    <m/>
    <m/>
    <n v="360"/>
    <n v="360"/>
    <n v="384"/>
    <n v="438"/>
    <n v="520"/>
    <n v="510"/>
    <n v="1852"/>
    <n v="102"/>
    <n v="50"/>
    <n v="75"/>
    <n v="120"/>
    <n v="0"/>
  </r>
  <r>
    <n v="186003762"/>
    <s v="SQD"/>
    <s v="WEX (EI10)"/>
    <n v="3"/>
    <s v="MS"/>
    <s v="Quads"/>
    <s v="SQ's"/>
    <n v="25756.39"/>
    <s v="Wendy Noble"/>
    <s v="∆ Accepted from Proposed"/>
    <m/>
    <m/>
    <m/>
    <m/>
    <m/>
    <m/>
    <m/>
    <m/>
    <m/>
    <n v="0"/>
    <n v="0"/>
    <n v="0"/>
    <n v="-37"/>
    <n v="-20"/>
    <n v="-57"/>
    <n v="0"/>
    <n v="0"/>
    <n v="0"/>
    <n v="0"/>
    <m/>
    <n v="0"/>
    <n v="0"/>
    <n v="0"/>
    <n v="0"/>
    <m/>
  </r>
  <r>
    <n v="186003762"/>
    <s v="SQD"/>
    <s v="WEX (EI10)"/>
    <n v="3"/>
    <s v="MS"/>
    <s v="Quads"/>
    <s v="SQ's"/>
    <n v="25756.39"/>
    <s v="Wendy Noble"/>
    <s v="∆ Proposed from Current"/>
    <m/>
    <m/>
    <m/>
    <m/>
    <m/>
    <m/>
    <m/>
    <m/>
    <m/>
    <n v="0"/>
    <m/>
    <m/>
    <n v="0"/>
    <n v="0"/>
    <n v="0"/>
    <n v="0"/>
    <n v="0"/>
    <n v="0"/>
    <n v="0"/>
    <m/>
    <n v="0"/>
    <n v="0"/>
    <n v="0"/>
    <n v="0"/>
    <m/>
  </r>
  <r>
    <n v="186003762"/>
    <s v="SQD"/>
    <s v="WEX (EI10)"/>
    <n v="3"/>
    <s v="MS"/>
    <s v="Quads"/>
    <s v="SQ's"/>
    <n v="25756.39"/>
    <s v="Wendy Noble"/>
    <s v="Accepted Plan"/>
    <m/>
    <m/>
    <m/>
    <m/>
    <m/>
    <m/>
    <m/>
    <m/>
    <m/>
    <n v="0"/>
    <m/>
    <m/>
    <n v="0"/>
    <n v="0"/>
    <n v="0"/>
    <n v="25"/>
    <n v="20"/>
    <n v="22"/>
    <n v="23"/>
    <n v="90"/>
    <n v="25"/>
    <n v="20"/>
    <n v="18"/>
    <n v="0"/>
    <n v="0"/>
  </r>
  <r>
    <n v="186003762"/>
    <s v="SQD"/>
    <s v="WEX (EI10)"/>
    <n v="5"/>
    <s v="MS"/>
    <s v="Quads"/>
    <s v="SQ's"/>
    <n v="25756.39"/>
    <s v="Wendy Noble"/>
    <s v="Budget"/>
    <n v="0"/>
    <n v="0"/>
    <n v="0"/>
    <n v="0"/>
    <m/>
    <n v="0"/>
    <n v="0"/>
    <n v="0"/>
    <n v="0"/>
    <m/>
    <n v="0"/>
    <n v="0"/>
    <n v="0"/>
    <n v="0"/>
    <m/>
    <n v="25"/>
    <n v="15"/>
    <n v="8"/>
    <n v="3"/>
    <n v="51"/>
    <n v="0"/>
    <n v="0"/>
    <n v="0"/>
    <n v="0"/>
    <n v="0"/>
  </r>
  <r>
    <n v="186003762"/>
    <s v="SQD"/>
    <s v="WEX (EI10)"/>
    <n v="3"/>
    <s v="MS"/>
    <s v="Quads"/>
    <s v="SQ's"/>
    <n v="25756.39"/>
    <s v="Wendy Noble"/>
    <s v="Current Production Plan"/>
    <m/>
    <m/>
    <m/>
    <m/>
    <m/>
    <m/>
    <m/>
    <m/>
    <m/>
    <n v="0"/>
    <n v="45"/>
    <n v="37"/>
    <n v="37"/>
    <n v="30"/>
    <n v="149"/>
    <n v="25"/>
    <n v="20"/>
    <n v="22"/>
    <n v="23"/>
    <n v="90"/>
    <n v="25"/>
    <n v="20"/>
    <n v="18"/>
    <n v="0"/>
    <n v="0"/>
  </r>
  <r>
    <n v="186003762"/>
    <s v="SQD"/>
    <s v="WEX (EI10)"/>
    <n v="5"/>
    <s v="MS"/>
    <s v="Quads"/>
    <s v="SQ's"/>
    <n v="25756.39"/>
    <s v="Wendy Noble"/>
    <s v="Demand Plan"/>
    <n v="40"/>
    <n v="40"/>
    <n v="31"/>
    <n v="38"/>
    <m/>
    <n v="40"/>
    <n v="35"/>
    <n v="33"/>
    <n v="55"/>
    <n v="163"/>
    <n v="35"/>
    <n v="43"/>
    <n v="31"/>
    <n v="30"/>
    <n v="139"/>
    <n v="14"/>
    <n v="29"/>
    <n v="22"/>
    <n v="29"/>
    <n v="94"/>
    <n v="15"/>
    <n v="15"/>
    <n v="15"/>
    <n v="7"/>
    <n v="0"/>
  </r>
  <r>
    <n v="186003762"/>
    <s v="SQD"/>
    <s v="WEX (EI10)"/>
    <n v="5"/>
    <s v="MS"/>
    <s v="Quads"/>
    <s v="SQ's"/>
    <n v="25756.39"/>
    <s v="Wendy Noble"/>
    <s v="Backlog"/>
    <n v="0"/>
    <n v="0"/>
    <n v="0"/>
    <n v="0"/>
    <n v="0"/>
    <n v="0"/>
    <n v="0"/>
    <n v="0"/>
    <n v="0"/>
    <n v="0"/>
    <n v="0"/>
    <n v="0"/>
    <n v="0"/>
    <n v="0"/>
    <n v="0"/>
    <n v="9"/>
    <n v="5"/>
    <n v="1"/>
    <n v="8"/>
    <n v="23"/>
    <n v="2"/>
    <n v="0"/>
    <n v="0"/>
    <n v="0"/>
    <n v="0"/>
  </r>
  <r>
    <n v="186003762"/>
    <s v="SQD"/>
    <s v="WEX (EI10)"/>
    <n v="3"/>
    <s v="MS"/>
    <s v="Quads"/>
    <s v="SQ's"/>
    <n v="25756.39"/>
    <s v="Wendy Noble"/>
    <s v="End Inv @ Accept Plan Volume"/>
    <n v="10"/>
    <n v="29"/>
    <n v="28"/>
    <n v="13"/>
    <m/>
    <n v="11"/>
    <n v="9"/>
    <n v="10"/>
    <n v="12"/>
    <n v="42"/>
    <n v="20"/>
    <n v="29"/>
    <n v="25"/>
    <n v="12"/>
    <n v="12"/>
    <n v="18"/>
    <n v="12"/>
    <n v="7"/>
    <n v="3"/>
    <m/>
    <n v="15"/>
    <n v="20"/>
    <n v="23"/>
    <n v="16"/>
    <m/>
  </r>
  <r>
    <n v="186003762"/>
    <s v="SQD"/>
    <s v="WEX (EI10)"/>
    <n v="3"/>
    <s v="MS"/>
    <s v="Quads"/>
    <s v="SQ's"/>
    <n v="25756.39"/>
    <s v="Wendy Noble"/>
    <s v="Planned Ending INV"/>
    <n v="10"/>
    <n v="29"/>
    <n v="28"/>
    <n v="13"/>
    <m/>
    <n v="11"/>
    <n v="9"/>
    <n v="10"/>
    <n v="12"/>
    <n v="42"/>
    <n v="20"/>
    <n v="29"/>
    <n v="25"/>
    <n v="12"/>
    <n v="12"/>
    <n v="18"/>
    <n v="12"/>
    <n v="7"/>
    <n v="3"/>
    <m/>
    <n v="15"/>
    <n v="20"/>
    <n v="23"/>
    <n v="16"/>
    <m/>
  </r>
  <r>
    <n v="186003762"/>
    <s v="SQD"/>
    <s v="WEX (EI10)"/>
    <n v="3"/>
    <s v="MS"/>
    <s v="Quads"/>
    <s v="SQ's"/>
    <n v="25756.39"/>
    <s v="Wendy Noble"/>
    <s v="Planned Ending INV Value"/>
    <n v="312123.5"/>
    <n v="905158.14999999991"/>
    <n v="873945.79999999993"/>
    <n v="405760.55"/>
    <n v="2496987.9999999995"/>
    <n v="343335.85"/>
    <n v="280911.14999999997"/>
    <n v="312123.5"/>
    <n v="374548.19999999995"/>
    <n v="1310918.7"/>
    <n v="624247"/>
    <n v="905158.14999999991"/>
    <n v="967582.85"/>
    <n v="309076.68"/>
    <n v="309076.68"/>
    <n v="463615.02"/>
    <n v="309076.68"/>
    <n v="180294.72999999998"/>
    <n v="77269.17"/>
    <m/>
    <n v="386345.85"/>
    <n v="515127.8"/>
    <n v="592396.97"/>
    <n v="412102.24"/>
    <m/>
  </r>
  <r>
    <n v="186003762"/>
    <s v="SQD"/>
    <s v="WEX (EI10)"/>
    <n v="3"/>
    <s v="MS"/>
    <s v="Quads"/>
    <s v="SQ's"/>
    <n v="25756.39"/>
    <s v="Wendy Noble"/>
    <s v="Planned Ending Inv Value @ Accpt Plan"/>
    <m/>
    <m/>
    <m/>
    <m/>
    <n v="0"/>
    <m/>
    <m/>
    <m/>
    <m/>
    <n v="0"/>
    <n v="624247"/>
    <n v="905158.14999999991"/>
    <n v="967582.85"/>
    <n v="309076.68"/>
    <n v="309076.68"/>
    <n v="463615.02"/>
    <n v="309076.68"/>
    <n v="180294.72999999998"/>
    <n v="77269.17"/>
    <m/>
    <n v="386345.85"/>
    <n v="515127.8"/>
    <n v="592396.97"/>
    <n v="412102.24"/>
    <m/>
  </r>
  <r>
    <n v="186003762"/>
    <s v="SQD"/>
    <s v="WEX (EI10)"/>
    <n v="3"/>
    <s v="MS"/>
    <s v="Quads"/>
    <s v="SQ's"/>
    <n v="25756.39"/>
    <s v="Wendy Noble"/>
    <s v="Proposed Production "/>
    <m/>
    <m/>
    <m/>
    <m/>
    <m/>
    <m/>
    <m/>
    <m/>
    <m/>
    <m/>
    <m/>
    <m/>
    <n v="37"/>
    <n v="20"/>
    <n v="57"/>
    <n v="25"/>
    <n v="20"/>
    <n v="22"/>
    <n v="23"/>
    <n v="90"/>
    <n v="25"/>
    <n v="20"/>
    <n v="18"/>
    <n v="0"/>
    <n v="0"/>
  </r>
  <r>
    <n v="186003765"/>
    <s v="System Fluidics Module"/>
    <s v="MIL (US31)"/>
    <m/>
    <s v="LC"/>
    <s v="Purification"/>
    <s v="Accessories"/>
    <n v="5549.89"/>
    <s v="Sharon Bibbo"/>
    <s v="∆ Accepted from Proposed"/>
    <m/>
    <m/>
    <m/>
    <m/>
    <m/>
    <m/>
    <m/>
    <m/>
    <m/>
    <n v="0"/>
    <n v="0"/>
    <n v="0"/>
    <n v="70"/>
    <n v="-33"/>
    <n v="37"/>
    <n v="0"/>
    <n v="0"/>
    <n v="0"/>
    <n v="0"/>
    <m/>
    <n v="0"/>
    <n v="0"/>
    <n v="0"/>
    <n v="0"/>
    <m/>
  </r>
  <r>
    <n v="186003765"/>
    <s v="System Fluidics Module"/>
    <s v="MIL (US31)"/>
    <m/>
    <s v="LC"/>
    <s v="Purification"/>
    <s v="Accessories"/>
    <n v="5549.89"/>
    <s v="Sharon Bibbo"/>
    <s v="∆ Proposed from Current"/>
    <m/>
    <m/>
    <m/>
    <m/>
    <m/>
    <m/>
    <m/>
    <m/>
    <m/>
    <n v="0"/>
    <m/>
    <m/>
    <n v="-10"/>
    <n v="0"/>
    <n v="-10"/>
    <n v="0"/>
    <n v="0"/>
    <n v="0"/>
    <n v="0"/>
    <m/>
    <n v="0"/>
    <n v="3"/>
    <n v="0"/>
    <n v="8"/>
    <m/>
  </r>
  <r>
    <n v="186003765"/>
    <s v="System Fluidics Module"/>
    <s v="MIL (US31)"/>
    <m/>
    <s v="LC"/>
    <s v="Purification"/>
    <s v="Accessories"/>
    <n v="5549.89"/>
    <s v="Sharon Bibbo"/>
    <s v="Accepted Plan"/>
    <m/>
    <m/>
    <m/>
    <m/>
    <m/>
    <m/>
    <m/>
    <m/>
    <m/>
    <n v="0"/>
    <m/>
    <m/>
    <n v="70"/>
    <n v="0"/>
    <n v="0"/>
    <n v="15"/>
    <n v="20"/>
    <n v="15"/>
    <n v="10"/>
    <n v="60"/>
    <n v="21"/>
    <n v="18"/>
    <n v="15"/>
    <n v="23"/>
    <n v="0"/>
  </r>
  <r>
    <n v="186003765"/>
    <s v="System Fluidics Module"/>
    <s v="MIL (US31)"/>
    <m/>
    <s v="LC"/>
    <s v="Purification"/>
    <s v="Accessories"/>
    <n v="5549.89"/>
    <s v="Sharon Bibbo"/>
    <s v="Budget"/>
    <n v="0"/>
    <n v="0"/>
    <n v="0"/>
    <n v="0"/>
    <m/>
    <n v="0"/>
    <n v="0"/>
    <n v="0"/>
    <n v="0"/>
    <m/>
    <n v="0"/>
    <n v="0"/>
    <n v="0"/>
    <n v="0"/>
    <m/>
    <n v="20"/>
    <n v="20"/>
    <n v="25"/>
    <n v="25"/>
    <n v="90"/>
    <n v="15"/>
    <n v="10"/>
    <n v="10"/>
    <n v="20"/>
    <n v="0"/>
  </r>
  <r>
    <n v="186003765"/>
    <s v="System Fluidics Module"/>
    <s v="MIL (US31)"/>
    <m/>
    <s v="LC"/>
    <s v="Purification"/>
    <s v="Accessories"/>
    <n v="5549.89"/>
    <s v="Sharon Bibbo"/>
    <s v="Current Production Plan"/>
    <m/>
    <m/>
    <m/>
    <m/>
    <m/>
    <m/>
    <m/>
    <m/>
    <m/>
    <n v="0"/>
    <n v="0"/>
    <n v="0"/>
    <n v="0"/>
    <n v="0"/>
    <n v="0"/>
    <n v="15"/>
    <n v="20"/>
    <n v="15"/>
    <n v="10"/>
    <n v="60"/>
    <n v="21"/>
    <n v="15"/>
    <n v="15"/>
    <n v="15"/>
    <n v="0"/>
  </r>
  <r>
    <n v="186003765"/>
    <s v="System Fluidics Module"/>
    <s v="MIL (US31)"/>
    <m/>
    <s v="LC"/>
    <s v="Purification"/>
    <s v="Accessories"/>
    <n v="5549.89"/>
    <s v="Sharon Bibbo"/>
    <s v="Demand Plan"/>
    <n v="20"/>
    <n v="14"/>
    <n v="17"/>
    <n v="26"/>
    <m/>
    <n v="10"/>
    <n v="18"/>
    <n v="8"/>
    <n v="20"/>
    <n v="56"/>
    <n v="16"/>
    <n v="19"/>
    <n v="21"/>
    <n v="12"/>
    <n v="68"/>
    <n v="11"/>
    <n v="16"/>
    <n v="12"/>
    <n v="17"/>
    <n v="56"/>
    <n v="21"/>
    <n v="22"/>
    <n v="15"/>
    <n v="23"/>
    <n v="0"/>
  </r>
  <r>
    <n v="186003765"/>
    <s v="System Fluidics Module"/>
    <s v="MIL (US31)"/>
    <m/>
    <s v="LC"/>
    <s v="Purification"/>
    <s v="Accessories"/>
    <n v="5549.89"/>
    <s v="Sharon Bibbo"/>
    <s v="Backlog"/>
    <n v="0"/>
    <n v="0"/>
    <n v="0"/>
    <n v="0"/>
    <n v="0"/>
    <n v="0"/>
    <n v="0"/>
    <n v="0"/>
    <n v="0"/>
    <n v="0"/>
    <n v="0"/>
    <n v="0"/>
    <n v="0"/>
    <n v="0"/>
    <n v="0"/>
    <n v="0"/>
    <n v="0"/>
    <n v="0"/>
    <n v="0"/>
    <n v="0"/>
    <n v="0"/>
    <n v="0"/>
    <n v="0"/>
    <n v="0"/>
    <n v="0"/>
  </r>
  <r>
    <n v="186003765"/>
    <s v="System Fluidics Module"/>
    <s v="MIL (US31)"/>
    <n v="8"/>
    <s v="LC"/>
    <s v="Purification"/>
    <s v="Accessories"/>
    <n v="5549.89"/>
    <s v="Sharon Bibbo"/>
    <s v="End Inv @ Accept Plan Volume"/>
    <n v="14"/>
    <n v="18"/>
    <n v="4"/>
    <n v="7"/>
    <m/>
    <n v="11"/>
    <n v="13"/>
    <n v="13"/>
    <n v="20"/>
    <n v="57"/>
    <n v="14"/>
    <n v="16"/>
    <n v="5"/>
    <n v="20"/>
    <n v="20"/>
    <n v="24"/>
    <n v="29"/>
    <n v="26"/>
    <n v="23"/>
    <m/>
    <n v="22"/>
    <n v="18"/>
    <n v="18"/>
    <n v="18"/>
    <m/>
  </r>
  <r>
    <n v="186003765"/>
    <s v="System Fluidics Module"/>
    <s v="MIL (US31)"/>
    <n v="8"/>
    <s v="LC"/>
    <s v="Purification"/>
    <s v="Accessories"/>
    <n v="5549.89"/>
    <s v="Sharon Bibbo"/>
    <s v="Planned Ending INV"/>
    <n v="14"/>
    <n v="18"/>
    <n v="4"/>
    <n v="7"/>
    <m/>
    <n v="11"/>
    <n v="13"/>
    <n v="13"/>
    <n v="20"/>
    <n v="57"/>
    <n v="14"/>
    <n v="16"/>
    <n v="5"/>
    <n v="20"/>
    <n v="20"/>
    <n v="24"/>
    <n v="29"/>
    <n v="26"/>
    <n v="23"/>
    <m/>
    <n v="22"/>
    <n v="18"/>
    <n v="18"/>
    <n v="18"/>
    <m/>
  </r>
  <r>
    <n v="186003765"/>
    <s v="System Fluidics Module"/>
    <s v="MIL (US31)"/>
    <m/>
    <s v="LC"/>
    <s v="Purification"/>
    <s v="Accessories"/>
    <n v="5549.89"/>
    <s v="Sharon Bibbo"/>
    <s v="Planned Ending INV Value"/>
    <n v="81042.080000000002"/>
    <n v="104196.96"/>
    <n v="23154.880000000001"/>
    <n v="40521.040000000001"/>
    <n v="248914.96000000002"/>
    <n v="63675.920000000006"/>
    <n v="75253.36"/>
    <n v="75253.36"/>
    <n v="115774.40000000001"/>
    <n v="329957.04000000004"/>
    <n v="81042.080000000002"/>
    <n v="92619.520000000004"/>
    <n v="28943.600000000002"/>
    <n v="110997.8"/>
    <n v="110997.8"/>
    <n v="133197.36000000002"/>
    <n v="160946.81"/>
    <n v="144297.14000000001"/>
    <n v="127647.47"/>
    <m/>
    <n v="122097.58"/>
    <n v="99898.02"/>
    <n v="99898.02"/>
    <n v="99898.02"/>
    <m/>
  </r>
  <r>
    <n v="186003765"/>
    <s v="System Fluidics Module"/>
    <s v="MIL (US31)"/>
    <m/>
    <s v="LC"/>
    <s v="Purification"/>
    <s v="Accessories"/>
    <n v="5549.89"/>
    <s v="Sharon Bibbo"/>
    <s v="Planned Ending Inv Value @ Accpt Plan"/>
    <m/>
    <m/>
    <m/>
    <m/>
    <n v="0"/>
    <m/>
    <m/>
    <m/>
    <m/>
    <n v="0"/>
    <n v="81042.080000000002"/>
    <n v="92619.520000000004"/>
    <n v="28943.600000000002"/>
    <n v="110997.8"/>
    <n v="110997.8"/>
    <n v="133197.36000000002"/>
    <n v="160946.81"/>
    <n v="144297.14000000001"/>
    <n v="127647.47"/>
    <m/>
    <n v="122097.58"/>
    <n v="99898.02"/>
    <n v="99898.02"/>
    <n v="99898.02"/>
    <m/>
  </r>
  <r>
    <n v="186003765"/>
    <s v="System Fluidics Module"/>
    <s v="MIL (US31)"/>
    <m/>
    <s v="LC"/>
    <s v="Purification"/>
    <s v="Accessories"/>
    <n v="5549.89"/>
    <s v="Sharon Bibbo"/>
    <s v="Proposed Production "/>
    <m/>
    <m/>
    <m/>
    <m/>
    <m/>
    <m/>
    <m/>
    <m/>
    <m/>
    <m/>
    <m/>
    <m/>
    <m/>
    <n v="33"/>
    <n v="33"/>
    <n v="15"/>
    <n v="20"/>
    <n v="15"/>
    <n v="10"/>
    <n v="60"/>
    <n v="21"/>
    <n v="18"/>
    <n v="15"/>
    <n v="23"/>
    <n v="0"/>
  </r>
  <r>
    <n v="186004462"/>
    <s v="2707 AUTOSAMPLER"/>
    <s v="OEM"/>
    <m/>
    <s v="LC"/>
    <s v="Legacy LC"/>
    <s v="Injectors"/>
    <n v="2439.4"/>
    <s v="Dan Sullivan"/>
    <s v="∆ Accepted from Proposed"/>
    <m/>
    <m/>
    <m/>
    <m/>
    <m/>
    <m/>
    <m/>
    <m/>
    <m/>
    <n v="0"/>
    <n v="0"/>
    <n v="0"/>
    <n v="375"/>
    <n v="-71"/>
    <n v="304"/>
    <n v="0"/>
    <n v="0"/>
    <n v="0"/>
    <n v="0"/>
    <m/>
    <n v="0"/>
    <n v="0"/>
    <n v="0"/>
    <n v="0"/>
    <m/>
  </r>
  <r>
    <n v="186004462"/>
    <s v="2707 AUTOSAMPLER"/>
    <s v="OEM"/>
    <m/>
    <s v="LC"/>
    <s v="Legacy LC"/>
    <s v="Injectors"/>
    <n v="2439.4"/>
    <s v="Dan Sullivan"/>
    <s v="∆ Proposed from Current"/>
    <m/>
    <m/>
    <m/>
    <m/>
    <m/>
    <m/>
    <m/>
    <m/>
    <m/>
    <n v="0"/>
    <m/>
    <m/>
    <n v="-100"/>
    <n v="0"/>
    <n v="-100"/>
    <n v="0"/>
    <n v="0"/>
    <n v="0"/>
    <n v="0"/>
    <m/>
    <n v="0"/>
    <n v="15"/>
    <n v="0"/>
    <n v="5"/>
    <m/>
  </r>
  <r>
    <n v="186004462"/>
    <s v="2707 AUTOSAMPLER"/>
    <s v="OEM"/>
    <m/>
    <s v="LC"/>
    <s v="Legacy LC"/>
    <s v="Injectors"/>
    <n v="2439.4"/>
    <s v="Dan Sullivan"/>
    <s v="Accepted Plan"/>
    <m/>
    <m/>
    <m/>
    <m/>
    <m/>
    <m/>
    <m/>
    <m/>
    <m/>
    <n v="0"/>
    <m/>
    <m/>
    <n v="375"/>
    <n v="0"/>
    <n v="0"/>
    <n v="60"/>
    <n v="65"/>
    <n v="70"/>
    <n v="102"/>
    <n v="297"/>
    <n v="50"/>
    <n v="75"/>
    <n v="70"/>
    <n v="70"/>
    <n v="0"/>
  </r>
  <r>
    <n v="186004462"/>
    <s v="2707 AUTOSAMPLER"/>
    <s v="OEM"/>
    <m/>
    <s v="LC"/>
    <s v="Legacy LC"/>
    <s v="Injectors"/>
    <n v="2439.4"/>
    <s v="Dan Sullivan"/>
    <s v="Budget"/>
    <n v="0"/>
    <n v="0"/>
    <n v="0"/>
    <n v="0"/>
    <m/>
    <n v="0"/>
    <n v="0"/>
    <n v="0"/>
    <n v="0"/>
    <m/>
    <n v="0"/>
    <n v="0"/>
    <n v="0"/>
    <n v="0"/>
    <m/>
    <n v="90"/>
    <n v="85"/>
    <n v="90"/>
    <n v="110"/>
    <n v="375"/>
    <n v="50"/>
    <n v="75"/>
    <n v="65"/>
    <n v="100"/>
    <n v="0"/>
  </r>
  <r>
    <n v="186004462"/>
    <s v="2707 AUTOSAMPLER"/>
    <s v="OEM"/>
    <m/>
    <s v="LC"/>
    <s v="Legacy LC"/>
    <s v="Injectors"/>
    <n v="2439.4"/>
    <s v="Dan Sullivan"/>
    <s v="Current Production Plan"/>
    <m/>
    <m/>
    <m/>
    <m/>
    <m/>
    <m/>
    <m/>
    <m/>
    <m/>
    <n v="0"/>
    <n v="0"/>
    <n v="0"/>
    <n v="0"/>
    <n v="0"/>
    <n v="0"/>
    <n v="60"/>
    <n v="65"/>
    <n v="70"/>
    <n v="102"/>
    <n v="297"/>
    <n v="50"/>
    <n v="60"/>
    <n v="70"/>
    <n v="65"/>
    <n v="0"/>
  </r>
  <r>
    <n v="186004462"/>
    <s v="2707 AUTOSAMPLER"/>
    <s v="OEM"/>
    <m/>
    <s v="LC"/>
    <s v="Legacy LC"/>
    <s v="Injectors"/>
    <n v="2439.4"/>
    <s v="Dan Sullivan"/>
    <s v="Demand Plan"/>
    <n v="63"/>
    <n v="91"/>
    <n v="93"/>
    <n v="138"/>
    <m/>
    <n v="105"/>
    <n v="96"/>
    <n v="86"/>
    <n v="128"/>
    <n v="415"/>
    <n v="93"/>
    <n v="84"/>
    <n v="73"/>
    <n v="100"/>
    <n v="350"/>
    <n v="51"/>
    <n v="86"/>
    <n v="63"/>
    <n v="65"/>
    <n v="265"/>
    <n v="74"/>
    <n v="78"/>
    <n v="62"/>
    <n v="76"/>
    <n v="0"/>
  </r>
  <r>
    <n v="186004462"/>
    <s v="2707 AUTOSAMPLER"/>
    <s v="OEM"/>
    <m/>
    <s v="LC"/>
    <s v="Legacy LC"/>
    <s v="Injectors"/>
    <n v="2439.4"/>
    <s v="Dan Sullivan"/>
    <s v="Backlog"/>
    <n v="0"/>
    <n v="0"/>
    <n v="0"/>
    <n v="0"/>
    <n v="0"/>
    <n v="0"/>
    <n v="0"/>
    <n v="0"/>
    <n v="0"/>
    <n v="0"/>
    <n v="0"/>
    <n v="0"/>
    <n v="0"/>
    <n v="0"/>
    <n v="0"/>
    <n v="0"/>
    <n v="0"/>
    <n v="0"/>
    <n v="0"/>
    <n v="0"/>
    <m/>
    <n v="0"/>
    <n v="0"/>
    <n v="0"/>
    <n v="0"/>
  </r>
  <r>
    <n v="186004462"/>
    <s v="2707 AUTOSAMPLER"/>
    <s v="OEM"/>
    <n v="30"/>
    <s v="LC"/>
    <s v="Legacy LC"/>
    <s v="Injectors"/>
    <n v="2439.4"/>
    <s v="Dan Sullivan"/>
    <s v="End Inv @ Accept Plan Volume"/>
    <n v="78"/>
    <n v="84"/>
    <n v="52"/>
    <n v="28"/>
    <m/>
    <n v="55"/>
    <n v="65"/>
    <n v="46"/>
    <n v="52"/>
    <n v="218"/>
    <n v="58"/>
    <n v="60"/>
    <n v="89"/>
    <n v="52"/>
    <n v="52"/>
    <n v="63"/>
    <n v="45"/>
    <n v="54"/>
    <n v="85"/>
    <m/>
    <n v="54"/>
    <n v="51"/>
    <n v="59"/>
    <n v="53"/>
    <m/>
  </r>
  <r>
    <n v="186004462"/>
    <s v="2707 AUTOSAMPLER"/>
    <s v="OEM"/>
    <n v="30"/>
    <s v="LC"/>
    <s v="Legacy LC"/>
    <s v="Injectors"/>
    <n v="2439.4"/>
    <s v="Dan Sullivan"/>
    <s v="Planned Ending INV"/>
    <n v="78"/>
    <n v="84"/>
    <n v="52"/>
    <n v="28"/>
    <m/>
    <n v="55"/>
    <n v="65"/>
    <n v="46"/>
    <n v="52"/>
    <n v="218"/>
    <n v="58"/>
    <n v="60"/>
    <n v="89"/>
    <n v="52"/>
    <n v="52"/>
    <n v="63"/>
    <n v="45"/>
    <n v="54"/>
    <n v="85"/>
    <m/>
    <n v="54"/>
    <n v="51"/>
    <n v="59"/>
    <n v="53"/>
    <m/>
  </r>
  <r>
    <n v="186004462"/>
    <s v="2707 AUTOSAMPLER"/>
    <s v="OEM"/>
    <m/>
    <s v="LC"/>
    <s v="Legacy LC"/>
    <s v="Injectors"/>
    <n v="2439.4"/>
    <s v="Dan Sullivan"/>
    <s v="Planned Ending INV Value"/>
    <n v="187476.12"/>
    <n v="201897.36"/>
    <n v="124984.08"/>
    <n v="67299.12"/>
    <n v="581656.67999999993"/>
    <n v="132194.70000000001"/>
    <n v="156230.1"/>
    <n v="110562.84"/>
    <n v="124984.08"/>
    <n v="523971.72000000003"/>
    <n v="139405.32"/>
    <n v="144212.4"/>
    <n v="213915.06"/>
    <n v="126848.8"/>
    <n v="126848.8"/>
    <n v="153682.20000000001"/>
    <n v="109773"/>
    <n v="131727.6"/>
    <n v="207349"/>
    <m/>
    <n v="131727.6"/>
    <n v="124409.40000000001"/>
    <n v="143924.6"/>
    <n v="129288.20000000001"/>
    <m/>
  </r>
  <r>
    <n v="186004462"/>
    <s v="2707 AUTOSAMPLER"/>
    <s v="OEM"/>
    <m/>
    <s v="LC"/>
    <s v="Legacy LC"/>
    <s v="Injectors"/>
    <n v="2439.4"/>
    <s v="Dan Sullivan"/>
    <s v="Planned Ending Inv Value @ Accpt Plan"/>
    <m/>
    <m/>
    <m/>
    <m/>
    <n v="0"/>
    <m/>
    <m/>
    <m/>
    <m/>
    <n v="0"/>
    <n v="139405.32"/>
    <n v="144212.4"/>
    <n v="213915.06"/>
    <n v="126848.8"/>
    <n v="126848.8"/>
    <n v="153682.20000000001"/>
    <n v="109773"/>
    <n v="131727.6"/>
    <n v="207349"/>
    <m/>
    <n v="131727.6"/>
    <n v="124409.40000000001"/>
    <n v="143924.6"/>
    <n v="129288.20000000001"/>
    <m/>
  </r>
  <r>
    <n v="186004462"/>
    <s v="2707 AUTOSAMPLER"/>
    <s v="OEM"/>
    <m/>
    <s v="LC"/>
    <s v="Legacy LC"/>
    <s v="Injectors"/>
    <n v="2439.4"/>
    <s v="Dan Sullivan"/>
    <s v="Proposed Production "/>
    <m/>
    <m/>
    <m/>
    <m/>
    <m/>
    <m/>
    <m/>
    <m/>
    <m/>
    <m/>
    <m/>
    <m/>
    <m/>
    <n v="71"/>
    <n v="71"/>
    <n v="60"/>
    <n v="65"/>
    <n v="70"/>
    <n v="102"/>
    <n v="297"/>
    <n v="50"/>
    <n v="75"/>
    <n v="70"/>
    <n v="70"/>
    <n v="0"/>
  </r>
  <r>
    <n v="186004463"/>
    <s v="2707 AUTOSAMPLER with Cooler"/>
    <s v="OEM"/>
    <m/>
    <s v="LC"/>
    <s v="Legacy LC"/>
    <s v="Injectors"/>
    <n v="2726.7"/>
    <s v="Dan Sullivan"/>
    <s v="∆ Accepted from Proposed"/>
    <m/>
    <m/>
    <m/>
    <m/>
    <m/>
    <m/>
    <m/>
    <m/>
    <m/>
    <n v="0"/>
    <n v="0"/>
    <n v="0"/>
    <n v="93"/>
    <n v="0"/>
    <n v="93"/>
    <n v="0"/>
    <n v="0"/>
    <n v="0"/>
    <n v="0"/>
    <m/>
    <n v="0"/>
    <n v="0"/>
    <n v="0"/>
    <n v="0"/>
    <m/>
  </r>
  <r>
    <n v="186004463"/>
    <s v="2707 AUTOSAMPLER with Cooler"/>
    <s v="OEM"/>
    <m/>
    <s v="LC"/>
    <s v="Legacy LC"/>
    <s v="Injectors"/>
    <n v="2726.7"/>
    <s v="Dan Sullivan"/>
    <s v="∆ Proposed from Current"/>
    <m/>
    <m/>
    <m/>
    <m/>
    <m/>
    <m/>
    <m/>
    <m/>
    <m/>
    <n v="0"/>
    <m/>
    <m/>
    <n v="-30"/>
    <n v="0"/>
    <n v="-30"/>
    <n v="0"/>
    <n v="0"/>
    <n v="0"/>
    <n v="0"/>
    <m/>
    <n v="0"/>
    <n v="3"/>
    <n v="-2"/>
    <n v="-2"/>
    <m/>
  </r>
  <r>
    <n v="186004463"/>
    <s v="2707 AUTOSAMPLER with Cooler"/>
    <s v="OEM"/>
    <m/>
    <s v="LC"/>
    <s v="Legacy LC"/>
    <s v="Injectors"/>
    <n v="2726.7"/>
    <s v="Dan Sullivan"/>
    <s v="Accepted Plan"/>
    <m/>
    <m/>
    <m/>
    <m/>
    <m/>
    <m/>
    <m/>
    <m/>
    <m/>
    <n v="0"/>
    <m/>
    <m/>
    <n v="93"/>
    <n v="0"/>
    <n v="0"/>
    <n v="12"/>
    <n v="2"/>
    <n v="8"/>
    <n v="20"/>
    <n v="42"/>
    <n v="15"/>
    <n v="18"/>
    <n v="18"/>
    <n v="18"/>
    <n v="0"/>
  </r>
  <r>
    <n v="186004463"/>
    <s v="2707 AUTOSAMPLER with Cooler"/>
    <s v="OEM"/>
    <m/>
    <s v="LC"/>
    <s v="Legacy LC"/>
    <s v="Injectors"/>
    <n v="2726.7"/>
    <s v="Dan Sullivan"/>
    <s v="Budget"/>
    <n v="0"/>
    <n v="0"/>
    <n v="0"/>
    <n v="0"/>
    <m/>
    <n v="0"/>
    <n v="0"/>
    <n v="0"/>
    <n v="0"/>
    <m/>
    <n v="0"/>
    <n v="0"/>
    <n v="0"/>
    <n v="0"/>
    <m/>
    <n v="15"/>
    <n v="15"/>
    <n v="20"/>
    <n v="20"/>
    <n v="70"/>
    <n v="10"/>
    <n v="12"/>
    <n v="18"/>
    <n v="20"/>
    <n v="0"/>
  </r>
  <r>
    <n v="186004463"/>
    <s v="2707 AUTOSAMPLER with Cooler"/>
    <s v="OEM"/>
    <m/>
    <s v="LC"/>
    <s v="Legacy LC"/>
    <s v="Injectors"/>
    <n v="2726.7"/>
    <s v="Dan Sullivan"/>
    <s v="Current Production Plan"/>
    <m/>
    <m/>
    <m/>
    <m/>
    <m/>
    <m/>
    <m/>
    <m/>
    <m/>
    <n v="0"/>
    <n v="0"/>
    <n v="0"/>
    <n v="0"/>
    <n v="0"/>
    <n v="0"/>
    <n v="12"/>
    <n v="2"/>
    <n v="8"/>
    <n v="20"/>
    <n v="42"/>
    <n v="15"/>
    <n v="15"/>
    <n v="20"/>
    <n v="20"/>
    <n v="0"/>
  </r>
  <r>
    <n v="186004463"/>
    <s v="2707 AUTOSAMPLER with Cooler"/>
    <s v="OEM"/>
    <m/>
    <s v="LC"/>
    <s v="Legacy LC"/>
    <s v="Injectors"/>
    <n v="2726.7"/>
    <s v="Dan Sullivan"/>
    <s v="Demand Plan"/>
    <n v="19"/>
    <n v="37"/>
    <n v="33"/>
    <n v="36"/>
    <m/>
    <n v="28"/>
    <n v="35"/>
    <n v="23"/>
    <n v="25"/>
    <n v="111"/>
    <n v="27"/>
    <n v="18"/>
    <n v="21"/>
    <n v="25"/>
    <n v="91"/>
    <n v="10"/>
    <n v="20"/>
    <n v="13"/>
    <n v="14"/>
    <n v="57"/>
    <n v="12"/>
    <n v="17"/>
    <n v="14"/>
    <n v="16"/>
    <n v="0"/>
  </r>
  <r>
    <n v="186004463"/>
    <s v="2707 AUTOSAMPLER with Cooler"/>
    <s v="OEM"/>
    <m/>
    <s v="LC"/>
    <s v="Legacy LC"/>
    <s v="Injectors"/>
    <n v="2726.7"/>
    <s v="Dan Sullivan"/>
    <s v="Backlog"/>
    <n v="0"/>
    <n v="0"/>
    <n v="0"/>
    <n v="0"/>
    <n v="0"/>
    <n v="0"/>
    <n v="0"/>
    <n v="0"/>
    <n v="0"/>
    <n v="0"/>
    <n v="0"/>
    <n v="0"/>
    <n v="0"/>
    <n v="0"/>
    <n v="0"/>
    <n v="0"/>
    <n v="0"/>
    <n v="0"/>
    <n v="0"/>
    <n v="0"/>
    <n v="7"/>
    <n v="0"/>
    <n v="0"/>
    <n v="0"/>
    <n v="0"/>
  </r>
  <r>
    <n v="186004463"/>
    <s v="2707 AUTOSAMPLER with Cooler"/>
    <s v="OEM"/>
    <n v="15"/>
    <s v="LC"/>
    <s v="Legacy LC"/>
    <s v="Injectors"/>
    <n v="2726.7"/>
    <s v="Dan Sullivan"/>
    <s v="End Inv @ Accept Plan Volume"/>
    <n v="25"/>
    <n v="29"/>
    <n v="27"/>
    <n v="44"/>
    <m/>
    <n v="38"/>
    <n v="38"/>
    <n v="38"/>
    <n v="31"/>
    <n v="145"/>
    <n v="38"/>
    <n v="39"/>
    <n v="47"/>
    <n v="31"/>
    <n v="31"/>
    <n v="38"/>
    <n v="24"/>
    <n v="17"/>
    <n v="23"/>
    <m/>
    <n v="25"/>
    <n v="26"/>
    <n v="30"/>
    <n v="32"/>
    <m/>
  </r>
  <r>
    <n v="186004463"/>
    <s v="2707 AUTOSAMPLER with Cooler"/>
    <s v="OEM"/>
    <n v="15"/>
    <s v="LC"/>
    <s v="Legacy LC"/>
    <s v="Injectors"/>
    <n v="2726.7"/>
    <s v="Dan Sullivan"/>
    <s v="Planned Ending INV"/>
    <n v="25"/>
    <n v="29"/>
    <n v="27"/>
    <n v="44"/>
    <m/>
    <n v="38"/>
    <n v="38"/>
    <n v="38"/>
    <n v="31"/>
    <n v="145"/>
    <n v="38"/>
    <n v="39"/>
    <n v="47"/>
    <n v="31"/>
    <n v="31"/>
    <n v="38"/>
    <n v="24"/>
    <n v="17"/>
    <n v="23"/>
    <m/>
    <n v="25"/>
    <n v="26"/>
    <n v="30"/>
    <n v="32"/>
    <m/>
  </r>
  <r>
    <n v="186004463"/>
    <s v="2707 AUTOSAMPLER with Cooler"/>
    <s v="OEM"/>
    <m/>
    <s v="LC"/>
    <s v="Legacy LC"/>
    <s v="Injectors"/>
    <n v="2726.7"/>
    <s v="Dan Sullivan"/>
    <s v="Planned Ending INV Value"/>
    <n v="67196.750000000015"/>
    <n v="77948.23000000001"/>
    <n v="72572.490000000005"/>
    <n v="118266.28000000001"/>
    <n v="335983.75000000006"/>
    <n v="102139.06000000001"/>
    <n v="102139.06000000001"/>
    <n v="102139.06000000001"/>
    <n v="83323.970000000016"/>
    <n v="389741.15000000008"/>
    <n v="102139.06000000001"/>
    <n v="104826.93000000001"/>
    <n v="126329.89000000001"/>
    <n v="84527.7"/>
    <n v="84527.7"/>
    <n v="103614.59999999999"/>
    <n v="65440.799999999996"/>
    <n v="46353.899999999994"/>
    <n v="62714.1"/>
    <m/>
    <n v="68167.5"/>
    <n v="70894.2"/>
    <n v="81801"/>
    <n v="87254.399999999994"/>
    <m/>
  </r>
  <r>
    <n v="186004463"/>
    <s v="2707 AUTOSAMPLER with Cooler"/>
    <s v="OEM"/>
    <m/>
    <s v="LC"/>
    <s v="Legacy LC"/>
    <s v="Injectors"/>
    <n v="2726.7"/>
    <s v="Dan Sullivan"/>
    <s v="Planned Ending Inv Value @ Accpt Plan"/>
    <m/>
    <m/>
    <m/>
    <m/>
    <n v="0"/>
    <m/>
    <m/>
    <m/>
    <m/>
    <n v="0"/>
    <n v="102139.06000000001"/>
    <n v="104826.93000000001"/>
    <n v="126329.89000000001"/>
    <n v="84527.7"/>
    <n v="84527.7"/>
    <n v="103614.59999999999"/>
    <n v="65440.799999999996"/>
    <n v="46353.899999999994"/>
    <n v="62714.1"/>
    <m/>
    <n v="68167.5"/>
    <n v="70894.2"/>
    <n v="81801"/>
    <n v="87254.399999999994"/>
    <m/>
  </r>
  <r>
    <n v="186004463"/>
    <s v="2707 AUTOSAMPLER with Cooler"/>
    <s v="OEM"/>
    <m/>
    <s v="LC"/>
    <s v="Legacy LC"/>
    <s v="Injectors"/>
    <n v="2726.7"/>
    <s v="Dan Sullivan"/>
    <s v="Proposed Production "/>
    <m/>
    <m/>
    <m/>
    <m/>
    <m/>
    <m/>
    <m/>
    <m/>
    <m/>
    <m/>
    <m/>
    <m/>
    <m/>
    <n v="0"/>
    <n v="0"/>
    <n v="12"/>
    <n v="2"/>
    <n v="8"/>
    <n v="20"/>
    <n v="42"/>
    <n v="15"/>
    <n v="18"/>
    <n v="18"/>
    <n v="18"/>
    <n v="0"/>
  </r>
  <r>
    <n v="186004556"/>
    <s v="2545Q"/>
    <s v="MIL (US31)"/>
    <m/>
    <s v="LC"/>
    <s v="Purification"/>
    <s v="Pumps"/>
    <n v="8194.16"/>
    <s v="Sharon Bibbo"/>
    <s v="∆ Accepted from Proposed"/>
    <m/>
    <m/>
    <m/>
    <m/>
    <m/>
    <m/>
    <m/>
    <m/>
    <m/>
    <n v="0"/>
    <n v="0"/>
    <n v="0"/>
    <n v="34"/>
    <n v="-20"/>
    <n v="14"/>
    <n v="0"/>
    <n v="0"/>
    <n v="0"/>
    <n v="0"/>
    <m/>
    <n v="0"/>
    <n v="0"/>
    <n v="0"/>
    <n v="0"/>
    <m/>
  </r>
  <r>
    <n v="186004556"/>
    <s v="2545Q"/>
    <s v="MIL (US31)"/>
    <m/>
    <s v="LC"/>
    <s v="Purification"/>
    <s v="Pumps"/>
    <n v="8194.16"/>
    <s v="Sharon Bibbo"/>
    <s v="∆ Proposed from Current"/>
    <m/>
    <m/>
    <m/>
    <m/>
    <m/>
    <m/>
    <m/>
    <m/>
    <m/>
    <n v="0"/>
    <m/>
    <m/>
    <n v="-2"/>
    <n v="0"/>
    <n v="-2"/>
    <n v="0"/>
    <n v="0"/>
    <n v="0"/>
    <n v="0"/>
    <m/>
    <n v="0"/>
    <n v="0"/>
    <n v="0"/>
    <n v="0"/>
    <m/>
  </r>
  <r>
    <n v="186004556"/>
    <s v="2545Q"/>
    <s v="MIL (US31)"/>
    <m/>
    <s v="LC"/>
    <s v="Purification"/>
    <s v="Pumps"/>
    <n v="8194.16"/>
    <s v="Sharon Bibbo"/>
    <s v="Accepted Plan"/>
    <m/>
    <m/>
    <m/>
    <m/>
    <m/>
    <m/>
    <m/>
    <m/>
    <m/>
    <n v="0"/>
    <m/>
    <m/>
    <n v="34"/>
    <n v="0"/>
    <n v="0"/>
    <n v="7"/>
    <n v="22"/>
    <n v="30"/>
    <n v="30"/>
    <n v="89"/>
    <n v="30"/>
    <n v="25"/>
    <n v="25"/>
    <n v="20"/>
    <n v="0"/>
  </r>
  <r>
    <n v="186004556"/>
    <s v="2545Q"/>
    <s v="MIL (US31)"/>
    <m/>
    <s v="LC"/>
    <s v="Purification"/>
    <s v="Pumps"/>
    <n v="8194.16"/>
    <s v="Sharon Bibbo"/>
    <s v="Budget"/>
    <n v="0"/>
    <n v="0"/>
    <n v="0"/>
    <n v="0"/>
    <m/>
    <n v="0"/>
    <n v="0"/>
    <n v="0"/>
    <n v="0"/>
    <m/>
    <n v="0"/>
    <n v="0"/>
    <n v="0"/>
    <n v="0"/>
    <m/>
    <n v="10"/>
    <n v="10"/>
    <n v="15"/>
    <n v="20"/>
    <n v="55"/>
    <n v="30"/>
    <n v="25"/>
    <n v="30"/>
    <n v="30"/>
    <n v="0"/>
  </r>
  <r>
    <n v="186004556"/>
    <s v="2545Q"/>
    <s v="MIL (US31)"/>
    <m/>
    <s v="LC"/>
    <s v="Purification"/>
    <s v="Pumps"/>
    <n v="8194.16"/>
    <s v="Sharon Bibbo"/>
    <s v="Current Production Plan"/>
    <m/>
    <m/>
    <m/>
    <m/>
    <m/>
    <m/>
    <m/>
    <m/>
    <m/>
    <n v="0"/>
    <n v="0"/>
    <n v="0"/>
    <n v="0"/>
    <n v="0"/>
    <n v="0"/>
    <n v="7"/>
    <n v="22"/>
    <n v="30"/>
    <n v="30"/>
    <n v="89"/>
    <n v="30"/>
    <n v="25"/>
    <n v="25"/>
    <n v="20"/>
    <n v="0"/>
  </r>
  <r>
    <n v="186004556"/>
    <s v="2545Q"/>
    <s v="MIL (US31)"/>
    <m/>
    <s v="LC"/>
    <s v="Purification"/>
    <s v="Pumps"/>
    <n v="8194.16"/>
    <s v="Sharon Bibbo"/>
    <s v="Demand Plan"/>
    <n v="9"/>
    <n v="5"/>
    <n v="13"/>
    <n v="11"/>
    <m/>
    <n v="12"/>
    <n v="12"/>
    <n v="4"/>
    <n v="11"/>
    <n v="39"/>
    <n v="5"/>
    <n v="5"/>
    <n v="23"/>
    <n v="12"/>
    <n v="45"/>
    <n v="7"/>
    <n v="16"/>
    <n v="21"/>
    <n v="15"/>
    <n v="59"/>
    <n v="19"/>
    <n v="21"/>
    <n v="19"/>
    <n v="22"/>
    <n v="0"/>
  </r>
  <r>
    <n v="186004556"/>
    <s v="2545Q"/>
    <s v="MIL (US31)"/>
    <m/>
    <s v="LC"/>
    <s v="Purification"/>
    <s v="Pumps"/>
    <n v="8194.16"/>
    <s v="Sharon Bibbo"/>
    <s v="Backlog"/>
    <n v="0"/>
    <n v="0"/>
    <n v="0"/>
    <n v="0"/>
    <n v="0"/>
    <n v="0"/>
    <n v="0"/>
    <n v="0"/>
    <n v="0"/>
    <n v="0"/>
    <n v="0"/>
    <n v="0"/>
    <n v="0"/>
    <n v="0"/>
    <n v="0"/>
    <n v="0"/>
    <n v="0"/>
    <n v="0"/>
    <n v="0"/>
    <n v="0"/>
    <n v="13"/>
    <n v="0"/>
    <n v="0"/>
    <n v="0"/>
    <n v="0"/>
  </r>
  <r>
    <n v="186004556"/>
    <s v="2545Q"/>
    <s v="MIL (US31)"/>
    <n v="5"/>
    <s v="LC"/>
    <s v="Purification"/>
    <s v="Pumps"/>
    <n v="8194.16"/>
    <s v="Sharon Bibbo"/>
    <s v="End Inv @ Accept Plan Volume"/>
    <n v="13"/>
    <n v="13"/>
    <n v="4"/>
    <n v="5"/>
    <m/>
    <n v="8"/>
    <n v="15"/>
    <n v="11"/>
    <n v="8"/>
    <n v="42"/>
    <n v="21"/>
    <n v="20"/>
    <n v="5"/>
    <n v="8"/>
    <n v="8"/>
    <n v="9"/>
    <n v="9"/>
    <n v="7"/>
    <n v="9"/>
    <m/>
    <n v="18"/>
    <n v="22"/>
    <n v="28"/>
    <n v="26"/>
    <m/>
  </r>
  <r>
    <n v="186004556"/>
    <s v="2545Q"/>
    <s v="MIL (US31)"/>
    <n v="5"/>
    <s v="LC"/>
    <s v="Purification"/>
    <s v="Pumps"/>
    <n v="8194.16"/>
    <s v="Sharon Bibbo"/>
    <s v="Planned Ending INV"/>
    <n v="13"/>
    <n v="13"/>
    <n v="4"/>
    <n v="5"/>
    <m/>
    <n v="8"/>
    <n v="15"/>
    <n v="11"/>
    <n v="8"/>
    <n v="42"/>
    <n v="21"/>
    <n v="20"/>
    <n v="5"/>
    <n v="8"/>
    <n v="8"/>
    <n v="9"/>
    <n v="9"/>
    <n v="7"/>
    <n v="9"/>
    <m/>
    <n v="18"/>
    <n v="22"/>
    <n v="28"/>
    <n v="26"/>
    <m/>
  </r>
  <r>
    <n v="186004556"/>
    <s v="2545Q"/>
    <s v="MIL (US31)"/>
    <m/>
    <s v="LC"/>
    <s v="Purification"/>
    <s v="Pumps"/>
    <n v="8194.16"/>
    <s v="Sharon Bibbo"/>
    <s v="Planned Ending INV Value"/>
    <n v="114905.7"/>
    <n v="114905.7"/>
    <n v="35355.599999999999"/>
    <n v="44194.5"/>
    <n v="309361.5"/>
    <n v="70711.199999999997"/>
    <n v="132583.5"/>
    <n v="97227.9"/>
    <n v="70711.199999999997"/>
    <n v="371233.8"/>
    <n v="185616.9"/>
    <n v="176778"/>
    <n v="44194.5"/>
    <n v="65553.279999999999"/>
    <n v="65553.279999999999"/>
    <n v="73747.44"/>
    <n v="73747.44"/>
    <n v="57359.119999999995"/>
    <n v="73747.44"/>
    <m/>
    <n v="147494.88"/>
    <n v="180271.52"/>
    <n v="229436.47999999998"/>
    <n v="213048.16"/>
    <m/>
  </r>
  <r>
    <n v="186004556"/>
    <s v="2545Q"/>
    <s v="MIL (US31)"/>
    <m/>
    <s v="LC"/>
    <s v="Purification"/>
    <s v="Pumps"/>
    <n v="8194.16"/>
    <s v="Sharon Bibbo"/>
    <s v="Planned Ending Inv Value @ Accpt Plan"/>
    <m/>
    <m/>
    <m/>
    <m/>
    <n v="0"/>
    <m/>
    <m/>
    <m/>
    <m/>
    <n v="0"/>
    <n v="185616.9"/>
    <n v="176778"/>
    <n v="44194.5"/>
    <n v="65553.279999999999"/>
    <n v="65553.279999999999"/>
    <n v="73747.44"/>
    <n v="73747.44"/>
    <n v="57359.119999999995"/>
    <n v="73747.44"/>
    <m/>
    <n v="147494.88"/>
    <n v="180271.52"/>
    <n v="229436.47999999998"/>
    <n v="213048.16"/>
    <m/>
  </r>
  <r>
    <n v="186004556"/>
    <s v="2545Q"/>
    <s v="MIL (US31)"/>
    <m/>
    <s v="LC"/>
    <s v="Purification"/>
    <s v="Pumps"/>
    <n v="8194.16"/>
    <s v="Sharon Bibbo"/>
    <s v="Proposed Production "/>
    <m/>
    <m/>
    <m/>
    <m/>
    <m/>
    <m/>
    <m/>
    <m/>
    <m/>
    <m/>
    <m/>
    <m/>
    <m/>
    <n v="20"/>
    <n v="20"/>
    <n v="7"/>
    <n v="22"/>
    <n v="30"/>
    <n v="30"/>
    <n v="89"/>
    <n v="30"/>
    <n v="25"/>
    <n v="25"/>
    <n v="20"/>
    <n v="0"/>
  </r>
  <r>
    <n v="186004557"/>
    <s v="2535Q"/>
    <s v="MIL (US31)"/>
    <m/>
    <s v="LC"/>
    <s v="Purification"/>
    <s v="Pumps"/>
    <n v="8806.19"/>
    <s v="Sharon Bibbo"/>
    <s v="∆ Accepted from Proposed"/>
    <m/>
    <m/>
    <m/>
    <m/>
    <m/>
    <m/>
    <m/>
    <m/>
    <m/>
    <n v="0"/>
    <n v="0"/>
    <n v="0"/>
    <n v="44"/>
    <n v="-6"/>
    <n v="38"/>
    <n v="0"/>
    <n v="0"/>
    <n v="0"/>
    <n v="0"/>
    <m/>
    <n v="0"/>
    <n v="0"/>
    <n v="0"/>
    <n v="0"/>
    <m/>
  </r>
  <r>
    <n v="186004557"/>
    <s v="2535Q"/>
    <s v="MIL (US31)"/>
    <m/>
    <s v="LC"/>
    <s v="Purification"/>
    <s v="Pumps"/>
    <n v="8806.19"/>
    <s v="Sharon Bibbo"/>
    <s v="∆ Proposed from Current"/>
    <m/>
    <m/>
    <m/>
    <m/>
    <m/>
    <m/>
    <m/>
    <m/>
    <m/>
    <n v="0"/>
    <m/>
    <m/>
    <n v="-11"/>
    <n v="0"/>
    <n v="-11"/>
    <n v="0"/>
    <n v="0"/>
    <n v="0"/>
    <n v="0"/>
    <m/>
    <n v="0"/>
    <n v="0"/>
    <n v="0"/>
    <n v="0"/>
    <m/>
  </r>
  <r>
    <n v="186004557"/>
    <s v="2535Q"/>
    <s v="MIL (US31)"/>
    <m/>
    <s v="LC"/>
    <s v="Purification"/>
    <s v="Pumps"/>
    <n v="8806.19"/>
    <s v="Sharon Bibbo"/>
    <s v="Accepted Plan"/>
    <m/>
    <m/>
    <m/>
    <m/>
    <m/>
    <m/>
    <m/>
    <m/>
    <m/>
    <n v="0"/>
    <m/>
    <m/>
    <n v="44"/>
    <n v="0"/>
    <n v="0"/>
    <n v="15"/>
    <n v="15"/>
    <n v="15"/>
    <n v="14"/>
    <n v="59"/>
    <n v="16"/>
    <n v="16"/>
    <n v="16"/>
    <n v="14"/>
    <n v="0"/>
  </r>
  <r>
    <n v="186004557"/>
    <s v="2535Q"/>
    <s v="MIL (US31)"/>
    <m/>
    <s v="LC"/>
    <s v="Purification"/>
    <s v="Pumps"/>
    <n v="8806.19"/>
    <s v="Sharon Bibbo"/>
    <s v="Budget"/>
    <n v="0"/>
    <n v="0"/>
    <n v="0"/>
    <n v="0"/>
    <m/>
    <n v="0"/>
    <n v="0"/>
    <n v="0"/>
    <n v="0"/>
    <m/>
    <n v="0"/>
    <n v="0"/>
    <n v="0"/>
    <n v="0"/>
    <m/>
    <n v="12"/>
    <n v="12"/>
    <n v="12"/>
    <n v="12"/>
    <n v="48"/>
    <n v="10"/>
    <n v="10"/>
    <n v="12"/>
    <n v="12"/>
    <n v="0"/>
  </r>
  <r>
    <n v="186004557"/>
    <s v="2535Q"/>
    <s v="MIL (US31)"/>
    <m/>
    <s v="LC"/>
    <s v="Purification"/>
    <s v="Pumps"/>
    <n v="8806.19"/>
    <s v="Sharon Bibbo"/>
    <s v="Current Production Plan"/>
    <m/>
    <m/>
    <m/>
    <m/>
    <m/>
    <m/>
    <m/>
    <m/>
    <m/>
    <n v="0"/>
    <n v="0"/>
    <n v="0"/>
    <n v="0"/>
    <n v="0"/>
    <n v="0"/>
    <n v="15"/>
    <n v="15"/>
    <n v="15"/>
    <n v="14"/>
    <n v="59"/>
    <n v="16"/>
    <n v="16"/>
    <n v="16"/>
    <n v="14"/>
    <n v="0"/>
  </r>
  <r>
    <n v="186004557"/>
    <s v="2535Q"/>
    <s v="MIL (US31)"/>
    <m/>
    <s v="LC"/>
    <s v="Purification"/>
    <s v="Pumps"/>
    <n v="8806.19"/>
    <s v="Sharon Bibbo"/>
    <s v="Demand Plan"/>
    <n v="0"/>
    <n v="0"/>
    <n v="0"/>
    <n v="11"/>
    <m/>
    <n v="10"/>
    <n v="13"/>
    <n v="16"/>
    <n v="8"/>
    <n v="47"/>
    <n v="10"/>
    <n v="16"/>
    <n v="13"/>
    <n v="10"/>
    <n v="49"/>
    <n v="12"/>
    <n v="14"/>
    <n v="7"/>
    <n v="19"/>
    <n v="52"/>
    <n v="12"/>
    <n v="17"/>
    <n v="12"/>
    <n v="20"/>
    <n v="0"/>
  </r>
  <r>
    <n v="186004557"/>
    <s v="2535Q"/>
    <s v="MIL (US31)"/>
    <m/>
    <s v="LC"/>
    <s v="Purification"/>
    <s v="Pumps"/>
    <n v="8806.19"/>
    <s v="Sharon Bibbo"/>
    <s v="Backlog"/>
    <n v="0"/>
    <n v="0"/>
    <n v="0"/>
    <n v="0"/>
    <n v="0"/>
    <n v="0"/>
    <n v="0"/>
    <n v="0"/>
    <n v="0"/>
    <n v="0"/>
    <n v="0"/>
    <n v="0"/>
    <n v="0"/>
    <n v="0"/>
    <n v="0"/>
    <n v="0"/>
    <n v="0"/>
    <n v="0"/>
    <n v="0"/>
    <n v="0"/>
    <n v="1"/>
    <n v="0"/>
    <n v="0"/>
    <n v="0"/>
    <n v="0"/>
  </r>
  <r>
    <n v="186004557"/>
    <s v="2535Q"/>
    <s v="MIL (US31)"/>
    <n v="10"/>
    <s v="LC"/>
    <s v="Purification"/>
    <s v="Pumps"/>
    <n v="8806.19"/>
    <s v="Sharon Bibbo"/>
    <s v="End Inv @ Accept Plan Volume"/>
    <n v="0"/>
    <n v="0"/>
    <n v="0"/>
    <n v="19"/>
    <m/>
    <n v="17"/>
    <n v="16"/>
    <n v="18"/>
    <n v="6"/>
    <n v="57"/>
    <n v="17"/>
    <n v="19"/>
    <n v="14"/>
    <n v="6"/>
    <n v="6"/>
    <n v="6"/>
    <n v="8"/>
    <n v="13"/>
    <n v="8"/>
    <m/>
    <n v="15"/>
    <n v="14"/>
    <n v="18"/>
    <n v="12"/>
    <m/>
  </r>
  <r>
    <n v="186004557"/>
    <s v="2535Q"/>
    <s v="MIL (US31)"/>
    <n v="7"/>
    <s v="LC"/>
    <s v="Purification"/>
    <s v="Pumps"/>
    <n v="8806.19"/>
    <s v="Sharon Bibbo"/>
    <s v="Planned Ending INV"/>
    <n v="0"/>
    <n v="0"/>
    <n v="0"/>
    <n v="19"/>
    <m/>
    <n v="17"/>
    <n v="16"/>
    <n v="18"/>
    <n v="6"/>
    <n v="57"/>
    <n v="17"/>
    <n v="19"/>
    <n v="14"/>
    <n v="6"/>
    <n v="6"/>
    <n v="6"/>
    <n v="8"/>
    <n v="13"/>
    <n v="8"/>
    <m/>
    <n v="15"/>
    <n v="14"/>
    <n v="18"/>
    <n v="12"/>
    <m/>
  </r>
  <r>
    <n v="186004557"/>
    <s v="2535Q"/>
    <s v="MIL (US31)"/>
    <m/>
    <s v="LC"/>
    <s v="Purification"/>
    <s v="Pumps"/>
    <n v="8806.19"/>
    <s v="Sharon Bibbo"/>
    <s v="Planned Ending INV Value"/>
    <n v="0"/>
    <n v="0"/>
    <n v="0"/>
    <n v="171887.87"/>
    <n v="171887.87"/>
    <n v="153794.41"/>
    <n v="144747.68"/>
    <n v="162841.13999999998"/>
    <n v="54280.38"/>
    <n v="515663.61"/>
    <n v="153794.41"/>
    <n v="171887.87"/>
    <n v="126654.22"/>
    <n v="52837.14"/>
    <n v="52837.14"/>
    <n v="52837.14"/>
    <n v="70449.52"/>
    <n v="114480.47"/>
    <n v="70449.52"/>
    <m/>
    <n v="132092.85"/>
    <n v="123286.66"/>
    <n v="158511.42000000001"/>
    <n v="105674.28"/>
    <m/>
  </r>
  <r>
    <n v="186004557"/>
    <s v="2535Q"/>
    <s v="MIL (US31)"/>
    <m/>
    <s v="LC"/>
    <s v="Purification"/>
    <s v="Pumps"/>
    <n v="8806.19"/>
    <s v="Sharon Bibbo"/>
    <s v="Planned Ending Inv Value @ Accpt Plan"/>
    <m/>
    <m/>
    <m/>
    <m/>
    <n v="0"/>
    <m/>
    <m/>
    <m/>
    <m/>
    <n v="0"/>
    <n v="153794.41"/>
    <n v="171887.87"/>
    <n v="126654.22"/>
    <n v="52837.14"/>
    <n v="52837.14"/>
    <n v="52837.14"/>
    <n v="70449.52"/>
    <n v="114480.47"/>
    <n v="70449.52"/>
    <m/>
    <n v="132092.85"/>
    <n v="123286.66"/>
    <n v="158511.42000000001"/>
    <n v="105674.28"/>
    <m/>
  </r>
  <r>
    <n v="186004557"/>
    <s v="2535Q"/>
    <s v="MIL (US31)"/>
    <m/>
    <s v="LC"/>
    <s v="Purification"/>
    <s v="Pumps"/>
    <n v="8806.19"/>
    <s v="Sharon Bibbo"/>
    <s v="Proposed Production "/>
    <m/>
    <m/>
    <m/>
    <m/>
    <m/>
    <m/>
    <m/>
    <m/>
    <m/>
    <m/>
    <m/>
    <m/>
    <m/>
    <n v="6"/>
    <n v="6"/>
    <n v="15"/>
    <n v="15"/>
    <n v="15"/>
    <n v="14"/>
    <n v="59"/>
    <n v="16"/>
    <n v="16"/>
    <n v="16"/>
    <n v="14"/>
    <n v="0"/>
  </r>
  <r>
    <n v="186005597"/>
    <s v="Xevo G2 Qtof/Tof"/>
    <s v="MAN (UK50)"/>
    <n v="0"/>
    <s v="MS"/>
    <s v="Tof"/>
    <s v="LE Tof"/>
    <n v="96010.2"/>
    <s v="Stephen Connor"/>
    <s v="∆ Accepted from Proposed"/>
    <m/>
    <m/>
    <m/>
    <m/>
    <m/>
    <m/>
    <m/>
    <m/>
    <m/>
    <n v="0"/>
    <n v="0"/>
    <n v="0"/>
    <n v="-55"/>
    <n v="-57"/>
    <n v="-112"/>
    <n v="0"/>
    <n v="0"/>
    <n v="0"/>
    <n v="0"/>
    <m/>
    <n v="0"/>
    <n v="0"/>
    <n v="0"/>
    <n v="0"/>
    <m/>
  </r>
  <r>
    <n v="186005597"/>
    <s v="Xevo G2 Qtof/Tof"/>
    <s v="MAN (UK50)"/>
    <n v="0"/>
    <s v="MS"/>
    <s v="Tof"/>
    <s v="LE Tof"/>
    <n v="96010.2"/>
    <s v="Stephen Connor"/>
    <s v="∆ Proposed from Current"/>
    <m/>
    <m/>
    <m/>
    <m/>
    <m/>
    <m/>
    <m/>
    <m/>
    <m/>
    <n v="0"/>
    <m/>
    <m/>
    <n v="0"/>
    <n v="0"/>
    <n v="0"/>
    <n v="0"/>
    <n v="0"/>
    <n v="0"/>
    <n v="0"/>
    <m/>
    <n v="0"/>
    <n v="0"/>
    <n v="0"/>
    <n v="0"/>
    <m/>
  </r>
  <r>
    <n v="186005597"/>
    <s v="Xevo G2 Qtof/Tof"/>
    <s v="MAN (UK50)"/>
    <n v="0"/>
    <s v="MS"/>
    <s v="Tof"/>
    <s v="LE Tof"/>
    <n v="96010.2"/>
    <s v="Stephen Connor"/>
    <s v="Accepted Plan"/>
    <m/>
    <m/>
    <m/>
    <m/>
    <m/>
    <m/>
    <m/>
    <m/>
    <m/>
    <n v="0"/>
    <m/>
    <m/>
    <n v="10"/>
    <n v="0"/>
    <n v="0"/>
    <n v="50"/>
    <n v="40"/>
    <n v="0"/>
    <n v="0"/>
    <n v="90"/>
    <n v="0"/>
    <n v="0"/>
    <n v="0"/>
    <n v="0"/>
    <n v="0"/>
  </r>
  <r>
    <n v="186005597"/>
    <s v="Xevo G2 Qtof/Tof"/>
    <s v="MAN (UK50)"/>
    <n v="0"/>
    <s v="MS"/>
    <s v="Tof"/>
    <s v="LE Tof"/>
    <n v="96010.2"/>
    <s v="Stephen Connor"/>
    <s v="Budget"/>
    <n v="0"/>
    <n v="0"/>
    <n v="0"/>
    <n v="0"/>
    <m/>
    <n v="0"/>
    <n v="0"/>
    <n v="0"/>
    <n v="0"/>
    <m/>
    <n v="0"/>
    <n v="0"/>
    <n v="0"/>
    <n v="0"/>
    <m/>
    <n v="43"/>
    <n v="48"/>
    <n v="26"/>
    <n v="0"/>
    <n v="117"/>
    <n v="0"/>
    <n v="0"/>
    <n v="0"/>
    <n v="0"/>
    <n v="0"/>
  </r>
  <r>
    <n v="186005597"/>
    <s v="Xevo G2 Qtof/Tof"/>
    <s v="MAN (UK50)"/>
    <n v="0"/>
    <s v="MS"/>
    <s v="Tof"/>
    <s v="LE Tof"/>
    <n v="96010.2"/>
    <s v="Stephen Connor"/>
    <s v="Current Production Plan"/>
    <m/>
    <m/>
    <m/>
    <m/>
    <m/>
    <m/>
    <m/>
    <m/>
    <m/>
    <n v="0"/>
    <n v="0"/>
    <n v="0"/>
    <n v="0"/>
    <n v="0"/>
    <n v="0"/>
    <n v="50"/>
    <n v="40"/>
    <n v="0"/>
    <n v="0"/>
    <n v="90"/>
    <n v="0"/>
    <n v="0"/>
    <n v="0"/>
    <n v="0"/>
    <n v="0"/>
  </r>
  <r>
    <n v="186005597"/>
    <s v="Xevo G2 Qtof/Tof"/>
    <s v="MAN (UK50)"/>
    <n v="0"/>
    <s v="MS"/>
    <s v="Tof"/>
    <s v="LE Tof"/>
    <n v="96010.2"/>
    <s v="Stephen Connor"/>
    <s v="Demand Plan"/>
    <m/>
    <m/>
    <m/>
    <m/>
    <m/>
    <m/>
    <m/>
    <m/>
    <m/>
    <n v="0"/>
    <m/>
    <m/>
    <m/>
    <m/>
    <n v="0"/>
    <n v="28"/>
    <n v="21"/>
    <n v="20"/>
    <n v="19"/>
    <n v="88"/>
    <n v="5"/>
    <n v="3"/>
    <n v="3"/>
    <n v="0"/>
    <n v="0"/>
  </r>
  <r>
    <n v="186005597"/>
    <s v="Xevo G2 Qtof/Tof"/>
    <s v="MAN (UK50)"/>
    <n v="0"/>
    <s v="MS"/>
    <s v="Tof"/>
    <s v="LE Tof"/>
    <n v="96010.2"/>
    <s v="Stephen Connor"/>
    <s v="Backlog"/>
    <n v="0"/>
    <n v="0"/>
    <n v="0"/>
    <n v="0"/>
    <n v="0"/>
    <n v="0"/>
    <n v="0"/>
    <n v="0"/>
    <n v="0"/>
    <n v="0"/>
    <n v="0"/>
    <n v="0"/>
    <n v="0"/>
    <n v="0"/>
    <n v="0"/>
    <n v="23"/>
    <n v="12"/>
    <n v="15"/>
    <n v="23"/>
    <n v="73"/>
    <n v="4"/>
    <n v="0"/>
    <n v="0"/>
    <n v="0"/>
    <n v="0"/>
  </r>
  <r>
    <n v="186005597"/>
    <s v="Xevo G2 Qtof/Tof"/>
    <s v="MAN (UK50)"/>
    <n v="0"/>
    <s v="MS"/>
    <s v="Tof"/>
    <s v="LE Tof"/>
    <n v="96010.2"/>
    <s v="Stephen Connor"/>
    <s v="End Inv @ Accept Plan Volume"/>
    <n v="0"/>
    <n v="0"/>
    <n v="0"/>
    <n v="0"/>
    <m/>
    <n v="0"/>
    <n v="0"/>
    <n v="0"/>
    <n v="4"/>
    <n v="4"/>
    <n v="12"/>
    <n v="0"/>
    <n v="9"/>
    <n v="9"/>
    <n v="9"/>
    <n v="17"/>
    <n v="37"/>
    <n v="20"/>
    <n v="4"/>
    <m/>
    <n v="0"/>
    <n v="-3"/>
    <n v="-6"/>
    <n v="-6"/>
    <m/>
  </r>
  <r>
    <n v="186005597"/>
    <s v="Xevo G2 Qtof/Tof"/>
    <s v="MAN (UK50)"/>
    <n v="0"/>
    <s v="MS"/>
    <s v="Tof"/>
    <s v="LE Tof"/>
    <n v="96010.2"/>
    <s v="Stephen Connor"/>
    <s v="Planned Ending INV"/>
    <n v="0"/>
    <n v="0"/>
    <n v="0"/>
    <n v="0"/>
    <m/>
    <n v="0"/>
    <n v="0"/>
    <n v="0"/>
    <n v="4"/>
    <n v="4"/>
    <n v="12"/>
    <n v="0"/>
    <n v="9"/>
    <n v="9"/>
    <n v="9"/>
    <n v="17"/>
    <n v="37"/>
    <n v="20"/>
    <n v="4"/>
    <m/>
    <n v="6"/>
    <n v="3"/>
    <n v="0"/>
    <n v="0"/>
    <m/>
  </r>
  <r>
    <n v="186005597"/>
    <s v="Xevo G2 Qtof/Tof"/>
    <s v="MAN (UK50)"/>
    <n v="0"/>
    <s v="MS"/>
    <s v="Tof"/>
    <s v="LE Tof"/>
    <n v="96010.2"/>
    <s v="Stephen Connor"/>
    <s v="Planned Ending INV Value"/>
    <n v="0"/>
    <n v="0"/>
    <n v="0"/>
    <n v="0"/>
    <n v="0"/>
    <n v="0"/>
    <n v="0"/>
    <n v="0"/>
    <n v="454260.08"/>
    <n v="454260.08"/>
    <n v="1362780.24"/>
    <n v="0"/>
    <n v="0"/>
    <n v="864091.79999999993"/>
    <n v="864091.79999999993"/>
    <n v="1632173.4"/>
    <n v="3552377.4"/>
    <n v="1920204"/>
    <n v="384040.8"/>
    <m/>
    <n v="576061.19999999995"/>
    <n v="288030.59999999998"/>
    <n v="0"/>
    <n v="0"/>
    <m/>
  </r>
  <r>
    <n v="186005597"/>
    <s v="Xevo G2 Qtof/Tof"/>
    <s v="MAN (UK50)"/>
    <n v="0"/>
    <s v="MS"/>
    <s v="Tof"/>
    <s v="LE Tof"/>
    <n v="96010.2"/>
    <s v="Stephen Connor"/>
    <s v="Planned Ending Inv Value @ Accpt Plan"/>
    <m/>
    <m/>
    <m/>
    <m/>
    <n v="0"/>
    <m/>
    <m/>
    <m/>
    <m/>
    <n v="0"/>
    <n v="1362780.24"/>
    <n v="0"/>
    <n v="0"/>
    <n v="864091.79999999993"/>
    <n v="864091.79999999993"/>
    <n v="1632173.4"/>
    <n v="3552377.4"/>
    <n v="1920204"/>
    <n v="384040.8"/>
    <m/>
    <n v="0"/>
    <n v="0"/>
    <n v="0"/>
    <n v="0"/>
    <m/>
  </r>
  <r>
    <n v="186005597"/>
    <s v="Xevo G2 Qtof/Tof"/>
    <s v="MAN (UK50)"/>
    <n v="0"/>
    <s v="MS"/>
    <s v="Tof"/>
    <s v="LE Tof"/>
    <n v="96010.2"/>
    <s v="Stephen Connor"/>
    <s v="Proposed Production "/>
    <m/>
    <m/>
    <m/>
    <m/>
    <m/>
    <m/>
    <m/>
    <m/>
    <m/>
    <m/>
    <m/>
    <m/>
    <n v="55"/>
    <n v="57"/>
    <n v="112"/>
    <n v="50"/>
    <n v="40"/>
    <n v="0"/>
    <n v="0"/>
    <n v="90"/>
    <n v="0"/>
    <n v="0"/>
    <n v="0"/>
    <n v="0"/>
    <n v="0"/>
  </r>
  <r>
    <n v="186005654"/>
    <s v="PATROL UPLC Online Computer"/>
    <s v="MIL (US31)"/>
    <m/>
    <s v="Data"/>
    <s v="PATROL"/>
    <s v="Data H/W"/>
    <n v="1287.98"/>
    <s v="Linda Trautwein"/>
    <s v="∆ Accepted from Proposed"/>
    <m/>
    <m/>
    <m/>
    <m/>
    <m/>
    <m/>
    <m/>
    <m/>
    <m/>
    <n v="0"/>
    <n v="0"/>
    <n v="0"/>
    <n v="0"/>
    <n v="-5"/>
    <n v="-5"/>
    <n v="0"/>
    <n v="0"/>
    <n v="0"/>
    <n v="0"/>
    <m/>
    <n v="0"/>
    <n v="0"/>
    <n v="0"/>
    <n v="0"/>
    <m/>
  </r>
  <r>
    <n v="186005654"/>
    <s v="PATROL UPLC Online Computer"/>
    <s v="MIL (US31)"/>
    <m/>
    <s v="Data"/>
    <s v="PATROL"/>
    <s v="Data H/W"/>
    <n v="1287.98"/>
    <s v="Linda Trautwein"/>
    <s v="∆ Proposed from Current"/>
    <m/>
    <m/>
    <m/>
    <m/>
    <m/>
    <m/>
    <m/>
    <m/>
    <m/>
    <n v="0"/>
    <m/>
    <m/>
    <n v="-3"/>
    <n v="0"/>
    <n v="-3"/>
    <n v="0"/>
    <n v="0"/>
    <n v="0"/>
    <n v="0"/>
    <m/>
    <n v="0"/>
    <n v="1"/>
    <n v="1"/>
    <n v="5"/>
    <m/>
  </r>
  <r>
    <n v="186005654"/>
    <s v="PATROL UPLC Online Computer"/>
    <s v="MIL (US31)"/>
    <m/>
    <s v="Data"/>
    <s v="PATROL"/>
    <s v="Data H/W"/>
    <n v="1287.98"/>
    <s v="Linda Trautwein"/>
    <s v="Accepted Plan"/>
    <m/>
    <m/>
    <m/>
    <m/>
    <m/>
    <m/>
    <m/>
    <m/>
    <m/>
    <n v="0"/>
    <m/>
    <m/>
    <n v="0"/>
    <n v="0"/>
    <n v="0"/>
    <n v="0"/>
    <n v="2"/>
    <n v="0"/>
    <n v="7"/>
    <n v="9"/>
    <n v="7"/>
    <n v="6"/>
    <n v="6"/>
    <n v="10"/>
    <n v="0"/>
  </r>
  <r>
    <n v="186005654"/>
    <s v="PATROL UPLC Online Computer"/>
    <s v="MIL (US31)"/>
    <m/>
    <s v="Data"/>
    <s v="PATROL"/>
    <s v="Data H/W"/>
    <n v="1287.98"/>
    <s v="Linda Trautwein"/>
    <s v="Budget"/>
    <n v="0"/>
    <n v="0"/>
    <n v="0"/>
    <n v="0"/>
    <m/>
    <n v="0"/>
    <n v="0"/>
    <n v="0"/>
    <n v="0"/>
    <m/>
    <n v="0"/>
    <n v="0"/>
    <n v="0"/>
    <n v="0"/>
    <m/>
    <n v="0"/>
    <n v="0"/>
    <n v="0"/>
    <n v="0"/>
    <n v="0"/>
    <n v="0"/>
    <n v="0"/>
    <n v="0"/>
    <n v="0"/>
    <n v="0"/>
  </r>
  <r>
    <n v="186005654"/>
    <s v="PATROL UPLC Online Computer"/>
    <s v="MIL (US31)"/>
    <m/>
    <s v="Data"/>
    <s v="PATROL"/>
    <s v="Data H/W"/>
    <n v="1287.98"/>
    <s v="Linda Trautwein"/>
    <s v="Current Production Plan"/>
    <m/>
    <m/>
    <m/>
    <m/>
    <m/>
    <m/>
    <m/>
    <m/>
    <m/>
    <n v="0"/>
    <n v="0"/>
    <n v="0"/>
    <n v="0"/>
    <n v="0"/>
    <n v="0"/>
    <n v="0"/>
    <n v="2"/>
    <n v="0"/>
    <n v="7"/>
    <n v="9"/>
    <n v="7"/>
    <n v="5"/>
    <n v="5"/>
    <n v="5"/>
    <n v="0"/>
  </r>
  <r>
    <n v="186005654"/>
    <s v="PATROL UPLC Online Computer"/>
    <s v="MIL (US31)"/>
    <m/>
    <s v="Data"/>
    <s v="PATROL"/>
    <s v="Data H/W"/>
    <n v="1287.98"/>
    <s v="Linda Trautwein"/>
    <s v="Demand Plan"/>
    <n v="0"/>
    <n v="0"/>
    <n v="0"/>
    <n v="0"/>
    <m/>
    <n v="0"/>
    <n v="0"/>
    <n v="0"/>
    <n v="0"/>
    <n v="0"/>
    <n v="0"/>
    <n v="1"/>
    <n v="0"/>
    <n v="2"/>
    <n v="3"/>
    <n v="0"/>
    <n v="1"/>
    <n v="2"/>
    <n v="4"/>
    <n v="7"/>
    <n v="5"/>
    <n v="5"/>
    <n v="4"/>
    <n v="7"/>
    <n v="0"/>
  </r>
  <r>
    <n v="186005654"/>
    <s v="PATROL UPLC Online Computer"/>
    <s v="MIL (US31)"/>
    <m/>
    <s v="Data"/>
    <s v="PATROL"/>
    <s v="Data H/W"/>
    <n v="1287.98"/>
    <s v="Linda Trautwein"/>
    <s v="Backlog"/>
    <n v="0"/>
    <n v="0"/>
    <n v="0"/>
    <n v="0"/>
    <n v="0"/>
    <n v="0"/>
    <n v="0"/>
    <n v="0"/>
    <n v="0"/>
    <n v="0"/>
    <n v="0"/>
    <n v="0"/>
    <n v="0"/>
    <n v="0"/>
    <n v="0"/>
    <n v="0"/>
    <n v="0"/>
    <n v="0"/>
    <n v="0"/>
    <n v="0"/>
    <n v="3"/>
    <n v="0"/>
    <n v="0"/>
    <n v="0"/>
    <n v="0"/>
  </r>
  <r>
    <n v="186005654"/>
    <s v="PATROL UPLC Online Computer"/>
    <s v="MIL (US31)"/>
    <n v="2"/>
    <s v="Data"/>
    <s v="PATROL"/>
    <s v="Data H/W"/>
    <n v="1287.98"/>
    <s v="Linda Trautwein"/>
    <s v="End Inv @ Accept Plan Volume"/>
    <n v="0"/>
    <n v="0"/>
    <n v="0"/>
    <n v="0"/>
    <m/>
    <n v="0"/>
    <n v="0"/>
    <n v="0"/>
    <n v="4"/>
    <n v="4"/>
    <n v="0"/>
    <n v="1"/>
    <n v="2"/>
    <n v="4"/>
    <n v="4"/>
    <n v="1"/>
    <n v="4"/>
    <n v="2"/>
    <n v="4"/>
    <m/>
    <n v="6"/>
    <n v="7"/>
    <n v="9"/>
    <n v="12"/>
    <m/>
  </r>
  <r>
    <n v="186005654"/>
    <s v="PATROL UPLC Online Computer"/>
    <s v="MIL (US31)"/>
    <n v="2"/>
    <s v="Data"/>
    <s v="PATROL"/>
    <s v="Data H/W"/>
    <n v="1287.98"/>
    <s v="Linda Trautwein"/>
    <s v="Planned Ending INV"/>
    <n v="0"/>
    <n v="0"/>
    <n v="0"/>
    <n v="0"/>
    <m/>
    <n v="0"/>
    <n v="0"/>
    <n v="0"/>
    <n v="4"/>
    <n v="4"/>
    <n v="0"/>
    <n v="1"/>
    <n v="2"/>
    <n v="4"/>
    <n v="4"/>
    <n v="1"/>
    <n v="4"/>
    <n v="2"/>
    <n v="4"/>
    <m/>
    <n v="6"/>
    <n v="7"/>
    <n v="9"/>
    <n v="12"/>
    <m/>
  </r>
  <r>
    <n v="186005654"/>
    <s v="PATROL UPLC Online Computer"/>
    <s v="MIL (US31)"/>
    <m/>
    <s v="Data"/>
    <s v="PATROL"/>
    <s v="Data H/W"/>
    <n v="1287.98"/>
    <s v="Linda Trautwein"/>
    <s v="Planned Ending INV Value"/>
    <n v="0"/>
    <n v="0"/>
    <n v="0"/>
    <n v="0"/>
    <n v="0"/>
    <n v="0"/>
    <n v="0"/>
    <n v="0"/>
    <n v="5388.96"/>
    <n v="5388.96"/>
    <n v="0"/>
    <n v="1347.24"/>
    <n v="2694.48"/>
    <n v="5151.92"/>
    <n v="5151.92"/>
    <n v="1287.98"/>
    <n v="5151.92"/>
    <n v="2575.96"/>
    <n v="5151.92"/>
    <m/>
    <n v="7727.88"/>
    <n v="9015.86"/>
    <n v="11591.82"/>
    <n v="15455.76"/>
    <m/>
  </r>
  <r>
    <n v="186005654"/>
    <s v="PATROL UPLC Online Computer"/>
    <s v="MIL (US31)"/>
    <n v="0"/>
    <s v="Data"/>
    <s v="PATROL"/>
    <s v="Data H/W"/>
    <n v="1287.98"/>
    <s v="Linda Trautwein"/>
    <s v="Planned Ending Inv Value @ Accpt Plan"/>
    <m/>
    <m/>
    <m/>
    <m/>
    <n v="0"/>
    <m/>
    <m/>
    <m/>
    <m/>
    <n v="0"/>
    <n v="0"/>
    <n v="1347.24"/>
    <n v="2694.48"/>
    <n v="5151.92"/>
    <n v="5151.92"/>
    <n v="1287.98"/>
    <n v="5151.92"/>
    <n v="2575.96"/>
    <n v="5151.92"/>
    <m/>
    <n v="7727.88"/>
    <n v="9015.86"/>
    <n v="11591.82"/>
    <n v="15455.76"/>
    <m/>
  </r>
  <r>
    <n v="186005654"/>
    <s v="PATROL UPLC Online Computer"/>
    <s v="MIL (US31)"/>
    <m/>
    <s v="Data"/>
    <s v="PATROL"/>
    <s v="Data H/W"/>
    <n v="1287.98"/>
    <s v="Linda Trautwein"/>
    <s v="Proposed Production "/>
    <m/>
    <m/>
    <m/>
    <m/>
    <m/>
    <m/>
    <m/>
    <m/>
    <m/>
    <m/>
    <m/>
    <m/>
    <m/>
    <n v="5"/>
    <n v="5"/>
    <n v="0"/>
    <n v="2"/>
    <n v="0"/>
    <n v="7"/>
    <n v="9"/>
    <n v="7"/>
    <n v="6"/>
    <n v="6"/>
    <n v="10"/>
    <n v="0"/>
  </r>
  <r>
    <n v="186005832"/>
    <s v="SQ DETECTOR 2 (Harrier SQD)"/>
    <s v="WEX (EI10)"/>
    <n v="15"/>
    <s v="MS"/>
    <s v="Quads"/>
    <s v="SQ's"/>
    <n v="29101.56"/>
    <s v="Wendy Noble"/>
    <s v="∆ Accepted from Proposed"/>
    <m/>
    <m/>
    <m/>
    <m/>
    <m/>
    <m/>
    <m/>
    <m/>
    <m/>
    <n v="0"/>
    <n v="0"/>
    <n v="0"/>
    <n v="0"/>
    <n v="-38"/>
    <n v="-38"/>
    <n v="0"/>
    <n v="0"/>
    <n v="0"/>
    <n v="0"/>
    <m/>
    <n v="0"/>
    <n v="10"/>
    <n v="-10"/>
    <n v="0"/>
    <m/>
  </r>
  <r>
    <n v="186005832"/>
    <s v="SQ DETECTOR 2 (Harrier SQD)"/>
    <s v="WEX (EI10)"/>
    <n v="15"/>
    <s v="MS"/>
    <s v="Quads"/>
    <s v="SQ's"/>
    <n v="29101.56"/>
    <s v="Wendy Noble"/>
    <s v="∆ Proposed from Current"/>
    <m/>
    <m/>
    <m/>
    <m/>
    <m/>
    <m/>
    <m/>
    <m/>
    <m/>
    <n v="0"/>
    <m/>
    <m/>
    <n v="0"/>
    <n v="-10"/>
    <n v="-10"/>
    <n v="0"/>
    <n v="0"/>
    <n v="0"/>
    <n v="0"/>
    <m/>
    <n v="0"/>
    <n v="0"/>
    <n v="0"/>
    <n v="0"/>
    <m/>
  </r>
  <r>
    <n v="186005832"/>
    <s v="SQ DETECTOR 2 (Harrier SQD)"/>
    <s v="WEX (EI10)"/>
    <n v="15"/>
    <s v="MS"/>
    <s v="Quads"/>
    <s v="SQ's"/>
    <n v="29101.56"/>
    <s v="Wendy Noble"/>
    <s v="Accepted Plan"/>
    <m/>
    <m/>
    <m/>
    <m/>
    <m/>
    <m/>
    <m/>
    <m/>
    <m/>
    <n v="0"/>
    <m/>
    <m/>
    <n v="0"/>
    <n v="0"/>
    <n v="0"/>
    <n v="25"/>
    <n v="32"/>
    <n v="50"/>
    <n v="26"/>
    <n v="133"/>
    <n v="35"/>
    <n v="53"/>
    <n v="43"/>
    <n v="40"/>
    <n v="0"/>
  </r>
  <r>
    <n v="186005832"/>
    <s v="SQ DETECTOR 2 (Harrier SQD)"/>
    <s v="WEX (EI10)"/>
    <n v="15"/>
    <s v="MS"/>
    <s v="Quads"/>
    <s v="SQ's"/>
    <n v="29101.56"/>
    <s v="Wendy Noble"/>
    <s v="Budget"/>
    <n v="0"/>
    <n v="0"/>
    <n v="0"/>
    <n v="0"/>
    <m/>
    <n v="0"/>
    <n v="0"/>
    <n v="0"/>
    <n v="0"/>
    <m/>
    <n v="0"/>
    <n v="0"/>
    <n v="0"/>
    <n v="0"/>
    <m/>
    <n v="25"/>
    <n v="40"/>
    <n v="50"/>
    <n v="54"/>
    <n v="169"/>
    <n v="0"/>
    <n v="0"/>
    <n v="0"/>
    <n v="0"/>
    <n v="0"/>
  </r>
  <r>
    <n v="186005832"/>
    <s v="SQ DETECTOR 2 (Harrier SQD)"/>
    <s v="WEX (EI10)"/>
    <n v="15"/>
    <s v="MS"/>
    <s v="Quads"/>
    <s v="SQ's"/>
    <n v="29101.56"/>
    <s v="Wendy Noble"/>
    <s v="Current Production Plan"/>
    <m/>
    <m/>
    <m/>
    <m/>
    <m/>
    <m/>
    <m/>
    <m/>
    <m/>
    <n v="0"/>
    <n v="0"/>
    <n v="0"/>
    <n v="0"/>
    <n v="3"/>
    <n v="3"/>
    <n v="25"/>
    <n v="32"/>
    <n v="50"/>
    <n v="26"/>
    <n v="133"/>
    <n v="35"/>
    <n v="43"/>
    <n v="53"/>
    <n v="40"/>
    <n v="0"/>
  </r>
  <r>
    <n v="186005832"/>
    <s v="SQ DETECTOR 2 (Harrier SQD)"/>
    <s v="WEX (EI10)"/>
    <n v="15"/>
    <s v="MS"/>
    <s v="Quads"/>
    <s v="SQ's"/>
    <n v="29101.56"/>
    <s v="Wendy Noble"/>
    <s v="Demand Plan"/>
    <n v="0"/>
    <n v="0"/>
    <n v="0"/>
    <n v="0"/>
    <m/>
    <n v="0"/>
    <n v="0"/>
    <n v="0"/>
    <n v="0"/>
    <n v="0"/>
    <n v="0"/>
    <n v="0"/>
    <n v="2"/>
    <n v="40"/>
    <n v="42"/>
    <n v="18"/>
    <n v="30"/>
    <n v="39"/>
    <n v="39"/>
    <n v="126"/>
    <n v="38"/>
    <n v="43"/>
    <n v="53"/>
    <n v="40"/>
    <n v="0"/>
  </r>
  <r>
    <n v="186005832"/>
    <s v="SQ DETECTOR 2 (Harrier SQD)"/>
    <s v="WEX (EI10)"/>
    <n v="15"/>
    <s v="MS"/>
    <s v="Quads"/>
    <s v="SQ's"/>
    <n v="29101.56"/>
    <s v="Wendy Noble"/>
    <s v="Backlog"/>
    <n v="0"/>
    <n v="0"/>
    <n v="0"/>
    <n v="0"/>
    <n v="0"/>
    <n v="0"/>
    <n v="0"/>
    <n v="0"/>
    <n v="0"/>
    <n v="0"/>
    <n v="0"/>
    <n v="0"/>
    <n v="0"/>
    <n v="0"/>
    <n v="0"/>
    <n v="4"/>
    <n v="3"/>
    <n v="12"/>
    <n v="12"/>
    <n v="31"/>
    <n v="8"/>
    <n v="0"/>
    <n v="0"/>
    <n v="0"/>
    <n v="0"/>
  </r>
  <r>
    <n v="186005832"/>
    <s v="SQ DETECTOR 2 (Harrier SQD)"/>
    <s v="WEX (EI10)"/>
    <n v="15"/>
    <s v="MS"/>
    <s v="Quads"/>
    <s v="SQ's"/>
    <n v="29101.56"/>
    <s v="Wendy Noble"/>
    <s v="End Inv @ Accept Plan Volume"/>
    <n v="0"/>
    <n v="0"/>
    <n v="0"/>
    <n v="0"/>
    <m/>
    <n v="0"/>
    <n v="0"/>
    <n v="0"/>
    <n v="17"/>
    <n v="17"/>
    <n v="0"/>
    <n v="0"/>
    <n v="0"/>
    <n v="19"/>
    <n v="19"/>
    <n v="26"/>
    <n v="28"/>
    <n v="37"/>
    <n v="22"/>
    <m/>
    <n v="16"/>
    <n v="26"/>
    <n v="16"/>
    <n v="16"/>
    <m/>
  </r>
  <r>
    <n v="186005832"/>
    <s v="SQ DETECTOR 2 (Harrier SQD)"/>
    <s v="WEX (EI10)"/>
    <n v="15"/>
    <s v="MS"/>
    <s v="Quads"/>
    <s v="SQ's"/>
    <n v="29101.56"/>
    <s v="Wendy Noble"/>
    <s v="Planned Ending INV"/>
    <n v="0"/>
    <n v="0"/>
    <n v="0"/>
    <n v="0"/>
    <m/>
    <n v="0"/>
    <n v="0"/>
    <n v="0"/>
    <n v="17"/>
    <n v="17"/>
    <n v="0"/>
    <n v="0"/>
    <n v="0"/>
    <n v="19"/>
    <n v="19"/>
    <n v="26"/>
    <n v="28"/>
    <n v="37"/>
    <n v="22"/>
    <m/>
    <n v="16"/>
    <n v="16"/>
    <n v="16"/>
    <n v="16"/>
    <m/>
  </r>
  <r>
    <n v="186005832"/>
    <s v="SQ DETECTOR 2 (Harrier SQD)"/>
    <s v="WEX (EI10)"/>
    <n v="15"/>
    <s v="MS"/>
    <s v="Quads"/>
    <s v="SQ's"/>
    <n v="29101.56"/>
    <s v="Wendy Noble"/>
    <s v="Planned Ending INV Value"/>
    <n v="0"/>
    <n v="0"/>
    <n v="0"/>
    <n v="0"/>
    <n v="0"/>
    <n v="0"/>
    <n v="0"/>
    <n v="0"/>
    <n v="595000"/>
    <n v="595000"/>
    <n v="0"/>
    <n v="0"/>
    <n v="0"/>
    <n v="552929.64"/>
    <n v="552929.64"/>
    <n v="756640.56"/>
    <n v="814843.68"/>
    <n v="1076757.72"/>
    <n v="640234.32000000007"/>
    <m/>
    <n v="465624.96"/>
    <n v="465624.96"/>
    <n v="465624.96"/>
    <n v="465624.96"/>
    <m/>
  </r>
  <r>
    <n v="186005832"/>
    <s v="SQ DETECTOR 2 (Harrier SQD)"/>
    <s v="WEX (EI10)"/>
    <n v="15"/>
    <s v="MS"/>
    <s v="Quads"/>
    <s v="SQ's"/>
    <n v="29101.56"/>
    <s v="Wendy Noble"/>
    <s v="Planned Ending Inv Value @ Accpt Plan"/>
    <m/>
    <m/>
    <m/>
    <m/>
    <n v="0"/>
    <m/>
    <m/>
    <m/>
    <m/>
    <n v="0"/>
    <n v="0"/>
    <n v="0"/>
    <n v="0"/>
    <n v="552929.64"/>
    <n v="552929.64"/>
    <n v="756640.56"/>
    <n v="814843.68"/>
    <n v="1076757.72"/>
    <n v="640234.32000000007"/>
    <m/>
    <n v="465624.96"/>
    <n v="756640.56"/>
    <n v="465624.96"/>
    <n v="465624.96"/>
    <m/>
  </r>
  <r>
    <n v="186005832"/>
    <s v="SQ DETECTOR 2 (Harrier SQD)"/>
    <s v="WEX (EI10)"/>
    <n v="15"/>
    <s v="MS"/>
    <s v="Quads"/>
    <s v="SQ's"/>
    <n v="29101.56"/>
    <s v="Wendy Noble"/>
    <s v="Proposed Production "/>
    <m/>
    <m/>
    <m/>
    <m/>
    <m/>
    <m/>
    <m/>
    <m/>
    <m/>
    <m/>
    <m/>
    <m/>
    <n v="0"/>
    <n v="38"/>
    <n v="38"/>
    <n v="25"/>
    <n v="32"/>
    <n v="50"/>
    <n v="26"/>
    <n v="133"/>
    <n v="35"/>
    <n v="43"/>
    <n v="53"/>
    <n v="40"/>
    <n v="0"/>
  </r>
  <r>
    <n v="186006532"/>
    <s v="Xevo G2-S Qtof/Tof"/>
    <s v="MAN (UK50)"/>
    <n v="5"/>
    <s v="MS"/>
    <s v="Tof"/>
    <s v="LE Tof"/>
    <n v="96010.2"/>
    <s v="Stephen Connor"/>
    <s v="∆ Accepted from Proposed"/>
    <m/>
    <m/>
    <m/>
    <m/>
    <m/>
    <m/>
    <m/>
    <m/>
    <m/>
    <n v="0"/>
    <n v="0"/>
    <n v="0"/>
    <n v="0"/>
    <n v="0"/>
    <n v="0"/>
    <n v="0"/>
    <n v="0"/>
    <n v="0"/>
    <n v="0"/>
    <m/>
    <n v="0"/>
    <n v="5"/>
    <n v="-5"/>
    <n v="0"/>
    <m/>
  </r>
  <r>
    <n v="186006532"/>
    <s v="Xevo G2-S Qtof/Tof"/>
    <s v="MAN (UK50)"/>
    <n v="5"/>
    <s v="MS"/>
    <s v="Tof"/>
    <s v="LE Tof"/>
    <n v="96010.2"/>
    <s v="Stephen Connor"/>
    <s v="∆ Proposed from Current"/>
    <m/>
    <m/>
    <m/>
    <m/>
    <m/>
    <m/>
    <m/>
    <m/>
    <m/>
    <n v="0"/>
    <m/>
    <m/>
    <n v="0"/>
    <n v="0"/>
    <n v="0"/>
    <n v="0"/>
    <n v="0"/>
    <n v="0"/>
    <n v="0"/>
    <m/>
    <n v="0"/>
    <n v="5"/>
    <n v="0"/>
    <n v="5"/>
    <m/>
  </r>
  <r>
    <n v="186006532"/>
    <s v="Xevo G2-S Qtof/Tof"/>
    <s v="MAN (UK50)"/>
    <n v="5"/>
    <s v="MS"/>
    <s v="Tof"/>
    <s v="LE Tof"/>
    <n v="96010.2"/>
    <s v="Stephen Connor"/>
    <s v="Accepted Plan"/>
    <m/>
    <m/>
    <m/>
    <m/>
    <m/>
    <m/>
    <m/>
    <m/>
    <m/>
    <n v="0"/>
    <m/>
    <m/>
    <n v="0"/>
    <n v="0"/>
    <n v="0"/>
    <n v="0"/>
    <n v="15"/>
    <n v="45"/>
    <n v="40"/>
    <n v="100"/>
    <n v="65"/>
    <n v="65"/>
    <n v="50"/>
    <n v="30"/>
    <n v="0"/>
  </r>
  <r>
    <n v="186006532"/>
    <s v="Xevo G2-S Qtof/Tof"/>
    <s v="MAN (UK50)"/>
    <n v="5"/>
    <s v="MS"/>
    <s v="Tof"/>
    <s v="LE Tof"/>
    <n v="96010.2"/>
    <s v="Stephen Connor"/>
    <s v="Budget"/>
    <n v="0"/>
    <n v="0"/>
    <n v="0"/>
    <n v="0"/>
    <m/>
    <n v="0"/>
    <n v="0"/>
    <n v="0"/>
    <n v="0"/>
    <m/>
    <n v="0"/>
    <n v="0"/>
    <n v="0"/>
    <n v="0"/>
    <m/>
    <n v="0"/>
    <n v="0"/>
    <n v="39"/>
    <n v="61"/>
    <n v="100"/>
    <n v="55"/>
    <n v="55"/>
    <n v="40"/>
    <n v="35"/>
    <n v="0"/>
  </r>
  <r>
    <n v="186006532"/>
    <s v="Xevo G2-S Qtof/Tof"/>
    <s v="MAN (UK50)"/>
    <n v="5"/>
    <s v="MS"/>
    <s v="Tof"/>
    <s v="LE Tof"/>
    <n v="96010.2"/>
    <s v="Stephen Connor"/>
    <s v="Current Production Plan"/>
    <m/>
    <m/>
    <m/>
    <m/>
    <m/>
    <m/>
    <m/>
    <m/>
    <m/>
    <n v="0"/>
    <n v="0"/>
    <n v="0"/>
    <n v="0"/>
    <n v="0"/>
    <n v="0"/>
    <n v="0"/>
    <n v="15"/>
    <n v="45"/>
    <n v="40"/>
    <n v="100"/>
    <n v="65"/>
    <n v="55"/>
    <n v="55"/>
    <n v="25"/>
    <n v="0"/>
  </r>
  <r>
    <n v="186006532"/>
    <s v="Xevo G2-S Qtof/Tof"/>
    <s v="MAN (UK50)"/>
    <n v="5"/>
    <s v="MS"/>
    <s v="Tof"/>
    <s v="LE Tof"/>
    <n v="96010.2"/>
    <s v="Stephen Connor"/>
    <s v="Demand Plan"/>
    <m/>
    <m/>
    <m/>
    <m/>
    <m/>
    <m/>
    <m/>
    <m/>
    <m/>
    <n v="0"/>
    <m/>
    <m/>
    <m/>
    <m/>
    <n v="0"/>
    <n v="1"/>
    <n v="14"/>
    <n v="25"/>
    <n v="54"/>
    <n v="94"/>
    <n v="52"/>
    <n v="50"/>
    <n v="42"/>
    <n v="55"/>
    <n v="0"/>
  </r>
  <r>
    <n v="186006532"/>
    <s v="Xevo G2-S Qtof/Tof"/>
    <s v="MAN (UK50)"/>
    <n v="5"/>
    <s v="MS"/>
    <s v="Tof"/>
    <s v="LE Tof"/>
    <n v="96010.2"/>
    <s v="Stephen Connor"/>
    <s v="Backlog"/>
    <n v="0"/>
    <n v="0"/>
    <n v="0"/>
    <n v="0"/>
    <n v="0"/>
    <n v="0"/>
    <n v="0"/>
    <n v="0"/>
    <n v="0"/>
    <n v="0"/>
    <n v="0"/>
    <n v="0"/>
    <n v="0"/>
    <n v="0"/>
    <n v="0"/>
    <n v="0"/>
    <n v="0"/>
    <n v="5"/>
    <n v="7"/>
    <n v="12"/>
    <n v="21"/>
    <n v="0"/>
    <n v="0"/>
    <n v="0"/>
    <n v="0"/>
  </r>
  <r>
    <n v="186006532"/>
    <s v="Xevo G2-S Qtof/Tof"/>
    <s v="MAN (UK50)"/>
    <n v="5"/>
    <s v="MS"/>
    <s v="Tof"/>
    <s v="LE Tof"/>
    <n v="96010.2"/>
    <s v="Stephen Connor"/>
    <s v="End Inv @ Accept Plan Volume"/>
    <m/>
    <m/>
    <m/>
    <m/>
    <m/>
    <m/>
    <m/>
    <m/>
    <m/>
    <n v="0"/>
    <n v="0"/>
    <n v="0"/>
    <n v="0"/>
    <n v="0"/>
    <n v="0"/>
    <n v="0"/>
    <n v="1"/>
    <n v="19"/>
    <n v="1"/>
    <m/>
    <n v="0"/>
    <n v="15"/>
    <n v="23"/>
    <n v="-2"/>
    <m/>
  </r>
  <r>
    <n v="186006532"/>
    <s v="Xevo G2-S Qtof/Tof"/>
    <s v="MAN (UK50)"/>
    <n v="5"/>
    <s v="MS"/>
    <s v="Tof"/>
    <s v="LE Tof"/>
    <n v="96010.2"/>
    <s v="Stephen Connor"/>
    <s v="Planned Ending INV"/>
    <m/>
    <m/>
    <m/>
    <m/>
    <m/>
    <m/>
    <m/>
    <m/>
    <m/>
    <n v="0"/>
    <n v="0"/>
    <n v="0"/>
    <n v="0"/>
    <n v="0"/>
    <n v="0"/>
    <n v="0"/>
    <n v="1"/>
    <n v="19"/>
    <n v="1"/>
    <m/>
    <n v="11"/>
    <n v="21"/>
    <n v="34"/>
    <n v="9"/>
    <m/>
  </r>
  <r>
    <n v="186006532"/>
    <s v="Xevo G2-S Qtof/Tof"/>
    <s v="MAN (UK50)"/>
    <n v="5"/>
    <s v="MS"/>
    <s v="Tof"/>
    <s v="LE Tof"/>
    <n v="96010.2"/>
    <s v="Stephen Connor"/>
    <s v="Planned Ending INV Value"/>
    <n v="0"/>
    <n v="0"/>
    <n v="0"/>
    <n v="0"/>
    <n v="0"/>
    <n v="0"/>
    <n v="0"/>
    <n v="0"/>
    <n v="0"/>
    <n v="0"/>
    <n v="0"/>
    <n v="0"/>
    <n v="0"/>
    <n v="0"/>
    <n v="0"/>
    <n v="0"/>
    <n v="96010.2"/>
    <n v="1824193.8"/>
    <n v="96010.2"/>
    <m/>
    <n v="1056112.2"/>
    <n v="2016214.2"/>
    <n v="3264346.8"/>
    <n v="864091.79999999993"/>
    <m/>
  </r>
  <r>
    <n v="186006532"/>
    <s v="Xevo G2-S Qtof/Tof"/>
    <s v="MAN (UK50)"/>
    <n v="5"/>
    <s v="MS"/>
    <s v="Tof"/>
    <s v="LE Tof"/>
    <n v="96010.2"/>
    <s v="Stephen Connor"/>
    <s v="Planned Ending Inv Value @ Accpt Plan"/>
    <m/>
    <m/>
    <m/>
    <m/>
    <n v="0"/>
    <m/>
    <m/>
    <m/>
    <m/>
    <n v="0"/>
    <n v="0"/>
    <n v="0"/>
    <n v="0"/>
    <n v="0"/>
    <n v="0"/>
    <n v="0"/>
    <n v="96010.2"/>
    <n v="1824193.8"/>
    <n v="96010.2"/>
    <m/>
    <n v="0"/>
    <n v="1440153"/>
    <n v="2208234.6"/>
    <n v="0"/>
    <m/>
  </r>
  <r>
    <n v="186006532"/>
    <s v="Xevo G2-S Qtof/Tof"/>
    <s v="MAN (UK50)"/>
    <n v="5"/>
    <s v="MS"/>
    <s v="Tof"/>
    <s v="LE Tof"/>
    <n v="96010.2"/>
    <s v="Stephen Connor"/>
    <s v="Proposed Production "/>
    <m/>
    <m/>
    <m/>
    <m/>
    <m/>
    <m/>
    <m/>
    <m/>
    <m/>
    <m/>
    <m/>
    <m/>
    <n v="0"/>
    <n v="0"/>
    <n v="0"/>
    <n v="0"/>
    <n v="15"/>
    <n v="45"/>
    <n v="40"/>
    <n v="100"/>
    <n v="65"/>
    <n v="60"/>
    <n v="55"/>
    <n v="30"/>
    <n v="0"/>
  </r>
  <r>
    <n v="186006873"/>
    <s v="Not Used"/>
    <s v="MIL (US31)"/>
    <m/>
    <s v="LC"/>
    <s v="APC"/>
    <s v="Column Managers"/>
    <m/>
    <s v="TBC"/>
    <s v="∆ Accepted from Proposed"/>
    <m/>
    <m/>
    <m/>
    <m/>
    <m/>
    <m/>
    <m/>
    <m/>
    <m/>
    <n v="0"/>
    <m/>
    <m/>
    <m/>
    <m/>
    <n v="0"/>
    <m/>
    <m/>
    <m/>
    <m/>
    <m/>
    <n v="0"/>
    <n v="0"/>
    <n v="0"/>
    <n v="0"/>
    <m/>
  </r>
  <r>
    <n v="186006873"/>
    <s v="Not Used"/>
    <s v="MIL (US31)"/>
    <m/>
    <s v="LC"/>
    <s v="APC"/>
    <s v="Column Managers"/>
    <m/>
    <s v="TBC"/>
    <s v="∆ Proposed from Current"/>
    <m/>
    <m/>
    <m/>
    <m/>
    <m/>
    <m/>
    <m/>
    <m/>
    <m/>
    <n v="0"/>
    <m/>
    <m/>
    <m/>
    <m/>
    <n v="0"/>
    <m/>
    <m/>
    <m/>
    <m/>
    <m/>
    <n v="0"/>
    <n v="30"/>
    <n v="20"/>
    <n v="20"/>
    <m/>
  </r>
  <r>
    <n v="186006873"/>
    <s v="Not Used"/>
    <s v="MIL (US31)"/>
    <m/>
    <s v="LC"/>
    <s v="APC"/>
    <s v="Column Managers"/>
    <m/>
    <s v="TBC"/>
    <s v="Accepted Plan"/>
    <m/>
    <m/>
    <m/>
    <m/>
    <m/>
    <m/>
    <m/>
    <m/>
    <m/>
    <n v="0"/>
    <m/>
    <m/>
    <m/>
    <m/>
    <n v="0"/>
    <n v="0"/>
    <n v="0"/>
    <n v="0"/>
    <n v="0"/>
    <n v="0"/>
    <n v="0"/>
    <n v="30"/>
    <n v="20"/>
    <n v="20"/>
    <n v="0"/>
  </r>
  <r>
    <n v="186006873"/>
    <s v="Not Used"/>
    <s v="MIL (US31)"/>
    <m/>
    <s v="LC"/>
    <s v="APC"/>
    <s v="Column Managers"/>
    <m/>
    <s v="TBC"/>
    <s v="Budget"/>
    <n v="0"/>
    <n v="0"/>
    <n v="0"/>
    <n v="0"/>
    <m/>
    <n v="0"/>
    <n v="0"/>
    <n v="0"/>
    <n v="0"/>
    <m/>
    <n v="0"/>
    <n v="0"/>
    <n v="0"/>
    <n v="0"/>
    <m/>
    <n v="0"/>
    <n v="0"/>
    <n v="0"/>
    <n v="0"/>
    <n v="0"/>
    <n v="0"/>
    <n v="0"/>
    <n v="0"/>
    <n v="0"/>
    <n v="0"/>
  </r>
  <r>
    <n v="186006873"/>
    <s v="Not Used"/>
    <s v="MIL (US31)"/>
    <m/>
    <s v="LC"/>
    <s v="APC"/>
    <s v="Column Managers"/>
    <m/>
    <s v="TBC"/>
    <s v="Current Production Plan"/>
    <m/>
    <m/>
    <m/>
    <m/>
    <m/>
    <m/>
    <m/>
    <m/>
    <m/>
    <n v="0"/>
    <m/>
    <m/>
    <m/>
    <m/>
    <n v="0"/>
    <n v="0"/>
    <n v="0"/>
    <n v="0"/>
    <n v="0"/>
    <n v="0"/>
    <n v="0"/>
    <n v="0"/>
    <n v="0"/>
    <n v="0"/>
    <n v="0"/>
  </r>
  <r>
    <n v="186006873"/>
    <s v="Not Used"/>
    <s v="MIL (US31)"/>
    <m/>
    <s v="LC"/>
    <s v="APC"/>
    <s v="Column Managers"/>
    <m/>
    <s v="TBC"/>
    <s v="Demand Plan"/>
    <n v="0"/>
    <n v="0"/>
    <n v="0"/>
    <n v="0"/>
    <m/>
    <n v="0"/>
    <n v="0"/>
    <n v="0"/>
    <n v="0"/>
    <n v="0"/>
    <n v="0"/>
    <n v="0"/>
    <n v="0"/>
    <n v="0"/>
    <n v="0"/>
    <n v="0"/>
    <n v="0"/>
    <n v="0"/>
    <n v="0"/>
    <n v="0"/>
    <n v="0"/>
    <n v="16"/>
    <n v="15"/>
    <n v="25"/>
    <n v="0"/>
  </r>
  <r>
    <n v="186006873"/>
    <s v="Not Used"/>
    <s v="MIL (US31)"/>
    <m/>
    <s v="LC"/>
    <s v="APC"/>
    <s v="Column Managers"/>
    <m/>
    <s v="TBC"/>
    <s v="Backlog"/>
    <n v="0"/>
    <n v="0"/>
    <n v="0"/>
    <n v="0"/>
    <n v="0"/>
    <n v="0"/>
    <n v="0"/>
    <n v="0"/>
    <n v="0"/>
    <n v="0"/>
    <n v="0"/>
    <n v="0"/>
    <n v="0"/>
    <n v="0"/>
    <n v="0"/>
    <n v="0"/>
    <n v="0"/>
    <n v="0"/>
    <n v="0"/>
    <n v="0"/>
    <n v="0"/>
    <n v="0"/>
    <n v="0"/>
    <n v="0"/>
    <n v="0"/>
  </r>
  <r>
    <n v="186006873"/>
    <s v="Not Used"/>
    <s v="MIL (US31)"/>
    <m/>
    <s v="LC"/>
    <s v="APC"/>
    <s v="Column Managers"/>
    <m/>
    <s v="TBC"/>
    <s v="End Inv @ Accept Plan Volume"/>
    <n v="0"/>
    <n v="0"/>
    <n v="0"/>
    <n v="0"/>
    <m/>
    <n v="0"/>
    <n v="0"/>
    <n v="0"/>
    <n v="0"/>
    <n v="0"/>
    <n v="0"/>
    <n v="0"/>
    <n v="0"/>
    <n v="0"/>
    <n v="0"/>
    <n v="0"/>
    <n v="0"/>
    <n v="0"/>
    <n v="0"/>
    <m/>
    <n v="0"/>
    <n v="14"/>
    <n v="19"/>
    <n v="14"/>
    <m/>
  </r>
  <r>
    <n v="186006873"/>
    <s v="Not Used"/>
    <s v="MIL (US31)"/>
    <m/>
    <s v="LC"/>
    <s v="APC"/>
    <s v="Column Managers"/>
    <m/>
    <s v="TBC"/>
    <s v="Planned Ending INV"/>
    <n v="0"/>
    <n v="0"/>
    <n v="0"/>
    <n v="0"/>
    <m/>
    <n v="0"/>
    <n v="0"/>
    <n v="0"/>
    <n v="0"/>
    <n v="0"/>
    <n v="0"/>
    <n v="0"/>
    <n v="0"/>
    <n v="0"/>
    <n v="0"/>
    <n v="0"/>
    <n v="0"/>
    <n v="0"/>
    <n v="0"/>
    <m/>
    <n v="0"/>
    <n v="14"/>
    <n v="19"/>
    <n v="14"/>
    <m/>
  </r>
  <r>
    <n v="186006873"/>
    <s v="Not Used"/>
    <s v="MIL (US31)"/>
    <m/>
    <s v="LC"/>
    <s v="APC"/>
    <s v="Column Managers"/>
    <m/>
    <s v="TBC"/>
    <s v="Planned Ending INV Value"/>
    <n v="0"/>
    <n v="0"/>
    <n v="0"/>
    <n v="0"/>
    <n v="0"/>
    <n v="0"/>
    <n v="0"/>
    <n v="0"/>
    <n v="0"/>
    <n v="0"/>
    <n v="0"/>
    <n v="0"/>
    <n v="0"/>
    <n v="0"/>
    <n v="0"/>
    <n v="0"/>
    <n v="0"/>
    <n v="0"/>
    <n v="0"/>
    <m/>
    <n v="0"/>
    <n v="0"/>
    <n v="0"/>
    <n v="0"/>
    <m/>
  </r>
  <r>
    <n v="186006873"/>
    <s v="Not Used"/>
    <s v="MIL (US31)"/>
    <m/>
    <s v="LC"/>
    <s v="APC"/>
    <s v="Column Managers"/>
    <m/>
    <s v="TBC"/>
    <s v="Planned Ending Inv Value @ Accpt Plan"/>
    <m/>
    <m/>
    <m/>
    <m/>
    <n v="0"/>
    <m/>
    <m/>
    <m/>
    <m/>
    <n v="0"/>
    <m/>
    <m/>
    <m/>
    <m/>
    <n v="0"/>
    <m/>
    <m/>
    <m/>
    <m/>
    <m/>
    <n v="0"/>
    <n v="0"/>
    <n v="0"/>
    <n v="0"/>
    <m/>
  </r>
  <r>
    <n v="186006873"/>
    <s v="Not Used"/>
    <s v="MIL (US31)"/>
    <m/>
    <s v="LC"/>
    <s v="APC"/>
    <s v="Column Managers"/>
    <m/>
    <s v="TBC"/>
    <s v="Proposed Production "/>
    <m/>
    <m/>
    <m/>
    <m/>
    <m/>
    <m/>
    <m/>
    <m/>
    <m/>
    <m/>
    <m/>
    <m/>
    <m/>
    <n v="0"/>
    <m/>
    <m/>
    <m/>
    <m/>
    <n v="0"/>
    <n v="0"/>
    <n v="0"/>
    <n v="30"/>
    <n v="20"/>
    <n v="20"/>
    <n v="0"/>
  </r>
  <r>
    <n v="186015000"/>
    <s v="ACQUITY UPLC I-Class BSM"/>
    <s v="MIL (US31)"/>
    <m/>
    <s v="LC"/>
    <s v="I-Class"/>
    <s v="Pumps"/>
    <n v="8275.5499999999993"/>
    <s v="Sharon Bibbo"/>
    <s v="∆ Accepted from Proposed"/>
    <m/>
    <m/>
    <m/>
    <m/>
    <m/>
    <m/>
    <m/>
    <m/>
    <m/>
    <n v="0"/>
    <n v="0"/>
    <n v="0"/>
    <n v="1200"/>
    <n v="-200"/>
    <n v="1000"/>
    <n v="0"/>
    <n v="0"/>
    <n v="0"/>
    <n v="0"/>
    <m/>
    <n v="0"/>
    <n v="20"/>
    <n v="20"/>
    <n v="-40"/>
    <m/>
  </r>
  <r>
    <n v="186015000"/>
    <s v="ACQUITY UPLC I-Class BSM"/>
    <s v="MIL (US31)"/>
    <m/>
    <s v="LC"/>
    <s v="I-Class"/>
    <s v="Pumps"/>
    <n v="8275.5499999999993"/>
    <s v="Sharon Bibbo"/>
    <s v="∆ Proposed from Current"/>
    <m/>
    <m/>
    <m/>
    <m/>
    <m/>
    <m/>
    <m/>
    <m/>
    <m/>
    <n v="0"/>
    <m/>
    <m/>
    <n v="-175"/>
    <n v="0"/>
    <n v="-175"/>
    <n v="0"/>
    <n v="0"/>
    <n v="0"/>
    <n v="0"/>
    <m/>
    <n v="0"/>
    <n v="-35"/>
    <n v="0"/>
    <n v="40"/>
    <m/>
  </r>
  <r>
    <n v="186015000"/>
    <s v="ACQUITY UPLC I-Class BSM"/>
    <s v="MIL (US31)"/>
    <m/>
    <s v="LC"/>
    <s v="I-Class"/>
    <s v="Pumps"/>
    <n v="8275.5499999999993"/>
    <s v="Sharon Bibbo"/>
    <s v="Accepted Plan"/>
    <m/>
    <m/>
    <m/>
    <m/>
    <m/>
    <m/>
    <m/>
    <m/>
    <m/>
    <n v="0"/>
    <m/>
    <m/>
    <n v="1200"/>
    <n v="0"/>
    <n v="0"/>
    <n v="149"/>
    <n v="98"/>
    <n v="149"/>
    <n v="250"/>
    <n v="646"/>
    <n v="210"/>
    <n v="175"/>
    <n v="200"/>
    <n v="150"/>
    <n v="0"/>
  </r>
  <r>
    <n v="186015000"/>
    <s v="ACQUITY UPLC I-Class BSM"/>
    <s v="MIL (US31)"/>
    <m/>
    <s v="LC"/>
    <s v="I-Class"/>
    <s v="Pumps"/>
    <n v="8275.5499999999993"/>
    <s v="Sharon Bibbo"/>
    <s v="Budget"/>
    <n v="0"/>
    <n v="0"/>
    <n v="0"/>
    <n v="0"/>
    <m/>
    <n v="0"/>
    <n v="0"/>
    <n v="0"/>
    <n v="0"/>
    <m/>
    <n v="0"/>
    <n v="0"/>
    <n v="0"/>
    <n v="0"/>
    <m/>
    <n v="150"/>
    <n v="210"/>
    <n v="290"/>
    <n v="358"/>
    <n v="1008"/>
    <n v="275"/>
    <n v="300"/>
    <n v="275"/>
    <n v="360"/>
    <n v="0"/>
  </r>
  <r>
    <n v="186015000"/>
    <s v="ACQUITY UPLC I-Class BSM"/>
    <s v="MIL (US31)"/>
    <m/>
    <s v="LC"/>
    <s v="I-Class"/>
    <s v="Pumps"/>
    <n v="8275.5499999999993"/>
    <s v="Sharon Bibbo"/>
    <s v="Current Production Plan"/>
    <m/>
    <m/>
    <m/>
    <m/>
    <m/>
    <m/>
    <m/>
    <m/>
    <m/>
    <n v="0"/>
    <n v="0"/>
    <n v="0"/>
    <n v="0"/>
    <n v="0"/>
    <n v="0"/>
    <n v="149"/>
    <n v="98"/>
    <n v="149"/>
    <n v="250"/>
    <n v="646"/>
    <n v="210"/>
    <n v="190"/>
    <n v="180"/>
    <n v="150"/>
    <n v="0"/>
  </r>
  <r>
    <n v="186015000"/>
    <s v="ACQUITY UPLC I-Class BSM"/>
    <s v="MIL (US31)"/>
    <m/>
    <s v="LC"/>
    <s v="I-Class"/>
    <s v="Pumps"/>
    <n v="8275.5499999999993"/>
    <s v="Sharon Bibbo"/>
    <s v="Demand Plan"/>
    <n v="0"/>
    <n v="0"/>
    <n v="0"/>
    <n v="0"/>
    <m/>
    <n v="0"/>
    <n v="0"/>
    <n v="0"/>
    <n v="0"/>
    <n v="0"/>
    <n v="0"/>
    <n v="7"/>
    <n v="29"/>
    <n v="103"/>
    <n v="139"/>
    <n v="102"/>
    <n v="121"/>
    <n v="174"/>
    <n v="181"/>
    <n v="578"/>
    <n v="150"/>
    <n v="155"/>
    <n v="180"/>
    <n v="190"/>
    <n v="0"/>
  </r>
  <r>
    <n v="186015000"/>
    <s v="ACQUITY UPLC I-Class BSM"/>
    <s v="MIL (US31)"/>
    <m/>
    <s v="LC"/>
    <s v="I-Class"/>
    <s v="Pumps"/>
    <n v="8275.5499999999993"/>
    <s v="Sharon Bibbo"/>
    <s v="Backlog"/>
    <n v="0"/>
    <n v="0"/>
    <n v="0"/>
    <n v="0"/>
    <n v="0"/>
    <n v="0"/>
    <n v="0"/>
    <n v="0"/>
    <n v="0"/>
    <n v="0"/>
    <n v="0"/>
    <n v="0"/>
    <n v="0"/>
    <n v="0"/>
    <n v="0"/>
    <n v="0"/>
    <n v="0"/>
    <n v="0"/>
    <n v="0"/>
    <n v="0"/>
    <n v="24"/>
    <n v="0"/>
    <n v="0"/>
    <n v="0"/>
    <n v="0"/>
  </r>
  <r>
    <n v="186015000"/>
    <s v="ACQUITY UPLC I-Class BSM"/>
    <s v="MIL (US31)"/>
    <n v="55"/>
    <s v="LC"/>
    <s v="I-Class"/>
    <s v="Pumps"/>
    <n v="8275.5499999999993"/>
    <s v="Sharon Bibbo"/>
    <s v="End Inv @ Accept Plan Volume"/>
    <n v="0"/>
    <n v="0"/>
    <n v="0"/>
    <n v="0"/>
    <m/>
    <n v="0"/>
    <n v="0"/>
    <n v="0"/>
    <n v="121"/>
    <n v="121"/>
    <n v="0"/>
    <n v="0"/>
    <n v="50"/>
    <n v="119"/>
    <n v="119"/>
    <n v="123"/>
    <n v="83"/>
    <n v="54"/>
    <n v="97"/>
    <m/>
    <n v="160"/>
    <n v="180"/>
    <n v="200"/>
    <n v="160"/>
    <m/>
  </r>
  <r>
    <n v="186015000"/>
    <s v="ACQUITY UPLC I-Class BSM"/>
    <s v="MIL (US31)"/>
    <n v="55"/>
    <s v="LC"/>
    <s v="I-Class"/>
    <s v="Pumps"/>
    <n v="8275.5499999999993"/>
    <s v="Sharon Bibbo"/>
    <s v="Planned Ending INV"/>
    <n v="0"/>
    <n v="0"/>
    <n v="0"/>
    <n v="0"/>
    <m/>
    <n v="0"/>
    <n v="0"/>
    <n v="0"/>
    <n v="121"/>
    <n v="121"/>
    <n v="0"/>
    <n v="0"/>
    <n v="50"/>
    <n v="119"/>
    <n v="119"/>
    <n v="123"/>
    <n v="83"/>
    <n v="54"/>
    <n v="97"/>
    <m/>
    <n v="160"/>
    <n v="160"/>
    <n v="160"/>
    <n v="160"/>
    <m/>
  </r>
  <r>
    <n v="186015000"/>
    <s v="ACQUITY UPLC I-Class BSM"/>
    <s v="MIL (US31)"/>
    <m/>
    <s v="LC"/>
    <s v="I-Class"/>
    <s v="Pumps"/>
    <n v="8275.5499999999993"/>
    <s v="Sharon Bibbo"/>
    <s v="Planned Ending INV Value"/>
    <n v="0"/>
    <n v="0"/>
    <n v="0"/>
    <n v="0"/>
    <n v="0"/>
    <n v="0"/>
    <n v="0"/>
    <n v="0"/>
    <n v="1172296.3999999999"/>
    <n v="1172296.3999999999"/>
    <n v="0"/>
    <n v="0"/>
    <n v="485781.97500000015"/>
    <n v="984790.45"/>
    <n v="984790.45"/>
    <n v="1017892.6499999999"/>
    <n v="686870.64999999991"/>
    <n v="446879.69999999995"/>
    <n v="802728.35"/>
    <m/>
    <n v="1324088"/>
    <n v="1324088"/>
    <n v="1324088"/>
    <n v="1324088"/>
    <m/>
  </r>
  <r>
    <n v="186015000"/>
    <s v="ACQUITY UPLC I-Class BSM"/>
    <s v="MIL (US31)"/>
    <m/>
    <s v="LC"/>
    <s v="I-Class"/>
    <s v="Pumps"/>
    <n v="8275.5499999999993"/>
    <s v="Sharon Bibbo"/>
    <s v="Planned Ending Inv Value @ Accpt Plan"/>
    <m/>
    <m/>
    <m/>
    <m/>
    <n v="0"/>
    <m/>
    <m/>
    <m/>
    <m/>
    <n v="0"/>
    <n v="0"/>
    <n v="0"/>
    <n v="485781.97500000015"/>
    <n v="984790.45"/>
    <n v="984790.45"/>
    <n v="1017892.6499999999"/>
    <n v="686870.64999999991"/>
    <n v="446879.69999999995"/>
    <n v="802728.35"/>
    <m/>
    <n v="1324088"/>
    <n v="1489598.9999999998"/>
    <n v="1655109.9999999998"/>
    <n v="1324088"/>
    <m/>
  </r>
  <r>
    <n v="186015000"/>
    <s v="ACQUITY UPLC I-Class BSM, IVD"/>
    <s v="MIL (US31)"/>
    <m/>
    <s v="LC"/>
    <s v="I-Class"/>
    <s v="Pumps"/>
    <n v="8275.5499999999993"/>
    <s v="Sharon Bibbo"/>
    <s v="Proposed Production "/>
    <m/>
    <m/>
    <m/>
    <m/>
    <m/>
    <m/>
    <m/>
    <m/>
    <m/>
    <m/>
    <m/>
    <m/>
    <m/>
    <n v="250"/>
    <n v="200"/>
    <n v="149"/>
    <n v="98"/>
    <n v="149"/>
    <n v="250"/>
    <n v="646"/>
    <n v="210"/>
    <n v="155"/>
    <n v="180"/>
    <n v="190"/>
    <n v="0"/>
  </r>
  <r>
    <n v="186015001"/>
    <s v="ACQUITY Binary Solvent Manager"/>
    <s v="WPPL (SG20)"/>
    <m/>
    <s v="LC"/>
    <s v="ACQUITY Classic"/>
    <s v="Pumps"/>
    <n v="7666.38"/>
    <s v="Ee Ling Lim"/>
    <s v="∆ Accepted from Proposed"/>
    <m/>
    <m/>
    <m/>
    <m/>
    <m/>
    <m/>
    <m/>
    <m/>
    <m/>
    <n v="0"/>
    <n v="0"/>
    <n v="0"/>
    <n v="250"/>
    <n v="-200"/>
    <n v="50"/>
    <n v="0"/>
    <n v="0"/>
    <n v="0"/>
    <n v="0"/>
    <m/>
    <n v="0"/>
    <n v="-25"/>
    <n v="25"/>
    <n v="0"/>
    <m/>
  </r>
  <r>
    <n v="186015001"/>
    <s v="ACQUITY Binary Solvent Manager"/>
    <s v="WPPL (SG20)"/>
    <m/>
    <s v="LC"/>
    <s v="ACQUITY Classic"/>
    <s v="Pumps"/>
    <n v="7666.38"/>
    <s v="Ee Ling Lim"/>
    <s v="∆ Proposed from Current"/>
    <m/>
    <m/>
    <m/>
    <m/>
    <m/>
    <m/>
    <m/>
    <m/>
    <m/>
    <n v="0"/>
    <m/>
    <m/>
    <n v="-218"/>
    <n v="0"/>
    <n v="-218"/>
    <n v="0"/>
    <n v="0"/>
    <n v="0"/>
    <n v="0"/>
    <m/>
    <n v="0"/>
    <n v="25"/>
    <n v="14"/>
    <n v="20"/>
    <m/>
  </r>
  <r>
    <n v="186015001"/>
    <s v="ACQUITY Binary Solvent Manager"/>
    <s v="WPPL (SG20)"/>
    <m/>
    <s v="LC"/>
    <s v="ACQUITY Classic"/>
    <s v="Pumps"/>
    <n v="7666.38"/>
    <s v="Ee Ling Lim"/>
    <s v="Accepted Plan"/>
    <m/>
    <m/>
    <m/>
    <m/>
    <m/>
    <m/>
    <m/>
    <m/>
    <m/>
    <n v="0"/>
    <m/>
    <m/>
    <m/>
    <n v="0"/>
    <n v="0"/>
    <n v="200"/>
    <n v="180"/>
    <n v="190"/>
    <n v="180"/>
    <n v="750"/>
    <n v="163"/>
    <n v="125"/>
    <n v="194"/>
    <n v="170"/>
    <n v="0"/>
  </r>
  <r>
    <n v="186015001"/>
    <s v="ACQUITY Binary Solvent Manager"/>
    <s v="WPPL (SG20)"/>
    <m/>
    <s v="LC"/>
    <s v="ACQUITY Classic"/>
    <s v="Pumps"/>
    <n v="7666.38"/>
    <s v="Ee Ling Lim"/>
    <s v="Budget"/>
    <n v="0"/>
    <n v="0"/>
    <n v="0"/>
    <n v="0"/>
    <m/>
    <n v="0"/>
    <n v="0"/>
    <n v="0"/>
    <n v="0"/>
    <m/>
    <n v="0"/>
    <n v="0"/>
    <n v="0"/>
    <n v="0"/>
    <m/>
    <n v="150"/>
    <n v="150"/>
    <n v="75"/>
    <n v="58"/>
    <n v="433"/>
    <n v="0"/>
    <n v="0"/>
    <n v="0"/>
    <n v="0"/>
    <n v="0"/>
  </r>
  <r>
    <n v="186015001"/>
    <s v="ACQUITY Binary Solvent Manager"/>
    <s v="WPPL (SG20)"/>
    <m/>
    <s v="LC"/>
    <s v="ACQUITY Classic"/>
    <s v="Pumps"/>
    <n v="7666.38"/>
    <s v="Ee Ling Lim"/>
    <s v="Current Production Plan"/>
    <m/>
    <m/>
    <m/>
    <m/>
    <m/>
    <m/>
    <m/>
    <m/>
    <m/>
    <n v="0"/>
    <n v="425"/>
    <n v="400"/>
    <n v="218"/>
    <n v="200"/>
    <n v="1243"/>
    <n v="200"/>
    <n v="180"/>
    <n v="190"/>
    <n v="180"/>
    <n v="750"/>
    <n v="163"/>
    <n v="125"/>
    <n v="155"/>
    <n v="150"/>
    <n v="0"/>
  </r>
  <r>
    <n v="186015001"/>
    <s v="ACQUITY Binary Solvent Manager"/>
    <s v="WPPL (SG20)"/>
    <m/>
    <s v="LC"/>
    <s v="ACQUITY Classic"/>
    <s v="Pumps"/>
    <n v="7666.38"/>
    <s v="Ee Ling Lim"/>
    <s v="Demand Plan"/>
    <n v="450"/>
    <n v="665"/>
    <n v="585"/>
    <n v="675"/>
    <m/>
    <n v="417"/>
    <n v="407"/>
    <n v="356"/>
    <n v="444"/>
    <n v="1624"/>
    <n v="274"/>
    <n v="295"/>
    <n v="291"/>
    <n v="227"/>
    <n v="1087"/>
    <n v="178"/>
    <n v="173"/>
    <n v="134"/>
    <n v="197"/>
    <n v="682"/>
    <n v="114"/>
    <n v="150"/>
    <n v="130"/>
    <n v="160"/>
    <n v="0"/>
  </r>
  <r>
    <n v="186015001"/>
    <s v="ACQUITY Binary Solvent Manager"/>
    <s v="WPPL (SG20)"/>
    <m/>
    <s v="LC"/>
    <s v="ACQUITY Classic"/>
    <s v="Pumps"/>
    <n v="7666.38"/>
    <s v="Ee Ling Lim"/>
    <s v="Backlog"/>
    <n v="0"/>
    <n v="0"/>
    <n v="0"/>
    <n v="0"/>
    <n v="0"/>
    <n v="0"/>
    <n v="0"/>
    <n v="0"/>
    <n v="0"/>
    <n v="0"/>
    <n v="0"/>
    <n v="0"/>
    <n v="0"/>
    <n v="0"/>
    <n v="0"/>
    <n v="0"/>
    <n v="0"/>
    <n v="0"/>
    <n v="0"/>
    <n v="0"/>
    <n v="0"/>
    <n v="0"/>
    <n v="0"/>
    <n v="0"/>
    <n v="0"/>
  </r>
  <r>
    <n v="186015001"/>
    <s v="ACQUITY Binary Solvent Manager"/>
    <s v="WPPL (SG20)"/>
    <n v="110"/>
    <s v="LC"/>
    <s v="ACQUITY Classic"/>
    <s v="Pumps"/>
    <n v="7666.38"/>
    <s v="Ee Ling Lim"/>
    <s v="End Inv @ Accept Plan Volume"/>
    <n v="148"/>
    <n v="98"/>
    <n v="146"/>
    <n v="175"/>
    <m/>
    <n v="179"/>
    <n v="162"/>
    <n v="84"/>
    <n v="74"/>
    <n v="499"/>
    <n v="155"/>
    <n v="239"/>
    <n v="150"/>
    <n v="72"/>
    <n v="72"/>
    <n v="76"/>
    <n v="70"/>
    <n v="121"/>
    <n v="94"/>
    <m/>
    <n v="121"/>
    <n v="96"/>
    <n v="160"/>
    <n v="170"/>
    <m/>
  </r>
  <r>
    <n v="186015001"/>
    <s v="ACQUITY Binary Solvent Manager"/>
    <s v="WPPL (SG20)"/>
    <n v="110"/>
    <s v="LC"/>
    <s v="ACQUITY Classic"/>
    <s v="Pumps"/>
    <n v="7666.38"/>
    <s v="Ee Ling Lim"/>
    <s v="Planned Ending INV"/>
    <n v="148"/>
    <n v="98"/>
    <n v="146"/>
    <n v="175"/>
    <m/>
    <n v="179"/>
    <n v="162"/>
    <n v="84"/>
    <n v="74"/>
    <n v="499"/>
    <n v="155"/>
    <n v="239"/>
    <n v="150"/>
    <n v="72"/>
    <n v="72"/>
    <n v="76"/>
    <n v="70"/>
    <n v="121"/>
    <n v="94"/>
    <m/>
    <n v="121"/>
    <n v="121"/>
    <n v="160"/>
    <n v="170"/>
    <m/>
  </r>
  <r>
    <n v="186015001"/>
    <s v="ACQUITY Binary Solvent Manager"/>
    <s v="WPPL (SG20)"/>
    <m/>
    <s v="LC"/>
    <s v="ACQUITY Classic"/>
    <s v="Pumps"/>
    <n v="7666.38"/>
    <s v="Ee Ling Lim"/>
    <s v="Planned Ending INV Value"/>
    <n v="1369442.5200000003"/>
    <n v="906793.02000000014"/>
    <n v="1350936.5400000003"/>
    <n v="1619273.2500000002"/>
    <n v="5246445.330000001"/>
    <n v="1656285.2100000002"/>
    <n v="1498984.3800000004"/>
    <n v="777251.16000000015"/>
    <n v="684721.26000000013"/>
    <n v="4617242.0100000007"/>
    <n v="1434213.4500000002"/>
    <n v="2211464.6100000003"/>
    <n v="1165876.7400000002"/>
    <n v="551979.36"/>
    <n v="551979.36"/>
    <n v="582644.88"/>
    <n v="536646.6"/>
    <n v="927631.98"/>
    <n v="720639.72"/>
    <m/>
    <n v="927631.98"/>
    <n v="927631.98"/>
    <n v="1226620.8"/>
    <n v="1303284.6000000001"/>
    <m/>
  </r>
  <r>
    <n v="186015001"/>
    <s v="ACQUITY Binary Solvent Manager"/>
    <s v="WPPL (SG20)"/>
    <m/>
    <s v="LC"/>
    <s v="ACQUITY Classic"/>
    <s v="Pumps"/>
    <n v="7666.38"/>
    <s v="Ee Ling Lim"/>
    <s v="Planned Ending Inv Value @ Accpt Plan"/>
    <m/>
    <m/>
    <m/>
    <m/>
    <n v="0"/>
    <m/>
    <m/>
    <m/>
    <m/>
    <n v="0"/>
    <n v="1434213.4500000002"/>
    <n v="2211464.6100000003"/>
    <n v="1165876.7400000002"/>
    <n v="551979.36"/>
    <n v="551979.36"/>
    <n v="582644.88"/>
    <n v="536646.6"/>
    <n v="927631.98"/>
    <n v="720639.72"/>
    <m/>
    <n v="927631.98"/>
    <n v="735972.48"/>
    <n v="1226620.8"/>
    <n v="1303284.6000000001"/>
    <m/>
  </r>
  <r>
    <n v="186015001"/>
    <s v="ACQUITY Binary Solvent Manager"/>
    <s v="WPPL (SG20)"/>
    <m/>
    <s v="LC"/>
    <s v="ACQUITY Classic"/>
    <s v="Pumps"/>
    <n v="7666.38"/>
    <s v="Ee Ling Lim"/>
    <s v="Proposed Production "/>
    <m/>
    <m/>
    <m/>
    <m/>
    <m/>
    <m/>
    <m/>
    <m/>
    <m/>
    <m/>
    <m/>
    <m/>
    <m/>
    <n v="200"/>
    <n v="200"/>
    <n v="200"/>
    <n v="180"/>
    <n v="190"/>
    <n v="180"/>
    <n v="750"/>
    <n v="163"/>
    <n v="150"/>
    <n v="169"/>
    <n v="170"/>
    <n v="0"/>
  </r>
  <r>
    <n v="186015006"/>
    <s v="ACQUITY UPLC Autosampler Module"/>
    <s v="MIL (US31)"/>
    <m/>
    <s v="LC"/>
    <s v="ACQUITY Classic"/>
    <s v="Injectors"/>
    <n v="6257.02"/>
    <s v="Vicky Allen"/>
    <s v="∆ Accepted from Proposed"/>
    <m/>
    <m/>
    <m/>
    <m/>
    <m/>
    <m/>
    <m/>
    <m/>
    <m/>
    <n v="0"/>
    <n v="0"/>
    <n v="0"/>
    <n v="200"/>
    <n v="-150"/>
    <n v="50"/>
    <n v="0"/>
    <n v="0"/>
    <n v="0"/>
    <n v="0"/>
    <m/>
    <n v="0"/>
    <n v="20"/>
    <n v="16"/>
    <n v="19"/>
    <m/>
  </r>
  <r>
    <n v="186015006"/>
    <s v="ACQUITY UPLC Autosampler Module"/>
    <s v="MIL (US31)"/>
    <m/>
    <s v="LC"/>
    <s v="ACQUITY Classic"/>
    <s v="Injectors"/>
    <n v="6257.02"/>
    <s v="Vicky Allen"/>
    <s v="∆ Proposed from Current"/>
    <m/>
    <m/>
    <m/>
    <m/>
    <m/>
    <m/>
    <m/>
    <m/>
    <m/>
    <n v="0"/>
    <m/>
    <m/>
    <n v="-180"/>
    <n v="0"/>
    <n v="-180"/>
    <n v="0"/>
    <n v="0"/>
    <n v="0"/>
    <n v="0"/>
    <m/>
    <n v="0"/>
    <n v="-20"/>
    <n v="-16"/>
    <n v="-19"/>
    <m/>
  </r>
  <r>
    <n v="186015006"/>
    <s v="ACQUITY UPLC Autosampler Module"/>
    <s v="MIL (US31)"/>
    <m/>
    <s v="LC"/>
    <s v="ACQUITY Classic"/>
    <s v="Injectors"/>
    <n v="6257.02"/>
    <s v="Vicky Allen"/>
    <s v="Accepted Plan"/>
    <m/>
    <m/>
    <m/>
    <m/>
    <m/>
    <m/>
    <m/>
    <m/>
    <m/>
    <n v="0"/>
    <m/>
    <m/>
    <n v="200"/>
    <n v="0"/>
    <n v="0"/>
    <n v="136"/>
    <n v="186"/>
    <n v="139"/>
    <n v="116"/>
    <n v="577"/>
    <n v="170"/>
    <n v="150"/>
    <n v="130"/>
    <n v="150"/>
    <n v="0"/>
  </r>
  <r>
    <n v="186015006"/>
    <s v="ACQUITY UPLC Autosampler Module"/>
    <s v="MIL (US31)"/>
    <m/>
    <s v="LC"/>
    <s v="ACQUITY Classic"/>
    <s v="Injectors"/>
    <n v="6257.02"/>
    <s v="Vicky Allen"/>
    <s v="Budget"/>
    <n v="0"/>
    <n v="0"/>
    <n v="0"/>
    <n v="0"/>
    <m/>
    <n v="0"/>
    <n v="0"/>
    <n v="0"/>
    <n v="0"/>
    <m/>
    <n v="0"/>
    <n v="0"/>
    <n v="0"/>
    <n v="0"/>
    <m/>
    <n v="150"/>
    <n v="150"/>
    <n v="75"/>
    <n v="58"/>
    <n v="433"/>
    <n v="0"/>
    <n v="0"/>
    <n v="0"/>
    <n v="0"/>
    <n v="0"/>
  </r>
  <r>
    <n v="186015006"/>
    <s v="ACQUITY UPLC Autosampler Module"/>
    <s v="MIL (US31)"/>
    <m/>
    <s v="LC"/>
    <s v="ACQUITY Classic"/>
    <s v="Injectors"/>
    <n v="6257.02"/>
    <s v="Vicky Allen"/>
    <s v="Current Production Plan"/>
    <m/>
    <m/>
    <m/>
    <m/>
    <m/>
    <m/>
    <m/>
    <m/>
    <m/>
    <n v="0"/>
    <n v="0"/>
    <n v="0"/>
    <n v="0"/>
    <n v="0"/>
    <n v="0"/>
    <n v="136"/>
    <n v="186"/>
    <n v="139"/>
    <n v="116"/>
    <n v="577"/>
    <n v="170"/>
    <n v="150"/>
    <n v="130"/>
    <n v="150"/>
    <n v="0"/>
  </r>
  <r>
    <n v="186015006"/>
    <s v="ACQUITY UPLC Autosampler Module"/>
    <s v="MIL (US31)"/>
    <m/>
    <s v="LC"/>
    <s v="ACQUITY Classic"/>
    <s v="Injectors"/>
    <n v="6257.02"/>
    <s v="Vicky Allen"/>
    <s v="Demand Plan"/>
    <n v="440"/>
    <n v="653"/>
    <n v="574"/>
    <n v="657"/>
    <m/>
    <n v="409"/>
    <n v="390"/>
    <n v="348"/>
    <n v="422"/>
    <n v="1569"/>
    <n v="270"/>
    <n v="283"/>
    <n v="275"/>
    <n v="206"/>
    <n v="1034"/>
    <n v="178"/>
    <n v="173"/>
    <n v="125"/>
    <n v="170"/>
    <n v="646"/>
    <n v="83"/>
    <n v="131.9034852546917"/>
    <n v="114.31635388739947"/>
    <n v="140.69705093833781"/>
    <n v="0"/>
  </r>
  <r>
    <n v="186015006"/>
    <s v="ACQUITY UPLC Autosampler Module"/>
    <s v="MIL (US31)"/>
    <m/>
    <s v="LC"/>
    <s v="ACQUITY Classic"/>
    <s v="Injectors"/>
    <n v="6257.02"/>
    <s v="Vicky Allen"/>
    <s v="Backlog"/>
    <n v="0"/>
    <n v="0"/>
    <n v="0"/>
    <n v="0"/>
    <n v="0"/>
    <n v="0"/>
    <n v="0"/>
    <n v="0"/>
    <n v="0"/>
    <n v="0"/>
    <n v="0"/>
    <n v="0"/>
    <n v="0"/>
    <n v="0"/>
    <n v="0"/>
    <n v="0"/>
    <n v="0"/>
    <n v="0"/>
    <n v="0"/>
    <n v="0"/>
    <m/>
    <n v="0"/>
    <n v="0"/>
    <n v="0"/>
    <n v="0"/>
  </r>
  <r>
    <n v="186015006"/>
    <s v="ACQUITY UPLC Autosampler Module"/>
    <s v="MIL (US31)"/>
    <n v="105"/>
    <s v="LC"/>
    <s v="ACQUITY Classic"/>
    <s v="Injectors"/>
    <n v="6257.02"/>
    <s v="Vicky Allen"/>
    <s v="End Inv @ Accept Plan Volume"/>
    <n v="172"/>
    <n v="95"/>
    <n v="156"/>
    <n v="142"/>
    <m/>
    <n v="178"/>
    <n v="99"/>
    <n v="96"/>
    <n v="88"/>
    <n v="461"/>
    <n v="195"/>
    <n v="272"/>
    <n v="184"/>
    <n v="83"/>
    <n v="83"/>
    <n v="59"/>
    <n v="98"/>
    <n v="152"/>
    <n v="87"/>
    <m/>
    <n v="146"/>
    <n v="164.0965147453083"/>
    <n v="179.78016085790881"/>
    <n v="189.083109919571"/>
    <m/>
  </r>
  <r>
    <n v="186015006"/>
    <s v="ACQUITY UPLC Autosampler Module"/>
    <s v="MIL (US31)"/>
    <n v="105"/>
    <s v="LC"/>
    <s v="ACQUITY Classic"/>
    <s v="Injectors"/>
    <n v="6257.02"/>
    <s v="Vicky Allen"/>
    <s v="Planned Ending INV"/>
    <n v="172"/>
    <n v="95"/>
    <n v="156"/>
    <n v="142"/>
    <m/>
    <n v="178"/>
    <n v="99"/>
    <n v="96"/>
    <n v="88"/>
    <n v="461"/>
    <n v="195"/>
    <n v="272"/>
    <n v="184"/>
    <n v="83"/>
    <n v="83"/>
    <n v="59"/>
    <n v="98"/>
    <n v="152"/>
    <n v="87"/>
    <m/>
    <n v="146"/>
    <n v="144.0965147453083"/>
    <n v="143.78016085790881"/>
    <n v="134.083109919571"/>
    <m/>
  </r>
  <r>
    <n v="186015006"/>
    <s v="ACQUITY UPLC Autosampler Module"/>
    <s v="MIL (US31)"/>
    <m/>
    <s v="LC"/>
    <s v="ACQUITY Classic"/>
    <s v="Injectors"/>
    <n v="6257.02"/>
    <s v="Vicky Allen"/>
    <s v="Planned Ending INV Value"/>
    <n v="1372044"/>
    <n v="757815"/>
    <n v="1244412"/>
    <n v="1132734"/>
    <n v="4507005"/>
    <n v="1419906"/>
    <n v="789723"/>
    <n v="765792"/>
    <n v="701976"/>
    <n v="3677397"/>
    <n v="1555515"/>
    <n v="2169744"/>
    <n v="1467768"/>
    <n v="519332.66000000003"/>
    <n v="519332.66000000003"/>
    <n v="369164.18000000005"/>
    <n v="613187.96000000008"/>
    <n v="951067.04"/>
    <n v="544360.74"/>
    <m/>
    <n v="913524.92"/>
    <n v="901614.77469168894"/>
    <n v="899635.34209115268"/>
    <n v="838960.70042895421"/>
    <m/>
  </r>
  <r>
    <n v="186015006"/>
    <s v="ACQUITY UPLC Autosampler Module"/>
    <s v="MIL (US31)"/>
    <m/>
    <s v="LC"/>
    <s v="ACQUITY Classic"/>
    <s v="Injectors"/>
    <n v="6257.02"/>
    <s v="Vicky Allen"/>
    <s v="Planned Ending Inv Value @ Accpt Plan"/>
    <m/>
    <m/>
    <m/>
    <m/>
    <n v="0"/>
    <m/>
    <m/>
    <m/>
    <m/>
    <n v="0"/>
    <n v="1555515"/>
    <n v="2169744"/>
    <n v="1467768"/>
    <n v="519332.66000000003"/>
    <n v="519332.66000000003"/>
    <n v="369164.18000000005"/>
    <n v="613187.96000000008"/>
    <n v="951067.04"/>
    <n v="544360.74"/>
    <m/>
    <n v="913524.92"/>
    <n v="1026755.174691689"/>
    <n v="1124888.0620911526"/>
    <n v="1183096.8004289542"/>
    <m/>
  </r>
  <r>
    <n v="186015006"/>
    <s v="ACQUITY UPLC Autosampler Module"/>
    <s v="MIL (US31)"/>
    <m/>
    <s v="LC"/>
    <s v="ACQUITY Classic"/>
    <s v="Injectors"/>
    <n v="6257.02"/>
    <s v="Vicky Allen"/>
    <s v="Proposed Production "/>
    <m/>
    <m/>
    <m/>
    <m/>
    <m/>
    <m/>
    <m/>
    <m/>
    <m/>
    <m/>
    <m/>
    <m/>
    <m/>
    <n v="150"/>
    <n v="150"/>
    <n v="136"/>
    <n v="186"/>
    <n v="139"/>
    <n v="116"/>
    <n v="577"/>
    <n v="170"/>
    <n v="130"/>
    <n v="114"/>
    <n v="131"/>
    <n v="0"/>
  </r>
  <r>
    <n v="186015007"/>
    <s v="AcQuity Column Manager - Right Inlet"/>
    <s v="WPPL (SG20)"/>
    <m/>
    <s v="LC"/>
    <s v="ACQUITY Classic"/>
    <s v="Column Managers"/>
    <n v="4357.41"/>
    <s v="Ee Ling Lim"/>
    <s v="∆ Accepted from Proposed"/>
    <m/>
    <m/>
    <m/>
    <m/>
    <m/>
    <m/>
    <m/>
    <m/>
    <m/>
    <n v="0"/>
    <n v="0"/>
    <n v="0"/>
    <n v="46"/>
    <n v="-35"/>
    <n v="11"/>
    <n v="0"/>
    <n v="0"/>
    <n v="0"/>
    <n v="0"/>
    <m/>
    <n v="0"/>
    <n v="0"/>
    <n v="0"/>
    <n v="0"/>
    <m/>
  </r>
  <r>
    <n v="186015007"/>
    <s v="AcQuity Column Manager - Right Inlet"/>
    <s v="WPPL (SG20)"/>
    <m/>
    <s v="LC"/>
    <s v="ACQUITY Classic"/>
    <s v="Column Managers"/>
    <n v="4357.41"/>
    <s v="Ee Ling Lim"/>
    <s v="∆ Proposed from Current"/>
    <m/>
    <m/>
    <m/>
    <m/>
    <m/>
    <m/>
    <m/>
    <m/>
    <m/>
    <n v="0"/>
    <m/>
    <m/>
    <n v="-63"/>
    <n v="0"/>
    <n v="-63"/>
    <n v="0"/>
    <n v="0"/>
    <n v="0"/>
    <n v="0"/>
    <m/>
    <n v="0"/>
    <n v="0"/>
    <n v="0"/>
    <n v="0"/>
    <m/>
  </r>
  <r>
    <n v="186015007"/>
    <s v="AcQuity Column Manager - Right Inlet"/>
    <s v="WPPL (SG20)"/>
    <m/>
    <s v="LC"/>
    <s v="ACQUITY Classic"/>
    <s v="Column Managers"/>
    <n v="4357.41"/>
    <s v="Ee Ling Lim"/>
    <s v="Accepted Plan"/>
    <m/>
    <m/>
    <m/>
    <m/>
    <m/>
    <m/>
    <m/>
    <m/>
    <m/>
    <n v="0"/>
    <m/>
    <m/>
    <m/>
    <n v="0"/>
    <n v="0"/>
    <n v="39"/>
    <n v="66"/>
    <n v="76"/>
    <n v="90"/>
    <n v="271"/>
    <n v="50"/>
    <n v="60"/>
    <n v="50"/>
    <n v="60"/>
    <n v="0"/>
  </r>
  <r>
    <n v="186015007"/>
    <s v="AcQuity Column Manager - Right Inlet"/>
    <s v="WPPL (SG20)"/>
    <m/>
    <s v="LC"/>
    <s v="ACQUITY Classic"/>
    <s v="Column Managers"/>
    <n v="4357.41"/>
    <s v="Ee Ling Lim"/>
    <s v="Budget"/>
    <n v="0"/>
    <n v="0"/>
    <n v="0"/>
    <n v="0"/>
    <m/>
    <n v="0"/>
    <n v="0"/>
    <n v="0"/>
    <n v="0"/>
    <m/>
    <n v="0"/>
    <n v="0"/>
    <n v="0"/>
    <n v="0"/>
    <m/>
    <n v="50"/>
    <n v="15"/>
    <n v="0"/>
    <n v="0"/>
    <n v="65"/>
    <n v="0"/>
    <n v="0"/>
    <n v="0"/>
    <n v="0"/>
    <n v="0"/>
  </r>
  <r>
    <n v="186015007"/>
    <s v="AcQuity Column Manager - Right Inlet"/>
    <s v="WPPL (SG20)"/>
    <m/>
    <s v="LC"/>
    <s v="ACQUITY Classic"/>
    <s v="Column Managers"/>
    <n v="4357.41"/>
    <s v="Ee Ling Lim"/>
    <s v="Current Production Plan"/>
    <m/>
    <m/>
    <m/>
    <m/>
    <m/>
    <m/>
    <m/>
    <m/>
    <m/>
    <n v="0"/>
    <n v="60"/>
    <n v="105"/>
    <n v="78"/>
    <n v="61"/>
    <n v="304"/>
    <n v="39"/>
    <n v="66"/>
    <n v="76"/>
    <n v="90"/>
    <n v="271"/>
    <n v="50"/>
    <n v="60"/>
    <n v="50"/>
    <n v="60"/>
    <n v="0"/>
  </r>
  <r>
    <n v="186015007"/>
    <s v="AcQuity Column Manager - Right Inlet"/>
    <s v="WPPL (SG20)"/>
    <m/>
    <s v="LC"/>
    <s v="ACQUITY Classic"/>
    <s v="Column Managers"/>
    <n v="4357.41"/>
    <s v="Ee Ling Lim"/>
    <s v="Demand Plan"/>
    <n v="101"/>
    <n v="199"/>
    <n v="148"/>
    <n v="155"/>
    <m/>
    <n v="124"/>
    <n v="89"/>
    <n v="96"/>
    <n v="108"/>
    <n v="417"/>
    <n v="69"/>
    <n v="95"/>
    <n v="81"/>
    <n v="64"/>
    <n v="309"/>
    <n v="49"/>
    <n v="69"/>
    <n v="52"/>
    <n v="73"/>
    <n v="243"/>
    <n v="29"/>
    <n v="46.162794828076159"/>
    <n v="40.007755517666006"/>
    <n v="49.240314483281239"/>
    <n v="0"/>
  </r>
  <r>
    <n v="186015007"/>
    <s v="AcQuity Column Manager - Right Inlet"/>
    <s v="WPPL (SG20)"/>
    <m/>
    <s v="LC"/>
    <s v="ACQUITY Classic"/>
    <s v="Column Managers"/>
    <n v="4357.41"/>
    <s v="Ee Ling Lim"/>
    <s v="Backlog"/>
    <n v="0"/>
    <n v="0"/>
    <n v="0"/>
    <n v="0"/>
    <n v="0"/>
    <n v="0"/>
    <n v="0"/>
    <n v="0"/>
    <n v="0"/>
    <n v="0"/>
    <n v="0"/>
    <n v="0"/>
    <n v="0"/>
    <n v="0"/>
    <n v="0"/>
    <n v="0"/>
    <n v="0"/>
    <n v="0"/>
    <n v="0"/>
    <n v="0"/>
    <m/>
    <n v="0"/>
    <n v="0"/>
    <n v="0"/>
    <n v="0"/>
  </r>
  <r>
    <n v="186015007"/>
    <s v="AcQuity Column Manager - Right Inlet"/>
    <s v="WPPL (SG20)"/>
    <n v="35"/>
    <s v="LC"/>
    <s v="ACQUITY Classic"/>
    <s v="Column Managers"/>
    <n v="4357.41"/>
    <s v="Ee Ling Lim"/>
    <s v="End Inv @ Accept Plan Volume"/>
    <n v="112"/>
    <n v="65"/>
    <n v="46"/>
    <n v="98"/>
    <m/>
    <n v="73"/>
    <n v="97"/>
    <n v="66"/>
    <n v="31"/>
    <n v="267"/>
    <n v="45"/>
    <n v="63"/>
    <n v="69"/>
    <n v="31"/>
    <n v="31"/>
    <n v="15"/>
    <n v="31"/>
    <n v="54"/>
    <n v="72"/>
    <m/>
    <n v="80"/>
    <n v="93.837205171923841"/>
    <n v="103.82944965425784"/>
    <n v="114.5891351709766"/>
    <m/>
  </r>
  <r>
    <n v="186015007"/>
    <s v="AcQuity Column Manager - Right Inlet"/>
    <s v="WPPL (SG20)"/>
    <n v="35"/>
    <s v="LC"/>
    <s v="ACQUITY Classic"/>
    <s v="Column Managers"/>
    <n v="4357.41"/>
    <s v="Ee Ling Lim"/>
    <s v="Planned Ending INV"/>
    <n v="112"/>
    <n v="65"/>
    <n v="46"/>
    <n v="98"/>
    <m/>
    <n v="73"/>
    <n v="97"/>
    <n v="66"/>
    <n v="31"/>
    <n v="267"/>
    <n v="45"/>
    <n v="63"/>
    <n v="69"/>
    <n v="31"/>
    <n v="31"/>
    <n v="15"/>
    <n v="31"/>
    <n v="54"/>
    <n v="72"/>
    <m/>
    <n v="80"/>
    <n v="93.837205171923841"/>
    <n v="103.82944965425784"/>
    <n v="114.5891351709766"/>
    <m/>
  </r>
  <r>
    <n v="186015007"/>
    <s v="AcQuity Column Manager - Right Inlet"/>
    <s v="WPPL (SG20)"/>
    <m/>
    <s v="LC"/>
    <s v="ACQUITY Classic"/>
    <s v="Column Managers"/>
    <n v="4357.41"/>
    <s v="Ee Ling Lim"/>
    <s v="Planned Ending INV Value"/>
    <n v="639320.6399999999"/>
    <n v="371034.29999999993"/>
    <n v="262578.12"/>
    <n v="559405.55999999994"/>
    <n v="1832338.6199999996"/>
    <n v="416700.05999999994"/>
    <n v="553697.34"/>
    <n v="376742.51999999996"/>
    <n v="176954.81999999998"/>
    <n v="1524094.74"/>
    <n v="256869.89999999997"/>
    <n v="359617.86"/>
    <n v="308243.87999999995"/>
    <n v="135079.71"/>
    <n v="135079.71"/>
    <n v="65361.149999999994"/>
    <n v="135079.71"/>
    <n v="235300.13999999998"/>
    <n v="313733.52"/>
    <m/>
    <n v="348592.8"/>
    <n v="408887.17618819268"/>
    <n v="452427.48221795965"/>
    <n v="499311.84348536516"/>
    <m/>
  </r>
  <r>
    <n v="186015007"/>
    <s v="AcQuity Column Manager - Right Inlet"/>
    <s v="WPPL (SG20)"/>
    <m/>
    <s v="LC"/>
    <s v="ACQUITY Classic"/>
    <s v="Column Managers"/>
    <n v="4357.41"/>
    <s v="Ee Ling Lim"/>
    <s v="Planned Ending Inv Value @ Accpt Plan"/>
    <m/>
    <m/>
    <m/>
    <m/>
    <n v="0"/>
    <m/>
    <m/>
    <m/>
    <m/>
    <n v="0"/>
    <n v="256869.89999999997"/>
    <n v="359617.86"/>
    <n v="308243.87999999995"/>
    <n v="135079.71"/>
    <n v="135079.71"/>
    <n v="65361.149999999994"/>
    <n v="135079.71"/>
    <n v="235300.13999999998"/>
    <n v="313733.52"/>
    <m/>
    <n v="348592.8"/>
    <n v="408887.17618819268"/>
    <n v="452427.48221795965"/>
    <n v="499311.84348536516"/>
    <m/>
  </r>
  <r>
    <n v="186015007"/>
    <s v="AcQuity Column Manager - Right Inlet"/>
    <s v="WPPL (SG20)"/>
    <m/>
    <s v="LC"/>
    <s v="ACQUITY Classic"/>
    <s v="Column Managers"/>
    <n v="4357.41"/>
    <s v="Ee Ling Lim"/>
    <s v="Proposed Production "/>
    <m/>
    <m/>
    <m/>
    <m/>
    <m/>
    <m/>
    <m/>
    <m/>
    <m/>
    <m/>
    <m/>
    <m/>
    <m/>
    <n v="35"/>
    <n v="35"/>
    <n v="39"/>
    <n v="66"/>
    <n v="76"/>
    <n v="90"/>
    <n v="271"/>
    <n v="50"/>
    <n v="60"/>
    <n v="50"/>
    <n v="60"/>
    <n v="0"/>
  </r>
  <r>
    <n v="186015008"/>
    <s v="AcQuity Column Heater/Cooler"/>
    <s v="WPPL (SG20)"/>
    <m/>
    <s v="LC"/>
    <s v="ACQUITY Classic"/>
    <s v="Column Managers"/>
    <n v="2896.58"/>
    <s v="Ee Ling Lim"/>
    <s v="∆ Accepted from Proposed"/>
    <m/>
    <m/>
    <m/>
    <m/>
    <m/>
    <m/>
    <m/>
    <m/>
    <m/>
    <n v="0"/>
    <n v="0"/>
    <n v="0"/>
    <n v="0"/>
    <n v="0"/>
    <n v="0"/>
    <n v="0"/>
    <n v="0"/>
    <n v="0"/>
    <n v="0"/>
    <m/>
    <n v="0"/>
    <n v="0"/>
    <n v="0"/>
    <n v="0"/>
    <m/>
  </r>
  <r>
    <n v="186015008"/>
    <s v="AcQuity Column Heater/Cooler"/>
    <s v="WPPL (SG20)"/>
    <m/>
    <s v="LC"/>
    <s v="ACQUITY Classic"/>
    <s v="Column Managers"/>
    <n v="2896.58"/>
    <s v="Ee Ling Lim"/>
    <s v="∆ Proposed from Current"/>
    <m/>
    <m/>
    <m/>
    <m/>
    <m/>
    <m/>
    <m/>
    <m/>
    <m/>
    <n v="0"/>
    <m/>
    <m/>
    <n v="0"/>
    <n v="0"/>
    <n v="0"/>
    <n v="0"/>
    <n v="0"/>
    <n v="0"/>
    <n v="0"/>
    <m/>
    <n v="0"/>
    <n v="14"/>
    <n v="8"/>
    <n v="7"/>
    <m/>
  </r>
  <r>
    <n v="186015008"/>
    <s v="AcQuity Column Heater/Cooler"/>
    <s v="WPPL (SG20)"/>
    <m/>
    <s v="LC"/>
    <s v="ACQUITY Classic"/>
    <s v="Column Managers"/>
    <n v="2896.58"/>
    <s v="Ee Ling Lim"/>
    <s v="Accepted Plan"/>
    <m/>
    <m/>
    <m/>
    <m/>
    <m/>
    <m/>
    <m/>
    <m/>
    <m/>
    <n v="0"/>
    <m/>
    <m/>
    <m/>
    <n v="0"/>
    <n v="0"/>
    <n v="0"/>
    <n v="0"/>
    <n v="5"/>
    <n v="10"/>
    <n v="15"/>
    <n v="12"/>
    <n v="20"/>
    <n v="15"/>
    <n v="15"/>
    <n v="0"/>
  </r>
  <r>
    <n v="186015008"/>
    <s v="AcQuity Column Heater/Cooler"/>
    <s v="WPPL (SG20)"/>
    <m/>
    <s v="LC"/>
    <s v="ACQUITY Classic"/>
    <s v="Column Managers"/>
    <n v="2896.58"/>
    <s v="Ee Ling Lim"/>
    <s v="Budget"/>
    <n v="0"/>
    <n v="0"/>
    <n v="0"/>
    <n v="0"/>
    <m/>
    <n v="0"/>
    <n v="0"/>
    <n v="0"/>
    <n v="0"/>
    <m/>
    <n v="0"/>
    <n v="0"/>
    <n v="0"/>
    <n v="0"/>
    <m/>
    <n v="0"/>
    <n v="0"/>
    <n v="0"/>
    <n v="0"/>
    <n v="0"/>
    <n v="0"/>
    <n v="0"/>
    <n v="0"/>
    <n v="0"/>
    <n v="0"/>
  </r>
  <r>
    <n v="186015008"/>
    <s v="AcQuity Column Heater/Cooler"/>
    <s v="WPPL (SG20)"/>
    <m/>
    <s v="LC"/>
    <s v="ACQUITY Classic"/>
    <s v="Column Managers"/>
    <n v="2896.58"/>
    <s v="Ee Ling Lim"/>
    <s v="Current Production Plan"/>
    <m/>
    <m/>
    <m/>
    <m/>
    <m/>
    <m/>
    <m/>
    <m/>
    <m/>
    <n v="0"/>
    <n v="25"/>
    <n v="25"/>
    <n v="0"/>
    <n v="0"/>
    <n v="50"/>
    <n v="0"/>
    <n v="0"/>
    <n v="5"/>
    <n v="10"/>
    <n v="15"/>
    <n v="12"/>
    <n v="6"/>
    <n v="7"/>
    <n v="8"/>
    <n v="0"/>
  </r>
  <r>
    <n v="186015008"/>
    <s v="AcQuity Column Heater/Cooler"/>
    <s v="WPPL (SG20)"/>
    <m/>
    <s v="LC"/>
    <s v="ACQUITY Classic"/>
    <s v="Column Managers"/>
    <n v="2896.58"/>
    <s v="Ee Ling Lim"/>
    <s v="Demand Plan"/>
    <n v="28"/>
    <n v="25"/>
    <n v="48"/>
    <n v="36"/>
    <m/>
    <n v="17"/>
    <n v="16"/>
    <n v="23"/>
    <n v="24"/>
    <n v="80"/>
    <n v="15"/>
    <n v="2"/>
    <n v="6"/>
    <n v="11"/>
    <n v="34"/>
    <n v="5"/>
    <n v="9"/>
    <n v="9"/>
    <n v="11"/>
    <n v="34"/>
    <n v="30"/>
    <n v="14.46078431372549"/>
    <n v="12.532679738562091"/>
    <n v="15.42483660130719"/>
    <n v="0"/>
  </r>
  <r>
    <n v="186015008"/>
    <s v="AcQuity Column Heater/Cooler"/>
    <s v="WPPL (SG20)"/>
    <m/>
    <s v="LC"/>
    <s v="ACQUITY Classic"/>
    <s v="Column Managers"/>
    <n v="2896.58"/>
    <s v="Ee Ling Lim"/>
    <s v="Backlog"/>
    <n v="0"/>
    <n v="0"/>
    <n v="0"/>
    <n v="0"/>
    <n v="0"/>
    <n v="0"/>
    <n v="0"/>
    <n v="0"/>
    <n v="0"/>
    <n v="0"/>
    <n v="0"/>
    <n v="0"/>
    <n v="0"/>
    <n v="0"/>
    <n v="0"/>
    <n v="0"/>
    <n v="0"/>
    <n v="0"/>
    <n v="0"/>
    <n v="0"/>
    <n v="24"/>
    <n v="0"/>
    <n v="0"/>
    <n v="0"/>
    <n v="0"/>
  </r>
  <r>
    <n v="186015008"/>
    <s v="AcQuity Column Heater/Cooler"/>
    <s v="WPPL (SG20)"/>
    <n v="10"/>
    <s v="LC"/>
    <s v="ACQUITY Classic"/>
    <s v="Column Managers"/>
    <n v="2896.58"/>
    <s v="Ee Ling Lim"/>
    <s v="End Inv @ Accept Plan Volume"/>
    <n v="49"/>
    <n v="56"/>
    <n v="42"/>
    <n v="21"/>
    <m/>
    <n v="40"/>
    <n v="22"/>
    <n v="31"/>
    <n v="35"/>
    <n v="128"/>
    <n v="41"/>
    <n v="57"/>
    <n v="44"/>
    <n v="35"/>
    <n v="35"/>
    <n v="23"/>
    <n v="15"/>
    <n v="6"/>
    <n v="8"/>
    <m/>
    <n v="5"/>
    <n v="10.53921568627451"/>
    <n v="13.006535947712418"/>
    <n v="12.581699346405228"/>
    <m/>
  </r>
  <r>
    <n v="186015008"/>
    <s v="AcQuity Column Heater/Cooler"/>
    <s v="WPPL (SG20)"/>
    <n v="10"/>
    <s v="LC"/>
    <s v="ACQUITY Classic"/>
    <s v="Column Managers"/>
    <n v="2896.58"/>
    <s v="Ee Ling Lim"/>
    <s v="Planned Ending INV"/>
    <n v="49"/>
    <n v="56"/>
    <n v="42"/>
    <n v="21"/>
    <m/>
    <n v="40"/>
    <n v="22"/>
    <n v="31"/>
    <n v="35"/>
    <n v="128"/>
    <n v="41"/>
    <n v="57"/>
    <n v="44"/>
    <n v="35"/>
    <n v="35"/>
    <n v="23"/>
    <n v="15"/>
    <n v="6"/>
    <n v="8"/>
    <m/>
    <n v="5"/>
    <n v="10.53921568627451"/>
    <n v="13.006535947712418"/>
    <n v="12.581699346405228"/>
    <m/>
  </r>
  <r>
    <n v="186015008"/>
    <s v="AcQuity Column Heater/Cooler"/>
    <s v="WPPL (SG20)"/>
    <m/>
    <s v="LC"/>
    <s v="ACQUITY Classic"/>
    <s v="Column Managers"/>
    <n v="2896.58"/>
    <s v="Ee Ling Lim"/>
    <s v="Planned Ending INV Value"/>
    <n v="170253.43999999997"/>
    <n v="194575.35999999999"/>
    <n v="145931.51999999999"/>
    <n v="72965.759999999995"/>
    <n v="583726.07999999996"/>
    <n v="138982.39999999997"/>
    <n v="76440.319999999992"/>
    <n v="107711.35999999999"/>
    <n v="121609.59999999998"/>
    <n v="444743.67999999993"/>
    <n v="142456.95999999999"/>
    <n v="198049.91999999998"/>
    <n v="152880.63999999998"/>
    <n v="101380.3"/>
    <n v="101380.3"/>
    <n v="66621.34"/>
    <n v="43448.7"/>
    <n v="17379.48"/>
    <n v="23172.639999999999"/>
    <m/>
    <n v="14482.9"/>
    <n v="30527.681372549017"/>
    <n v="37674.471895424838"/>
    <n v="36443.898692810457"/>
    <m/>
  </r>
  <r>
    <n v="186015008"/>
    <s v="AcQuity Column Heater/Cooler"/>
    <s v="WPPL (SG20)"/>
    <m/>
    <s v="LC"/>
    <s v="ACQUITY Classic"/>
    <s v="Column Managers"/>
    <n v="2896.58"/>
    <s v="Ee Ling Lim"/>
    <s v="Planned Ending Inv Value @ Accpt Plan"/>
    <m/>
    <m/>
    <m/>
    <m/>
    <n v="0"/>
    <m/>
    <m/>
    <m/>
    <m/>
    <n v="0"/>
    <n v="142456.95999999999"/>
    <n v="198049.91999999998"/>
    <n v="152880.63999999998"/>
    <n v="101380.3"/>
    <n v="101380.3"/>
    <n v="66621.34"/>
    <n v="43448.7"/>
    <n v="17379.48"/>
    <n v="23172.639999999999"/>
    <m/>
    <n v="14482.9"/>
    <n v="30527.681372549017"/>
    <n v="37674.471895424838"/>
    <n v="36443.898692810457"/>
    <m/>
  </r>
  <r>
    <n v="186015008"/>
    <s v="AcQuity Column Heater/Cooler"/>
    <s v="WPPL (SG20)"/>
    <m/>
    <s v="LC"/>
    <s v="ACQUITY Classic"/>
    <s v="Column Managers"/>
    <n v="2896.58"/>
    <s v="Ee Ling Lim"/>
    <s v="Proposed Production "/>
    <m/>
    <m/>
    <m/>
    <m/>
    <m/>
    <m/>
    <m/>
    <m/>
    <m/>
    <m/>
    <m/>
    <m/>
    <m/>
    <n v="0"/>
    <n v="0"/>
    <n v="0"/>
    <n v="0"/>
    <n v="5"/>
    <n v="10"/>
    <n v="15"/>
    <n v="12"/>
    <n v="20"/>
    <n v="15"/>
    <n v="15"/>
    <n v="0"/>
  </r>
  <r>
    <n v="186015009"/>
    <s v="ACQUITY UPLC Column Mgr.-Left Inlet"/>
    <s v="WPPL (SG20)"/>
    <m/>
    <s v="LC"/>
    <s v="ACQUITY Classic"/>
    <s v="Column Managers"/>
    <n v="4361.2700000000004"/>
    <s v="Ee Ling Lim"/>
    <s v="∆ Accepted from Proposed"/>
    <m/>
    <m/>
    <m/>
    <m/>
    <m/>
    <m/>
    <m/>
    <m/>
    <m/>
    <n v="0"/>
    <n v="0"/>
    <n v="0"/>
    <n v="14"/>
    <n v="-3"/>
    <n v="11"/>
    <n v="0"/>
    <n v="0"/>
    <n v="0"/>
    <n v="0"/>
    <m/>
    <n v="0"/>
    <n v="0"/>
    <n v="0"/>
    <n v="0"/>
    <m/>
  </r>
  <r>
    <n v="186015009"/>
    <s v="ACQUITY UPLC Column Mgr.-Left Inlet"/>
    <s v="WPPL (SG20)"/>
    <m/>
    <s v="LC"/>
    <s v="ACQUITY Classic"/>
    <s v="Column Managers"/>
    <n v="4361.2700000000004"/>
    <s v="Ee Ling Lim"/>
    <s v="∆ Proposed from Current"/>
    <m/>
    <m/>
    <m/>
    <m/>
    <m/>
    <m/>
    <m/>
    <m/>
    <m/>
    <n v="0"/>
    <m/>
    <m/>
    <n v="-26"/>
    <n v="0"/>
    <n v="-26"/>
    <n v="0"/>
    <n v="0"/>
    <n v="0"/>
    <n v="0"/>
    <m/>
    <n v="0"/>
    <n v="0"/>
    <n v="0"/>
    <n v="0"/>
    <m/>
  </r>
  <r>
    <n v="186015009"/>
    <s v="ACQUITY UPLC Column Mgr.-Left Inlet"/>
    <s v="WPPL (SG20)"/>
    <m/>
    <s v="LC"/>
    <s v="ACQUITY Classic"/>
    <s v="Column Managers"/>
    <n v="4361.2700000000004"/>
    <s v="Ee Ling Lim"/>
    <s v="Accepted Plan"/>
    <m/>
    <m/>
    <m/>
    <m/>
    <m/>
    <m/>
    <m/>
    <m/>
    <m/>
    <n v="0"/>
    <m/>
    <m/>
    <m/>
    <n v="0"/>
    <n v="0"/>
    <n v="10"/>
    <n v="23"/>
    <n v="25"/>
    <n v="30"/>
    <n v="88"/>
    <n v="0"/>
    <n v="0"/>
    <n v="15"/>
    <n v="15"/>
    <n v="0"/>
  </r>
  <r>
    <n v="186015009"/>
    <s v="ACQUITY UPLC Column Mgr.-Left Inlet"/>
    <s v="WPPL (SG20)"/>
    <m/>
    <s v="LC"/>
    <s v="ACQUITY Classic"/>
    <s v="Column Managers"/>
    <n v="4361.2700000000004"/>
    <s v="Ee Ling Lim"/>
    <s v="Budget"/>
    <n v="0"/>
    <n v="0"/>
    <n v="0"/>
    <n v="0"/>
    <m/>
    <n v="0"/>
    <n v="0"/>
    <n v="0"/>
    <n v="0"/>
    <m/>
    <n v="0"/>
    <n v="0"/>
    <n v="0"/>
    <n v="0"/>
    <m/>
    <n v="24"/>
    <n v="9"/>
    <n v="2"/>
    <n v="0"/>
    <n v="35"/>
    <n v="0"/>
    <n v="0"/>
    <n v="0"/>
    <n v="0"/>
    <n v="0"/>
  </r>
  <r>
    <n v="186015009"/>
    <s v="ACQUITY UPLC Column Mgr.-Left Inlet"/>
    <s v="WPPL (SG20)"/>
    <m/>
    <s v="LC"/>
    <s v="ACQUITY Classic"/>
    <s v="Column Managers"/>
    <n v="4361.2700000000004"/>
    <s v="Ee Ling Lim"/>
    <s v="Current Production Plan"/>
    <m/>
    <m/>
    <m/>
    <m/>
    <m/>
    <m/>
    <m/>
    <m/>
    <m/>
    <n v="0"/>
    <n v="25"/>
    <n v="25"/>
    <n v="26"/>
    <n v="13"/>
    <n v="89"/>
    <n v="10"/>
    <n v="23"/>
    <n v="25"/>
    <n v="30"/>
    <n v="88"/>
    <n v="0"/>
    <n v="0"/>
    <n v="15"/>
    <n v="15"/>
    <n v="0"/>
  </r>
  <r>
    <n v="186015009"/>
    <s v="ACQUITY UPLC Column Mgr.-Left Inlet"/>
    <s v="WPPL (SG20)"/>
    <m/>
    <s v="LC"/>
    <s v="ACQUITY Classic"/>
    <s v="Column Managers"/>
    <n v="4361.2700000000004"/>
    <s v="Ee Ling Lim"/>
    <s v="Demand Plan"/>
    <n v="18"/>
    <n v="26"/>
    <n v="31"/>
    <n v="44"/>
    <m/>
    <n v="6"/>
    <n v="27"/>
    <n v="26"/>
    <n v="18"/>
    <n v="77"/>
    <n v="27"/>
    <n v="27"/>
    <n v="26"/>
    <n v="25"/>
    <n v="105"/>
    <n v="21"/>
    <n v="9"/>
    <n v="13"/>
    <n v="15"/>
    <n v="58"/>
    <n v="4"/>
    <n v="10.049019607843137"/>
    <n v="8.7091503267973849"/>
    <n v="10.718954248366012"/>
    <n v="0"/>
  </r>
  <r>
    <n v="186015009"/>
    <s v="ACQUITY UPLC Column Mgr.-Left Inlet"/>
    <s v="WPPL (SG20)"/>
    <m/>
    <s v="LC"/>
    <s v="ACQUITY Classic"/>
    <s v="Column Managers"/>
    <n v="4361.2700000000004"/>
    <s v="Ee Ling Lim"/>
    <s v="Backlog"/>
    <n v="0"/>
    <n v="0"/>
    <n v="0"/>
    <n v="0"/>
    <n v="0"/>
    <n v="0"/>
    <n v="0"/>
    <n v="0"/>
    <n v="0"/>
    <n v="0"/>
    <n v="0"/>
    <n v="0"/>
    <n v="0"/>
    <n v="0"/>
    <n v="0"/>
    <n v="0"/>
    <n v="0"/>
    <n v="0"/>
    <n v="0"/>
    <n v="0"/>
    <n v="19"/>
    <n v="0"/>
    <n v="0"/>
    <n v="0"/>
    <n v="0"/>
  </r>
  <r>
    <n v="186015009"/>
    <s v="ACQUITY UPLC Column Mgr.-Left Inlet"/>
    <s v="WPPL (SG20)"/>
    <n v="10"/>
    <s v="LC"/>
    <s v="ACQUITY Classic"/>
    <s v="Column Managers"/>
    <n v="4361.2700000000004"/>
    <s v="Ee Ling Lim"/>
    <s v="End Inv @ Accept Plan Volume"/>
    <n v="18"/>
    <n v="19"/>
    <n v="15"/>
    <n v="25"/>
    <m/>
    <n v="15"/>
    <n v="13"/>
    <n v="32"/>
    <n v="16"/>
    <n v="76"/>
    <n v="31"/>
    <n v="28"/>
    <n v="32"/>
    <n v="16"/>
    <n v="16"/>
    <n v="2"/>
    <n v="15"/>
    <n v="31"/>
    <n v="42"/>
    <m/>
    <n v="37"/>
    <n v="26.950980392156865"/>
    <n v="33.24183006535948"/>
    <n v="37.522875816993469"/>
    <m/>
  </r>
  <r>
    <n v="186015009"/>
    <s v="ACQUITY UPLC Column Mgr.-Left Inlet"/>
    <s v="WPPL (SG20)"/>
    <n v="10"/>
    <s v="LC"/>
    <s v="ACQUITY Classic"/>
    <s v="Column Managers"/>
    <n v="4361.2700000000004"/>
    <s v="Ee Ling Lim"/>
    <s v="Planned Ending INV"/>
    <n v="18"/>
    <n v="19"/>
    <n v="15"/>
    <n v="25"/>
    <m/>
    <n v="15"/>
    <n v="13"/>
    <n v="32"/>
    <n v="16"/>
    <n v="76"/>
    <n v="31"/>
    <n v="28"/>
    <n v="32"/>
    <n v="16"/>
    <n v="16"/>
    <n v="2"/>
    <n v="15"/>
    <n v="31"/>
    <n v="42"/>
    <m/>
    <n v="37"/>
    <n v="26.950980392156865"/>
    <n v="33.24183006535948"/>
    <n v="37.522875816993469"/>
    <m/>
  </r>
  <r>
    <n v="186015009"/>
    <s v="ACQUITY UPLC Column Mgr.-Left Inlet"/>
    <s v="WPPL (SG20)"/>
    <m/>
    <s v="LC"/>
    <s v="ACQUITY Classic"/>
    <s v="Column Managers"/>
    <n v="4361.2700000000004"/>
    <s v="Ee Ling Lim"/>
    <s v="Planned Ending INV Value"/>
    <n v="98355.78"/>
    <n v="103819.99"/>
    <n v="81963.149999999994"/>
    <n v="136605.25"/>
    <n v="420744.17000000004"/>
    <n v="81963.149999999994"/>
    <n v="71034.73"/>
    <n v="174854.72"/>
    <n v="87427.36"/>
    <n v="415279.95999999996"/>
    <n v="169390.51"/>
    <n v="152997.88"/>
    <n v="174854.72"/>
    <n v="69780.320000000007"/>
    <n v="69780.320000000007"/>
    <n v="8722.5400000000009"/>
    <n v="65419.05"/>
    <n v="135199.37000000002"/>
    <n v="183173.34000000003"/>
    <m/>
    <n v="161366.99000000002"/>
    <n v="117540.50225490198"/>
    <n v="144976.59620915036"/>
    <n v="163647.39261437912"/>
    <m/>
  </r>
  <r>
    <n v="186015009"/>
    <s v="ACQUITY UPLC Column Mgr.-Left Inlet"/>
    <s v="WPPL (SG20)"/>
    <m/>
    <s v="LC"/>
    <s v="ACQUITY Classic"/>
    <s v="Column Managers"/>
    <n v="4361.2700000000004"/>
    <s v="Ee Ling Lim"/>
    <s v="Planned Ending Inv Value @ Accpt Plan"/>
    <m/>
    <m/>
    <m/>
    <m/>
    <n v="0"/>
    <m/>
    <m/>
    <m/>
    <m/>
    <n v="0"/>
    <n v="169390.51"/>
    <n v="152997.88"/>
    <n v="174854.72"/>
    <n v="69780.320000000007"/>
    <n v="69780.320000000007"/>
    <n v="8722.5400000000009"/>
    <n v="65419.05"/>
    <n v="135199.37000000002"/>
    <n v="183173.34000000003"/>
    <m/>
    <n v="161366.99000000002"/>
    <n v="117540.50225490198"/>
    <n v="144976.59620915036"/>
    <n v="163647.39261437912"/>
    <m/>
  </r>
  <r>
    <n v="186015009"/>
    <s v="ACQUITY UPLC Column Mgr.-Left Inlet"/>
    <s v="WPPL (SG20)"/>
    <m/>
    <s v="LC"/>
    <s v="ACQUITY Classic"/>
    <s v="Column Managers"/>
    <n v="4361.2700000000004"/>
    <s v="Ee Ling Lim"/>
    <s v="Proposed Production "/>
    <m/>
    <m/>
    <m/>
    <m/>
    <m/>
    <m/>
    <m/>
    <m/>
    <m/>
    <m/>
    <m/>
    <m/>
    <m/>
    <n v="3"/>
    <n v="3"/>
    <n v="10"/>
    <n v="23"/>
    <n v="25"/>
    <n v="30"/>
    <n v="88"/>
    <n v="0"/>
    <n v="0"/>
    <n v="15"/>
    <n v="15"/>
    <n v="0"/>
  </r>
  <r>
    <n v="186015010"/>
    <s v="ACQUITY HT Column Heater"/>
    <s v="WPPL (SG20)"/>
    <m/>
    <s v="LC"/>
    <s v="ACQUITY Classic"/>
    <s v="Column Managers"/>
    <n v="934.47"/>
    <s v="Ee Ling Lim"/>
    <s v="∆ Accepted from Proposed"/>
    <m/>
    <m/>
    <m/>
    <m/>
    <m/>
    <m/>
    <m/>
    <m/>
    <m/>
    <n v="0"/>
    <n v="0"/>
    <n v="0"/>
    <n v="140"/>
    <n v="-130"/>
    <n v="10"/>
    <n v="0"/>
    <n v="0"/>
    <n v="0"/>
    <n v="0"/>
    <m/>
    <n v="0"/>
    <n v="0"/>
    <n v="0"/>
    <n v="0"/>
    <m/>
  </r>
  <r>
    <n v="186015010"/>
    <s v="ACQUITY HT Column Heater"/>
    <s v="WPPL (SG20)"/>
    <m/>
    <s v="LC"/>
    <s v="ACQUITY Classic"/>
    <s v="Column Managers"/>
    <n v="934.47"/>
    <s v="Ee Ling Lim"/>
    <s v="∆ Proposed from Current"/>
    <m/>
    <m/>
    <m/>
    <m/>
    <m/>
    <m/>
    <m/>
    <m/>
    <m/>
    <n v="0"/>
    <m/>
    <m/>
    <n v="-98"/>
    <n v="0"/>
    <n v="-98"/>
    <n v="0"/>
    <n v="0"/>
    <n v="0"/>
    <n v="0"/>
    <m/>
    <n v="0"/>
    <n v="-5"/>
    <n v="0"/>
    <n v="0"/>
    <m/>
  </r>
  <r>
    <n v="186015010"/>
    <s v="ACQUITY HT Column Heater"/>
    <s v="WPPL (SG20)"/>
    <m/>
    <s v="LC"/>
    <s v="ACQUITY Classic"/>
    <s v="Column Managers"/>
    <n v="934.47"/>
    <s v="Ee Ling Lim"/>
    <s v="Accepted Plan"/>
    <m/>
    <m/>
    <m/>
    <m/>
    <m/>
    <m/>
    <m/>
    <m/>
    <m/>
    <n v="0"/>
    <m/>
    <m/>
    <m/>
    <n v="0"/>
    <n v="0"/>
    <n v="160"/>
    <n v="130"/>
    <n v="120"/>
    <n v="85"/>
    <n v="495"/>
    <n v="80"/>
    <n v="75"/>
    <n v="85"/>
    <n v="105"/>
    <n v="0"/>
  </r>
  <r>
    <n v="186015010"/>
    <s v="ACQUITY HT Column Heater"/>
    <s v="WPPL (SG20)"/>
    <m/>
    <s v="LC"/>
    <s v="ACQUITY Classic"/>
    <s v="Column Managers"/>
    <n v="934.47"/>
    <s v="Ee Ling Lim"/>
    <s v="Budget"/>
    <n v="0"/>
    <n v="0"/>
    <n v="0"/>
    <n v="0"/>
    <m/>
    <n v="0"/>
    <n v="0"/>
    <n v="0"/>
    <n v="0"/>
    <m/>
    <n v="0"/>
    <n v="0"/>
    <n v="0"/>
    <n v="0"/>
    <m/>
    <n v="107"/>
    <n v="107"/>
    <n v="53"/>
    <n v="41"/>
    <n v="308"/>
    <n v="0"/>
    <n v="0"/>
    <n v="0"/>
    <n v="0"/>
    <n v="0"/>
  </r>
  <r>
    <n v="186015010"/>
    <s v="ACQUITY HT Column Heater"/>
    <s v="WPPL (SG20)"/>
    <m/>
    <s v="LC"/>
    <s v="ACQUITY Classic"/>
    <s v="Column Managers"/>
    <n v="934.47"/>
    <s v="Ee Ling Lim"/>
    <s v="Current Production Plan"/>
    <m/>
    <m/>
    <m/>
    <m/>
    <m/>
    <m/>
    <m/>
    <m/>
    <m/>
    <n v="0"/>
    <n v="181"/>
    <n v="237"/>
    <n v="98"/>
    <n v="130"/>
    <n v="646"/>
    <n v="160"/>
    <n v="130"/>
    <n v="120"/>
    <n v="85"/>
    <n v="495"/>
    <n v="80"/>
    <n v="80"/>
    <n v="85"/>
    <n v="105"/>
    <n v="0"/>
  </r>
  <r>
    <n v="186015010"/>
    <s v="ACQUITY HT Column Heater"/>
    <s v="WPPL (SG20)"/>
    <m/>
    <s v="LC"/>
    <s v="ACQUITY Classic"/>
    <s v="Column Managers"/>
    <n v="934.47"/>
    <s v="Ee Ling Lim"/>
    <s v="Demand Plan"/>
    <n v="321"/>
    <n v="449"/>
    <n v="399"/>
    <n v="464"/>
    <m/>
    <n v="305"/>
    <n v="298"/>
    <n v="237"/>
    <n v="316"/>
    <n v="1156"/>
    <n v="187"/>
    <n v="204"/>
    <n v="186"/>
    <n v="158"/>
    <n v="735"/>
    <n v="133"/>
    <n v="118"/>
    <n v="81"/>
    <n v="94"/>
    <n v="426"/>
    <n v="79"/>
    <n v="91.666666666666671"/>
    <n v="79.444444444444457"/>
    <n v="97.777777777777786"/>
    <n v="0"/>
  </r>
  <r>
    <n v="186015010"/>
    <s v="ACQUITY HT Column Heater"/>
    <s v="WPPL (SG20)"/>
    <m/>
    <s v="LC"/>
    <s v="ACQUITY Classic"/>
    <s v="Column Managers"/>
    <n v="934.47"/>
    <s v="Ee Ling Lim"/>
    <s v="Backlog"/>
    <n v="0"/>
    <n v="0"/>
    <n v="0"/>
    <n v="0"/>
    <n v="0"/>
    <n v="0"/>
    <n v="0"/>
    <n v="0"/>
    <n v="0"/>
    <n v="0"/>
    <n v="0"/>
    <n v="0"/>
    <n v="0"/>
    <n v="0"/>
    <n v="0"/>
    <n v="0"/>
    <n v="0"/>
    <n v="0"/>
    <n v="0"/>
    <n v="0"/>
    <n v="19"/>
    <n v="0"/>
    <n v="0"/>
    <n v="0"/>
    <n v="0"/>
  </r>
  <r>
    <n v="186015010"/>
    <s v="ACQUITY HT Column Heater"/>
    <s v="WPPL (SG20)"/>
    <n v="90"/>
    <s v="LC"/>
    <s v="ACQUITY Classic"/>
    <s v="Column Managers"/>
    <n v="934.47"/>
    <s v="Ee Ling Lim"/>
    <s v="End Inv @ Accept Plan Volume"/>
    <n v="184"/>
    <n v="112"/>
    <n v="100"/>
    <n v="122"/>
    <m/>
    <n v="176"/>
    <n v="232"/>
    <n v="213"/>
    <n v="62"/>
    <n v="683"/>
    <n v="166"/>
    <n v="198"/>
    <n v="113"/>
    <n v="59"/>
    <n v="59"/>
    <n v="63"/>
    <n v="103"/>
    <n v="129"/>
    <n v="107"/>
    <m/>
    <n v="106"/>
    <n v="89.333333333333329"/>
    <n v="94.888888888888857"/>
    <n v="102.11111111111107"/>
    <m/>
  </r>
  <r>
    <n v="186015010"/>
    <s v="ACQUITY HT Column Heater"/>
    <s v="WPPL (SG20)"/>
    <n v="90"/>
    <s v="LC"/>
    <s v="ACQUITY Classic"/>
    <s v="Column Managers"/>
    <n v="934.47"/>
    <s v="Ee Ling Lim"/>
    <s v="Planned Ending INV"/>
    <n v="184"/>
    <n v="112"/>
    <n v="100"/>
    <n v="122"/>
    <m/>
    <n v="176"/>
    <n v="232"/>
    <n v="213"/>
    <n v="62"/>
    <n v="683"/>
    <n v="166"/>
    <n v="198"/>
    <n v="113"/>
    <n v="59"/>
    <n v="59"/>
    <n v="63"/>
    <n v="103"/>
    <n v="129"/>
    <n v="107"/>
    <m/>
    <n v="106"/>
    <n v="89.333333333333329"/>
    <n v="94.888888888888857"/>
    <n v="102.11111111111107"/>
    <m/>
  </r>
  <r>
    <n v="186015010"/>
    <s v="ACQUITY HT Column Heater"/>
    <s v="WPPL (SG20)"/>
    <m/>
    <s v="LC"/>
    <s v="ACQUITY Classic"/>
    <s v="Column Managers"/>
    <n v="934.47"/>
    <s v="Ee Ling Lim"/>
    <s v="Planned Ending INV Value"/>
    <n v="207555.68"/>
    <n v="126338.23999999999"/>
    <n v="112802"/>
    <n v="137618.44"/>
    <n v="584314.36"/>
    <n v="198531.52"/>
    <n v="261700.63999999998"/>
    <n v="240268.26"/>
    <n v="69937.240000000005"/>
    <n v="770437.65999999992"/>
    <n v="187251.32"/>
    <n v="223347.96"/>
    <n v="111673.98"/>
    <n v="55133.73"/>
    <n v="55133.73"/>
    <n v="58871.61"/>
    <n v="96250.41"/>
    <n v="120546.63"/>
    <n v="99988.290000000008"/>
    <m/>
    <n v="99053.82"/>
    <n v="83479.319999999992"/>
    <n v="88670.819999999978"/>
    <n v="95419.76999999996"/>
    <m/>
  </r>
  <r>
    <n v="186015010"/>
    <s v="ACQUITY HT Column Heater"/>
    <s v="WPPL (SG20)"/>
    <m/>
    <s v="LC"/>
    <s v="ACQUITY Classic"/>
    <s v="Column Managers"/>
    <n v="934.47"/>
    <s v="Ee Ling Lim"/>
    <s v="Planned Ending Inv Value @ Accpt Plan"/>
    <m/>
    <m/>
    <m/>
    <m/>
    <n v="0"/>
    <m/>
    <m/>
    <m/>
    <m/>
    <n v="0"/>
    <n v="187251.32"/>
    <n v="223347.96"/>
    <n v="111673.98"/>
    <n v="55133.73"/>
    <n v="55133.73"/>
    <n v="58871.61"/>
    <n v="96250.41"/>
    <n v="120546.63"/>
    <n v="99988.290000000008"/>
    <m/>
    <n v="99053.82"/>
    <n v="83479.319999999992"/>
    <n v="88670.819999999978"/>
    <n v="95419.76999999996"/>
    <m/>
  </r>
  <r>
    <n v="186015010"/>
    <s v="ACQUITY HT Column Heater"/>
    <s v="WPPL (SG20)"/>
    <m/>
    <s v="LC"/>
    <s v="ACQUITY Classic"/>
    <s v="Column Managers"/>
    <n v="934.47"/>
    <s v="Ee Ling Lim"/>
    <s v="Proposed Production "/>
    <m/>
    <m/>
    <m/>
    <m/>
    <m/>
    <m/>
    <m/>
    <m/>
    <m/>
    <m/>
    <m/>
    <m/>
    <m/>
    <n v="130"/>
    <n v="130"/>
    <n v="160"/>
    <n v="130"/>
    <n v="120"/>
    <n v="85"/>
    <n v="495"/>
    <n v="80"/>
    <n v="75"/>
    <n v="85"/>
    <n v="105"/>
    <n v="0"/>
  </r>
  <r>
    <n v="186015011"/>
    <s v="ACQUITY UPLC 300mm Column Heater"/>
    <s v="WPPL (SG20)"/>
    <m/>
    <s v="LC"/>
    <s v="ACQUITY Common Modules"/>
    <s v="Column Managers"/>
    <n v="1210.21"/>
    <s v="Ee Ling Lim"/>
    <s v="∆ Accepted from Proposed"/>
    <m/>
    <m/>
    <m/>
    <m/>
    <m/>
    <m/>
    <m/>
    <m/>
    <m/>
    <n v="0"/>
    <n v="0"/>
    <n v="0"/>
    <n v="641"/>
    <n v="-150"/>
    <n v="491"/>
    <n v="0"/>
    <n v="0"/>
    <n v="0"/>
    <n v="0"/>
    <m/>
    <n v="0"/>
    <n v="25"/>
    <n v="0"/>
    <n v="-25"/>
    <m/>
  </r>
  <r>
    <n v="186015011"/>
    <s v="ACQUITY UPLC 300mm Column Heater"/>
    <s v="WPPL (SG20)"/>
    <m/>
    <s v="LC"/>
    <s v="ACQUITY Common Modules"/>
    <s v="Column Managers"/>
    <n v="1210.21"/>
    <s v="Ee Ling Lim"/>
    <s v="∆ Proposed from Current"/>
    <m/>
    <m/>
    <m/>
    <m/>
    <m/>
    <m/>
    <m/>
    <m/>
    <m/>
    <n v="0"/>
    <m/>
    <m/>
    <n v="-120"/>
    <n v="0"/>
    <n v="-120"/>
    <n v="0"/>
    <n v="0"/>
    <n v="0"/>
    <n v="0"/>
    <m/>
    <n v="0"/>
    <n v="-25"/>
    <n v="0"/>
    <n v="30"/>
    <m/>
  </r>
  <r>
    <n v="186015011"/>
    <s v="ACQUITY UPLC 300mm Column Heater"/>
    <s v="WPPL (SG20)"/>
    <m/>
    <s v="LC"/>
    <s v="ACQUITY Common Modules"/>
    <s v="Column Managers"/>
    <n v="1210.21"/>
    <s v="Ee Ling Lim"/>
    <s v="Accepted Plan"/>
    <m/>
    <m/>
    <m/>
    <m/>
    <m/>
    <m/>
    <m/>
    <m/>
    <m/>
    <n v="0"/>
    <m/>
    <m/>
    <m/>
    <n v="0"/>
    <n v="0"/>
    <n v="161"/>
    <n v="185"/>
    <n v="170"/>
    <n v="200"/>
    <n v="716"/>
    <n v="125"/>
    <n v="185"/>
    <n v="170"/>
    <n v="195"/>
    <n v="0"/>
  </r>
  <r>
    <n v="186015011"/>
    <s v="ACQUITY UPLC 300mm Column Heater"/>
    <s v="WPPL (SG20)"/>
    <m/>
    <s v="LC"/>
    <s v="ACQUITY Common Modules"/>
    <s v="Column Managers"/>
    <n v="1210.21"/>
    <s v="Ee Ling Lim"/>
    <s v="Budget"/>
    <n v="0"/>
    <n v="0"/>
    <n v="0"/>
    <n v="0"/>
    <m/>
    <n v="0"/>
    <n v="0"/>
    <n v="0"/>
    <n v="0"/>
    <m/>
    <n v="0"/>
    <n v="0"/>
    <n v="0"/>
    <n v="0"/>
    <m/>
    <n v="150.25888666877643"/>
    <n v="181.40468240795607"/>
    <n v="181.36599423631125"/>
    <n v="215.86109510086456"/>
    <n v="728.89065841390834"/>
    <n v="160"/>
    <n v="175"/>
    <n v="160"/>
    <n v="200"/>
    <n v="0"/>
  </r>
  <r>
    <n v="186015011"/>
    <s v="ACQUITY UPLC 300mm Column Heater"/>
    <s v="WPPL (SG20)"/>
    <m/>
    <s v="LC"/>
    <s v="ACQUITY Common Modules"/>
    <s v="Column Managers"/>
    <n v="1210.21"/>
    <s v="Ee Ling Lim"/>
    <s v="Current Production Plan"/>
    <m/>
    <m/>
    <m/>
    <m/>
    <m/>
    <m/>
    <m/>
    <m/>
    <m/>
    <n v="0"/>
    <n v="164"/>
    <n v="212"/>
    <n v="120"/>
    <n v="150"/>
    <n v="646"/>
    <n v="161"/>
    <n v="185"/>
    <n v="170"/>
    <n v="200"/>
    <n v="716"/>
    <n v="125"/>
    <n v="185"/>
    <n v="170"/>
    <n v="190"/>
    <n v="0"/>
  </r>
  <r>
    <n v="186015011"/>
    <s v="ACQUITY UPLC 300mm Column Heater"/>
    <s v="WPPL (SG20)"/>
    <m/>
    <s v="LC"/>
    <s v="ACQUITY Common Modules"/>
    <s v="Column Managers"/>
    <n v="1210.21"/>
    <s v="Ee Ling Lim"/>
    <s v="Demand Plan"/>
    <n v="36"/>
    <n v="76"/>
    <n v="77"/>
    <n v="71"/>
    <m/>
    <n v="53"/>
    <n v="50"/>
    <n v="98"/>
    <n v="160"/>
    <n v="361"/>
    <n v="99"/>
    <n v="176"/>
    <n v="144"/>
    <n v="196"/>
    <n v="615"/>
    <n v="134"/>
    <n v="189"/>
    <n v="161"/>
    <n v="180"/>
    <n v="664"/>
    <n v="144"/>
    <n v="180.5225027442371"/>
    <n v="171.82930845225027"/>
    <n v="203.08781558726676"/>
    <n v="0"/>
  </r>
  <r>
    <n v="186015011"/>
    <s v="ACQUITY UPLC 300mm Column Heater"/>
    <s v="WPPL (SG20)"/>
    <m/>
    <s v="LC"/>
    <s v="ACQUITY Common Modules"/>
    <s v="Column Managers"/>
    <n v="1210.21"/>
    <s v="Ee Ling Lim"/>
    <s v="Backlog"/>
    <n v="0"/>
    <n v="0"/>
    <n v="0"/>
    <n v="0"/>
    <n v="0"/>
    <n v="0"/>
    <n v="0"/>
    <n v="0"/>
    <n v="0"/>
    <n v="0"/>
    <n v="0"/>
    <n v="0"/>
    <n v="0"/>
    <n v="0"/>
    <n v="0"/>
    <n v="0"/>
    <n v="0"/>
    <n v="0"/>
    <n v="0"/>
    <n v="0"/>
    <n v="6"/>
    <n v="0"/>
    <n v="0"/>
    <n v="0"/>
    <n v="0"/>
  </r>
  <r>
    <n v="186015011"/>
    <s v="ACQUITY UPLC 300mm Column Heater"/>
    <s v="WPPL (SG20)"/>
    <n v="50"/>
    <s v="LC"/>
    <s v="ACQUITY Common Modules"/>
    <s v="Column Managers"/>
    <n v="1210.21"/>
    <s v="Ee Ling Lim"/>
    <s v="End Inv @ Accept Plan Volume"/>
    <n v="56"/>
    <n v="45"/>
    <n v="25"/>
    <n v="43"/>
    <m/>
    <n v="53"/>
    <n v="57"/>
    <n v="37"/>
    <n v="69"/>
    <n v="216"/>
    <n v="74"/>
    <n v="128"/>
    <n v="97"/>
    <n v="69"/>
    <n v="69"/>
    <n v="56"/>
    <n v="71"/>
    <n v="96"/>
    <n v="89"/>
    <m/>
    <n v="75"/>
    <n v="79.477497255762898"/>
    <n v="77.648188803512625"/>
    <n v="69.560373216245893"/>
    <m/>
  </r>
  <r>
    <n v="186015011"/>
    <s v="ACQUITY UPLC 300mm Column Heater"/>
    <s v="WPPL (SG20)"/>
    <n v="50"/>
    <s v="LC"/>
    <s v="ACQUITY Common Modules"/>
    <s v="Column Managers"/>
    <n v="1210.21"/>
    <s v="Ee Ling Lim"/>
    <s v="Planned Ending INV"/>
    <n v="56"/>
    <n v="45"/>
    <n v="25"/>
    <n v="43"/>
    <m/>
    <n v="53"/>
    <n v="57"/>
    <n v="37"/>
    <n v="69"/>
    <n v="216"/>
    <n v="74"/>
    <n v="128"/>
    <n v="97"/>
    <n v="69"/>
    <n v="69"/>
    <n v="56"/>
    <n v="71"/>
    <n v="96"/>
    <n v="89"/>
    <m/>
    <n v="75"/>
    <n v="54.477497255762898"/>
    <n v="52.648188803512625"/>
    <n v="69.560373216245893"/>
    <m/>
  </r>
  <r>
    <n v="186015011"/>
    <s v="ACQUITY UPLC 300mm Column Heater"/>
    <s v="WPPL (SG20)"/>
    <m/>
    <s v="LC"/>
    <s v="ACQUITY Common Modules"/>
    <s v="Column Managers"/>
    <n v="1210.21"/>
    <s v="Ee Ling Lim"/>
    <s v="Planned Ending INV Value"/>
    <n v="66069.360000000015"/>
    <n v="53091.450000000004"/>
    <n v="29495.250000000004"/>
    <n v="50731.830000000009"/>
    <n v="199387.89000000004"/>
    <n v="62529.930000000008"/>
    <n v="67249.170000000013"/>
    <n v="43652.970000000008"/>
    <n v="81406.890000000014"/>
    <n v="254838.96000000005"/>
    <n v="87305.940000000017"/>
    <n v="151015.68000000002"/>
    <n v="81406.890000000014"/>
    <n v="83504.490000000005"/>
    <n v="83504.490000000005"/>
    <n v="67771.760000000009"/>
    <n v="85924.91"/>
    <n v="116180.16"/>
    <n v="107708.69"/>
    <m/>
    <n v="90765.75"/>
    <n v="65929.211953896825"/>
    <n v="63715.364571899016"/>
    <n v="84182.659270032949"/>
    <m/>
  </r>
  <r>
    <n v="186015011"/>
    <s v="ACQUITY UPLC 300mm Column Heater"/>
    <s v="WPPL (SG20)"/>
    <n v="0"/>
    <s v="LC"/>
    <s v="ACQUITY Common Modules"/>
    <s v="Column Managers"/>
    <n v="1210.21"/>
    <s v="Ee Ling Lim"/>
    <s v="Planned Ending Inv Value @ Accpt Plan"/>
    <m/>
    <m/>
    <m/>
    <m/>
    <n v="0"/>
    <m/>
    <m/>
    <m/>
    <m/>
    <n v="0"/>
    <n v="87305.940000000017"/>
    <n v="151015.68000000002"/>
    <n v="81406.890000000014"/>
    <n v="83504.490000000005"/>
    <n v="83504.490000000005"/>
    <n v="67771.760000000009"/>
    <n v="85924.91"/>
    <n v="116180.16"/>
    <n v="107708.69"/>
    <m/>
    <n v="90765.75"/>
    <n v="96184.461953896825"/>
    <n v="93970.614571899016"/>
    <n v="84182.659270032949"/>
    <m/>
  </r>
  <r>
    <n v="186015011"/>
    <s v="ACQUITY UPLC 300mm Column Heater"/>
    <s v="WPPL (SG20)"/>
    <m/>
    <s v="LC"/>
    <s v="ACQUITY Common Modules"/>
    <s v="Column Managers"/>
    <n v="1210.21"/>
    <s v="Ee Ling Lim"/>
    <s v="Proposed Production "/>
    <m/>
    <m/>
    <m/>
    <m/>
    <m/>
    <m/>
    <m/>
    <m/>
    <m/>
    <m/>
    <m/>
    <m/>
    <m/>
    <n v="150"/>
    <n v="150"/>
    <n v="161"/>
    <n v="185"/>
    <n v="170"/>
    <n v="200"/>
    <n v="716"/>
    <n v="125"/>
    <n v="160"/>
    <n v="170"/>
    <n v="220"/>
    <n v="0"/>
  </r>
  <r>
    <n v="186015012"/>
    <s v="ACQUITY UPLC Online SPE Manager"/>
    <s v="MIL (US31)"/>
    <m/>
    <s v="LC"/>
    <s v="Clinical ACQUITY"/>
    <s v="Injectors"/>
    <n v="28724.35"/>
    <s v="Vicky Allen"/>
    <s v="∆ Accepted from Proposed"/>
    <m/>
    <m/>
    <m/>
    <m/>
    <m/>
    <m/>
    <m/>
    <m/>
    <m/>
    <n v="0"/>
    <n v="0"/>
    <n v="0"/>
    <n v="32"/>
    <n v="-8"/>
    <n v="24"/>
    <n v="0"/>
    <n v="0"/>
    <n v="0"/>
    <n v="0"/>
    <m/>
    <n v="0"/>
    <n v="2"/>
    <n v="0"/>
    <n v="0"/>
    <m/>
  </r>
  <r>
    <n v="186015012"/>
    <s v="ACQUITY UPLC Online SPE Manager"/>
    <s v="MIL (US31)"/>
    <m/>
    <s v="LC"/>
    <s v="Clinical ACQUITY"/>
    <s v="Injectors"/>
    <n v="28724.35"/>
    <s v="Vicky Allen"/>
    <s v="∆ Proposed from Current"/>
    <m/>
    <m/>
    <m/>
    <m/>
    <m/>
    <m/>
    <m/>
    <m/>
    <m/>
    <n v="0"/>
    <m/>
    <m/>
    <n v="-12"/>
    <n v="0"/>
    <n v="-12"/>
    <n v="0"/>
    <n v="0"/>
    <n v="0"/>
    <n v="0"/>
    <m/>
    <n v="0"/>
    <n v="-2"/>
    <n v="0"/>
    <n v="0"/>
    <m/>
  </r>
  <r>
    <n v="186015012"/>
    <s v="ACQUITY UPLC Online SPE Manager"/>
    <s v="MIL (US31)"/>
    <m/>
    <s v="LC"/>
    <s v="Clinical ACQUITY"/>
    <s v="Injectors"/>
    <n v="28724.35"/>
    <s v="Vicky Allen"/>
    <s v="Accepted Plan"/>
    <m/>
    <m/>
    <m/>
    <m/>
    <m/>
    <m/>
    <m/>
    <m/>
    <m/>
    <n v="0"/>
    <m/>
    <m/>
    <n v="32"/>
    <n v="0"/>
    <n v="0"/>
    <n v="0"/>
    <n v="0"/>
    <n v="8"/>
    <n v="3"/>
    <n v="11"/>
    <n v="5"/>
    <n v="5"/>
    <n v="4"/>
    <n v="4"/>
    <n v="0"/>
  </r>
  <r>
    <n v="186015012"/>
    <s v="ACQUITY UPLC Online SPE Manager"/>
    <s v="MIL (US31)"/>
    <m/>
    <s v="LC"/>
    <s v="Clinical ACQUITY"/>
    <s v="Injectors"/>
    <n v="28724.35"/>
    <s v="Vicky Allen"/>
    <s v="Budget"/>
    <n v="0"/>
    <n v="0"/>
    <n v="0"/>
    <n v="0"/>
    <m/>
    <n v="0"/>
    <n v="0"/>
    <n v="0"/>
    <n v="0"/>
    <m/>
    <n v="0"/>
    <n v="0"/>
    <n v="0"/>
    <n v="0"/>
    <m/>
    <n v="12"/>
    <n v="8"/>
    <n v="8"/>
    <n v="8"/>
    <n v="36"/>
    <n v="14"/>
    <n v="10"/>
    <n v="10"/>
    <n v="10"/>
    <n v="0"/>
  </r>
  <r>
    <n v="186015012"/>
    <s v="ACQUITY UPLC Online SPE Manager"/>
    <s v="MIL (US31)"/>
    <m/>
    <s v="LC"/>
    <s v="Clinical ACQUITY"/>
    <s v="Injectors"/>
    <n v="28724.35"/>
    <s v="Vicky Allen"/>
    <s v="Current Production Plan"/>
    <m/>
    <m/>
    <m/>
    <m/>
    <m/>
    <m/>
    <m/>
    <m/>
    <m/>
    <n v="0"/>
    <n v="0"/>
    <n v="0"/>
    <n v="0"/>
    <n v="0"/>
    <n v="0"/>
    <n v="0"/>
    <n v="0"/>
    <n v="8"/>
    <n v="3"/>
    <n v="11"/>
    <n v="5"/>
    <n v="5"/>
    <n v="4"/>
    <n v="4"/>
    <n v="0"/>
  </r>
  <r>
    <n v="186015012"/>
    <s v="ACQUITY UPLC Online SPE Manager"/>
    <s v="MIL (US31)"/>
    <m/>
    <s v="LC"/>
    <s v="Clinical ACQUITY"/>
    <s v="Injectors"/>
    <n v="28724.35"/>
    <s v="Vicky Allen"/>
    <s v="Demand Plan"/>
    <m/>
    <m/>
    <m/>
    <m/>
    <m/>
    <m/>
    <m/>
    <m/>
    <m/>
    <n v="0"/>
    <m/>
    <m/>
    <m/>
    <m/>
    <n v="0"/>
    <n v="2"/>
    <n v="0"/>
    <n v="2"/>
    <n v="1"/>
    <n v="5"/>
    <n v="3"/>
    <n v="4"/>
    <n v="4"/>
    <n v="4"/>
    <n v="0"/>
  </r>
  <r>
    <n v="186015012"/>
    <s v="ACQUITY UPLC Online SPE Manager"/>
    <s v="MIL (US31)"/>
    <m/>
    <s v="LC"/>
    <s v="Clinical ACQUITY"/>
    <s v="Injectors"/>
    <n v="28724.35"/>
    <s v="Vicky Allen"/>
    <s v="Backlog"/>
    <n v="0"/>
    <n v="0"/>
    <n v="0"/>
    <n v="0"/>
    <n v="0"/>
    <n v="0"/>
    <n v="0"/>
    <n v="0"/>
    <n v="0"/>
    <n v="0"/>
    <n v="0"/>
    <n v="0"/>
    <n v="0"/>
    <n v="0"/>
    <n v="0"/>
    <n v="0"/>
    <n v="0"/>
    <n v="0"/>
    <n v="0"/>
    <n v="0"/>
    <n v="6"/>
    <n v="0"/>
    <n v="0"/>
    <n v="0"/>
    <n v="0"/>
  </r>
  <r>
    <n v="186015012"/>
    <s v="ACQUITY UPLC Online SPE Manager"/>
    <s v="MIL (US31)"/>
    <n v="4"/>
    <s v="LC"/>
    <s v="Clinical ACQUITY"/>
    <s v="Injectors"/>
    <n v="28724.35"/>
    <s v="Vicky Allen"/>
    <s v="End Inv @ Accept Plan Volume"/>
    <m/>
    <m/>
    <m/>
    <m/>
    <m/>
    <m/>
    <m/>
    <m/>
    <m/>
    <n v="0"/>
    <n v="0"/>
    <n v="0"/>
    <n v="0"/>
    <n v="-8"/>
    <n v="-8"/>
    <n v="0"/>
    <n v="0"/>
    <n v="4"/>
    <n v="4"/>
    <m/>
    <n v="4"/>
    <n v="5"/>
    <n v="5"/>
    <n v="5"/>
    <m/>
  </r>
  <r>
    <n v="186015012"/>
    <s v="ACQUITY UPLC Online SPE Manager"/>
    <s v="MIL (US31)"/>
    <n v="4"/>
    <s v="LC"/>
    <s v="Clinical ACQUITY"/>
    <s v="Injectors"/>
    <n v="28724.35"/>
    <s v="Vicky Allen"/>
    <s v="Planned Ending INV"/>
    <m/>
    <m/>
    <m/>
    <m/>
    <m/>
    <m/>
    <m/>
    <m/>
    <m/>
    <n v="0"/>
    <n v="0"/>
    <n v="0"/>
    <n v="0"/>
    <n v="0"/>
    <n v="0"/>
    <n v="0"/>
    <n v="0"/>
    <n v="4"/>
    <n v="4"/>
    <m/>
    <n v="4"/>
    <n v="3"/>
    <n v="3"/>
    <n v="3"/>
    <m/>
  </r>
  <r>
    <n v="186015012"/>
    <s v="ACQUITY UPLC Online SPE Manager"/>
    <s v="MIL (US31)"/>
    <m/>
    <s v="LC"/>
    <s v="Clinical ACQUITY"/>
    <s v="Injectors"/>
    <n v="28724.35"/>
    <s v="Vicky Allen"/>
    <s v="Planned Ending INV Value"/>
    <n v="0"/>
    <n v="0"/>
    <n v="0"/>
    <n v="0"/>
    <n v="0"/>
    <n v="0"/>
    <n v="0"/>
    <n v="0"/>
    <n v="0"/>
    <n v="0"/>
    <n v="0"/>
    <n v="0"/>
    <n v="0"/>
    <n v="0"/>
    <n v="0"/>
    <n v="0"/>
    <n v="0"/>
    <n v="114897.4"/>
    <n v="114897.4"/>
    <m/>
    <n v="114897.4"/>
    <n v="86173.049999999988"/>
    <n v="86173.049999999988"/>
    <n v="86173.049999999988"/>
    <m/>
  </r>
  <r>
    <n v="186015012"/>
    <s v="ACQUITY UPLC Online SPE Manager"/>
    <s v="MIL (US31)"/>
    <m/>
    <s v="LC"/>
    <s v="Clinical ACQUITY"/>
    <s v="Injectors"/>
    <n v="28724.35"/>
    <s v="Vicky Allen"/>
    <s v="Planned Ending Inv Value @ Accpt Plan"/>
    <m/>
    <m/>
    <m/>
    <m/>
    <n v="0"/>
    <m/>
    <m/>
    <m/>
    <m/>
    <n v="0"/>
    <n v="0"/>
    <n v="0"/>
    <n v="0"/>
    <n v="0"/>
    <n v="0"/>
    <n v="0"/>
    <n v="0"/>
    <n v="114897.4"/>
    <n v="114897.4"/>
    <m/>
    <n v="114897.4"/>
    <n v="143621.75"/>
    <n v="143621.75"/>
    <n v="143621.75"/>
    <m/>
  </r>
  <r>
    <n v="186015012"/>
    <s v="ACQUITY UPLC Online SPE Manager"/>
    <s v="MIL (US31)"/>
    <m/>
    <s v="LC"/>
    <s v="Clinical ACQUITY"/>
    <s v="Injectors"/>
    <n v="28724.35"/>
    <s v="Vicky Allen"/>
    <s v="Proposed Production "/>
    <m/>
    <m/>
    <m/>
    <m/>
    <m/>
    <m/>
    <m/>
    <m/>
    <m/>
    <m/>
    <m/>
    <m/>
    <m/>
    <n v="8"/>
    <n v="8"/>
    <n v="0"/>
    <n v="0"/>
    <n v="8"/>
    <n v="3"/>
    <n v="11"/>
    <n v="5"/>
    <n v="3"/>
    <n v="4"/>
    <n v="4"/>
    <n v="0"/>
  </r>
  <r>
    <n v="186015014"/>
    <s v="ACQUITY UPLC Sample Organizer w/Comp."/>
    <s v="MIL (US31) - Transfer to WPPL (SG20)"/>
    <m/>
    <s v="LC"/>
    <s v="H Class"/>
    <s v="Accessories"/>
    <n v="9057.4599999999991"/>
    <s v="Linda Trautwein"/>
    <s v="∆ Accepted from Proposed"/>
    <m/>
    <m/>
    <m/>
    <m/>
    <m/>
    <m/>
    <m/>
    <m/>
    <m/>
    <n v="0"/>
    <n v="0"/>
    <n v="0"/>
    <n v="210"/>
    <n v="-48"/>
    <n v="162"/>
    <n v="0"/>
    <n v="0"/>
    <n v="0"/>
    <n v="0"/>
    <m/>
    <n v="0"/>
    <n v="0"/>
    <n v="-15"/>
    <n v="-20"/>
    <m/>
  </r>
  <r>
    <n v="186015014"/>
    <s v="ACQUITY UPLC Sample Organizer w/Comp."/>
    <s v="MIL (US31) - Transfer to WPPL (SG20)"/>
    <m/>
    <s v="LC"/>
    <s v="H Class"/>
    <s v="Accessories"/>
    <n v="9057.4599999999991"/>
    <s v="Linda Trautwein"/>
    <s v="∆ Proposed from Current"/>
    <m/>
    <m/>
    <m/>
    <m/>
    <m/>
    <m/>
    <m/>
    <m/>
    <m/>
    <n v="0"/>
    <m/>
    <m/>
    <n v="-72"/>
    <n v="0"/>
    <n v="-72"/>
    <n v="0"/>
    <n v="0"/>
    <n v="0"/>
    <n v="0"/>
    <m/>
    <n v="0"/>
    <n v="35"/>
    <n v="30"/>
    <n v="0"/>
    <m/>
  </r>
  <r>
    <n v="186015014"/>
    <s v="ACQUITY UPLC Sample Organizer w/Comp."/>
    <s v="MIL (US31) - Transfer to WPPL (SG20)"/>
    <m/>
    <s v="LC"/>
    <s v="H Class"/>
    <s v="Accessories"/>
    <n v="9057.4599999999991"/>
    <s v="Linda Trautwein"/>
    <s v="Accepted Plan"/>
    <m/>
    <m/>
    <m/>
    <m/>
    <m/>
    <m/>
    <m/>
    <m/>
    <m/>
    <n v="0"/>
    <m/>
    <m/>
    <n v="210"/>
    <n v="0"/>
    <n v="0"/>
    <n v="50"/>
    <n v="55"/>
    <n v="57"/>
    <n v="50"/>
    <n v="212"/>
    <n v="55"/>
    <n v="100"/>
    <n v="85"/>
    <n v="30"/>
    <n v="0"/>
  </r>
  <r>
    <n v="186015014"/>
    <s v="ACQUITY UPLC Sample Organizer w/Comp."/>
    <s v="MIL (US31) - Transfer to WPPL (SG20)"/>
    <m/>
    <s v="LC"/>
    <s v="H Class"/>
    <s v="Accessories"/>
    <n v="9057.4599999999991"/>
    <s v="Linda Trautwein"/>
    <s v="Budget"/>
    <n v="0"/>
    <n v="0"/>
    <n v="0"/>
    <n v="0"/>
    <m/>
    <n v="0"/>
    <n v="0"/>
    <n v="0"/>
    <n v="0"/>
    <m/>
    <n v="0"/>
    <n v="0"/>
    <n v="0"/>
    <n v="0"/>
    <m/>
    <n v="57.806731892523374"/>
    <n v="73.728460864485982"/>
    <n v="78.75"/>
    <n v="100"/>
    <n v="310.28519275700933"/>
    <n v="30"/>
    <n v="40"/>
    <n v="35"/>
    <n v="50"/>
    <n v="0"/>
  </r>
  <r>
    <n v="186015014"/>
    <s v="ACQUITY UPLC Sample Organizer w/Comp."/>
    <s v="MIL (US31) - Transfer to WPPL (SG20)"/>
    <m/>
    <s v="LC"/>
    <s v="H Class"/>
    <s v="Accessories"/>
    <n v="9057.4599999999991"/>
    <s v="Linda Trautwein"/>
    <s v="Current Production Plan"/>
    <m/>
    <m/>
    <m/>
    <m/>
    <m/>
    <m/>
    <m/>
    <m/>
    <m/>
    <n v="0"/>
    <n v="0"/>
    <n v="0"/>
    <n v="0"/>
    <n v="0"/>
    <n v="0"/>
    <n v="50"/>
    <n v="55"/>
    <n v="57"/>
    <n v="50"/>
    <n v="212"/>
    <n v="55"/>
    <n v="65"/>
    <n v="70"/>
    <n v="50"/>
    <n v="0"/>
  </r>
  <r>
    <n v="186015014"/>
    <s v="ACQUITY UPLC Sample Organizer w/Comp."/>
    <s v="MIL (US31) - Transfer to WPPL (SG20)"/>
    <m/>
    <s v="LC"/>
    <s v="H Class"/>
    <s v="Accessories"/>
    <n v="9057.4599999999991"/>
    <s v="Linda Trautwein"/>
    <s v="Demand Plan"/>
    <n v="0"/>
    <n v="0"/>
    <n v="0"/>
    <n v="0"/>
    <m/>
    <n v="1"/>
    <n v="7"/>
    <n v="6"/>
    <n v="10"/>
    <n v="24"/>
    <n v="22"/>
    <n v="44"/>
    <n v="35"/>
    <n v="39"/>
    <n v="140"/>
    <n v="43"/>
    <n v="46"/>
    <n v="40"/>
    <n v="65"/>
    <n v="194"/>
    <n v="42"/>
    <n v="66.958161865569281"/>
    <n v="60.871056241426615"/>
    <n v="74.262688614540465"/>
    <n v="0"/>
  </r>
  <r>
    <n v="186015014"/>
    <s v="ACQUITY UPLC Sample Organizer w/Comp."/>
    <s v="MIL (US31) - Transfer to WPPL (SG20)"/>
    <m/>
    <s v="LC"/>
    <s v="H Class"/>
    <s v="Accessories"/>
    <n v="9057.4599999999991"/>
    <s v="Linda Trautwein"/>
    <s v="Backlog"/>
    <n v="0"/>
    <n v="0"/>
    <n v="0"/>
    <n v="0"/>
    <n v="0"/>
    <n v="0"/>
    <n v="0"/>
    <n v="0"/>
    <n v="0"/>
    <n v="0"/>
    <n v="0"/>
    <n v="0"/>
    <n v="0"/>
    <n v="0"/>
    <n v="0"/>
    <n v="0"/>
    <n v="0"/>
    <n v="0"/>
    <n v="0"/>
    <n v="0"/>
    <n v="1"/>
    <n v="0"/>
    <n v="0"/>
    <n v="0"/>
    <n v="0"/>
  </r>
  <r>
    <n v="186015014"/>
    <s v="ACQUITY UPLC Sample Organizer w/Comp."/>
    <s v="MIL (US31) - Transfer to WPPL (SG20)"/>
    <n v="20"/>
    <s v="LC"/>
    <s v="H Class"/>
    <s v="Accessories"/>
    <n v="9057.4599999999991"/>
    <s v="Linda Trautwein"/>
    <s v="End Inv @ Accept Plan Volume"/>
    <n v="0"/>
    <n v="0"/>
    <n v="0"/>
    <n v="0"/>
    <m/>
    <n v="0"/>
    <n v="0"/>
    <n v="0"/>
    <n v="22"/>
    <n v="22"/>
    <n v="1"/>
    <n v="7"/>
    <n v="30"/>
    <n v="22"/>
    <n v="22"/>
    <n v="19"/>
    <n v="25"/>
    <n v="36"/>
    <n v="14"/>
    <m/>
    <n v="21"/>
    <n v="54.041838134430719"/>
    <n v="78.170781893004104"/>
    <n v="33.908093278463639"/>
    <m/>
  </r>
  <r>
    <n v="186015014"/>
    <s v="ACQUITY UPLC Sample Organizer w/Comp."/>
    <s v="MIL (US31) - Transfer to WPPL (SG20)"/>
    <n v="20"/>
    <s v="LC"/>
    <s v="H Class"/>
    <s v="Accessories"/>
    <n v="9057.4599999999991"/>
    <s v="Linda Trautwein"/>
    <s v="Planned Ending INV"/>
    <n v="0"/>
    <n v="0"/>
    <n v="0"/>
    <n v="0"/>
    <m/>
    <n v="0"/>
    <n v="0"/>
    <n v="0"/>
    <n v="22"/>
    <n v="22"/>
    <n v="1"/>
    <n v="7"/>
    <n v="30"/>
    <n v="22"/>
    <n v="22"/>
    <n v="19"/>
    <n v="25"/>
    <n v="36"/>
    <n v="14"/>
    <m/>
    <n v="21"/>
    <n v="54.041838134430719"/>
    <n v="93.170781893004104"/>
    <n v="68.908093278463653"/>
    <m/>
  </r>
  <r>
    <n v="186015014"/>
    <s v="ACQUITY UPLC Sample Organizer w/Comp."/>
    <s v="MIL (US31) - Transfer to WPPL (SG20)"/>
    <m/>
    <s v="LC"/>
    <s v="H Class"/>
    <s v="Accessories"/>
    <n v="9057.4599999999991"/>
    <s v="Linda Trautwein"/>
    <s v="Planned Ending INV Value"/>
    <n v="0"/>
    <n v="0"/>
    <n v="0"/>
    <n v="0"/>
    <n v="0"/>
    <n v="0"/>
    <n v="0"/>
    <n v="0"/>
    <n v="205355.48"/>
    <n v="205355.48"/>
    <n v="9334.34"/>
    <n v="65340.380000000005"/>
    <n v="280030.2"/>
    <n v="199264.12"/>
    <n v="199264.12"/>
    <n v="172091.74"/>
    <n v="226436.49999999997"/>
    <n v="326068.55999999994"/>
    <n v="126804.43999999999"/>
    <m/>
    <n v="190206.65999999997"/>
    <n v="489481.7872290808"/>
    <n v="843890.63016460882"/>
    <n v="624132.29854595335"/>
    <m/>
  </r>
  <r>
    <n v="186015014"/>
    <s v="ACQUITY UPLC Sample Organizer w/Comp."/>
    <s v="MIL (US31) - Transfer to WPPL (SG20)"/>
    <m/>
    <s v="LC"/>
    <s v="H Class"/>
    <s v="Accessories"/>
    <n v="9057.4599999999991"/>
    <s v="Linda Trautwein"/>
    <s v="Planned Ending Inv Value @ Accpt Plan"/>
    <m/>
    <m/>
    <m/>
    <m/>
    <n v="0"/>
    <m/>
    <m/>
    <m/>
    <m/>
    <n v="0"/>
    <n v="9334.34"/>
    <n v="65340.380000000005"/>
    <n v="280030.2"/>
    <n v="199264.12"/>
    <n v="199264.12"/>
    <n v="172091.74"/>
    <n v="226436.49999999997"/>
    <n v="326068.55999999994"/>
    <n v="126804.43999999999"/>
    <m/>
    <n v="190206.65999999997"/>
    <n v="489481.7872290808"/>
    <n v="708028.73016460892"/>
    <n v="307121.19854595326"/>
    <m/>
  </r>
  <r>
    <n v="186015014"/>
    <s v="ACQUITY UPLC Sample Organizer w/Comp."/>
    <s v="MIL (US31) - Transfer to WPPL (SG20)"/>
    <m/>
    <s v="LC"/>
    <s v="H Class"/>
    <s v="Accessories"/>
    <n v="9057.4599999999991"/>
    <s v="Linda Trautwein"/>
    <s v="Proposed Production "/>
    <m/>
    <m/>
    <m/>
    <m/>
    <m/>
    <m/>
    <m/>
    <m/>
    <m/>
    <m/>
    <m/>
    <m/>
    <m/>
    <n v="48"/>
    <n v="48"/>
    <n v="50"/>
    <n v="55"/>
    <n v="57"/>
    <n v="50"/>
    <n v="212"/>
    <n v="55"/>
    <n v="100"/>
    <n v="100"/>
    <n v="50"/>
    <n v="0"/>
  </r>
  <r>
    <n v="186015017"/>
    <s v="ACQUITY UPLC Sample Manager FTN"/>
    <s v="WPPL (SG20)"/>
    <m/>
    <s v="LC"/>
    <s v="H Class"/>
    <s v="Injectors"/>
    <n v="5175.6099999999997"/>
    <s v="Ee Ling Lim"/>
    <s v="∆ Accepted from Proposed"/>
    <m/>
    <m/>
    <m/>
    <m/>
    <m/>
    <m/>
    <m/>
    <m/>
    <m/>
    <n v="0"/>
    <n v="0"/>
    <n v="0"/>
    <n v="2600"/>
    <n v="-272"/>
    <n v="2328"/>
    <n v="0"/>
    <n v="0"/>
    <n v="0"/>
    <n v="0"/>
    <m/>
    <n v="0"/>
    <n v="0"/>
    <n v="0"/>
    <n v="0"/>
    <m/>
  </r>
  <r>
    <n v="186015017"/>
    <s v="ACQUITY UPLC Sample Manager FTN"/>
    <s v="WPPL (SG20)"/>
    <m/>
    <s v="LC"/>
    <s v="H Class"/>
    <s v="Injectors"/>
    <n v="5175.6099999999997"/>
    <s v="Ee Ling Lim"/>
    <s v="∆ Proposed from Current"/>
    <m/>
    <m/>
    <m/>
    <m/>
    <m/>
    <m/>
    <m/>
    <m/>
    <m/>
    <n v="0"/>
    <m/>
    <m/>
    <n v="-558"/>
    <n v="0"/>
    <n v="-558"/>
    <n v="0"/>
    <n v="0"/>
    <n v="0"/>
    <n v="0"/>
    <m/>
    <n v="0"/>
    <n v="25"/>
    <n v="10"/>
    <n v="0"/>
    <m/>
  </r>
  <r>
    <n v="186015017"/>
    <s v="ACQUITY UPLC Sample Manager FTN"/>
    <s v="WPPL (SG20)"/>
    <m/>
    <s v="LC"/>
    <s v="H Class"/>
    <s v="Injectors"/>
    <n v="5175.6099999999997"/>
    <s v="Ee Ling Lim"/>
    <s v="Accepted Plan"/>
    <m/>
    <m/>
    <m/>
    <m/>
    <m/>
    <m/>
    <m/>
    <m/>
    <m/>
    <n v="0"/>
    <m/>
    <m/>
    <m/>
    <n v="0"/>
    <n v="0"/>
    <n v="460"/>
    <n v="590"/>
    <n v="580"/>
    <n v="590"/>
    <n v="2220"/>
    <n v="400"/>
    <n v="500"/>
    <n v="510"/>
    <n v="580"/>
    <n v="0"/>
  </r>
  <r>
    <n v="186015017"/>
    <s v="ACQUITY UPLC Sample Manager FTN"/>
    <s v="WPPL (SG20)"/>
    <m/>
    <s v="LC"/>
    <s v="H Class"/>
    <s v="Injectors"/>
    <n v="5175.6099999999997"/>
    <s v="Ee Ling Lim"/>
    <s v="Budget"/>
    <n v="0"/>
    <n v="0"/>
    <n v="0"/>
    <n v="0"/>
    <m/>
    <n v="0"/>
    <n v="0"/>
    <n v="0"/>
    <n v="0"/>
    <m/>
    <n v="0"/>
    <n v="0"/>
    <n v="0"/>
    <n v="0"/>
    <m/>
    <n v="490"/>
    <n v="590"/>
    <n v="580"/>
    <n v="703"/>
    <n v="2363"/>
    <n v="430"/>
    <n v="600"/>
    <n v="490"/>
    <n v="680"/>
    <n v="0"/>
  </r>
  <r>
    <n v="186015017"/>
    <s v="ACQUITY UPLC Sample Manager FTN"/>
    <s v="WPPL (SG20)"/>
    <m/>
    <s v="LC"/>
    <s v="H Class"/>
    <s v="Injectors"/>
    <n v="5175.6099999999997"/>
    <s v="Ee Ling Lim"/>
    <s v="Current Production Plan"/>
    <m/>
    <m/>
    <m/>
    <m/>
    <m/>
    <m/>
    <m/>
    <m/>
    <m/>
    <n v="0"/>
    <n v="80"/>
    <n v="379"/>
    <n v="558"/>
    <n v="272"/>
    <n v="1289"/>
    <n v="460"/>
    <n v="590"/>
    <n v="580"/>
    <n v="590"/>
    <n v="2220"/>
    <n v="400"/>
    <n v="475"/>
    <n v="500"/>
    <n v="580"/>
    <n v="0"/>
  </r>
  <r>
    <n v="186015017"/>
    <s v="ACQUITY UPLC Sample Manager FTN"/>
    <s v="WPPL (SG20)"/>
    <m/>
    <s v="LC"/>
    <s v="H Class"/>
    <s v="Injectors"/>
    <n v="5175.6099999999997"/>
    <s v="Ee Ling Lim"/>
    <s v="Demand Plan"/>
    <n v="0"/>
    <n v="0"/>
    <n v="0"/>
    <n v="0"/>
    <m/>
    <n v="138"/>
    <n v="356"/>
    <n v="472"/>
    <n v="587"/>
    <n v="1553"/>
    <n v="369"/>
    <n v="525"/>
    <n v="500"/>
    <n v="671"/>
    <n v="2065"/>
    <n v="408"/>
    <n v="570"/>
    <n v="467"/>
    <n v="556"/>
    <n v="2001"/>
    <n v="452"/>
    <n v="550"/>
    <n v="500"/>
    <n v="610"/>
    <n v="0"/>
  </r>
  <r>
    <n v="186015017"/>
    <s v="ACQUITY UPLC Sample Manager FTN"/>
    <s v="WPPL (SG20)"/>
    <m/>
    <s v="LC"/>
    <s v="H Class"/>
    <s v="Injectors"/>
    <n v="5175.6099999999997"/>
    <s v="Ee Ling Lim"/>
    <s v="Backlog"/>
    <n v="0"/>
    <n v="0"/>
    <n v="0"/>
    <n v="0"/>
    <n v="0"/>
    <n v="0"/>
    <n v="0"/>
    <n v="0"/>
    <n v="0"/>
    <n v="0"/>
    <n v="0"/>
    <n v="0"/>
    <n v="0"/>
    <n v="0"/>
    <n v="0"/>
    <n v="0"/>
    <n v="0"/>
    <n v="0"/>
    <n v="0"/>
    <n v="0"/>
    <n v="1"/>
    <n v="0"/>
    <n v="0"/>
    <n v="0"/>
    <n v="0"/>
  </r>
  <r>
    <n v="186015017"/>
    <s v="ACQUITY UPLC Sample Manager FTN"/>
    <s v="WPPL (SG20)"/>
    <n v="200"/>
    <s v="LC"/>
    <s v="H Class"/>
    <s v="Injectors"/>
    <n v="5175.6099999999997"/>
    <s v="Ee Ling Lim"/>
    <s v="End Inv @ Accept Plan Volume"/>
    <n v="0"/>
    <n v="0"/>
    <n v="0"/>
    <n v="0"/>
    <m/>
    <n v="81"/>
    <n v="24"/>
    <n v="8"/>
    <n v="172"/>
    <n v="285"/>
    <n v="124"/>
    <n v="478"/>
    <n v="529"/>
    <n v="168"/>
    <n v="168"/>
    <n v="120"/>
    <n v="179"/>
    <n v="294"/>
    <n v="271"/>
    <m/>
    <n v="251"/>
    <n v="201"/>
    <n v="211"/>
    <n v="181"/>
    <m/>
  </r>
  <r>
    <n v="186015017"/>
    <s v="ACQUITY UPLC Sample Manager FTN"/>
    <s v="WPPL (SG20)"/>
    <n v="200"/>
    <s v="LC"/>
    <s v="H Class"/>
    <s v="Injectors"/>
    <n v="5175.6099999999997"/>
    <s v="Ee Ling Lim"/>
    <s v="Planned Ending INV"/>
    <n v="0"/>
    <n v="0"/>
    <n v="0"/>
    <n v="0"/>
    <m/>
    <n v="81"/>
    <n v="24"/>
    <n v="8"/>
    <n v="172"/>
    <n v="285"/>
    <n v="124"/>
    <n v="478"/>
    <n v="529"/>
    <n v="168"/>
    <n v="168"/>
    <n v="120"/>
    <n v="179"/>
    <n v="294"/>
    <n v="271"/>
    <m/>
    <n v="251"/>
    <n v="201"/>
    <n v="211"/>
    <n v="181"/>
    <m/>
  </r>
  <r>
    <n v="186015017"/>
    <s v="ACQUITY UPLC Sample Manager FTN"/>
    <s v="WPPL (SG20)"/>
    <m/>
    <s v="LC"/>
    <s v="H Class"/>
    <s v="Injectors"/>
    <n v="5175.6099999999997"/>
    <s v="Ee Ling Lim"/>
    <s v="Planned Ending INV Value"/>
    <n v="0"/>
    <n v="0"/>
    <n v="0"/>
    <n v="0"/>
    <n v="0"/>
    <n v="466993.35000000003"/>
    <n v="138368.40000000002"/>
    <n v="46122.8"/>
    <n v="991640.20000000007"/>
    <n v="1643124.75"/>
    <n v="714903.4"/>
    <n v="2755837.3000000003"/>
    <n v="2530988.6500000004"/>
    <n v="869502.48"/>
    <n v="869502.48"/>
    <n v="621073.19999999995"/>
    <n v="926434.19"/>
    <n v="1521629.3399999999"/>
    <n v="1402590.3099999998"/>
    <m/>
    <n v="1299078.1099999999"/>
    <n v="1040297.61"/>
    <n v="1092053.71"/>
    <n v="936785.40999999992"/>
    <m/>
  </r>
  <r>
    <n v="186015017"/>
    <s v="ACQUITY UPLC Sample Manager FTN"/>
    <s v="WPPL (SG20)"/>
    <m/>
    <s v="LC"/>
    <s v="H Class"/>
    <s v="Injectors"/>
    <n v="5175.6099999999997"/>
    <s v="Ee Ling Lim"/>
    <s v="Planned Ending Inv Value @ Accpt Plan"/>
    <m/>
    <m/>
    <m/>
    <m/>
    <n v="0"/>
    <m/>
    <m/>
    <m/>
    <m/>
    <n v="0"/>
    <n v="714903.4"/>
    <n v="2755837.3000000003"/>
    <n v="2530988.6500000004"/>
    <n v="869502.48"/>
    <n v="869502.48"/>
    <n v="621073.19999999995"/>
    <n v="926434.19"/>
    <n v="1521629.3399999999"/>
    <n v="1402590.3099999998"/>
    <m/>
    <n v="1299078.1099999999"/>
    <n v="1040297.61"/>
    <n v="1092053.71"/>
    <n v="936785.40999999992"/>
    <m/>
  </r>
  <r>
    <n v="186015017"/>
    <s v="ACQUITY UPLC Sample Manager FTN"/>
    <s v="WPPL (SG20)"/>
    <m/>
    <s v="LC"/>
    <s v="H Class"/>
    <s v="Injectors"/>
    <n v="5175.6099999999997"/>
    <s v="Ee Ling Lim"/>
    <s v="Proposed Production "/>
    <m/>
    <m/>
    <m/>
    <m/>
    <m/>
    <m/>
    <m/>
    <m/>
    <m/>
    <m/>
    <m/>
    <m/>
    <m/>
    <n v="272"/>
    <n v="272"/>
    <n v="460"/>
    <n v="590"/>
    <n v="580"/>
    <n v="590"/>
    <n v="2220"/>
    <n v="400"/>
    <n v="500"/>
    <n v="510"/>
    <n v="580"/>
    <n v="0"/>
  </r>
  <r>
    <n v="186015018"/>
    <s v="ACQUITY UPLC QSM"/>
    <s v="WPPL (SG20)"/>
    <m/>
    <s v="LC"/>
    <s v="H Class"/>
    <s v="Pumps"/>
    <n v="4770.22"/>
    <s v="Ee Ling Lim"/>
    <s v="∆ Accepted from Proposed"/>
    <m/>
    <m/>
    <m/>
    <m/>
    <m/>
    <m/>
    <m/>
    <m/>
    <m/>
    <n v="0"/>
    <n v="0"/>
    <n v="0"/>
    <n v="2595"/>
    <n v="-430"/>
    <n v="2165"/>
    <n v="0"/>
    <n v="0"/>
    <n v="0"/>
    <n v="0"/>
    <m/>
    <n v="0"/>
    <n v="0"/>
    <n v="0"/>
    <n v="0"/>
    <m/>
  </r>
  <r>
    <n v="186015018"/>
    <s v="ACQUITY UPLC QSM"/>
    <s v="WPPL (SG20)"/>
    <m/>
    <s v="LC"/>
    <s v="H Class"/>
    <s v="Pumps"/>
    <n v="4770.22"/>
    <s v="Ee Ling Lim"/>
    <s v="∆ Proposed from Current"/>
    <m/>
    <m/>
    <m/>
    <m/>
    <m/>
    <m/>
    <m/>
    <m/>
    <m/>
    <n v="0"/>
    <m/>
    <m/>
    <n v="-520"/>
    <n v="0"/>
    <n v="-520"/>
    <n v="0"/>
    <n v="0"/>
    <n v="0"/>
    <n v="0"/>
    <m/>
    <n v="0"/>
    <n v="25"/>
    <n v="10"/>
    <n v="0"/>
    <m/>
  </r>
  <r>
    <n v="186015018"/>
    <s v="ACQUITY UPLC QSM"/>
    <s v="WPPL (SG20)"/>
    <m/>
    <s v="LC"/>
    <s v="H Class"/>
    <s v="Pumps"/>
    <n v="4770.22"/>
    <s v="Ee Ling Lim"/>
    <s v="Accepted Plan"/>
    <m/>
    <m/>
    <m/>
    <m/>
    <m/>
    <m/>
    <m/>
    <m/>
    <m/>
    <n v="0"/>
    <m/>
    <m/>
    <m/>
    <n v="0"/>
    <n v="0"/>
    <n v="460"/>
    <n v="580"/>
    <n v="600"/>
    <n v="605"/>
    <n v="2245"/>
    <n v="430"/>
    <n v="500"/>
    <n v="510"/>
    <n v="580"/>
    <n v="0"/>
  </r>
  <r>
    <n v="186015018"/>
    <s v="ACQUITY UPLC QSM"/>
    <s v="WPPL (SG20)"/>
    <m/>
    <s v="LC"/>
    <s v="H Class"/>
    <s v="Pumps"/>
    <n v="4770.22"/>
    <s v="Ee Ling Lim"/>
    <s v="Budget"/>
    <n v="0"/>
    <n v="0"/>
    <n v="0"/>
    <n v="0"/>
    <m/>
    <n v="0"/>
    <n v="0"/>
    <n v="0"/>
    <n v="0"/>
    <m/>
    <n v="0"/>
    <n v="0"/>
    <n v="0"/>
    <n v="0"/>
    <m/>
    <n v="490"/>
    <n v="590"/>
    <n v="580"/>
    <n v="703"/>
    <n v="2363"/>
    <n v="430"/>
    <n v="600"/>
    <n v="490"/>
    <n v="683"/>
    <n v="0"/>
  </r>
  <r>
    <n v="186015018"/>
    <s v="ACQUITY UPLC QSM"/>
    <s v="WPPL (SG20)"/>
    <m/>
    <s v="LC"/>
    <s v="H Class"/>
    <s v="Pumps"/>
    <n v="4770.22"/>
    <s v="Ee Ling Lim"/>
    <s v="Current Production Plan"/>
    <m/>
    <m/>
    <m/>
    <m/>
    <m/>
    <m/>
    <m/>
    <m/>
    <m/>
    <n v="0"/>
    <n v="580"/>
    <n v="625"/>
    <n v="520"/>
    <n v="430"/>
    <n v="2155"/>
    <n v="460"/>
    <n v="580"/>
    <n v="600"/>
    <n v="605"/>
    <n v="2245"/>
    <n v="430"/>
    <n v="475"/>
    <n v="500"/>
    <n v="580"/>
    <n v="0"/>
  </r>
  <r>
    <n v="186015018"/>
    <s v="ACQUITY UPLC QSM"/>
    <s v="WPPL (SG20)"/>
    <m/>
    <s v="LC"/>
    <s v="H Class"/>
    <s v="Pumps"/>
    <n v="4770.22"/>
    <s v="Ee Ling Lim"/>
    <s v="Demand Plan"/>
    <n v="0"/>
    <n v="0"/>
    <n v="0"/>
    <n v="0"/>
    <m/>
    <n v="138"/>
    <n v="361"/>
    <n v="476"/>
    <n v="587"/>
    <n v="1562"/>
    <n v="374"/>
    <n v="527"/>
    <n v="504"/>
    <n v="679"/>
    <n v="2084"/>
    <n v="413"/>
    <n v="578"/>
    <n v="473"/>
    <n v="565"/>
    <n v="2029"/>
    <n v="449"/>
    <n v="550"/>
    <n v="500"/>
    <n v="610"/>
    <n v="0"/>
  </r>
  <r>
    <n v="186015018"/>
    <s v="ACQUITY UPLC QSM"/>
    <s v="WPPL (SG20)"/>
    <m/>
    <s v="LC"/>
    <s v="H Class"/>
    <s v="Pumps"/>
    <n v="4770.22"/>
    <s v="Ee Ling Lim"/>
    <s v="Backlog"/>
    <n v="0"/>
    <n v="0"/>
    <n v="0"/>
    <n v="0"/>
    <n v="0"/>
    <n v="0"/>
    <n v="0"/>
    <n v="0"/>
    <n v="0"/>
    <n v="0"/>
    <n v="0"/>
    <n v="0"/>
    <n v="0"/>
    <n v="0"/>
    <n v="0"/>
    <n v="0"/>
    <n v="0"/>
    <n v="0"/>
    <n v="0"/>
    <n v="0"/>
    <n v="14"/>
    <n v="0"/>
    <n v="0"/>
    <n v="0"/>
    <n v="0"/>
  </r>
  <r>
    <n v="186015018"/>
    <s v="ACQUITY UPLC QSM"/>
    <s v="WPPL (SG20)"/>
    <n v="200"/>
    <s v="LC"/>
    <s v="H Class"/>
    <s v="Pumps"/>
    <n v="4770.22"/>
    <s v="Ee Ling Lim"/>
    <s v="End Inv @ Accept Plan Volume"/>
    <n v="0"/>
    <n v="0"/>
    <n v="0"/>
    <n v="0"/>
    <m/>
    <n v="74"/>
    <n v="108"/>
    <n v="120"/>
    <n v="145"/>
    <n v="447"/>
    <n v="236"/>
    <n v="360"/>
    <n v="357"/>
    <n v="141"/>
    <n v="141"/>
    <n v="118"/>
    <n v="122"/>
    <n v="245"/>
    <n v="244"/>
    <m/>
    <n v="240"/>
    <n v="190"/>
    <n v="200"/>
    <n v="170"/>
    <m/>
  </r>
  <r>
    <n v="186015018"/>
    <s v="ACQUITY UPLC QSM"/>
    <s v="WPPL (SG20)"/>
    <n v="200"/>
    <s v="LC"/>
    <s v="H Class"/>
    <s v="Pumps"/>
    <n v="4770.22"/>
    <s v="Ee Ling Lim"/>
    <s v="Planned Ending INV"/>
    <n v="0"/>
    <n v="0"/>
    <n v="0"/>
    <n v="0"/>
    <m/>
    <n v="74"/>
    <n v="108"/>
    <n v="120"/>
    <n v="145"/>
    <n v="447"/>
    <n v="236"/>
    <n v="360"/>
    <n v="357"/>
    <n v="141"/>
    <n v="141"/>
    <n v="118"/>
    <n v="122"/>
    <n v="245"/>
    <n v="244"/>
    <m/>
    <n v="240"/>
    <n v="190"/>
    <n v="200"/>
    <n v="170"/>
    <m/>
  </r>
  <r>
    <n v="186015018"/>
    <s v="ACQUITY UPLC QSM"/>
    <s v="WPPL (SG20)"/>
    <m/>
    <s v="LC"/>
    <s v="H Class"/>
    <s v="Pumps"/>
    <n v="4770.22"/>
    <s v="Ee Ling Lim"/>
    <s v="Planned Ending INV Value"/>
    <n v="0"/>
    <n v="0"/>
    <n v="0"/>
    <n v="0"/>
    <n v="0"/>
    <n v="394932.08000000007"/>
    <n v="576387.3600000001"/>
    <n v="640430.40000000014"/>
    <n v="773853.40000000014"/>
    <n v="2385603.2400000002"/>
    <n v="1259513.1200000003"/>
    <n v="1921291.2000000004"/>
    <n v="1392936.1200000003"/>
    <n v="672601.02"/>
    <n v="672601.02"/>
    <n v="562885.96000000008"/>
    <n v="581966.84000000008"/>
    <n v="1168703.9000000001"/>
    <n v="1163933.6800000002"/>
    <m/>
    <n v="1144852.8"/>
    <n v="906341.8"/>
    <n v="954044"/>
    <n v="810937.4"/>
    <m/>
  </r>
  <r>
    <n v="186015018"/>
    <s v="ACQUITY UPLC QSM"/>
    <s v="WPPL (SG20)"/>
    <m/>
    <s v="LC"/>
    <s v="H Class"/>
    <s v="Pumps"/>
    <n v="4770.22"/>
    <s v="Ee Ling Lim"/>
    <s v="Planned Ending Inv Value @ Accpt Plan"/>
    <m/>
    <m/>
    <m/>
    <m/>
    <n v="0"/>
    <m/>
    <m/>
    <m/>
    <m/>
    <n v="0"/>
    <n v="1259513.1200000003"/>
    <n v="1921291.2000000004"/>
    <n v="1392936.1200000003"/>
    <n v="672601.02"/>
    <n v="672601.02"/>
    <n v="562885.96000000008"/>
    <n v="581966.84000000008"/>
    <n v="1168703.9000000001"/>
    <n v="1163933.6800000002"/>
    <m/>
    <n v="1144852.8"/>
    <n v="906341.8"/>
    <n v="954044"/>
    <n v="810937.4"/>
    <m/>
  </r>
  <r>
    <n v="186015018"/>
    <s v="ACQUITY UPLC QSM"/>
    <s v="WPPL (SG20)"/>
    <m/>
    <s v="LC"/>
    <s v="H Class"/>
    <s v="Pumps"/>
    <n v="4770.22"/>
    <s v="Ee Ling Lim"/>
    <s v="Proposed Production "/>
    <m/>
    <m/>
    <m/>
    <m/>
    <m/>
    <m/>
    <m/>
    <m/>
    <m/>
    <m/>
    <m/>
    <m/>
    <m/>
    <n v="430"/>
    <n v="430"/>
    <n v="460"/>
    <n v="580"/>
    <n v="600"/>
    <n v="605"/>
    <n v="2245"/>
    <n v="430"/>
    <n v="500"/>
    <n v="510"/>
    <n v="580"/>
    <n v="0"/>
  </r>
  <r>
    <n v="186015024"/>
    <s v="PATROL UPLC Online PSM"/>
    <s v="MIL (US31)"/>
    <m/>
    <s v="LC"/>
    <s v="PATROL"/>
    <s v="Injectors"/>
    <n v="21634.16"/>
    <s v="Linda Trautwein"/>
    <s v="∆ Accepted from Proposed"/>
    <m/>
    <m/>
    <m/>
    <m/>
    <m/>
    <m/>
    <m/>
    <m/>
    <m/>
    <n v="0"/>
    <n v="0"/>
    <n v="0"/>
    <n v="0"/>
    <n v="-5"/>
    <n v="-5"/>
    <n v="0"/>
    <n v="0"/>
    <n v="0"/>
    <n v="0"/>
    <m/>
    <n v="0"/>
    <n v="0"/>
    <n v="0"/>
    <n v="-1"/>
    <m/>
  </r>
  <r>
    <n v="186015024"/>
    <s v="PATROL UPLC Online PSM"/>
    <s v="MIL (US31)"/>
    <m/>
    <s v="LC"/>
    <s v="PATROL"/>
    <s v="Injectors"/>
    <n v="21634.16"/>
    <s v="Linda Trautwein"/>
    <s v="∆ Proposed from Current"/>
    <m/>
    <m/>
    <m/>
    <m/>
    <m/>
    <m/>
    <m/>
    <m/>
    <m/>
    <n v="0"/>
    <m/>
    <m/>
    <n v="-2"/>
    <n v="0"/>
    <n v="-2"/>
    <n v="0"/>
    <n v="0"/>
    <n v="0"/>
    <n v="0"/>
    <m/>
    <n v="0"/>
    <n v="5"/>
    <n v="2"/>
    <n v="3"/>
    <m/>
  </r>
  <r>
    <n v="186015024"/>
    <s v="PATROL UPLC Online PSM"/>
    <s v="MIL (US31)"/>
    <m/>
    <s v="LC"/>
    <s v="PATROL"/>
    <s v="Injectors"/>
    <n v="21634.16"/>
    <s v="Linda Trautwein"/>
    <s v="Accepted Plan"/>
    <m/>
    <m/>
    <m/>
    <m/>
    <m/>
    <m/>
    <m/>
    <m/>
    <m/>
    <n v="0"/>
    <m/>
    <m/>
    <n v="0"/>
    <n v="0"/>
    <n v="0"/>
    <n v="1"/>
    <n v="0"/>
    <n v="4"/>
    <n v="5"/>
    <n v="10"/>
    <n v="2"/>
    <n v="8"/>
    <n v="6"/>
    <n v="6"/>
    <n v="0"/>
  </r>
  <r>
    <n v="186015024"/>
    <s v="PATROL UPLC Online PSM"/>
    <s v="MIL (US31)"/>
    <m/>
    <s v="LC"/>
    <s v="PATROL"/>
    <s v="Injectors"/>
    <n v="21634.16"/>
    <s v="Linda Trautwein"/>
    <s v="Budget"/>
    <n v="0"/>
    <n v="0"/>
    <n v="0"/>
    <n v="0"/>
    <m/>
    <n v="0"/>
    <n v="0"/>
    <n v="0"/>
    <n v="0"/>
    <m/>
    <n v="0"/>
    <n v="0"/>
    <n v="0"/>
    <n v="0"/>
    <m/>
    <n v="0"/>
    <n v="0"/>
    <n v="0"/>
    <n v="0"/>
    <n v="0"/>
    <n v="5"/>
    <n v="5"/>
    <n v="5"/>
    <n v="5"/>
    <n v="0"/>
  </r>
  <r>
    <n v="186015024"/>
    <s v="PATROL UPLC Online PSM"/>
    <s v="MIL (US31)"/>
    <m/>
    <s v="LC"/>
    <s v="PATROL"/>
    <s v="Injectors"/>
    <n v="21634.16"/>
    <s v="Linda Trautwein"/>
    <s v="Current Production Plan"/>
    <m/>
    <m/>
    <m/>
    <m/>
    <m/>
    <m/>
    <m/>
    <m/>
    <m/>
    <n v="0"/>
    <n v="0"/>
    <n v="0"/>
    <n v="0"/>
    <n v="0"/>
    <n v="0"/>
    <n v="1"/>
    <n v="0"/>
    <n v="4"/>
    <n v="5"/>
    <n v="10"/>
    <n v="2"/>
    <n v="3"/>
    <n v="4"/>
    <n v="4"/>
    <n v="0"/>
  </r>
  <r>
    <n v="186015024"/>
    <s v="PATROL UPLC Online PSM"/>
    <s v="MIL (US31)"/>
    <m/>
    <s v="LC"/>
    <s v="PATROL"/>
    <s v="Injectors"/>
    <n v="21634.16"/>
    <s v="Linda Trautwein"/>
    <s v="Demand Plan"/>
    <n v="0"/>
    <n v="0"/>
    <n v="0"/>
    <n v="0"/>
    <m/>
    <n v="0"/>
    <n v="2"/>
    <n v="0"/>
    <n v="2"/>
    <n v="4"/>
    <n v="0"/>
    <n v="1"/>
    <n v="1"/>
    <n v="5"/>
    <n v="7"/>
    <n v="0"/>
    <n v="2"/>
    <n v="2"/>
    <n v="4"/>
    <n v="8"/>
    <n v="4"/>
    <n v="6"/>
    <n v="6"/>
    <n v="6"/>
    <n v="0"/>
  </r>
  <r>
    <n v="186015024"/>
    <s v="PATROL UPLC Online PSM"/>
    <s v="MIL (US31)"/>
    <m/>
    <s v="LC"/>
    <s v="PATROL"/>
    <s v="Injectors"/>
    <n v="21634.16"/>
    <s v="Linda Trautwein"/>
    <s v="Backlog"/>
    <n v="0"/>
    <n v="0"/>
    <n v="0"/>
    <n v="0"/>
    <n v="0"/>
    <n v="0"/>
    <n v="0"/>
    <n v="0"/>
    <n v="0"/>
    <n v="0"/>
    <n v="0"/>
    <n v="0"/>
    <n v="0"/>
    <n v="0"/>
    <n v="0"/>
    <n v="0"/>
    <n v="0"/>
    <n v="0"/>
    <n v="0"/>
    <n v="0"/>
    <n v="0"/>
    <n v="0"/>
    <n v="0"/>
    <n v="0"/>
    <n v="0"/>
  </r>
  <r>
    <n v="186015024"/>
    <s v="PATROL UPLC Online PSM"/>
    <s v="MIL (US31)"/>
    <n v="2"/>
    <s v="LC"/>
    <s v="PATROL"/>
    <s v="Injectors"/>
    <n v="21634.16"/>
    <s v="Linda Trautwein"/>
    <s v="End Inv @ Accept Plan Volume"/>
    <n v="0"/>
    <n v="0"/>
    <n v="0"/>
    <n v="0"/>
    <m/>
    <n v="0"/>
    <n v="0"/>
    <n v="0"/>
    <n v="1"/>
    <n v="1"/>
    <n v="0"/>
    <n v="0"/>
    <n v="0"/>
    <n v="1"/>
    <n v="1"/>
    <n v="0"/>
    <n v="0"/>
    <n v="2"/>
    <n v="2"/>
    <m/>
    <n v="1"/>
    <n v="3"/>
    <n v="3"/>
    <n v="3"/>
    <m/>
  </r>
  <r>
    <n v="186015024"/>
    <s v="PATROL UPLC Online PSM"/>
    <s v="MIL (US31)"/>
    <n v="2"/>
    <s v="LC"/>
    <s v="PATROL"/>
    <s v="Injectors"/>
    <n v="21634.16"/>
    <s v="Linda Trautwein"/>
    <s v="Planned Ending INV"/>
    <n v="0"/>
    <n v="0"/>
    <n v="0"/>
    <n v="0"/>
    <m/>
    <n v="0"/>
    <n v="0"/>
    <n v="0"/>
    <n v="1"/>
    <n v="1"/>
    <n v="0"/>
    <n v="0"/>
    <n v="0"/>
    <n v="1"/>
    <n v="1"/>
    <n v="0"/>
    <n v="0"/>
    <n v="2"/>
    <n v="2"/>
    <m/>
    <n v="1"/>
    <n v="3"/>
    <n v="3"/>
    <n v="4"/>
    <m/>
  </r>
  <r>
    <n v="186015024"/>
    <s v="PATROL UPLC Online PSM"/>
    <s v="MIL (US31)"/>
    <m/>
    <s v="LC"/>
    <s v="PATROL"/>
    <s v="Injectors"/>
    <n v="21634.16"/>
    <s v="Linda Trautwein"/>
    <s v="Planned Ending INV Value"/>
    <n v="0"/>
    <n v="0"/>
    <n v="0"/>
    <n v="0"/>
    <n v="0"/>
    <n v="0"/>
    <n v="0"/>
    <n v="0"/>
    <n v="31278.880000000001"/>
    <n v="31278.880000000001"/>
    <n v="0"/>
    <n v="0"/>
    <n v="0"/>
    <n v="21634.16"/>
    <n v="21634.16"/>
    <n v="0"/>
    <n v="0"/>
    <n v="43268.32"/>
    <n v="43268.32"/>
    <m/>
    <n v="21634.16"/>
    <n v="64902.479999999996"/>
    <n v="64902.479999999996"/>
    <n v="86536.639999999999"/>
    <m/>
  </r>
  <r>
    <n v="186015024"/>
    <s v="PATROL UPLC Online PSM"/>
    <s v="MIL (US31)"/>
    <m/>
    <s v="LC"/>
    <s v="PATROL"/>
    <s v="Injectors"/>
    <n v="21634.16"/>
    <s v="Linda Trautwein"/>
    <s v="Planned Ending Inv Value @ Accpt Plan"/>
    <m/>
    <m/>
    <m/>
    <m/>
    <n v="0"/>
    <m/>
    <m/>
    <m/>
    <m/>
    <n v="0"/>
    <n v="0"/>
    <n v="0"/>
    <n v="0"/>
    <n v="21634.16"/>
    <n v="21634.16"/>
    <n v="0"/>
    <n v="0"/>
    <n v="43268.32"/>
    <n v="43268.32"/>
    <m/>
    <n v="21634.16"/>
    <n v="64902.479999999996"/>
    <n v="64902.479999999996"/>
    <n v="64902.479999999996"/>
    <m/>
  </r>
  <r>
    <n v="186015024"/>
    <s v="PATROL UPLC Online PSM"/>
    <s v="MIL (US31)"/>
    <m/>
    <s v="LC"/>
    <s v="PATROL"/>
    <s v="Injectors"/>
    <n v="21634.16"/>
    <s v="Linda Trautwein"/>
    <s v="Proposed Production "/>
    <m/>
    <m/>
    <m/>
    <m/>
    <m/>
    <m/>
    <m/>
    <m/>
    <m/>
    <m/>
    <m/>
    <m/>
    <m/>
    <n v="5"/>
    <n v="5"/>
    <n v="1"/>
    <n v="0"/>
    <n v="4"/>
    <n v="5"/>
    <n v="10"/>
    <n v="2"/>
    <n v="8"/>
    <n v="6"/>
    <n v="7"/>
    <n v="0"/>
  </r>
  <r>
    <n v="186015027"/>
    <s v="ACQUITY ELSD Detector"/>
    <s v="MIL (US31)"/>
    <m/>
    <s v="LC"/>
    <s v="ACQUITY Common Modules"/>
    <s v="Detectors"/>
    <n v="5492.31"/>
    <s v="Paul Brusco"/>
    <s v="∆ Accepted from Proposed"/>
    <m/>
    <m/>
    <m/>
    <m/>
    <m/>
    <m/>
    <m/>
    <m/>
    <m/>
    <n v="0"/>
    <n v="0"/>
    <n v="0"/>
    <n v="305"/>
    <n v="-28"/>
    <n v="277"/>
    <n v="0"/>
    <n v="0"/>
    <n v="0"/>
    <n v="0"/>
    <m/>
    <n v="0"/>
    <n v="0"/>
    <n v="0"/>
    <n v="0"/>
    <m/>
  </r>
  <r>
    <n v="186015027"/>
    <s v="ACQUITY ELSD Detector"/>
    <s v="MIL (US31)"/>
    <m/>
    <s v="LC"/>
    <s v="ACQUITY Common Modules"/>
    <s v="Detectors"/>
    <n v="5492.31"/>
    <s v="Paul Brusco"/>
    <s v="∆ Proposed from Current"/>
    <m/>
    <m/>
    <m/>
    <m/>
    <m/>
    <m/>
    <m/>
    <m/>
    <m/>
    <n v="0"/>
    <m/>
    <m/>
    <n v="-45"/>
    <n v="0"/>
    <n v="-45"/>
    <n v="0"/>
    <n v="0"/>
    <n v="0"/>
    <n v="0"/>
    <m/>
    <n v="0"/>
    <n v="5"/>
    <n v="0"/>
    <n v="5"/>
    <m/>
  </r>
  <r>
    <n v="186015027"/>
    <s v="ACQUITY ELSD Detector"/>
    <s v="MIL (US31)"/>
    <m/>
    <s v="LC"/>
    <s v="ACQUITY Common Modules"/>
    <s v="Detectors"/>
    <n v="5492.31"/>
    <s v="Paul Brusco"/>
    <s v="Accepted Plan"/>
    <m/>
    <m/>
    <m/>
    <m/>
    <m/>
    <m/>
    <m/>
    <m/>
    <m/>
    <n v="0"/>
    <m/>
    <m/>
    <n v="305"/>
    <n v="0"/>
    <n v="0"/>
    <n v="46"/>
    <n v="55"/>
    <n v="45"/>
    <n v="40"/>
    <n v="186"/>
    <n v="26"/>
    <n v="55"/>
    <n v="45"/>
    <n v="55"/>
    <n v="0"/>
  </r>
  <r>
    <n v="186015027"/>
    <s v="ACQUITY ELSD Detector"/>
    <s v="MIL (US31)"/>
    <m/>
    <s v="LC"/>
    <s v="ACQUITY Common Modules"/>
    <s v="Detectors"/>
    <n v="5492.31"/>
    <s v="Paul Brusco"/>
    <s v="Budget"/>
    <n v="0"/>
    <n v="0"/>
    <n v="0"/>
    <n v="0"/>
    <m/>
    <n v="0"/>
    <n v="0"/>
    <n v="0"/>
    <n v="0"/>
    <m/>
    <n v="0"/>
    <n v="0"/>
    <n v="0"/>
    <n v="0"/>
    <m/>
    <n v="53"/>
    <n v="65"/>
    <n v="67"/>
    <n v="80"/>
    <n v="265"/>
    <n v="40"/>
    <n v="50"/>
    <n v="45"/>
    <n v="55"/>
    <n v="0"/>
  </r>
  <r>
    <n v="186015027"/>
    <s v="ACQUITY ELSD Detector"/>
    <s v="MIL (US31)"/>
    <m/>
    <s v="LC"/>
    <s v="ACQUITY Common Modules"/>
    <s v="Detectors"/>
    <n v="5492.31"/>
    <s v="Paul Brusco"/>
    <s v="Current Production Plan"/>
    <m/>
    <m/>
    <m/>
    <m/>
    <m/>
    <m/>
    <m/>
    <m/>
    <m/>
    <n v="0"/>
    <n v="0"/>
    <n v="0"/>
    <n v="0"/>
    <n v="0"/>
    <n v="0"/>
    <n v="46"/>
    <n v="55"/>
    <n v="45"/>
    <n v="40"/>
    <n v="186"/>
    <n v="26"/>
    <n v="50"/>
    <n v="45"/>
    <n v="50"/>
    <n v="0"/>
  </r>
  <r>
    <n v="186015027"/>
    <s v="ACQUITY ELSD Detector"/>
    <s v="MIL (US31)"/>
    <m/>
    <s v="LC"/>
    <s v="ACQUITY Common Modules"/>
    <s v="Detectors"/>
    <n v="5492.31"/>
    <s v="Paul Brusco"/>
    <s v="Demand Plan"/>
    <n v="31"/>
    <n v="55"/>
    <n v="33"/>
    <n v="31"/>
    <m/>
    <n v="23"/>
    <n v="52"/>
    <n v="54"/>
    <n v="52"/>
    <n v="181"/>
    <n v="47"/>
    <n v="60"/>
    <n v="39"/>
    <n v="50"/>
    <n v="196"/>
    <n v="33"/>
    <n v="35"/>
    <n v="58"/>
    <n v="42"/>
    <n v="168"/>
    <n v="41"/>
    <n v="47.13940724478595"/>
    <n v="44.869374313940725"/>
    <n v="53.031833150384195"/>
    <n v="0"/>
  </r>
  <r>
    <n v="186015027"/>
    <s v="ACQUITY ELSD Detector"/>
    <s v="MIL (US31)"/>
    <m/>
    <s v="LC"/>
    <s v="ACQUITY Common Modules"/>
    <s v="Detectors"/>
    <n v="5492.31"/>
    <s v="Paul Brusco"/>
    <s v="Backlog"/>
    <n v="0"/>
    <n v="0"/>
    <n v="0"/>
    <n v="0"/>
    <n v="0"/>
    <n v="0"/>
    <n v="0"/>
    <n v="0"/>
    <n v="0"/>
    <n v="0"/>
    <n v="0"/>
    <n v="0"/>
    <n v="0"/>
    <n v="0"/>
    <n v="0"/>
    <n v="0"/>
    <n v="0"/>
    <n v="0"/>
    <n v="0"/>
    <n v="0"/>
    <n v="0"/>
    <n v="0"/>
    <n v="0"/>
    <n v="0"/>
    <n v="0"/>
  </r>
  <r>
    <n v="186015027"/>
    <s v="ACQUITY ELSD Detector"/>
    <s v="MIL (US31)"/>
    <n v="20"/>
    <s v="LC"/>
    <s v="ACQUITY Common Modules"/>
    <s v="Detectors"/>
    <n v="5492.31"/>
    <s v="Paul Brusco"/>
    <s v="End Inv @ Accept Plan Volume"/>
    <n v="22"/>
    <n v="22"/>
    <n v="42"/>
    <n v="27"/>
    <m/>
    <n v="24"/>
    <n v="23"/>
    <n v="22"/>
    <n v="56"/>
    <n v="125"/>
    <n v="44"/>
    <n v="73"/>
    <n v="75"/>
    <n v="56"/>
    <n v="56"/>
    <n v="50"/>
    <n v="63"/>
    <n v="43"/>
    <n v="34"/>
    <m/>
    <n v="11"/>
    <n v="18.86059275521405"/>
    <n v="18.991218441273325"/>
    <n v="20.959385290889138"/>
    <m/>
  </r>
  <r>
    <n v="186015027"/>
    <s v="ACQUITY ELSD Detector"/>
    <s v="MIL (US31)"/>
    <n v="20"/>
    <s v="LC"/>
    <s v="ACQUITY Common Modules"/>
    <s v="Detectors"/>
    <n v="5492.31"/>
    <s v="Paul Brusco"/>
    <s v="Planned Ending INV"/>
    <n v="22"/>
    <n v="22"/>
    <n v="42"/>
    <n v="27"/>
    <m/>
    <n v="24"/>
    <n v="23"/>
    <n v="22"/>
    <n v="56"/>
    <n v="125"/>
    <n v="44"/>
    <n v="73"/>
    <n v="75"/>
    <n v="56"/>
    <n v="56"/>
    <n v="50"/>
    <n v="63"/>
    <n v="43"/>
    <n v="34"/>
    <m/>
    <n v="11"/>
    <n v="18.86059275521405"/>
    <n v="18.991218441273325"/>
    <n v="20.959385290889138"/>
    <m/>
  </r>
  <r>
    <n v="186015027"/>
    <s v="ACQUITY ELSD Detector"/>
    <s v="MIL (US31)"/>
    <m/>
    <s v="LC"/>
    <s v="ACQUITY Common Modules"/>
    <s v="Detectors"/>
    <n v="5492.31"/>
    <s v="Paul Brusco"/>
    <s v="Planned Ending INV Value"/>
    <n v="120480.14"/>
    <n v="120480.14"/>
    <n v="230007.54"/>
    <n v="147861.99"/>
    <n v="618829.81000000006"/>
    <n v="131432.88"/>
    <n v="125956.51"/>
    <n v="120480.14"/>
    <n v="306676.71999999997"/>
    <n v="684546.25"/>
    <n v="240960.28"/>
    <n v="399775.01"/>
    <n v="410727.75"/>
    <n v="307569.36000000004"/>
    <n v="307569.36000000004"/>
    <n v="274615.5"/>
    <n v="346015.53"/>
    <n v="236169.33000000002"/>
    <n v="186738.54"/>
    <m/>
    <n v="60415.41"/>
    <n v="103588.22219538968"/>
    <n v="104305.65895718991"/>
    <n v="115115.44142700333"/>
    <m/>
  </r>
  <r>
    <n v="186015027"/>
    <s v="ACQUITY ELSD Detector"/>
    <s v="MIL (US31)"/>
    <m/>
    <s v="LC"/>
    <s v="ACQUITY Common Modules"/>
    <s v="Detectors"/>
    <n v="5492.31"/>
    <s v="Paul Brusco"/>
    <s v="Planned Ending Inv Value @ Accpt Plan"/>
    <m/>
    <m/>
    <m/>
    <m/>
    <n v="0"/>
    <m/>
    <m/>
    <m/>
    <m/>
    <n v="0"/>
    <n v="240960.28"/>
    <n v="399775.01"/>
    <n v="410727.75"/>
    <n v="307569.36000000004"/>
    <n v="307569.36000000004"/>
    <n v="274615.5"/>
    <n v="346015.53"/>
    <n v="236169.33000000002"/>
    <n v="186738.54"/>
    <m/>
    <n v="60415.41"/>
    <n v="103588.22219538968"/>
    <n v="104305.65895718991"/>
    <n v="115115.44142700333"/>
    <m/>
  </r>
  <r>
    <n v="186015027"/>
    <s v="ACQUITY ELSD Detector"/>
    <s v="MIL (US31)"/>
    <m/>
    <s v="LC"/>
    <s v="ACQUITY Common Modules"/>
    <s v="Detectors"/>
    <n v="5492.31"/>
    <s v="Paul Brusco"/>
    <s v="Proposed Production "/>
    <m/>
    <m/>
    <m/>
    <m/>
    <m/>
    <m/>
    <m/>
    <m/>
    <m/>
    <m/>
    <m/>
    <m/>
    <m/>
    <n v="28"/>
    <n v="28"/>
    <n v="46"/>
    <n v="55"/>
    <n v="45"/>
    <n v="40"/>
    <n v="186"/>
    <n v="26"/>
    <n v="55"/>
    <n v="45"/>
    <n v="55"/>
    <n v="0"/>
  </r>
  <r>
    <n v="186015029"/>
    <s v="ACQUITY FLR Detector"/>
    <s v="WEX (EI10) - Transfer to WPPL (SG20)"/>
    <m/>
    <s v="LC"/>
    <s v="ACQUITY Common Modules"/>
    <s v="Detectors"/>
    <n v="4943.16"/>
    <s v="Jason Roche"/>
    <s v="∆ Accepted from Proposed"/>
    <m/>
    <m/>
    <m/>
    <m/>
    <m/>
    <m/>
    <m/>
    <m/>
    <m/>
    <n v="0"/>
    <n v="0"/>
    <n v="0"/>
    <n v="645"/>
    <n v="-90"/>
    <n v="555"/>
    <n v="0"/>
    <n v="0"/>
    <n v="0"/>
    <n v="0"/>
    <m/>
    <n v="0"/>
    <n v="-155"/>
    <n v="0"/>
    <n v="0"/>
    <m/>
  </r>
  <r>
    <n v="186015029"/>
    <s v="ACQUITY FLR Detector"/>
    <s v="WEX (EI10) - Transfer to WPPL (SG20)"/>
    <m/>
    <s v="LC"/>
    <s v="ACQUITY Common Modules"/>
    <s v="Detectors"/>
    <n v="4943.16"/>
    <s v="Jason Roche"/>
    <s v="∆ Proposed from Current"/>
    <m/>
    <m/>
    <m/>
    <m/>
    <m/>
    <m/>
    <m/>
    <m/>
    <m/>
    <n v="0"/>
    <m/>
    <m/>
    <n v="-179"/>
    <n v="0"/>
    <n v="-179"/>
    <n v="0"/>
    <n v="0"/>
    <n v="0"/>
    <n v="0"/>
    <m/>
    <n v="0"/>
    <n v="0"/>
    <n v="0"/>
    <n v="0"/>
    <m/>
  </r>
  <r>
    <n v="186015029"/>
    <s v="ACQUITY FLR Detector"/>
    <s v="WEX (EI10) - Transfer to WPPL (SG20)"/>
    <m/>
    <s v="LC"/>
    <s v="ACQUITY Common Modules"/>
    <s v="Detectors"/>
    <n v="4943.16"/>
    <s v="Jason Roche"/>
    <s v="Accepted Plan"/>
    <m/>
    <m/>
    <m/>
    <m/>
    <m/>
    <m/>
    <m/>
    <m/>
    <m/>
    <n v="0"/>
    <m/>
    <m/>
    <n v="645"/>
    <n v="0"/>
    <n v="0"/>
    <n v="100"/>
    <n v="151"/>
    <n v="160"/>
    <n v="150"/>
    <n v="561"/>
    <n v="232"/>
    <n v="20"/>
    <n v="130"/>
    <n v="135"/>
    <n v="0"/>
  </r>
  <r>
    <n v="186015029"/>
    <s v="ACQUITY FLR Detector"/>
    <s v="WEX (EI10) - Transfer to WPPL (SG20)"/>
    <m/>
    <s v="LC"/>
    <s v="ACQUITY Common Modules"/>
    <s v="Detectors"/>
    <n v="4943.16"/>
    <s v="Jason Roche"/>
    <s v="Budget"/>
    <n v="0"/>
    <n v="0"/>
    <n v="0"/>
    <n v="0"/>
    <m/>
    <n v="0"/>
    <n v="0"/>
    <n v="0"/>
    <n v="0"/>
    <m/>
    <n v="0"/>
    <n v="0"/>
    <n v="0"/>
    <n v="0"/>
    <m/>
    <n v="120"/>
    <n v="150"/>
    <n v="160"/>
    <n v="215"/>
    <n v="645"/>
    <n v="125"/>
    <n v="155"/>
    <n v="130"/>
    <n v="160"/>
    <n v="0"/>
  </r>
  <r>
    <n v="186015029"/>
    <s v="ACQUITY FLR Detector"/>
    <s v="WEX (EI10) - Transfer to WPPL (SG20)"/>
    <m/>
    <s v="LC"/>
    <s v="ACQUITY Common Modules"/>
    <s v="Detectors"/>
    <n v="4943.16"/>
    <s v="Jason Roche"/>
    <s v="Current Production Plan"/>
    <m/>
    <m/>
    <m/>
    <m/>
    <m/>
    <m/>
    <m/>
    <m/>
    <m/>
    <n v="0"/>
    <n v="0"/>
    <n v="0"/>
    <n v="120"/>
    <n v="91"/>
    <n v="211"/>
    <n v="100"/>
    <n v="151"/>
    <n v="160"/>
    <n v="150"/>
    <n v="561"/>
    <n v="232"/>
    <n v="175"/>
    <n v="130"/>
    <n v="135"/>
    <n v="0"/>
  </r>
  <r>
    <n v="186015029"/>
    <s v="ACQUITY FLR Detector"/>
    <s v="WEX (EI10) - Transfer to WPPL (SG20)"/>
    <m/>
    <s v="LC"/>
    <s v="ACQUITY Common Modules"/>
    <s v="Detectors"/>
    <n v="4943.16"/>
    <s v="Jason Roche"/>
    <s v="Demand Plan"/>
    <n v="60"/>
    <n v="62"/>
    <n v="60"/>
    <n v="92"/>
    <m/>
    <n v="81"/>
    <n v="81"/>
    <n v="125"/>
    <n v="126"/>
    <n v="413"/>
    <n v="92"/>
    <n v="115"/>
    <n v="123"/>
    <n v="156"/>
    <n v="486"/>
    <n v="104"/>
    <n v="157"/>
    <n v="110"/>
    <n v="149"/>
    <n v="520"/>
    <n v="116"/>
    <n v="142.48957189901208"/>
    <n v="135.6278814489572"/>
    <n v="160.30076838638857"/>
    <n v="0"/>
  </r>
  <r>
    <n v="186015029"/>
    <s v="ACQUITY FLR Detector"/>
    <s v="WEX (EI10) - Transfer to WPPL (SG20)"/>
    <m/>
    <s v="LC"/>
    <s v="ACQUITY Common Modules"/>
    <s v="Detectors"/>
    <n v="4943.16"/>
    <s v="Jason Roche"/>
    <s v="Backlog"/>
    <n v="0"/>
    <n v="0"/>
    <n v="0"/>
    <n v="0"/>
    <n v="0"/>
    <n v="0"/>
    <n v="0"/>
    <n v="0"/>
    <n v="0"/>
    <n v="0"/>
    <n v="0"/>
    <n v="0"/>
    <n v="0"/>
    <n v="0"/>
    <n v="0"/>
    <n v="0"/>
    <n v="0"/>
    <n v="0"/>
    <n v="0"/>
    <n v="0"/>
    <n v="6"/>
    <n v="0"/>
    <n v="0"/>
    <n v="0"/>
    <n v="0"/>
  </r>
  <r>
    <n v="186015029"/>
    <s v="ACQUITY FLR Detector"/>
    <s v="WEX (EI10) - Transfer to WPPL (SG20)"/>
    <n v="40"/>
    <s v="LC"/>
    <s v="ACQUITY Common Modules"/>
    <s v="Detectors"/>
    <n v="4943.16"/>
    <s v="Jason Roche"/>
    <s v="End Inv @ Accept Plan Volume"/>
    <n v="14"/>
    <n v="29"/>
    <n v="24"/>
    <n v="8"/>
    <m/>
    <n v="49"/>
    <n v="8"/>
    <n v="17"/>
    <n v="66"/>
    <n v="140"/>
    <n v="37"/>
    <n v="77"/>
    <n v="92"/>
    <n v="65"/>
    <n v="65"/>
    <n v="36"/>
    <n v="33"/>
    <n v="63"/>
    <n v="51"/>
    <m/>
    <n v="151"/>
    <n v="28.510428100987923"/>
    <n v="22.882546652030726"/>
    <n v="-2.4182217343578429"/>
    <m/>
  </r>
  <r>
    <n v="186015029"/>
    <s v="ACQUITY FLR Detector"/>
    <s v="WEX (EI10) - Transfer to WPPL (SG20)"/>
    <n v="40"/>
    <s v="LC"/>
    <s v="ACQUITY Common Modules"/>
    <s v="Detectors"/>
    <n v="4943.16"/>
    <s v="Jason Roche"/>
    <s v="Planned Ending INV"/>
    <n v="14"/>
    <n v="29"/>
    <n v="24"/>
    <n v="8"/>
    <m/>
    <n v="49"/>
    <n v="8"/>
    <n v="17"/>
    <n v="66"/>
    <n v="140"/>
    <n v="37"/>
    <n v="77"/>
    <n v="92"/>
    <n v="65"/>
    <n v="65"/>
    <n v="36"/>
    <n v="33"/>
    <n v="63"/>
    <n v="51"/>
    <m/>
    <n v="151"/>
    <n v="183.51042810098792"/>
    <n v="177.88254665203075"/>
    <n v="152.58177826564221"/>
    <m/>
  </r>
  <r>
    <n v="186015029"/>
    <s v="ACQUITY FLR Detector"/>
    <s v="WEX (EI10) - Transfer to WPPL (SG20)"/>
    <m/>
    <s v="LC"/>
    <s v="ACQUITY Common Modules"/>
    <s v="Detectors"/>
    <n v="4943.16"/>
    <s v="Jason Roche"/>
    <s v="Planned Ending INV Value"/>
    <n v="76341.859999999986"/>
    <n v="158136.70999999996"/>
    <n v="130871.75999999998"/>
    <n v="43623.919999999991"/>
    <n v="408974.24999999994"/>
    <n v="267196.50999999995"/>
    <n v="43623.919999999991"/>
    <n v="92700.829999999987"/>
    <n v="359897.33999999991"/>
    <n v="763418.59999999986"/>
    <n v="201760.62999999995"/>
    <n v="419880.22999999992"/>
    <n v="501675.0799999999"/>
    <n v="321305.39999999997"/>
    <n v="321305.39999999997"/>
    <n v="177953.76"/>
    <n v="163124.28"/>
    <n v="311419.08"/>
    <n v="252101.16"/>
    <m/>
    <n v="746417.16"/>
    <n v="907121.40777167946"/>
    <n v="879301.88930845237"/>
    <n v="754236.14305159193"/>
    <m/>
  </r>
  <r>
    <n v="186015029"/>
    <s v="ACQUITY FLR Detector"/>
    <s v="WEX (EI10) - Transfer to WPPL (SG20)"/>
    <m/>
    <s v="LC"/>
    <s v="ACQUITY Common Modules"/>
    <s v="Detectors"/>
    <n v="4943.16"/>
    <s v="Jason Roche"/>
    <s v="Planned Ending Inv Value @ Accpt Plan"/>
    <m/>
    <m/>
    <m/>
    <m/>
    <n v="0"/>
    <m/>
    <m/>
    <m/>
    <m/>
    <n v="0"/>
    <n v="201760.62999999995"/>
    <n v="419880.22999999992"/>
    <n v="501675.0799999999"/>
    <n v="321305.39999999997"/>
    <n v="321305.39999999997"/>
    <n v="177953.76"/>
    <n v="163124.28"/>
    <n v="311419.08"/>
    <n v="252101.16"/>
    <m/>
    <n v="746417.16"/>
    <n v="140931.60777167947"/>
    <n v="113112.0893084522"/>
    <n v="0"/>
    <m/>
  </r>
  <r>
    <n v="186015029"/>
    <s v="ACQUITY FLR Detector"/>
    <s v="WEX (EI10) - Transfer to WPPL (SG20)"/>
    <m/>
    <s v="LC"/>
    <s v="ACQUITY Common Modules"/>
    <s v="Detectors"/>
    <n v="4943.16"/>
    <s v="Jason Roche"/>
    <s v="Proposed Production "/>
    <m/>
    <m/>
    <m/>
    <m/>
    <m/>
    <m/>
    <m/>
    <m/>
    <m/>
    <m/>
    <m/>
    <m/>
    <m/>
    <n v="90"/>
    <n v="90"/>
    <n v="100"/>
    <n v="151"/>
    <n v="160"/>
    <n v="150"/>
    <n v="561"/>
    <n v="232"/>
    <n v="175"/>
    <n v="130"/>
    <n v="135"/>
    <n v="0"/>
  </r>
  <r>
    <n v="186015031"/>
    <s v="new ACQUITY TUV (with TC)"/>
    <s v="WPPL (SG20)"/>
    <m/>
    <s v="LC"/>
    <s v="ACQUITY Common Modules"/>
    <s v="Detectors"/>
    <n v="2296.02"/>
    <s v="Ee Ling Lim"/>
    <s v="∆ Accepted from Proposed"/>
    <m/>
    <m/>
    <m/>
    <m/>
    <m/>
    <m/>
    <m/>
    <m/>
    <m/>
    <n v="0"/>
    <n v="0"/>
    <n v="0"/>
    <n v="1280"/>
    <n v="-180"/>
    <n v="1100"/>
    <n v="0"/>
    <n v="0"/>
    <n v="0"/>
    <n v="0"/>
    <m/>
    <n v="0"/>
    <n v="0"/>
    <n v="0"/>
    <n v="0"/>
    <m/>
  </r>
  <r>
    <n v="186015031"/>
    <s v="new ACQUITY TUV (with TC)"/>
    <s v="WPPL (SG20)"/>
    <m/>
    <s v="LC"/>
    <s v="ACQUITY Common Modules"/>
    <s v="Detectors"/>
    <n v="2296.02"/>
    <s v="Ee Ling Lim"/>
    <s v="∆ Proposed from Current"/>
    <m/>
    <m/>
    <m/>
    <m/>
    <m/>
    <m/>
    <m/>
    <m/>
    <m/>
    <n v="0"/>
    <m/>
    <m/>
    <n v="-250"/>
    <n v="0"/>
    <n v="-250"/>
    <n v="0"/>
    <n v="0"/>
    <n v="0"/>
    <n v="0"/>
    <m/>
    <n v="0"/>
    <n v="-20"/>
    <n v="-35"/>
    <n v="-25"/>
    <m/>
  </r>
  <r>
    <n v="186015031"/>
    <s v="new ACQUITY TUV (with TC)"/>
    <s v="WPPL (SG20)"/>
    <m/>
    <s v="LC"/>
    <s v="ACQUITY Common Modules"/>
    <s v="Detectors"/>
    <n v="2296.02"/>
    <s v="Ee Ling Lim"/>
    <s v="Accepted Plan"/>
    <m/>
    <m/>
    <m/>
    <m/>
    <m/>
    <m/>
    <m/>
    <m/>
    <m/>
    <n v="0"/>
    <m/>
    <m/>
    <m/>
    <n v="0"/>
    <n v="0"/>
    <n v="268"/>
    <n v="305"/>
    <n v="305"/>
    <n v="290"/>
    <n v="1168"/>
    <n v="200"/>
    <n v="250"/>
    <n v="225"/>
    <n v="270"/>
    <n v="0"/>
  </r>
  <r>
    <n v="186015031"/>
    <s v="new ACQUITY TUV (with TC)"/>
    <s v="WPPL (SG20)"/>
    <m/>
    <s v="LC"/>
    <s v="ACQUITY Common Modules"/>
    <s v="Detectors"/>
    <n v="2296.02"/>
    <s v="Ee Ling Lim"/>
    <s v="Budget"/>
    <n v="0"/>
    <n v="0"/>
    <n v="0"/>
    <n v="0"/>
    <m/>
    <n v="0"/>
    <n v="0"/>
    <n v="0"/>
    <n v="0"/>
    <m/>
    <n v="0"/>
    <n v="0"/>
    <n v="0"/>
    <n v="0"/>
    <m/>
    <n v="250.10676922015134"/>
    <n v="301.94912290594954"/>
    <n v="301.88472622478383"/>
    <n v="359.30201729106625"/>
    <n v="1213.242635641951"/>
    <n v="250"/>
    <n v="310"/>
    <n v="260"/>
    <n v="320"/>
    <n v="0"/>
  </r>
  <r>
    <n v="186015031"/>
    <s v="new ACQUITY TUV (with TC)"/>
    <s v="WPPL (SG20)"/>
    <m/>
    <s v="LC"/>
    <s v="ACQUITY Common Modules"/>
    <s v="Detectors"/>
    <n v="2296.02"/>
    <s v="Ee Ling Lim"/>
    <s v="Current Production Plan"/>
    <m/>
    <m/>
    <m/>
    <m/>
    <m/>
    <m/>
    <m/>
    <m/>
    <m/>
    <n v="0"/>
    <n v="330"/>
    <n v="405"/>
    <n v="250"/>
    <n v="180"/>
    <n v="1165"/>
    <n v="268"/>
    <n v="305"/>
    <n v="305"/>
    <n v="290"/>
    <n v="1168"/>
    <n v="200"/>
    <n v="270"/>
    <n v="260"/>
    <n v="295"/>
    <n v="0"/>
  </r>
  <r>
    <n v="186015031"/>
    <s v="new ACQUITY TUV (with TC)"/>
    <s v="WPPL (SG20)"/>
    <m/>
    <s v="LC"/>
    <s v="ACQUITY Common Modules"/>
    <s v="Detectors"/>
    <n v="2296.02"/>
    <s v="Ee Ling Lim"/>
    <s v="Demand Plan"/>
    <n v="0"/>
    <n v="0"/>
    <n v="0"/>
    <n v="0"/>
    <m/>
    <n v="0"/>
    <n v="236"/>
    <n v="255"/>
    <n v="347"/>
    <n v="838"/>
    <n v="172"/>
    <n v="273"/>
    <n v="267"/>
    <n v="312"/>
    <n v="1024"/>
    <n v="229"/>
    <n v="300"/>
    <n v="221"/>
    <n v="251"/>
    <n v="1001"/>
    <n v="211"/>
    <n v="263.2843029637761"/>
    <n v="250.6056531284303"/>
    <n v="296.19484083424811"/>
    <n v="0"/>
  </r>
  <r>
    <n v="186015031"/>
    <s v="new ACQUITY TUV (with TC)"/>
    <s v="WPPL (SG20)"/>
    <m/>
    <s v="LC"/>
    <s v="ACQUITY Common Modules"/>
    <s v="Detectors"/>
    <n v="2296.02"/>
    <s v="Ee Ling Lim"/>
    <s v="Backlog"/>
    <n v="0"/>
    <n v="0"/>
    <n v="0"/>
    <n v="0"/>
    <n v="0"/>
    <n v="0"/>
    <n v="0"/>
    <n v="0"/>
    <n v="0"/>
    <n v="0"/>
    <n v="0"/>
    <n v="0"/>
    <n v="0"/>
    <n v="0"/>
    <n v="0"/>
    <n v="0"/>
    <n v="0"/>
    <n v="0"/>
    <n v="0"/>
    <n v="0"/>
    <n v="108"/>
    <n v="0"/>
    <n v="0"/>
    <n v="0"/>
    <n v="0"/>
  </r>
  <r>
    <n v="186015031"/>
    <s v="new ACQUITY TUV (with TC)"/>
    <s v="WPPL (SG20)"/>
    <n v="90"/>
    <s v="LC"/>
    <s v="ACQUITY Common Modules"/>
    <s v="Detectors"/>
    <n v="2296.02"/>
    <s v="Ee Ling Lim"/>
    <s v="End Inv @ Accept Plan Volume"/>
    <n v="0"/>
    <n v="0"/>
    <n v="0"/>
    <n v="0"/>
    <m/>
    <n v="135"/>
    <n v="37"/>
    <n v="28"/>
    <n v="73"/>
    <n v="273"/>
    <n v="115"/>
    <n v="259"/>
    <n v="223"/>
    <n v="72"/>
    <n v="72"/>
    <n v="69"/>
    <n v="83"/>
    <n v="164"/>
    <n v="144"/>
    <m/>
    <n v="146"/>
    <n v="132.7156970362239"/>
    <n v="107.1100439077936"/>
    <n v="80.915203073545513"/>
    <m/>
  </r>
  <r>
    <n v="186015031"/>
    <s v="new ACQUITY TUV (with TC)"/>
    <s v="WPPL (SG20)"/>
    <n v="90"/>
    <s v="LC"/>
    <s v="ACQUITY Common Modules"/>
    <s v="Detectors"/>
    <n v="2296.02"/>
    <s v="Ee Ling Lim"/>
    <s v="Planned Ending INV"/>
    <n v="0"/>
    <n v="0"/>
    <n v="0"/>
    <n v="0"/>
    <m/>
    <n v="135"/>
    <n v="37"/>
    <n v="28"/>
    <n v="73"/>
    <n v="273"/>
    <n v="115"/>
    <n v="259"/>
    <n v="223"/>
    <n v="72"/>
    <n v="72"/>
    <n v="69"/>
    <n v="83"/>
    <n v="164"/>
    <n v="144"/>
    <m/>
    <n v="146"/>
    <n v="132.7156970362239"/>
    <n v="107.1100439077936"/>
    <n v="80.915203073545513"/>
    <m/>
  </r>
  <r>
    <n v="186015031"/>
    <s v="new ACQUITY TUV (with TC)"/>
    <s v="WPPL (SG20)"/>
    <m/>
    <s v="LC"/>
    <s v="ACQUITY Common Modules"/>
    <s v="Detectors"/>
    <n v="2296.02"/>
    <s v="Ee Ling Lim"/>
    <s v="Planned Ending INV Value"/>
    <n v="0"/>
    <n v="0"/>
    <n v="0"/>
    <n v="0"/>
    <n v="0"/>
    <n v="369149.39999999991"/>
    <n v="101174.27999999997"/>
    <n v="76564.319999999978"/>
    <n v="199614.11999999994"/>
    <n v="746502.11999999988"/>
    <n v="314460.59999999992"/>
    <n v="708219.95999999973"/>
    <n v="522278.03999999986"/>
    <n v="165313.44"/>
    <n v="165313.44"/>
    <n v="158425.38"/>
    <n v="190569.66"/>
    <n v="376547.27999999997"/>
    <n v="330626.88"/>
    <m/>
    <n v="335218.92"/>
    <n v="304717.89470911078"/>
    <n v="245926.80301317226"/>
    <n v="185782.92456092197"/>
    <m/>
  </r>
  <r>
    <n v="186015031"/>
    <s v="new ACQUITY TUV (with TC)"/>
    <s v="WPPL (SG20)"/>
    <m/>
    <s v="LC"/>
    <s v="ACQUITY Common Modules"/>
    <s v="Detectors"/>
    <n v="2296.02"/>
    <s v="Ee Ling Lim"/>
    <s v="Planned Ending Inv Value @ Accpt Plan"/>
    <m/>
    <m/>
    <m/>
    <m/>
    <n v="0"/>
    <m/>
    <m/>
    <m/>
    <m/>
    <n v="0"/>
    <n v="314460.59999999992"/>
    <n v="708219.95999999973"/>
    <n v="522278.03999999986"/>
    <n v="165313.44"/>
    <n v="165313.44"/>
    <n v="158425.38"/>
    <n v="190569.66"/>
    <n v="376547.27999999997"/>
    <n v="330626.88"/>
    <m/>
    <n v="335218.92"/>
    <n v="304717.89470911078"/>
    <n v="245926.80301317226"/>
    <n v="185782.92456092197"/>
    <m/>
  </r>
  <r>
    <n v="186015031"/>
    <s v="new ACQUITY TUV (with TC)"/>
    <s v="WPPL (SG20)"/>
    <m/>
    <s v="LC"/>
    <s v="ACQUITY Common Modules"/>
    <s v="Detectors"/>
    <n v="2296.02"/>
    <s v="Ee Ling Lim"/>
    <s v="Proposed Production "/>
    <m/>
    <m/>
    <m/>
    <m/>
    <m/>
    <m/>
    <m/>
    <m/>
    <m/>
    <m/>
    <m/>
    <m/>
    <m/>
    <n v="180"/>
    <n v="180"/>
    <n v="268"/>
    <n v="305"/>
    <n v="305"/>
    <n v="290"/>
    <n v="1168"/>
    <n v="200"/>
    <n v="250"/>
    <n v="225"/>
    <n v="270"/>
    <n v="0"/>
  </r>
  <r>
    <n v="186015032"/>
    <s v="new ACQUITY PDA (with TC)"/>
    <s v="WPPL (SG20)"/>
    <m/>
    <s v="LC"/>
    <s v="ACQUITY Common Modules"/>
    <s v="Detectors"/>
    <n v="3390.92"/>
    <s v="Ee Ling Lim"/>
    <s v="∆ Accepted from Proposed"/>
    <m/>
    <m/>
    <m/>
    <m/>
    <m/>
    <m/>
    <m/>
    <m/>
    <m/>
    <n v="0"/>
    <n v="0"/>
    <n v="0"/>
    <n v="1500"/>
    <n v="-220"/>
    <n v="1280"/>
    <n v="0"/>
    <n v="0"/>
    <n v="0"/>
    <n v="0"/>
    <m/>
    <n v="0"/>
    <n v="0"/>
    <n v="0"/>
    <n v="0"/>
    <m/>
  </r>
  <r>
    <n v="186015032"/>
    <s v="new ACQUITY PDA (with TC)"/>
    <s v="WPPL (SG20)"/>
    <m/>
    <s v="LC"/>
    <s v="ACQUITY Common Modules"/>
    <s v="Detectors"/>
    <n v="3390.92"/>
    <s v="Ee Ling Lim"/>
    <s v="∆ Proposed from Current"/>
    <m/>
    <m/>
    <m/>
    <m/>
    <m/>
    <m/>
    <m/>
    <m/>
    <m/>
    <n v="0"/>
    <m/>
    <m/>
    <n v="-300"/>
    <n v="0"/>
    <n v="-300"/>
    <n v="0"/>
    <n v="0"/>
    <n v="0"/>
    <n v="0"/>
    <m/>
    <n v="0"/>
    <n v="-60"/>
    <n v="-4"/>
    <n v="-19"/>
    <m/>
  </r>
  <r>
    <n v="186015032"/>
    <s v="new ACQUITY PDA (with TC)"/>
    <s v="WPPL (SG20)"/>
    <m/>
    <s v="LC"/>
    <s v="ACQUITY Common Modules"/>
    <s v="Detectors"/>
    <n v="3390.92"/>
    <s v="Ee Ling Lim"/>
    <s v="Accepted Plan"/>
    <m/>
    <m/>
    <m/>
    <m/>
    <m/>
    <m/>
    <m/>
    <m/>
    <m/>
    <n v="0"/>
    <m/>
    <m/>
    <m/>
    <n v="0"/>
    <n v="0"/>
    <n v="295"/>
    <n v="232"/>
    <n v="275"/>
    <n v="315"/>
    <n v="1117"/>
    <n v="227"/>
    <n v="200"/>
    <n v="250"/>
    <n v="300"/>
    <n v="0"/>
  </r>
  <r>
    <n v="186015032"/>
    <s v="new ACQUITY PDA (with TC)"/>
    <s v="WPPL (SG20)"/>
    <m/>
    <s v="LC"/>
    <s v="ACQUITY Common Modules"/>
    <s v="Detectors"/>
    <n v="3390.92"/>
    <s v="Ee Ling Lim"/>
    <s v="Budget"/>
    <n v="0"/>
    <n v="0"/>
    <n v="0"/>
    <n v="0"/>
    <m/>
    <n v="0"/>
    <n v="0"/>
    <n v="0"/>
    <n v="0"/>
    <m/>
    <n v="0"/>
    <n v="0"/>
    <n v="0"/>
    <n v="0"/>
    <m/>
    <n v="255.22092905814864"/>
    <n v="308.12335034609072"/>
    <n v="308.05763688760811"/>
    <n v="366.64899135446689"/>
    <n v="1238.0509076463145"/>
    <n v="227"/>
    <n v="287"/>
    <n v="254"/>
    <n v="319"/>
    <n v="0"/>
  </r>
  <r>
    <n v="186015032"/>
    <s v="new ACQUITY PDA (with TC)"/>
    <s v="WPPL (SG20)"/>
    <m/>
    <s v="LC"/>
    <s v="ACQUITY Common Modules"/>
    <s v="Detectors"/>
    <n v="3390.92"/>
    <s v="Ee Ling Lim"/>
    <s v="Current Production Plan"/>
    <m/>
    <m/>
    <m/>
    <m/>
    <m/>
    <m/>
    <m/>
    <m/>
    <m/>
    <n v="0"/>
    <n v="324"/>
    <n v="317"/>
    <n v="300"/>
    <n v="220"/>
    <n v="1161"/>
    <n v="295"/>
    <n v="232"/>
    <n v="275"/>
    <n v="315"/>
    <n v="1117"/>
    <n v="227"/>
    <n v="260"/>
    <n v="254"/>
    <n v="319"/>
    <n v="0"/>
  </r>
  <r>
    <n v="186015032"/>
    <s v="new ACQUITY PDA (with TC)"/>
    <s v="WPPL (SG20)"/>
    <m/>
    <s v="LC"/>
    <s v="ACQUITY Common Modules"/>
    <s v="Detectors"/>
    <n v="3390.92"/>
    <s v="Ee Ling Lim"/>
    <s v="Demand Plan"/>
    <n v="0"/>
    <n v="0"/>
    <n v="0"/>
    <n v="0"/>
    <m/>
    <n v="0"/>
    <n v="270"/>
    <n v="308"/>
    <n v="363"/>
    <n v="941"/>
    <n v="237"/>
    <n v="251"/>
    <n v="239"/>
    <n v="320"/>
    <n v="1047"/>
    <n v="201"/>
    <n v="289"/>
    <n v="250"/>
    <n v="263"/>
    <n v="1003"/>
    <n v="185"/>
    <n v="264.35565312843028"/>
    <n v="251.62541163556529"/>
    <n v="297.40010976948406"/>
    <n v="0"/>
  </r>
  <r>
    <n v="186015032"/>
    <s v="new ACQUITY PDA (with TC)"/>
    <s v="WPPL (SG20)"/>
    <m/>
    <s v="LC"/>
    <s v="ACQUITY Common Modules"/>
    <s v="Detectors"/>
    <n v="3390.92"/>
    <s v="Ee Ling Lim"/>
    <s v="Backlog"/>
    <n v="0"/>
    <n v="0"/>
    <n v="0"/>
    <n v="0"/>
    <n v="0"/>
    <n v="0"/>
    <n v="0"/>
    <n v="0"/>
    <n v="0"/>
    <n v="0"/>
    <n v="0"/>
    <n v="0"/>
    <n v="0"/>
    <n v="0"/>
    <n v="0"/>
    <n v="0"/>
    <n v="0"/>
    <n v="0"/>
    <n v="0"/>
    <n v="0"/>
    <n v="109"/>
    <n v="0"/>
    <n v="0"/>
    <n v="0"/>
    <n v="0"/>
  </r>
  <r>
    <n v="186015032"/>
    <s v="new ACQUITY PDA (with TC)"/>
    <s v="WPPL (SG20)"/>
    <n v="90"/>
    <s v="LC"/>
    <s v="ACQUITY Common Modules"/>
    <s v="Detectors"/>
    <n v="3390.92"/>
    <s v="Ee Ling Lim"/>
    <s v="End Inv @ Accept Plan Volume"/>
    <n v="0"/>
    <n v="0"/>
    <n v="0"/>
    <n v="0"/>
    <m/>
    <n v="0"/>
    <n v="66"/>
    <n v="86"/>
    <n v="106"/>
    <n v="258"/>
    <n v="117"/>
    <n v="185"/>
    <n v="211"/>
    <n v="103"/>
    <n v="103"/>
    <n v="133"/>
    <n v="101"/>
    <n v="128"/>
    <n v="128"/>
    <m/>
    <n v="185"/>
    <n v="120.64434687156972"/>
    <n v="119.01893523600444"/>
    <n v="121.61882546652038"/>
    <m/>
  </r>
  <r>
    <n v="186015032"/>
    <s v="new ACQUITY PDA (with TC)"/>
    <s v="WPPL (SG20)"/>
    <n v="90"/>
    <s v="LC"/>
    <s v="ACQUITY Common Modules"/>
    <s v="Detectors"/>
    <n v="3390.92"/>
    <s v="Ee Ling Lim"/>
    <s v="Planned Ending INV"/>
    <n v="0"/>
    <n v="0"/>
    <n v="0"/>
    <n v="0"/>
    <m/>
    <n v="0"/>
    <n v="66"/>
    <n v="86"/>
    <n v="106"/>
    <n v="258"/>
    <n v="117"/>
    <n v="185"/>
    <n v="211"/>
    <n v="103"/>
    <n v="103"/>
    <n v="133"/>
    <n v="101"/>
    <n v="128"/>
    <n v="128"/>
    <m/>
    <n v="185"/>
    <n v="120.64434687156972"/>
    <n v="119.01893523600444"/>
    <n v="121.61882546652038"/>
    <m/>
  </r>
  <r>
    <n v="186015032"/>
    <s v="new ACQUITY PDA (with TC)"/>
    <s v="WPPL (SG20)"/>
    <m/>
    <s v="LC"/>
    <s v="ACQUITY Common Modules"/>
    <s v="Detectors"/>
    <n v="3390.92"/>
    <s v="Ee Ling Lim"/>
    <s v="Planned Ending INV Value"/>
    <n v="0"/>
    <n v="0"/>
    <n v="0"/>
    <n v="0"/>
    <n v="0"/>
    <n v="0"/>
    <n v="267938.22000000003"/>
    <n v="349131.62"/>
    <n v="430325.02"/>
    <n v="1047394.8600000001"/>
    <n v="474981.3899999999"/>
    <n v="751038.94999999984"/>
    <n v="742919.60999999987"/>
    <n v="349264.76"/>
    <n v="349264.76"/>
    <n v="450992.36"/>
    <n v="342482.92"/>
    <n v="434037.76000000001"/>
    <n v="434037.76000000001"/>
    <m/>
    <n v="627320.20000000007"/>
    <n v="409095.32869374321"/>
    <n v="403583.6878704722"/>
    <n v="412399.7076509333"/>
    <m/>
  </r>
  <r>
    <n v="186015032"/>
    <s v="new ACQUITY PDA (with TC)"/>
    <s v="WPPL (SG20)"/>
    <m/>
    <s v="LC"/>
    <s v="ACQUITY Common Modules"/>
    <s v="Detectors"/>
    <n v="3390.92"/>
    <s v="Ee Ling Lim"/>
    <s v="Planned Ending Inv Value @ Accpt Plan"/>
    <m/>
    <m/>
    <m/>
    <m/>
    <n v="0"/>
    <m/>
    <m/>
    <m/>
    <m/>
    <n v="0"/>
    <n v="474981.3899999999"/>
    <n v="751038.94999999984"/>
    <n v="742919.60999999987"/>
    <n v="349264.76"/>
    <n v="349264.76"/>
    <n v="450992.36"/>
    <n v="342482.92"/>
    <n v="434037.76000000001"/>
    <n v="434037.76000000001"/>
    <m/>
    <n v="627320.20000000007"/>
    <n v="409095.32869374321"/>
    <n v="403583.6878704722"/>
    <n v="412399.7076509333"/>
    <m/>
  </r>
  <r>
    <n v="186015032"/>
    <s v="new ACQUITY PDA (with TC)"/>
    <s v="WPPL (SG20)"/>
    <m/>
    <s v="LC"/>
    <s v="ACQUITY Common Modules"/>
    <s v="Detectors"/>
    <n v="3390.92"/>
    <s v="Ee Ling Lim"/>
    <s v="Proposed Production "/>
    <m/>
    <m/>
    <m/>
    <m/>
    <m/>
    <m/>
    <m/>
    <m/>
    <m/>
    <m/>
    <m/>
    <m/>
    <m/>
    <n v="220"/>
    <n v="220"/>
    <n v="295"/>
    <n v="232"/>
    <n v="275"/>
    <n v="315"/>
    <n v="1117"/>
    <n v="227"/>
    <n v="200"/>
    <n v="250"/>
    <n v="300"/>
    <n v="0"/>
  </r>
  <r>
    <n v="186015033"/>
    <s v="new ACQUITY eλ PDA (with TC)"/>
    <s v="WPPL (SG20)"/>
    <m/>
    <s v="LC"/>
    <s v="ACQUITY Common Modules"/>
    <s v="Detectors"/>
    <n v="3409.84"/>
    <s v="Ee Ling Lim"/>
    <s v="∆ Accepted from Proposed"/>
    <m/>
    <m/>
    <m/>
    <m/>
    <m/>
    <m/>
    <m/>
    <m/>
    <m/>
    <n v="0"/>
    <n v="0"/>
    <n v="0"/>
    <n v="855"/>
    <n v="-200"/>
    <n v="655"/>
    <n v="0"/>
    <n v="0"/>
    <n v="0"/>
    <n v="0"/>
    <m/>
    <n v="0"/>
    <n v="20"/>
    <n v="-20"/>
    <n v="0"/>
    <m/>
  </r>
  <r>
    <n v="186015033"/>
    <s v="new ACQUITY eλ PDA (with TC)"/>
    <s v="WPPL (SG20)"/>
    <m/>
    <s v="LC"/>
    <s v="ACQUITY Common Modules"/>
    <s v="Detectors"/>
    <n v="3409.84"/>
    <s v="Ee Ling Lim"/>
    <s v="∆ Proposed from Current"/>
    <m/>
    <m/>
    <m/>
    <m/>
    <m/>
    <m/>
    <m/>
    <m/>
    <m/>
    <n v="0"/>
    <m/>
    <m/>
    <n v="-169"/>
    <n v="0"/>
    <n v="-169"/>
    <n v="0"/>
    <n v="0"/>
    <n v="0"/>
    <n v="0"/>
    <m/>
    <n v="0"/>
    <n v="20"/>
    <n v="30"/>
    <n v="20"/>
    <m/>
  </r>
  <r>
    <n v="186015033"/>
    <s v="new ACQUITY eλ PDA (with TC)"/>
    <s v="WPPL (SG20)"/>
    <m/>
    <s v="LC"/>
    <s v="ACQUITY Common Modules"/>
    <s v="Detectors"/>
    <n v="3409.84"/>
    <s v="Ee Ling Lim"/>
    <s v="Accepted Plan"/>
    <m/>
    <m/>
    <m/>
    <m/>
    <m/>
    <m/>
    <m/>
    <m/>
    <m/>
    <n v="0"/>
    <m/>
    <m/>
    <m/>
    <n v="0"/>
    <n v="0"/>
    <n v="200"/>
    <n v="208"/>
    <n v="190"/>
    <n v="240"/>
    <n v="838"/>
    <n v="175"/>
    <n v="240"/>
    <n v="210"/>
    <n v="250"/>
    <n v="0"/>
  </r>
  <r>
    <n v="186015033"/>
    <s v="new ACQUITY eλ PDA (with TC)"/>
    <s v="WPPL (SG20)"/>
    <m/>
    <s v="LC"/>
    <s v="ACQUITY Common Modules"/>
    <s v="Detectors"/>
    <n v="3409.84"/>
    <s v="Ee Ling Lim"/>
    <s v="Budget"/>
    <n v="0"/>
    <n v="0"/>
    <n v="0"/>
    <n v="0"/>
    <m/>
    <n v="0"/>
    <n v="0"/>
    <n v="0"/>
    <n v="0"/>
    <m/>
    <n v="0"/>
    <n v="0"/>
    <n v="0"/>
    <n v="0"/>
    <m/>
    <n v="180.21325143418889"/>
    <n v="217.5680145573541"/>
    <n v="217.52161383285301"/>
    <n v="258.89337175792508"/>
    <n v="874.19625158232111"/>
    <n v="185"/>
    <n v="205"/>
    <n v="210"/>
    <n v="230"/>
    <n v="0"/>
  </r>
  <r>
    <n v="186015033"/>
    <s v="new ACQUITY eλ PDA (with TC)"/>
    <s v="WPPL (SG20)"/>
    <m/>
    <s v="LC"/>
    <s v="ACQUITY Common Modules"/>
    <s v="Detectors"/>
    <n v="3409.84"/>
    <s v="Ee Ling Lim"/>
    <s v="Current Production Plan"/>
    <m/>
    <m/>
    <m/>
    <m/>
    <m/>
    <m/>
    <m/>
    <m/>
    <m/>
    <n v="0"/>
    <n v="168"/>
    <n v="235"/>
    <n v="169"/>
    <n v="200"/>
    <n v="772"/>
    <n v="200"/>
    <n v="208"/>
    <n v="190"/>
    <n v="240"/>
    <n v="838"/>
    <n v="175"/>
    <n v="200"/>
    <n v="200"/>
    <n v="230"/>
    <n v="0"/>
  </r>
  <r>
    <n v="186015033"/>
    <s v="new ACQUITY eλ PDA (with TC)"/>
    <s v="WPPL (SG20)"/>
    <m/>
    <s v="LC"/>
    <s v="ACQUITY Common Modules"/>
    <s v="Detectors"/>
    <n v="3409.84"/>
    <s v="Ee Ling Lim"/>
    <s v="Demand Plan"/>
    <n v="0"/>
    <n v="0"/>
    <n v="0"/>
    <n v="0"/>
    <m/>
    <n v="0"/>
    <n v="132"/>
    <n v="87"/>
    <n v="167"/>
    <n v="386"/>
    <n v="127"/>
    <n v="193"/>
    <n v="182"/>
    <n v="235"/>
    <n v="737"/>
    <n v="132"/>
    <n v="214"/>
    <n v="205"/>
    <n v="216"/>
    <n v="767"/>
    <n v="198"/>
    <n v="223.10867178924261"/>
    <n v="212.36470911086718"/>
    <n v="250.99725576289791"/>
    <n v="0"/>
  </r>
  <r>
    <n v="186015033"/>
    <s v="new ACQUITY eλ PDA (with TC)"/>
    <s v="WPPL (SG20)"/>
    <m/>
    <s v="LC"/>
    <s v="ACQUITY Common Modules"/>
    <s v="Detectors"/>
    <n v="3409.84"/>
    <s v="Ee Ling Lim"/>
    <s v="Backlog"/>
    <n v="0"/>
    <n v="0"/>
    <n v="0"/>
    <n v="0"/>
    <n v="0"/>
    <n v="0"/>
    <n v="0"/>
    <n v="0"/>
    <n v="0"/>
    <n v="0"/>
    <n v="0"/>
    <n v="0"/>
    <n v="0"/>
    <n v="0"/>
    <n v="0"/>
    <n v="0"/>
    <n v="0"/>
    <n v="0"/>
    <n v="0"/>
    <n v="0"/>
    <n v="0"/>
    <n v="0"/>
    <n v="0"/>
    <n v="0"/>
    <n v="0"/>
  </r>
  <r>
    <n v="186015033"/>
    <s v="new ACQUITY eλ PDA (with TC)"/>
    <s v="WPPL (SG20)"/>
    <n v="45"/>
    <s v="LC"/>
    <s v="ACQUITY Common Modules"/>
    <s v="Detectors"/>
    <n v="3409.84"/>
    <s v="Ee Ling Lim"/>
    <s v="End Inv @ Accept Plan Volume"/>
    <n v="0"/>
    <n v="0"/>
    <n v="0"/>
    <n v="0"/>
    <m/>
    <n v="0"/>
    <n v="68"/>
    <n v="34"/>
    <n v="56"/>
    <n v="158"/>
    <n v="56"/>
    <n v="122"/>
    <n v="86"/>
    <n v="56"/>
    <n v="56"/>
    <n v="92"/>
    <n v="98"/>
    <n v="85"/>
    <n v="92"/>
    <m/>
    <n v="64"/>
    <n v="80.891328210757393"/>
    <n v="78.526619099890183"/>
    <n v="77.529363336992276"/>
    <m/>
  </r>
  <r>
    <n v="186015033"/>
    <s v="new ACQUITY eλ PDA (with TC)"/>
    <s v="WPPL (SG20)"/>
    <n v="45"/>
    <s v="LC"/>
    <s v="ACQUITY Common Modules"/>
    <s v="Detectors"/>
    <n v="3409.84"/>
    <s v="Ee Ling Lim"/>
    <s v="Planned Ending INV"/>
    <n v="0"/>
    <n v="0"/>
    <n v="0"/>
    <n v="0"/>
    <m/>
    <n v="0"/>
    <n v="68"/>
    <n v="34"/>
    <n v="56"/>
    <n v="158"/>
    <n v="56"/>
    <n v="122"/>
    <n v="86"/>
    <n v="56"/>
    <n v="56"/>
    <n v="92"/>
    <n v="98"/>
    <n v="85"/>
    <n v="92"/>
    <m/>
    <n v="64"/>
    <n v="60.891328210757393"/>
    <n v="78.526619099890183"/>
    <n v="77.529363336992276"/>
    <m/>
  </r>
  <r>
    <n v="186015033"/>
    <s v="new ACQUITY eλ PDA (with TC)"/>
    <s v="WPPL (SG20)"/>
    <m/>
    <s v="LC"/>
    <s v="ACQUITY Common Modules"/>
    <s v="Detectors"/>
    <n v="3409.84"/>
    <s v="Ee Ling Lim"/>
    <s v="Planned Ending INV Value"/>
    <n v="0"/>
    <n v="0"/>
    <n v="0"/>
    <n v="0"/>
    <n v="0"/>
    <n v="0"/>
    <n v="276218.04000000004"/>
    <n v="138109.02000000002"/>
    <n v="227473.68000000002"/>
    <n v="641800.74000000011"/>
    <n v="227473.68"/>
    <n v="495567.66"/>
    <n v="316838.33999999997"/>
    <n v="190951.04000000001"/>
    <n v="190951.04000000001"/>
    <n v="313705.28000000003"/>
    <n v="334164.32"/>
    <n v="289836.40000000002"/>
    <n v="313705.28000000003"/>
    <m/>
    <n v="218229.76000000001"/>
    <n v="207629.686586169"/>
    <n v="267763.20687156956"/>
    <n v="264362.72428100975"/>
    <m/>
  </r>
  <r>
    <n v="186015033"/>
    <s v="new ACQUITY eλ PDA (with TC)"/>
    <s v="WPPL (SG20)"/>
    <m/>
    <s v="LC"/>
    <s v="ACQUITY Common Modules"/>
    <s v="Detectors"/>
    <n v="3409.84"/>
    <s v="Ee Ling Lim"/>
    <s v="Planned Ending Inv Value @ Accpt Plan"/>
    <m/>
    <m/>
    <m/>
    <m/>
    <n v="0"/>
    <m/>
    <m/>
    <m/>
    <m/>
    <n v="0"/>
    <n v="227473.68"/>
    <n v="495567.66"/>
    <n v="316838.33999999997"/>
    <n v="190951.04000000001"/>
    <n v="190951.04000000001"/>
    <n v="313705.28000000003"/>
    <n v="334164.32"/>
    <n v="289836.40000000002"/>
    <n v="313705.28000000003"/>
    <m/>
    <n v="218229.76000000001"/>
    <n v="275826.48658616899"/>
    <n v="267763.20687156956"/>
    <n v="264362.72428100975"/>
    <m/>
  </r>
  <r>
    <n v="186015033"/>
    <s v="new ACQUITY eλ PDA (with TC)"/>
    <s v="WPPL (SG20)"/>
    <m/>
    <s v="LC"/>
    <s v="ACQUITY Common Modules"/>
    <s v="Detectors"/>
    <n v="3409.84"/>
    <s v="Ee Ling Lim"/>
    <s v="Proposed Production "/>
    <m/>
    <m/>
    <m/>
    <m/>
    <m/>
    <m/>
    <m/>
    <m/>
    <m/>
    <m/>
    <m/>
    <m/>
    <m/>
    <n v="200"/>
    <n v="200"/>
    <n v="200"/>
    <n v="208"/>
    <n v="190"/>
    <n v="240"/>
    <n v="838"/>
    <n v="175"/>
    <n v="220"/>
    <n v="230"/>
    <n v="250"/>
    <n v="0"/>
  </r>
  <r>
    <n v="186015034"/>
    <s v="ACQUITY UPC2 PDA Detector"/>
    <s v="MIL (US31) - Transfer to WPPL (SG20)"/>
    <m/>
    <s v="Purification"/>
    <s v="UPC2"/>
    <s v="Detectors"/>
    <n v="3944.13"/>
    <s v="Vicky Allen"/>
    <s v="∆ Accepted from Proposed"/>
    <m/>
    <m/>
    <m/>
    <m/>
    <m/>
    <m/>
    <m/>
    <m/>
    <m/>
    <n v="0"/>
    <n v="0"/>
    <n v="0"/>
    <n v="125"/>
    <n v="-30"/>
    <n v="95"/>
    <n v="0"/>
    <n v="0"/>
    <n v="0"/>
    <n v="0"/>
    <m/>
    <n v="0"/>
    <n v="0"/>
    <n v="0"/>
    <n v="0"/>
    <m/>
  </r>
  <r>
    <n v="186015034"/>
    <s v="ACQUITY UPC2 PDA Detector"/>
    <s v="MIL (US31) - Transfer to WPPL (SG20)"/>
    <m/>
    <s v="Purification"/>
    <s v="UPC2"/>
    <s v="Detectors"/>
    <n v="3944.13"/>
    <s v="Vicky Allen"/>
    <s v="∆ Proposed from Current"/>
    <m/>
    <m/>
    <m/>
    <m/>
    <m/>
    <m/>
    <m/>
    <m/>
    <m/>
    <n v="0"/>
    <m/>
    <m/>
    <n v="0"/>
    <n v="-15"/>
    <n v="-15"/>
    <n v="0"/>
    <n v="0"/>
    <n v="0"/>
    <n v="0"/>
    <m/>
    <n v="0"/>
    <n v="5"/>
    <n v="-5"/>
    <n v="0"/>
    <m/>
  </r>
  <r>
    <n v="186015034"/>
    <s v="ACQUITY UPC2 PDA Detector"/>
    <s v="MIL (US31) - Transfer to WPPL (SG20)"/>
    <m/>
    <s v="Purification"/>
    <s v="UPC2"/>
    <s v="Detectors"/>
    <n v="3944.13"/>
    <s v="Vicky Allen"/>
    <s v="Accepted Plan"/>
    <m/>
    <m/>
    <m/>
    <m/>
    <m/>
    <m/>
    <m/>
    <m/>
    <m/>
    <n v="0"/>
    <m/>
    <m/>
    <n v="125"/>
    <n v="0"/>
    <n v="0"/>
    <n v="28"/>
    <n v="67"/>
    <n v="93"/>
    <n v="50"/>
    <n v="238"/>
    <n v="20"/>
    <n v="50"/>
    <n v="55"/>
    <n v="55"/>
    <n v="0"/>
  </r>
  <r>
    <n v="186015034"/>
    <s v="ACQUITY UPC2 PDA Detector"/>
    <s v="MIL (US31) - Transfer to WPPL (SG20)"/>
    <m/>
    <s v="Purification"/>
    <s v="UPC2"/>
    <s v="Detectors"/>
    <n v="3944.13"/>
    <s v="Vicky Allen"/>
    <s v="Budget"/>
    <n v="0"/>
    <n v="0"/>
    <n v="0"/>
    <n v="0"/>
    <m/>
    <n v="0"/>
    <n v="0"/>
    <n v="0"/>
    <n v="0"/>
    <m/>
    <n v="0"/>
    <n v="0"/>
    <n v="0"/>
    <n v="0"/>
    <m/>
    <n v="50"/>
    <n v="72"/>
    <n v="85"/>
    <n v="110"/>
    <n v="317"/>
    <n v="0"/>
    <n v="0"/>
    <n v="0"/>
    <n v="0"/>
    <n v="0"/>
  </r>
  <r>
    <n v="186015034"/>
    <s v="ACQUITY UPC2 PDA Detector"/>
    <s v="MIL (US31) - Transfer to WPPL (SG20)"/>
    <m/>
    <s v="Purification"/>
    <s v="UPC2"/>
    <s v="Detectors"/>
    <n v="3944.13"/>
    <s v="Vicky Allen"/>
    <s v="Current Production Plan"/>
    <m/>
    <m/>
    <m/>
    <m/>
    <m/>
    <m/>
    <m/>
    <m/>
    <m/>
    <n v="0"/>
    <n v="0"/>
    <n v="0"/>
    <n v="0"/>
    <n v="0"/>
    <n v="0"/>
    <n v="28"/>
    <n v="67"/>
    <n v="93"/>
    <n v="50"/>
    <n v="238"/>
    <n v="20"/>
    <n v="45"/>
    <n v="60"/>
    <n v="55"/>
    <n v="0"/>
  </r>
  <r>
    <n v="186015034"/>
    <s v="ACQUITY UPC2 PDA Detector"/>
    <s v="MIL (US31) - Transfer to WPPL (SG20)"/>
    <m/>
    <s v="Purification"/>
    <s v="UPC2"/>
    <s v="Detectors"/>
    <n v="3944.13"/>
    <s v="Vicky Allen"/>
    <s v="Demand Plan"/>
    <n v="0"/>
    <n v="0"/>
    <n v="0"/>
    <n v="0"/>
    <m/>
    <n v="0"/>
    <n v="0"/>
    <n v="0"/>
    <n v="0"/>
    <n v="0"/>
    <n v="1"/>
    <n v="2"/>
    <n v="3"/>
    <n v="40"/>
    <n v="46"/>
    <n v="4"/>
    <n v="14"/>
    <n v="30"/>
    <n v="28"/>
    <n v="76"/>
    <n v="24"/>
    <n v="50"/>
    <n v="50"/>
    <n v="55"/>
    <n v="0"/>
  </r>
  <r>
    <n v="186015034"/>
    <s v="ACQUITY UPC2 PDA Detector"/>
    <s v="MIL (US31) - Transfer to WPPL (SG20)"/>
    <m/>
    <s v="Purification"/>
    <s v="UPC2"/>
    <s v="Detectors"/>
    <n v="3944.13"/>
    <s v="Vicky Allen"/>
    <s v="Backlog"/>
    <n v="0"/>
    <n v="0"/>
    <n v="0"/>
    <n v="0"/>
    <n v="0"/>
    <n v="0"/>
    <n v="0"/>
    <n v="0"/>
    <n v="0"/>
    <n v="0"/>
    <n v="0"/>
    <n v="0"/>
    <n v="0"/>
    <n v="0"/>
    <n v="0"/>
    <n v="0"/>
    <n v="0"/>
    <n v="0"/>
    <n v="0"/>
    <n v="0"/>
    <n v="10"/>
    <n v="0"/>
    <n v="0"/>
    <n v="0"/>
    <n v="0"/>
  </r>
  <r>
    <n v="186015034"/>
    <s v="ACQUITY UPC2 PDA Detector"/>
    <s v="MIL (US31) - Transfer to WPPL (SG20)"/>
    <n v="10"/>
    <s v="Purification"/>
    <s v="UPC2"/>
    <s v="Detectors"/>
    <n v="3944.13"/>
    <s v="Vicky Allen"/>
    <s v="End Inv @ Accept Plan Volume"/>
    <m/>
    <m/>
    <m/>
    <m/>
    <m/>
    <m/>
    <m/>
    <m/>
    <m/>
    <n v="0"/>
    <n v="0"/>
    <n v="0"/>
    <n v="0"/>
    <n v="0"/>
    <n v="0"/>
    <n v="2"/>
    <n v="17"/>
    <n v="55"/>
    <n v="68"/>
    <m/>
    <n v="36"/>
    <n v="36"/>
    <n v="41"/>
    <n v="41"/>
    <m/>
  </r>
  <r>
    <n v="186015034"/>
    <s v="ACQUITY UPC2 PDA Detector"/>
    <s v="MIL (US31) - Transfer to WPPL (SG20)"/>
    <n v="10"/>
    <s v="Purification"/>
    <s v="UPC2"/>
    <s v="Detectors"/>
    <n v="3944.13"/>
    <s v="Vicky Allen"/>
    <s v="Planned Ending INV"/>
    <m/>
    <m/>
    <m/>
    <m/>
    <m/>
    <m/>
    <m/>
    <m/>
    <m/>
    <n v="0"/>
    <n v="0"/>
    <n v="0"/>
    <n v="0"/>
    <n v="0"/>
    <n v="0"/>
    <n v="2"/>
    <n v="17"/>
    <n v="55"/>
    <n v="68"/>
    <m/>
    <n v="36"/>
    <n v="36"/>
    <n v="41"/>
    <n v="41"/>
    <m/>
  </r>
  <r>
    <n v="186015034"/>
    <s v="ACQUITY UPC2 PDA Detector"/>
    <s v="MIL (US31) - Transfer to WPPL (SG20)"/>
    <m/>
    <s v="Purification"/>
    <s v="UPC2"/>
    <s v="Detectors"/>
    <n v="3944.13"/>
    <s v="Vicky Allen"/>
    <s v="Planned Ending INV Value"/>
    <n v="0"/>
    <n v="0"/>
    <n v="0"/>
    <n v="0"/>
    <n v="0"/>
    <n v="0"/>
    <n v="0"/>
    <n v="0"/>
    <n v="0"/>
    <n v="0"/>
    <n v="0"/>
    <n v="0"/>
    <n v="0"/>
    <n v="0"/>
    <n v="0"/>
    <n v="7888.26"/>
    <n v="67050.210000000006"/>
    <n v="216927.15"/>
    <n v="268200.84000000003"/>
    <m/>
    <n v="141988.68"/>
    <n v="141988.68"/>
    <n v="161709.33000000002"/>
    <n v="161709.33000000002"/>
    <m/>
  </r>
  <r>
    <n v="186015034"/>
    <s v="ACQUITY UPC2 PDA Detector"/>
    <s v="MIL (US31) - Transfer to WPPL (SG20)"/>
    <m/>
    <s v="Purification"/>
    <s v="UPC2"/>
    <s v="Detectors"/>
    <n v="3944.13"/>
    <s v="Vicky Allen"/>
    <s v="Planned Ending Inv Value @ Accpt Plan"/>
    <m/>
    <m/>
    <m/>
    <m/>
    <n v="0"/>
    <m/>
    <m/>
    <m/>
    <m/>
    <n v="0"/>
    <n v="0"/>
    <n v="0"/>
    <n v="0"/>
    <n v="0"/>
    <n v="0"/>
    <n v="7888.26"/>
    <n v="67050.210000000006"/>
    <n v="216927.15"/>
    <n v="268200.84000000003"/>
    <m/>
    <n v="141988.68"/>
    <n v="141988.68"/>
    <n v="161709.33000000002"/>
    <n v="161709.33000000002"/>
    <m/>
  </r>
  <r>
    <n v="186015034"/>
    <s v="ACQUITY UPC2 PDA Detector"/>
    <s v="MIL (US31) - Transfer to WPPL (SG20)"/>
    <m/>
    <s v="Purification"/>
    <s v="UPC2"/>
    <s v="Detectors"/>
    <n v="3944.13"/>
    <s v="Vicky Allen"/>
    <s v="Proposed Production "/>
    <m/>
    <m/>
    <m/>
    <m/>
    <m/>
    <m/>
    <m/>
    <m/>
    <m/>
    <m/>
    <m/>
    <m/>
    <m/>
    <n v="30"/>
    <n v="30"/>
    <n v="28"/>
    <n v="67"/>
    <n v="93"/>
    <n v="50"/>
    <n v="238"/>
    <n v="20"/>
    <n v="50"/>
    <n v="55"/>
    <n v="55"/>
    <n v="0"/>
  </r>
  <r>
    <n v="186015035"/>
    <s v="ACQUITY UPC2 SAMPLE MANAGER-FIXED LOOP"/>
    <s v="MIL (US31)"/>
    <m/>
    <s v="Purification"/>
    <s v="UPC2"/>
    <s v="Injectors"/>
    <n v="6926.34"/>
    <s v="Linda Trautwein"/>
    <s v="∆ Accepted from Proposed"/>
    <m/>
    <m/>
    <m/>
    <m/>
    <m/>
    <m/>
    <m/>
    <m/>
    <m/>
    <n v="0"/>
    <n v="0"/>
    <n v="0"/>
    <n v="0"/>
    <n v="0"/>
    <n v="0"/>
    <n v="0"/>
    <n v="0"/>
    <n v="0"/>
    <n v="0"/>
    <m/>
    <n v="0"/>
    <n v="0"/>
    <n v="0"/>
    <n v="0"/>
    <m/>
  </r>
  <r>
    <n v="186015035"/>
    <s v="ACQUITY UPC2 SAMPLE MANAGER-FIXED LOOP"/>
    <s v="MIL (US31)"/>
    <m/>
    <s v="Purification"/>
    <s v="UPC2"/>
    <s v="Injectors"/>
    <n v="6926.34"/>
    <s v="Linda Trautwein"/>
    <s v="∆ Proposed from Current"/>
    <m/>
    <m/>
    <m/>
    <m/>
    <m/>
    <m/>
    <m/>
    <m/>
    <m/>
    <n v="0"/>
    <m/>
    <m/>
    <n v="0"/>
    <n v="0"/>
    <n v="0"/>
    <n v="0"/>
    <n v="0"/>
    <n v="0"/>
    <n v="0"/>
    <m/>
    <n v="0"/>
    <n v="10"/>
    <n v="10"/>
    <n v="0"/>
    <m/>
  </r>
  <r>
    <n v="186015035"/>
    <s v="ACQUITY UPC2 SAMPLE MANAGER-FIXED LOOP"/>
    <s v="MIL (US31)"/>
    <m/>
    <s v="Purification"/>
    <s v="UPC2"/>
    <s v="Injectors"/>
    <n v="6926.34"/>
    <s v="Linda Trautwein"/>
    <s v="Accepted Plan"/>
    <m/>
    <m/>
    <m/>
    <m/>
    <m/>
    <m/>
    <m/>
    <m/>
    <m/>
    <n v="0"/>
    <m/>
    <m/>
    <n v="0"/>
    <n v="0"/>
    <n v="0"/>
    <n v="28"/>
    <n v="70"/>
    <n v="100"/>
    <n v="50"/>
    <n v="248"/>
    <n v="20"/>
    <n v="55"/>
    <n v="55"/>
    <n v="55"/>
    <n v="0"/>
  </r>
  <r>
    <n v="186015035"/>
    <s v="ACQUITY UPC2 SAMPLE MANAGER-FIXED LOOP"/>
    <s v="MIL (US31)"/>
    <m/>
    <s v="Purification"/>
    <s v="UPC2"/>
    <s v="Injectors"/>
    <n v="6926.34"/>
    <s v="Linda Trautwein"/>
    <s v="Budget"/>
    <n v="0"/>
    <n v="0"/>
    <n v="0"/>
    <n v="0"/>
    <m/>
    <n v="0"/>
    <n v="0"/>
    <n v="0"/>
    <n v="0"/>
    <m/>
    <n v="0"/>
    <n v="0"/>
    <n v="0"/>
    <n v="0"/>
    <m/>
    <n v="50"/>
    <n v="72"/>
    <n v="85"/>
    <n v="110"/>
    <n v="317"/>
    <n v="0"/>
    <n v="0"/>
    <n v="0"/>
    <n v="0"/>
    <n v="0"/>
  </r>
  <r>
    <n v="186015035"/>
    <s v="ACQUITY UPC2 SAMPLE MANAGER-FIXED LOOP"/>
    <s v="MIL (US31)"/>
    <m/>
    <s v="Purification"/>
    <s v="UPC2"/>
    <s v="Injectors"/>
    <n v="6926.34"/>
    <s v="Linda Trautwein"/>
    <s v="Current Production Plan"/>
    <m/>
    <m/>
    <m/>
    <m/>
    <m/>
    <m/>
    <m/>
    <m/>
    <m/>
    <n v="0"/>
    <m/>
    <m/>
    <m/>
    <m/>
    <n v="0"/>
    <n v="28"/>
    <n v="70"/>
    <n v="100"/>
    <n v="50"/>
    <n v="248"/>
    <n v="20"/>
    <n v="45"/>
    <n v="45"/>
    <n v="55"/>
    <n v="0"/>
  </r>
  <r>
    <n v="186015035"/>
    <s v="ACQUITY UPC2 SAMPLE MANAGER-FIXED LOOP"/>
    <s v="MIL (US31)"/>
    <m/>
    <s v="Purification"/>
    <s v="UPC2"/>
    <s v="Injectors"/>
    <n v="6926.34"/>
    <s v="Linda Trautwein"/>
    <s v="Demand Plan"/>
    <m/>
    <m/>
    <m/>
    <m/>
    <m/>
    <m/>
    <m/>
    <m/>
    <m/>
    <n v="0"/>
    <m/>
    <m/>
    <m/>
    <m/>
    <n v="0"/>
    <n v="0"/>
    <n v="13"/>
    <n v="32"/>
    <n v="35"/>
    <n v="80"/>
    <n v="25"/>
    <n v="50"/>
    <n v="50"/>
    <n v="55"/>
    <n v="0"/>
  </r>
  <r>
    <n v="186015035"/>
    <s v="ACQUITY UPC2 SAMPLE MANAGER-FIXED LOOP"/>
    <s v="MIL (US31)"/>
    <m/>
    <s v="Purification"/>
    <s v="UPC2"/>
    <s v="Injectors"/>
    <n v="6926.34"/>
    <s v="Linda Trautwein"/>
    <s v="Backlog"/>
    <n v="0"/>
    <n v="0"/>
    <n v="0"/>
    <n v="0"/>
    <n v="0"/>
    <n v="0"/>
    <n v="0"/>
    <n v="0"/>
    <n v="0"/>
    <n v="0"/>
    <n v="0"/>
    <n v="0"/>
    <n v="0"/>
    <n v="0"/>
    <n v="0"/>
    <n v="0"/>
    <n v="0"/>
    <n v="0"/>
    <n v="0"/>
    <n v="0"/>
    <n v="20"/>
    <n v="0"/>
    <n v="0"/>
    <n v="0"/>
    <n v="0"/>
  </r>
  <r>
    <n v="186015035"/>
    <s v="ACQUITY UPC2 SAMPLE MANAGER-FIXED LOOP"/>
    <s v="MIL (US31)"/>
    <m/>
    <s v="Purification"/>
    <s v="UPC2"/>
    <s v="Injectors"/>
    <n v="6926.34"/>
    <s v="Linda Trautwein"/>
    <s v="End Inv @ Accept Plan Volume"/>
    <m/>
    <m/>
    <m/>
    <m/>
    <m/>
    <m/>
    <m/>
    <m/>
    <m/>
    <n v="0"/>
    <n v="0"/>
    <n v="0"/>
    <n v="0"/>
    <n v="0"/>
    <n v="0"/>
    <n v="2"/>
    <n v="25"/>
    <n v="62"/>
    <n v="66"/>
    <m/>
    <n v="33"/>
    <n v="38"/>
    <n v="43"/>
    <n v="43"/>
    <m/>
  </r>
  <r>
    <n v="186015035"/>
    <s v="ACQUITY UPC2 SAMPLE MANAGER-FIXED LOOP"/>
    <s v="MIL (US31)"/>
    <m/>
    <s v="Purification"/>
    <s v="UPC2"/>
    <s v="Injectors"/>
    <n v="6926.34"/>
    <s v="Linda Trautwein"/>
    <s v="Planned Ending INV"/>
    <m/>
    <m/>
    <m/>
    <m/>
    <m/>
    <m/>
    <m/>
    <m/>
    <m/>
    <n v="0"/>
    <n v="0"/>
    <n v="0"/>
    <n v="0"/>
    <n v="0"/>
    <n v="0"/>
    <n v="2"/>
    <n v="25"/>
    <n v="62"/>
    <n v="66"/>
    <m/>
    <n v="33"/>
    <n v="38"/>
    <n v="43"/>
    <n v="43"/>
    <m/>
  </r>
  <r>
    <n v="186015035"/>
    <s v="ACQUITY UPC2 SAMPLE MANAGER-FIXED LOOP"/>
    <s v="MIL (US31)"/>
    <m/>
    <s v="Purification"/>
    <s v="UPC2"/>
    <s v="Injectors"/>
    <n v="6926.34"/>
    <s v="Linda Trautwein"/>
    <s v="Planned Ending INV Value"/>
    <n v="0"/>
    <n v="0"/>
    <n v="0"/>
    <n v="0"/>
    <n v="0"/>
    <n v="0"/>
    <n v="0"/>
    <n v="0"/>
    <n v="0"/>
    <n v="0"/>
    <n v="0"/>
    <n v="0"/>
    <n v="0"/>
    <n v="0"/>
    <n v="0"/>
    <n v="13852.68"/>
    <n v="173158.5"/>
    <n v="429433.08"/>
    <n v="457138.44"/>
    <m/>
    <n v="228569.22"/>
    <n v="263200.92"/>
    <n v="297832.62"/>
    <n v="297832.62"/>
    <m/>
  </r>
  <r>
    <n v="186015035"/>
    <s v="ACQUITY UPC2 SAMPLE MANAGER-FIXED LOOP"/>
    <s v="MIL (US31)"/>
    <m/>
    <s v="Purification"/>
    <s v="UPC2"/>
    <s v="Injectors"/>
    <n v="6926.34"/>
    <s v="Linda Trautwein"/>
    <s v="Planned Ending Inv Value @ Accpt Plan"/>
    <m/>
    <m/>
    <m/>
    <m/>
    <n v="0"/>
    <m/>
    <m/>
    <m/>
    <m/>
    <n v="0"/>
    <n v="0"/>
    <n v="0"/>
    <n v="0"/>
    <n v="0"/>
    <n v="0"/>
    <n v="13852.68"/>
    <n v="173158.5"/>
    <n v="429433.08"/>
    <n v="457138.44"/>
    <m/>
    <n v="228569.22"/>
    <n v="263200.92"/>
    <n v="297832.62"/>
    <n v="297832.62"/>
    <m/>
  </r>
  <r>
    <n v="186015035"/>
    <s v="ACQUITY UPC2 SAMPLE MANAGER-FIXED LOOP"/>
    <s v="MIL (US31)"/>
    <m/>
    <s v="Purification"/>
    <s v="UPC2"/>
    <s v="Injectors"/>
    <n v="6926.34"/>
    <s v="Linda Trautwein"/>
    <s v="Proposed Production "/>
    <m/>
    <m/>
    <m/>
    <m/>
    <m/>
    <m/>
    <m/>
    <m/>
    <m/>
    <m/>
    <m/>
    <m/>
    <m/>
    <n v="0"/>
    <n v="0"/>
    <n v="28"/>
    <n v="70"/>
    <n v="100"/>
    <n v="50"/>
    <n v="248"/>
    <n v="20"/>
    <n v="55"/>
    <n v="55"/>
    <n v="55"/>
    <n v="0"/>
  </r>
  <r>
    <n v="186015036"/>
    <s v="ACQUITY UPC2 Binary Solvent Manager"/>
    <s v="MIL (US31)"/>
    <m/>
    <s v="Purification"/>
    <s v="UPC2"/>
    <s v="Pumps"/>
    <n v="14718.64"/>
    <s v="Sharon Bibbo"/>
    <s v="∆ Accepted from Proposed"/>
    <m/>
    <m/>
    <m/>
    <m/>
    <m/>
    <m/>
    <m/>
    <m/>
    <m/>
    <n v="0"/>
    <n v="0"/>
    <n v="0"/>
    <n v="125"/>
    <n v="-30"/>
    <n v="95"/>
    <n v="0"/>
    <n v="0"/>
    <n v="0"/>
    <n v="0"/>
    <m/>
    <n v="0"/>
    <n v="0"/>
    <n v="0"/>
    <n v="0"/>
    <m/>
  </r>
  <r>
    <n v="186015036"/>
    <s v="ACQUITY UPC2 Binary Solvent Manager"/>
    <s v="MIL (US31)"/>
    <m/>
    <s v="Purification"/>
    <s v="UPC2"/>
    <s v="Pumps"/>
    <n v="14718.64"/>
    <s v="Sharon Bibbo"/>
    <s v="∆ Proposed from Current"/>
    <m/>
    <m/>
    <m/>
    <m/>
    <m/>
    <m/>
    <m/>
    <m/>
    <m/>
    <n v="0"/>
    <m/>
    <m/>
    <n v="0"/>
    <n v="-15"/>
    <n v="-15"/>
    <n v="0"/>
    <n v="0"/>
    <n v="0"/>
    <n v="0"/>
    <m/>
    <n v="0"/>
    <n v="10"/>
    <n v="10"/>
    <n v="0"/>
    <m/>
  </r>
  <r>
    <n v="186015036"/>
    <s v="ACQUITY UPC2 Binary Solvent Manager"/>
    <s v="MIL (US31)"/>
    <m/>
    <s v="Purification"/>
    <s v="UPC2"/>
    <s v="Pumps"/>
    <n v="14718.64"/>
    <s v="Sharon Bibbo"/>
    <s v="Accepted Plan"/>
    <m/>
    <m/>
    <m/>
    <m/>
    <m/>
    <m/>
    <m/>
    <m/>
    <m/>
    <n v="0"/>
    <m/>
    <m/>
    <n v="125"/>
    <n v="0"/>
    <n v="0"/>
    <n v="28"/>
    <n v="69"/>
    <n v="100"/>
    <n v="50"/>
    <n v="247"/>
    <n v="20"/>
    <n v="55"/>
    <n v="60"/>
    <n v="55"/>
    <n v="0"/>
  </r>
  <r>
    <n v="186015036"/>
    <s v="ACQUITY UPC2 Binary Solvent Manager"/>
    <s v="MIL (US31)"/>
    <m/>
    <s v="Purification"/>
    <s v="UPC2"/>
    <s v="Pumps"/>
    <n v="14718.64"/>
    <s v="Sharon Bibbo"/>
    <s v="Budget"/>
    <n v="0"/>
    <n v="0"/>
    <n v="0"/>
    <n v="0"/>
    <m/>
    <n v="0"/>
    <n v="0"/>
    <n v="0"/>
    <n v="0"/>
    <m/>
    <n v="0"/>
    <n v="0"/>
    <n v="0"/>
    <n v="0"/>
    <m/>
    <n v="50"/>
    <n v="72"/>
    <n v="85"/>
    <n v="110"/>
    <n v="317"/>
    <n v="0"/>
    <n v="0"/>
    <n v="0"/>
    <n v="0"/>
    <n v="0"/>
  </r>
  <r>
    <n v="186015036"/>
    <s v="ACQUITY UPC2 Binary Solvent Manager"/>
    <s v="MIL (US31)"/>
    <m/>
    <s v="Purification"/>
    <s v="UPC2"/>
    <s v="Pumps"/>
    <n v="14718.64"/>
    <s v="Sharon Bibbo"/>
    <s v="Current Production Plan"/>
    <m/>
    <m/>
    <m/>
    <m/>
    <m/>
    <m/>
    <m/>
    <m/>
    <m/>
    <n v="0"/>
    <n v="0"/>
    <n v="0"/>
    <n v="0"/>
    <n v="0"/>
    <n v="0"/>
    <n v="28"/>
    <n v="69"/>
    <n v="100"/>
    <n v="50"/>
    <n v="247"/>
    <n v="20"/>
    <n v="45"/>
    <n v="50"/>
    <n v="55"/>
    <n v="0"/>
  </r>
  <r>
    <n v="186015036"/>
    <s v="ACQUITY UPC2 Binary Solvent Manager"/>
    <s v="MIL (US31)"/>
    <m/>
    <s v="Purification"/>
    <s v="UPC2"/>
    <s v="Pumps"/>
    <n v="14718.64"/>
    <s v="Sharon Bibbo"/>
    <s v="Demand Plan"/>
    <n v="0"/>
    <n v="0"/>
    <n v="0"/>
    <n v="0"/>
    <m/>
    <n v="0"/>
    <n v="0"/>
    <n v="0"/>
    <n v="0"/>
    <n v="0"/>
    <n v="1"/>
    <n v="2"/>
    <n v="5"/>
    <n v="40"/>
    <n v="48"/>
    <n v="0"/>
    <n v="13"/>
    <n v="32"/>
    <n v="35"/>
    <n v="80"/>
    <n v="25"/>
    <n v="50"/>
    <n v="50"/>
    <n v="55"/>
    <n v="0"/>
  </r>
  <r>
    <n v="186015036"/>
    <s v="ACQUITY UPC2 Binary Solvent Manager"/>
    <s v="MIL (US31)"/>
    <m/>
    <s v="Purification"/>
    <s v="UPC2"/>
    <s v="Pumps"/>
    <n v="14718.64"/>
    <s v="Sharon Bibbo"/>
    <s v="Backlog"/>
    <n v="0"/>
    <n v="0"/>
    <n v="0"/>
    <n v="0"/>
    <n v="0"/>
    <n v="0"/>
    <n v="0"/>
    <n v="0"/>
    <n v="0"/>
    <n v="0"/>
    <n v="0"/>
    <n v="0"/>
    <n v="0"/>
    <n v="0"/>
    <n v="0"/>
    <n v="0"/>
    <n v="0"/>
    <n v="0"/>
    <n v="0"/>
    <n v="0"/>
    <n v="45"/>
    <n v="0"/>
    <n v="0"/>
    <n v="0"/>
    <n v="0"/>
  </r>
  <r>
    <n v="186015036"/>
    <s v="ACQUITY UPC2 Binary Solvent Manager"/>
    <s v="MIL (US31)"/>
    <n v="10"/>
    <s v="Purification"/>
    <s v="UPC2"/>
    <s v="Pumps"/>
    <n v="14718.64"/>
    <s v="Sharon Bibbo"/>
    <s v="End Inv @ Accept Plan Volume"/>
    <m/>
    <m/>
    <m/>
    <m/>
    <m/>
    <m/>
    <m/>
    <m/>
    <m/>
    <n v="0"/>
    <n v="0"/>
    <n v="0"/>
    <n v="0"/>
    <n v="0"/>
    <n v="0"/>
    <n v="2"/>
    <n v="21"/>
    <n v="56"/>
    <n v="64"/>
    <m/>
    <n v="26"/>
    <n v="31"/>
    <n v="41"/>
    <n v="41"/>
    <m/>
  </r>
  <r>
    <n v="186015036"/>
    <s v="ACQUITY UPC2 Binary Solvent Manager"/>
    <s v="MIL (US31)"/>
    <n v="10"/>
    <s v="Purification"/>
    <s v="UPC2"/>
    <s v="Pumps"/>
    <n v="14718.64"/>
    <s v="Sharon Bibbo"/>
    <s v="Planned Ending INV"/>
    <m/>
    <m/>
    <m/>
    <m/>
    <m/>
    <m/>
    <m/>
    <m/>
    <m/>
    <n v="0"/>
    <n v="0"/>
    <n v="0"/>
    <n v="0"/>
    <n v="0"/>
    <n v="0"/>
    <n v="2"/>
    <n v="21"/>
    <n v="56"/>
    <n v="64"/>
    <m/>
    <n v="26"/>
    <n v="31"/>
    <n v="41"/>
    <n v="41"/>
    <m/>
  </r>
  <r>
    <n v="186015036"/>
    <s v="ACQUITY UPC2 Binary Solvent Manager"/>
    <s v="MIL (US31)"/>
    <m/>
    <s v="Purification"/>
    <s v="UPC2"/>
    <s v="Pumps"/>
    <n v="14718.64"/>
    <s v="Sharon Bibbo"/>
    <s v="Planned Ending INV Value"/>
    <n v="0"/>
    <n v="0"/>
    <n v="0"/>
    <n v="0"/>
    <n v="0"/>
    <n v="0"/>
    <n v="0"/>
    <n v="0"/>
    <n v="0"/>
    <n v="0"/>
    <n v="0"/>
    <n v="0"/>
    <n v="0"/>
    <n v="0"/>
    <n v="0"/>
    <n v="29437.279999999999"/>
    <n v="309091.44"/>
    <n v="824243.84"/>
    <n v="941992.95999999996"/>
    <m/>
    <n v="382684.64"/>
    <n v="456277.83999999997"/>
    <n v="603464.24"/>
    <n v="603464.24"/>
    <m/>
  </r>
  <r>
    <n v="186015036"/>
    <s v="ACQUITY UPC2 Binary Solvent Manager"/>
    <s v="MIL (US31)"/>
    <m/>
    <s v="Purification"/>
    <s v="UPC2"/>
    <s v="Pumps"/>
    <n v="14718.64"/>
    <s v="Sharon Bibbo"/>
    <s v="Planned Ending Inv Value @ Accpt Plan"/>
    <m/>
    <m/>
    <m/>
    <m/>
    <n v="0"/>
    <m/>
    <m/>
    <m/>
    <m/>
    <n v="0"/>
    <n v="0"/>
    <n v="0"/>
    <n v="0"/>
    <n v="0"/>
    <n v="0"/>
    <n v="29437.279999999999"/>
    <n v="309091.44"/>
    <n v="824243.84"/>
    <n v="941992.95999999996"/>
    <m/>
    <n v="382684.64"/>
    <n v="456277.83999999997"/>
    <n v="603464.24"/>
    <n v="603464.24"/>
    <m/>
  </r>
  <r>
    <n v="186015036"/>
    <s v="ACQUITY UPC2 Binary Solvent Manager"/>
    <s v="MIL (US31)"/>
    <m/>
    <s v="Purification"/>
    <s v="UPC2"/>
    <s v="Pumps"/>
    <n v="14718.64"/>
    <s v="Sharon Bibbo"/>
    <s v="Proposed Production "/>
    <m/>
    <m/>
    <m/>
    <m/>
    <m/>
    <m/>
    <m/>
    <m/>
    <m/>
    <m/>
    <m/>
    <m/>
    <m/>
    <n v="30"/>
    <n v="30"/>
    <n v="28"/>
    <n v="69"/>
    <n v="100"/>
    <n v="50"/>
    <n v="247"/>
    <n v="20"/>
    <n v="55"/>
    <n v="60"/>
    <n v="55"/>
    <n v="0"/>
  </r>
  <r>
    <n v="186015037"/>
    <s v="ACQUITY UPC2 Convergence Manager"/>
    <s v="MIL (US31)"/>
    <m/>
    <s v="Purification"/>
    <s v="UPC2"/>
    <s v="Injectors"/>
    <n v="10605.06"/>
    <s v="Sharon Bibbo"/>
    <s v="∆ Accepted from Proposed"/>
    <m/>
    <m/>
    <m/>
    <m/>
    <m/>
    <m/>
    <m/>
    <m/>
    <m/>
    <n v="0"/>
    <n v="0"/>
    <n v="0"/>
    <n v="125"/>
    <n v="-30"/>
    <n v="95"/>
    <n v="0"/>
    <n v="0"/>
    <n v="0"/>
    <n v="0"/>
    <m/>
    <n v="0"/>
    <n v="0"/>
    <n v="0"/>
    <n v="0"/>
    <m/>
  </r>
  <r>
    <n v="186015037"/>
    <s v="ACQUITY UPC2 Convergence Manager"/>
    <s v="MIL (US31)"/>
    <m/>
    <s v="Purification"/>
    <s v="UPC2"/>
    <s v="Injectors"/>
    <n v="10605.06"/>
    <s v="Sharon Bibbo"/>
    <s v="∆ Proposed from Current"/>
    <m/>
    <m/>
    <m/>
    <m/>
    <m/>
    <m/>
    <m/>
    <m/>
    <m/>
    <n v="0"/>
    <m/>
    <m/>
    <n v="0"/>
    <n v="-15"/>
    <n v="-15"/>
    <n v="0"/>
    <n v="0"/>
    <n v="0"/>
    <n v="0"/>
    <m/>
    <n v="0"/>
    <n v="5"/>
    <n v="5"/>
    <n v="0"/>
    <m/>
  </r>
  <r>
    <n v="186015037"/>
    <s v="ACQUITY UPC2 Convergence Manager"/>
    <s v="MIL (US31)"/>
    <m/>
    <s v="Purification"/>
    <s v="UPC2"/>
    <s v="Injectors"/>
    <n v="10605.06"/>
    <s v="Sharon Bibbo"/>
    <s v="Accepted Plan"/>
    <m/>
    <m/>
    <m/>
    <m/>
    <m/>
    <m/>
    <m/>
    <m/>
    <m/>
    <n v="0"/>
    <m/>
    <m/>
    <n v="125"/>
    <n v="0"/>
    <n v="0"/>
    <n v="28"/>
    <n v="71"/>
    <n v="100"/>
    <n v="50"/>
    <n v="249"/>
    <n v="25"/>
    <n v="50"/>
    <n v="55"/>
    <n v="55"/>
    <n v="0"/>
  </r>
  <r>
    <n v="186015037"/>
    <s v="ACQUITY UPC2 Convergence Manager"/>
    <s v="MIL (US31)"/>
    <m/>
    <s v="Purification"/>
    <s v="UPC2"/>
    <s v="Injectors"/>
    <n v="10605.06"/>
    <s v="Sharon Bibbo"/>
    <s v="Budget"/>
    <n v="0"/>
    <n v="0"/>
    <n v="0"/>
    <n v="0"/>
    <m/>
    <n v="0"/>
    <n v="0"/>
    <n v="0"/>
    <n v="0"/>
    <m/>
    <n v="0"/>
    <n v="0"/>
    <n v="0"/>
    <n v="0"/>
    <m/>
    <n v="50"/>
    <n v="72"/>
    <n v="85"/>
    <n v="110"/>
    <n v="317"/>
    <n v="0"/>
    <n v="0"/>
    <n v="0"/>
    <n v="0"/>
    <n v="0"/>
  </r>
  <r>
    <n v="186015037"/>
    <s v="ACQUITY UPC2 Convergence Manager"/>
    <s v="MIL (US31)"/>
    <m/>
    <s v="Purification"/>
    <s v="UPC2"/>
    <s v="Injectors"/>
    <n v="10605.06"/>
    <s v="Sharon Bibbo"/>
    <s v="Current Production Plan"/>
    <m/>
    <m/>
    <m/>
    <m/>
    <m/>
    <m/>
    <m/>
    <m/>
    <m/>
    <n v="0"/>
    <n v="0"/>
    <n v="0"/>
    <n v="0"/>
    <n v="0"/>
    <n v="0"/>
    <n v="28"/>
    <n v="71"/>
    <n v="100"/>
    <n v="50"/>
    <n v="249"/>
    <n v="25"/>
    <n v="45"/>
    <n v="50"/>
    <n v="55"/>
    <n v="0"/>
  </r>
  <r>
    <n v="186015037"/>
    <s v="ACQUITY UPC2 Convergence Manager"/>
    <s v="MIL (US31)"/>
    <m/>
    <s v="Purification"/>
    <s v="UPC2"/>
    <s v="Injectors"/>
    <n v="10605.06"/>
    <s v="Sharon Bibbo"/>
    <s v="Demand Plan"/>
    <n v="0"/>
    <n v="0"/>
    <n v="0"/>
    <n v="0"/>
    <m/>
    <n v="0"/>
    <n v="0"/>
    <n v="0"/>
    <n v="0"/>
    <n v="0"/>
    <n v="1"/>
    <n v="2"/>
    <n v="5"/>
    <n v="40"/>
    <n v="48"/>
    <n v="0"/>
    <n v="12"/>
    <n v="32"/>
    <n v="35"/>
    <n v="79"/>
    <n v="25"/>
    <n v="50"/>
    <n v="50"/>
    <n v="55"/>
    <n v="0"/>
  </r>
  <r>
    <n v="186015037"/>
    <s v="ACQUITY UPC2 Convergence Manager"/>
    <s v="MIL (US31)"/>
    <m/>
    <s v="Purification"/>
    <s v="UPC2"/>
    <s v="Injectors"/>
    <n v="10605.06"/>
    <s v="Sharon Bibbo"/>
    <s v="Backlog"/>
    <n v="0"/>
    <n v="0"/>
    <n v="0"/>
    <n v="0"/>
    <n v="0"/>
    <n v="0"/>
    <n v="0"/>
    <n v="0"/>
    <n v="0"/>
    <n v="0"/>
    <n v="0"/>
    <n v="0"/>
    <n v="0"/>
    <n v="0"/>
    <n v="0"/>
    <n v="0"/>
    <n v="0"/>
    <n v="0"/>
    <n v="0"/>
    <n v="0"/>
    <n v="30"/>
    <n v="0"/>
    <n v="0"/>
    <n v="0"/>
    <n v="0"/>
  </r>
  <r>
    <n v="186015037"/>
    <s v="ACQUITY UPC2 Convergence Manager"/>
    <s v="MIL (US31)"/>
    <m/>
    <s v="Purification"/>
    <s v="UPC2"/>
    <s v="Injectors"/>
    <n v="10605.06"/>
    <s v="Sharon Bibbo"/>
    <s v="End Inv @ Accept Plan Volume"/>
    <m/>
    <m/>
    <m/>
    <m/>
    <m/>
    <m/>
    <m/>
    <m/>
    <m/>
    <n v="0"/>
    <n v="0"/>
    <n v="0"/>
    <n v="0"/>
    <n v="0"/>
    <n v="0"/>
    <n v="2"/>
    <n v="25"/>
    <n v="63"/>
    <n v="70"/>
    <m/>
    <n v="38"/>
    <n v="38"/>
    <n v="43"/>
    <n v="43"/>
    <m/>
  </r>
  <r>
    <n v="186015037"/>
    <s v="ACQUITY UPC2 Convergence Manager"/>
    <s v="MIL (US31)"/>
    <n v="10"/>
    <s v="Purification"/>
    <s v="UPC2"/>
    <s v="Injectors"/>
    <n v="10605.06"/>
    <s v="Sharon Bibbo"/>
    <s v="Planned Ending INV"/>
    <m/>
    <m/>
    <m/>
    <m/>
    <m/>
    <m/>
    <m/>
    <m/>
    <m/>
    <n v="0"/>
    <n v="0"/>
    <n v="0"/>
    <n v="0"/>
    <n v="0"/>
    <n v="0"/>
    <n v="2"/>
    <n v="25"/>
    <n v="63"/>
    <n v="70"/>
    <m/>
    <n v="38"/>
    <n v="38"/>
    <n v="43"/>
    <n v="43"/>
    <m/>
  </r>
  <r>
    <n v="186015037"/>
    <s v="ACQUITY UPC2 Convergence Manager"/>
    <s v="MIL (US31)"/>
    <n v="10"/>
    <s v="Purification"/>
    <s v="UPC2"/>
    <s v="Injectors"/>
    <n v="10605.06"/>
    <s v="Sharon Bibbo"/>
    <s v="Planned Ending INV Value"/>
    <n v="0"/>
    <n v="0"/>
    <n v="0"/>
    <n v="0"/>
    <n v="0"/>
    <n v="0"/>
    <n v="0"/>
    <n v="0"/>
    <n v="0"/>
    <n v="0"/>
    <n v="0"/>
    <n v="0"/>
    <n v="0"/>
    <n v="0"/>
    <n v="0"/>
    <n v="21210.12"/>
    <n v="265126.5"/>
    <n v="668118.77999999991"/>
    <n v="742354.2"/>
    <m/>
    <n v="402992.27999999997"/>
    <n v="402992.27999999997"/>
    <n v="456017.57999999996"/>
    <n v="456017.57999999996"/>
    <m/>
  </r>
  <r>
    <n v="186015037"/>
    <s v="ACQUITY UPC2 Convergence Manager"/>
    <s v="MIL (US31)"/>
    <m/>
    <s v="Purification"/>
    <s v="UPC2"/>
    <s v="Injectors"/>
    <n v="10605.06"/>
    <s v="Sharon Bibbo"/>
    <s v="Planned Ending Inv Value @ Accpt Plan"/>
    <m/>
    <m/>
    <m/>
    <m/>
    <n v="0"/>
    <m/>
    <m/>
    <m/>
    <m/>
    <n v="0"/>
    <n v="0"/>
    <n v="0"/>
    <n v="0"/>
    <n v="0"/>
    <n v="0"/>
    <n v="21210.12"/>
    <n v="265126.5"/>
    <n v="668118.77999999991"/>
    <n v="742354.2"/>
    <m/>
    <n v="402992.27999999997"/>
    <n v="402992.27999999997"/>
    <n v="456017.57999999996"/>
    <n v="456017.57999999996"/>
    <m/>
  </r>
  <r>
    <n v="186015037"/>
    <s v="ACQUITY UPC2 Convergence Manager"/>
    <s v="MIL (US31)"/>
    <m/>
    <s v="Purification"/>
    <s v="UPC2"/>
    <s v="Injectors"/>
    <n v="10605.06"/>
    <s v="Sharon Bibbo"/>
    <s v="Proposed Production "/>
    <m/>
    <m/>
    <m/>
    <m/>
    <m/>
    <m/>
    <m/>
    <m/>
    <m/>
    <m/>
    <m/>
    <m/>
    <m/>
    <n v="30"/>
    <n v="30"/>
    <n v="28"/>
    <n v="71"/>
    <n v="100"/>
    <n v="50"/>
    <n v="249"/>
    <n v="25"/>
    <n v="50"/>
    <n v="55"/>
    <n v="55"/>
    <n v="0"/>
  </r>
  <r>
    <n v="186015038"/>
    <s v="ACQUITY Active Column Manager"/>
    <s v="MIL (US31) - Transfer to WPPL (SG20)"/>
    <m/>
    <s v="Purification"/>
    <s v="UPC2"/>
    <s v="Column Managers"/>
    <n v="2744"/>
    <s v="Sharon Bibbo"/>
    <s v="∆ Accepted from Proposed"/>
    <m/>
    <m/>
    <m/>
    <m/>
    <m/>
    <m/>
    <m/>
    <m/>
    <m/>
    <n v="0"/>
    <m/>
    <m/>
    <m/>
    <m/>
    <n v="0"/>
    <n v="0"/>
    <n v="0"/>
    <n v="0"/>
    <n v="0"/>
    <m/>
    <n v="0"/>
    <n v="-32"/>
    <n v="-60"/>
    <n v="-55"/>
    <m/>
  </r>
  <r>
    <n v="186015038"/>
    <s v="ACQUITY Active Column Manager"/>
    <s v="MIL (US31) - Transfer to WPPL (SG20)"/>
    <m/>
    <s v="Purification"/>
    <s v="UPC2"/>
    <s v="Column Managers"/>
    <n v="2744"/>
    <s v="Sharon Bibbo"/>
    <s v="∆ Proposed from Current"/>
    <m/>
    <m/>
    <m/>
    <m/>
    <m/>
    <m/>
    <m/>
    <m/>
    <m/>
    <n v="0"/>
    <m/>
    <m/>
    <m/>
    <m/>
    <n v="0"/>
    <n v="0"/>
    <n v="0"/>
    <n v="0"/>
    <n v="0"/>
    <m/>
    <n v="0"/>
    <n v="20"/>
    <n v="10"/>
    <n v="10"/>
    <m/>
  </r>
  <r>
    <n v="186015038"/>
    <s v="ACQUITY Active Column Manager"/>
    <s v="MIL (US31) - Transfer to WPPL (SG20)"/>
    <m/>
    <s v="Purification"/>
    <s v="UPC2"/>
    <s v="Column Managers"/>
    <n v="2744"/>
    <s v="Sharon Bibbo"/>
    <s v="Accepted Plan"/>
    <m/>
    <m/>
    <m/>
    <m/>
    <m/>
    <m/>
    <m/>
    <m/>
    <m/>
    <n v="0"/>
    <m/>
    <m/>
    <m/>
    <m/>
    <n v="0"/>
    <n v="14"/>
    <n v="66"/>
    <n v="77"/>
    <n v="48"/>
    <n v="205"/>
    <n v="22"/>
    <n v="43"/>
    <n v="0"/>
    <n v="0"/>
    <n v="0"/>
  </r>
  <r>
    <n v="186015038"/>
    <s v="ACQUITY Active Column Manager"/>
    <s v="MIL (US31) - Transfer to WPPL (SG20)"/>
    <m/>
    <s v="Purification"/>
    <s v="UPC2"/>
    <s v="Column Managers"/>
    <n v="2744"/>
    <s v="Sharon Bibbo"/>
    <s v="Budget"/>
    <n v="0"/>
    <n v="0"/>
    <n v="0"/>
    <n v="0"/>
    <m/>
    <n v="0"/>
    <n v="0"/>
    <n v="0"/>
    <n v="0"/>
    <m/>
    <n v="0"/>
    <n v="0"/>
    <n v="0"/>
    <n v="0"/>
    <m/>
    <n v="0"/>
    <n v="0"/>
    <n v="0"/>
    <n v="0"/>
    <n v="0"/>
    <n v="0"/>
    <n v="0"/>
    <n v="0"/>
    <n v="0"/>
    <n v="0"/>
  </r>
  <r>
    <n v="186015038"/>
    <s v="ACQUITY Active Column Manager"/>
    <s v="MIL (US31) - Transfer to WPPL (SG20)"/>
    <m/>
    <s v="Purification"/>
    <s v="UPC2"/>
    <s v="Column Managers"/>
    <n v="2744"/>
    <s v="Sharon Bibbo"/>
    <s v="Current Production Plan"/>
    <m/>
    <m/>
    <m/>
    <m/>
    <m/>
    <m/>
    <m/>
    <m/>
    <m/>
    <n v="0"/>
    <m/>
    <m/>
    <m/>
    <m/>
    <n v="0"/>
    <n v="14"/>
    <n v="66"/>
    <n v="77"/>
    <n v="48"/>
    <n v="205"/>
    <n v="22"/>
    <n v="55"/>
    <n v="50"/>
    <n v="45"/>
    <n v="0"/>
  </r>
  <r>
    <n v="186015038"/>
    <s v="ACQUITY Active Column Manager"/>
    <s v="MIL (US31) - Transfer to WPPL (SG20)"/>
    <m/>
    <s v="Purification"/>
    <s v="UPC2"/>
    <s v="Column Managers"/>
    <n v="2744"/>
    <s v="Sharon Bibbo"/>
    <s v="Demand Plan"/>
    <n v="0"/>
    <n v="0"/>
    <n v="0"/>
    <n v="0"/>
    <m/>
    <n v="0"/>
    <n v="0"/>
    <n v="0"/>
    <n v="0"/>
    <n v="0"/>
    <n v="0"/>
    <n v="0"/>
    <n v="0"/>
    <n v="0"/>
    <n v="0"/>
    <n v="0"/>
    <n v="12"/>
    <n v="31"/>
    <n v="33"/>
    <n v="76"/>
    <n v="25"/>
    <n v="50"/>
    <n v="50"/>
    <n v="55"/>
    <n v="0"/>
  </r>
  <r>
    <n v="186015038"/>
    <s v="ACQUITY Active Column Manager"/>
    <s v="MIL (US31) - Transfer to WPPL (SG20)"/>
    <m/>
    <s v="Purification"/>
    <s v="UPC2"/>
    <s v="Column Managers"/>
    <n v="2744"/>
    <s v="Sharon Bibbo"/>
    <s v="Backlog"/>
    <n v="0"/>
    <n v="0"/>
    <n v="0"/>
    <n v="0"/>
    <n v="0"/>
    <n v="0"/>
    <n v="0"/>
    <n v="0"/>
    <n v="0"/>
    <n v="0"/>
    <n v="0"/>
    <n v="0"/>
    <n v="0"/>
    <n v="0"/>
    <n v="0"/>
    <n v="0"/>
    <n v="0"/>
    <n v="0"/>
    <n v="0"/>
    <n v="0"/>
    <n v="47"/>
    <n v="0"/>
    <n v="0"/>
    <n v="0"/>
    <n v="0"/>
  </r>
  <r>
    <n v="186015038"/>
    <s v="ACQUITY Active Column Manager"/>
    <s v="MIL (US31) - Transfer to WPPL (SG20)"/>
    <m/>
    <s v="Purification"/>
    <s v="UPC2"/>
    <s v="Column Managers"/>
    <n v="2744"/>
    <s v="Sharon Bibbo"/>
    <s v="End Inv @ Accept Plan Volume"/>
    <n v="0"/>
    <n v="0"/>
    <n v="0"/>
    <n v="0"/>
    <m/>
    <n v="0"/>
    <n v="0"/>
    <n v="0"/>
    <n v="0"/>
    <n v="0"/>
    <n v="0"/>
    <n v="0"/>
    <n v="0"/>
    <n v="0"/>
    <n v="0"/>
    <n v="5"/>
    <n v="23"/>
    <n v="40"/>
    <n v="45"/>
    <m/>
    <n v="10"/>
    <n v="3"/>
    <n v="-47"/>
    <n v="-102"/>
    <m/>
  </r>
  <r>
    <n v="186015038"/>
    <s v="ACQUITY Active Column Manager"/>
    <s v="MIL (US31) - Transfer to WPPL (SG20)"/>
    <m/>
    <s v="Purification"/>
    <s v="UPC2"/>
    <s v="Column Managers"/>
    <n v="2744"/>
    <s v="Sharon Bibbo"/>
    <s v="Planned Ending INV"/>
    <n v="0"/>
    <n v="0"/>
    <n v="0"/>
    <n v="0"/>
    <m/>
    <n v="0"/>
    <n v="0"/>
    <n v="0"/>
    <n v="0"/>
    <n v="0"/>
    <n v="0"/>
    <n v="0"/>
    <n v="0"/>
    <n v="0"/>
    <n v="0"/>
    <n v="5"/>
    <n v="23"/>
    <n v="40"/>
    <n v="45"/>
    <m/>
    <n v="10"/>
    <n v="35"/>
    <n v="45"/>
    <n v="45"/>
    <m/>
  </r>
  <r>
    <n v="186015038"/>
    <s v="ACQUITY Active Column Manager"/>
    <s v="MIL (US31) - Transfer to WPPL (SG20)"/>
    <m/>
    <s v="Purification"/>
    <s v="UPC2"/>
    <s v="Column Managers"/>
    <n v="2744"/>
    <s v="Sharon Bibbo"/>
    <s v="Planned Ending INV Value"/>
    <n v="0"/>
    <n v="0"/>
    <n v="0"/>
    <n v="0"/>
    <n v="0"/>
    <n v="0"/>
    <n v="0"/>
    <n v="0"/>
    <n v="0"/>
    <n v="0"/>
    <n v="0"/>
    <n v="0"/>
    <n v="0"/>
    <n v="0"/>
    <n v="0"/>
    <n v="13720"/>
    <n v="63112"/>
    <n v="109760"/>
    <n v="123480"/>
    <m/>
    <n v="27440"/>
    <n v="96040"/>
    <n v="123480"/>
    <n v="123480"/>
    <m/>
  </r>
  <r>
    <n v="186015038"/>
    <s v="ACQUITY Active Column Manager"/>
    <s v="MIL (US31) - Transfer to WPPL (SG20)"/>
    <m/>
    <s v="Purification"/>
    <s v="UPC2"/>
    <s v="Column Managers"/>
    <n v="2744"/>
    <s v="Sharon Bibbo"/>
    <s v="Planned Ending Inv Value @ Accpt Plan"/>
    <m/>
    <m/>
    <m/>
    <m/>
    <n v="0"/>
    <m/>
    <m/>
    <m/>
    <m/>
    <n v="0"/>
    <m/>
    <m/>
    <m/>
    <n v="0"/>
    <n v="0"/>
    <n v="13720"/>
    <n v="63112"/>
    <n v="109760"/>
    <n v="123480"/>
    <m/>
    <n v="27440"/>
    <n v="8232"/>
    <n v="0"/>
    <n v="0"/>
    <m/>
  </r>
  <r>
    <n v="186015038"/>
    <s v="ACQUITY Active Column Manager"/>
    <s v="MIL (US31) - Transfer to WPPL (SG20)"/>
    <m/>
    <s v="Purification"/>
    <s v="UPC2"/>
    <s v="Column Managers"/>
    <n v="2744"/>
    <s v="Sharon Bibbo"/>
    <s v="Proposed Production "/>
    <m/>
    <m/>
    <m/>
    <m/>
    <m/>
    <m/>
    <m/>
    <m/>
    <m/>
    <m/>
    <m/>
    <m/>
    <m/>
    <m/>
    <n v="0"/>
    <n v="14"/>
    <n v="66"/>
    <n v="77"/>
    <n v="48"/>
    <n v="205"/>
    <n v="22"/>
    <n v="75"/>
    <n v="60"/>
    <n v="55"/>
    <n v="0"/>
  </r>
  <r>
    <n v="186015039"/>
    <s v="ACQUITY Auxiliary Column Manager"/>
    <s v="MIL (US31) - Transfer to WPPL (SG20)"/>
    <m/>
    <s v="Purification"/>
    <s v="UPC2"/>
    <s v="Column Managers"/>
    <n v="2059"/>
    <s v="Sharon Bibbo"/>
    <s v="∆ Accepted from Proposed"/>
    <m/>
    <m/>
    <m/>
    <m/>
    <m/>
    <m/>
    <m/>
    <m/>
    <m/>
    <n v="0"/>
    <m/>
    <m/>
    <m/>
    <m/>
    <n v="0"/>
    <n v="0"/>
    <n v="0"/>
    <n v="0"/>
    <n v="0"/>
    <m/>
    <n v="0"/>
    <n v="-30"/>
    <n v="30"/>
    <n v="-35"/>
    <m/>
  </r>
  <r>
    <n v="186015039"/>
    <s v="ACQUITY Auxiliary Column Manager"/>
    <s v="MIL (US31) - Transfer to WPPL (SG20)"/>
    <m/>
    <s v="Purification"/>
    <s v="UPC2"/>
    <s v="Column Managers"/>
    <n v="2059"/>
    <s v="Sharon Bibbo"/>
    <s v="∆ Proposed from Current"/>
    <m/>
    <m/>
    <m/>
    <m/>
    <m/>
    <m/>
    <m/>
    <m/>
    <m/>
    <n v="0"/>
    <m/>
    <m/>
    <m/>
    <m/>
    <n v="0"/>
    <n v="0"/>
    <n v="0"/>
    <n v="0"/>
    <n v="0"/>
    <m/>
    <n v="0"/>
    <n v="0"/>
    <n v="0"/>
    <n v="-5"/>
    <m/>
  </r>
  <r>
    <n v="186015039"/>
    <s v="ACQUITY Auxiliary Column Manager"/>
    <s v="MIL (US31) - Transfer to WPPL (SG20)"/>
    <m/>
    <s v="Purification"/>
    <s v="UPC2"/>
    <s v="Column Managers"/>
    <n v="2059"/>
    <s v="Sharon Bibbo"/>
    <s v="Accepted Plan"/>
    <m/>
    <m/>
    <m/>
    <m/>
    <m/>
    <m/>
    <m/>
    <m/>
    <m/>
    <n v="0"/>
    <m/>
    <m/>
    <m/>
    <m/>
    <n v="0"/>
    <n v="16"/>
    <n v="39"/>
    <n v="83"/>
    <n v="58"/>
    <n v="196"/>
    <n v="0"/>
    <n v="20"/>
    <n v="50"/>
    <n v="0"/>
    <n v="0"/>
  </r>
  <r>
    <n v="186015039"/>
    <s v="ACQUITY Auxiliary Column Manager"/>
    <s v="MIL (US31) - Transfer to WPPL (SG20)"/>
    <m/>
    <s v="Purification"/>
    <s v="UPC2"/>
    <s v="Column Managers"/>
    <n v="2059"/>
    <s v="Sharon Bibbo"/>
    <s v="Budget"/>
    <n v="0"/>
    <n v="0"/>
    <n v="0"/>
    <n v="0"/>
    <m/>
    <n v="0"/>
    <n v="0"/>
    <n v="0"/>
    <n v="0"/>
    <m/>
    <n v="0"/>
    <n v="0"/>
    <n v="0"/>
    <n v="0"/>
    <m/>
    <n v="0"/>
    <n v="0"/>
    <n v="0"/>
    <n v="0"/>
    <n v="0"/>
    <n v="0"/>
    <n v="0"/>
    <n v="0"/>
    <n v="0"/>
    <n v="0"/>
  </r>
  <r>
    <n v="186015039"/>
    <s v="ACQUITY Auxiliary Column Manager"/>
    <s v="MIL (US31) - Transfer to WPPL (SG20)"/>
    <m/>
    <s v="Purification"/>
    <s v="UPC2"/>
    <s v="Column Managers"/>
    <n v="2059"/>
    <s v="Sharon Bibbo"/>
    <s v="Current Production Plan"/>
    <m/>
    <m/>
    <m/>
    <m/>
    <m/>
    <m/>
    <m/>
    <m/>
    <m/>
    <n v="0"/>
    <m/>
    <m/>
    <m/>
    <m/>
    <n v="0"/>
    <n v="16"/>
    <n v="39"/>
    <n v="83"/>
    <n v="58"/>
    <n v="196"/>
    <n v="0"/>
    <n v="50"/>
    <n v="20"/>
    <n v="40"/>
    <n v="0"/>
  </r>
  <r>
    <n v="186015039"/>
    <s v="ACQUITY Auxiliary Column Manager"/>
    <s v="MIL (US31) - Transfer to WPPL (SG20)"/>
    <m/>
    <s v="Purification"/>
    <s v="UPC2"/>
    <s v="Column Managers"/>
    <n v="2059"/>
    <s v="Sharon Bibbo"/>
    <s v="Demand Plan"/>
    <n v="0"/>
    <n v="0"/>
    <n v="0"/>
    <n v="0"/>
    <m/>
    <n v="0"/>
    <n v="0"/>
    <n v="0"/>
    <n v="0"/>
    <n v="0"/>
    <n v="0"/>
    <n v="0"/>
    <n v="0"/>
    <n v="0"/>
    <n v="0"/>
    <n v="0"/>
    <n v="11"/>
    <n v="41"/>
    <n v="11"/>
    <n v="63"/>
    <n v="13"/>
    <n v="39.908256880733944"/>
    <n v="39.908256880733944"/>
    <n v="43.899082568807337"/>
    <n v="0"/>
  </r>
  <r>
    <n v="186015039"/>
    <s v="ACQUITY Auxiliary Column Manager"/>
    <s v="MIL (US31) - Transfer to WPPL (SG20)"/>
    <m/>
    <s v="Purification"/>
    <s v="UPC2"/>
    <s v="Column Managers"/>
    <n v="2059"/>
    <s v="Sharon Bibbo"/>
    <s v="Backlog"/>
    <n v="0"/>
    <n v="0"/>
    <n v="0"/>
    <n v="0"/>
    <n v="0"/>
    <n v="0"/>
    <n v="0"/>
    <n v="0"/>
    <n v="0"/>
    <n v="0"/>
    <n v="0"/>
    <n v="0"/>
    <n v="0"/>
    <n v="0"/>
    <n v="0"/>
    <n v="0"/>
    <n v="0"/>
    <n v="0"/>
    <n v="0"/>
    <n v="0"/>
    <n v="12"/>
    <n v="0"/>
    <n v="0"/>
    <n v="0"/>
    <n v="0"/>
  </r>
  <r>
    <n v="186015039"/>
    <s v="ACQUITY Auxiliary Column Manager"/>
    <s v="MIL (US31) - Transfer to WPPL (SG20)"/>
    <m/>
    <s v="Purification"/>
    <s v="UPC2"/>
    <s v="Column Managers"/>
    <n v="2059"/>
    <s v="Sharon Bibbo"/>
    <s v="End Inv @ Accept Plan Volume"/>
    <n v="0"/>
    <n v="0"/>
    <n v="0"/>
    <n v="0"/>
    <m/>
    <n v="0"/>
    <n v="0"/>
    <n v="0"/>
    <n v="0"/>
    <n v="0"/>
    <n v="0"/>
    <n v="0"/>
    <n v="0"/>
    <n v="0"/>
    <n v="0"/>
    <n v="8"/>
    <n v="22"/>
    <n v="61"/>
    <n v="91"/>
    <m/>
    <n v="62"/>
    <n v="42.091743119266056"/>
    <n v="52.183486238532112"/>
    <n v="8.2844036697247745"/>
    <m/>
  </r>
  <r>
    <n v="186015039"/>
    <s v="ACQUITY Auxiliary Column Manager"/>
    <s v="MIL (US31) - Transfer to WPPL (SG20)"/>
    <m/>
    <s v="Purification"/>
    <s v="UPC2"/>
    <s v="Column Managers"/>
    <n v="2059"/>
    <s v="Sharon Bibbo"/>
    <s v="Planned Ending INV"/>
    <n v="0"/>
    <n v="0"/>
    <n v="0"/>
    <n v="0"/>
    <m/>
    <n v="0"/>
    <n v="0"/>
    <n v="0"/>
    <n v="0"/>
    <n v="0"/>
    <n v="0"/>
    <n v="0"/>
    <n v="0"/>
    <n v="0"/>
    <n v="0"/>
    <n v="8"/>
    <n v="22"/>
    <n v="61"/>
    <n v="91"/>
    <m/>
    <n v="62"/>
    <n v="72.091743119266056"/>
    <n v="52.183486238532112"/>
    <n v="43.284403669724774"/>
    <m/>
  </r>
  <r>
    <n v="186015039"/>
    <s v="ACQUITY Auxiliary Column Manager"/>
    <s v="MIL (US31) - Transfer to WPPL (SG20)"/>
    <m/>
    <s v="Purification"/>
    <s v="UPC2"/>
    <s v="Column Managers"/>
    <n v="2059"/>
    <s v="Sharon Bibbo"/>
    <s v="Planned Ending INV Value"/>
    <n v="0"/>
    <n v="0"/>
    <n v="0"/>
    <n v="0"/>
    <n v="0"/>
    <n v="0"/>
    <n v="0"/>
    <n v="0"/>
    <n v="0"/>
    <n v="0"/>
    <n v="0"/>
    <n v="0"/>
    <n v="0"/>
    <n v="0"/>
    <n v="0"/>
    <n v="16472"/>
    <n v="45298"/>
    <n v="125599"/>
    <n v="187369"/>
    <m/>
    <n v="127658"/>
    <n v="148436.89908256882"/>
    <n v="107445.79816513762"/>
    <n v="89122.587155963309"/>
    <m/>
  </r>
  <r>
    <n v="186015039"/>
    <s v="ACQUITY Auxiliary Column Manager"/>
    <s v="MIL (US31) - Transfer to WPPL (SG20)"/>
    <m/>
    <s v="Purification"/>
    <s v="UPC2"/>
    <s v="Column Managers"/>
    <n v="2059"/>
    <s v="Sharon Bibbo"/>
    <s v="Planned Ending Inv Value @ Accpt Plan"/>
    <m/>
    <m/>
    <m/>
    <m/>
    <n v="0"/>
    <m/>
    <m/>
    <m/>
    <m/>
    <n v="0"/>
    <m/>
    <m/>
    <m/>
    <n v="0"/>
    <n v="0"/>
    <n v="16472"/>
    <n v="45298"/>
    <n v="125599"/>
    <n v="187369"/>
    <m/>
    <n v="127658"/>
    <n v="86666.899082568809"/>
    <n v="107445.79816513762"/>
    <n v="17057.587155963312"/>
    <m/>
  </r>
  <r>
    <n v="186015039"/>
    <s v="ACQUITY Auxiliary Column Manager"/>
    <s v="MIL (US31) - Transfer to WPPL (SG20)"/>
    <m/>
    <s v="Purification"/>
    <s v="UPC2"/>
    <s v="Column Managers"/>
    <n v="2059"/>
    <s v="Sharon Bibbo"/>
    <s v="Proposed Production "/>
    <m/>
    <m/>
    <m/>
    <m/>
    <m/>
    <m/>
    <m/>
    <m/>
    <m/>
    <m/>
    <m/>
    <m/>
    <m/>
    <m/>
    <n v="0"/>
    <n v="16"/>
    <n v="39"/>
    <n v="83"/>
    <n v="58"/>
    <n v="196"/>
    <n v="0"/>
    <n v="50"/>
    <n v="20"/>
    <n v="35"/>
    <n v="0"/>
  </r>
  <r>
    <n v="186015040"/>
    <s v="bioACQUITY CPSM-FTN"/>
    <s v="MIL (US31)"/>
    <m/>
    <s v="LC"/>
    <s v="H Class - bio"/>
    <s v="Injectors"/>
    <n v="5276.24"/>
    <s v="Paul Brusco"/>
    <s v="∆ Accepted from Proposed"/>
    <m/>
    <m/>
    <m/>
    <m/>
    <m/>
    <m/>
    <m/>
    <m/>
    <m/>
    <n v="0"/>
    <n v="0"/>
    <n v="0"/>
    <n v="300"/>
    <n v="-78"/>
    <n v="222"/>
    <n v="0"/>
    <n v="0"/>
    <n v="0"/>
    <n v="0"/>
    <m/>
    <n v="0"/>
    <n v="0"/>
    <n v="0"/>
    <n v="0"/>
    <m/>
  </r>
  <r>
    <n v="186015040"/>
    <s v="bioACQUITY CPSM-FTN"/>
    <s v="MIL (US31)"/>
    <m/>
    <s v="LC"/>
    <s v="H Class - bio"/>
    <s v="Injectors"/>
    <n v="5276.24"/>
    <s v="Paul Brusco"/>
    <s v="∆ Proposed from Current"/>
    <m/>
    <m/>
    <m/>
    <m/>
    <m/>
    <m/>
    <m/>
    <m/>
    <m/>
    <n v="0"/>
    <m/>
    <m/>
    <n v="-70"/>
    <n v="0"/>
    <n v="-70"/>
    <n v="0"/>
    <n v="0"/>
    <n v="0"/>
    <n v="0"/>
    <m/>
    <n v="0"/>
    <n v="10"/>
    <n v="0"/>
    <n v="0"/>
    <m/>
  </r>
  <r>
    <n v="186015040"/>
    <s v="bioACQUITY CPSM-FTN"/>
    <s v="MIL (US31)"/>
    <m/>
    <s v="LC"/>
    <s v="H Class - bio"/>
    <s v="Injectors"/>
    <n v="5276.24"/>
    <s v="Paul Brusco"/>
    <s v="Accepted Plan"/>
    <m/>
    <m/>
    <m/>
    <m/>
    <m/>
    <m/>
    <m/>
    <m/>
    <m/>
    <n v="0"/>
    <m/>
    <m/>
    <n v="300"/>
    <n v="0"/>
    <n v="0"/>
    <n v="65"/>
    <n v="71"/>
    <n v="80"/>
    <n v="25"/>
    <n v="241"/>
    <n v="50"/>
    <n v="80"/>
    <n v="60"/>
    <n v="60"/>
    <n v="0"/>
  </r>
  <r>
    <n v="186015040"/>
    <s v="bioACQUITY CPSM-FTN"/>
    <s v="MIL (US31)"/>
    <m/>
    <s v="LC"/>
    <s v="H Class - bio"/>
    <s v="Injectors"/>
    <n v="5276.24"/>
    <s v="Paul Brusco"/>
    <s v="Budget"/>
    <n v="0"/>
    <n v="0"/>
    <n v="0"/>
    <n v="0"/>
    <m/>
    <n v="0"/>
    <n v="0"/>
    <n v="0"/>
    <n v="0"/>
    <m/>
    <n v="0"/>
    <n v="0"/>
    <n v="0"/>
    <n v="0"/>
    <m/>
    <n v="55.054030373831779"/>
    <n v="70.217581775700936"/>
    <n v="75"/>
    <n v="95"/>
    <n v="295.2716121495327"/>
    <n v="50"/>
    <n v="60"/>
    <n v="50"/>
    <n v="55"/>
    <n v="0"/>
  </r>
  <r>
    <n v="186015040"/>
    <s v="bioACQUITY CPSM-FTN"/>
    <s v="MIL (US31)"/>
    <m/>
    <s v="LC"/>
    <s v="H Class - bio"/>
    <s v="Injectors"/>
    <n v="5276.24"/>
    <s v="Paul Brusco"/>
    <s v="Current Production Plan"/>
    <m/>
    <m/>
    <m/>
    <m/>
    <m/>
    <m/>
    <m/>
    <m/>
    <m/>
    <n v="0"/>
    <n v="0"/>
    <n v="0"/>
    <n v="0"/>
    <n v="0"/>
    <n v="0"/>
    <n v="65"/>
    <n v="71"/>
    <n v="80"/>
    <n v="25"/>
    <n v="241"/>
    <n v="50"/>
    <n v="70"/>
    <n v="60"/>
    <n v="60"/>
    <n v="0"/>
  </r>
  <r>
    <n v="186015040"/>
    <s v="bioACQUITY CPSM-FTN"/>
    <s v="MIL (US31)"/>
    <m/>
    <s v="LC"/>
    <s v="H Class - bio"/>
    <s v="Injectors"/>
    <n v="5276.24"/>
    <s v="Paul Brusco"/>
    <s v="Demand Plan"/>
    <n v="0"/>
    <n v="0"/>
    <n v="0"/>
    <n v="0"/>
    <m/>
    <n v="0"/>
    <n v="3"/>
    <n v="26"/>
    <n v="38"/>
    <n v="67"/>
    <n v="36"/>
    <n v="61"/>
    <n v="66"/>
    <n v="69"/>
    <n v="232"/>
    <n v="53"/>
    <n v="69"/>
    <n v="54"/>
    <n v="53"/>
    <n v="229"/>
    <n v="53"/>
    <n v="65"/>
    <n v="60"/>
    <n v="65"/>
    <n v="0"/>
  </r>
  <r>
    <n v="186015040"/>
    <s v="bioACQUITY CPSM-FTN"/>
    <s v="MIL (US31)"/>
    <m/>
    <s v="LC"/>
    <s v="H Class - bio"/>
    <s v="Injectors"/>
    <n v="5276.24"/>
    <s v="Paul Brusco"/>
    <s v="Backlog"/>
    <n v="0"/>
    <n v="0"/>
    <n v="0"/>
    <n v="0"/>
    <n v="0"/>
    <n v="0"/>
    <n v="0"/>
    <n v="0"/>
    <n v="0"/>
    <n v="0"/>
    <n v="0"/>
    <n v="0"/>
    <n v="0"/>
    <n v="0"/>
    <n v="0"/>
    <n v="0"/>
    <n v="0"/>
    <n v="0"/>
    <n v="0"/>
    <n v="0"/>
    <n v="13"/>
    <n v="0"/>
    <n v="0"/>
    <n v="0"/>
    <n v="0"/>
  </r>
  <r>
    <n v="186015040"/>
    <s v="bioACQUITY CPSM-FTN"/>
    <s v="MIL (US31)"/>
    <n v="15"/>
    <s v="LC"/>
    <s v="H Class - bio"/>
    <s v="Injectors"/>
    <n v="5276.24"/>
    <s v="Paul Brusco"/>
    <s v="End Inv @ Accept Plan Volume"/>
    <n v="0"/>
    <n v="0"/>
    <n v="0"/>
    <n v="0"/>
    <m/>
    <n v="0"/>
    <n v="9"/>
    <n v="7"/>
    <n v="22"/>
    <n v="38"/>
    <n v="20"/>
    <n v="12"/>
    <n v="17"/>
    <n v="21"/>
    <n v="21"/>
    <n v="36"/>
    <n v="36"/>
    <n v="58"/>
    <n v="18"/>
    <m/>
    <n v="12"/>
    <n v="27"/>
    <n v="27"/>
    <n v="22"/>
    <m/>
  </r>
  <r>
    <n v="186015040"/>
    <s v="bioACQUITY CPSM-FTN"/>
    <s v="MIL (US31)"/>
    <n v="15"/>
    <s v="LC"/>
    <s v="H Class - bio"/>
    <s v="Injectors"/>
    <n v="5276.24"/>
    <s v="Paul Brusco"/>
    <s v="Planned Ending INV"/>
    <n v="0"/>
    <n v="0"/>
    <n v="0"/>
    <n v="0"/>
    <m/>
    <n v="0"/>
    <n v="9"/>
    <n v="7"/>
    <n v="22"/>
    <n v="38"/>
    <n v="20"/>
    <n v="12"/>
    <n v="17"/>
    <n v="21"/>
    <n v="21"/>
    <n v="36"/>
    <n v="36"/>
    <n v="58"/>
    <n v="18"/>
    <m/>
    <n v="12"/>
    <n v="27"/>
    <n v="27"/>
    <n v="22"/>
    <m/>
  </r>
  <r>
    <n v="186015040"/>
    <s v="bioACQUITY CPSM-FTN"/>
    <s v="MIL (US31)"/>
    <m/>
    <s v="LC"/>
    <s v="H Class - bio"/>
    <s v="Injectors"/>
    <n v="5276.24"/>
    <s v="Paul Brusco"/>
    <s v="Planned Ending INV Value"/>
    <n v="0"/>
    <n v="0"/>
    <n v="0"/>
    <n v="0"/>
    <n v="0"/>
    <n v="0"/>
    <n v="53410.86"/>
    <n v="41541.78"/>
    <n v="130559.88"/>
    <n v="225512.52000000002"/>
    <n v="118690.8"/>
    <n v="71214.48"/>
    <n v="100887.18"/>
    <n v="110801.04"/>
    <n v="110801.04"/>
    <n v="189944.63999999998"/>
    <n v="189944.63999999998"/>
    <n v="306021.92"/>
    <n v="94972.319999999992"/>
    <m/>
    <n v="63314.879999999997"/>
    <n v="142458.47999999998"/>
    <n v="142458.47999999998"/>
    <n v="116077.28"/>
    <m/>
  </r>
  <r>
    <n v="186015040"/>
    <s v="bioACQUITY CPSM-FTN"/>
    <s v="MIL (US31)"/>
    <m/>
    <s v="LC"/>
    <s v="H Class - bio"/>
    <s v="Injectors"/>
    <n v="5276.24"/>
    <s v="Paul Brusco"/>
    <s v="Planned Ending Inv Value @ Accpt Plan"/>
    <m/>
    <m/>
    <m/>
    <m/>
    <n v="0"/>
    <m/>
    <m/>
    <m/>
    <m/>
    <n v="0"/>
    <n v="118690.8"/>
    <n v="71214.48"/>
    <n v="100887.18"/>
    <n v="110801.04"/>
    <n v="110801.04"/>
    <n v="189944.63999999998"/>
    <n v="189944.63999999998"/>
    <n v="306021.92"/>
    <n v="94972.319999999992"/>
    <m/>
    <n v="63314.879999999997"/>
    <n v="142458.47999999998"/>
    <n v="142458.47999999998"/>
    <n v="116077.28"/>
    <m/>
  </r>
  <r>
    <n v="186015040"/>
    <s v="bioACQUITY CPSM-FTN"/>
    <s v="MIL (US31)"/>
    <m/>
    <s v="LC"/>
    <s v="H Class - bio"/>
    <s v="Injectors"/>
    <n v="5276.24"/>
    <s v="Paul Brusco"/>
    <s v="Proposed Production "/>
    <m/>
    <m/>
    <m/>
    <m/>
    <m/>
    <m/>
    <m/>
    <m/>
    <m/>
    <m/>
    <m/>
    <m/>
    <m/>
    <n v="78"/>
    <n v="78"/>
    <n v="65"/>
    <n v="71"/>
    <n v="80"/>
    <n v="25"/>
    <n v="241"/>
    <n v="50"/>
    <n v="80"/>
    <n v="60"/>
    <n v="60"/>
    <n v="0"/>
  </r>
  <r>
    <n v="186015041"/>
    <s v="bioACQUITY QSM"/>
    <s v="MIL (US31)"/>
    <m/>
    <s v="LC"/>
    <s v="H Class - bio"/>
    <s v="Pumps"/>
    <n v="5857.68"/>
    <s v="Linda Trautwein"/>
    <s v="∆ Accepted from Proposed"/>
    <m/>
    <m/>
    <m/>
    <m/>
    <m/>
    <m/>
    <m/>
    <m/>
    <m/>
    <n v="0"/>
    <n v="0"/>
    <n v="0"/>
    <n v="295"/>
    <n v="-80"/>
    <n v="215"/>
    <n v="0"/>
    <n v="0"/>
    <n v="0"/>
    <n v="0"/>
    <m/>
    <n v="0"/>
    <n v="0"/>
    <n v="0"/>
    <n v="0"/>
    <m/>
  </r>
  <r>
    <n v="186015041"/>
    <s v="bioACQUITY QSM"/>
    <s v="MIL (US31)"/>
    <m/>
    <s v="LC"/>
    <s v="H Class - bio"/>
    <s v="Pumps"/>
    <n v="5857.68"/>
    <s v="Linda Trautwein"/>
    <s v="∆ Proposed from Current"/>
    <m/>
    <m/>
    <m/>
    <m/>
    <m/>
    <m/>
    <m/>
    <m/>
    <m/>
    <n v="0"/>
    <m/>
    <m/>
    <n v="-80"/>
    <n v="0"/>
    <n v="-80"/>
    <n v="0"/>
    <n v="0"/>
    <n v="0"/>
    <n v="0"/>
    <m/>
    <n v="0"/>
    <n v="10"/>
    <n v="0"/>
    <n v="5"/>
    <m/>
  </r>
  <r>
    <n v="186015041"/>
    <s v="bioACQUITY QSM"/>
    <s v="MIL (US31)"/>
    <m/>
    <s v="LC"/>
    <s v="H Class - bio"/>
    <s v="Pumps"/>
    <n v="5857.68"/>
    <s v="Linda Trautwein"/>
    <s v="Accepted Plan"/>
    <m/>
    <m/>
    <m/>
    <m/>
    <m/>
    <m/>
    <m/>
    <m/>
    <m/>
    <n v="0"/>
    <m/>
    <m/>
    <n v="295"/>
    <n v="0"/>
    <n v="0"/>
    <n v="75"/>
    <n v="75"/>
    <n v="72"/>
    <n v="32"/>
    <n v="254"/>
    <n v="46"/>
    <n v="70"/>
    <n v="60"/>
    <n v="65"/>
    <n v="0"/>
  </r>
  <r>
    <n v="186015041"/>
    <s v="bioACQUITY QSM"/>
    <s v="MIL (US31)"/>
    <m/>
    <s v="LC"/>
    <s v="H Class - bio"/>
    <s v="Pumps"/>
    <n v="5857.68"/>
    <s v="Linda Trautwein"/>
    <s v="Budget"/>
    <n v="0"/>
    <n v="0"/>
    <n v="0"/>
    <n v="0"/>
    <m/>
    <n v="0"/>
    <n v="0"/>
    <n v="0"/>
    <n v="0"/>
    <m/>
    <n v="0"/>
    <n v="0"/>
    <n v="0"/>
    <n v="0"/>
    <m/>
    <n v="55.054030373831779"/>
    <n v="70.217581775700936"/>
    <n v="75"/>
    <n v="95"/>
    <n v="295.2716121495327"/>
    <n v="45"/>
    <n v="60"/>
    <n v="50"/>
    <n v="55"/>
    <n v="0"/>
  </r>
  <r>
    <n v="186015041"/>
    <s v="bioACQUITY QSM"/>
    <s v="MIL (US31)"/>
    <m/>
    <s v="LC"/>
    <s v="H Class - bio"/>
    <s v="Pumps"/>
    <n v="5857.68"/>
    <s v="Linda Trautwein"/>
    <s v="Current Production Plan"/>
    <m/>
    <m/>
    <m/>
    <m/>
    <m/>
    <m/>
    <m/>
    <m/>
    <m/>
    <n v="0"/>
    <n v="0"/>
    <n v="0"/>
    <n v="0"/>
    <n v="0"/>
    <n v="0"/>
    <n v="75"/>
    <n v="75"/>
    <n v="72"/>
    <n v="32"/>
    <n v="254"/>
    <n v="46"/>
    <n v="60"/>
    <n v="60"/>
    <n v="60"/>
    <n v="0"/>
  </r>
  <r>
    <n v="186015041"/>
    <s v="bioACQUITY QSM"/>
    <s v="MIL (US31)"/>
    <m/>
    <s v="LC"/>
    <s v="H Class - bio"/>
    <s v="Pumps"/>
    <n v="5857.68"/>
    <s v="Linda Trautwein"/>
    <s v="Demand Plan"/>
    <n v="0"/>
    <n v="0"/>
    <n v="0"/>
    <n v="0"/>
    <m/>
    <n v="0"/>
    <n v="3"/>
    <n v="26"/>
    <n v="37"/>
    <n v="66"/>
    <n v="36"/>
    <n v="61"/>
    <n v="66"/>
    <n v="69"/>
    <n v="232"/>
    <n v="53"/>
    <n v="68"/>
    <n v="55"/>
    <n v="54"/>
    <n v="230"/>
    <n v="54"/>
    <n v="65"/>
    <n v="60"/>
    <n v="65"/>
    <n v="0"/>
  </r>
  <r>
    <n v="186015041"/>
    <s v="bioACQUITY QSM"/>
    <s v="MIL (US31)"/>
    <m/>
    <s v="LC"/>
    <s v="H Class - bio"/>
    <s v="Pumps"/>
    <n v="5857.68"/>
    <s v="Linda Trautwein"/>
    <s v="Backlog"/>
    <n v="0"/>
    <n v="0"/>
    <n v="0"/>
    <n v="0"/>
    <n v="0"/>
    <n v="0"/>
    <n v="0"/>
    <n v="0"/>
    <n v="0"/>
    <n v="0"/>
    <n v="0"/>
    <n v="0"/>
    <n v="0"/>
    <n v="0"/>
    <n v="0"/>
    <n v="0"/>
    <n v="0"/>
    <n v="0"/>
    <n v="0"/>
    <n v="0"/>
    <n v="104"/>
    <n v="0"/>
    <n v="0"/>
    <n v="0"/>
    <n v="0"/>
  </r>
  <r>
    <n v="186015041"/>
    <s v="bioACQUITY QSM"/>
    <s v="MIL (US31)"/>
    <n v="15"/>
    <s v="LC"/>
    <s v="H Class - bio"/>
    <s v="Pumps"/>
    <n v="5857.68"/>
    <s v="Linda Trautwein"/>
    <s v="End Inv @ Accept Plan Volume"/>
    <n v="0"/>
    <n v="0"/>
    <n v="0"/>
    <n v="0"/>
    <m/>
    <n v="0"/>
    <n v="7"/>
    <n v="7"/>
    <n v="25"/>
    <n v="39"/>
    <n v="5"/>
    <n v="2"/>
    <n v="16"/>
    <n v="23"/>
    <n v="23"/>
    <n v="48"/>
    <n v="50"/>
    <n v="63"/>
    <n v="32"/>
    <m/>
    <n v="22"/>
    <n v="27"/>
    <n v="27"/>
    <n v="27"/>
    <m/>
  </r>
  <r>
    <n v="186015041"/>
    <s v="bioACQUITY QSM"/>
    <s v="MIL (US31)"/>
    <n v="15"/>
    <s v="LC"/>
    <s v="H Class - bio"/>
    <s v="Pumps"/>
    <n v="5857.68"/>
    <s v="Linda Trautwein"/>
    <s v="Planned Ending INV"/>
    <n v="0"/>
    <n v="0"/>
    <n v="0"/>
    <n v="0"/>
    <m/>
    <n v="0"/>
    <n v="7"/>
    <n v="7"/>
    <n v="25"/>
    <n v="39"/>
    <n v="5"/>
    <n v="2"/>
    <n v="16"/>
    <n v="23"/>
    <n v="23"/>
    <n v="48"/>
    <n v="50"/>
    <n v="63"/>
    <n v="32"/>
    <m/>
    <n v="22"/>
    <n v="27"/>
    <n v="27"/>
    <n v="27"/>
    <m/>
  </r>
  <r>
    <n v="186015041"/>
    <s v="bioACQUITY QSM"/>
    <s v="MIL (US31)"/>
    <m/>
    <s v="LC"/>
    <s v="H Class - bio"/>
    <s v="Pumps"/>
    <n v="5857.68"/>
    <s v="Linda Trautwein"/>
    <s v="Planned Ending INV Value"/>
    <n v="0"/>
    <n v="0"/>
    <n v="0"/>
    <n v="0"/>
    <n v="0"/>
    <n v="0"/>
    <n v="42643.51"/>
    <n v="42643.51"/>
    <n v="152298.25"/>
    <n v="237585.27000000002"/>
    <n v="30459.65"/>
    <n v="12183.86"/>
    <n v="97470.88"/>
    <n v="134726.64000000001"/>
    <n v="134726.64000000001"/>
    <n v="281168.64000000001"/>
    <n v="292884"/>
    <n v="369033.84"/>
    <n v="187445.76000000001"/>
    <m/>
    <n v="128868.96"/>
    <n v="158157.36000000002"/>
    <n v="158157.36000000002"/>
    <n v="158157.36000000002"/>
    <m/>
  </r>
  <r>
    <n v="186015041"/>
    <s v="bioACQUITY QSM"/>
    <s v="MIL (US31)"/>
    <m/>
    <s v="LC"/>
    <s v="H Class - bio"/>
    <s v="Pumps"/>
    <n v="5857.68"/>
    <s v="Linda Trautwein"/>
    <s v="Planned Ending Inv Value @ Accpt Plan"/>
    <m/>
    <m/>
    <m/>
    <m/>
    <n v="0"/>
    <m/>
    <m/>
    <m/>
    <m/>
    <n v="0"/>
    <n v="30459.65"/>
    <n v="12183.86"/>
    <n v="97470.88"/>
    <n v="134726.64000000001"/>
    <n v="134726.64000000001"/>
    <n v="281168.64000000001"/>
    <n v="292884"/>
    <n v="369033.84"/>
    <n v="187445.76000000001"/>
    <m/>
    <n v="128868.96"/>
    <n v="158157.36000000002"/>
    <n v="158157.36000000002"/>
    <n v="158157.36000000002"/>
    <m/>
  </r>
  <r>
    <n v="186015041"/>
    <s v="bioACQUITY QSM"/>
    <s v="MIL (US31)"/>
    <m/>
    <s v="LC"/>
    <s v="H Class - bio"/>
    <s v="Pumps"/>
    <n v="5857.68"/>
    <s v="Linda Trautwein"/>
    <s v="Proposed Production "/>
    <m/>
    <m/>
    <m/>
    <m/>
    <m/>
    <m/>
    <m/>
    <m/>
    <m/>
    <m/>
    <m/>
    <m/>
    <m/>
    <n v="80"/>
    <n v="80"/>
    <n v="75"/>
    <n v="75"/>
    <n v="72"/>
    <n v="32"/>
    <n v="254"/>
    <n v="46"/>
    <n v="70"/>
    <n v="60"/>
    <n v="65"/>
    <n v="0"/>
  </r>
  <r>
    <n v="186015042"/>
    <s v="ACQUITY UPLC CH-A"/>
    <s v="WPPL (SG20)"/>
    <m/>
    <s v="LC"/>
    <s v="H Class"/>
    <s v="Column Managers"/>
    <n v="600.79999999999995"/>
    <s v="Ee Ling Lim"/>
    <s v="∆ Accepted from Proposed"/>
    <m/>
    <m/>
    <m/>
    <m/>
    <m/>
    <m/>
    <m/>
    <m/>
    <m/>
    <n v="0"/>
    <n v="0"/>
    <n v="0"/>
    <n v="3210"/>
    <n v="-500"/>
    <n v="2710"/>
    <n v="0"/>
    <n v="0"/>
    <n v="0"/>
    <n v="0"/>
    <m/>
    <n v="0"/>
    <n v="0"/>
    <n v="0"/>
    <n v="0"/>
    <m/>
  </r>
  <r>
    <n v="186015042"/>
    <s v="ACQUITY UPLC CH-A"/>
    <s v="WPPL (SG20)"/>
    <m/>
    <s v="LC"/>
    <s v="H Class"/>
    <s v="Column Managers"/>
    <n v="600.79999999999995"/>
    <s v="Ee Ling Lim"/>
    <s v="∆ Proposed from Current"/>
    <m/>
    <m/>
    <m/>
    <m/>
    <m/>
    <m/>
    <m/>
    <m/>
    <m/>
    <n v="0"/>
    <m/>
    <m/>
    <n v="-516"/>
    <n v="0"/>
    <n v="-516"/>
    <n v="0"/>
    <n v="0"/>
    <n v="0"/>
    <n v="0"/>
    <m/>
    <n v="0"/>
    <n v="-95"/>
    <n v="-75"/>
    <n v="0"/>
    <m/>
  </r>
  <r>
    <n v="186015042"/>
    <s v="ACQUITY UPLC CH-A"/>
    <s v="WPPL (SG20)"/>
    <m/>
    <s v="LC"/>
    <s v="H Class"/>
    <s v="Column Managers"/>
    <n v="600.79999999999995"/>
    <s v="Ee Ling Lim"/>
    <s v="Accepted Plan"/>
    <m/>
    <m/>
    <m/>
    <m/>
    <m/>
    <m/>
    <m/>
    <m/>
    <m/>
    <n v="0"/>
    <m/>
    <m/>
    <m/>
    <n v="0"/>
    <n v="0"/>
    <n v="500"/>
    <n v="595"/>
    <n v="575"/>
    <n v="500"/>
    <n v="2170"/>
    <n v="442"/>
    <n v="525"/>
    <n v="500"/>
    <n v="645"/>
    <n v="0"/>
  </r>
  <r>
    <n v="186015042"/>
    <s v="ACQUITY UPLC CH-A"/>
    <s v="WPPL (SG20)"/>
    <m/>
    <s v="LC"/>
    <s v="H Class"/>
    <s v="Column Managers"/>
    <n v="600.79999999999995"/>
    <s v="Ee Ling Lim"/>
    <s v="Budget"/>
    <n v="0"/>
    <n v="0"/>
    <n v="0"/>
    <n v="0"/>
    <m/>
    <n v="0"/>
    <n v="0"/>
    <n v="0"/>
    <n v="0"/>
    <m/>
    <n v="0"/>
    <n v="0"/>
    <n v="0"/>
    <n v="0"/>
    <m/>
    <n v="519.46161374673329"/>
    <n v="653.278525349647"/>
    <n v="717.52643535729044"/>
    <n v="878.16121437422544"/>
    <n v="2768.4277888278962"/>
    <n v="595"/>
    <n v="755"/>
    <n v="640"/>
    <n v="800"/>
    <n v="0"/>
  </r>
  <r>
    <n v="186015042"/>
    <s v="ACQUITY UPLC CH-A"/>
    <s v="WPPL (SG20)"/>
    <m/>
    <s v="LC"/>
    <s v="H Class"/>
    <s v="Column Managers"/>
    <n v="600.79999999999995"/>
    <s v="Ee Ling Lim"/>
    <s v="Current Production Plan"/>
    <m/>
    <m/>
    <m/>
    <m/>
    <m/>
    <m/>
    <m/>
    <m/>
    <m/>
    <n v="0"/>
    <n v="420"/>
    <n v="504"/>
    <n v="516"/>
    <n v="500"/>
    <n v="1940"/>
    <n v="500"/>
    <n v="595"/>
    <n v="575"/>
    <n v="500"/>
    <n v="2170"/>
    <n v="442"/>
    <n v="620"/>
    <n v="575"/>
    <n v="645"/>
    <n v="0"/>
  </r>
  <r>
    <n v="186015042"/>
    <s v="ACQUITY UPLC CH-A"/>
    <s v="WPPL (SG20)"/>
    <m/>
    <s v="LC"/>
    <s v="H Class"/>
    <s v="Column Managers"/>
    <n v="600.79999999999995"/>
    <s v="Ee Ling Lim"/>
    <s v="Demand Plan"/>
    <n v="0"/>
    <n v="0"/>
    <n v="0"/>
    <n v="0"/>
    <m/>
    <n v="138"/>
    <n v="359"/>
    <n v="407"/>
    <n v="459"/>
    <n v="1363"/>
    <n v="304"/>
    <n v="421"/>
    <n v="414"/>
    <n v="599"/>
    <n v="1738"/>
    <n v="384"/>
    <n v="528"/>
    <n v="465"/>
    <n v="515"/>
    <n v="1892"/>
    <n v="440"/>
    <n v="593"/>
    <n v="573"/>
    <n v="667.75"/>
    <n v="0"/>
  </r>
  <r>
    <n v="186015042"/>
    <s v="ACQUITY UPLC CH-A"/>
    <s v="WPPL (SG20)"/>
    <m/>
    <s v="LC"/>
    <s v="H Class"/>
    <s v="Column Managers"/>
    <n v="600.79999999999995"/>
    <s v="Ee Ling Lim"/>
    <s v="Backlog"/>
    <n v="0"/>
    <n v="0"/>
    <n v="0"/>
    <n v="0"/>
    <n v="0"/>
    <n v="0"/>
    <n v="0"/>
    <n v="0"/>
    <n v="0"/>
    <n v="0"/>
    <n v="0"/>
    <n v="0"/>
    <n v="0"/>
    <n v="0"/>
    <n v="0"/>
    <n v="0"/>
    <n v="0"/>
    <n v="0"/>
    <n v="0"/>
    <n v="0"/>
    <n v="0"/>
    <n v="0"/>
    <n v="0"/>
    <n v="0"/>
    <n v="0"/>
  </r>
  <r>
    <n v="186015042"/>
    <s v="ACQUITY UPLC CH-A"/>
    <s v="WPPL (SG20)"/>
    <n v="160"/>
    <s v="LC"/>
    <s v="H Class"/>
    <s v="Column Managers"/>
    <n v="600.79999999999995"/>
    <s v="Ee Ling Lim"/>
    <s v="End Inv @ Accept Plan Volume"/>
    <n v="0"/>
    <n v="0"/>
    <n v="0"/>
    <n v="0"/>
    <m/>
    <n v="146"/>
    <n v="67"/>
    <n v="129"/>
    <n v="195"/>
    <n v="537"/>
    <n v="159"/>
    <n v="237"/>
    <n v="303"/>
    <n v="23"/>
    <n v="23"/>
    <n v="177"/>
    <n v="264"/>
    <n v="374"/>
    <n v="294"/>
    <m/>
    <n v="306"/>
    <n v="238"/>
    <n v="165"/>
    <n v="142.25"/>
    <m/>
  </r>
  <r>
    <n v="186015042"/>
    <s v="ACQUITY UPLC CH-A"/>
    <s v="WPPL (SG20)"/>
    <n v="160"/>
    <s v="LC"/>
    <s v="H Class"/>
    <s v="Column Managers"/>
    <n v="600.79999999999995"/>
    <s v="Ee Ling Lim"/>
    <s v="Planned Ending INV"/>
    <n v="0"/>
    <n v="0"/>
    <n v="0"/>
    <n v="0"/>
    <m/>
    <n v="146"/>
    <n v="67"/>
    <n v="129"/>
    <n v="195"/>
    <n v="537"/>
    <n v="159"/>
    <n v="237"/>
    <n v="303"/>
    <n v="145"/>
    <n v="145"/>
    <n v="177"/>
    <n v="264"/>
    <n v="374"/>
    <n v="294"/>
    <m/>
    <n v="306"/>
    <n v="238"/>
    <n v="165"/>
    <n v="142.25"/>
    <m/>
  </r>
  <r>
    <n v="186015042"/>
    <s v="ACQUITY UPLC CH-A"/>
    <s v="WPPL (SG20)"/>
    <m/>
    <s v="LC"/>
    <s v="H Class"/>
    <s v="Column Managers"/>
    <n v="600.79999999999995"/>
    <s v="Ee Ling Lim"/>
    <s v="Planned Ending INV Value"/>
    <n v="0"/>
    <n v="0"/>
    <n v="0"/>
    <n v="0"/>
    <n v="0"/>
    <n v="88670.18"/>
    <n v="40691.109999999993"/>
    <n v="78345.569999999992"/>
    <n v="118429.34999999999"/>
    <n v="326136.20999999996"/>
    <n v="96565.469999999987"/>
    <n v="143937.21"/>
    <n v="123287.98999999999"/>
    <n v="87116"/>
    <n v="87116"/>
    <n v="106341.59999999999"/>
    <n v="158611.19999999998"/>
    <n v="224699.19999999998"/>
    <n v="176635.19999999998"/>
    <m/>
    <n v="183844.8"/>
    <n v="142990.39999999999"/>
    <n v="99131.999999999985"/>
    <n v="85463.799999999988"/>
    <m/>
  </r>
  <r>
    <n v="186015042"/>
    <s v="ACQUITY UPLC CH-A"/>
    <s v="WPPL (SG20)"/>
    <m/>
    <s v="LC"/>
    <s v="H Class"/>
    <s v="Column Managers"/>
    <n v="600.79999999999995"/>
    <s v="Ee Ling Lim"/>
    <s v="Planned Ending Inv Value @ Accpt Plan"/>
    <m/>
    <m/>
    <m/>
    <m/>
    <n v="0"/>
    <m/>
    <m/>
    <m/>
    <m/>
    <n v="0"/>
    <n v="96565.469999999987"/>
    <n v="143937.21"/>
    <n v="123287.98999999999"/>
    <n v="13818.4"/>
    <n v="13818.4"/>
    <n v="106341.59999999999"/>
    <n v="158611.19999999998"/>
    <n v="224699.19999999998"/>
    <n v="176635.19999999998"/>
    <m/>
    <n v="183844.8"/>
    <n v="142990.39999999999"/>
    <n v="99131.999999999985"/>
    <n v="85463.799999999988"/>
    <m/>
  </r>
  <r>
    <n v="186015042"/>
    <s v="ACQUITY UPLC CH-A"/>
    <s v="WPPL (SG20)"/>
    <m/>
    <s v="LC"/>
    <s v="H Class"/>
    <s v="Column Managers"/>
    <n v="600.79999999999995"/>
    <s v="Ee Ling Lim"/>
    <s v="Proposed Production "/>
    <m/>
    <m/>
    <m/>
    <m/>
    <m/>
    <m/>
    <m/>
    <m/>
    <m/>
    <m/>
    <m/>
    <m/>
    <m/>
    <n v="500"/>
    <n v="500"/>
    <n v="500"/>
    <n v="595"/>
    <n v="575"/>
    <n v="500"/>
    <n v="2170"/>
    <n v="442"/>
    <n v="525"/>
    <n v="500"/>
    <n v="645"/>
    <n v="0"/>
  </r>
  <r>
    <n v="186015043"/>
    <s v="ACQUITY UPLC CM-A"/>
    <s v="WPPL (SG20)"/>
    <n v="0"/>
    <s v="LC"/>
    <s v="H Class"/>
    <s v="Column Managers"/>
    <n v="2549.13"/>
    <s v="Ee Ling Lim"/>
    <s v="∆ Accepted from Proposed"/>
    <m/>
    <m/>
    <m/>
    <m/>
    <m/>
    <m/>
    <m/>
    <m/>
    <m/>
    <n v="0"/>
    <n v="0"/>
    <n v="0"/>
    <n v="1235"/>
    <n v="-50"/>
    <n v="1185"/>
    <n v="0"/>
    <n v="0"/>
    <n v="0"/>
    <n v="0"/>
    <m/>
    <n v="0"/>
    <n v="-5"/>
    <n v="30"/>
    <n v="-25"/>
    <m/>
  </r>
  <r>
    <n v="186015043"/>
    <s v="ACQUITY UPLC CM-A"/>
    <s v="WPPL (SG20)"/>
    <n v="0"/>
    <s v="LC"/>
    <s v="H Class"/>
    <s v="Column Managers"/>
    <n v="2549.13"/>
    <s v="Ee Ling Lim"/>
    <s v="∆ Proposed from Current"/>
    <m/>
    <m/>
    <m/>
    <m/>
    <m/>
    <m/>
    <m/>
    <m/>
    <m/>
    <n v="0"/>
    <m/>
    <m/>
    <n v="-100"/>
    <n v="0"/>
    <n v="-100"/>
    <n v="0"/>
    <n v="0"/>
    <n v="0"/>
    <n v="0"/>
    <m/>
    <n v="0"/>
    <n v="5"/>
    <n v="-30"/>
    <n v="25"/>
    <m/>
  </r>
  <r>
    <n v="186015043"/>
    <s v="ACQUITY UPLC CM-A"/>
    <s v="WPPL (SG20)"/>
    <n v="0"/>
    <s v="LC"/>
    <s v="H Class"/>
    <s v="Column Managers"/>
    <n v="2549.13"/>
    <s v="Ee Ling Lim"/>
    <s v="Accepted Plan"/>
    <m/>
    <m/>
    <m/>
    <m/>
    <m/>
    <m/>
    <m/>
    <m/>
    <m/>
    <n v="0"/>
    <m/>
    <m/>
    <m/>
    <n v="0"/>
    <n v="0"/>
    <n v="310"/>
    <n v="320"/>
    <n v="340"/>
    <n v="340"/>
    <n v="1310"/>
    <n v="265"/>
    <n v="280"/>
    <n v="305"/>
    <n v="285"/>
    <n v="0"/>
  </r>
  <r>
    <n v="186015043"/>
    <s v="ACQUITY UPLC CM-A"/>
    <s v="WPPL (SG20)"/>
    <m/>
    <s v="LC"/>
    <s v="H Class"/>
    <s v="Column Managers"/>
    <n v="2549.13"/>
    <s v="Ee Ling Lim"/>
    <s v="Budget"/>
    <n v="0"/>
    <n v="0"/>
    <n v="0"/>
    <n v="0"/>
    <m/>
    <n v="0"/>
    <n v="0"/>
    <n v="0"/>
    <n v="0"/>
    <m/>
    <n v="0"/>
    <n v="0"/>
    <n v="0"/>
    <n v="0"/>
    <m/>
    <n v="280"/>
    <n v="360"/>
    <n v="393"/>
    <n v="493"/>
    <n v="1526"/>
    <n v="0"/>
    <n v="0"/>
    <n v="0"/>
    <n v="0"/>
    <n v="0"/>
  </r>
  <r>
    <n v="186015043"/>
    <s v="ACQUITY UPLC CM-A"/>
    <s v="WPPL (SG20)"/>
    <n v="0"/>
    <s v="LC"/>
    <s v="H Class"/>
    <s v="Column Managers"/>
    <n v="2549.13"/>
    <s v="Ee Ling Lim"/>
    <s v="Current Production Plan"/>
    <m/>
    <m/>
    <m/>
    <m/>
    <m/>
    <m/>
    <m/>
    <m/>
    <m/>
    <n v="0"/>
    <n v="0"/>
    <n v="39"/>
    <n v="102"/>
    <n v="71"/>
    <n v="212"/>
    <n v="310"/>
    <n v="320"/>
    <n v="340"/>
    <n v="340"/>
    <n v="1310"/>
    <n v="265"/>
    <n v="280"/>
    <n v="305"/>
    <n v="285"/>
    <n v="0"/>
  </r>
  <r>
    <n v="186015043"/>
    <s v="ACQUITY UPLC CM-A"/>
    <s v="WPPL (SG20)"/>
    <m/>
    <s v="LC"/>
    <s v="H Class"/>
    <s v="Column Managers"/>
    <n v="2549.13"/>
    <s v="Ee Ling Lim"/>
    <s v="Demand Plan"/>
    <n v="0"/>
    <n v="0"/>
    <n v="0"/>
    <n v="0"/>
    <m/>
    <n v="23"/>
    <n v="72"/>
    <n v="136"/>
    <n v="198"/>
    <n v="429"/>
    <n v="120"/>
    <n v="191"/>
    <n v="206"/>
    <n v="281"/>
    <n v="798"/>
    <n v="193"/>
    <n v="227"/>
    <n v="243"/>
    <n v="315"/>
    <n v="978"/>
    <n v="247"/>
    <n v="285"/>
    <n v="273"/>
    <n v="317"/>
    <n v="0"/>
  </r>
  <r>
    <n v="186015043"/>
    <s v="ACQUITY UPLC CM-A"/>
    <s v="WPPL (SG20)"/>
    <m/>
    <s v="LC"/>
    <s v="H Class"/>
    <s v="Column Managers"/>
    <n v="2549.13"/>
    <s v="Ee Ling Lim"/>
    <s v="Backlog"/>
    <n v="0"/>
    <n v="0"/>
    <n v="0"/>
    <n v="0"/>
    <n v="0"/>
    <n v="0"/>
    <n v="0"/>
    <n v="0"/>
    <n v="0"/>
    <n v="0"/>
    <n v="0"/>
    <n v="0"/>
    <n v="0"/>
    <n v="0"/>
    <n v="0"/>
    <n v="0"/>
    <n v="0"/>
    <n v="0"/>
    <n v="0"/>
    <n v="0"/>
    <n v="8"/>
    <n v="0"/>
    <n v="0"/>
    <n v="0"/>
    <n v="0"/>
  </r>
  <r>
    <n v="186015043"/>
    <s v="ACQUITY UPLC CM-A"/>
    <s v="WPPL (SG20)"/>
    <n v="0"/>
    <s v="LC"/>
    <s v="H Class"/>
    <s v="Column Managers"/>
    <n v="2549.13"/>
    <s v="Ee Ling Lim"/>
    <s v="End Inv @ Accept Plan Volume"/>
    <n v="0"/>
    <n v="0"/>
    <n v="0"/>
    <n v="0"/>
    <m/>
    <n v="0"/>
    <n v="8"/>
    <n v="50"/>
    <n v="33"/>
    <n v="91"/>
    <n v="162"/>
    <n v="425"/>
    <n v="265"/>
    <n v="32"/>
    <n v="32"/>
    <n v="76"/>
    <n v="95"/>
    <n v="106"/>
    <n v="73"/>
    <m/>
    <n v="82"/>
    <n v="77"/>
    <n v="109"/>
    <n v="77"/>
    <m/>
  </r>
  <r>
    <n v="186015043"/>
    <s v="ACQUITY UPLC CM-A"/>
    <s v="WPPL (SG20)"/>
    <n v="65"/>
    <s v="LC"/>
    <s v="H Class"/>
    <s v="Column Managers"/>
    <n v="2549.13"/>
    <s v="Ee Ling Lim"/>
    <s v="Planned Ending INV"/>
    <n v="0"/>
    <n v="0"/>
    <n v="0"/>
    <n v="0"/>
    <m/>
    <n v="0"/>
    <n v="8"/>
    <n v="50"/>
    <n v="33"/>
    <n v="91"/>
    <n v="162"/>
    <n v="425"/>
    <n v="265"/>
    <n v="32"/>
    <n v="32"/>
    <n v="76"/>
    <n v="95"/>
    <n v="106"/>
    <n v="73"/>
    <m/>
    <n v="82"/>
    <n v="82"/>
    <n v="84"/>
    <n v="77"/>
    <m/>
  </r>
  <r>
    <n v="186015043"/>
    <s v="ACQUITY UPLC CM-A"/>
    <s v="WPPL (SG20)"/>
    <n v="65"/>
    <s v="LC"/>
    <s v="H Class"/>
    <s v="Column Managers"/>
    <n v="2549.13"/>
    <s v="Ee Ling Lim"/>
    <s v="Planned Ending INV Value"/>
    <n v="0"/>
    <n v="0"/>
    <n v="0"/>
    <n v="0"/>
    <n v="0"/>
    <n v="0"/>
    <n v="22476.719999999998"/>
    <n v="140479.49999999997"/>
    <n v="92716.469999999987"/>
    <n v="255672.68999999994"/>
    <n v="455153.57999999996"/>
    <n v="1194075.7499999998"/>
    <n v="632157.74999999988"/>
    <n v="81572.160000000003"/>
    <n v="81572.160000000003"/>
    <n v="193733.88"/>
    <n v="242167.35"/>
    <n v="270207.78000000003"/>
    <n v="186086.49000000002"/>
    <m/>
    <n v="209028.66"/>
    <n v="209028.66"/>
    <n v="214126.92"/>
    <n v="196283.01"/>
    <m/>
  </r>
  <r>
    <n v="186015043"/>
    <s v="ACQUITY UPLC CM-A"/>
    <s v="WPPL (SG20)"/>
    <m/>
    <s v="LC"/>
    <s v="H Class"/>
    <s v="Column Managers"/>
    <n v="2549.13"/>
    <s v="Ee Ling Lim"/>
    <s v="Planned Ending Inv Value @ Accpt Plan"/>
    <m/>
    <m/>
    <m/>
    <m/>
    <n v="0"/>
    <m/>
    <m/>
    <m/>
    <m/>
    <n v="0"/>
    <n v="455153.57999999996"/>
    <n v="1194075.7499999998"/>
    <n v="632157.74999999988"/>
    <n v="81572.160000000003"/>
    <n v="81572.160000000003"/>
    <n v="193733.88"/>
    <n v="242167.35"/>
    <n v="270207.78000000003"/>
    <n v="186086.49000000002"/>
    <m/>
    <n v="209028.66"/>
    <n v="196283.01"/>
    <n v="277855.17"/>
    <n v="196283.01"/>
    <m/>
  </r>
  <r>
    <n v="186015043"/>
    <s v="ACQUITY UPLC CM-A"/>
    <s v="WPPL (SG20)"/>
    <m/>
    <s v="LC"/>
    <s v="H Class"/>
    <s v="Column Managers"/>
    <n v="2549.13"/>
    <s v="Ee Ling Lim"/>
    <s v="Proposed Production "/>
    <m/>
    <m/>
    <m/>
    <m/>
    <m/>
    <m/>
    <m/>
    <m/>
    <m/>
    <m/>
    <m/>
    <m/>
    <m/>
    <n v="50"/>
    <n v="50"/>
    <n v="310"/>
    <n v="320"/>
    <n v="340"/>
    <n v="340"/>
    <n v="1310"/>
    <n v="265"/>
    <n v="285"/>
    <n v="275"/>
    <n v="310"/>
    <n v="0"/>
  </r>
  <r>
    <n v="186015045"/>
    <s v="ACQUITY UPLC CH-30A"/>
    <s v="WPPL (SG20)"/>
    <m/>
    <s v="LC"/>
    <s v="H Class"/>
    <s v="Column Managers"/>
    <n v="929.97"/>
    <s v="Ee Ling Lim"/>
    <s v="∆ Accepted from Proposed"/>
    <m/>
    <m/>
    <m/>
    <m/>
    <m/>
    <m/>
    <m/>
    <m/>
    <m/>
    <n v="0"/>
    <n v="0"/>
    <n v="0"/>
    <n v="805"/>
    <n v="-36"/>
    <n v="769"/>
    <n v="0"/>
    <n v="0"/>
    <n v="0"/>
    <n v="0"/>
    <m/>
    <n v="0"/>
    <n v="0"/>
    <n v="25"/>
    <n v="-25"/>
    <m/>
  </r>
  <r>
    <n v="186015045"/>
    <s v="ACQUITY UPLC CH-30A"/>
    <s v="WPPL (SG20)"/>
    <m/>
    <s v="LC"/>
    <s v="H Class"/>
    <s v="Column Managers"/>
    <n v="929.97"/>
    <s v="Ee Ling Lim"/>
    <s v="∆ Proposed from Current"/>
    <m/>
    <m/>
    <m/>
    <m/>
    <m/>
    <m/>
    <m/>
    <m/>
    <m/>
    <n v="0"/>
    <m/>
    <m/>
    <n v="-100"/>
    <n v="0"/>
    <n v="-100"/>
    <n v="0"/>
    <n v="0"/>
    <n v="0"/>
    <n v="0"/>
    <m/>
    <n v="0"/>
    <n v="-30"/>
    <n v="-50"/>
    <n v="-15"/>
    <m/>
  </r>
  <r>
    <n v="186015045"/>
    <s v="ACQUITY UPLC CH-30A"/>
    <s v="WPPL (SG20)"/>
    <m/>
    <s v="LC"/>
    <s v="H Class"/>
    <s v="Column Managers"/>
    <n v="929.97"/>
    <s v="Ee Ling Lim"/>
    <s v="Accepted Plan"/>
    <m/>
    <m/>
    <m/>
    <m/>
    <m/>
    <m/>
    <m/>
    <m/>
    <m/>
    <n v="0"/>
    <m/>
    <m/>
    <m/>
    <n v="0"/>
    <n v="0"/>
    <n v="50"/>
    <n v="100"/>
    <n v="100"/>
    <n v="50"/>
    <n v="300"/>
    <n v="90"/>
    <n v="85"/>
    <n v="75"/>
    <n v="75"/>
    <n v="0"/>
  </r>
  <r>
    <n v="186015045"/>
    <s v="ACQUITY UPLC CH-30A"/>
    <s v="WPPL (SG20)"/>
    <m/>
    <s v="LC"/>
    <s v="H Class"/>
    <s v="Column Managers"/>
    <n v="929.97"/>
    <s v="Ee Ling Lim"/>
    <s v="Budget"/>
    <n v="0"/>
    <n v="0"/>
    <n v="0"/>
    <n v="0"/>
    <m/>
    <n v="0"/>
    <n v="0"/>
    <n v="0"/>
    <n v="0"/>
    <m/>
    <n v="0"/>
    <n v="0"/>
    <n v="0"/>
    <n v="0"/>
    <m/>
    <n v="124.31160477152794"/>
    <n v="155.63990619945415"/>
    <n v="169.01486988847583"/>
    <n v="206.75258157786038"/>
    <n v="655.71896243731828"/>
    <n v="50"/>
    <n v="135"/>
    <n v="120"/>
    <n v="140"/>
    <n v="0"/>
  </r>
  <r>
    <n v="186015045"/>
    <s v="ACQUITY UPLC CH-30A"/>
    <s v="WPPL (SG20)"/>
    <m/>
    <s v="LC"/>
    <s v="H Class"/>
    <s v="Column Managers"/>
    <n v="929.97"/>
    <s v="Ee Ling Lim"/>
    <s v="Current Production Plan"/>
    <m/>
    <m/>
    <m/>
    <m/>
    <m/>
    <m/>
    <m/>
    <m/>
    <m/>
    <n v="0"/>
    <n v="0"/>
    <n v="21"/>
    <n v="100"/>
    <n v="36"/>
    <n v="157"/>
    <n v="50"/>
    <n v="100"/>
    <n v="100"/>
    <n v="50"/>
    <n v="300"/>
    <n v="90"/>
    <n v="115"/>
    <n v="100"/>
    <n v="115"/>
    <n v="0"/>
  </r>
  <r>
    <n v="186015045"/>
    <s v="ACQUITY UPLC CH-30A"/>
    <s v="WPPL (SG20)"/>
    <m/>
    <s v="LC"/>
    <s v="H Class"/>
    <s v="Column Managers"/>
    <n v="929.97"/>
    <s v="Ee Ling Lim"/>
    <s v="Demand Plan"/>
    <n v="0"/>
    <n v="0"/>
    <n v="0"/>
    <n v="0"/>
    <m/>
    <n v="9"/>
    <n v="93"/>
    <n v="29"/>
    <n v="139"/>
    <n v="270"/>
    <n v="121"/>
    <n v="84"/>
    <n v="106"/>
    <n v="120"/>
    <n v="431"/>
    <n v="81"/>
    <n v="83"/>
    <n v="107"/>
    <n v="125"/>
    <n v="396"/>
    <n v="51"/>
    <n v="96.646090534979436"/>
    <n v="92.880658436214006"/>
    <n v="108.56995884773663"/>
    <n v="0"/>
  </r>
  <r>
    <n v="186015045"/>
    <s v="ACQUITY UPLC CH-30A"/>
    <s v="WPPL (SG20)"/>
    <m/>
    <s v="LC"/>
    <s v="H Class"/>
    <s v="Column Managers"/>
    <n v="929.97"/>
    <s v="Ee Ling Lim"/>
    <s v="Backlog"/>
    <n v="0"/>
    <n v="0"/>
    <n v="0"/>
    <n v="0"/>
    <n v="0"/>
    <n v="0"/>
    <n v="0"/>
    <n v="0"/>
    <n v="0"/>
    <n v="0"/>
    <n v="0"/>
    <n v="0"/>
    <n v="0"/>
    <n v="0"/>
    <n v="0"/>
    <n v="0"/>
    <n v="0"/>
    <n v="0"/>
    <n v="0"/>
    <n v="0"/>
    <n v="55"/>
    <n v="0"/>
    <n v="0"/>
    <n v="0"/>
    <n v="0"/>
  </r>
  <r>
    <n v="186015045"/>
    <s v="ACQUITY UPLC CH-30A"/>
    <s v="WPPL (SG20)"/>
    <m/>
    <s v="LC"/>
    <s v="H Class"/>
    <s v="Column Managers"/>
    <n v="929.97"/>
    <s v="Ee Ling Lim"/>
    <s v="End Inv @ Accept Plan Volume"/>
    <n v="0"/>
    <n v="0"/>
    <n v="0"/>
    <n v="0"/>
    <m/>
    <n v="0"/>
    <n v="0"/>
    <n v="55"/>
    <n v="190"/>
    <n v="245"/>
    <n v="86"/>
    <n v="231"/>
    <n v="269"/>
    <n v="189"/>
    <n v="189"/>
    <n v="152"/>
    <n v="161"/>
    <n v="162"/>
    <n v="64"/>
    <m/>
    <n v="93"/>
    <n v="81.353909465020564"/>
    <n v="63.473251028806558"/>
    <n v="29.903292181069915"/>
    <m/>
  </r>
  <r>
    <n v="186015045"/>
    <s v="ACQUITY UPLC CH-30A"/>
    <s v="WPPL (SG20)"/>
    <n v="40"/>
    <s v="LC"/>
    <s v="H Class"/>
    <s v="Column Managers"/>
    <n v="929.97"/>
    <s v="Ee Ling Lim"/>
    <s v="Planned Ending INV"/>
    <n v="0"/>
    <n v="0"/>
    <n v="0"/>
    <n v="0"/>
    <m/>
    <n v="0"/>
    <n v="0"/>
    <n v="55"/>
    <n v="190"/>
    <n v="245"/>
    <n v="86"/>
    <n v="231"/>
    <n v="269"/>
    <n v="189"/>
    <n v="189"/>
    <n v="152"/>
    <n v="161"/>
    <n v="162"/>
    <n v="64"/>
    <m/>
    <n v="93"/>
    <n v="81.353909465020564"/>
    <n v="38.473251028806558"/>
    <n v="29.903292181069915"/>
    <m/>
  </r>
  <r>
    <n v="186015045"/>
    <s v="ACQUITY UPLC CH-30A"/>
    <s v="WPPL (SG20)"/>
    <n v="40"/>
    <s v="LC"/>
    <s v="H Class"/>
    <s v="Column Managers"/>
    <n v="929.97"/>
    <s v="Ee Ling Lim"/>
    <s v="Planned Ending INV Value"/>
    <n v="0"/>
    <n v="0"/>
    <n v="0"/>
    <n v="0"/>
    <n v="0"/>
    <n v="0"/>
    <n v="0"/>
    <n v="75002.95"/>
    <n v="259101.09999999998"/>
    <n v="334104.05"/>
    <n v="117277.33999999998"/>
    <n v="315012.38999999996"/>
    <n v="313648.69999999995"/>
    <n v="175764.33000000002"/>
    <n v="175764.33000000002"/>
    <n v="141355.44"/>
    <n v="149725.17000000001"/>
    <n v="150655.14000000001"/>
    <n v="59518.080000000002"/>
    <m/>
    <n v="86487.21"/>
    <n v="75656.695185185177"/>
    <n v="35778.969259259233"/>
    <n v="27809.164629629591"/>
    <m/>
  </r>
  <r>
    <n v="186015045"/>
    <s v="ACQUITY UPLC CH-30A"/>
    <s v="WPPL (SG20)"/>
    <m/>
    <s v="LC"/>
    <s v="H Class"/>
    <s v="Column Managers"/>
    <n v="929.97"/>
    <s v="Ee Ling Lim"/>
    <s v="Planned Ending Inv Value @ Accpt Plan"/>
    <m/>
    <m/>
    <m/>
    <m/>
    <n v="0"/>
    <m/>
    <m/>
    <m/>
    <m/>
    <n v="0"/>
    <n v="117277.33999999998"/>
    <n v="315012.38999999996"/>
    <n v="313648.69999999995"/>
    <n v="175764.33000000002"/>
    <n v="175764.33000000002"/>
    <n v="141355.44"/>
    <n v="149725.17000000001"/>
    <n v="150655.14000000001"/>
    <n v="59518.080000000002"/>
    <m/>
    <n v="86487.21"/>
    <n v="75656.695185185177"/>
    <n v="59028.21925925924"/>
    <n v="27809.164629629591"/>
    <m/>
  </r>
  <r>
    <n v="186015045"/>
    <s v="ACQUITY UPLC CH-30A"/>
    <s v="WPPL (SG20)"/>
    <m/>
    <s v="LC"/>
    <s v="H Class"/>
    <s v="Column Managers"/>
    <n v="929.97"/>
    <s v="Ee Ling Lim"/>
    <s v="Proposed Production "/>
    <m/>
    <m/>
    <m/>
    <m/>
    <m/>
    <m/>
    <m/>
    <m/>
    <m/>
    <m/>
    <m/>
    <m/>
    <m/>
    <n v="36"/>
    <n v="36"/>
    <n v="50"/>
    <n v="100"/>
    <n v="100"/>
    <n v="50"/>
    <n v="300"/>
    <n v="90"/>
    <n v="85"/>
    <n v="50"/>
    <n v="100"/>
    <n v="0"/>
  </r>
  <r>
    <n v="186015046"/>
    <s v="HP CPSM-FTN"/>
    <s v="WPPL (SG20)"/>
    <m/>
    <s v="LC"/>
    <s v="I-Class"/>
    <s v="Injectors"/>
    <n v="5272.75"/>
    <s v="Ee Ling Lim"/>
    <s v="∆ Accepted from Proposed"/>
    <m/>
    <m/>
    <m/>
    <m/>
    <m/>
    <m/>
    <m/>
    <m/>
    <m/>
    <n v="0"/>
    <n v="0"/>
    <n v="0"/>
    <n v="1190"/>
    <n v="-200"/>
    <n v="990"/>
    <n v="0"/>
    <n v="0"/>
    <n v="0"/>
    <n v="0"/>
    <m/>
    <n v="0"/>
    <n v="5"/>
    <n v="-5"/>
    <n v="0"/>
    <m/>
  </r>
  <r>
    <n v="186015046"/>
    <s v="HP CPSM-FTN"/>
    <s v="WPPL (SG20)"/>
    <m/>
    <s v="LC"/>
    <s v="I-Class"/>
    <s v="Injectors"/>
    <n v="5272.75"/>
    <s v="Ee Ling Lim"/>
    <s v="∆ Proposed from Current"/>
    <m/>
    <m/>
    <m/>
    <m/>
    <m/>
    <m/>
    <m/>
    <m/>
    <m/>
    <n v="0"/>
    <m/>
    <m/>
    <n v="-140"/>
    <n v="0"/>
    <n v="-140"/>
    <n v="0"/>
    <n v="0"/>
    <n v="0"/>
    <n v="0"/>
    <m/>
    <n v="0"/>
    <n v="-30"/>
    <n v="-5"/>
    <n v="0"/>
    <m/>
  </r>
  <r>
    <n v="186015046"/>
    <s v="HP CPSM-FTN"/>
    <s v="WPPL (SG20)"/>
    <m/>
    <s v="LC"/>
    <s v="I-Class"/>
    <s v="Injectors"/>
    <n v="5272.75"/>
    <s v="Ee Ling Lim"/>
    <s v="Accepted Plan"/>
    <m/>
    <m/>
    <m/>
    <m/>
    <m/>
    <m/>
    <m/>
    <m/>
    <m/>
    <n v="0"/>
    <m/>
    <m/>
    <m/>
    <n v="0"/>
    <n v="0"/>
    <n v="110"/>
    <n v="100"/>
    <n v="150"/>
    <n v="185"/>
    <n v="545"/>
    <n v="155"/>
    <n v="105"/>
    <n v="145"/>
    <n v="160"/>
    <n v="0"/>
  </r>
  <r>
    <n v="186015046"/>
    <s v="HP CPSM-FTN"/>
    <s v="WPPL (SG20)"/>
    <m/>
    <s v="LC"/>
    <s v="I-Class"/>
    <s v="Injectors"/>
    <n v="5272.75"/>
    <s v="Ee Ling Lim"/>
    <s v="Budget"/>
    <n v="0"/>
    <n v="0"/>
    <n v="0"/>
    <n v="0"/>
    <m/>
    <n v="0"/>
    <n v="0"/>
    <n v="0"/>
    <n v="0"/>
    <m/>
    <n v="0"/>
    <n v="0"/>
    <n v="0"/>
    <n v="0"/>
    <m/>
    <n v="150"/>
    <n v="210"/>
    <n v="290"/>
    <n v="358"/>
    <n v="1008"/>
    <n v="220"/>
    <n v="250"/>
    <n v="240"/>
    <n v="290"/>
    <n v="0"/>
  </r>
  <r>
    <n v="186015046"/>
    <s v="HP CPSM-FTN"/>
    <s v="WPPL (SG20)"/>
    <m/>
    <s v="LC"/>
    <s v="I-Class"/>
    <s v="Injectors"/>
    <n v="5272.75"/>
    <s v="Ee Ling Lim"/>
    <s v="Current Production Plan"/>
    <m/>
    <m/>
    <m/>
    <m/>
    <m/>
    <m/>
    <m/>
    <m/>
    <m/>
    <n v="0"/>
    <n v="0"/>
    <n v="0"/>
    <n v="0"/>
    <n v="159"/>
    <n v="159"/>
    <n v="110"/>
    <n v="100"/>
    <n v="150"/>
    <n v="185"/>
    <n v="545"/>
    <n v="155"/>
    <n v="130"/>
    <n v="155"/>
    <n v="160"/>
    <n v="0"/>
  </r>
  <r>
    <n v="186015046"/>
    <s v="HP CPSM-FTN"/>
    <s v="WPPL (SG20)"/>
    <m/>
    <s v="LC"/>
    <s v="I-Class"/>
    <s v="Injectors"/>
    <n v="5272.75"/>
    <s v="Ee Ling Lim"/>
    <s v="Demand Plan"/>
    <n v="0"/>
    <n v="0"/>
    <n v="0"/>
    <n v="0"/>
    <m/>
    <n v="0"/>
    <n v="0"/>
    <n v="0"/>
    <n v="0"/>
    <n v="0"/>
    <n v="0"/>
    <n v="7"/>
    <n v="29"/>
    <n v="11"/>
    <n v="47"/>
    <n v="85"/>
    <n v="104"/>
    <n v="148"/>
    <n v="154"/>
    <n v="491"/>
    <n v="131"/>
    <n v="131.9921875"/>
    <n v="153.28125"/>
    <n v="161.796875"/>
    <n v="0"/>
  </r>
  <r>
    <n v="186015046"/>
    <s v="HP CPSM-FTN"/>
    <s v="WPPL (SG20)"/>
    <m/>
    <s v="LC"/>
    <s v="I-Class"/>
    <s v="Injectors"/>
    <n v="5272.75"/>
    <s v="Ee Ling Lim"/>
    <s v="Backlog"/>
    <n v="0"/>
    <n v="0"/>
    <n v="0"/>
    <n v="0"/>
    <n v="0"/>
    <n v="0"/>
    <n v="0"/>
    <n v="0"/>
    <n v="0"/>
    <n v="0"/>
    <n v="0"/>
    <n v="0"/>
    <n v="0"/>
    <n v="0"/>
    <n v="0"/>
    <n v="0"/>
    <n v="0"/>
    <n v="0"/>
    <n v="0"/>
    <n v="0"/>
    <n v="55"/>
    <n v="0"/>
    <n v="0"/>
    <n v="0"/>
    <n v="0"/>
  </r>
  <r>
    <n v="186015046"/>
    <s v="HP CPSM-FTN"/>
    <s v="WPPL (SG20)"/>
    <m/>
    <s v="LC"/>
    <s v="I-Class"/>
    <s v="Injectors"/>
    <n v="5272.75"/>
    <s v="Ee Ling Lim"/>
    <s v="End Inv @ Accept Plan Volume"/>
    <n v="0"/>
    <n v="0"/>
    <n v="0"/>
    <n v="0"/>
    <m/>
    <n v="0"/>
    <n v="0"/>
    <n v="0"/>
    <n v="144"/>
    <n v="144"/>
    <n v="0"/>
    <n v="0"/>
    <n v="56"/>
    <n v="143"/>
    <n v="143"/>
    <n v="146"/>
    <n v="118"/>
    <n v="119"/>
    <n v="131"/>
    <m/>
    <n v="157"/>
    <n v="130.0078125"/>
    <n v="121.7265625"/>
    <n v="119.9296875"/>
    <m/>
  </r>
  <r>
    <n v="186015046"/>
    <s v="HP CPSM-FTN"/>
    <s v="WPPL (SG20)"/>
    <m/>
    <s v="LC"/>
    <s v="I-Class"/>
    <s v="Injectors"/>
    <n v="5272.75"/>
    <s v="Ee Ling Lim"/>
    <s v="Planned Ending INV"/>
    <n v="0"/>
    <n v="0"/>
    <n v="0"/>
    <n v="0"/>
    <m/>
    <n v="0"/>
    <n v="0"/>
    <n v="0"/>
    <n v="144"/>
    <n v="144"/>
    <n v="0"/>
    <n v="0"/>
    <n v="56"/>
    <n v="143"/>
    <n v="143"/>
    <n v="146"/>
    <n v="118"/>
    <n v="119"/>
    <n v="131"/>
    <m/>
    <n v="157"/>
    <n v="125.0078125"/>
    <n v="121.7265625"/>
    <n v="119.9296875"/>
    <m/>
  </r>
  <r>
    <n v="186015046"/>
    <s v="HP CPSM-FTN"/>
    <s v="WPPL (SG20)"/>
    <m/>
    <s v="LC"/>
    <s v="I-Class"/>
    <s v="Injectors"/>
    <n v="5272.75"/>
    <s v="Ee Ling Lim"/>
    <s v="Planned Ending INV Value"/>
    <n v="0"/>
    <n v="0"/>
    <n v="0"/>
    <n v="0"/>
    <n v="0"/>
    <n v="0"/>
    <n v="0"/>
    <n v="0"/>
    <n v="851480.64"/>
    <n v="851480.64"/>
    <n v="0"/>
    <n v="0"/>
    <n v="363217.05000000005"/>
    <n v="754003.25"/>
    <n v="754003.25"/>
    <n v="769821.5"/>
    <n v="622184.5"/>
    <n v="627457.25"/>
    <n v="690730.25"/>
    <m/>
    <n v="827821.75"/>
    <n v="659134.943359375"/>
    <n v="641833.732421875"/>
    <n v="632359.259765625"/>
    <m/>
  </r>
  <r>
    <n v="186015046"/>
    <s v="HP CPSM-FTN"/>
    <s v="WPPL (SG20)"/>
    <m/>
    <s v="LC"/>
    <s v="I-Class"/>
    <s v="Injectors"/>
    <n v="5272.75"/>
    <s v="Ee Ling Lim"/>
    <s v="Planned Ending Inv Value @ Accpt Plan"/>
    <m/>
    <m/>
    <m/>
    <m/>
    <n v="0"/>
    <m/>
    <m/>
    <m/>
    <m/>
    <n v="0"/>
    <n v="0"/>
    <n v="0"/>
    <n v="363217.05000000005"/>
    <n v="754003.25"/>
    <n v="754003.25"/>
    <n v="769821.5"/>
    <n v="622184.5"/>
    <n v="627457.25"/>
    <n v="690730.25"/>
    <m/>
    <n v="827821.75"/>
    <n v="685498.693359375"/>
    <n v="641833.732421875"/>
    <n v="632359.259765625"/>
    <m/>
  </r>
  <r>
    <n v="186015046"/>
    <s v="HP CPSM-FTN"/>
    <s v="WPPL (SG20)"/>
    <m/>
    <s v="LC"/>
    <s v="I-Class"/>
    <s v="Injectors"/>
    <n v="5272.75"/>
    <s v="Ee Ling Lim"/>
    <s v="Proposed Production "/>
    <m/>
    <m/>
    <m/>
    <m/>
    <m/>
    <m/>
    <m/>
    <m/>
    <m/>
    <m/>
    <m/>
    <m/>
    <m/>
    <n v="200"/>
    <n v="200"/>
    <n v="110"/>
    <n v="100"/>
    <n v="150"/>
    <n v="185"/>
    <n v="545"/>
    <n v="155"/>
    <n v="100"/>
    <n v="150"/>
    <n v="160"/>
    <n v="0"/>
  </r>
  <r>
    <n v="186015049"/>
    <s v="ACQUITY UPLC H-Class CM-AUX"/>
    <s v="WPPL (SG20)"/>
    <n v="0"/>
    <s v="LC"/>
    <s v="H Class"/>
    <s v="Column Managers"/>
    <n v="1866.67"/>
    <s v="Ee Ling Lim"/>
    <s v="∆ Accepted from Proposed"/>
    <m/>
    <m/>
    <m/>
    <m/>
    <m/>
    <m/>
    <m/>
    <m/>
    <m/>
    <n v="0"/>
    <n v="0"/>
    <n v="0"/>
    <n v="410"/>
    <n v="-48"/>
    <n v="362"/>
    <n v="0"/>
    <n v="0"/>
    <n v="0"/>
    <n v="0"/>
    <m/>
    <n v="0"/>
    <n v="10"/>
    <n v="5"/>
    <n v="0"/>
    <m/>
  </r>
  <r>
    <n v="186015049"/>
    <s v="ACQUITY UPLC H-Class CM-AUX"/>
    <s v="WPPL (SG20)"/>
    <n v="0"/>
    <s v="LC"/>
    <s v="H Class"/>
    <s v="Column Managers"/>
    <n v="1866.67"/>
    <s v="Ee Ling Lim"/>
    <s v="∆ Proposed from Current"/>
    <m/>
    <m/>
    <m/>
    <m/>
    <m/>
    <m/>
    <m/>
    <m/>
    <m/>
    <n v="0"/>
    <m/>
    <m/>
    <n v="-75"/>
    <n v="0"/>
    <n v="-75"/>
    <n v="0"/>
    <n v="0"/>
    <n v="0"/>
    <n v="0"/>
    <m/>
    <n v="0"/>
    <n v="-10"/>
    <n v="-45"/>
    <n v="-55"/>
    <m/>
  </r>
  <r>
    <n v="186015049"/>
    <s v="ACQUITY UPLC H-Class CM-AUX"/>
    <s v="WPPL (SG20)"/>
    <m/>
    <s v="LC"/>
    <s v="H Class"/>
    <s v="Column Managers"/>
    <n v="1866.67"/>
    <s v="Ee Ling Lim"/>
    <s v="Accepted Plan"/>
    <m/>
    <m/>
    <m/>
    <m/>
    <m/>
    <m/>
    <m/>
    <m/>
    <m/>
    <n v="0"/>
    <m/>
    <m/>
    <m/>
    <n v="0"/>
    <n v="0"/>
    <n v="120"/>
    <n v="165"/>
    <n v="160"/>
    <n v="100"/>
    <n v="545"/>
    <n v="50"/>
    <n v="20"/>
    <n v="15"/>
    <n v="10"/>
    <n v="0"/>
  </r>
  <r>
    <n v="186015049"/>
    <s v="ACQUITY UPLC H-Class CM-AUX"/>
    <s v="WPPL (SG20)"/>
    <m/>
    <s v="LC"/>
    <s v="H Class"/>
    <s v="Column Managers"/>
    <n v="1866.67"/>
    <s v="Ee Ling Lim"/>
    <s v="Budget"/>
    <n v="0"/>
    <n v="0"/>
    <n v="0"/>
    <n v="0"/>
    <m/>
    <n v="0"/>
    <n v="0"/>
    <n v="0"/>
    <n v="0"/>
    <m/>
    <n v="0"/>
    <n v="0"/>
    <n v="0"/>
    <n v="0"/>
    <m/>
    <n v="113"/>
    <n v="146"/>
    <n v="156"/>
    <n v="195"/>
    <n v="610"/>
    <n v="100"/>
    <n v="100"/>
    <n v="155"/>
    <n v="150"/>
    <n v="0"/>
  </r>
  <r>
    <n v="186015049"/>
    <s v="ACQUITY UPLC H-Class CM-AUX"/>
    <s v="WPPL (SG20)"/>
    <m/>
    <s v="LC"/>
    <s v="H Class"/>
    <s v="Column Managers"/>
    <n v="1866.67"/>
    <s v="Ee Ling Lim"/>
    <s v="Current Production Plan"/>
    <m/>
    <m/>
    <m/>
    <m/>
    <m/>
    <m/>
    <m/>
    <m/>
    <m/>
    <n v="0"/>
    <n v="0"/>
    <n v="35"/>
    <n v="75"/>
    <n v="72"/>
    <n v="182"/>
    <n v="120"/>
    <n v="165"/>
    <n v="160"/>
    <n v="100"/>
    <n v="545"/>
    <n v="50"/>
    <n v="20"/>
    <n v="55"/>
    <n v="65"/>
    <n v="0"/>
  </r>
  <r>
    <n v="186015049"/>
    <s v="ACQUITY UPLC H-Class CM-AUX"/>
    <s v="WPPL (SG20)"/>
    <m/>
    <s v="LC"/>
    <s v="H Class"/>
    <s v="Column Managers"/>
    <n v="1866.67"/>
    <s v="Ee Ling Lim"/>
    <s v="Demand Plan"/>
    <n v="0"/>
    <n v="0"/>
    <n v="0"/>
    <n v="0"/>
    <m/>
    <n v="10"/>
    <n v="22"/>
    <n v="62"/>
    <n v="84"/>
    <n v="178"/>
    <n v="60"/>
    <n v="70"/>
    <n v="67"/>
    <n v="125"/>
    <n v="322"/>
    <n v="66"/>
    <n v="48"/>
    <n v="49"/>
    <n v="73"/>
    <n v="236"/>
    <n v="48"/>
    <n v="46"/>
    <n v="42"/>
    <n v="50"/>
    <n v="0"/>
  </r>
  <r>
    <n v="186015049"/>
    <s v="ACQUITY UPLC H-Class CM-AUX"/>
    <s v="WPPL (SG20)"/>
    <m/>
    <s v="LC"/>
    <s v="H Class"/>
    <s v="Column Managers"/>
    <n v="1866.67"/>
    <s v="Ee Ling Lim"/>
    <s v="Backlog"/>
    <n v="0"/>
    <n v="0"/>
    <n v="0"/>
    <n v="0"/>
    <n v="0"/>
    <n v="0"/>
    <n v="0"/>
    <n v="0"/>
    <n v="0"/>
    <n v="0"/>
    <n v="0"/>
    <n v="0"/>
    <n v="0"/>
    <n v="0"/>
    <n v="0"/>
    <n v="0"/>
    <n v="0"/>
    <n v="0"/>
    <n v="0"/>
    <n v="0"/>
    <n v="21"/>
    <n v="0"/>
    <n v="0"/>
    <n v="0"/>
    <n v="0"/>
  </r>
  <r>
    <n v="186015049"/>
    <s v="ACQUITY UPLC H-Class CM-AUX"/>
    <s v="WPPL (SG20)"/>
    <m/>
    <s v="LC"/>
    <s v="H Class"/>
    <s v="Column Managers"/>
    <n v="1866.67"/>
    <s v="Ee Ling Lim"/>
    <s v="End Inv @ Accept Plan Volume"/>
    <n v="0"/>
    <n v="0"/>
    <n v="0"/>
    <n v="0"/>
    <m/>
    <n v="0"/>
    <n v="0"/>
    <n v="26"/>
    <n v="47"/>
    <n v="73"/>
    <n v="0"/>
    <n v="112"/>
    <n v="100"/>
    <n v="47"/>
    <n v="47"/>
    <n v="63"/>
    <n v="134"/>
    <n v="174"/>
    <n v="133"/>
    <m/>
    <n v="128"/>
    <n v="102"/>
    <n v="75"/>
    <n v="35"/>
    <m/>
  </r>
  <r>
    <n v="186015049"/>
    <s v="ACQUITY UPLC H-Class CM-AUX"/>
    <s v="WPPL (SG20)"/>
    <n v="40"/>
    <s v="LC"/>
    <s v="H Class"/>
    <s v="Column Managers"/>
    <n v="1866.67"/>
    <s v="Ee Ling Lim"/>
    <s v="Planned Ending INV"/>
    <n v="0"/>
    <n v="0"/>
    <n v="0"/>
    <n v="0"/>
    <m/>
    <n v="0"/>
    <n v="0"/>
    <n v="26"/>
    <n v="47"/>
    <n v="73"/>
    <n v="24"/>
    <n v="112"/>
    <n v="100"/>
    <n v="47"/>
    <n v="47"/>
    <n v="63"/>
    <n v="134"/>
    <n v="174"/>
    <n v="133"/>
    <m/>
    <n v="128"/>
    <n v="92"/>
    <n v="60"/>
    <n v="20"/>
    <m/>
  </r>
  <r>
    <n v="186015049"/>
    <s v="ACQUITY UPLC H-Class CM-AUX"/>
    <s v="WPPL (SG20)"/>
    <n v="40"/>
    <s v="LC"/>
    <s v="H Class"/>
    <s v="Column Managers"/>
    <n v="1866.67"/>
    <s v="Ee Ling Lim"/>
    <s v="Planned Ending INV Value"/>
    <n v="0"/>
    <n v="0"/>
    <n v="0"/>
    <n v="0"/>
    <n v="0"/>
    <n v="0"/>
    <n v="0"/>
    <n v="56887.219999999994"/>
    <n v="102834.59"/>
    <n v="159721.81"/>
    <n v="52511.28"/>
    <n v="245052.63999999998"/>
    <n v="218796.99999999997"/>
    <n v="87733.49"/>
    <n v="87733.49"/>
    <n v="117600.21"/>
    <n v="250133.78"/>
    <n v="324800.58"/>
    <n v="248267.11000000002"/>
    <m/>
    <n v="238933.76000000001"/>
    <n v="171733.64"/>
    <n v="112000.20000000001"/>
    <n v="37333.4"/>
    <m/>
  </r>
  <r>
    <n v="186015049"/>
    <s v="ACQUITY UPLC H-Class CM-AUX"/>
    <s v="WPPL (SG20)"/>
    <m/>
    <s v="LC"/>
    <s v="H Class"/>
    <s v="Column Managers"/>
    <n v="1866.67"/>
    <s v="Ee Ling Lim"/>
    <s v="Planned Ending Inv Value @ Accpt Plan"/>
    <m/>
    <m/>
    <m/>
    <m/>
    <n v="0"/>
    <m/>
    <m/>
    <m/>
    <m/>
    <n v="0"/>
    <n v="0"/>
    <n v="245052.63999999998"/>
    <n v="218796.99999999997"/>
    <n v="87733.49"/>
    <n v="87733.49"/>
    <n v="117600.21"/>
    <n v="250133.78"/>
    <n v="324800.58"/>
    <n v="248267.11000000002"/>
    <m/>
    <n v="238933.76000000001"/>
    <n v="190400.34"/>
    <n v="140000.25"/>
    <n v="65333.450000000004"/>
    <m/>
  </r>
  <r>
    <n v="186015049"/>
    <s v="ACQUITY UPLC H-Class CM-AUX"/>
    <s v="WPPL (SG20)"/>
    <m/>
    <s v="LC"/>
    <s v="H Class"/>
    <s v="Column Managers"/>
    <n v="1866.67"/>
    <s v="Ee Ling Lim"/>
    <s v="Proposed Production "/>
    <m/>
    <m/>
    <m/>
    <m/>
    <m/>
    <m/>
    <m/>
    <m/>
    <m/>
    <m/>
    <m/>
    <m/>
    <m/>
    <n v="48"/>
    <n v="48"/>
    <n v="120"/>
    <n v="165"/>
    <n v="160"/>
    <n v="100"/>
    <n v="545"/>
    <n v="50"/>
    <n v="10"/>
    <n v="10"/>
    <n v="10"/>
    <n v="0"/>
  </r>
  <r>
    <n v="186015050"/>
    <s v="ACQUITY APC Isocratic Solvent Manager"/>
    <s v="MIL (US31)"/>
    <m/>
    <s v="LC"/>
    <s v="APC"/>
    <s v="Pumps"/>
    <m/>
    <s v="TBC"/>
    <s v="∆ Accepted from Proposed"/>
    <m/>
    <m/>
    <m/>
    <m/>
    <m/>
    <m/>
    <m/>
    <m/>
    <m/>
    <n v="0"/>
    <m/>
    <m/>
    <m/>
    <m/>
    <n v="0"/>
    <m/>
    <m/>
    <m/>
    <m/>
    <m/>
    <n v="0"/>
    <n v="0"/>
    <n v="0"/>
    <n v="0"/>
    <m/>
  </r>
  <r>
    <n v="186015050"/>
    <s v="ACQUITY APC Isocratic Solvent Manager"/>
    <s v="MIL (US31)"/>
    <m/>
    <s v="LC"/>
    <s v="APC"/>
    <s v="Pumps"/>
    <m/>
    <s v="TBC"/>
    <s v="∆ Proposed from Current"/>
    <m/>
    <m/>
    <m/>
    <m/>
    <m/>
    <m/>
    <m/>
    <m/>
    <m/>
    <n v="0"/>
    <m/>
    <m/>
    <m/>
    <m/>
    <n v="0"/>
    <m/>
    <m/>
    <m/>
    <m/>
    <m/>
    <n v="0"/>
    <n v="30"/>
    <n v="20"/>
    <n v="20"/>
    <m/>
  </r>
  <r>
    <n v="186015050"/>
    <s v="ACQUITY APC Isocratic Solvent Manager"/>
    <s v="MIL (US31)"/>
    <m/>
    <s v="LC"/>
    <s v="APC"/>
    <s v="Pumps"/>
    <m/>
    <s v="TBC"/>
    <s v="Accepted Plan"/>
    <m/>
    <m/>
    <m/>
    <m/>
    <m/>
    <m/>
    <m/>
    <m/>
    <m/>
    <n v="0"/>
    <m/>
    <m/>
    <m/>
    <m/>
    <n v="0"/>
    <n v="0"/>
    <n v="0"/>
    <n v="0"/>
    <n v="0"/>
    <n v="0"/>
    <n v="0"/>
    <n v="30"/>
    <n v="20"/>
    <n v="20"/>
    <n v="0"/>
  </r>
  <r>
    <n v="186015050"/>
    <s v="ACQUITY APC Isocratic Solvent Manager"/>
    <s v="MIL (US31)"/>
    <m/>
    <s v="LC"/>
    <s v="APC"/>
    <s v="Pumps"/>
    <m/>
    <s v="TBC"/>
    <s v="Budget"/>
    <n v="0"/>
    <n v="0"/>
    <n v="0"/>
    <n v="0"/>
    <m/>
    <n v="0"/>
    <n v="0"/>
    <n v="0"/>
    <n v="0"/>
    <m/>
    <n v="0"/>
    <n v="0"/>
    <n v="0"/>
    <n v="0"/>
    <m/>
    <n v="0"/>
    <n v="0"/>
    <n v="0"/>
    <n v="0"/>
    <n v="0"/>
    <n v="0"/>
    <n v="0"/>
    <n v="0"/>
    <n v="0"/>
    <n v="0"/>
  </r>
  <r>
    <n v="186015050"/>
    <s v="ACQUITY APC Isocratic Solvent Manager"/>
    <s v="MIL (US31)"/>
    <m/>
    <s v="LC"/>
    <s v="APC"/>
    <s v="Pumps"/>
    <m/>
    <s v="TBC"/>
    <s v="Current Production Plan"/>
    <m/>
    <m/>
    <m/>
    <m/>
    <m/>
    <m/>
    <m/>
    <m/>
    <m/>
    <n v="0"/>
    <m/>
    <m/>
    <m/>
    <m/>
    <n v="0"/>
    <n v="0"/>
    <n v="0"/>
    <n v="0"/>
    <n v="0"/>
    <n v="0"/>
    <n v="0"/>
    <n v="0"/>
    <n v="0"/>
    <n v="0"/>
    <n v="0"/>
  </r>
  <r>
    <n v="186015050"/>
    <s v="ACQUITY APC Isocratic Solvent Manager"/>
    <s v="MIL (US31)"/>
    <m/>
    <s v="LC"/>
    <s v="APC"/>
    <s v="Pumps"/>
    <m/>
    <s v="TBC"/>
    <s v="Demand Plan"/>
    <n v="0"/>
    <n v="0"/>
    <n v="0"/>
    <n v="0"/>
    <m/>
    <n v="0"/>
    <n v="0"/>
    <n v="0"/>
    <n v="0"/>
    <n v="0"/>
    <n v="0"/>
    <n v="0"/>
    <n v="0"/>
    <n v="0"/>
    <n v="0"/>
    <n v="0"/>
    <n v="0"/>
    <n v="0"/>
    <n v="0"/>
    <n v="0"/>
    <n v="0"/>
    <n v="16"/>
    <n v="15"/>
    <n v="25"/>
    <n v="0"/>
  </r>
  <r>
    <n v="186015050"/>
    <s v="ACQUITY APC Isocratic Solvent Manager"/>
    <s v="MIL (US31)"/>
    <m/>
    <s v="LC"/>
    <s v="APC"/>
    <s v="Pumps"/>
    <m/>
    <s v="TBC"/>
    <s v="Backlog"/>
    <n v="0"/>
    <n v="0"/>
    <n v="0"/>
    <n v="0"/>
    <n v="0"/>
    <n v="0"/>
    <n v="0"/>
    <n v="0"/>
    <n v="0"/>
    <n v="0"/>
    <n v="0"/>
    <n v="0"/>
    <n v="0"/>
    <n v="0"/>
    <n v="0"/>
    <n v="0"/>
    <n v="0"/>
    <n v="0"/>
    <n v="0"/>
    <n v="0"/>
    <n v="0"/>
    <n v="0"/>
    <n v="0"/>
    <n v="0"/>
    <n v="0"/>
  </r>
  <r>
    <n v="186015050"/>
    <s v="ACQUITY APC Isocratic Solvent Manager"/>
    <s v="MIL (US31)"/>
    <m/>
    <s v="LC"/>
    <s v="APC"/>
    <s v="Pumps"/>
    <m/>
    <s v="TBC"/>
    <s v="End Inv @ Accept Plan Volume"/>
    <n v="0"/>
    <n v="0"/>
    <n v="0"/>
    <n v="0"/>
    <m/>
    <n v="0"/>
    <n v="0"/>
    <n v="0"/>
    <n v="0"/>
    <n v="0"/>
    <n v="0"/>
    <n v="0"/>
    <n v="0"/>
    <n v="0"/>
    <n v="0"/>
    <n v="0"/>
    <n v="0"/>
    <n v="0"/>
    <n v="0"/>
    <m/>
    <n v="0"/>
    <n v="14"/>
    <n v="19"/>
    <n v="14"/>
    <m/>
  </r>
  <r>
    <n v="186015050"/>
    <s v="ACQUITY APC Isocratic Solvent Manager"/>
    <s v="MIL (US31)"/>
    <m/>
    <s v="LC"/>
    <s v="APC"/>
    <s v="Pumps"/>
    <m/>
    <s v="TBC"/>
    <s v="Planned Ending INV"/>
    <n v="0"/>
    <n v="0"/>
    <n v="0"/>
    <n v="0"/>
    <m/>
    <n v="0"/>
    <n v="0"/>
    <n v="0"/>
    <n v="0"/>
    <n v="0"/>
    <n v="0"/>
    <n v="0"/>
    <n v="0"/>
    <n v="0"/>
    <n v="0"/>
    <n v="0"/>
    <n v="0"/>
    <n v="0"/>
    <n v="0"/>
    <m/>
    <n v="0"/>
    <n v="14"/>
    <n v="19"/>
    <n v="14"/>
    <m/>
  </r>
  <r>
    <n v="186015050"/>
    <s v="ACQUITY APC Isocratic Solvent Manager"/>
    <s v="MIL (US31)"/>
    <m/>
    <s v="LC"/>
    <s v="APC"/>
    <s v="Pumps"/>
    <m/>
    <s v="TBC"/>
    <s v="Planned Ending INV Value"/>
    <n v="0"/>
    <n v="0"/>
    <n v="0"/>
    <n v="0"/>
    <n v="0"/>
    <n v="0"/>
    <n v="0"/>
    <n v="0"/>
    <n v="0"/>
    <n v="0"/>
    <n v="0"/>
    <n v="0"/>
    <n v="0"/>
    <n v="0"/>
    <n v="0"/>
    <n v="0"/>
    <n v="0"/>
    <n v="0"/>
    <n v="0"/>
    <m/>
    <n v="0"/>
    <n v="0"/>
    <n v="0"/>
    <n v="0"/>
    <m/>
  </r>
  <r>
    <n v="186015050"/>
    <s v="ACQUITY APC Isocratic Solvent Manager"/>
    <s v="MIL (US31)"/>
    <m/>
    <s v="LC"/>
    <s v="APC"/>
    <s v="Pumps"/>
    <m/>
    <s v="TBC"/>
    <s v="Planned Ending Inv Value @ Accpt Plan"/>
    <m/>
    <m/>
    <m/>
    <m/>
    <n v="0"/>
    <m/>
    <m/>
    <m/>
    <m/>
    <n v="0"/>
    <m/>
    <m/>
    <m/>
    <m/>
    <n v="0"/>
    <m/>
    <m/>
    <m/>
    <m/>
    <m/>
    <n v="0"/>
    <n v="0"/>
    <n v="0"/>
    <n v="0"/>
    <m/>
  </r>
  <r>
    <n v="186015050"/>
    <s v="ACQUITY APC Isocratic Solvent Manager"/>
    <s v="MIL (US31)"/>
    <m/>
    <s v="LC"/>
    <s v="APC"/>
    <s v="Pumps"/>
    <m/>
    <s v="TBC"/>
    <s v="Proposed Production "/>
    <m/>
    <m/>
    <m/>
    <m/>
    <m/>
    <m/>
    <m/>
    <m/>
    <m/>
    <m/>
    <m/>
    <m/>
    <m/>
    <n v="0"/>
    <m/>
    <m/>
    <m/>
    <m/>
    <n v="0"/>
    <n v="0"/>
    <n v="0"/>
    <n v="30"/>
    <n v="20"/>
    <n v="20"/>
    <n v="0"/>
  </r>
  <r>
    <n v="186015051"/>
    <s v="ACQUITY APC Sample Manager w/FTN"/>
    <s v="MIL (US31)"/>
    <m/>
    <s v="LC"/>
    <s v="APC"/>
    <s v="Injectors"/>
    <m/>
    <s v="TBC"/>
    <s v="∆ Accepted from Proposed"/>
    <m/>
    <m/>
    <m/>
    <m/>
    <m/>
    <m/>
    <m/>
    <m/>
    <m/>
    <n v="0"/>
    <m/>
    <m/>
    <m/>
    <m/>
    <n v="0"/>
    <m/>
    <m/>
    <m/>
    <m/>
    <m/>
    <n v="0"/>
    <n v="0"/>
    <n v="0"/>
    <n v="0"/>
    <m/>
  </r>
  <r>
    <n v="186015051"/>
    <s v="ACQUITY APC Sample Manager w/FTN"/>
    <s v="MIL (US31)"/>
    <m/>
    <s v="LC"/>
    <s v="APC"/>
    <s v="Injectors"/>
    <m/>
    <s v="TBC"/>
    <s v="∆ Proposed from Current"/>
    <m/>
    <m/>
    <m/>
    <m/>
    <m/>
    <m/>
    <m/>
    <m/>
    <m/>
    <n v="0"/>
    <m/>
    <m/>
    <m/>
    <m/>
    <n v="0"/>
    <m/>
    <m/>
    <m/>
    <m/>
    <m/>
    <n v="0"/>
    <n v="30"/>
    <n v="20"/>
    <n v="20"/>
    <m/>
  </r>
  <r>
    <n v="186015051"/>
    <s v="ACQUITY APC Sample Manager w/FTN"/>
    <s v="MIL (US31)"/>
    <m/>
    <s v="LC"/>
    <s v="APC"/>
    <s v="Injectors"/>
    <m/>
    <s v="TBC"/>
    <s v="Accepted Plan"/>
    <m/>
    <m/>
    <m/>
    <m/>
    <m/>
    <m/>
    <m/>
    <m/>
    <m/>
    <n v="0"/>
    <m/>
    <m/>
    <m/>
    <m/>
    <n v="0"/>
    <n v="0"/>
    <n v="0"/>
    <n v="0"/>
    <n v="0"/>
    <n v="0"/>
    <n v="0"/>
    <n v="30"/>
    <n v="20"/>
    <n v="20"/>
    <n v="0"/>
  </r>
  <r>
    <n v="186015051"/>
    <s v="ACQUITY APC Sample Manager w/FTN"/>
    <s v="MIL (US31)"/>
    <m/>
    <s v="LC"/>
    <s v="APC"/>
    <s v="Injectors"/>
    <m/>
    <s v="TBC"/>
    <s v="Budget"/>
    <n v="0"/>
    <n v="0"/>
    <n v="0"/>
    <n v="0"/>
    <m/>
    <n v="0"/>
    <n v="0"/>
    <n v="0"/>
    <n v="0"/>
    <m/>
    <n v="0"/>
    <n v="0"/>
    <n v="0"/>
    <n v="0"/>
    <m/>
    <n v="0"/>
    <n v="0"/>
    <n v="0"/>
    <n v="0"/>
    <n v="0"/>
    <n v="0"/>
    <n v="0"/>
    <n v="0"/>
    <n v="0"/>
    <n v="0"/>
  </r>
  <r>
    <n v="186015051"/>
    <s v="ACQUITY APC Sample Manager w/FTN"/>
    <s v="MIL (US31)"/>
    <m/>
    <s v="LC"/>
    <s v="APC"/>
    <s v="Injectors"/>
    <m/>
    <s v="TBC"/>
    <s v="Current Production Plan"/>
    <m/>
    <m/>
    <m/>
    <m/>
    <m/>
    <m/>
    <m/>
    <m/>
    <m/>
    <n v="0"/>
    <m/>
    <m/>
    <m/>
    <m/>
    <n v="0"/>
    <n v="0"/>
    <n v="0"/>
    <n v="0"/>
    <n v="0"/>
    <n v="0"/>
    <n v="0"/>
    <n v="0"/>
    <n v="0"/>
    <n v="0"/>
    <n v="0"/>
  </r>
  <r>
    <n v="186015051"/>
    <s v="ACQUITY APC Sample Manager w/FTN"/>
    <s v="MIL (US31)"/>
    <m/>
    <s v="LC"/>
    <s v="APC"/>
    <s v="Injectors"/>
    <m/>
    <s v="TBC"/>
    <s v="Demand Plan"/>
    <n v="0"/>
    <n v="0"/>
    <n v="0"/>
    <n v="0"/>
    <m/>
    <n v="0"/>
    <n v="0"/>
    <n v="0"/>
    <n v="0"/>
    <n v="0"/>
    <n v="0"/>
    <n v="0"/>
    <n v="0"/>
    <n v="0"/>
    <n v="0"/>
    <n v="0"/>
    <n v="0"/>
    <n v="0"/>
    <n v="0"/>
    <n v="0"/>
    <n v="0"/>
    <n v="16"/>
    <n v="15"/>
    <n v="25"/>
    <n v="0"/>
  </r>
  <r>
    <n v="186015051"/>
    <s v="ACQUITY APC Sample Manager w/FTN"/>
    <s v="MIL (US31)"/>
    <m/>
    <s v="LC"/>
    <s v="APC"/>
    <s v="Injectors"/>
    <m/>
    <s v="TBC"/>
    <s v="Backlog"/>
    <n v="0"/>
    <n v="0"/>
    <n v="0"/>
    <n v="0"/>
    <n v="0"/>
    <n v="0"/>
    <n v="0"/>
    <n v="0"/>
    <n v="0"/>
    <n v="0"/>
    <n v="0"/>
    <n v="0"/>
    <n v="0"/>
    <n v="0"/>
    <n v="0"/>
    <n v="0"/>
    <n v="0"/>
    <n v="0"/>
    <n v="0"/>
    <n v="0"/>
    <n v="0"/>
    <n v="0"/>
    <n v="0"/>
    <n v="0"/>
    <n v="0"/>
  </r>
  <r>
    <n v="186015051"/>
    <s v="ACQUITY APC Sample Manager w/FTN"/>
    <s v="MIL (US31)"/>
    <m/>
    <s v="LC"/>
    <s v="APC"/>
    <s v="Injectors"/>
    <m/>
    <s v="TBC"/>
    <s v="End Inv @ Accept Plan Volume"/>
    <n v="0"/>
    <n v="0"/>
    <n v="0"/>
    <n v="0"/>
    <m/>
    <n v="0"/>
    <n v="0"/>
    <n v="0"/>
    <n v="0"/>
    <n v="0"/>
    <n v="0"/>
    <n v="0"/>
    <n v="0"/>
    <n v="0"/>
    <n v="0"/>
    <n v="0"/>
    <n v="0"/>
    <n v="0"/>
    <n v="0"/>
    <m/>
    <n v="0"/>
    <n v="14"/>
    <n v="19"/>
    <n v="14"/>
    <m/>
  </r>
  <r>
    <n v="186015051"/>
    <s v="ACQUITY APC Sample Manager w/FTN"/>
    <s v="MIL (US31)"/>
    <m/>
    <s v="LC"/>
    <s v="APC"/>
    <s v="Injectors"/>
    <m/>
    <s v="TBC"/>
    <s v="Planned Ending INV"/>
    <n v="0"/>
    <n v="0"/>
    <n v="0"/>
    <n v="0"/>
    <m/>
    <n v="0"/>
    <n v="0"/>
    <n v="0"/>
    <n v="0"/>
    <n v="0"/>
    <n v="0"/>
    <n v="0"/>
    <n v="0"/>
    <n v="0"/>
    <n v="0"/>
    <n v="0"/>
    <n v="0"/>
    <n v="0"/>
    <n v="0"/>
    <m/>
    <n v="0"/>
    <n v="14"/>
    <n v="19"/>
    <n v="14"/>
    <m/>
  </r>
  <r>
    <n v="186015051"/>
    <s v="ACQUITY APC Sample Manager w/FTN"/>
    <s v="MIL (US31)"/>
    <m/>
    <s v="LC"/>
    <s v="APC"/>
    <s v="Injectors"/>
    <m/>
    <s v="TBC"/>
    <s v="Planned Ending INV Value"/>
    <n v="0"/>
    <n v="0"/>
    <n v="0"/>
    <n v="0"/>
    <n v="0"/>
    <n v="0"/>
    <n v="0"/>
    <n v="0"/>
    <n v="0"/>
    <n v="0"/>
    <n v="0"/>
    <n v="0"/>
    <n v="0"/>
    <n v="0"/>
    <n v="0"/>
    <n v="0"/>
    <n v="0"/>
    <n v="0"/>
    <n v="0"/>
    <m/>
    <n v="0"/>
    <n v="0"/>
    <n v="0"/>
    <n v="0"/>
    <m/>
  </r>
  <r>
    <n v="186015051"/>
    <s v="ACQUITY APC Sample Manager w/FTN"/>
    <s v="MIL (US31)"/>
    <m/>
    <s v="LC"/>
    <s v="APC"/>
    <s v="Injectors"/>
    <m/>
    <s v="TBC"/>
    <s v="Planned Ending Inv Value @ Accpt Plan"/>
    <m/>
    <m/>
    <m/>
    <m/>
    <n v="0"/>
    <m/>
    <m/>
    <m/>
    <m/>
    <n v="0"/>
    <m/>
    <m/>
    <m/>
    <m/>
    <n v="0"/>
    <m/>
    <m/>
    <m/>
    <m/>
    <m/>
    <n v="0"/>
    <n v="0"/>
    <n v="0"/>
    <n v="0"/>
    <m/>
  </r>
  <r>
    <n v="186015051"/>
    <s v="ACQUITY APC Sample Manager w/FTN"/>
    <s v="MIL (US31)"/>
    <m/>
    <s v="LC"/>
    <s v="APC"/>
    <s v="Injectors"/>
    <m/>
    <s v="TBC"/>
    <s v="Proposed Production "/>
    <m/>
    <m/>
    <m/>
    <m/>
    <m/>
    <m/>
    <m/>
    <m/>
    <m/>
    <m/>
    <m/>
    <m/>
    <m/>
    <n v="0"/>
    <m/>
    <m/>
    <m/>
    <m/>
    <n v="0"/>
    <n v="0"/>
    <n v="0"/>
    <n v="30"/>
    <n v="20"/>
    <n v="20"/>
    <n v="0"/>
  </r>
  <r>
    <n v="186015053"/>
    <s v="ACQUITY PDA Detector w/TaperSlit"/>
    <s v="MIL (US31)"/>
    <m/>
    <s v="LC"/>
    <s v="APC"/>
    <s v="Detectors"/>
    <m/>
    <s v="TBC"/>
    <s v="∆ Accepted from Proposed"/>
    <m/>
    <m/>
    <m/>
    <m/>
    <m/>
    <m/>
    <m/>
    <m/>
    <m/>
    <n v="0"/>
    <m/>
    <m/>
    <m/>
    <m/>
    <n v="0"/>
    <m/>
    <m/>
    <m/>
    <m/>
    <m/>
    <n v="0"/>
    <n v="-30"/>
    <n v="-20"/>
    <n v="-20"/>
    <m/>
  </r>
  <r>
    <n v="186015053"/>
    <s v="ACQUITY PDA Detector w/TaperSlit"/>
    <s v="MIL (US31)"/>
    <m/>
    <s v="LC"/>
    <s v="APC"/>
    <s v="Detectors"/>
    <m/>
    <s v="TBC"/>
    <s v="∆ Proposed from Current"/>
    <m/>
    <m/>
    <m/>
    <m/>
    <m/>
    <m/>
    <m/>
    <m/>
    <m/>
    <n v="0"/>
    <m/>
    <m/>
    <m/>
    <m/>
    <n v="0"/>
    <m/>
    <m/>
    <m/>
    <m/>
    <m/>
    <n v="0"/>
    <n v="30"/>
    <n v="20"/>
    <n v="20"/>
    <m/>
  </r>
  <r>
    <n v="186015053"/>
    <s v="ACQUITY PDA Detector w/TaperSlit"/>
    <s v="MIL (US31)"/>
    <m/>
    <s v="LC"/>
    <s v="APC"/>
    <s v="Detectors"/>
    <m/>
    <s v="TBC"/>
    <s v="Accepted Plan"/>
    <m/>
    <m/>
    <m/>
    <m/>
    <m/>
    <m/>
    <m/>
    <m/>
    <m/>
    <n v="0"/>
    <m/>
    <m/>
    <m/>
    <m/>
    <n v="0"/>
    <n v="0"/>
    <n v="0"/>
    <n v="0"/>
    <n v="0"/>
    <n v="0"/>
    <n v="0"/>
    <n v="0"/>
    <n v="0"/>
    <n v="0"/>
    <n v="0"/>
  </r>
  <r>
    <n v="186015053"/>
    <s v="ACQUITY PDA Detector w/TaperSlit"/>
    <s v="MIL (US31)"/>
    <m/>
    <s v="LC"/>
    <s v="APC"/>
    <s v="Detectors"/>
    <m/>
    <s v="TBC"/>
    <s v="Budget"/>
    <n v="0"/>
    <n v="0"/>
    <n v="0"/>
    <n v="0"/>
    <m/>
    <n v="0"/>
    <n v="0"/>
    <n v="0"/>
    <n v="0"/>
    <m/>
    <n v="0"/>
    <n v="0"/>
    <n v="0"/>
    <n v="0"/>
    <m/>
    <n v="0"/>
    <n v="0"/>
    <n v="0"/>
    <n v="0"/>
    <n v="0"/>
    <n v="0"/>
    <n v="0"/>
    <n v="0"/>
    <n v="0"/>
    <n v="0"/>
  </r>
  <r>
    <n v="186015053"/>
    <s v="ACQUITY PDA Detector w/TaperSlit"/>
    <s v="MIL (US31)"/>
    <m/>
    <s v="LC"/>
    <s v="APC"/>
    <s v="Detectors"/>
    <m/>
    <s v="TBC"/>
    <s v="Current Production Plan"/>
    <m/>
    <m/>
    <m/>
    <m/>
    <m/>
    <m/>
    <m/>
    <m/>
    <m/>
    <n v="0"/>
    <m/>
    <m/>
    <m/>
    <m/>
    <n v="0"/>
    <n v="0"/>
    <n v="0"/>
    <n v="0"/>
    <n v="0"/>
    <n v="0"/>
    <n v="0"/>
    <n v="0"/>
    <n v="0"/>
    <n v="0"/>
    <n v="0"/>
  </r>
  <r>
    <n v="186015053"/>
    <s v="ACQUITY PDA Detector w/TaperSlit"/>
    <s v="MIL (US31)"/>
    <m/>
    <s v="LC"/>
    <s v="APC"/>
    <s v="Detectors"/>
    <m/>
    <s v="TBC"/>
    <s v="Demand Plan"/>
    <n v="0"/>
    <n v="0"/>
    <n v="0"/>
    <n v="0"/>
    <m/>
    <n v="0"/>
    <n v="0"/>
    <n v="0"/>
    <n v="0"/>
    <n v="0"/>
    <n v="0"/>
    <n v="0"/>
    <n v="0"/>
    <n v="0"/>
    <n v="0"/>
    <n v="0"/>
    <n v="0"/>
    <n v="0"/>
    <n v="0"/>
    <n v="0"/>
    <n v="0"/>
    <n v="16"/>
    <n v="15"/>
    <n v="25"/>
    <n v="56"/>
  </r>
  <r>
    <n v="186015053"/>
    <s v="ACQUITY PDA Detector w/TaperSlit"/>
    <s v="MIL (US31)"/>
    <m/>
    <s v="LC"/>
    <s v="APC"/>
    <s v="Detectors"/>
    <m/>
    <s v="TBC"/>
    <s v="Backlog"/>
    <n v="0"/>
    <n v="0"/>
    <n v="0"/>
    <n v="0"/>
    <n v="0"/>
    <n v="0"/>
    <n v="0"/>
    <n v="0"/>
    <n v="0"/>
    <n v="0"/>
    <n v="0"/>
    <n v="0"/>
    <n v="0"/>
    <n v="0"/>
    <n v="0"/>
    <n v="0"/>
    <n v="0"/>
    <n v="0"/>
    <n v="0"/>
    <n v="0"/>
    <n v="0"/>
    <n v="0"/>
    <n v="0"/>
    <n v="0"/>
    <n v="0"/>
  </r>
  <r>
    <n v="186015053"/>
    <s v="ACQUITY PDA Detector w/TaperSlit"/>
    <s v="MIL (US31)"/>
    <m/>
    <s v="LC"/>
    <s v="APC"/>
    <s v="Detectors"/>
    <m/>
    <s v="TBC"/>
    <s v="End Inv @ Accept Plan Volume"/>
    <n v="0"/>
    <n v="0"/>
    <n v="0"/>
    <n v="0"/>
    <m/>
    <n v="0"/>
    <n v="0"/>
    <n v="0"/>
    <n v="0"/>
    <n v="0"/>
    <n v="0"/>
    <n v="0"/>
    <n v="0"/>
    <n v="0"/>
    <n v="0"/>
    <n v="0"/>
    <n v="0"/>
    <n v="0"/>
    <n v="0"/>
    <m/>
    <n v="0"/>
    <n v="-16"/>
    <n v="-31"/>
    <n v="-56"/>
    <m/>
  </r>
  <r>
    <n v="186015053"/>
    <s v="ACQUITY PDA Detector w/TaperSlit"/>
    <s v="MIL (US31)"/>
    <m/>
    <s v="LC"/>
    <s v="APC"/>
    <s v="Detectors"/>
    <m/>
    <s v="TBC"/>
    <s v="Planned Ending INV"/>
    <n v="0"/>
    <n v="0"/>
    <n v="0"/>
    <n v="0"/>
    <m/>
    <n v="0"/>
    <n v="0"/>
    <n v="0"/>
    <n v="0"/>
    <n v="0"/>
    <n v="0"/>
    <n v="0"/>
    <n v="0"/>
    <n v="0"/>
    <n v="0"/>
    <n v="0"/>
    <n v="0"/>
    <n v="0"/>
    <n v="0"/>
    <m/>
    <n v="0"/>
    <n v="14"/>
    <n v="19"/>
    <n v="14"/>
    <m/>
  </r>
  <r>
    <n v="186015053"/>
    <s v="ACQUITY PDA Detector w/TaperSlit"/>
    <s v="MIL (US31)"/>
    <m/>
    <s v="LC"/>
    <s v="APC"/>
    <s v="Detectors"/>
    <m/>
    <s v="TBC"/>
    <s v="Planned Ending INV Value"/>
    <n v="0"/>
    <n v="0"/>
    <n v="0"/>
    <n v="0"/>
    <n v="0"/>
    <n v="0"/>
    <n v="0"/>
    <n v="0"/>
    <n v="0"/>
    <n v="0"/>
    <n v="0"/>
    <n v="0"/>
    <n v="0"/>
    <n v="0"/>
    <n v="0"/>
    <n v="0"/>
    <n v="0"/>
    <n v="0"/>
    <n v="0"/>
    <m/>
    <n v="0"/>
    <n v="0"/>
    <n v="0"/>
    <n v="0"/>
    <m/>
  </r>
  <r>
    <n v="186015053"/>
    <s v="ACQUITY PDA Detector w/TaperSlit"/>
    <s v="MIL (US31)"/>
    <m/>
    <s v="LC"/>
    <s v="APC"/>
    <s v="Detectors"/>
    <m/>
    <s v="TBC"/>
    <s v="Planned Ending Inv Value @ Accpt Plan"/>
    <m/>
    <m/>
    <m/>
    <m/>
    <n v="0"/>
    <m/>
    <m/>
    <m/>
    <m/>
    <n v="0"/>
    <m/>
    <m/>
    <m/>
    <m/>
    <n v="0"/>
    <m/>
    <m/>
    <m/>
    <m/>
    <m/>
    <n v="0"/>
    <n v="0"/>
    <n v="0"/>
    <n v="0"/>
    <m/>
  </r>
  <r>
    <n v="186015053"/>
    <s v="ACQUITY PDA Detector w/TaperSlit"/>
    <s v="MIL (US31)"/>
    <m/>
    <s v="LC"/>
    <s v="APC"/>
    <s v="Detectors"/>
    <m/>
    <s v="TBC"/>
    <s v="Proposed Production "/>
    <m/>
    <m/>
    <m/>
    <m/>
    <m/>
    <m/>
    <m/>
    <m/>
    <m/>
    <m/>
    <m/>
    <m/>
    <m/>
    <n v="0"/>
    <m/>
    <m/>
    <m/>
    <m/>
    <n v="0"/>
    <n v="0"/>
    <n v="0"/>
    <n v="30"/>
    <n v="20"/>
    <n v="20"/>
    <n v="70"/>
  </r>
  <r>
    <n v="186015054"/>
    <s v="ACQUITY Single Zone Column Manager"/>
    <s v="MIL (US31)"/>
    <m/>
    <s v="LC"/>
    <s v="APC"/>
    <s v="Column Managers"/>
    <m/>
    <s v="TBC"/>
    <s v="∆ Accepted from Proposed"/>
    <m/>
    <m/>
    <m/>
    <m/>
    <m/>
    <m/>
    <m/>
    <m/>
    <m/>
    <n v="0"/>
    <m/>
    <m/>
    <m/>
    <m/>
    <n v="0"/>
    <m/>
    <m/>
    <m/>
    <m/>
    <m/>
    <n v="0"/>
    <n v="0"/>
    <n v="0"/>
    <n v="0"/>
    <m/>
  </r>
  <r>
    <n v="186015054"/>
    <s v="ACQUITY Single Zone Column Manager"/>
    <s v="MIL (US31)"/>
    <m/>
    <s v="LC"/>
    <s v="APC"/>
    <s v="Column Managers"/>
    <m/>
    <s v="TBC"/>
    <s v="∆ Proposed from Current"/>
    <m/>
    <m/>
    <m/>
    <m/>
    <m/>
    <m/>
    <m/>
    <m/>
    <m/>
    <n v="0"/>
    <m/>
    <m/>
    <m/>
    <m/>
    <n v="0"/>
    <m/>
    <m/>
    <m/>
    <m/>
    <m/>
    <n v="0"/>
    <n v="30"/>
    <n v="20"/>
    <n v="20"/>
    <m/>
  </r>
  <r>
    <n v="186015054"/>
    <s v="ACQUITY Single Zone Column Manager"/>
    <s v="MIL (US31)"/>
    <m/>
    <s v="LC"/>
    <s v="APC"/>
    <s v="Column Managers"/>
    <m/>
    <s v="TBC"/>
    <s v="Accepted Plan"/>
    <m/>
    <m/>
    <m/>
    <m/>
    <m/>
    <m/>
    <m/>
    <m/>
    <m/>
    <n v="0"/>
    <m/>
    <m/>
    <m/>
    <m/>
    <n v="0"/>
    <n v="0"/>
    <n v="0"/>
    <n v="0"/>
    <n v="0"/>
    <n v="0"/>
    <n v="0"/>
    <n v="30"/>
    <n v="20"/>
    <n v="20"/>
    <n v="0"/>
  </r>
  <r>
    <n v="186015054"/>
    <s v="ACQUITY Single Zone Column Manager"/>
    <s v="MIL (US31)"/>
    <m/>
    <s v="LC"/>
    <s v="APC"/>
    <s v="Column Managers"/>
    <m/>
    <s v="TBC"/>
    <s v="Budget"/>
    <n v="0"/>
    <n v="0"/>
    <n v="0"/>
    <n v="0"/>
    <m/>
    <n v="0"/>
    <n v="0"/>
    <n v="0"/>
    <n v="0"/>
    <m/>
    <n v="0"/>
    <n v="0"/>
    <n v="0"/>
    <n v="0"/>
    <m/>
    <n v="0"/>
    <n v="0"/>
    <n v="0"/>
    <n v="0"/>
    <n v="0"/>
    <n v="0"/>
    <n v="0"/>
    <n v="0"/>
    <n v="0"/>
    <n v="0"/>
  </r>
  <r>
    <n v="186015054"/>
    <s v="ACQUITY Single Zone Column Manager"/>
    <s v="MIL (US31)"/>
    <m/>
    <s v="LC"/>
    <s v="APC"/>
    <s v="Column Managers"/>
    <m/>
    <s v="TBC"/>
    <s v="Current Production Plan"/>
    <m/>
    <m/>
    <m/>
    <m/>
    <m/>
    <m/>
    <m/>
    <m/>
    <m/>
    <n v="0"/>
    <m/>
    <m/>
    <m/>
    <m/>
    <n v="0"/>
    <n v="0"/>
    <n v="0"/>
    <n v="0"/>
    <n v="0"/>
    <n v="0"/>
    <n v="0"/>
    <n v="0"/>
    <n v="0"/>
    <n v="0"/>
    <n v="0"/>
  </r>
  <r>
    <n v="186015054"/>
    <s v="ACQUITY Single Zone Column Manager"/>
    <s v="MIL (US31)"/>
    <m/>
    <s v="LC"/>
    <s v="APC"/>
    <s v="Column Managers"/>
    <m/>
    <s v="TBC"/>
    <s v="Demand Plan"/>
    <n v="0"/>
    <n v="0"/>
    <n v="0"/>
    <n v="0"/>
    <m/>
    <n v="0"/>
    <n v="0"/>
    <n v="0"/>
    <n v="0"/>
    <n v="0"/>
    <n v="0"/>
    <n v="0"/>
    <n v="0"/>
    <n v="0"/>
    <n v="0"/>
    <n v="0"/>
    <n v="0"/>
    <n v="0"/>
    <n v="0"/>
    <n v="0"/>
    <n v="0"/>
    <n v="16"/>
    <n v="15"/>
    <n v="25"/>
    <n v="0"/>
  </r>
  <r>
    <n v="186015054"/>
    <s v="ACQUITY Single Zone Column Manager"/>
    <s v="MIL (US31)"/>
    <m/>
    <s v="LC"/>
    <s v="APC"/>
    <s v="Column Managers"/>
    <m/>
    <s v="TBC"/>
    <s v="Backlog"/>
    <n v="0"/>
    <n v="0"/>
    <n v="0"/>
    <n v="0"/>
    <n v="0"/>
    <n v="0"/>
    <n v="0"/>
    <n v="0"/>
    <n v="0"/>
    <n v="0"/>
    <n v="0"/>
    <n v="0"/>
    <n v="0"/>
    <n v="0"/>
    <n v="0"/>
    <n v="0"/>
    <n v="0"/>
    <n v="0"/>
    <n v="0"/>
    <n v="0"/>
    <n v="0"/>
    <n v="0"/>
    <n v="0"/>
    <n v="0"/>
    <n v="0"/>
  </r>
  <r>
    <n v="186015054"/>
    <s v="ACQUITY Single Zone Column Manager"/>
    <s v="MIL (US31)"/>
    <m/>
    <s v="LC"/>
    <s v="APC"/>
    <s v="Column Managers"/>
    <m/>
    <s v="TBC"/>
    <s v="End Inv @ Accept Plan Volume"/>
    <n v="0"/>
    <n v="0"/>
    <n v="0"/>
    <n v="0"/>
    <m/>
    <n v="0"/>
    <n v="0"/>
    <n v="0"/>
    <n v="0"/>
    <n v="0"/>
    <n v="0"/>
    <n v="0"/>
    <n v="0"/>
    <n v="0"/>
    <n v="0"/>
    <n v="0"/>
    <n v="0"/>
    <n v="0"/>
    <n v="0"/>
    <m/>
    <n v="0"/>
    <n v="14"/>
    <n v="19"/>
    <n v="14"/>
    <m/>
  </r>
  <r>
    <n v="186015054"/>
    <s v="ACQUITY Single Zone Column Manager"/>
    <s v="MIL (US31)"/>
    <m/>
    <s v="LC"/>
    <s v="APC"/>
    <s v="Column Managers"/>
    <m/>
    <s v="TBC"/>
    <s v="Planned Ending INV"/>
    <n v="0"/>
    <n v="0"/>
    <n v="0"/>
    <n v="0"/>
    <m/>
    <n v="0"/>
    <n v="0"/>
    <n v="0"/>
    <n v="0"/>
    <n v="0"/>
    <n v="0"/>
    <n v="0"/>
    <n v="0"/>
    <n v="0"/>
    <n v="0"/>
    <n v="0"/>
    <n v="0"/>
    <n v="0"/>
    <n v="0"/>
    <m/>
    <n v="0"/>
    <n v="14"/>
    <n v="19"/>
    <n v="14"/>
    <m/>
  </r>
  <r>
    <n v="186015054"/>
    <s v="ACQUITY Single Zone Column Manager"/>
    <s v="MIL (US31)"/>
    <m/>
    <s v="LC"/>
    <s v="APC"/>
    <s v="Column Managers"/>
    <m/>
    <s v="TBC"/>
    <s v="Planned Ending INV Value"/>
    <n v="0"/>
    <n v="0"/>
    <n v="0"/>
    <n v="0"/>
    <n v="0"/>
    <n v="0"/>
    <n v="0"/>
    <n v="0"/>
    <n v="0"/>
    <n v="0"/>
    <n v="0"/>
    <n v="0"/>
    <n v="0"/>
    <n v="0"/>
    <n v="0"/>
    <n v="0"/>
    <n v="0"/>
    <n v="0"/>
    <n v="0"/>
    <m/>
    <n v="0"/>
    <n v="0"/>
    <n v="0"/>
    <n v="0"/>
    <m/>
  </r>
  <r>
    <n v="186015054"/>
    <s v="ACQUITY Single Zone Column Manager"/>
    <s v="MIL (US31)"/>
    <m/>
    <s v="LC"/>
    <s v="APC"/>
    <s v="Column Managers"/>
    <m/>
    <s v="TBC"/>
    <s v="Planned Ending Inv Value @ Accpt Plan"/>
    <m/>
    <m/>
    <m/>
    <m/>
    <n v="0"/>
    <m/>
    <m/>
    <m/>
    <m/>
    <n v="0"/>
    <m/>
    <m/>
    <m/>
    <m/>
    <n v="0"/>
    <m/>
    <m/>
    <m/>
    <m/>
    <m/>
    <n v="0"/>
    <n v="0"/>
    <n v="0"/>
    <n v="0"/>
    <m/>
  </r>
  <r>
    <n v="186015054"/>
    <s v="ACQUITY Single Zone Column Manager"/>
    <s v="MIL (US31)"/>
    <m/>
    <s v="LC"/>
    <s v="APC"/>
    <s v="Column Managers"/>
    <m/>
    <s v="TBC"/>
    <s v="Proposed Production "/>
    <m/>
    <m/>
    <m/>
    <m/>
    <m/>
    <m/>
    <m/>
    <m/>
    <m/>
    <m/>
    <m/>
    <m/>
    <m/>
    <n v="0"/>
    <m/>
    <m/>
    <m/>
    <m/>
    <n v="0"/>
    <n v="0"/>
    <n v="0"/>
    <n v="30"/>
    <n v="20"/>
    <n v="20"/>
    <n v="0"/>
  </r>
  <r>
    <n v="186015055"/>
    <s v="ACQ 30-cm Single Zone Column Manager"/>
    <s v="MIL (US31)"/>
    <m/>
    <s v="LC"/>
    <s v="APC"/>
    <s v="Column Managers"/>
    <m/>
    <s v="TBC"/>
    <s v="∆ Accepted from Proposed"/>
    <m/>
    <m/>
    <m/>
    <m/>
    <m/>
    <m/>
    <m/>
    <m/>
    <m/>
    <n v="0"/>
    <m/>
    <m/>
    <m/>
    <m/>
    <n v="0"/>
    <m/>
    <m/>
    <m/>
    <m/>
    <m/>
    <n v="0"/>
    <n v="0"/>
    <n v="0"/>
    <n v="0"/>
    <m/>
  </r>
  <r>
    <n v="186015055"/>
    <s v="ACQ 30-cm Single Zone Column Manager"/>
    <s v="MIL (US31)"/>
    <m/>
    <s v="LC"/>
    <s v="APC"/>
    <s v="Column Managers"/>
    <m/>
    <s v="TBC"/>
    <s v="∆ Proposed from Current"/>
    <m/>
    <m/>
    <m/>
    <m/>
    <m/>
    <m/>
    <m/>
    <m/>
    <m/>
    <n v="0"/>
    <m/>
    <m/>
    <m/>
    <m/>
    <n v="0"/>
    <m/>
    <m/>
    <m/>
    <m/>
    <m/>
    <n v="0"/>
    <n v="30"/>
    <n v="20"/>
    <n v="20"/>
    <m/>
  </r>
  <r>
    <n v="186015055"/>
    <s v="ACQ 30-cm Single Zone Column Manager"/>
    <s v="MIL (US31)"/>
    <m/>
    <s v="LC"/>
    <s v="APC"/>
    <s v="Column Managers"/>
    <m/>
    <s v="TBC"/>
    <s v="Accepted Plan"/>
    <m/>
    <m/>
    <m/>
    <m/>
    <m/>
    <m/>
    <m/>
    <m/>
    <m/>
    <n v="0"/>
    <m/>
    <m/>
    <m/>
    <m/>
    <n v="0"/>
    <n v="0"/>
    <n v="0"/>
    <n v="0"/>
    <n v="0"/>
    <n v="0"/>
    <n v="0"/>
    <n v="30"/>
    <n v="20"/>
    <n v="20"/>
    <n v="0"/>
  </r>
  <r>
    <n v="186015055"/>
    <s v="ACQ 30-cm Single Zone Column Manager"/>
    <s v="MIL (US31)"/>
    <m/>
    <s v="LC"/>
    <s v="APC"/>
    <s v="Column Managers"/>
    <m/>
    <s v="TBC"/>
    <s v="Budget"/>
    <n v="0"/>
    <n v="0"/>
    <n v="0"/>
    <n v="0"/>
    <m/>
    <n v="0"/>
    <n v="0"/>
    <n v="0"/>
    <n v="0"/>
    <m/>
    <n v="0"/>
    <n v="0"/>
    <n v="0"/>
    <n v="0"/>
    <m/>
    <n v="0"/>
    <n v="0"/>
    <n v="0"/>
    <n v="0"/>
    <n v="0"/>
    <n v="0"/>
    <n v="0"/>
    <n v="0"/>
    <n v="0"/>
    <n v="0"/>
  </r>
  <r>
    <n v="186015055"/>
    <s v="ACQ 30-cm Single Zone Column Manager"/>
    <s v="MIL (US31)"/>
    <m/>
    <s v="LC"/>
    <s v="APC"/>
    <s v="Column Managers"/>
    <m/>
    <s v="TBC"/>
    <s v="Current Production Plan"/>
    <m/>
    <m/>
    <m/>
    <m/>
    <m/>
    <m/>
    <m/>
    <m/>
    <m/>
    <n v="0"/>
    <m/>
    <m/>
    <m/>
    <m/>
    <n v="0"/>
    <n v="0"/>
    <n v="0"/>
    <n v="0"/>
    <n v="0"/>
    <n v="0"/>
    <n v="0"/>
    <n v="0"/>
    <n v="0"/>
    <n v="0"/>
    <n v="0"/>
  </r>
  <r>
    <n v="186015055"/>
    <s v="ACQ 30-cm Single Zone Column Manager"/>
    <s v="MIL (US31)"/>
    <m/>
    <s v="LC"/>
    <s v="APC"/>
    <s v="Column Managers"/>
    <m/>
    <s v="TBC"/>
    <s v="Demand Plan"/>
    <n v="0"/>
    <n v="0"/>
    <n v="0"/>
    <n v="0"/>
    <m/>
    <n v="0"/>
    <n v="0"/>
    <n v="0"/>
    <n v="0"/>
    <n v="0"/>
    <n v="0"/>
    <n v="0"/>
    <n v="0"/>
    <n v="0"/>
    <n v="0"/>
    <n v="0"/>
    <n v="0"/>
    <n v="0"/>
    <n v="0"/>
    <n v="0"/>
    <n v="0"/>
    <n v="16"/>
    <n v="15"/>
    <n v="25"/>
    <n v="0"/>
  </r>
  <r>
    <n v="186015055"/>
    <s v="ACQ 30-cm Single Zone Column Manager"/>
    <s v="MIL (US31)"/>
    <m/>
    <s v="LC"/>
    <s v="APC"/>
    <s v="Column Managers"/>
    <m/>
    <s v="TBC"/>
    <s v="Backlog"/>
    <n v="0"/>
    <n v="0"/>
    <n v="0"/>
    <n v="0"/>
    <n v="0"/>
    <n v="0"/>
    <n v="0"/>
    <n v="0"/>
    <n v="0"/>
    <n v="0"/>
    <n v="0"/>
    <n v="0"/>
    <n v="0"/>
    <n v="0"/>
    <n v="0"/>
    <n v="0"/>
    <n v="0"/>
    <n v="0"/>
    <n v="0"/>
    <n v="0"/>
    <n v="0"/>
    <n v="0"/>
    <n v="0"/>
    <n v="0"/>
    <n v="0"/>
  </r>
  <r>
    <n v="186015055"/>
    <s v="ACQ 30-cm Single Zone Column Manager"/>
    <s v="MIL (US31)"/>
    <m/>
    <s v="LC"/>
    <s v="APC"/>
    <s v="Column Managers"/>
    <m/>
    <s v="TBC"/>
    <s v="End Inv @ Accept Plan Volume"/>
    <n v="0"/>
    <n v="0"/>
    <n v="0"/>
    <n v="0"/>
    <m/>
    <n v="0"/>
    <n v="0"/>
    <n v="0"/>
    <n v="0"/>
    <n v="0"/>
    <n v="0"/>
    <n v="0"/>
    <n v="0"/>
    <n v="0"/>
    <n v="0"/>
    <n v="0"/>
    <n v="0"/>
    <n v="0"/>
    <n v="0"/>
    <m/>
    <n v="0"/>
    <n v="14"/>
    <n v="19"/>
    <n v="14"/>
    <m/>
  </r>
  <r>
    <n v="186015055"/>
    <s v="ACQ 30-cm Single Zone Column Manager"/>
    <s v="MIL (US31)"/>
    <m/>
    <s v="LC"/>
    <s v="APC"/>
    <s v="Column Managers"/>
    <m/>
    <s v="TBC"/>
    <s v="Planned Ending INV"/>
    <n v="0"/>
    <n v="0"/>
    <n v="0"/>
    <n v="0"/>
    <m/>
    <n v="0"/>
    <n v="0"/>
    <n v="0"/>
    <n v="0"/>
    <n v="0"/>
    <n v="0"/>
    <n v="0"/>
    <n v="0"/>
    <n v="0"/>
    <n v="0"/>
    <n v="0"/>
    <n v="0"/>
    <n v="0"/>
    <n v="0"/>
    <m/>
    <n v="0"/>
    <n v="14"/>
    <n v="19"/>
    <n v="14"/>
    <m/>
  </r>
  <r>
    <n v="186015055"/>
    <s v="ACQ 30-cm Single Zone Column Manager"/>
    <s v="MIL (US31)"/>
    <m/>
    <s v="LC"/>
    <s v="APC"/>
    <s v="Column Managers"/>
    <m/>
    <s v="TBC"/>
    <s v="Planned Ending INV Value"/>
    <n v="0"/>
    <n v="0"/>
    <n v="0"/>
    <n v="0"/>
    <n v="0"/>
    <n v="0"/>
    <n v="0"/>
    <n v="0"/>
    <n v="0"/>
    <n v="0"/>
    <n v="0"/>
    <n v="0"/>
    <n v="0"/>
    <n v="0"/>
    <n v="0"/>
    <n v="0"/>
    <n v="0"/>
    <n v="0"/>
    <n v="0"/>
    <m/>
    <n v="0"/>
    <n v="0"/>
    <n v="0"/>
    <n v="0"/>
    <m/>
  </r>
  <r>
    <n v="186015055"/>
    <s v="ACQ 30-cm Single Zone Column Manager"/>
    <s v="MIL (US31)"/>
    <m/>
    <s v="LC"/>
    <s v="APC"/>
    <s v="Column Managers"/>
    <m/>
    <s v="TBC"/>
    <s v="Planned Ending Inv Value @ Accpt Plan"/>
    <m/>
    <m/>
    <m/>
    <m/>
    <n v="0"/>
    <m/>
    <m/>
    <m/>
    <m/>
    <n v="0"/>
    <m/>
    <m/>
    <m/>
    <m/>
    <n v="0"/>
    <m/>
    <m/>
    <m/>
    <m/>
    <m/>
    <n v="0"/>
    <n v="0"/>
    <n v="0"/>
    <n v="0"/>
    <m/>
  </r>
  <r>
    <n v="186015055"/>
    <s v="ACQ 30-cm Single Zone Column Manager"/>
    <s v="MIL (US31)"/>
    <m/>
    <s v="LC"/>
    <s v="APC"/>
    <s v="Column Managers"/>
    <m/>
    <s v="TBC"/>
    <s v="Proposed Production "/>
    <m/>
    <m/>
    <m/>
    <m/>
    <m/>
    <m/>
    <m/>
    <m/>
    <m/>
    <m/>
    <m/>
    <m/>
    <m/>
    <n v="0"/>
    <m/>
    <m/>
    <m/>
    <m/>
    <n v="0"/>
    <n v="0"/>
    <n v="0"/>
    <n v="30"/>
    <n v="20"/>
    <n v="20"/>
    <n v="0"/>
  </r>
  <r>
    <n v="186015056"/>
    <s v="ACQUITY APC Quaternary Solvent Manager"/>
    <s v="MIL (US31)"/>
    <m/>
    <s v="LC"/>
    <s v="APC"/>
    <s v="Pumps"/>
    <m/>
    <s v="TBC"/>
    <s v="∆ Accepted from Proposed"/>
    <m/>
    <m/>
    <m/>
    <m/>
    <m/>
    <m/>
    <m/>
    <m/>
    <m/>
    <n v="0"/>
    <m/>
    <m/>
    <m/>
    <m/>
    <n v="0"/>
    <m/>
    <m/>
    <m/>
    <m/>
    <m/>
    <n v="0"/>
    <n v="0"/>
    <n v="0"/>
    <n v="0"/>
    <m/>
  </r>
  <r>
    <n v="186015056"/>
    <s v="ACQUITY APC Quaternary Solvent Manager"/>
    <s v="MIL (US31)"/>
    <m/>
    <s v="LC"/>
    <s v="APC"/>
    <s v="Pumps"/>
    <m/>
    <s v="TBC"/>
    <s v="∆ Proposed from Current"/>
    <m/>
    <m/>
    <m/>
    <m/>
    <m/>
    <m/>
    <m/>
    <m/>
    <m/>
    <n v="0"/>
    <m/>
    <m/>
    <m/>
    <m/>
    <n v="0"/>
    <m/>
    <m/>
    <m/>
    <m/>
    <m/>
    <n v="0"/>
    <n v="30"/>
    <n v="20"/>
    <n v="20"/>
    <m/>
  </r>
  <r>
    <n v="186015056"/>
    <s v="ACQUITY APC Quaternary Solvent Manager"/>
    <s v="MIL (US31)"/>
    <m/>
    <s v="LC"/>
    <s v="APC"/>
    <s v="Pumps"/>
    <m/>
    <s v="TBC"/>
    <s v="Accepted Plan"/>
    <m/>
    <m/>
    <m/>
    <m/>
    <m/>
    <m/>
    <m/>
    <m/>
    <m/>
    <n v="0"/>
    <m/>
    <m/>
    <m/>
    <m/>
    <n v="0"/>
    <n v="0"/>
    <n v="0"/>
    <n v="0"/>
    <n v="0"/>
    <n v="0"/>
    <n v="0"/>
    <n v="30"/>
    <n v="20"/>
    <n v="20"/>
    <n v="0"/>
  </r>
  <r>
    <n v="186015056"/>
    <s v="ACQUITY APC Quaternary Solvent Manager"/>
    <s v="MIL (US31)"/>
    <m/>
    <s v="LC"/>
    <s v="APC"/>
    <s v="Pumps"/>
    <m/>
    <s v="TBC"/>
    <s v="Budget"/>
    <n v="0"/>
    <n v="0"/>
    <n v="0"/>
    <n v="0"/>
    <m/>
    <n v="0"/>
    <n v="0"/>
    <n v="0"/>
    <n v="0"/>
    <m/>
    <n v="0"/>
    <n v="0"/>
    <n v="0"/>
    <n v="0"/>
    <m/>
    <n v="0"/>
    <n v="0"/>
    <n v="0"/>
    <n v="0"/>
    <n v="0"/>
    <n v="0"/>
    <n v="0"/>
    <n v="0"/>
    <n v="0"/>
    <n v="0"/>
  </r>
  <r>
    <n v="186015056"/>
    <s v="ACQUITY APC Quaternary Solvent Manager"/>
    <s v="MIL (US31)"/>
    <m/>
    <s v="LC"/>
    <s v="APC"/>
    <s v="Pumps"/>
    <m/>
    <s v="TBC"/>
    <s v="Current Production Plan"/>
    <m/>
    <m/>
    <m/>
    <m/>
    <m/>
    <m/>
    <m/>
    <m/>
    <m/>
    <n v="0"/>
    <m/>
    <m/>
    <m/>
    <m/>
    <n v="0"/>
    <n v="0"/>
    <n v="0"/>
    <n v="0"/>
    <n v="0"/>
    <n v="0"/>
    <n v="0"/>
    <n v="0"/>
    <n v="0"/>
    <n v="0"/>
    <n v="0"/>
  </r>
  <r>
    <n v="186015056"/>
    <s v="ACQUITY APC Quaternary Solvent Manager"/>
    <s v="MIL (US31)"/>
    <m/>
    <s v="LC"/>
    <s v="APC"/>
    <s v="Pumps"/>
    <m/>
    <s v="TBC"/>
    <s v="Demand Plan"/>
    <n v="0"/>
    <n v="0"/>
    <n v="0"/>
    <n v="0"/>
    <m/>
    <n v="0"/>
    <n v="0"/>
    <n v="0"/>
    <n v="0"/>
    <n v="0"/>
    <n v="0"/>
    <n v="0"/>
    <n v="0"/>
    <n v="0"/>
    <n v="0"/>
    <n v="0"/>
    <n v="0"/>
    <n v="0"/>
    <n v="0"/>
    <n v="0"/>
    <n v="0"/>
    <n v="16"/>
    <n v="15"/>
    <n v="25"/>
    <n v="0"/>
  </r>
  <r>
    <n v="186015056"/>
    <s v="ACQUITY APC Quaternary Solvent Manager"/>
    <s v="MIL (US31)"/>
    <m/>
    <s v="LC"/>
    <s v="APC"/>
    <s v="Pumps"/>
    <m/>
    <s v="TBC"/>
    <s v="Backlog"/>
    <n v="0"/>
    <n v="0"/>
    <n v="0"/>
    <n v="0"/>
    <n v="0"/>
    <n v="0"/>
    <n v="0"/>
    <n v="0"/>
    <n v="0"/>
    <n v="0"/>
    <n v="0"/>
    <n v="0"/>
    <n v="0"/>
    <n v="0"/>
    <n v="0"/>
    <n v="0"/>
    <n v="0"/>
    <n v="0"/>
    <n v="0"/>
    <n v="0"/>
    <n v="0"/>
    <n v="0"/>
    <n v="0"/>
    <n v="0"/>
    <n v="0"/>
  </r>
  <r>
    <n v="186015056"/>
    <s v="ACQUITY APC Quaternary Solvent Manager"/>
    <s v="MIL (US31)"/>
    <m/>
    <s v="LC"/>
    <s v="APC"/>
    <s v="Pumps"/>
    <m/>
    <s v="TBC"/>
    <s v="End Inv @ Accept Plan Volume"/>
    <n v="0"/>
    <n v="0"/>
    <n v="0"/>
    <n v="0"/>
    <m/>
    <n v="0"/>
    <n v="0"/>
    <n v="0"/>
    <n v="0"/>
    <n v="0"/>
    <n v="0"/>
    <n v="0"/>
    <n v="0"/>
    <n v="0"/>
    <n v="0"/>
    <n v="0"/>
    <n v="0"/>
    <n v="0"/>
    <n v="0"/>
    <m/>
    <n v="0"/>
    <n v="14"/>
    <n v="19"/>
    <n v="14"/>
    <m/>
  </r>
  <r>
    <n v="186015056"/>
    <s v="ACQUITY APC Quaternary Solvent Manager"/>
    <s v="MIL (US31)"/>
    <m/>
    <s v="LC"/>
    <s v="APC"/>
    <s v="Pumps"/>
    <m/>
    <s v="TBC"/>
    <s v="Planned Ending INV"/>
    <n v="0"/>
    <n v="0"/>
    <n v="0"/>
    <n v="0"/>
    <m/>
    <n v="0"/>
    <n v="0"/>
    <n v="0"/>
    <n v="0"/>
    <n v="0"/>
    <n v="0"/>
    <n v="0"/>
    <n v="0"/>
    <n v="0"/>
    <n v="0"/>
    <n v="0"/>
    <n v="0"/>
    <n v="0"/>
    <n v="0"/>
    <m/>
    <n v="0"/>
    <n v="14"/>
    <n v="19"/>
    <n v="14"/>
    <m/>
  </r>
  <r>
    <n v="186015056"/>
    <s v="ACQUITY APC Quaternary Solvent Manager"/>
    <s v="MIL (US31)"/>
    <m/>
    <s v="LC"/>
    <s v="APC"/>
    <s v="Pumps"/>
    <m/>
    <s v="TBC"/>
    <s v="Planned Ending INV Value"/>
    <n v="0"/>
    <n v="0"/>
    <n v="0"/>
    <n v="0"/>
    <n v="0"/>
    <n v="0"/>
    <n v="0"/>
    <n v="0"/>
    <n v="0"/>
    <n v="0"/>
    <n v="0"/>
    <n v="0"/>
    <n v="0"/>
    <n v="0"/>
    <n v="0"/>
    <n v="0"/>
    <n v="0"/>
    <n v="0"/>
    <n v="0"/>
    <m/>
    <n v="0"/>
    <n v="0"/>
    <n v="0"/>
    <n v="0"/>
    <m/>
  </r>
  <r>
    <n v="186015056"/>
    <s v="ACQUITY APC Quaternary Solvent Manager"/>
    <s v="MIL (US31)"/>
    <m/>
    <s v="LC"/>
    <s v="APC"/>
    <s v="Pumps"/>
    <m/>
    <s v="TBC"/>
    <s v="Planned Ending Inv Value @ Accpt Plan"/>
    <m/>
    <m/>
    <m/>
    <m/>
    <n v="0"/>
    <m/>
    <m/>
    <m/>
    <m/>
    <n v="0"/>
    <m/>
    <m/>
    <m/>
    <m/>
    <n v="0"/>
    <m/>
    <m/>
    <m/>
    <m/>
    <m/>
    <n v="0"/>
    <n v="0"/>
    <n v="0"/>
    <n v="0"/>
    <m/>
  </r>
  <r>
    <n v="186015056"/>
    <s v="ACQUITY APC Quaternary Solvent Manager"/>
    <s v="MIL (US31)"/>
    <m/>
    <s v="LC"/>
    <s v="APC"/>
    <s v="Pumps"/>
    <m/>
    <s v="TBC"/>
    <s v="Proposed Production "/>
    <m/>
    <m/>
    <m/>
    <m/>
    <m/>
    <m/>
    <m/>
    <m/>
    <m/>
    <m/>
    <m/>
    <m/>
    <m/>
    <n v="0"/>
    <m/>
    <m/>
    <m/>
    <m/>
    <n v="0"/>
    <n v="0"/>
    <n v="0"/>
    <n v="30"/>
    <n v="20"/>
    <n v="20"/>
    <n v="0"/>
  </r>
  <r>
    <n v="186015060"/>
    <s v="ACQUITY CPSM-FL"/>
    <s v="MIL (US31)"/>
    <m/>
    <s v="LC"/>
    <s v="I-Class"/>
    <s v="Injectors"/>
    <n v="6855.47"/>
    <s v="Linda Trautwein"/>
    <s v="∆ Accepted from Proposed"/>
    <m/>
    <m/>
    <m/>
    <m/>
    <m/>
    <m/>
    <m/>
    <m/>
    <m/>
    <n v="0"/>
    <n v="0"/>
    <n v="0"/>
    <n v="151"/>
    <n v="-35"/>
    <n v="116"/>
    <n v="0"/>
    <n v="0"/>
    <n v="0"/>
    <n v="0"/>
    <m/>
    <n v="0"/>
    <n v="0"/>
    <n v="0"/>
    <n v="0"/>
    <m/>
  </r>
  <r>
    <n v="186015060"/>
    <s v="ACQUITY CPSM-FL"/>
    <s v="MIL (US31)"/>
    <m/>
    <s v="LC"/>
    <s v="I-Class"/>
    <s v="Injectors"/>
    <n v="6855.47"/>
    <s v="Linda Trautwein"/>
    <s v="∆ Proposed from Current"/>
    <m/>
    <m/>
    <m/>
    <m/>
    <m/>
    <m/>
    <m/>
    <m/>
    <m/>
    <n v="0"/>
    <m/>
    <m/>
    <n v="-55"/>
    <n v="0"/>
    <n v="-55"/>
    <n v="0"/>
    <n v="0"/>
    <n v="0"/>
    <n v="0"/>
    <m/>
    <n v="0"/>
    <n v="-2"/>
    <n v="2"/>
    <n v="-2"/>
    <m/>
  </r>
  <r>
    <n v="186015060"/>
    <s v="ACQUITY CPSM-FL"/>
    <s v="MIL (US31)"/>
    <m/>
    <s v="LC"/>
    <s v="I-Class"/>
    <s v="Injectors"/>
    <n v="6855.47"/>
    <s v="Linda Trautwein"/>
    <s v="Accepted Plan"/>
    <m/>
    <m/>
    <m/>
    <m/>
    <m/>
    <m/>
    <m/>
    <m/>
    <m/>
    <n v="0"/>
    <m/>
    <m/>
    <n v="151"/>
    <n v="0"/>
    <n v="0"/>
    <n v="10"/>
    <n v="25"/>
    <n v="30"/>
    <n v="40"/>
    <n v="105"/>
    <n v="25"/>
    <n v="23"/>
    <n v="27"/>
    <n v="28"/>
    <n v="0"/>
  </r>
  <r>
    <n v="186015060"/>
    <s v="ACQUITY CPSM-FL"/>
    <s v="MIL (US31)"/>
    <m/>
    <s v="LC"/>
    <s v="I-Class"/>
    <s v="Injectors"/>
    <n v="6855.47"/>
    <s v="Linda Trautwein"/>
    <s v="Budget"/>
    <n v="0"/>
    <n v="0"/>
    <n v="0"/>
    <n v="0"/>
    <m/>
    <n v="0"/>
    <n v="0"/>
    <n v="0"/>
    <n v="0"/>
    <m/>
    <n v="0"/>
    <n v="0"/>
    <n v="0"/>
    <n v="0"/>
    <m/>
    <n v="11.870503597122301"/>
    <n v="16.618705035971221"/>
    <n v="22.949640287769782"/>
    <n v="28.330935251798557"/>
    <n v="79.769784172661872"/>
    <n v="45"/>
    <n v="45"/>
    <n v="40"/>
    <n v="55"/>
    <n v="0"/>
  </r>
  <r>
    <n v="186015060"/>
    <s v="ACQUITY CPSM-FL"/>
    <s v="MIL (US31)"/>
    <m/>
    <s v="LC"/>
    <s v="I-Class"/>
    <s v="Injectors"/>
    <n v="6855.47"/>
    <s v="Linda Trautwein"/>
    <s v="Current Production Plan"/>
    <m/>
    <m/>
    <m/>
    <m/>
    <m/>
    <m/>
    <m/>
    <m/>
    <m/>
    <n v="0"/>
    <n v="0"/>
    <n v="0"/>
    <n v="0"/>
    <n v="0"/>
    <n v="0"/>
    <n v="10"/>
    <n v="25"/>
    <n v="30"/>
    <n v="40"/>
    <n v="105"/>
    <n v="25"/>
    <n v="25"/>
    <n v="25"/>
    <n v="30"/>
    <n v="0"/>
  </r>
  <r>
    <n v="186015060"/>
    <s v="ACQUITY CPSM-FL"/>
    <s v="MIL (US31)"/>
    <m/>
    <s v="LC"/>
    <s v="I-Class"/>
    <s v="Injectors"/>
    <n v="6855.47"/>
    <s v="Linda Trautwein"/>
    <s v="Demand Plan"/>
    <n v="0"/>
    <n v="0"/>
    <n v="0"/>
    <n v="0"/>
    <m/>
    <n v="0"/>
    <n v="0"/>
    <n v="0"/>
    <n v="0"/>
    <n v="0"/>
    <n v="0"/>
    <n v="0"/>
    <n v="0"/>
    <n v="11"/>
    <n v="11"/>
    <n v="14"/>
    <n v="13"/>
    <n v="21"/>
    <n v="22"/>
    <n v="70"/>
    <n v="19"/>
    <n v="23.0078125"/>
    <n v="26.71875"/>
    <n v="28.203125"/>
    <n v="0"/>
  </r>
  <r>
    <n v="186015060"/>
    <s v="ACQUITY CPSM-FL"/>
    <s v="MIL (US31)"/>
    <m/>
    <s v="LC"/>
    <s v="I-Class"/>
    <s v="Injectors"/>
    <n v="6855.47"/>
    <s v="Linda Trautwein"/>
    <s v="Backlog"/>
    <n v="0"/>
    <n v="0"/>
    <n v="0"/>
    <n v="0"/>
    <n v="0"/>
    <n v="0"/>
    <n v="0"/>
    <n v="0"/>
    <n v="0"/>
    <n v="0"/>
    <n v="0"/>
    <n v="0"/>
    <n v="0"/>
    <n v="0"/>
    <n v="0"/>
    <n v="0"/>
    <n v="0"/>
    <n v="0"/>
    <n v="0"/>
    <n v="0"/>
    <n v="23"/>
    <n v="0"/>
    <n v="0"/>
    <n v="0"/>
    <n v="0"/>
  </r>
  <r>
    <n v="186015060"/>
    <s v="ACQUITY CPSM-FL"/>
    <s v="MIL (US31)"/>
    <n v="50"/>
    <s v="LC"/>
    <s v="I-Class"/>
    <s v="Injectors"/>
    <n v="6855.47"/>
    <s v="Linda Trautwein"/>
    <s v="End Inv @ Accept Plan Volume"/>
    <n v="0"/>
    <n v="0"/>
    <n v="0"/>
    <n v="0"/>
    <m/>
    <n v="0"/>
    <n v="0"/>
    <n v="0"/>
    <n v="15"/>
    <n v="15"/>
    <n v="0"/>
    <n v="0"/>
    <n v="13"/>
    <n v="15"/>
    <n v="15"/>
    <n v="7"/>
    <n v="3"/>
    <n v="12"/>
    <n v="20"/>
    <m/>
    <n v="19"/>
    <n v="18.9921875"/>
    <n v="19.2734375"/>
    <n v="19.0703125"/>
    <m/>
  </r>
  <r>
    <n v="186015060"/>
    <s v="ACQUITY CPSM-FL"/>
    <s v="MIL (US31)"/>
    <n v="50"/>
    <s v="LC"/>
    <s v="I-Class"/>
    <s v="Injectors"/>
    <n v="6855.47"/>
    <s v="Linda Trautwein"/>
    <s v="Planned Ending INV"/>
    <n v="0"/>
    <n v="0"/>
    <n v="0"/>
    <n v="0"/>
    <m/>
    <n v="0"/>
    <n v="0"/>
    <n v="0"/>
    <n v="15"/>
    <n v="15"/>
    <n v="0"/>
    <n v="0"/>
    <n v="13"/>
    <n v="15"/>
    <n v="15"/>
    <n v="7"/>
    <n v="3"/>
    <n v="12"/>
    <n v="20"/>
    <m/>
    <n v="19"/>
    <n v="18.9921875"/>
    <n v="19.2734375"/>
    <n v="19.0703125"/>
    <m/>
  </r>
  <r>
    <n v="186015060"/>
    <s v="ACQUITY CPSM-FL"/>
    <s v="MIL (US31)"/>
    <m/>
    <s v="LC"/>
    <s v="I-Class"/>
    <s v="Injectors"/>
    <n v="6855.47"/>
    <s v="Linda Trautwein"/>
    <s v="Planned Ending INV Value"/>
    <n v="0"/>
    <n v="0"/>
    <n v="0"/>
    <n v="0"/>
    <n v="0"/>
    <n v="0"/>
    <n v="0"/>
    <n v="0"/>
    <n v="113927.25"/>
    <n v="113927.25"/>
    <n v="0"/>
    <n v="0"/>
    <n v="72848.958000000013"/>
    <n v="102832.05"/>
    <n v="102832.05"/>
    <n v="47988.29"/>
    <n v="20566.41"/>
    <n v="82265.64"/>
    <n v="137109.4"/>
    <m/>
    <n v="130253.93000000001"/>
    <n v="130200.371640625"/>
    <n v="132128.47257812502"/>
    <n v="130735.95523437501"/>
    <m/>
  </r>
  <r>
    <n v="186015060"/>
    <s v="ACQUITY CPSM-FL"/>
    <s v="MIL (US31)"/>
    <m/>
    <s v="LC"/>
    <s v="I-Class"/>
    <s v="Injectors"/>
    <n v="6855.47"/>
    <s v="Linda Trautwein"/>
    <s v="Planned Ending Inv Value @ Accpt Plan"/>
    <m/>
    <m/>
    <m/>
    <m/>
    <n v="0"/>
    <m/>
    <m/>
    <m/>
    <m/>
    <n v="0"/>
    <n v="0"/>
    <n v="0"/>
    <n v="72848.958000000013"/>
    <n v="102832.05"/>
    <n v="102832.05"/>
    <n v="47988.29"/>
    <n v="20566.41"/>
    <n v="82265.64"/>
    <n v="137109.4"/>
    <m/>
    <n v="130253.93000000001"/>
    <n v="130200.371640625"/>
    <n v="132128.47257812502"/>
    <n v="130735.95523437501"/>
    <m/>
  </r>
  <r>
    <n v="186015060"/>
    <s v="ACQUITY CPSM-FL"/>
    <s v="MIL (US31)"/>
    <m/>
    <s v="LC"/>
    <s v="I-Class"/>
    <s v="Injectors"/>
    <n v="6855.47"/>
    <s v="Linda Trautwein"/>
    <s v="Proposed Production "/>
    <m/>
    <m/>
    <m/>
    <m/>
    <m/>
    <m/>
    <m/>
    <m/>
    <m/>
    <m/>
    <m/>
    <m/>
    <m/>
    <n v="35"/>
    <n v="35"/>
    <n v="10"/>
    <n v="25"/>
    <n v="30"/>
    <n v="40"/>
    <n v="105"/>
    <n v="25"/>
    <n v="23"/>
    <n v="27"/>
    <n v="28"/>
    <n v="0"/>
  </r>
  <r>
    <n v="186015070"/>
    <s v="ACQUITY RI Detector"/>
    <s v="MIL (US31)"/>
    <m/>
    <s v="LC"/>
    <s v="ACQUITY Common Modules"/>
    <s v="Detectors"/>
    <n v="3000"/>
    <s v="TBC"/>
    <s v="∆ Accepted from Proposed"/>
    <m/>
    <m/>
    <m/>
    <m/>
    <m/>
    <m/>
    <m/>
    <m/>
    <m/>
    <n v="0"/>
    <n v="0"/>
    <n v="0"/>
    <n v="0"/>
    <n v="0"/>
    <n v="0"/>
    <n v="0"/>
    <n v="0"/>
    <n v="0"/>
    <n v="0"/>
    <m/>
    <n v="0"/>
    <n v="0"/>
    <n v="0"/>
    <n v="0"/>
    <m/>
  </r>
  <r>
    <n v="186015070"/>
    <s v="ACQUITY RI Detector"/>
    <s v="MIL (US31)"/>
    <m/>
    <s v="LC"/>
    <s v="ACQUITY Common Modules"/>
    <s v="Detectors"/>
    <n v="3000"/>
    <s v="TBC"/>
    <s v="∆ Proposed from Current"/>
    <m/>
    <m/>
    <m/>
    <m/>
    <m/>
    <m/>
    <m/>
    <m/>
    <m/>
    <n v="0"/>
    <m/>
    <m/>
    <n v="0"/>
    <n v="0"/>
    <n v="0"/>
    <n v="0"/>
    <n v="0"/>
    <n v="0"/>
    <n v="0"/>
    <m/>
    <n v="32"/>
    <n v="0"/>
    <n v="0"/>
    <n v="0"/>
    <m/>
  </r>
  <r>
    <n v="186015070"/>
    <s v="ACQUITY RI Detector"/>
    <s v="MIL (US31)"/>
    <m/>
    <s v="LC"/>
    <s v="ACQUITY Common Modules"/>
    <s v="Detectors"/>
    <n v="3000"/>
    <s v="TBC"/>
    <s v="Accepted Plan"/>
    <m/>
    <m/>
    <m/>
    <m/>
    <m/>
    <m/>
    <m/>
    <m/>
    <m/>
    <n v="0"/>
    <m/>
    <m/>
    <n v="0"/>
    <n v="0"/>
    <n v="0"/>
    <n v="0"/>
    <n v="0"/>
    <n v="0"/>
    <n v="0"/>
    <n v="0"/>
    <n v="35"/>
    <n v="75"/>
    <n v="100"/>
    <n v="100"/>
    <n v="0"/>
  </r>
  <r>
    <n v="186015070"/>
    <s v="ACQUITY RI Detector"/>
    <s v="MIL (US31)"/>
    <m/>
    <s v="LC"/>
    <s v="ACQUITY Common Modules"/>
    <s v="Detectors"/>
    <n v="3000"/>
    <s v="TBC"/>
    <s v="Budget"/>
    <n v="0"/>
    <n v="0"/>
    <n v="0"/>
    <n v="0"/>
    <m/>
    <n v="0"/>
    <n v="0"/>
    <n v="0"/>
    <n v="0"/>
    <m/>
    <n v="0"/>
    <n v="0"/>
    <n v="0"/>
    <n v="0"/>
    <m/>
    <n v="0"/>
    <n v="0"/>
    <n v="0"/>
    <n v="0"/>
    <n v="0"/>
    <n v="0"/>
    <n v="0"/>
    <n v="0"/>
    <n v="0"/>
    <n v="0"/>
  </r>
  <r>
    <n v="186015070"/>
    <s v="ACQUITY RI Detector"/>
    <s v="MIL (US31)"/>
    <m/>
    <s v="LC"/>
    <s v="ACQUITY Common Modules"/>
    <s v="Detectors"/>
    <n v="3000"/>
    <s v="TBC"/>
    <s v="Current Production Plan"/>
    <m/>
    <m/>
    <m/>
    <m/>
    <m/>
    <m/>
    <m/>
    <m/>
    <m/>
    <n v="0"/>
    <n v="0"/>
    <n v="0"/>
    <n v="0"/>
    <n v="0"/>
    <n v="0"/>
    <n v="0"/>
    <n v="0"/>
    <n v="0"/>
    <n v="0"/>
    <n v="0"/>
    <n v="35"/>
    <n v="75"/>
    <n v="100"/>
    <n v="100"/>
    <n v="0"/>
  </r>
  <r>
    <n v="186015070"/>
    <s v="ACQUITY RI Detector"/>
    <s v="MIL (US31)"/>
    <m/>
    <s v="LC"/>
    <s v="ACQUITY Common Modules"/>
    <s v="Detectors"/>
    <n v="3000"/>
    <s v="TBC"/>
    <s v="Demand Plan"/>
    <n v="0"/>
    <n v="0"/>
    <n v="0"/>
    <n v="0"/>
    <m/>
    <n v="0"/>
    <n v="0"/>
    <n v="0"/>
    <n v="0"/>
    <n v="0"/>
    <n v="0"/>
    <n v="0"/>
    <n v="0"/>
    <n v="0"/>
    <n v="0"/>
    <n v="0"/>
    <n v="0"/>
    <n v="0"/>
    <n v="0"/>
    <n v="0"/>
    <n v="0"/>
    <n v="50"/>
    <n v="75"/>
    <n v="75"/>
    <n v="0"/>
  </r>
  <r>
    <n v="186015070"/>
    <s v="ACQUITY RI Detector"/>
    <s v="MIL (US31)"/>
    <m/>
    <s v="LC"/>
    <s v="ACQUITY Common Modules"/>
    <s v="Detectors"/>
    <n v="3000"/>
    <s v="TBC"/>
    <s v="Backlog"/>
    <n v="0"/>
    <n v="0"/>
    <n v="0"/>
    <n v="0"/>
    <n v="0"/>
    <n v="0"/>
    <n v="0"/>
    <n v="0"/>
    <n v="0"/>
    <n v="0"/>
    <n v="0"/>
    <n v="0"/>
    <n v="0"/>
    <n v="0"/>
    <n v="0"/>
    <n v="0"/>
    <n v="0"/>
    <n v="0"/>
    <n v="0"/>
    <n v="0"/>
    <n v="0"/>
    <n v="0"/>
    <n v="0"/>
    <n v="0"/>
    <n v="0"/>
  </r>
  <r>
    <n v="186015070"/>
    <s v="ACQUITY RI Detector"/>
    <s v="MIL (US31)"/>
    <m/>
    <s v="LC"/>
    <s v="ACQUITY Common Modules"/>
    <s v="Detectors"/>
    <n v="3000"/>
    <s v="TBC"/>
    <s v="End Inv @ Accept Plan Volume"/>
    <m/>
    <m/>
    <m/>
    <m/>
    <m/>
    <m/>
    <m/>
    <m/>
    <m/>
    <n v="0"/>
    <n v="0"/>
    <n v="0"/>
    <n v="0"/>
    <n v="0"/>
    <n v="0"/>
    <n v="0"/>
    <n v="0"/>
    <n v="0"/>
    <n v="0"/>
    <m/>
    <n v="0"/>
    <n v="25"/>
    <n v="50"/>
    <n v="75"/>
    <m/>
  </r>
  <r>
    <n v="186015070"/>
    <s v="ACQUITY RI Detector"/>
    <s v="MIL (US31)"/>
    <m/>
    <s v="LC"/>
    <s v="ACQUITY Common Modules"/>
    <s v="Detectors"/>
    <n v="3000"/>
    <s v="TBC"/>
    <s v="Planned Ending INV"/>
    <m/>
    <m/>
    <m/>
    <m/>
    <m/>
    <m/>
    <m/>
    <m/>
    <m/>
    <n v="0"/>
    <n v="0"/>
    <n v="0"/>
    <n v="0"/>
    <n v="0"/>
    <n v="0"/>
    <n v="0"/>
    <n v="0"/>
    <n v="0"/>
    <n v="0"/>
    <m/>
    <n v="0"/>
    <n v="25"/>
    <n v="50"/>
    <n v="75"/>
    <m/>
  </r>
  <r>
    <n v="186015070"/>
    <s v="ACQUITY RI Detector"/>
    <s v="MIL (US31)"/>
    <m/>
    <s v="LC"/>
    <s v="ACQUITY Common Modules"/>
    <s v="Detectors"/>
    <n v="3000"/>
    <s v="TBC"/>
    <s v="Planned Ending INV Value"/>
    <n v="0"/>
    <n v="0"/>
    <n v="0"/>
    <n v="0"/>
    <n v="0"/>
    <n v="0"/>
    <n v="0"/>
    <n v="0"/>
    <n v="0"/>
    <n v="0"/>
    <n v="0"/>
    <n v="0"/>
    <n v="0"/>
    <n v="0"/>
    <n v="0"/>
    <n v="0"/>
    <n v="0"/>
    <n v="0"/>
    <n v="0"/>
    <m/>
    <n v="0"/>
    <n v="75000"/>
    <n v="150000"/>
    <n v="225000"/>
    <m/>
  </r>
  <r>
    <n v="186015070"/>
    <s v="ACQUITY RI Detector"/>
    <s v="MIL (US31)"/>
    <m/>
    <s v="LC"/>
    <s v="ACQUITY Common Modules"/>
    <s v="Detectors"/>
    <n v="3000"/>
    <s v="TBC"/>
    <s v="Planned Ending Inv Value @ Accpt Plan"/>
    <m/>
    <m/>
    <m/>
    <m/>
    <n v="0"/>
    <m/>
    <m/>
    <m/>
    <m/>
    <n v="0"/>
    <n v="0"/>
    <n v="0"/>
    <n v="0"/>
    <n v="0"/>
    <n v="0"/>
    <n v="0"/>
    <n v="0"/>
    <n v="0"/>
    <n v="0"/>
    <m/>
    <n v="0"/>
    <n v="75000"/>
    <n v="150000"/>
    <n v="225000"/>
    <m/>
  </r>
  <r>
    <n v="186015070"/>
    <s v="ACQUITY RI Detector"/>
    <s v="MIL (US31)"/>
    <m/>
    <s v="LC"/>
    <s v="ACQUITY Common Modules"/>
    <s v="Detectors"/>
    <n v="3000"/>
    <s v="TBC"/>
    <s v="Proposed Production "/>
    <m/>
    <m/>
    <m/>
    <m/>
    <m/>
    <m/>
    <m/>
    <m/>
    <m/>
    <m/>
    <m/>
    <m/>
    <m/>
    <n v="0"/>
    <n v="0"/>
    <n v="0"/>
    <n v="0"/>
    <n v="0"/>
    <n v="0"/>
    <n v="0"/>
    <n v="35"/>
    <n v="75"/>
    <n v="100"/>
    <n v="100"/>
    <n v="0"/>
  </r>
  <r>
    <n v="186016002"/>
    <s v="NanoACQUITY Binary Solvent Manager"/>
    <s v="MIL (US31)"/>
    <m/>
    <s v="LC"/>
    <s v="nanoACQUITY"/>
    <s v="Pumps"/>
    <n v="10031.11"/>
    <s v="Linda Trautwein"/>
    <s v="∆ Accepted from Proposed"/>
    <m/>
    <m/>
    <m/>
    <m/>
    <m/>
    <m/>
    <m/>
    <m/>
    <m/>
    <n v="0"/>
    <n v="0"/>
    <n v="0"/>
    <n v="225"/>
    <n v="-42"/>
    <n v="183"/>
    <n v="0"/>
    <n v="0"/>
    <n v="0"/>
    <n v="0"/>
    <m/>
    <n v="0"/>
    <n v="0"/>
    <n v="0"/>
    <n v="0"/>
    <m/>
  </r>
  <r>
    <n v="186016002"/>
    <s v="NanoACQUITY Binary Solvent Manager"/>
    <s v="MIL (US31)"/>
    <m/>
    <s v="LC"/>
    <s v="nanoACQUITY"/>
    <s v="Pumps"/>
    <n v="10031.11"/>
    <s v="Linda Trautwein"/>
    <s v="∆ Proposed from Current"/>
    <m/>
    <m/>
    <m/>
    <m/>
    <m/>
    <m/>
    <m/>
    <m/>
    <m/>
    <n v="0"/>
    <m/>
    <m/>
    <n v="-30"/>
    <n v="0"/>
    <n v="-30"/>
    <n v="0"/>
    <n v="0"/>
    <n v="0"/>
    <n v="0"/>
    <m/>
    <n v="0"/>
    <n v="15"/>
    <n v="10"/>
    <n v="5"/>
    <m/>
  </r>
  <r>
    <n v="186016002"/>
    <s v="NanoACQUITY Binary Solvent Manager"/>
    <s v="MIL (US31)"/>
    <m/>
    <s v="LC"/>
    <s v="nanoACQUITY"/>
    <s v="Pumps"/>
    <n v="10031.11"/>
    <s v="Linda Trautwein"/>
    <s v="Accepted Plan"/>
    <m/>
    <m/>
    <m/>
    <m/>
    <m/>
    <m/>
    <m/>
    <m/>
    <m/>
    <n v="0"/>
    <m/>
    <m/>
    <n v="225"/>
    <n v="0"/>
    <n v="0"/>
    <n v="30"/>
    <n v="40"/>
    <n v="40"/>
    <n v="42"/>
    <n v="152"/>
    <n v="52"/>
    <n v="55"/>
    <n v="50"/>
    <n v="45"/>
    <n v="0"/>
  </r>
  <r>
    <n v="186016002"/>
    <s v="NanoACQUITY Binary Solvent Manager"/>
    <s v="MIL (US31)"/>
    <m/>
    <s v="LC"/>
    <s v="nanoACQUITY"/>
    <s v="Pumps"/>
    <n v="10031.11"/>
    <s v="Linda Trautwein"/>
    <s v="Budget"/>
    <n v="0"/>
    <n v="0"/>
    <n v="0"/>
    <n v="0"/>
    <m/>
    <n v="0"/>
    <n v="0"/>
    <n v="0"/>
    <n v="0"/>
    <m/>
    <n v="0"/>
    <n v="0"/>
    <n v="0"/>
    <n v="0"/>
    <m/>
    <n v="35"/>
    <n v="40"/>
    <n v="45"/>
    <n v="60"/>
    <n v="180"/>
    <n v="40"/>
    <n v="40"/>
    <n v="40"/>
    <n v="60"/>
    <n v="0"/>
  </r>
  <r>
    <n v="186016002"/>
    <s v="NanoACQUITY Binary Solvent Manager"/>
    <s v="MIL (US31)"/>
    <m/>
    <s v="LC"/>
    <s v="nanoACQUITY"/>
    <s v="Pumps"/>
    <n v="10031.11"/>
    <s v="Linda Trautwein"/>
    <s v="Current Production Plan"/>
    <m/>
    <m/>
    <m/>
    <m/>
    <m/>
    <m/>
    <m/>
    <m/>
    <m/>
    <n v="0"/>
    <n v="0"/>
    <n v="0"/>
    <n v="0"/>
    <n v="0"/>
    <n v="0"/>
    <n v="30"/>
    <n v="40"/>
    <n v="40"/>
    <n v="42"/>
    <n v="152"/>
    <n v="52"/>
    <n v="40"/>
    <n v="40"/>
    <n v="40"/>
    <n v="0"/>
  </r>
  <r>
    <n v="186016002"/>
    <s v="NanoACQUITY Binary Solvent Manager"/>
    <s v="MIL (US31)"/>
    <m/>
    <s v="LC"/>
    <s v="nanoACQUITY"/>
    <s v="Pumps"/>
    <n v="10031.11"/>
    <s v="Linda Trautwein"/>
    <s v="Demand Plan"/>
    <n v="33"/>
    <n v="47"/>
    <n v="55"/>
    <n v="64"/>
    <m/>
    <n v="45"/>
    <n v="60"/>
    <n v="68"/>
    <n v="68"/>
    <n v="241"/>
    <n v="39"/>
    <n v="25"/>
    <n v="50"/>
    <n v="40"/>
    <n v="154"/>
    <n v="33"/>
    <n v="35"/>
    <n v="40"/>
    <n v="46"/>
    <n v="154"/>
    <n v="41"/>
    <n v="46"/>
    <n v="44"/>
    <n v="50"/>
    <n v="0"/>
  </r>
  <r>
    <n v="186016002"/>
    <s v="NanoACQUITY Binary Solvent Manager"/>
    <s v="MIL (US31)"/>
    <m/>
    <s v="LC"/>
    <s v="nanoACQUITY"/>
    <s v="Pumps"/>
    <n v="10031.11"/>
    <s v="Linda Trautwein"/>
    <s v="Backlog"/>
    <n v="0"/>
    <n v="0"/>
    <n v="0"/>
    <n v="0"/>
    <n v="0"/>
    <n v="0"/>
    <n v="0"/>
    <n v="0"/>
    <n v="0"/>
    <n v="0"/>
    <n v="0"/>
    <n v="0"/>
    <n v="0"/>
    <n v="0"/>
    <n v="0"/>
    <n v="0"/>
    <n v="0"/>
    <n v="0"/>
    <n v="0"/>
    <n v="0"/>
    <n v="12"/>
    <n v="0"/>
    <n v="0"/>
    <n v="0"/>
    <n v="0"/>
  </r>
  <r>
    <n v="186016002"/>
    <s v="NanoACQUITY Binary Solvent Manager"/>
    <s v="MIL (US31)"/>
    <m/>
    <s v="LC"/>
    <s v="nanoACQUITY"/>
    <s v="Pumps"/>
    <n v="10031.11"/>
    <s v="Linda Trautwein"/>
    <s v="End Inv @ Accept Plan Volume"/>
    <n v="16"/>
    <n v="10"/>
    <n v="3"/>
    <n v="28"/>
    <m/>
    <n v="5"/>
    <n v="16"/>
    <n v="34"/>
    <n v="21"/>
    <n v="76"/>
    <n v="41"/>
    <n v="64"/>
    <n v="36"/>
    <n v="19"/>
    <n v="19"/>
    <n v="19"/>
    <n v="23"/>
    <n v="18"/>
    <n v="11"/>
    <m/>
    <n v="13"/>
    <n v="22"/>
    <n v="28"/>
    <n v="23"/>
    <m/>
  </r>
  <r>
    <n v="186016002"/>
    <s v="NanoACQUITY Binary Solvent Manager"/>
    <s v="MIL (US31)"/>
    <n v="20"/>
    <s v="LC"/>
    <s v="nanoACQUITY"/>
    <s v="Pumps"/>
    <n v="10031.11"/>
    <s v="Linda Trautwein"/>
    <s v="Planned Ending INV"/>
    <n v="16"/>
    <n v="10"/>
    <n v="3"/>
    <n v="28"/>
    <m/>
    <n v="5"/>
    <n v="16"/>
    <n v="34"/>
    <n v="21"/>
    <n v="76"/>
    <n v="41"/>
    <n v="64"/>
    <n v="36"/>
    <n v="19"/>
    <n v="19"/>
    <n v="19"/>
    <n v="23"/>
    <n v="18"/>
    <n v="11"/>
    <m/>
    <n v="13"/>
    <n v="22"/>
    <n v="28"/>
    <n v="23"/>
    <m/>
  </r>
  <r>
    <n v="186016002"/>
    <s v="NanoACQUITY Binary Solvent Manager"/>
    <s v="MIL (US31)"/>
    <n v="20"/>
    <s v="LC"/>
    <s v="nanoACQUITY"/>
    <s v="Pumps"/>
    <n v="10031.11"/>
    <s v="Linda Trautwein"/>
    <s v="Planned Ending INV Value"/>
    <n v="188457.44"/>
    <n v="117785.9"/>
    <n v="35335.770000000004"/>
    <n v="329800.52"/>
    <n v="671379.63"/>
    <n v="58892.95"/>
    <n v="188457.44"/>
    <n v="400472.06"/>
    <n v="247350.39"/>
    <n v="895172.84"/>
    <n v="482922.19"/>
    <n v="753829.76"/>
    <n v="424029.24"/>
    <n v="190591.09000000003"/>
    <n v="190591.09000000003"/>
    <n v="190591.09000000003"/>
    <n v="230715.53000000003"/>
    <n v="180559.98"/>
    <n v="110342.21"/>
    <m/>
    <n v="130404.43000000001"/>
    <n v="220684.42"/>
    <n v="280871.08"/>
    <n v="230715.53000000003"/>
    <m/>
  </r>
  <r>
    <n v="186016002"/>
    <s v="NanoACQUITY Binary Solvent Manager"/>
    <s v="MIL (US31)"/>
    <m/>
    <s v="LC"/>
    <s v="nanoACQUITY"/>
    <s v="Pumps"/>
    <n v="10031.11"/>
    <s v="Linda Trautwein"/>
    <s v="Planned Ending Inv Value @ Accpt Plan"/>
    <m/>
    <m/>
    <m/>
    <m/>
    <n v="0"/>
    <m/>
    <m/>
    <m/>
    <m/>
    <n v="0"/>
    <n v="482922.19"/>
    <n v="753829.76"/>
    <n v="424029.24"/>
    <n v="190591.09000000003"/>
    <n v="190591.09000000003"/>
    <n v="190591.09000000003"/>
    <n v="230715.53000000003"/>
    <n v="180559.98"/>
    <n v="110342.21"/>
    <m/>
    <n v="130404.43000000001"/>
    <n v="220684.42"/>
    <n v="280871.08"/>
    <n v="230715.53000000003"/>
    <m/>
  </r>
  <r>
    <n v="186016002"/>
    <s v="NanoACQUITY Binary Solvent Manager"/>
    <s v="MIL (US31)"/>
    <m/>
    <s v="LC"/>
    <s v="nanoACQUITY"/>
    <s v="Pumps"/>
    <n v="10031.11"/>
    <s v="Linda Trautwein"/>
    <s v="Proposed Production "/>
    <m/>
    <m/>
    <m/>
    <m/>
    <m/>
    <m/>
    <m/>
    <m/>
    <m/>
    <m/>
    <m/>
    <m/>
    <m/>
    <n v="42"/>
    <n v="42"/>
    <n v="30"/>
    <n v="40"/>
    <n v="40"/>
    <n v="42"/>
    <n v="152"/>
    <n v="52"/>
    <n v="55"/>
    <n v="50"/>
    <n v="45"/>
    <n v="0"/>
  </r>
  <r>
    <n v="186016003"/>
    <s v="nanoACQUITY UPLC I-Class BSM"/>
    <s v="MIL (US31)"/>
    <m/>
    <s v="LC"/>
    <s v="nanoACQUITY"/>
    <s v="Pumps"/>
    <n v="10031.11"/>
    <s v="Linda Trautwein"/>
    <s v="∆ Accepted from Proposed"/>
    <m/>
    <m/>
    <m/>
    <m/>
    <m/>
    <m/>
    <m/>
    <m/>
    <m/>
    <n v="0"/>
    <m/>
    <m/>
    <m/>
    <m/>
    <n v="0"/>
    <n v="0"/>
    <n v="0"/>
    <n v="0"/>
    <n v="0"/>
    <m/>
    <n v="0"/>
    <n v="0"/>
    <n v="0"/>
    <n v="0"/>
    <m/>
  </r>
  <r>
    <n v="186016003"/>
    <s v="nanoACQUITY UPLC I-Class BSM"/>
    <s v="MIL (US31)"/>
    <m/>
    <s v="LC"/>
    <s v="nanoACQUITY"/>
    <s v="Pumps"/>
    <n v="10031.11"/>
    <s v="Linda Trautwein"/>
    <s v="∆ Proposed from Current"/>
    <m/>
    <m/>
    <m/>
    <m/>
    <m/>
    <m/>
    <m/>
    <m/>
    <m/>
    <n v="0"/>
    <m/>
    <m/>
    <m/>
    <m/>
    <n v="0"/>
    <n v="0"/>
    <n v="0"/>
    <n v="0"/>
    <n v="0"/>
    <m/>
    <n v="0"/>
    <n v="0"/>
    <n v="0"/>
    <n v="0"/>
    <m/>
  </r>
  <r>
    <n v="186016003"/>
    <s v="nanoACQUITY UPLC I-Class BSM"/>
    <s v="MIL (US31)"/>
    <m/>
    <s v="LC"/>
    <s v="nanoACQUITY"/>
    <s v="Pumps"/>
    <n v="10031.11"/>
    <s v="Linda Trautwein"/>
    <s v="Accepted Plan"/>
    <m/>
    <m/>
    <m/>
    <m/>
    <m/>
    <m/>
    <m/>
    <m/>
    <m/>
    <n v="0"/>
    <m/>
    <m/>
    <m/>
    <m/>
    <n v="0"/>
    <n v="0"/>
    <n v="0"/>
    <n v="0"/>
    <n v="0"/>
    <n v="0"/>
    <n v="0"/>
    <n v="0"/>
    <n v="0"/>
    <n v="0"/>
    <n v="0"/>
  </r>
  <r>
    <n v="186016003"/>
    <s v="nanoACQUITY UPLC I-Class BSM"/>
    <s v="MIL (US31)"/>
    <m/>
    <s v="LC"/>
    <s v="nanoACQUITY"/>
    <s v="Pumps"/>
    <n v="10031.11"/>
    <s v="Linda Trautwein"/>
    <s v="Budget"/>
    <n v="0"/>
    <n v="0"/>
    <n v="0"/>
    <n v="0"/>
    <m/>
    <n v="0"/>
    <n v="0"/>
    <n v="0"/>
    <n v="0"/>
    <m/>
    <n v="0"/>
    <n v="0"/>
    <n v="0"/>
    <n v="0"/>
    <m/>
    <n v="0"/>
    <n v="0"/>
    <n v="0"/>
    <n v="0"/>
    <n v="0"/>
    <n v="0"/>
    <n v="0"/>
    <n v="0"/>
    <n v="0"/>
    <n v="0"/>
  </r>
  <r>
    <n v="186016003"/>
    <s v="nanoACQUITY UPLC I-Class BSM"/>
    <s v="MIL (US31)"/>
    <m/>
    <s v="LC"/>
    <s v="nanoACQUITY"/>
    <s v="Pumps"/>
    <n v="10031.11"/>
    <s v="Linda Trautwein"/>
    <s v="Current Production Plan"/>
    <m/>
    <m/>
    <m/>
    <m/>
    <m/>
    <m/>
    <m/>
    <m/>
    <m/>
    <n v="0"/>
    <m/>
    <m/>
    <m/>
    <m/>
    <n v="0"/>
    <n v="0"/>
    <n v="0"/>
    <n v="0"/>
    <n v="0"/>
    <n v="0"/>
    <n v="0"/>
    <n v="0"/>
    <n v="0"/>
    <n v="0"/>
    <n v="0"/>
  </r>
  <r>
    <n v="186016003"/>
    <s v="nanoACQUITY UPLC I-Class BSM"/>
    <s v="MIL (US31)"/>
    <m/>
    <s v="LC"/>
    <s v="nanoACQUITY"/>
    <s v="Pumps"/>
    <n v="10031.11"/>
    <s v="Linda Trautwein"/>
    <s v="Demand Plan"/>
    <n v="0"/>
    <n v="0"/>
    <n v="0"/>
    <n v="0"/>
    <m/>
    <n v="0"/>
    <n v="0"/>
    <n v="0"/>
    <n v="0"/>
    <n v="0"/>
    <n v="0"/>
    <n v="0"/>
    <n v="0"/>
    <n v="0"/>
    <n v="0"/>
    <n v="0"/>
    <n v="0"/>
    <n v="0"/>
    <n v="0"/>
    <n v="0"/>
    <n v="0"/>
    <n v="0"/>
    <n v="0"/>
    <n v="0"/>
    <n v="0"/>
  </r>
  <r>
    <n v="186016003"/>
    <s v="nanoACQUITY UPLC I-Class BSM"/>
    <s v="MIL (US31)"/>
    <m/>
    <s v="LC"/>
    <s v="nanoACQUITY"/>
    <s v="Pumps"/>
    <n v="10031.11"/>
    <s v="Linda Trautwein"/>
    <s v="Backlog"/>
    <n v="0"/>
    <n v="0"/>
    <n v="0"/>
    <n v="0"/>
    <n v="0"/>
    <n v="0"/>
    <n v="0"/>
    <n v="0"/>
    <n v="0"/>
    <n v="0"/>
    <n v="0"/>
    <n v="0"/>
    <n v="0"/>
    <n v="0"/>
    <n v="0"/>
    <n v="0"/>
    <n v="0"/>
    <n v="0"/>
    <n v="0"/>
    <n v="0"/>
    <n v="9"/>
    <n v="0"/>
    <n v="0"/>
    <n v="0"/>
    <n v="0"/>
  </r>
  <r>
    <n v="186016003"/>
    <s v="nanoACQUITY UPLC I-Class BSM"/>
    <s v="MIL (US31)"/>
    <m/>
    <s v="LC"/>
    <s v="nanoACQUITY"/>
    <s v="Pumps"/>
    <n v="10031.11"/>
    <s v="Linda Trautwein"/>
    <s v="End Inv @ Accept Plan Volume"/>
    <n v="0"/>
    <n v="0"/>
    <n v="0"/>
    <n v="0"/>
    <m/>
    <n v="0"/>
    <n v="0"/>
    <n v="0"/>
    <n v="0"/>
    <n v="0"/>
    <n v="0"/>
    <n v="0"/>
    <n v="0"/>
    <n v="0"/>
    <n v="0"/>
    <n v="0"/>
    <n v="0"/>
    <n v="0"/>
    <n v="0"/>
    <m/>
    <n v="0"/>
    <n v="0"/>
    <n v="0"/>
    <n v="0"/>
    <m/>
  </r>
  <r>
    <n v="186016003"/>
    <s v="nanoACQUITY UPLC I-Class BSM"/>
    <s v="MIL (US31)"/>
    <m/>
    <s v="LC"/>
    <s v="nanoACQUITY"/>
    <s v="Pumps"/>
    <n v="10031.11"/>
    <s v="Linda Trautwein"/>
    <s v="Planned Ending INV"/>
    <n v="0"/>
    <n v="0"/>
    <n v="0"/>
    <n v="0"/>
    <m/>
    <n v="0"/>
    <n v="0"/>
    <n v="0"/>
    <n v="0"/>
    <n v="0"/>
    <n v="0"/>
    <n v="0"/>
    <n v="0"/>
    <n v="0"/>
    <n v="0"/>
    <n v="0"/>
    <n v="0"/>
    <n v="0"/>
    <n v="0"/>
    <m/>
    <n v="0"/>
    <n v="0"/>
    <n v="0"/>
    <n v="0"/>
    <m/>
  </r>
  <r>
    <n v="186016003"/>
    <s v="nanoACQUITY UPLC I-Class BSM"/>
    <s v="MIL (US31)"/>
    <m/>
    <s v="LC"/>
    <s v="nanoACQUITY"/>
    <s v="Pumps"/>
    <n v="10031.11"/>
    <s v="Linda Trautwein"/>
    <s v="Planned Ending INV Value"/>
    <n v="0"/>
    <n v="0"/>
    <n v="0"/>
    <n v="0"/>
    <n v="0"/>
    <n v="0"/>
    <n v="0"/>
    <n v="0"/>
    <n v="0"/>
    <n v="0"/>
    <n v="0"/>
    <n v="0"/>
    <n v="0"/>
    <n v="0"/>
    <n v="0"/>
    <n v="0"/>
    <n v="0"/>
    <n v="0"/>
    <n v="0"/>
    <m/>
    <n v="0"/>
    <n v="0"/>
    <n v="0"/>
    <n v="0"/>
    <m/>
  </r>
  <r>
    <n v="186016003"/>
    <s v="nanoACQUITY UPLC I-Class BSM"/>
    <s v="MIL (US31)"/>
    <m/>
    <s v="LC"/>
    <s v="nanoACQUITY"/>
    <s v="Pumps"/>
    <n v="10031.11"/>
    <s v="Linda Trautwein"/>
    <s v="Planned Ending Inv Value @ Accpt Plan"/>
    <m/>
    <m/>
    <m/>
    <m/>
    <n v="0"/>
    <m/>
    <m/>
    <m/>
    <m/>
    <n v="0"/>
    <m/>
    <m/>
    <m/>
    <n v="0"/>
    <n v="0"/>
    <n v="0"/>
    <n v="0"/>
    <n v="0"/>
    <n v="0"/>
    <m/>
    <n v="0"/>
    <n v="0"/>
    <n v="0"/>
    <n v="0"/>
    <m/>
  </r>
  <r>
    <n v="186016003"/>
    <s v="nanoACQUITY UPLC I-Class BSM"/>
    <s v="MIL (US31)"/>
    <m/>
    <s v="LC"/>
    <s v="nanoACQUITY"/>
    <s v="Pumps"/>
    <n v="10031.11"/>
    <s v="Linda Trautwein"/>
    <s v="Proposed Production "/>
    <m/>
    <m/>
    <m/>
    <m/>
    <m/>
    <m/>
    <m/>
    <m/>
    <m/>
    <m/>
    <m/>
    <m/>
    <m/>
    <m/>
    <n v="0"/>
    <n v="0"/>
    <n v="0"/>
    <n v="0"/>
    <n v="0"/>
    <n v="0"/>
    <n v="0"/>
    <n v="0"/>
    <n v="0"/>
    <n v="0"/>
    <n v="0"/>
  </r>
  <r>
    <n v="186016007"/>
    <s v="NanoACQUITY 2D Sample Manager"/>
    <s v="MIL (US31)"/>
    <m/>
    <s v="LC"/>
    <s v="nanoACQUITY"/>
    <s v="Injectors"/>
    <n v="8820.23"/>
    <s v="Linda Trautwein"/>
    <s v="∆ Accepted from Proposed"/>
    <m/>
    <m/>
    <m/>
    <m/>
    <m/>
    <m/>
    <m/>
    <m/>
    <m/>
    <n v="0"/>
    <n v="0"/>
    <n v="0"/>
    <n v="190"/>
    <n v="-30"/>
    <n v="160"/>
    <n v="0"/>
    <n v="0"/>
    <n v="0"/>
    <n v="0"/>
    <m/>
    <n v="0"/>
    <n v="5"/>
    <n v="5"/>
    <n v="0"/>
    <m/>
  </r>
  <r>
    <n v="186016007"/>
    <s v="NanoACQUITY 2D Sample Manager"/>
    <s v="MIL (US31)"/>
    <m/>
    <s v="LC"/>
    <s v="nanoACQUITY"/>
    <s v="Injectors"/>
    <n v="8820.23"/>
    <s v="Linda Trautwein"/>
    <s v="∆ Proposed from Current"/>
    <m/>
    <m/>
    <m/>
    <m/>
    <m/>
    <m/>
    <m/>
    <m/>
    <m/>
    <n v="0"/>
    <m/>
    <m/>
    <n v="-20"/>
    <n v="0"/>
    <n v="-20"/>
    <n v="0"/>
    <n v="0"/>
    <n v="0"/>
    <n v="0"/>
    <m/>
    <n v="0"/>
    <n v="-15"/>
    <n v="5"/>
    <n v="10"/>
    <m/>
  </r>
  <r>
    <n v="186016007"/>
    <s v="NanoACQUITY 2D Sample Manager"/>
    <s v="MIL (US31)"/>
    <m/>
    <s v="LC"/>
    <s v="nanoACQUITY"/>
    <s v="Injectors"/>
    <n v="8820.23"/>
    <s v="Linda Trautwein"/>
    <s v="Accepted Plan"/>
    <m/>
    <m/>
    <m/>
    <m/>
    <m/>
    <m/>
    <m/>
    <m/>
    <m/>
    <n v="0"/>
    <m/>
    <m/>
    <n v="190"/>
    <n v="0"/>
    <n v="0"/>
    <n v="25"/>
    <n v="32"/>
    <n v="25"/>
    <n v="50"/>
    <n v="132"/>
    <n v="25"/>
    <n v="40"/>
    <n v="40"/>
    <n v="40"/>
    <n v="0"/>
  </r>
  <r>
    <n v="186016007"/>
    <s v="NanoACQUITY 2D Sample Manager"/>
    <s v="MIL (US31)"/>
    <m/>
    <s v="LC"/>
    <s v="nanoACQUITY"/>
    <s v="Injectors"/>
    <n v="8820.23"/>
    <s v="Linda Trautwein"/>
    <s v="Budget"/>
    <n v="0"/>
    <n v="0"/>
    <n v="0"/>
    <n v="0"/>
    <m/>
    <n v="0"/>
    <n v="0"/>
    <n v="0"/>
    <n v="0"/>
    <m/>
    <n v="0"/>
    <n v="0"/>
    <n v="0"/>
    <n v="0"/>
    <m/>
    <n v="35"/>
    <n v="40"/>
    <n v="45"/>
    <n v="60"/>
    <n v="180"/>
    <n v="50"/>
    <n v="50"/>
    <n v="50"/>
    <n v="70"/>
    <n v="0"/>
  </r>
  <r>
    <n v="186016007"/>
    <s v="NanoACQUITY 2D Sample Manager"/>
    <s v="MIL (US31)"/>
    <m/>
    <s v="LC"/>
    <s v="nanoACQUITY"/>
    <s v="Injectors"/>
    <n v="8820.23"/>
    <s v="Linda Trautwein"/>
    <s v="Current Production Plan"/>
    <m/>
    <m/>
    <m/>
    <m/>
    <m/>
    <m/>
    <m/>
    <m/>
    <m/>
    <n v="0"/>
    <n v="0"/>
    <n v="0"/>
    <n v="0"/>
    <n v="0"/>
    <n v="0"/>
    <n v="25"/>
    <n v="32"/>
    <n v="25"/>
    <n v="50"/>
    <n v="132"/>
    <n v="25"/>
    <n v="50"/>
    <n v="30"/>
    <n v="30"/>
    <n v="0"/>
  </r>
  <r>
    <n v="186016007"/>
    <s v="NanoACQUITY 2D Sample Manager"/>
    <s v="MIL (US31)"/>
    <m/>
    <s v="LC"/>
    <s v="nanoACQUITY"/>
    <s v="Injectors"/>
    <n v="8820.23"/>
    <s v="Linda Trautwein"/>
    <s v="Demand Plan"/>
    <n v="25"/>
    <n v="39"/>
    <n v="35"/>
    <n v="48"/>
    <m/>
    <n v="35"/>
    <n v="41"/>
    <n v="69"/>
    <n v="68"/>
    <n v="213"/>
    <n v="33"/>
    <n v="25"/>
    <n v="50"/>
    <n v="25"/>
    <n v="133"/>
    <n v="22"/>
    <n v="23"/>
    <n v="28"/>
    <n v="30"/>
    <n v="103"/>
    <n v="29"/>
    <n v="46"/>
    <n v="44"/>
    <n v="48"/>
    <n v="0"/>
  </r>
  <r>
    <n v="186016007"/>
    <s v="NanoACQUITY 2D Sample Manager"/>
    <s v="MIL (US31)"/>
    <m/>
    <s v="LC"/>
    <s v="nanoACQUITY"/>
    <s v="Injectors"/>
    <n v="8820.23"/>
    <s v="Linda Trautwein"/>
    <s v="Backlog"/>
    <n v="0"/>
    <n v="0"/>
    <n v="0"/>
    <n v="0"/>
    <n v="0"/>
    <n v="0"/>
    <n v="0"/>
    <n v="0"/>
    <n v="0"/>
    <n v="0"/>
    <n v="0"/>
    <n v="0"/>
    <n v="0"/>
    <n v="0"/>
    <n v="0"/>
    <n v="0"/>
    <n v="0"/>
    <n v="0"/>
    <n v="0"/>
    <n v="0"/>
    <m/>
    <n v="0"/>
    <n v="0"/>
    <n v="0"/>
    <n v="0"/>
  </r>
  <r>
    <n v="186016007"/>
    <s v="NanoACQUITY 2D Sample Manager"/>
    <s v="MIL (US31)"/>
    <m/>
    <s v="LC"/>
    <s v="nanoACQUITY"/>
    <s v="Injectors"/>
    <n v="8820.23"/>
    <s v="Linda Trautwein"/>
    <s v="End Inv @ Accept Plan Volume"/>
    <n v="13"/>
    <n v="8"/>
    <n v="4"/>
    <n v="15"/>
    <m/>
    <n v="7"/>
    <n v="15"/>
    <n v="44"/>
    <n v="30"/>
    <n v="96"/>
    <n v="46"/>
    <n v="64"/>
    <n v="40"/>
    <n v="28"/>
    <n v="28"/>
    <n v="27"/>
    <n v="43"/>
    <n v="34"/>
    <n v="53"/>
    <m/>
    <n v="43"/>
    <n v="37"/>
    <n v="33"/>
    <n v="25"/>
    <m/>
  </r>
  <r>
    <n v="186016007"/>
    <s v="NanoACQUITY 2D Sample Manager"/>
    <s v="MIL (US31)"/>
    <n v="17"/>
    <s v="LC"/>
    <s v="nanoACQUITY"/>
    <s v="Injectors"/>
    <n v="8820.23"/>
    <s v="Linda Trautwein"/>
    <s v="Planned Ending INV"/>
    <n v="13"/>
    <n v="8"/>
    <n v="4"/>
    <n v="15"/>
    <m/>
    <n v="7"/>
    <n v="15"/>
    <n v="44"/>
    <n v="30"/>
    <n v="96"/>
    <n v="46"/>
    <n v="64"/>
    <n v="40"/>
    <n v="28"/>
    <n v="28"/>
    <n v="27"/>
    <n v="43"/>
    <n v="34"/>
    <n v="53"/>
    <m/>
    <n v="43"/>
    <n v="32"/>
    <n v="23"/>
    <n v="15"/>
    <m/>
  </r>
  <r>
    <n v="186016007"/>
    <s v="NanoACQUITY 2D Sample Manager"/>
    <s v="MIL (US31)"/>
    <n v="17"/>
    <s v="LC"/>
    <s v="nanoACQUITY"/>
    <s v="Injectors"/>
    <n v="8820.23"/>
    <s v="Linda Trautwein"/>
    <s v="Planned Ending INV Value"/>
    <n v="154217.57"/>
    <n v="94903.12"/>
    <n v="47451.56"/>
    <n v="177943.34999999998"/>
    <n v="474515.6"/>
    <n v="83040.23"/>
    <n v="177943.34999999998"/>
    <n v="521967.16"/>
    <n v="355886.69999999995"/>
    <n v="1138837.44"/>
    <n v="545692.93999999994"/>
    <n v="759224.96"/>
    <n v="474515.6"/>
    <n v="246966.44"/>
    <n v="246966.44"/>
    <n v="238146.21"/>
    <n v="379269.88999999996"/>
    <n v="299887.82"/>
    <n v="467472.19"/>
    <m/>
    <n v="379269.88999999996"/>
    <n v="282247.36"/>
    <n v="202865.28999999998"/>
    <n v="132303.44999999998"/>
    <m/>
  </r>
  <r>
    <n v="186016007"/>
    <s v="NanoACQUITY 2D Sample Manager"/>
    <s v="MIL (US31)"/>
    <m/>
    <s v="LC"/>
    <s v="nanoACQUITY"/>
    <s v="Injectors"/>
    <n v="8820.23"/>
    <s v="Linda Trautwein"/>
    <s v="Planned Ending Inv Value @ Accpt Plan"/>
    <m/>
    <m/>
    <m/>
    <m/>
    <n v="0"/>
    <m/>
    <m/>
    <m/>
    <m/>
    <n v="0"/>
    <n v="545692.93999999994"/>
    <n v="759224.96"/>
    <n v="474515.6"/>
    <n v="246966.44"/>
    <n v="246966.44"/>
    <n v="238146.21"/>
    <n v="379269.88999999996"/>
    <n v="299887.82"/>
    <n v="467472.19"/>
    <m/>
    <n v="379269.88999999996"/>
    <n v="326348.51"/>
    <n v="291067.58999999997"/>
    <n v="220505.75"/>
    <m/>
  </r>
  <r>
    <n v="186016007"/>
    <s v="NanoACQUITY 2D Sample Manager"/>
    <s v="MIL (US31)"/>
    <m/>
    <s v="LC"/>
    <s v="nanoACQUITY"/>
    <s v="Injectors"/>
    <n v="8820.23"/>
    <s v="Linda Trautwein"/>
    <s v="Proposed Production "/>
    <m/>
    <m/>
    <m/>
    <m/>
    <m/>
    <m/>
    <m/>
    <m/>
    <m/>
    <m/>
    <m/>
    <m/>
    <m/>
    <n v="30"/>
    <n v="30"/>
    <n v="25"/>
    <n v="32"/>
    <n v="25"/>
    <n v="50"/>
    <n v="132"/>
    <n v="25"/>
    <n v="35"/>
    <n v="35"/>
    <n v="40"/>
    <n v="0"/>
  </r>
  <r>
    <n v="186016009"/>
    <s v="Trizaic Source – XEVO MS"/>
    <s v="MIL (US31)"/>
    <n v="5"/>
    <s v="MS"/>
    <s v="Trizaic"/>
    <s v="Accessories"/>
    <n v="11156.97"/>
    <s v="Vicky Allen"/>
    <s v="∆ Accepted from Proposed"/>
    <m/>
    <m/>
    <m/>
    <m/>
    <m/>
    <m/>
    <m/>
    <m/>
    <m/>
    <n v="0"/>
    <n v="0"/>
    <n v="0"/>
    <n v="30"/>
    <n v="-9"/>
    <n v="21"/>
    <n v="0"/>
    <n v="0"/>
    <n v="0"/>
    <n v="0"/>
    <m/>
    <n v="0"/>
    <n v="0"/>
    <n v="0"/>
    <n v="0"/>
    <m/>
  </r>
  <r>
    <n v="186016009"/>
    <s v="Trizaic Source – XEVO MS"/>
    <s v="MIL (US31)"/>
    <n v="5"/>
    <s v="MS"/>
    <s v="Trizaic"/>
    <s v="Accessories"/>
    <n v="11156.97"/>
    <s v="Vicky Allen"/>
    <s v="∆ Proposed from Current"/>
    <m/>
    <m/>
    <m/>
    <m/>
    <m/>
    <m/>
    <m/>
    <m/>
    <m/>
    <n v="0"/>
    <m/>
    <m/>
    <n v="0"/>
    <n v="-1"/>
    <n v="-1"/>
    <n v="0"/>
    <n v="0"/>
    <n v="0"/>
    <n v="0"/>
    <m/>
    <n v="0"/>
    <n v="-2"/>
    <n v="-3"/>
    <n v="-3"/>
    <m/>
  </r>
  <r>
    <n v="186016009"/>
    <s v="Trizaic Source – XEVO MS"/>
    <s v="MIL (US31)"/>
    <n v="5"/>
    <s v="MS"/>
    <s v="Trizaic"/>
    <s v="Accessories"/>
    <n v="11156.97"/>
    <s v="Vicky Allen"/>
    <s v="Accepted Plan"/>
    <m/>
    <m/>
    <m/>
    <m/>
    <m/>
    <m/>
    <m/>
    <m/>
    <m/>
    <n v="0"/>
    <m/>
    <m/>
    <n v="40"/>
    <n v="0"/>
    <n v="0"/>
    <n v="10"/>
    <n v="7"/>
    <n v="1"/>
    <n v="5"/>
    <n v="23"/>
    <n v="5"/>
    <n v="8"/>
    <n v="2"/>
    <n v="2"/>
    <n v="0"/>
  </r>
  <r>
    <n v="186016009"/>
    <s v="Trizaic Source – XEVO MS"/>
    <s v="MIL (US31)"/>
    <n v="5"/>
    <s v="MS"/>
    <s v="Trizaic"/>
    <s v="Accessories"/>
    <n v="11156.97"/>
    <s v="Vicky Allen"/>
    <s v="Budget"/>
    <n v="0"/>
    <n v="0"/>
    <n v="0"/>
    <n v="0"/>
    <m/>
    <n v="0"/>
    <n v="0"/>
    <n v="0"/>
    <n v="0"/>
    <m/>
    <n v="0"/>
    <n v="0"/>
    <n v="0"/>
    <n v="0"/>
    <m/>
    <n v="10"/>
    <n v="10"/>
    <n v="10"/>
    <n v="10"/>
    <n v="40"/>
    <n v="0"/>
    <n v="0"/>
    <n v="0"/>
    <n v="0"/>
    <n v="0"/>
  </r>
  <r>
    <n v="186016009"/>
    <s v="Trizaic Source – XEVO MS"/>
    <s v="MIL (US31)"/>
    <n v="5"/>
    <s v="MS"/>
    <s v="Trizaic"/>
    <s v="Accessories"/>
    <n v="11156.97"/>
    <s v="Vicky Allen"/>
    <s v="Current Production Plan"/>
    <m/>
    <m/>
    <m/>
    <m/>
    <m/>
    <m/>
    <m/>
    <m/>
    <m/>
    <n v="0"/>
    <n v="0"/>
    <n v="0"/>
    <n v="0"/>
    <n v="0"/>
    <n v="0"/>
    <n v="10"/>
    <n v="7"/>
    <n v="1"/>
    <n v="5"/>
    <n v="23"/>
    <n v="5"/>
    <n v="10"/>
    <n v="5"/>
    <n v="5"/>
    <n v="0"/>
  </r>
  <r>
    <n v="186016009"/>
    <s v="Trizaic Source – XEVO MS"/>
    <s v="MIL (US31)"/>
    <n v="5"/>
    <s v="MS"/>
    <s v="Trizaic"/>
    <s v="Accessories"/>
    <n v="11156.97"/>
    <s v="Vicky Allen"/>
    <s v="Demand Plan"/>
    <n v="0"/>
    <n v="0"/>
    <n v="1"/>
    <n v="0"/>
    <m/>
    <n v="1"/>
    <n v="0"/>
    <n v="1"/>
    <n v="1"/>
    <n v="3"/>
    <n v="2"/>
    <n v="7"/>
    <n v="3"/>
    <n v="10"/>
    <n v="22"/>
    <n v="10"/>
    <n v="1"/>
    <n v="4"/>
    <n v="9"/>
    <n v="24"/>
    <n v="2"/>
    <n v="2"/>
    <n v="2"/>
    <n v="2"/>
    <n v="0"/>
  </r>
  <r>
    <n v="186016009"/>
    <s v="Trizaic Source – XEVO MS"/>
    <s v="MIL (US31)"/>
    <n v="5"/>
    <s v="MS"/>
    <s v="Trizaic"/>
    <s v="Accessories"/>
    <n v="11156.97"/>
    <s v="Vicky Allen"/>
    <s v="Backlog"/>
    <n v="0"/>
    <n v="0"/>
    <n v="0"/>
    <n v="0"/>
    <n v="0"/>
    <n v="0"/>
    <n v="0"/>
    <n v="0"/>
    <n v="0"/>
    <n v="0"/>
    <n v="0"/>
    <n v="0"/>
    <n v="0"/>
    <n v="0"/>
    <n v="0"/>
    <n v="0"/>
    <n v="0"/>
    <n v="0"/>
    <m/>
    <n v="0"/>
    <n v="8"/>
    <m/>
    <m/>
    <m/>
    <n v="0"/>
  </r>
  <r>
    <n v="186016009"/>
    <s v="Trizaic Source – XEVO MS"/>
    <s v="MIL (US31)"/>
    <n v="5"/>
    <s v="MS"/>
    <s v="Trizaic"/>
    <s v="Accessories"/>
    <n v="11156.97"/>
    <s v="Vicky Allen"/>
    <s v="End Inv @ Accept Plan Volume"/>
    <n v="0"/>
    <n v="0"/>
    <n v="0"/>
    <n v="0"/>
    <m/>
    <n v="0"/>
    <n v="0"/>
    <n v="0"/>
    <n v="10"/>
    <n v="10"/>
    <n v="0"/>
    <n v="6"/>
    <n v="6"/>
    <n v="-4"/>
    <n v="-4"/>
    <n v="6"/>
    <n v="14"/>
    <n v="9"/>
    <n v="3"/>
    <m/>
    <n v="4"/>
    <n v="10"/>
    <n v="10"/>
    <n v="10"/>
    <m/>
  </r>
  <r>
    <n v="186016009"/>
    <s v="Trizaic Source – XEVO MS"/>
    <s v="MIL (US31)"/>
    <n v="5"/>
    <s v="MS"/>
    <s v="Trizaic"/>
    <s v="Accessories"/>
    <n v="11156.97"/>
    <s v="Vicky Allen"/>
    <s v="Planned Ending INV"/>
    <n v="0"/>
    <n v="0"/>
    <n v="0"/>
    <n v="0"/>
    <m/>
    <n v="0"/>
    <n v="0"/>
    <n v="0"/>
    <n v="10"/>
    <n v="10"/>
    <n v="0"/>
    <n v="6"/>
    <n v="6"/>
    <n v="5"/>
    <n v="5"/>
    <n v="6"/>
    <n v="14"/>
    <n v="9"/>
    <n v="3"/>
    <m/>
    <n v="4"/>
    <n v="10"/>
    <n v="10"/>
    <n v="10"/>
    <m/>
  </r>
  <r>
    <n v="186016009"/>
    <s v="Trizaic Source – XEVO MS"/>
    <s v="MIL (US31)"/>
    <n v="5"/>
    <s v="MS"/>
    <s v="Trizaic"/>
    <s v="Accessories"/>
    <n v="11156.97"/>
    <s v="Vicky Allen"/>
    <s v="Planned Ending INV Value"/>
    <n v="0"/>
    <n v="0"/>
    <n v="0"/>
    <n v="0"/>
    <n v="0"/>
    <n v="0"/>
    <n v="0"/>
    <n v="0"/>
    <n v="132803.6"/>
    <n v="132803.6"/>
    <n v="0"/>
    <n v="79682.16"/>
    <n v="79682.16"/>
    <n v="55784.85"/>
    <n v="55784.85"/>
    <n v="66941.819999999992"/>
    <n v="156197.57999999999"/>
    <n v="100412.73"/>
    <n v="33470.909999999996"/>
    <m/>
    <n v="44627.88"/>
    <n v="111569.7"/>
    <n v="111569.7"/>
    <n v="111569.7"/>
    <m/>
  </r>
  <r>
    <n v="186016009"/>
    <s v="Trizaic Source – XEVO MS"/>
    <s v="MIL (US31)"/>
    <n v="5"/>
    <s v="MS"/>
    <s v="Trizaic"/>
    <s v="Accessories"/>
    <n v="11156.97"/>
    <s v="Vicky Allen"/>
    <s v="Planned Ending Inv Value @ Accpt Plan"/>
    <m/>
    <m/>
    <m/>
    <m/>
    <n v="0"/>
    <m/>
    <m/>
    <m/>
    <m/>
    <n v="0"/>
    <n v="0"/>
    <n v="79682.16"/>
    <n v="79682.16"/>
    <n v="0"/>
    <n v="0"/>
    <n v="66941.819999999992"/>
    <n v="156197.57999999999"/>
    <n v="100412.73"/>
    <n v="33470.909999999996"/>
    <m/>
    <n v="44627.88"/>
    <n v="111569.7"/>
    <n v="111569.7"/>
    <n v="111569.7"/>
    <m/>
  </r>
  <r>
    <n v="186016009"/>
    <s v="Trizaic Source – XEVO MS"/>
    <s v="MIL (US31)"/>
    <n v="5"/>
    <s v="MS"/>
    <s v="Trizaic"/>
    <s v="Accessories"/>
    <n v="11156.97"/>
    <s v="Vicky Allen"/>
    <s v="Proposed Production "/>
    <m/>
    <m/>
    <m/>
    <m/>
    <m/>
    <m/>
    <m/>
    <m/>
    <m/>
    <m/>
    <m/>
    <m/>
    <n v="10"/>
    <n v="9"/>
    <n v="19"/>
    <n v="10"/>
    <n v="7"/>
    <n v="1"/>
    <n v="5"/>
    <n v="23"/>
    <n v="5"/>
    <n v="8"/>
    <n v="2"/>
    <n v="2"/>
    <n v="2"/>
  </r>
  <r>
    <n v="186016011"/>
    <s v="nanoACQUITY UPLC HDX Manager"/>
    <s v="MIL (US31)"/>
    <m/>
    <s v="LC"/>
    <s v="HDX"/>
    <s v="Injectors"/>
    <n v="11216.72"/>
    <s v="Linda Trautwein"/>
    <s v="∆ Accepted from Proposed"/>
    <m/>
    <m/>
    <m/>
    <m/>
    <m/>
    <m/>
    <m/>
    <m/>
    <m/>
    <n v="0"/>
    <n v="0"/>
    <n v="0"/>
    <n v="14"/>
    <n v="-5"/>
    <n v="9"/>
    <n v="0"/>
    <n v="0"/>
    <n v="0"/>
    <n v="0"/>
    <m/>
    <n v="0"/>
    <n v="0"/>
    <n v="0"/>
    <n v="0"/>
    <m/>
  </r>
  <r>
    <n v="186016011"/>
    <s v="nanoACQUITY UPLC HDX Manager"/>
    <s v="MIL (US31)"/>
    <m/>
    <s v="LC"/>
    <s v="HDX"/>
    <s v="Injectors"/>
    <n v="11216.72"/>
    <s v="Linda Trautwein"/>
    <s v="∆ Proposed from Current"/>
    <m/>
    <m/>
    <m/>
    <m/>
    <m/>
    <m/>
    <m/>
    <m/>
    <m/>
    <n v="0"/>
    <m/>
    <m/>
    <n v="-15"/>
    <n v="0"/>
    <n v="-15"/>
    <n v="0"/>
    <n v="0"/>
    <n v="0"/>
    <n v="0"/>
    <m/>
    <n v="0"/>
    <n v="-1"/>
    <n v="-1"/>
    <n v="1"/>
    <m/>
  </r>
  <r>
    <n v="186016011"/>
    <s v="nanoACQUITY UPLC HDX Manager"/>
    <s v="MIL (US31)"/>
    <m/>
    <s v="LC"/>
    <s v="HDX"/>
    <s v="Injectors"/>
    <n v="11216.72"/>
    <s v="Linda Trautwein"/>
    <s v="Accepted Plan"/>
    <m/>
    <m/>
    <m/>
    <m/>
    <m/>
    <m/>
    <m/>
    <m/>
    <m/>
    <n v="0"/>
    <m/>
    <m/>
    <n v="14"/>
    <n v="0"/>
    <n v="0"/>
    <n v="5"/>
    <n v="5"/>
    <n v="10"/>
    <n v="6"/>
    <n v="26"/>
    <n v="6"/>
    <n v="4"/>
    <n v="4"/>
    <n v="6"/>
    <n v="0"/>
  </r>
  <r>
    <n v="186016011"/>
    <s v="nanoACQUITY UPLC HDX Manager"/>
    <s v="MIL (US31)"/>
    <m/>
    <s v="LC"/>
    <s v="HDX"/>
    <s v="Injectors"/>
    <n v="11216.72"/>
    <s v="Linda Trautwein"/>
    <s v="Budget"/>
    <n v="0"/>
    <n v="0"/>
    <n v="0"/>
    <n v="0"/>
    <m/>
    <n v="0"/>
    <n v="0"/>
    <n v="0"/>
    <n v="0"/>
    <m/>
    <n v="0"/>
    <n v="0"/>
    <n v="0"/>
    <n v="0"/>
    <m/>
    <n v="5"/>
    <n v="5"/>
    <n v="7"/>
    <n v="10"/>
    <n v="27"/>
    <n v="4"/>
    <n v="4"/>
    <n v="4"/>
    <n v="8"/>
    <n v="0"/>
  </r>
  <r>
    <n v="186016011"/>
    <s v="nanoACQUITY UPLC HDX Manager"/>
    <s v="MIL (US31)"/>
    <m/>
    <s v="LC"/>
    <s v="HDX"/>
    <s v="Injectors"/>
    <n v="11216.72"/>
    <s v="Linda Trautwein"/>
    <s v="Current Production Plan"/>
    <m/>
    <m/>
    <m/>
    <m/>
    <m/>
    <m/>
    <m/>
    <m/>
    <m/>
    <n v="0"/>
    <n v="0"/>
    <n v="0"/>
    <n v="0"/>
    <n v="0"/>
    <n v="0"/>
    <n v="5"/>
    <n v="5"/>
    <n v="10"/>
    <n v="6"/>
    <n v="26"/>
    <n v="6"/>
    <n v="5"/>
    <n v="5"/>
    <n v="5"/>
    <n v="0"/>
  </r>
  <r>
    <n v="186016011"/>
    <s v="nanoACQUITY UPLC HDX Manager"/>
    <s v="MIL (US31)"/>
    <m/>
    <s v="LC"/>
    <s v="HDX"/>
    <s v="Injectors"/>
    <n v="11216.72"/>
    <s v="Linda Trautwein"/>
    <s v="Demand Plan"/>
    <n v="0"/>
    <n v="0"/>
    <n v="0"/>
    <n v="0"/>
    <m/>
    <n v="0"/>
    <n v="2"/>
    <n v="4"/>
    <n v="2"/>
    <n v="8"/>
    <n v="3"/>
    <n v="3"/>
    <n v="5"/>
    <n v="9"/>
    <n v="20"/>
    <n v="8"/>
    <n v="3"/>
    <n v="2"/>
    <n v="3"/>
    <n v="16"/>
    <n v="10"/>
    <n v="4"/>
    <n v="4"/>
    <n v="8"/>
    <n v="0"/>
  </r>
  <r>
    <n v="186016011"/>
    <s v="nanoACQUITY UPLC HDX Manager"/>
    <s v="MIL (US31)"/>
    <m/>
    <s v="LC"/>
    <s v="HDX"/>
    <s v="Injectors"/>
    <n v="11216.72"/>
    <s v="Linda Trautwein"/>
    <s v="Backlog"/>
    <n v="0"/>
    <n v="0"/>
    <n v="0"/>
    <n v="0"/>
    <n v="0"/>
    <n v="0"/>
    <n v="0"/>
    <n v="0"/>
    <n v="0"/>
    <n v="0"/>
    <n v="0"/>
    <n v="0"/>
    <n v="0"/>
    <n v="0"/>
    <n v="0"/>
    <n v="0"/>
    <n v="0"/>
    <n v="0"/>
    <n v="0"/>
    <n v="0"/>
    <n v="5"/>
    <n v="0"/>
    <n v="0"/>
    <n v="0"/>
    <n v="0"/>
  </r>
  <r>
    <n v="186016011"/>
    <s v="nanoACQUITY UPLC HDX Manager"/>
    <s v="MIL (US31)"/>
    <n v="4"/>
    <s v="LC"/>
    <s v="HDX"/>
    <s v="Injectors"/>
    <n v="11216.72"/>
    <s v="Linda Trautwein"/>
    <s v="End Inv @ Accept Plan Volume"/>
    <n v="0"/>
    <n v="0"/>
    <n v="0"/>
    <n v="0"/>
    <m/>
    <n v="0"/>
    <n v="0"/>
    <n v="0"/>
    <n v="4"/>
    <n v="4"/>
    <n v="0"/>
    <n v="1"/>
    <n v="9"/>
    <n v="4"/>
    <n v="4"/>
    <n v="3"/>
    <n v="0"/>
    <n v="8"/>
    <n v="9"/>
    <m/>
    <n v="6"/>
    <n v="6"/>
    <n v="6"/>
    <n v="4"/>
    <m/>
  </r>
  <r>
    <n v="186016011"/>
    <s v="nanoACQUITY UPLC HDX Manager"/>
    <s v="MIL (US31)"/>
    <n v="4"/>
    <s v="LC"/>
    <s v="HDX"/>
    <s v="Injectors"/>
    <n v="11216.72"/>
    <s v="Linda Trautwein"/>
    <s v="Planned Ending INV"/>
    <n v="0"/>
    <n v="0"/>
    <n v="0"/>
    <n v="0"/>
    <m/>
    <n v="0"/>
    <n v="0"/>
    <n v="0"/>
    <n v="4"/>
    <n v="4"/>
    <n v="0"/>
    <n v="1"/>
    <n v="9"/>
    <n v="4"/>
    <n v="4"/>
    <n v="3"/>
    <n v="0"/>
    <n v="8"/>
    <n v="9"/>
    <m/>
    <n v="6"/>
    <n v="6"/>
    <n v="6"/>
    <n v="4"/>
    <m/>
  </r>
  <r>
    <n v="186016011"/>
    <s v="nanoACQUITY UPLC HDX Manager"/>
    <s v="MIL (US31)"/>
    <m/>
    <s v="LC"/>
    <s v="HDX"/>
    <s v="Injectors"/>
    <n v="11216.72"/>
    <s v="Linda Trautwein"/>
    <s v="Planned Ending INV Value"/>
    <n v="0"/>
    <n v="0"/>
    <n v="0"/>
    <n v="0"/>
    <n v="0"/>
    <n v="0"/>
    <n v="0"/>
    <n v="0"/>
    <n v="47926.96"/>
    <n v="47926.96"/>
    <n v="0"/>
    <n v="11981.74"/>
    <n v="107835.66"/>
    <n v="44866.879999999997"/>
    <n v="44866.879999999997"/>
    <n v="33650.159999999996"/>
    <n v="0"/>
    <n v="89733.759999999995"/>
    <n v="100950.48"/>
    <m/>
    <n v="67300.319999999992"/>
    <n v="67300.319999999992"/>
    <n v="67300.319999999992"/>
    <n v="44866.879999999997"/>
    <m/>
  </r>
  <r>
    <n v="186016011"/>
    <s v="nanoACQUITY UPLC HDX Manager"/>
    <s v="MIL (US31)"/>
    <m/>
    <s v="LC"/>
    <s v="HDX"/>
    <s v="Injectors"/>
    <n v="11216.72"/>
    <s v="Linda Trautwein"/>
    <s v="Planned Ending Inv Value @ Accpt Plan"/>
    <m/>
    <m/>
    <m/>
    <m/>
    <n v="0"/>
    <m/>
    <m/>
    <m/>
    <m/>
    <n v="0"/>
    <n v="0"/>
    <n v="11981.74"/>
    <n v="107835.66"/>
    <n v="44866.879999999997"/>
    <n v="44866.879999999997"/>
    <n v="33650.159999999996"/>
    <n v="0"/>
    <n v="89733.759999999995"/>
    <n v="100950.48"/>
    <m/>
    <n v="67300.319999999992"/>
    <n v="67300.319999999992"/>
    <n v="67300.319999999992"/>
    <n v="44866.879999999997"/>
    <m/>
  </r>
  <r>
    <n v="186016011"/>
    <s v="nanoACQUITY UPLC HDX Manager"/>
    <s v="MIL (US31)"/>
    <m/>
    <s v="LC"/>
    <s v="HDX"/>
    <s v="Injectors"/>
    <n v="11216.72"/>
    <s v="Linda Trautwein"/>
    <s v="Proposed Production "/>
    <m/>
    <m/>
    <m/>
    <m/>
    <m/>
    <m/>
    <m/>
    <m/>
    <m/>
    <m/>
    <m/>
    <m/>
    <m/>
    <n v="5"/>
    <n v="5"/>
    <n v="5"/>
    <n v="5"/>
    <n v="10"/>
    <n v="6"/>
    <n v="26"/>
    <n v="6"/>
    <n v="4"/>
    <n v="4"/>
    <n v="6"/>
    <n v="0"/>
  </r>
  <r>
    <n v="186016012"/>
    <s v="nanoACQUITY UPLC I-Class SM - FL"/>
    <s v="MIL (US31)"/>
    <m/>
    <s v="LC"/>
    <s v="nanoACQUITY"/>
    <s v="Injectors"/>
    <n v="8820.23"/>
    <s v="Linda Trautwein"/>
    <s v="∆ Accepted from Proposed"/>
    <m/>
    <m/>
    <m/>
    <m/>
    <m/>
    <m/>
    <m/>
    <m/>
    <m/>
    <n v="0"/>
    <m/>
    <m/>
    <m/>
    <m/>
    <n v="0"/>
    <n v="0"/>
    <n v="0"/>
    <n v="0"/>
    <n v="0"/>
    <m/>
    <n v="0"/>
    <n v="0"/>
    <n v="0"/>
    <n v="0"/>
    <m/>
  </r>
  <r>
    <n v="186016012"/>
    <s v="nanoACQUITY UPLC I-Class SM - FL"/>
    <s v="MIL (US31)"/>
    <m/>
    <s v="LC"/>
    <s v="nanoACQUITY"/>
    <s v="Injectors"/>
    <n v="8820.23"/>
    <s v="Linda Trautwein"/>
    <s v="∆ Proposed from Current"/>
    <m/>
    <m/>
    <m/>
    <m/>
    <m/>
    <m/>
    <m/>
    <m/>
    <m/>
    <n v="0"/>
    <m/>
    <m/>
    <m/>
    <m/>
    <n v="0"/>
    <n v="0"/>
    <n v="0"/>
    <n v="0"/>
    <n v="0"/>
    <m/>
    <n v="0"/>
    <n v="0"/>
    <n v="0"/>
    <n v="0"/>
    <m/>
  </r>
  <r>
    <n v="186016012"/>
    <s v="nanoACQUITY UPLC I-Class SM - FL"/>
    <s v="MIL (US31)"/>
    <m/>
    <s v="LC"/>
    <s v="nanoACQUITY"/>
    <s v="Injectors"/>
    <n v="8820.23"/>
    <s v="Linda Trautwein"/>
    <s v="Accepted Plan"/>
    <m/>
    <m/>
    <m/>
    <m/>
    <m/>
    <m/>
    <m/>
    <m/>
    <m/>
    <n v="0"/>
    <m/>
    <m/>
    <m/>
    <m/>
    <n v="0"/>
    <n v="0"/>
    <n v="0"/>
    <n v="0"/>
    <n v="0"/>
    <n v="0"/>
    <n v="0"/>
    <n v="0"/>
    <n v="0"/>
    <n v="0"/>
    <n v="0"/>
  </r>
  <r>
    <n v="186016012"/>
    <s v="nanoACQUITY UPLC I-Class SM - FL"/>
    <s v="MIL (US31)"/>
    <m/>
    <s v="LC"/>
    <s v="nanoACQUITY"/>
    <s v="Injectors"/>
    <n v="8820.23"/>
    <s v="Linda Trautwein"/>
    <s v="Budget"/>
    <n v="0"/>
    <n v="0"/>
    <n v="0"/>
    <n v="0"/>
    <m/>
    <n v="0"/>
    <n v="0"/>
    <n v="0"/>
    <n v="0"/>
    <m/>
    <n v="0"/>
    <n v="0"/>
    <n v="0"/>
    <n v="0"/>
    <m/>
    <n v="0"/>
    <n v="0"/>
    <n v="0"/>
    <n v="0"/>
    <n v="0"/>
    <n v="0"/>
    <n v="0"/>
    <n v="0"/>
    <n v="0"/>
    <n v="0"/>
  </r>
  <r>
    <n v="186016012"/>
    <s v="nanoACQUITY UPLC I-Class SM - FL"/>
    <s v="MIL (US31)"/>
    <m/>
    <s v="LC"/>
    <s v="nanoACQUITY"/>
    <s v="Injectors"/>
    <n v="8820.23"/>
    <s v="Linda Trautwein"/>
    <s v="Current Production Plan"/>
    <m/>
    <m/>
    <m/>
    <m/>
    <m/>
    <m/>
    <m/>
    <m/>
    <m/>
    <n v="0"/>
    <m/>
    <m/>
    <m/>
    <m/>
    <n v="0"/>
    <n v="0"/>
    <n v="0"/>
    <n v="0"/>
    <n v="0"/>
    <n v="0"/>
    <n v="0"/>
    <n v="0"/>
    <n v="0"/>
    <n v="0"/>
    <n v="0"/>
  </r>
  <r>
    <n v="186016012"/>
    <s v="nanoACQUITY UPLC I-Class SM - FL"/>
    <s v="MIL (US31)"/>
    <m/>
    <s v="LC"/>
    <s v="nanoACQUITY"/>
    <s v="Injectors"/>
    <n v="8820.23"/>
    <s v="Linda Trautwein"/>
    <s v="Demand Plan"/>
    <n v="0"/>
    <n v="0"/>
    <n v="0"/>
    <n v="0"/>
    <m/>
    <n v="0"/>
    <n v="0"/>
    <n v="0"/>
    <n v="0"/>
    <n v="0"/>
    <n v="0"/>
    <n v="0"/>
    <n v="0"/>
    <n v="0"/>
    <n v="0"/>
    <n v="0"/>
    <n v="0"/>
    <n v="0"/>
    <n v="0"/>
    <n v="0"/>
    <n v="0"/>
    <n v="0"/>
    <n v="0"/>
    <n v="0"/>
    <n v="0"/>
  </r>
  <r>
    <n v="186016012"/>
    <s v="nanoACQUITY UPLC I-Class SM - FL"/>
    <s v="MIL (US31)"/>
    <m/>
    <s v="LC"/>
    <s v="nanoACQUITY"/>
    <s v="Injectors"/>
    <n v="8820.23"/>
    <s v="Linda Trautwein"/>
    <s v="Backlog"/>
    <n v="0"/>
    <n v="0"/>
    <n v="0"/>
    <n v="0"/>
    <n v="0"/>
    <n v="0"/>
    <n v="0"/>
    <n v="0"/>
    <n v="0"/>
    <n v="0"/>
    <n v="0"/>
    <n v="0"/>
    <n v="0"/>
    <n v="0"/>
    <n v="0"/>
    <n v="0"/>
    <n v="0"/>
    <n v="0"/>
    <n v="0"/>
    <n v="0"/>
    <m/>
    <n v="0"/>
    <n v="0"/>
    <n v="0"/>
    <n v="0"/>
  </r>
  <r>
    <n v="186016012"/>
    <s v="nanoACQUITY UPLC I-Class SM - FL"/>
    <s v="MIL (US31)"/>
    <m/>
    <s v="LC"/>
    <s v="nanoACQUITY"/>
    <s v="Injectors"/>
    <n v="8820.23"/>
    <s v="Linda Trautwein"/>
    <s v="End Inv @ Accept Plan Volume"/>
    <n v="0"/>
    <n v="0"/>
    <n v="0"/>
    <n v="0"/>
    <m/>
    <n v="0"/>
    <n v="0"/>
    <n v="0"/>
    <n v="0"/>
    <n v="0"/>
    <n v="0"/>
    <n v="0"/>
    <n v="0"/>
    <n v="0"/>
    <n v="0"/>
    <n v="0"/>
    <n v="0"/>
    <n v="0"/>
    <n v="0"/>
    <m/>
    <n v="0"/>
    <n v="0"/>
    <n v="0"/>
    <n v="0"/>
    <m/>
  </r>
  <r>
    <n v="186016012"/>
    <s v="nanoACQUITY UPLC I-Class SM - FL"/>
    <s v="MIL (US31)"/>
    <m/>
    <s v="LC"/>
    <s v="nanoACQUITY"/>
    <s v="Injectors"/>
    <n v="8820.23"/>
    <s v="Linda Trautwein"/>
    <s v="Planned Ending INV"/>
    <n v="0"/>
    <n v="0"/>
    <n v="0"/>
    <n v="0"/>
    <m/>
    <n v="0"/>
    <n v="0"/>
    <n v="0"/>
    <n v="0"/>
    <n v="0"/>
    <n v="0"/>
    <n v="0"/>
    <n v="0"/>
    <n v="0"/>
    <n v="0"/>
    <n v="0"/>
    <n v="0"/>
    <n v="0"/>
    <n v="0"/>
    <m/>
    <n v="0"/>
    <n v="0"/>
    <n v="0"/>
    <n v="0"/>
    <m/>
  </r>
  <r>
    <n v="186016012"/>
    <s v="nanoACQUITY UPLC I-Class SM - FL"/>
    <s v="MIL (US31)"/>
    <m/>
    <s v="LC"/>
    <s v="nanoACQUITY"/>
    <s v="Injectors"/>
    <n v="8820.23"/>
    <s v="Linda Trautwein"/>
    <s v="Planned Ending INV Value"/>
    <n v="0"/>
    <n v="0"/>
    <n v="0"/>
    <n v="0"/>
    <n v="0"/>
    <n v="0"/>
    <n v="0"/>
    <n v="0"/>
    <n v="0"/>
    <n v="0"/>
    <n v="0"/>
    <n v="0"/>
    <n v="0"/>
    <n v="0"/>
    <n v="0"/>
    <n v="0"/>
    <n v="0"/>
    <n v="0"/>
    <n v="0"/>
    <m/>
    <n v="0"/>
    <n v="0"/>
    <n v="0"/>
    <n v="0"/>
    <m/>
  </r>
  <r>
    <n v="186016012"/>
    <s v="nanoACQUITY UPLC I-Class SM - FL"/>
    <s v="MIL (US31)"/>
    <m/>
    <s v="LC"/>
    <s v="nanoACQUITY"/>
    <s v="Injectors"/>
    <n v="8820.23"/>
    <s v="Linda Trautwein"/>
    <s v="Planned Ending Inv Value @ Accpt Plan"/>
    <m/>
    <m/>
    <m/>
    <m/>
    <n v="0"/>
    <m/>
    <m/>
    <m/>
    <m/>
    <n v="0"/>
    <m/>
    <m/>
    <m/>
    <n v="0"/>
    <n v="0"/>
    <n v="0"/>
    <n v="0"/>
    <n v="0"/>
    <n v="0"/>
    <m/>
    <n v="0"/>
    <n v="0"/>
    <n v="0"/>
    <n v="0"/>
    <m/>
  </r>
  <r>
    <n v="186016012"/>
    <s v="nanoACQUITY UPLC I-Class SM - FL"/>
    <s v="MIL (US31)"/>
    <m/>
    <s v="LC"/>
    <s v="nanoACQUITY"/>
    <s v="Injectors"/>
    <n v="8820.23"/>
    <s v="Linda Trautwein"/>
    <s v="Proposed Production "/>
    <m/>
    <m/>
    <m/>
    <m/>
    <m/>
    <m/>
    <m/>
    <m/>
    <m/>
    <m/>
    <m/>
    <m/>
    <m/>
    <m/>
    <n v="0"/>
    <n v="0"/>
    <n v="0"/>
    <n v="0"/>
    <n v="0"/>
    <n v="0"/>
    <n v="0"/>
    <n v="0"/>
    <n v="0"/>
    <n v="0"/>
    <n v="0"/>
  </r>
  <r>
    <n v="186016016"/>
    <s v="nanoACQUITY UPLC I-Class CVM"/>
    <s v="MIL (US31)"/>
    <m/>
    <s v="LC"/>
    <s v="nanoACQUITY"/>
    <m/>
    <n v="0"/>
    <s v="Linda Trautwein"/>
    <s v="∆ Accepted from Proposed"/>
    <m/>
    <m/>
    <m/>
    <m/>
    <m/>
    <m/>
    <m/>
    <m/>
    <m/>
    <n v="0"/>
    <m/>
    <m/>
    <m/>
    <m/>
    <n v="0"/>
    <n v="0"/>
    <n v="0"/>
    <n v="0"/>
    <n v="0"/>
    <m/>
    <n v="0"/>
    <n v="0"/>
    <n v="0"/>
    <n v="0"/>
    <m/>
  </r>
  <r>
    <n v="186016016"/>
    <s v="nanoACQUITY UPLC I-Class CVM"/>
    <s v="MIL (US31)"/>
    <m/>
    <s v="LC"/>
    <s v="nanoACQUITY"/>
    <m/>
    <n v="0"/>
    <s v="Linda Trautwein"/>
    <s v="∆ Proposed from Current"/>
    <m/>
    <m/>
    <m/>
    <m/>
    <m/>
    <m/>
    <m/>
    <m/>
    <m/>
    <n v="0"/>
    <m/>
    <m/>
    <m/>
    <m/>
    <n v="0"/>
    <n v="0"/>
    <n v="0"/>
    <n v="0"/>
    <n v="0"/>
    <m/>
    <n v="0"/>
    <n v="0"/>
    <n v="0"/>
    <n v="0"/>
    <m/>
  </r>
  <r>
    <n v="186016016"/>
    <s v="nanoACQUITY UPLC I-Class CVM"/>
    <s v="MIL (US31)"/>
    <m/>
    <s v="LC"/>
    <s v="nanoACQUITY"/>
    <m/>
    <n v="0"/>
    <s v="Linda Trautwein"/>
    <s v="Accepted Plan"/>
    <m/>
    <m/>
    <m/>
    <m/>
    <m/>
    <m/>
    <m/>
    <m/>
    <m/>
    <n v="0"/>
    <m/>
    <m/>
    <m/>
    <m/>
    <n v="0"/>
    <n v="0"/>
    <n v="0"/>
    <n v="0"/>
    <n v="0"/>
    <n v="0"/>
    <n v="0"/>
    <n v="0"/>
    <n v="0"/>
    <n v="0"/>
    <n v="0"/>
  </r>
  <r>
    <n v="186016016"/>
    <s v="nanoACQUITY UPLC I-Class CVM"/>
    <s v="MIL (US31)"/>
    <m/>
    <s v="LC"/>
    <s v="nanoACQUITY"/>
    <m/>
    <n v="0"/>
    <s v="Linda Trautwein"/>
    <s v="Budget"/>
    <n v="0"/>
    <n v="0"/>
    <n v="0"/>
    <n v="0"/>
    <m/>
    <n v="0"/>
    <n v="0"/>
    <n v="0"/>
    <n v="0"/>
    <m/>
    <n v="0"/>
    <n v="0"/>
    <n v="0"/>
    <n v="0"/>
    <m/>
    <n v="0"/>
    <n v="0"/>
    <n v="0"/>
    <n v="0"/>
    <n v="0"/>
    <n v="0"/>
    <n v="0"/>
    <n v="0"/>
    <n v="0"/>
    <n v="0"/>
  </r>
  <r>
    <n v="186016016"/>
    <s v="nanoACQUITY UPLC I-Class CVM"/>
    <s v="MIL (US31)"/>
    <m/>
    <s v="LC"/>
    <s v="nanoACQUITY"/>
    <m/>
    <n v="0"/>
    <s v="Linda Trautwein"/>
    <s v="Current Production Plan"/>
    <m/>
    <m/>
    <m/>
    <m/>
    <m/>
    <m/>
    <m/>
    <m/>
    <m/>
    <n v="0"/>
    <m/>
    <m/>
    <m/>
    <m/>
    <n v="0"/>
    <n v="0"/>
    <n v="0"/>
    <n v="0"/>
    <n v="0"/>
    <n v="0"/>
    <n v="0"/>
    <n v="0"/>
    <n v="0"/>
    <n v="0"/>
    <n v="0"/>
  </r>
  <r>
    <n v="186016016"/>
    <s v="nanoACQUITY UPLC I-Class CVM"/>
    <s v="MIL (US31)"/>
    <m/>
    <s v="LC"/>
    <s v="nanoACQUITY"/>
    <m/>
    <n v="0"/>
    <s v="Linda Trautwein"/>
    <s v="Demand Plan"/>
    <n v="0"/>
    <n v="0"/>
    <n v="0"/>
    <n v="0"/>
    <m/>
    <n v="0"/>
    <n v="0"/>
    <n v="0"/>
    <n v="0"/>
    <n v="0"/>
    <n v="0"/>
    <n v="0"/>
    <n v="0"/>
    <n v="0"/>
    <n v="0"/>
    <n v="0"/>
    <n v="0"/>
    <n v="0"/>
    <n v="0"/>
    <n v="0"/>
    <n v="0"/>
    <n v="0"/>
    <n v="0"/>
    <n v="0"/>
    <n v="0"/>
  </r>
  <r>
    <n v="186016016"/>
    <s v="nanoACQUITY UPLC I-Class CVM"/>
    <s v="MIL (US31)"/>
    <m/>
    <s v="LC"/>
    <s v="nanoACQUITY"/>
    <m/>
    <n v="0"/>
    <s v="Linda Trautwein"/>
    <s v="Backlog"/>
    <n v="0"/>
    <n v="0"/>
    <n v="0"/>
    <n v="0"/>
    <n v="0"/>
    <n v="0"/>
    <n v="0"/>
    <n v="0"/>
    <n v="0"/>
    <n v="0"/>
    <n v="0"/>
    <n v="0"/>
    <n v="0"/>
    <n v="0"/>
    <n v="0"/>
    <n v="0"/>
    <n v="0"/>
    <n v="0"/>
    <n v="0"/>
    <n v="0"/>
    <n v="30"/>
    <n v="0"/>
    <n v="0"/>
    <n v="0"/>
    <n v="0"/>
  </r>
  <r>
    <n v="186016016"/>
    <s v="nanoACQUITY UPLC I-Class CVM"/>
    <s v="MIL (US31)"/>
    <m/>
    <s v="LC"/>
    <s v="nanoACQUITY"/>
    <m/>
    <n v="0"/>
    <s v="Linda Trautwein"/>
    <s v="End Inv @ Accept Plan Volume"/>
    <n v="0"/>
    <n v="0"/>
    <n v="0"/>
    <n v="0"/>
    <m/>
    <n v="0"/>
    <n v="0"/>
    <n v="0"/>
    <n v="0"/>
    <n v="0"/>
    <n v="0"/>
    <n v="0"/>
    <n v="0"/>
    <n v="0"/>
    <n v="0"/>
    <n v="0"/>
    <n v="0"/>
    <n v="0"/>
    <n v="0"/>
    <m/>
    <n v="0"/>
    <n v="0"/>
    <n v="0"/>
    <n v="0"/>
    <m/>
  </r>
  <r>
    <n v="186016016"/>
    <s v="nanoACQUITY UPLC I-Class CVM"/>
    <s v="MIL (US31)"/>
    <m/>
    <s v="LC"/>
    <s v="nanoACQUITY"/>
    <m/>
    <n v="0"/>
    <s v="Linda Trautwein"/>
    <s v="Planned Ending INV"/>
    <n v="0"/>
    <n v="0"/>
    <n v="0"/>
    <n v="0"/>
    <m/>
    <n v="0"/>
    <n v="0"/>
    <n v="0"/>
    <n v="0"/>
    <n v="0"/>
    <n v="0"/>
    <n v="0"/>
    <n v="0"/>
    <n v="0"/>
    <n v="0"/>
    <n v="0"/>
    <n v="0"/>
    <n v="0"/>
    <n v="0"/>
    <m/>
    <n v="0"/>
    <n v="0"/>
    <n v="0"/>
    <n v="0"/>
    <m/>
  </r>
  <r>
    <n v="186016016"/>
    <s v="nanoACQUITY UPLC I-Class CVM"/>
    <s v="MIL (US31)"/>
    <m/>
    <s v="LC"/>
    <s v="nanoACQUITY"/>
    <m/>
    <n v="0"/>
    <s v="Linda Trautwein"/>
    <s v="Planned Ending INV Value"/>
    <n v="0"/>
    <n v="0"/>
    <n v="0"/>
    <n v="0"/>
    <n v="0"/>
    <n v="0"/>
    <n v="0"/>
    <n v="0"/>
    <n v="0"/>
    <n v="0"/>
    <n v="0"/>
    <n v="0"/>
    <n v="0"/>
    <n v="0"/>
    <n v="0"/>
    <n v="0"/>
    <n v="0"/>
    <n v="0"/>
    <n v="0"/>
    <m/>
    <n v="0"/>
    <n v="0"/>
    <n v="0"/>
    <n v="0"/>
    <m/>
  </r>
  <r>
    <n v="186016016"/>
    <s v="nanoACQUITY UPLC I-Class CVM"/>
    <s v="MIL (US31)"/>
    <m/>
    <s v="LC"/>
    <s v="nanoACQUITY"/>
    <m/>
    <n v="0"/>
    <s v="Linda Trautwein"/>
    <s v="Planned Ending Inv Value @ Accpt Plan"/>
    <m/>
    <m/>
    <m/>
    <m/>
    <n v="0"/>
    <m/>
    <m/>
    <m/>
    <m/>
    <n v="0"/>
    <m/>
    <m/>
    <m/>
    <n v="0"/>
    <n v="0"/>
    <n v="0"/>
    <n v="0"/>
    <n v="0"/>
    <n v="0"/>
    <m/>
    <n v="0"/>
    <n v="0"/>
    <n v="0"/>
    <n v="0"/>
    <m/>
  </r>
  <r>
    <n v="186016016"/>
    <s v="nanoACQUITY UPLC I-Class CVM"/>
    <s v="MIL (US31)"/>
    <m/>
    <s v="LC"/>
    <s v="nanoACQUITY"/>
    <m/>
    <n v="0"/>
    <s v="Linda Trautwein"/>
    <s v="Proposed Production "/>
    <m/>
    <m/>
    <m/>
    <m/>
    <m/>
    <m/>
    <m/>
    <m/>
    <m/>
    <m/>
    <m/>
    <m/>
    <m/>
    <m/>
    <n v="0"/>
    <n v="0"/>
    <n v="0"/>
    <n v="0"/>
    <n v="0"/>
    <n v="0"/>
    <n v="0"/>
    <n v="0"/>
    <n v="0"/>
    <n v="0"/>
    <n v="0"/>
  </r>
  <r>
    <n v="186016021"/>
    <s v="NanoACQUITY Auxiliary Pump"/>
    <s v="MIL (US31)"/>
    <m/>
    <s v="LC"/>
    <s v="nanoACQUITY"/>
    <s v="Pumps"/>
    <n v="8853.2099999999991"/>
    <s v="Linda Trautwein"/>
    <s v="∆ Accepted from Proposed"/>
    <m/>
    <m/>
    <m/>
    <m/>
    <m/>
    <m/>
    <m/>
    <m/>
    <m/>
    <n v="0"/>
    <n v="0"/>
    <n v="0"/>
    <n v="90"/>
    <n v="-15"/>
    <n v="75"/>
    <n v="0"/>
    <n v="0"/>
    <n v="0"/>
    <n v="0"/>
    <m/>
    <n v="0"/>
    <n v="0"/>
    <n v="0"/>
    <n v="0"/>
    <m/>
  </r>
  <r>
    <n v="186016021"/>
    <s v="NanoACQUITY Auxiliary Pump"/>
    <s v="MIL (US31)"/>
    <m/>
    <s v="LC"/>
    <s v="nanoACQUITY"/>
    <s v="Pumps"/>
    <n v="8853.2099999999991"/>
    <s v="Linda Trautwein"/>
    <s v="∆ Proposed from Current"/>
    <m/>
    <m/>
    <m/>
    <m/>
    <m/>
    <m/>
    <m/>
    <m/>
    <m/>
    <n v="0"/>
    <m/>
    <m/>
    <n v="-15"/>
    <n v="0"/>
    <n v="-15"/>
    <n v="0"/>
    <n v="0"/>
    <n v="0"/>
    <n v="0"/>
    <m/>
    <n v="0"/>
    <n v="10"/>
    <n v="0"/>
    <n v="0"/>
    <m/>
  </r>
  <r>
    <n v="186016021"/>
    <s v="NanoACQUITY Auxiliary Pump"/>
    <s v="MIL (US31)"/>
    <m/>
    <s v="LC"/>
    <s v="nanoACQUITY"/>
    <s v="Pumps"/>
    <n v="8853.2099999999991"/>
    <s v="Linda Trautwein"/>
    <s v="Accepted Plan"/>
    <m/>
    <m/>
    <m/>
    <m/>
    <m/>
    <m/>
    <m/>
    <m/>
    <m/>
    <n v="0"/>
    <m/>
    <m/>
    <n v="90"/>
    <n v="0"/>
    <n v="0"/>
    <n v="10"/>
    <n v="10"/>
    <n v="17"/>
    <n v="25"/>
    <n v="62"/>
    <n v="23"/>
    <n v="35"/>
    <n v="25"/>
    <n v="25"/>
    <n v="0"/>
  </r>
  <r>
    <n v="186016021"/>
    <s v="NanoACQUITY Auxiliary Pump"/>
    <s v="MIL (US31)"/>
    <m/>
    <s v="LC"/>
    <s v="nanoACQUITY"/>
    <s v="Pumps"/>
    <n v="8853.2099999999991"/>
    <s v="Linda Trautwein"/>
    <s v="Budget"/>
    <n v="0"/>
    <n v="0"/>
    <n v="0"/>
    <n v="0"/>
    <m/>
    <n v="0"/>
    <n v="0"/>
    <n v="0"/>
    <n v="0"/>
    <m/>
    <n v="0"/>
    <n v="0"/>
    <n v="0"/>
    <n v="0"/>
    <m/>
    <n v="11.993006993006993"/>
    <n v="13.706293706293707"/>
    <n v="15.41958041958042"/>
    <n v="20.55944055944056"/>
    <n v="61.67832167832168"/>
    <n v="20"/>
    <n v="20"/>
    <n v="20"/>
    <n v="25"/>
    <n v="0"/>
  </r>
  <r>
    <n v="186016021"/>
    <s v="NanoACQUITY Auxiliary Pump"/>
    <s v="MIL (US31)"/>
    <m/>
    <s v="LC"/>
    <s v="nanoACQUITY"/>
    <s v="Pumps"/>
    <n v="8853.2099999999991"/>
    <s v="Linda Trautwein"/>
    <s v="Current Production Plan"/>
    <m/>
    <m/>
    <m/>
    <m/>
    <m/>
    <m/>
    <m/>
    <m/>
    <m/>
    <n v="0"/>
    <n v="0"/>
    <n v="0"/>
    <n v="0"/>
    <n v="0"/>
    <n v="0"/>
    <n v="10"/>
    <n v="10"/>
    <n v="17"/>
    <n v="25"/>
    <n v="62"/>
    <n v="23"/>
    <n v="25"/>
    <n v="25"/>
    <n v="25"/>
    <n v="0"/>
  </r>
  <r>
    <n v="186016021"/>
    <s v="NanoACQUITY Auxiliary Pump"/>
    <s v="MIL (US31)"/>
    <m/>
    <s v="LC"/>
    <s v="nanoACQUITY"/>
    <s v="Pumps"/>
    <n v="8853.2099999999991"/>
    <s v="Linda Trautwein"/>
    <s v="Demand Plan"/>
    <n v="16"/>
    <n v="15"/>
    <n v="12"/>
    <n v="27"/>
    <m/>
    <n v="11"/>
    <n v="15"/>
    <n v="21"/>
    <n v="22"/>
    <n v="69"/>
    <n v="15"/>
    <n v="11"/>
    <n v="11"/>
    <n v="18"/>
    <n v="55"/>
    <n v="16"/>
    <n v="10"/>
    <n v="15"/>
    <n v="21"/>
    <n v="62"/>
    <n v="20"/>
    <n v="26.400000000000002"/>
    <n v="25.252173913043478"/>
    <n v="27.547826086956523"/>
    <n v="0"/>
  </r>
  <r>
    <n v="186016021"/>
    <s v="NanoACQUITY Auxiliary Pump"/>
    <s v="MIL (US31)"/>
    <m/>
    <s v="LC"/>
    <s v="nanoACQUITY"/>
    <s v="Pumps"/>
    <n v="8853.2099999999991"/>
    <s v="Linda Trautwein"/>
    <s v="Backlog"/>
    <n v="0"/>
    <n v="0"/>
    <n v="0"/>
    <n v="0"/>
    <n v="0"/>
    <n v="0"/>
    <n v="0"/>
    <n v="0"/>
    <n v="0"/>
    <n v="0"/>
    <n v="0"/>
    <n v="0"/>
    <n v="0"/>
    <n v="0"/>
    <n v="0"/>
    <n v="0"/>
    <n v="0"/>
    <n v="0"/>
    <n v="0"/>
    <n v="0"/>
    <n v="0"/>
    <n v="0"/>
    <n v="0"/>
    <n v="0"/>
    <n v="0"/>
  </r>
  <r>
    <n v="186016021"/>
    <s v="NanoACQUITY Auxiliary Pump"/>
    <s v="MIL (US31)"/>
    <m/>
    <s v="LC"/>
    <s v="nanoACQUITY"/>
    <s v="Pumps"/>
    <n v="8853.2099999999991"/>
    <s v="Linda Trautwein"/>
    <s v="End Inv @ Accept Plan Volume"/>
    <n v="8"/>
    <n v="6"/>
    <n v="3"/>
    <n v="15"/>
    <m/>
    <n v="11"/>
    <n v="2"/>
    <n v="18"/>
    <n v="19"/>
    <n v="50"/>
    <n v="21"/>
    <n v="12"/>
    <n v="23"/>
    <n v="17"/>
    <n v="17"/>
    <n v="14"/>
    <n v="8"/>
    <n v="9"/>
    <n v="8"/>
    <m/>
    <n v="6"/>
    <n v="14.599999999999998"/>
    <n v="14.347826086956516"/>
    <n v="11.799999999999994"/>
    <m/>
  </r>
  <r>
    <n v="186016021"/>
    <s v="NanoACQUITY Auxiliary Pump"/>
    <s v="MIL (US31)"/>
    <n v="10"/>
    <s v="LC"/>
    <s v="nanoACQUITY"/>
    <s v="Pumps"/>
    <n v="8853.2099999999991"/>
    <s v="Linda Trautwein"/>
    <s v="Planned Ending INV"/>
    <n v="8"/>
    <n v="6"/>
    <n v="3"/>
    <n v="15"/>
    <m/>
    <n v="11"/>
    <n v="2"/>
    <n v="18"/>
    <n v="19"/>
    <n v="50"/>
    <n v="21"/>
    <n v="12"/>
    <n v="23"/>
    <n v="17"/>
    <n v="17"/>
    <n v="14"/>
    <n v="8"/>
    <n v="9"/>
    <n v="8"/>
    <m/>
    <n v="6"/>
    <n v="14.599999999999998"/>
    <n v="14.347826086956516"/>
    <n v="11.799999999999994"/>
    <m/>
  </r>
  <r>
    <n v="186016021"/>
    <s v="NanoACQUITY Auxiliary Pump"/>
    <s v="MIL (US31)"/>
    <n v="10"/>
    <s v="LC"/>
    <s v="nanoACQUITY"/>
    <s v="Pumps"/>
    <n v="8853.2099999999991"/>
    <s v="Linda Trautwein"/>
    <s v="Planned Ending INV Value"/>
    <n v="84580.160000000018"/>
    <n v="63435.12000000001"/>
    <n v="31717.560000000005"/>
    <n v="158587.80000000005"/>
    <n v="338320.64000000007"/>
    <n v="116297.72000000003"/>
    <n v="21145.040000000005"/>
    <n v="190305.36000000004"/>
    <n v="200877.88000000003"/>
    <n v="528626.00000000012"/>
    <n v="222022.92000000004"/>
    <n v="126870.24000000002"/>
    <n v="243167.96000000005"/>
    <n v="150504.56999999998"/>
    <n v="150504.56999999998"/>
    <n v="123944.93999999999"/>
    <n v="70825.679999999993"/>
    <n v="79678.889999999985"/>
    <n v="70825.679999999993"/>
    <m/>
    <n v="53119.259999999995"/>
    <n v="129256.86599999997"/>
    <n v="127024.31739130428"/>
    <n v="104467.87799999994"/>
    <m/>
  </r>
  <r>
    <n v="186016021"/>
    <s v="NanoACQUITY Auxiliary Pump"/>
    <s v="MIL (US31)"/>
    <m/>
    <s v="LC"/>
    <s v="nanoACQUITY"/>
    <s v="Pumps"/>
    <n v="8853.2099999999991"/>
    <s v="Linda Trautwein"/>
    <s v="Planned Ending Inv Value @ Accpt Plan"/>
    <m/>
    <m/>
    <m/>
    <m/>
    <n v="0"/>
    <m/>
    <m/>
    <m/>
    <m/>
    <n v="0"/>
    <n v="222022.92000000004"/>
    <n v="126870.24000000002"/>
    <n v="243167.96000000005"/>
    <n v="150504.56999999998"/>
    <n v="150504.56999999998"/>
    <n v="123944.93999999999"/>
    <n v="70825.679999999993"/>
    <n v="79678.889999999985"/>
    <n v="70825.679999999993"/>
    <m/>
    <n v="53119.259999999995"/>
    <n v="129256.86599999997"/>
    <n v="127024.31739130428"/>
    <n v="104467.87799999994"/>
    <m/>
  </r>
  <r>
    <n v="186016021"/>
    <s v="NanoACQUITY Auxiliary Pump"/>
    <s v="MIL (US31)"/>
    <m/>
    <s v="LC"/>
    <s v="nanoACQUITY"/>
    <s v="Pumps"/>
    <n v="8853.2099999999991"/>
    <s v="Linda Trautwein"/>
    <s v="Proposed Production "/>
    <m/>
    <m/>
    <m/>
    <m/>
    <m/>
    <m/>
    <m/>
    <m/>
    <m/>
    <m/>
    <m/>
    <m/>
    <m/>
    <n v="15"/>
    <n v="15"/>
    <n v="10"/>
    <n v="10"/>
    <n v="17"/>
    <n v="25"/>
    <n v="62"/>
    <n v="23"/>
    <n v="35"/>
    <n v="25"/>
    <n v="25"/>
    <n v="0"/>
  </r>
  <r>
    <n v="186016022"/>
    <s v="nanoACQUITY UPLC I-Class ASM"/>
    <s v="MIL (US31)"/>
    <m/>
    <s v="LC"/>
    <s v="nanoACQUITY"/>
    <s v="Pumps"/>
    <n v="8853.2099999999991"/>
    <s v="Linda Trautwein"/>
    <s v="∆ Accepted from Proposed"/>
    <m/>
    <m/>
    <m/>
    <m/>
    <m/>
    <m/>
    <m/>
    <m/>
    <m/>
    <n v="0"/>
    <m/>
    <m/>
    <m/>
    <m/>
    <n v="0"/>
    <n v="0"/>
    <n v="0"/>
    <n v="0"/>
    <n v="0"/>
    <m/>
    <n v="0"/>
    <n v="0"/>
    <n v="0"/>
    <n v="0"/>
    <m/>
  </r>
  <r>
    <n v="186016022"/>
    <s v="nanoACQUITY UPLC I-Class ASM"/>
    <s v="MIL (US31)"/>
    <m/>
    <s v="LC"/>
    <s v="nanoACQUITY"/>
    <s v="Pumps"/>
    <n v="8853.2099999999991"/>
    <s v="Linda Trautwein"/>
    <s v="∆ Proposed from Current"/>
    <m/>
    <m/>
    <m/>
    <m/>
    <m/>
    <m/>
    <m/>
    <m/>
    <m/>
    <n v="0"/>
    <m/>
    <m/>
    <m/>
    <m/>
    <n v="0"/>
    <n v="0"/>
    <n v="0"/>
    <n v="0"/>
    <n v="0"/>
    <m/>
    <n v="0"/>
    <n v="0"/>
    <n v="0"/>
    <n v="0"/>
    <m/>
  </r>
  <r>
    <n v="186016022"/>
    <s v="nanoACQUITY UPLC I-Class ASM"/>
    <s v="MIL (US31)"/>
    <m/>
    <s v="LC"/>
    <s v="nanoACQUITY"/>
    <s v="Pumps"/>
    <n v="8853.2099999999991"/>
    <s v="Linda Trautwein"/>
    <s v="Accepted Plan"/>
    <m/>
    <m/>
    <m/>
    <m/>
    <m/>
    <m/>
    <m/>
    <m/>
    <m/>
    <n v="0"/>
    <m/>
    <m/>
    <m/>
    <m/>
    <n v="0"/>
    <n v="0"/>
    <n v="0"/>
    <n v="0"/>
    <n v="0"/>
    <n v="0"/>
    <n v="0"/>
    <n v="0"/>
    <n v="0"/>
    <n v="0"/>
    <n v="0"/>
  </r>
  <r>
    <n v="186016022"/>
    <s v="nanoACQUITY UPLC I-Class ASM"/>
    <s v="MIL (US31)"/>
    <m/>
    <s v="LC"/>
    <s v="nanoACQUITY"/>
    <s v="Pumps"/>
    <n v="8853.2099999999991"/>
    <s v="Linda Trautwein"/>
    <s v="Budget"/>
    <n v="0"/>
    <n v="0"/>
    <n v="0"/>
    <n v="0"/>
    <m/>
    <n v="0"/>
    <n v="0"/>
    <n v="0"/>
    <n v="0"/>
    <m/>
    <n v="0"/>
    <n v="0"/>
    <n v="0"/>
    <n v="0"/>
    <m/>
    <n v="0"/>
    <n v="0"/>
    <n v="0"/>
    <n v="0"/>
    <n v="0"/>
    <n v="0"/>
    <n v="0"/>
    <n v="0"/>
    <n v="0"/>
    <n v="0"/>
  </r>
  <r>
    <n v="186016022"/>
    <s v="nanoACQUITY UPLC I-Class ASM"/>
    <s v="MIL (US31)"/>
    <m/>
    <s v="LC"/>
    <s v="nanoACQUITY"/>
    <s v="Pumps"/>
    <n v="8853.2099999999991"/>
    <s v="Linda Trautwein"/>
    <s v="Current Production Plan"/>
    <m/>
    <m/>
    <m/>
    <m/>
    <m/>
    <m/>
    <m/>
    <m/>
    <m/>
    <n v="0"/>
    <m/>
    <m/>
    <m/>
    <m/>
    <n v="0"/>
    <n v="0"/>
    <n v="0"/>
    <n v="0"/>
    <n v="0"/>
    <n v="0"/>
    <n v="0"/>
    <n v="0"/>
    <n v="0"/>
    <n v="0"/>
    <n v="0"/>
  </r>
  <r>
    <n v="186016022"/>
    <s v="nanoACQUITY UPLC I-Class ASM"/>
    <s v="MIL (US31)"/>
    <m/>
    <s v="LC"/>
    <s v="nanoACQUITY"/>
    <s v="Pumps"/>
    <n v="8853.2099999999991"/>
    <s v="Linda Trautwein"/>
    <s v="Demand Plan"/>
    <n v="0"/>
    <n v="0"/>
    <n v="0"/>
    <n v="0"/>
    <m/>
    <n v="0"/>
    <n v="0"/>
    <n v="0"/>
    <n v="0"/>
    <n v="0"/>
    <n v="0"/>
    <n v="0"/>
    <n v="0"/>
    <n v="0"/>
    <n v="0"/>
    <n v="0"/>
    <n v="0"/>
    <n v="0"/>
    <n v="0"/>
    <n v="0"/>
    <n v="0"/>
    <n v="0"/>
    <n v="0"/>
    <n v="0"/>
    <n v="0"/>
  </r>
  <r>
    <n v="186016022"/>
    <s v="nanoACQUITY UPLC I-Class ASM"/>
    <s v="MIL (US31)"/>
    <m/>
    <s v="LC"/>
    <s v="nanoACQUITY"/>
    <s v="Pumps"/>
    <n v="8853.2099999999991"/>
    <s v="Linda Trautwein"/>
    <s v="Backlog"/>
    <n v="0"/>
    <n v="0"/>
    <n v="0"/>
    <n v="0"/>
    <n v="0"/>
    <n v="0"/>
    <n v="0"/>
    <n v="0"/>
    <n v="0"/>
    <n v="0"/>
    <n v="0"/>
    <n v="0"/>
    <n v="0"/>
    <n v="0"/>
    <n v="0"/>
    <n v="0"/>
    <n v="0"/>
    <n v="0"/>
    <n v="0"/>
    <n v="0"/>
    <n v="54"/>
    <n v="0"/>
    <n v="0"/>
    <n v="0"/>
    <n v="0"/>
  </r>
  <r>
    <n v="186016022"/>
    <s v="nanoACQUITY UPLC I-Class ASM"/>
    <s v="MIL (US31)"/>
    <m/>
    <s v="LC"/>
    <s v="nanoACQUITY"/>
    <s v="Pumps"/>
    <n v="8853.2099999999991"/>
    <s v="Linda Trautwein"/>
    <s v="End Inv @ Accept Plan Volume"/>
    <n v="0"/>
    <n v="0"/>
    <n v="0"/>
    <n v="0"/>
    <m/>
    <n v="0"/>
    <n v="0"/>
    <n v="0"/>
    <n v="0"/>
    <n v="0"/>
    <n v="0"/>
    <n v="0"/>
    <n v="0"/>
    <n v="0"/>
    <n v="0"/>
    <n v="0"/>
    <n v="0"/>
    <n v="0"/>
    <n v="0"/>
    <m/>
    <n v="0"/>
    <n v="0"/>
    <n v="0"/>
    <n v="0"/>
    <m/>
  </r>
  <r>
    <n v="186016022"/>
    <s v="nanoACQUITY UPLC I-Class ASM"/>
    <s v="MIL (US31)"/>
    <m/>
    <s v="LC"/>
    <s v="nanoACQUITY"/>
    <s v="Pumps"/>
    <n v="8853.2099999999991"/>
    <s v="Linda Trautwein"/>
    <s v="Planned Ending INV"/>
    <n v="0"/>
    <n v="0"/>
    <n v="0"/>
    <n v="0"/>
    <m/>
    <n v="0"/>
    <n v="0"/>
    <n v="0"/>
    <n v="0"/>
    <n v="0"/>
    <n v="0"/>
    <n v="0"/>
    <n v="0"/>
    <n v="0"/>
    <n v="0"/>
    <n v="0"/>
    <n v="0"/>
    <n v="0"/>
    <n v="0"/>
    <m/>
    <n v="0"/>
    <n v="0"/>
    <n v="0"/>
    <n v="0"/>
    <m/>
  </r>
  <r>
    <n v="186016022"/>
    <s v="nanoACQUITY UPLC I-Class ASM"/>
    <s v="MIL (US31)"/>
    <m/>
    <s v="LC"/>
    <s v="nanoACQUITY"/>
    <s v="Pumps"/>
    <n v="8853.2099999999991"/>
    <s v="Linda Trautwein"/>
    <s v="Planned Ending INV Value"/>
    <n v="0"/>
    <n v="0"/>
    <n v="0"/>
    <n v="0"/>
    <n v="0"/>
    <n v="0"/>
    <n v="0"/>
    <n v="0"/>
    <n v="0"/>
    <n v="0"/>
    <n v="0"/>
    <n v="0"/>
    <n v="0"/>
    <n v="0"/>
    <n v="0"/>
    <n v="0"/>
    <n v="0"/>
    <n v="0"/>
    <n v="0"/>
    <m/>
    <n v="0"/>
    <n v="0"/>
    <n v="0"/>
    <n v="0"/>
    <m/>
  </r>
  <r>
    <n v="186016022"/>
    <s v="nanoACQUITY UPLC I-Class ASM"/>
    <s v="MIL (US31)"/>
    <m/>
    <s v="LC"/>
    <s v="nanoACQUITY"/>
    <s v="Pumps"/>
    <n v="8853.2099999999991"/>
    <s v="Linda Trautwein"/>
    <s v="Planned Ending Inv Value @ Accpt Plan"/>
    <m/>
    <m/>
    <m/>
    <m/>
    <n v="0"/>
    <m/>
    <m/>
    <m/>
    <m/>
    <n v="0"/>
    <m/>
    <m/>
    <m/>
    <n v="0"/>
    <n v="0"/>
    <n v="0"/>
    <n v="0"/>
    <n v="0"/>
    <n v="0"/>
    <m/>
    <n v="0"/>
    <n v="0"/>
    <n v="0"/>
    <n v="0"/>
    <m/>
  </r>
  <r>
    <n v="186016022"/>
    <s v="nanoACQUITY UPLC I-Class ASM"/>
    <s v="MIL (US31)"/>
    <m/>
    <s v="LC"/>
    <s v="nanoACQUITY"/>
    <s v="Pumps"/>
    <n v="8853.2099999999991"/>
    <s v="Linda Trautwein"/>
    <s v="Proposed Production "/>
    <m/>
    <m/>
    <m/>
    <m/>
    <m/>
    <m/>
    <m/>
    <m/>
    <m/>
    <m/>
    <m/>
    <m/>
    <m/>
    <m/>
    <n v="0"/>
    <n v="0"/>
    <n v="0"/>
    <n v="0"/>
    <n v="0"/>
    <n v="0"/>
    <n v="0"/>
    <n v="0"/>
    <n v="0"/>
    <n v="0"/>
    <n v="0"/>
  </r>
  <r>
    <n v="186025450"/>
    <s v="M 2545 Binary Gradiant Module"/>
    <s v="MIL (US31)"/>
    <m/>
    <s v="LC"/>
    <s v="Purification"/>
    <s v="Pumps"/>
    <n v="11274.66"/>
    <s v="Sharon Bibbo"/>
    <s v="∆ Accepted from Proposed"/>
    <m/>
    <m/>
    <m/>
    <m/>
    <m/>
    <m/>
    <m/>
    <m/>
    <m/>
    <n v="0"/>
    <n v="0"/>
    <n v="0"/>
    <n v="94"/>
    <n v="-35"/>
    <n v="59"/>
    <n v="0"/>
    <n v="0"/>
    <n v="0"/>
    <n v="0"/>
    <m/>
    <n v="0"/>
    <n v="0"/>
    <n v="0"/>
    <n v="0"/>
    <m/>
  </r>
  <r>
    <n v="186025450"/>
    <s v="M 2545 Binary Gradiant Module"/>
    <s v="MIL (US31)"/>
    <m/>
    <s v="LC"/>
    <s v="Purification"/>
    <s v="Pumps"/>
    <n v="11274.66"/>
    <s v="Sharon Bibbo"/>
    <s v="∆ Proposed from Current"/>
    <m/>
    <m/>
    <m/>
    <m/>
    <m/>
    <m/>
    <m/>
    <m/>
    <m/>
    <n v="0"/>
    <m/>
    <m/>
    <n v="-20"/>
    <n v="0"/>
    <n v="-20"/>
    <n v="0"/>
    <n v="0"/>
    <n v="0"/>
    <n v="0"/>
    <m/>
    <n v="0"/>
    <n v="0"/>
    <n v="0"/>
    <n v="5"/>
    <m/>
  </r>
  <r>
    <n v="186025450"/>
    <s v="M 2545 Binary Gradiant Module"/>
    <s v="MIL (US31)"/>
    <m/>
    <s v="LC"/>
    <s v="Purification"/>
    <s v="Pumps"/>
    <n v="11274.66"/>
    <s v="Sharon Bibbo"/>
    <s v="Accepted Plan"/>
    <m/>
    <m/>
    <m/>
    <m/>
    <m/>
    <m/>
    <m/>
    <m/>
    <m/>
    <n v="0"/>
    <m/>
    <m/>
    <n v="94"/>
    <n v="0"/>
    <n v="0"/>
    <n v="21"/>
    <n v="25"/>
    <n v="39"/>
    <n v="15"/>
    <n v="100"/>
    <n v="35"/>
    <n v="30"/>
    <n v="25"/>
    <n v="30"/>
    <n v="0"/>
  </r>
  <r>
    <n v="186025450"/>
    <s v="M 2545 Binary Gradiant Module"/>
    <s v="MIL (US31)"/>
    <m/>
    <s v="LC"/>
    <s v="Purification"/>
    <s v="Pumps"/>
    <n v="11274.66"/>
    <s v="Sharon Bibbo"/>
    <s v="Budget"/>
    <n v="0"/>
    <n v="0"/>
    <n v="0"/>
    <n v="0"/>
    <m/>
    <n v="0"/>
    <n v="0"/>
    <n v="0"/>
    <n v="0"/>
    <m/>
    <n v="0"/>
    <n v="0"/>
    <n v="0"/>
    <n v="0"/>
    <m/>
    <n v="18"/>
    <n v="25"/>
    <n v="25"/>
    <n v="30"/>
    <n v="98"/>
    <n v="25"/>
    <n v="25"/>
    <n v="25"/>
    <n v="25"/>
    <n v="0"/>
  </r>
  <r>
    <n v="186025450"/>
    <s v="M 2545 Binary Gradiant Module"/>
    <s v="MIL (US31)"/>
    <m/>
    <s v="LC"/>
    <s v="Purification"/>
    <s v="Pumps"/>
    <n v="11274.66"/>
    <s v="Sharon Bibbo"/>
    <s v="Current Production Plan"/>
    <m/>
    <m/>
    <m/>
    <m/>
    <m/>
    <m/>
    <m/>
    <m/>
    <m/>
    <n v="0"/>
    <n v="0"/>
    <n v="0"/>
    <n v="0"/>
    <n v="0"/>
    <n v="0"/>
    <n v="21"/>
    <n v="25"/>
    <n v="39"/>
    <n v="15"/>
    <n v="100"/>
    <n v="35"/>
    <n v="30"/>
    <n v="25"/>
    <n v="25"/>
    <n v="0"/>
  </r>
  <r>
    <n v="186025450"/>
    <s v="M 2545 Binary Gradiant Module"/>
    <s v="MIL (US31)"/>
    <m/>
    <s v="LC"/>
    <s v="Purification"/>
    <s v="Pumps"/>
    <n v="11274.66"/>
    <s v="Sharon Bibbo"/>
    <s v="Demand Plan"/>
    <n v="20"/>
    <n v="22"/>
    <n v="25"/>
    <n v="33"/>
    <m/>
    <n v="17"/>
    <n v="26"/>
    <n v="17"/>
    <n v="29"/>
    <n v="89"/>
    <n v="18"/>
    <n v="31"/>
    <n v="21"/>
    <n v="25"/>
    <n v="95"/>
    <n v="18"/>
    <n v="26"/>
    <n v="27"/>
    <n v="25"/>
    <n v="96"/>
    <n v="25"/>
    <n v="30"/>
    <n v="28"/>
    <n v="30"/>
    <n v="0"/>
  </r>
  <r>
    <n v="186025450"/>
    <s v="M 2545 Binary Gradiant Module"/>
    <s v="MIL (US31)"/>
    <m/>
    <s v="LC"/>
    <s v="Purification"/>
    <s v="Pumps"/>
    <n v="11274.66"/>
    <s v="Sharon Bibbo"/>
    <s v="Backlog"/>
    <n v="0"/>
    <n v="0"/>
    <n v="0"/>
    <n v="0"/>
    <n v="0"/>
    <n v="0"/>
    <n v="0"/>
    <n v="0"/>
    <n v="0"/>
    <n v="0"/>
    <n v="0"/>
    <n v="0"/>
    <n v="0"/>
    <n v="0"/>
    <n v="0"/>
    <n v="0"/>
    <n v="0"/>
    <n v="0"/>
    <n v="0"/>
    <n v="0"/>
    <n v="0"/>
    <n v="0"/>
    <n v="0"/>
    <n v="0"/>
    <n v="0"/>
  </r>
  <r>
    <n v="186025450"/>
    <s v="M 2545 Binary Gradiant Module"/>
    <s v="MIL (US31)"/>
    <n v="10"/>
    <s v="LC"/>
    <s v="Purification"/>
    <s v="Pumps"/>
    <n v="11274.66"/>
    <s v="Sharon Bibbo"/>
    <s v="End Inv @ Accept Plan Volume"/>
    <n v="10"/>
    <n v="18"/>
    <n v="12"/>
    <n v="5"/>
    <m/>
    <n v="14"/>
    <n v="20"/>
    <n v="25"/>
    <n v="18"/>
    <n v="77"/>
    <n v="10"/>
    <n v="15"/>
    <n v="11"/>
    <n v="18"/>
    <n v="18"/>
    <n v="23"/>
    <n v="21"/>
    <n v="29"/>
    <n v="15"/>
    <m/>
    <n v="21"/>
    <n v="21"/>
    <n v="18"/>
    <n v="18"/>
    <m/>
  </r>
  <r>
    <n v="186025450"/>
    <s v="M 2545 Binary Gradiant Module"/>
    <s v="MIL (US31)"/>
    <n v="10"/>
    <s v="LC"/>
    <s v="Purification"/>
    <s v="Pumps"/>
    <n v="11274.66"/>
    <s v="Sharon Bibbo"/>
    <s v="Planned Ending INV"/>
    <n v="10"/>
    <n v="18"/>
    <n v="12"/>
    <n v="5"/>
    <m/>
    <n v="14"/>
    <n v="20"/>
    <n v="25"/>
    <n v="18"/>
    <n v="77"/>
    <n v="10"/>
    <n v="15"/>
    <n v="11"/>
    <n v="18"/>
    <n v="18"/>
    <n v="23"/>
    <n v="21"/>
    <n v="29"/>
    <n v="15"/>
    <m/>
    <n v="21"/>
    <n v="21"/>
    <n v="18"/>
    <n v="18"/>
    <m/>
  </r>
  <r>
    <n v="186025450"/>
    <s v="M 2545 Binary Gradiant Module"/>
    <s v="MIL (US31)"/>
    <m/>
    <s v="LC"/>
    <s v="Purification"/>
    <s v="Pumps"/>
    <n v="11274.66"/>
    <s v="Sharon Bibbo"/>
    <s v="Planned Ending INV Value"/>
    <n v="116035.20000000001"/>
    <n v="208863.36000000002"/>
    <n v="139242.23999999999"/>
    <n v="58017.600000000006"/>
    <n v="522158.4"/>
    <n v="162449.28"/>
    <n v="232070.40000000002"/>
    <n v="290088"/>
    <n v="208863.36000000002"/>
    <n v="893471.04"/>
    <n v="116035.20000000001"/>
    <n v="174052.80000000002"/>
    <n v="127638.72"/>
    <n v="202943.88"/>
    <n v="202943.88"/>
    <n v="259317.18"/>
    <n v="236767.86"/>
    <n v="326965.14"/>
    <n v="169119.9"/>
    <m/>
    <n v="236767.86"/>
    <n v="236767.86"/>
    <n v="202943.88"/>
    <n v="202943.88"/>
    <m/>
  </r>
  <r>
    <n v="186025450"/>
    <s v="M 2545 Binary Gradiant Module"/>
    <s v="MIL (US31)"/>
    <m/>
    <s v="LC"/>
    <s v="Purification"/>
    <s v="Pumps"/>
    <n v="11274.66"/>
    <s v="Sharon Bibbo"/>
    <s v="Planned Ending Inv Value @ Accpt Plan"/>
    <m/>
    <m/>
    <m/>
    <m/>
    <n v="0"/>
    <m/>
    <m/>
    <m/>
    <m/>
    <n v="0"/>
    <n v="116035.20000000001"/>
    <n v="174052.80000000002"/>
    <n v="127638.72"/>
    <n v="202943.88"/>
    <n v="202943.88"/>
    <n v="259317.18"/>
    <n v="236767.86"/>
    <n v="326965.14"/>
    <n v="169119.9"/>
    <m/>
    <n v="236767.86"/>
    <n v="236767.86"/>
    <n v="202943.88"/>
    <n v="202943.88"/>
    <m/>
  </r>
  <r>
    <n v="186025450"/>
    <s v="M 2545 Binary Gradiant Module"/>
    <s v="MIL (US31)"/>
    <m/>
    <s v="LC"/>
    <s v="Purification"/>
    <s v="Pumps"/>
    <n v="11274.66"/>
    <s v="Sharon Bibbo"/>
    <s v="Proposed Production "/>
    <m/>
    <m/>
    <m/>
    <m/>
    <m/>
    <m/>
    <m/>
    <m/>
    <m/>
    <m/>
    <m/>
    <m/>
    <m/>
    <n v="35"/>
    <n v="35"/>
    <n v="21"/>
    <n v="25"/>
    <n v="39"/>
    <n v="15"/>
    <n v="100"/>
    <n v="35"/>
    <n v="30"/>
    <n v="25"/>
    <n v="30"/>
    <n v="0"/>
  </r>
  <r>
    <n v="186031000"/>
    <s v="3100 SQD"/>
    <s v="WEX (EI10)"/>
    <n v="0"/>
    <s v="MS"/>
    <s v="Quads"/>
    <s v="SQ's"/>
    <n v="25702.83"/>
    <s v="Wendy Noble"/>
    <s v="∆ Accepted from Proposed"/>
    <m/>
    <m/>
    <m/>
    <m/>
    <m/>
    <m/>
    <m/>
    <m/>
    <m/>
    <n v="0"/>
    <n v="0"/>
    <n v="0"/>
    <n v="-28"/>
    <n v="-25"/>
    <n v="-53"/>
    <n v="0"/>
    <n v="0"/>
    <n v="0"/>
    <n v="0"/>
    <m/>
    <n v="0"/>
    <n v="0"/>
    <n v="0"/>
    <n v="0"/>
    <m/>
  </r>
  <r>
    <n v="186031000"/>
    <s v="3100 SQD"/>
    <s v="WEX (EI10)"/>
    <n v="0"/>
    <s v="MS"/>
    <s v="Quads"/>
    <s v="SQ's"/>
    <n v="25702.83"/>
    <s v="Wendy Noble"/>
    <s v="∆ Proposed from Current"/>
    <m/>
    <m/>
    <m/>
    <m/>
    <m/>
    <m/>
    <m/>
    <m/>
    <m/>
    <n v="0"/>
    <m/>
    <m/>
    <n v="0"/>
    <n v="5"/>
    <n v="5"/>
    <n v="0"/>
    <n v="0"/>
    <n v="0"/>
    <n v="0"/>
    <m/>
    <n v="0"/>
    <n v="0"/>
    <n v="0"/>
    <n v="0"/>
    <m/>
  </r>
  <r>
    <n v="186031000"/>
    <s v="3100 SQD"/>
    <s v="WEX (EI10)"/>
    <n v="0"/>
    <s v="MS"/>
    <s v="Quads"/>
    <s v="SQ's"/>
    <n v="25702.83"/>
    <s v="Wendy Noble"/>
    <s v="Accepted Plan"/>
    <m/>
    <m/>
    <m/>
    <m/>
    <m/>
    <m/>
    <m/>
    <m/>
    <m/>
    <n v="0"/>
    <m/>
    <m/>
    <n v="0"/>
    <n v="0"/>
    <n v="0"/>
    <n v="26"/>
    <n v="0"/>
    <n v="0"/>
    <n v="0"/>
    <n v="26"/>
    <n v="0"/>
    <n v="0"/>
    <n v="0"/>
    <n v="0"/>
    <n v="0"/>
  </r>
  <r>
    <n v="186031000"/>
    <s v="3100 SQD"/>
    <s v="WEX (EI10)"/>
    <n v="0"/>
    <s v="MS"/>
    <s v="Quads"/>
    <s v="SQ's"/>
    <n v="25702.83"/>
    <s v="Wendy Noble"/>
    <s v="Budget"/>
    <n v="0"/>
    <n v="0"/>
    <n v="0"/>
    <n v="0"/>
    <m/>
    <n v="0"/>
    <n v="0"/>
    <n v="0"/>
    <n v="0"/>
    <m/>
    <n v="0"/>
    <n v="0"/>
    <n v="0"/>
    <n v="0"/>
    <m/>
    <n v="26"/>
    <n v="26"/>
    <n v="13"/>
    <n v="6"/>
    <n v="71"/>
    <n v="0"/>
    <n v="0"/>
    <n v="0"/>
    <n v="0"/>
    <n v="0"/>
  </r>
  <r>
    <n v="186031000"/>
    <s v="3100 SQD"/>
    <s v="WEX (EI10)"/>
    <n v="0"/>
    <s v="MS"/>
    <s v="Quads"/>
    <s v="SQ's"/>
    <n v="25702.83"/>
    <s v="Wendy Noble"/>
    <s v="Current Production Plan"/>
    <m/>
    <m/>
    <m/>
    <m/>
    <m/>
    <m/>
    <m/>
    <m/>
    <m/>
    <n v="0"/>
    <n v="25"/>
    <n v="38"/>
    <n v="28"/>
    <n v="22"/>
    <n v="113"/>
    <n v="26"/>
    <n v="0"/>
    <n v="0"/>
    <n v="0"/>
    <n v="26"/>
    <n v="0"/>
    <n v="0"/>
    <n v="0"/>
    <n v="0"/>
    <n v="0"/>
  </r>
  <r>
    <n v="186031000"/>
    <s v="3100 SQD"/>
    <s v="WEX (EI10)"/>
    <n v="0"/>
    <s v="MS"/>
    <s v="Quads"/>
    <s v="SQ's"/>
    <n v="25702.83"/>
    <s v="Wendy Noble"/>
    <s v="Demand Plan"/>
    <n v="19"/>
    <n v="32"/>
    <n v="25"/>
    <n v="26"/>
    <m/>
    <n v="12"/>
    <n v="24"/>
    <n v="20"/>
    <n v="25"/>
    <n v="81"/>
    <n v="18"/>
    <n v="29"/>
    <n v="30"/>
    <n v="8"/>
    <n v="85"/>
    <n v="8"/>
    <n v="16"/>
    <n v="5"/>
    <n v="2"/>
    <n v="31"/>
    <n v="0"/>
    <n v="1"/>
    <n v="1"/>
    <n v="0"/>
    <n v="0"/>
  </r>
  <r>
    <n v="186031000"/>
    <s v="3100 SQD"/>
    <s v="WEX (EI10)"/>
    <n v="0"/>
    <s v="MS"/>
    <s v="Quads"/>
    <s v="SQ's"/>
    <n v="25702.83"/>
    <s v="Wendy Noble"/>
    <s v="Backlog"/>
    <n v="0"/>
    <n v="0"/>
    <n v="0"/>
    <n v="0"/>
    <n v="0"/>
    <n v="0"/>
    <n v="0"/>
    <n v="0"/>
    <n v="0"/>
    <n v="0"/>
    <n v="0"/>
    <n v="0"/>
    <n v="0"/>
    <n v="0"/>
    <n v="0"/>
    <n v="5"/>
    <n v="4"/>
    <n v="4"/>
    <n v="3"/>
    <n v="16"/>
    <n v="1"/>
    <n v="0"/>
    <n v="0"/>
    <n v="0"/>
    <n v="0"/>
  </r>
  <r>
    <n v="186031000"/>
    <s v="3100 SQD"/>
    <s v="WEX (EI10)"/>
    <n v="0"/>
    <s v="MS"/>
    <s v="Quads"/>
    <s v="SQ's"/>
    <n v="25702.83"/>
    <s v="Wendy Noble"/>
    <s v="End Inv @ Accept Plan Volume"/>
    <n v="9"/>
    <n v="9"/>
    <n v="18"/>
    <n v="6"/>
    <m/>
    <n v="9"/>
    <n v="11"/>
    <n v="4"/>
    <n v="6"/>
    <n v="30"/>
    <n v="1"/>
    <n v="10"/>
    <n v="10"/>
    <n v="4"/>
    <n v="4"/>
    <n v="23"/>
    <n v="8"/>
    <n v="4"/>
    <n v="2"/>
    <m/>
    <n v="2"/>
    <n v="1"/>
    <n v="0"/>
    <n v="0"/>
    <m/>
  </r>
  <r>
    <n v="186031000"/>
    <s v="3100 SQD"/>
    <s v="WEX (EI10)"/>
    <n v="0"/>
    <s v="MS"/>
    <s v="Quads"/>
    <s v="SQ's"/>
    <n v="25702.83"/>
    <s v="Wendy Noble"/>
    <s v="Planned Ending INV"/>
    <n v="9"/>
    <n v="9"/>
    <n v="18"/>
    <n v="6"/>
    <m/>
    <n v="9"/>
    <n v="11"/>
    <n v="4"/>
    <n v="6"/>
    <n v="30"/>
    <n v="1"/>
    <n v="10"/>
    <n v="10"/>
    <n v="4"/>
    <n v="4"/>
    <n v="23"/>
    <n v="8"/>
    <n v="4"/>
    <n v="2"/>
    <m/>
    <n v="2"/>
    <n v="1"/>
    <n v="0"/>
    <n v="0"/>
    <m/>
  </r>
  <r>
    <n v="186031000"/>
    <s v="3100 SQD"/>
    <s v="WEX (EI10)"/>
    <n v="0"/>
    <s v="MS"/>
    <s v="Quads"/>
    <s v="SQ's"/>
    <n v="25702.83"/>
    <s v="Wendy Noble"/>
    <s v="Planned Ending INV Value"/>
    <n v="280497.87"/>
    <n v="280497.87"/>
    <n v="560995.74"/>
    <n v="186998.58000000002"/>
    <n v="1308990.06"/>
    <n v="280497.87"/>
    <n v="342830.73"/>
    <n v="124665.72"/>
    <n v="186998.58000000002"/>
    <n v="934992.89999999991"/>
    <n v="31166.43"/>
    <n v="311664.3"/>
    <n v="592162.17000000004"/>
    <n v="102811.32"/>
    <n v="102811.32"/>
    <n v="591165.09000000008"/>
    <n v="205622.64"/>
    <n v="102811.32"/>
    <n v="51405.66"/>
    <m/>
    <n v="51405.66"/>
    <n v="25702.83"/>
    <n v="0"/>
    <n v="0"/>
    <m/>
  </r>
  <r>
    <n v="186031000"/>
    <s v="3100 SQD"/>
    <s v="WEX (EI10)"/>
    <n v="0"/>
    <s v="MS"/>
    <s v="Quads"/>
    <s v="SQ's"/>
    <n v="25702.83"/>
    <s v="Wendy Noble"/>
    <s v="Planned Ending Inv Value @ Accpt Plan"/>
    <m/>
    <m/>
    <m/>
    <m/>
    <n v="0"/>
    <m/>
    <m/>
    <m/>
    <m/>
    <n v="0"/>
    <n v="31166.43"/>
    <n v="311664.3"/>
    <n v="592162.17000000004"/>
    <n v="102811.32"/>
    <n v="102811.32"/>
    <n v="591165.09000000008"/>
    <n v="205622.64"/>
    <n v="102811.32"/>
    <n v="51405.66"/>
    <m/>
    <n v="51405.66"/>
    <n v="25702.83"/>
    <n v="0"/>
    <n v="0"/>
    <m/>
  </r>
  <r>
    <n v="186031000"/>
    <s v="3100 SQD"/>
    <s v="WEX (EI10)"/>
    <n v="0"/>
    <s v="MS"/>
    <s v="Quads"/>
    <s v="SQ's"/>
    <n v="25702.83"/>
    <s v="Wendy Noble"/>
    <s v="Proposed Production "/>
    <m/>
    <m/>
    <m/>
    <m/>
    <m/>
    <m/>
    <m/>
    <m/>
    <m/>
    <m/>
    <m/>
    <m/>
    <n v="28"/>
    <n v="25"/>
    <n v="53"/>
    <n v="26"/>
    <n v="0"/>
    <n v="0"/>
    <n v="0"/>
    <n v="26"/>
    <n v="0"/>
    <n v="0"/>
    <n v="0"/>
    <n v="0"/>
    <n v="0"/>
  </r>
  <r>
    <n v="186179100"/>
    <s v="Alliance Column Heater Cooler"/>
    <s v="WPPL (SG20)"/>
    <m/>
    <s v="LC"/>
    <s v="Alliance"/>
    <s v="Column Managers"/>
    <n v="837.72"/>
    <s v="Ee Ling Lim"/>
    <s v="∆ Accepted from Proposed"/>
    <m/>
    <m/>
    <m/>
    <m/>
    <m/>
    <m/>
    <m/>
    <m/>
    <m/>
    <n v="0"/>
    <m/>
    <m/>
    <m/>
    <m/>
    <n v="0"/>
    <n v="0"/>
    <n v="0"/>
    <n v="0"/>
    <n v="0"/>
    <m/>
    <n v="0"/>
    <n v="0"/>
    <n v="0"/>
    <n v="0"/>
    <m/>
  </r>
  <r>
    <n v="186179100"/>
    <s v="Alliance Column Heater Cooler"/>
    <s v="WPPL (SG20)"/>
    <m/>
    <s v="LC"/>
    <s v="Alliance"/>
    <s v="Column Managers"/>
    <n v="837.72"/>
    <s v="Ee Ling Lim"/>
    <s v="∆ Proposed from Current"/>
    <m/>
    <m/>
    <m/>
    <m/>
    <m/>
    <m/>
    <m/>
    <m/>
    <m/>
    <n v="0"/>
    <m/>
    <m/>
    <m/>
    <m/>
    <n v="0"/>
    <n v="0"/>
    <n v="0"/>
    <n v="0"/>
    <n v="0"/>
    <m/>
    <n v="0"/>
    <n v="20"/>
    <n v="0"/>
    <n v="0"/>
    <m/>
  </r>
  <r>
    <n v="186179100"/>
    <s v="Alliance Column Heater Cooler"/>
    <s v="WPPL (SG20)"/>
    <m/>
    <s v="LC"/>
    <s v="Alliance"/>
    <s v="Column Managers"/>
    <n v="837.72"/>
    <s v="Ee Ling Lim"/>
    <s v="Accepted Plan"/>
    <m/>
    <m/>
    <m/>
    <m/>
    <m/>
    <m/>
    <m/>
    <m/>
    <m/>
    <n v="0"/>
    <m/>
    <m/>
    <m/>
    <m/>
    <n v="0"/>
    <n v="0"/>
    <n v="0"/>
    <n v="0"/>
    <n v="0"/>
    <n v="0"/>
    <n v="245"/>
    <n v="360"/>
    <n v="340"/>
    <n v="400"/>
    <n v="0"/>
  </r>
  <r>
    <n v="186179100"/>
    <s v="Alliance Column Heater Cooler"/>
    <s v="WPPL (SG20)"/>
    <m/>
    <s v="LC"/>
    <s v="Alliance"/>
    <s v="Column Managers"/>
    <n v="837.72"/>
    <s v="Ee Ling Lim"/>
    <s v="Budget"/>
    <n v="0"/>
    <n v="0"/>
    <n v="0"/>
    <n v="0"/>
    <m/>
    <n v="0"/>
    <n v="0"/>
    <n v="0"/>
    <n v="0"/>
    <m/>
    <n v="0"/>
    <n v="0"/>
    <n v="0"/>
    <n v="0"/>
    <m/>
    <n v="0"/>
    <n v="0"/>
    <n v="0"/>
    <n v="0"/>
    <n v="0"/>
    <n v="310"/>
    <n v="340"/>
    <n v="340"/>
    <n v="340"/>
    <n v="0"/>
  </r>
  <r>
    <n v="186179100"/>
    <s v="Alliance Column Heater Cooler"/>
    <s v="WPPL (SG20)"/>
    <m/>
    <s v="LC"/>
    <s v="Alliance"/>
    <s v="Column Managers"/>
    <n v="837.72"/>
    <s v="Ee Ling Lim"/>
    <s v="Current Production Plan"/>
    <m/>
    <m/>
    <m/>
    <m/>
    <m/>
    <m/>
    <m/>
    <m/>
    <m/>
    <n v="0"/>
    <m/>
    <m/>
    <m/>
    <m/>
    <n v="0"/>
    <n v="0"/>
    <n v="0"/>
    <n v="0"/>
    <n v="0"/>
    <n v="0"/>
    <n v="245"/>
    <n v="340"/>
    <n v="340"/>
    <n v="400"/>
    <n v="0"/>
  </r>
  <r>
    <n v="186179100"/>
    <s v="Alliance Column Heater Cooler"/>
    <s v="WPPL (SG20)"/>
    <m/>
    <s v="LC"/>
    <s v="Alliance"/>
    <s v="Column Managers"/>
    <n v="837.72"/>
    <s v="Ee Ling Lim"/>
    <s v="Demand Plan"/>
    <n v="0"/>
    <n v="0"/>
    <n v="0"/>
    <n v="0"/>
    <m/>
    <n v="0"/>
    <n v="0"/>
    <n v="0"/>
    <n v="0"/>
    <n v="0"/>
    <n v="0"/>
    <n v="0"/>
    <n v="0"/>
    <n v="0"/>
    <n v="0"/>
    <n v="0"/>
    <n v="0"/>
    <n v="0"/>
    <n v="0"/>
    <n v="0"/>
    <n v="186"/>
    <n v="372"/>
    <n v="339"/>
    <n v="402"/>
    <n v="0"/>
  </r>
  <r>
    <n v="186179100"/>
    <s v="Alliance Column Heater Cooler"/>
    <s v="WPPL (SG20)"/>
    <m/>
    <s v="LC"/>
    <s v="Alliance"/>
    <s v="Column Managers"/>
    <n v="837.72"/>
    <s v="Ee Ling Lim"/>
    <s v="Backlog"/>
    <n v="0"/>
    <n v="0"/>
    <n v="0"/>
    <n v="0"/>
    <n v="0"/>
    <n v="0"/>
    <n v="0"/>
    <n v="0"/>
    <n v="0"/>
    <n v="0"/>
    <n v="0"/>
    <n v="0"/>
    <n v="0"/>
    <n v="0"/>
    <n v="0"/>
    <n v="0"/>
    <n v="0"/>
    <n v="0"/>
    <n v="0"/>
    <n v="0"/>
    <n v="0"/>
    <n v="0"/>
    <n v="0"/>
    <n v="0"/>
    <n v="0"/>
  </r>
  <r>
    <n v="186179100"/>
    <s v="Alliance Column Heater Cooler"/>
    <s v="WPPL (SG20)"/>
    <m/>
    <s v="LC"/>
    <s v="Alliance"/>
    <s v="Column Managers"/>
    <n v="837.72"/>
    <s v="Ee Ling Lim"/>
    <s v="End Inv @ Accept Plan Volume"/>
    <n v="0"/>
    <n v="0"/>
    <n v="0"/>
    <n v="0"/>
    <m/>
    <n v="0"/>
    <n v="0"/>
    <n v="0"/>
    <n v="0"/>
    <n v="0"/>
    <n v="0"/>
    <n v="0"/>
    <n v="0"/>
    <n v="0"/>
    <n v="0"/>
    <n v="0"/>
    <n v="0"/>
    <n v="0"/>
    <n v="0"/>
    <m/>
    <n v="93"/>
    <n v="81"/>
    <n v="82"/>
    <n v="80"/>
    <m/>
  </r>
  <r>
    <n v="186179100"/>
    <s v="Alliance Column Heater Cooler"/>
    <s v="WPPL (SG20)"/>
    <m/>
    <s v="LC"/>
    <s v="Alliance"/>
    <s v="Column Managers"/>
    <n v="837.72"/>
    <s v="Ee Ling Lim"/>
    <s v="Planned Ending INV"/>
    <n v="0"/>
    <n v="0"/>
    <n v="0"/>
    <n v="0"/>
    <m/>
    <n v="0"/>
    <n v="0"/>
    <n v="0"/>
    <n v="0"/>
    <n v="0"/>
    <n v="0"/>
    <n v="0"/>
    <n v="0"/>
    <n v="0"/>
    <n v="0"/>
    <n v="0"/>
    <n v="0"/>
    <n v="0"/>
    <n v="0"/>
    <m/>
    <n v="93"/>
    <n v="81"/>
    <n v="82"/>
    <n v="80"/>
    <m/>
  </r>
  <r>
    <n v="186179100"/>
    <s v="Alliance Column Heater Cooler"/>
    <s v="WPPL (SG20)"/>
    <m/>
    <s v="LC"/>
    <s v="Alliance"/>
    <s v="Column Managers"/>
    <n v="837.72"/>
    <s v="Ee Ling Lim"/>
    <s v="Planned Ending INV Value"/>
    <n v="0"/>
    <n v="0"/>
    <n v="0"/>
    <n v="0"/>
    <n v="0"/>
    <n v="0"/>
    <n v="0"/>
    <n v="0"/>
    <n v="0"/>
    <n v="0"/>
    <n v="0"/>
    <n v="0"/>
    <n v="0"/>
    <n v="0"/>
    <n v="0"/>
    <n v="0"/>
    <n v="0"/>
    <n v="0"/>
    <n v="0"/>
    <m/>
    <n v="77907.960000000006"/>
    <n v="67855.320000000007"/>
    <n v="68693.040000000008"/>
    <n v="67017.600000000006"/>
    <m/>
  </r>
  <r>
    <n v="186179100"/>
    <s v="Alliance Column Heater Cooler"/>
    <s v="WPPL (SG20)"/>
    <m/>
    <s v="LC"/>
    <s v="Alliance"/>
    <s v="Column Managers"/>
    <n v="837.72"/>
    <s v="Ee Ling Lim"/>
    <s v="Planned Ending Inv Value @ Accpt Plan"/>
    <m/>
    <m/>
    <m/>
    <m/>
    <n v="0"/>
    <m/>
    <m/>
    <m/>
    <m/>
    <n v="0"/>
    <m/>
    <m/>
    <m/>
    <n v="0"/>
    <n v="0"/>
    <n v="0"/>
    <n v="0"/>
    <n v="0"/>
    <n v="0"/>
    <m/>
    <n v="77907.960000000006"/>
    <n v="67855.320000000007"/>
    <n v="68693.040000000008"/>
    <n v="67017.600000000006"/>
    <m/>
  </r>
  <r>
    <n v="186179100"/>
    <s v="Alliance Column Heater Cooler"/>
    <s v="WPPL (SG20)"/>
    <m/>
    <s v="LC"/>
    <s v="Alliance"/>
    <s v="Column Managers"/>
    <n v="837.72"/>
    <s v="Ee Ling Lim"/>
    <s v="Proposed Production "/>
    <m/>
    <m/>
    <m/>
    <m/>
    <m/>
    <m/>
    <m/>
    <m/>
    <m/>
    <m/>
    <m/>
    <m/>
    <m/>
    <m/>
    <n v="0"/>
    <n v="0"/>
    <n v="0"/>
    <n v="0"/>
    <n v="0"/>
    <n v="0"/>
    <n v="245"/>
    <n v="360"/>
    <n v="340"/>
    <n v="400"/>
    <n v="0"/>
  </r>
  <r>
    <n v="186186301"/>
    <s v="Alliance Column Heater"/>
    <s v="WPPL (SG20)"/>
    <m/>
    <s v="LC"/>
    <s v="Alliance"/>
    <s v="Column Managers"/>
    <n v="544.73"/>
    <s v="Ee Ling Lim"/>
    <s v="∆ Accepted from Proposed"/>
    <m/>
    <m/>
    <m/>
    <m/>
    <m/>
    <m/>
    <m/>
    <m/>
    <m/>
    <n v="0"/>
    <m/>
    <m/>
    <m/>
    <m/>
    <n v="0"/>
    <n v="0"/>
    <n v="0"/>
    <n v="0"/>
    <n v="0"/>
    <m/>
    <n v="0"/>
    <n v="0"/>
    <n v="0"/>
    <n v="0"/>
    <m/>
  </r>
  <r>
    <n v="186186301"/>
    <s v="Alliance Column Heater"/>
    <s v="WPPL (SG20)"/>
    <m/>
    <s v="LC"/>
    <s v="Alliance"/>
    <s v="Column Managers"/>
    <n v="544.73"/>
    <s v="Ee Ling Lim"/>
    <s v="∆ Proposed from Current"/>
    <m/>
    <m/>
    <m/>
    <m/>
    <m/>
    <m/>
    <m/>
    <m/>
    <m/>
    <n v="0"/>
    <m/>
    <m/>
    <m/>
    <m/>
    <n v="0"/>
    <n v="0"/>
    <n v="0"/>
    <n v="0"/>
    <n v="0"/>
    <m/>
    <n v="0"/>
    <n v="15"/>
    <n v="-15"/>
    <n v="0"/>
    <m/>
  </r>
  <r>
    <n v="186186301"/>
    <s v="Alliance Column Heater"/>
    <s v="WPPL (SG20)"/>
    <m/>
    <s v="LC"/>
    <s v="Alliance"/>
    <s v="Column Managers"/>
    <n v="544.73"/>
    <s v="Ee Ling Lim"/>
    <s v="Accepted Plan"/>
    <m/>
    <m/>
    <m/>
    <m/>
    <m/>
    <m/>
    <m/>
    <m/>
    <m/>
    <n v="0"/>
    <m/>
    <m/>
    <m/>
    <m/>
    <n v="0"/>
    <n v="0"/>
    <n v="0"/>
    <n v="0"/>
    <n v="0"/>
    <n v="0"/>
    <n v="325"/>
    <n v="465"/>
    <n v="435"/>
    <n v="500"/>
    <n v="0"/>
  </r>
  <r>
    <n v="186186301"/>
    <s v="Alliance Column Heater"/>
    <s v="WPPL (SG20)"/>
    <m/>
    <s v="LC"/>
    <s v="Alliance"/>
    <s v="Column Managers"/>
    <n v="544.73"/>
    <s v="Ee Ling Lim"/>
    <s v="Budget"/>
    <n v="0"/>
    <n v="0"/>
    <n v="0"/>
    <n v="0"/>
    <m/>
    <n v="0"/>
    <n v="0"/>
    <n v="0"/>
    <n v="0"/>
    <m/>
    <n v="0"/>
    <n v="0"/>
    <n v="0"/>
    <n v="0"/>
    <m/>
    <n v="0"/>
    <n v="0"/>
    <n v="0"/>
    <n v="0"/>
    <n v="0"/>
    <n v="380"/>
    <n v="500"/>
    <n v="490"/>
    <n v="500"/>
    <n v="0"/>
  </r>
  <r>
    <n v="186186301"/>
    <s v="Alliance Column Heater"/>
    <s v="WPPL (SG20)"/>
    <m/>
    <s v="LC"/>
    <s v="Alliance"/>
    <s v="Column Managers"/>
    <n v="544.73"/>
    <s v="Ee Ling Lim"/>
    <s v="Current Production Plan"/>
    <m/>
    <m/>
    <m/>
    <m/>
    <m/>
    <m/>
    <m/>
    <m/>
    <m/>
    <n v="0"/>
    <m/>
    <m/>
    <m/>
    <m/>
    <n v="0"/>
    <n v="0"/>
    <n v="0"/>
    <n v="0"/>
    <n v="0"/>
    <n v="0"/>
    <n v="325"/>
    <n v="450"/>
    <n v="450"/>
    <n v="500"/>
    <n v="0"/>
  </r>
  <r>
    <n v="186186301"/>
    <s v="Alliance Column Heater"/>
    <s v="WPPL (SG20)"/>
    <m/>
    <s v="LC"/>
    <s v="Alliance"/>
    <s v="Column Managers"/>
    <n v="544.73"/>
    <s v="Ee Ling Lim"/>
    <s v="Demand Plan"/>
    <n v="0"/>
    <n v="0"/>
    <n v="0"/>
    <n v="0"/>
    <m/>
    <n v="0"/>
    <n v="0"/>
    <n v="0"/>
    <n v="0"/>
    <n v="0"/>
    <n v="0"/>
    <n v="0"/>
    <n v="0"/>
    <n v="0"/>
    <n v="0"/>
    <n v="0"/>
    <n v="0"/>
    <n v="0"/>
    <n v="0"/>
    <n v="0"/>
    <n v="228"/>
    <n v="465"/>
    <n v="422"/>
    <n v="501"/>
    <n v="0"/>
  </r>
  <r>
    <n v="186186301"/>
    <s v="Alliance Column Heater"/>
    <s v="WPPL (SG20)"/>
    <m/>
    <s v="LC"/>
    <s v="Alliance"/>
    <s v="Column Managers"/>
    <n v="544.73"/>
    <s v="Ee Ling Lim"/>
    <s v="Backlog"/>
    <n v="0"/>
    <n v="0"/>
    <n v="0"/>
    <n v="0"/>
    <n v="0"/>
    <n v="0"/>
    <n v="0"/>
    <n v="0"/>
    <n v="0"/>
    <n v="0"/>
    <n v="0"/>
    <n v="0"/>
    <n v="0"/>
    <n v="0"/>
    <n v="0"/>
    <n v="0"/>
    <n v="0"/>
    <n v="0"/>
    <n v="0"/>
    <n v="0"/>
    <n v="59"/>
    <n v="0"/>
    <n v="0"/>
    <n v="0"/>
    <n v="0"/>
  </r>
  <r>
    <n v="186186301"/>
    <s v="Alliance Column Heater"/>
    <s v="WPPL (SG20)"/>
    <m/>
    <s v="LC"/>
    <s v="Alliance"/>
    <s v="Column Managers"/>
    <n v="544.73"/>
    <s v="Ee Ling Lim"/>
    <s v="End Inv @ Accept Plan Volume"/>
    <n v="0"/>
    <n v="0"/>
    <n v="0"/>
    <n v="0"/>
    <m/>
    <n v="0"/>
    <n v="0"/>
    <n v="0"/>
    <n v="0"/>
    <n v="0"/>
    <n v="0"/>
    <n v="0"/>
    <n v="0"/>
    <n v="0"/>
    <n v="0"/>
    <n v="0"/>
    <n v="0"/>
    <n v="0"/>
    <n v="0"/>
    <m/>
    <n v="120"/>
    <n v="120"/>
    <n v="133"/>
    <n v="132"/>
    <m/>
  </r>
  <r>
    <n v="186186301"/>
    <s v="Alliance Column Heater"/>
    <s v="WPPL (SG20)"/>
    <m/>
    <s v="LC"/>
    <s v="Alliance"/>
    <s v="Column Managers"/>
    <n v="544.73"/>
    <s v="Ee Ling Lim"/>
    <s v="Planned Ending INV"/>
    <n v="0"/>
    <n v="0"/>
    <n v="0"/>
    <n v="0"/>
    <m/>
    <n v="0"/>
    <n v="0"/>
    <n v="0"/>
    <n v="0"/>
    <n v="0"/>
    <n v="0"/>
    <n v="0"/>
    <n v="0"/>
    <n v="0"/>
    <n v="0"/>
    <n v="0"/>
    <n v="0"/>
    <n v="0"/>
    <n v="0"/>
    <m/>
    <n v="120"/>
    <n v="120"/>
    <n v="133"/>
    <n v="132"/>
    <m/>
  </r>
  <r>
    <n v="186186301"/>
    <s v="Alliance Column Heater"/>
    <s v="WPPL (SG20)"/>
    <m/>
    <s v="LC"/>
    <s v="Alliance"/>
    <s v="Column Managers"/>
    <n v="544.73"/>
    <s v="Ee Ling Lim"/>
    <s v="Planned Ending INV Value"/>
    <n v="0"/>
    <n v="0"/>
    <n v="0"/>
    <n v="0"/>
    <n v="0"/>
    <n v="0"/>
    <n v="0"/>
    <n v="0"/>
    <n v="0"/>
    <n v="0"/>
    <n v="0"/>
    <n v="0"/>
    <n v="0"/>
    <n v="0"/>
    <n v="0"/>
    <n v="0"/>
    <n v="0"/>
    <n v="0"/>
    <n v="0"/>
    <m/>
    <n v="65367.600000000006"/>
    <n v="65367.600000000006"/>
    <n v="72449.09"/>
    <n v="71904.36"/>
    <m/>
  </r>
  <r>
    <n v="186186301"/>
    <s v="Alliance Column Heater"/>
    <s v="WPPL (SG20)"/>
    <m/>
    <s v="LC"/>
    <s v="Alliance"/>
    <s v="Column Managers"/>
    <n v="544.73"/>
    <s v="Ee Ling Lim"/>
    <s v="Planned Ending Inv Value @ Accpt Plan"/>
    <m/>
    <m/>
    <m/>
    <m/>
    <n v="0"/>
    <m/>
    <m/>
    <m/>
    <m/>
    <n v="0"/>
    <m/>
    <m/>
    <m/>
    <n v="0"/>
    <n v="0"/>
    <n v="0"/>
    <n v="0"/>
    <n v="0"/>
    <n v="0"/>
    <m/>
    <n v="65367.600000000006"/>
    <n v="65367.600000000006"/>
    <n v="72449.09"/>
    <n v="71904.36"/>
    <m/>
  </r>
  <r>
    <n v="186186301"/>
    <s v="Alliance Column Heater"/>
    <s v="WPPL (SG20)"/>
    <m/>
    <s v="LC"/>
    <s v="Alliance"/>
    <s v="Column Managers"/>
    <n v="544.73"/>
    <s v="Ee Ling Lim"/>
    <s v="Proposed Production "/>
    <m/>
    <m/>
    <m/>
    <m/>
    <m/>
    <m/>
    <m/>
    <m/>
    <m/>
    <m/>
    <m/>
    <m/>
    <m/>
    <m/>
    <n v="0"/>
    <n v="0"/>
    <n v="0"/>
    <n v="0"/>
    <n v="0"/>
    <n v="0"/>
    <n v="325"/>
    <n v="465"/>
    <n v="435"/>
    <n v="500"/>
    <n v="0"/>
  </r>
  <r>
    <n v="186241400"/>
    <s v="M2414"/>
    <s v="MIL (US31)"/>
    <m/>
    <s v="LC"/>
    <s v="Alliance"/>
    <s v="Detectors"/>
    <n v="2965.88"/>
    <s v="Paul Brusco"/>
    <s v="∆ Accepted from Proposed"/>
    <m/>
    <m/>
    <m/>
    <m/>
    <m/>
    <m/>
    <m/>
    <m/>
    <m/>
    <n v="0"/>
    <n v="0"/>
    <n v="0"/>
    <n v="865"/>
    <n v="-205"/>
    <n v="660"/>
    <n v="0"/>
    <n v="0"/>
    <n v="0"/>
    <n v="0"/>
    <m/>
    <n v="0"/>
    <n v="0"/>
    <n v="0"/>
    <n v="0"/>
    <m/>
  </r>
  <r>
    <n v="186241400"/>
    <s v="M2414"/>
    <s v="MIL (US31)"/>
    <m/>
    <s v="LC"/>
    <s v="Alliance"/>
    <s v="Detectors"/>
    <n v="2965.88"/>
    <s v="Paul Brusco"/>
    <s v="∆ Proposed from Current"/>
    <m/>
    <m/>
    <m/>
    <m/>
    <m/>
    <m/>
    <m/>
    <m/>
    <m/>
    <n v="0"/>
    <m/>
    <m/>
    <n v="-235"/>
    <n v="0"/>
    <n v="-235"/>
    <n v="0"/>
    <n v="0"/>
    <n v="0"/>
    <n v="0"/>
    <m/>
    <n v="32"/>
    <n v="2"/>
    <n v="-13"/>
    <n v="2"/>
    <m/>
  </r>
  <r>
    <n v="186241400"/>
    <s v="M2414"/>
    <s v="MIL (US31)"/>
    <m/>
    <s v="LC"/>
    <s v="Alliance"/>
    <s v="Detectors"/>
    <n v="2965.88"/>
    <s v="Paul Brusco"/>
    <s v="Accepted Plan"/>
    <m/>
    <m/>
    <m/>
    <m/>
    <m/>
    <m/>
    <m/>
    <m/>
    <m/>
    <n v="0"/>
    <m/>
    <m/>
    <n v="865"/>
    <n v="0"/>
    <n v="0"/>
    <n v="238"/>
    <n v="240"/>
    <n v="226"/>
    <n v="205"/>
    <n v="909"/>
    <n v="148"/>
    <n v="120"/>
    <n v="105"/>
    <n v="120"/>
    <n v="0"/>
  </r>
  <r>
    <n v="186241400"/>
    <s v="M2414"/>
    <s v="MIL (US31)"/>
    <m/>
    <s v="LC"/>
    <s v="Alliance"/>
    <s v="Detectors"/>
    <n v="2965.88"/>
    <s v="Paul Brusco"/>
    <s v="Budget"/>
    <n v="0"/>
    <n v="0"/>
    <n v="0"/>
    <n v="0"/>
    <m/>
    <n v="0"/>
    <n v="0"/>
    <n v="0"/>
    <n v="0"/>
    <m/>
    <n v="0"/>
    <n v="0"/>
    <n v="0"/>
    <n v="0"/>
    <m/>
    <n v="214.56618112729578"/>
    <n v="229.8923369221026"/>
    <n v="208.99303356554782"/>
    <n v="229.61367954401521"/>
    <n v="883.06523115896141"/>
    <n v="150"/>
    <n v="118"/>
    <n v="118"/>
    <n v="118"/>
    <n v="0"/>
  </r>
  <r>
    <n v="186241400"/>
    <s v="M2414"/>
    <s v="MIL (US31)"/>
    <m/>
    <s v="LC"/>
    <s v="Alliance"/>
    <s v="Detectors"/>
    <n v="2965.88"/>
    <s v="Paul Brusco"/>
    <s v="Current Production Plan"/>
    <m/>
    <m/>
    <m/>
    <m/>
    <m/>
    <m/>
    <m/>
    <m/>
    <m/>
    <n v="0"/>
    <n v="0"/>
    <n v="0"/>
    <n v="0"/>
    <n v="0"/>
    <n v="0"/>
    <n v="238"/>
    <n v="240"/>
    <n v="226"/>
    <n v="205"/>
    <n v="909"/>
    <n v="148"/>
    <n v="118"/>
    <n v="118"/>
    <n v="118"/>
    <n v="0"/>
  </r>
  <r>
    <n v="186241400"/>
    <s v="M2414"/>
    <s v="MIL (US31)"/>
    <m/>
    <s v="LC"/>
    <s v="Alliance"/>
    <s v="Detectors"/>
    <n v="2965.88"/>
    <s v="Paul Brusco"/>
    <s v="Demand Plan"/>
    <n v="131"/>
    <n v="183"/>
    <n v="191"/>
    <n v="200"/>
    <m/>
    <n v="173"/>
    <n v="222"/>
    <n v="231"/>
    <n v="179"/>
    <n v="805"/>
    <n v="192"/>
    <n v="248"/>
    <n v="187"/>
    <n v="276"/>
    <n v="903"/>
    <n v="164"/>
    <n v="231"/>
    <n v="188"/>
    <n v="211"/>
    <n v="794"/>
    <n v="135"/>
    <n v="119.95912047073398"/>
    <n v="106.47259213378754"/>
    <n v="126.29989048272377"/>
    <n v="0"/>
  </r>
  <r>
    <n v="186241400"/>
    <s v="M2414"/>
    <s v="MIL (US31)"/>
    <m/>
    <s v="LC"/>
    <s v="Alliance"/>
    <s v="Detectors"/>
    <n v="2965.88"/>
    <s v="Paul Brusco"/>
    <s v="Backlog"/>
    <n v="0"/>
    <n v="0"/>
    <n v="0"/>
    <n v="0"/>
    <n v="0"/>
    <n v="0"/>
    <n v="0"/>
    <n v="0"/>
    <n v="0"/>
    <n v="0"/>
    <n v="0"/>
    <n v="0"/>
    <n v="0"/>
    <n v="0"/>
    <n v="0"/>
    <n v="0"/>
    <n v="0"/>
    <n v="0"/>
    <n v="0"/>
    <n v="0"/>
    <n v="21"/>
    <n v="0"/>
    <n v="0"/>
    <n v="0"/>
    <n v="0"/>
  </r>
  <r>
    <n v="186241400"/>
    <s v="M2414"/>
    <s v="MIL (US31)"/>
    <n v="60"/>
    <s v="LC"/>
    <s v="Alliance"/>
    <s v="Detectors"/>
    <n v="2965.88"/>
    <s v="Paul Brusco"/>
    <s v="End Inv @ Accept Plan Volume"/>
    <n v="49"/>
    <n v="31"/>
    <n v="15"/>
    <n v="25"/>
    <m/>
    <n v="43"/>
    <n v="66"/>
    <n v="44"/>
    <n v="31"/>
    <n v="184"/>
    <n v="49"/>
    <n v="35"/>
    <n v="93"/>
    <n v="31"/>
    <n v="31"/>
    <n v="65"/>
    <n v="100"/>
    <n v="113"/>
    <n v="104"/>
    <m/>
    <n v="99"/>
    <n v="99.040879529266022"/>
    <n v="97.568287395478478"/>
    <n v="91.26839691275471"/>
    <m/>
  </r>
  <r>
    <n v="186241400"/>
    <s v="M2414"/>
    <s v="MIL (US31)"/>
    <n v="60"/>
    <s v="LC"/>
    <s v="Alliance"/>
    <s v="Detectors"/>
    <n v="2965.88"/>
    <s v="Paul Brusco"/>
    <s v="Planned Ending INV"/>
    <n v="49"/>
    <n v="31"/>
    <n v="15"/>
    <n v="25"/>
    <m/>
    <n v="43"/>
    <n v="66"/>
    <n v="44"/>
    <n v="31"/>
    <n v="184"/>
    <n v="49"/>
    <n v="35"/>
    <n v="93"/>
    <n v="31"/>
    <n v="31"/>
    <n v="65"/>
    <n v="100"/>
    <n v="113"/>
    <n v="104"/>
    <m/>
    <n v="99"/>
    <n v="99.040879529266022"/>
    <n v="97.568287395478478"/>
    <n v="91.26839691275471"/>
    <m/>
  </r>
  <r>
    <n v="186241400"/>
    <s v="M2414"/>
    <s v="MIL (US31)"/>
    <m/>
    <s v="LC"/>
    <s v="Alliance"/>
    <s v="Detectors"/>
    <n v="2965.88"/>
    <s v="Paul Brusco"/>
    <s v="Planned Ending INV Value"/>
    <n v="132514.62"/>
    <n v="83835.779999999984"/>
    <n v="40565.699999999997"/>
    <n v="67609.499999999985"/>
    <n v="324525.59999999998"/>
    <n v="116288.33999999998"/>
    <n v="178489.08"/>
    <n v="118992.71999999999"/>
    <n v="83835.779999999984"/>
    <n v="497605.91999999993"/>
    <n v="132514.62"/>
    <n v="94653.299999999988"/>
    <n v="251507.33999999997"/>
    <n v="91942.28"/>
    <n v="91942.28"/>
    <n v="192782.2"/>
    <n v="296588"/>
    <n v="335144.44"/>
    <n v="308451.52"/>
    <m/>
    <n v="293622.12"/>
    <n v="293743.36377825955"/>
    <n v="289375.83222050173"/>
    <n v="270691.11303560092"/>
    <m/>
  </r>
  <r>
    <n v="186241400"/>
    <s v="M2414"/>
    <s v="MIL (US31)"/>
    <m/>
    <s v="LC"/>
    <s v="Alliance"/>
    <s v="Detectors"/>
    <n v="2965.88"/>
    <s v="Paul Brusco"/>
    <s v="Planned Ending Inv Value @ Accpt Plan"/>
    <m/>
    <m/>
    <m/>
    <m/>
    <n v="0"/>
    <m/>
    <m/>
    <m/>
    <m/>
    <n v="0"/>
    <n v="132514.62"/>
    <n v="94653.299999999988"/>
    <n v="251507.33999999997"/>
    <n v="91942.28"/>
    <n v="91942.28"/>
    <n v="192782.2"/>
    <n v="296588"/>
    <n v="335144.44"/>
    <n v="308451.52"/>
    <m/>
    <n v="293622.12"/>
    <n v="293743.36377825955"/>
    <n v="289375.83222050173"/>
    <n v="270691.11303560092"/>
    <m/>
  </r>
  <r>
    <n v="186241400"/>
    <s v="M2414"/>
    <s v="MIL (US31)"/>
    <m/>
    <s v="LC"/>
    <s v="Alliance"/>
    <s v="Detectors"/>
    <n v="2965.88"/>
    <s v="Paul Brusco"/>
    <s v="Proposed Production "/>
    <m/>
    <m/>
    <m/>
    <m/>
    <m/>
    <m/>
    <m/>
    <m/>
    <m/>
    <m/>
    <m/>
    <m/>
    <m/>
    <n v="205"/>
    <n v="205"/>
    <n v="238"/>
    <n v="240"/>
    <n v="226"/>
    <n v="205"/>
    <n v="909"/>
    <n v="148"/>
    <n v="120"/>
    <n v="105"/>
    <n v="120"/>
    <n v="0"/>
  </r>
  <r>
    <n v="186241401"/>
    <s v="2414 Refractometer Detector"/>
    <s v="MIL (US31)"/>
    <m/>
    <s v="LC"/>
    <s v="Alliance"/>
    <s v="Detectors"/>
    <n v="2965.88"/>
    <s v="Vicky Allen"/>
    <s v="∆ Accepted from Proposed"/>
    <m/>
    <m/>
    <m/>
    <m/>
    <m/>
    <m/>
    <m/>
    <m/>
    <m/>
    <n v="0"/>
    <m/>
    <m/>
    <m/>
    <m/>
    <n v="0"/>
    <n v="0"/>
    <n v="0"/>
    <n v="0"/>
    <n v="0"/>
    <m/>
    <n v="0"/>
    <n v="0"/>
    <n v="0"/>
    <n v="0"/>
    <m/>
  </r>
  <r>
    <n v="186241401"/>
    <s v="2414 Refractometer Detector"/>
    <s v="MIL (US31)"/>
    <m/>
    <s v="LC"/>
    <s v="Alliance"/>
    <s v="Detectors"/>
    <n v="2965.88"/>
    <s v="Vicky Allen"/>
    <s v="∆ Proposed from Current"/>
    <m/>
    <m/>
    <m/>
    <m/>
    <m/>
    <m/>
    <m/>
    <m/>
    <m/>
    <n v="0"/>
    <m/>
    <m/>
    <m/>
    <m/>
    <n v="0"/>
    <n v="0"/>
    <n v="0"/>
    <n v="0"/>
    <n v="0"/>
    <m/>
    <n v="0"/>
    <n v="20"/>
    <n v="-10"/>
    <n v="9"/>
    <m/>
  </r>
  <r>
    <n v="186241401"/>
    <s v="2414 Refractometer Detector"/>
    <s v="MIL (US31)"/>
    <m/>
    <s v="LC"/>
    <s v="Alliance"/>
    <s v="Detectors"/>
    <n v="2965.88"/>
    <s v="Vicky Allen"/>
    <s v="Accepted Plan"/>
    <m/>
    <m/>
    <m/>
    <m/>
    <m/>
    <m/>
    <m/>
    <m/>
    <m/>
    <n v="0"/>
    <m/>
    <m/>
    <m/>
    <m/>
    <n v="0"/>
    <n v="0"/>
    <n v="0"/>
    <n v="0"/>
    <n v="0"/>
    <n v="0"/>
    <n v="90"/>
    <n v="100"/>
    <n v="70"/>
    <n v="84"/>
    <n v="0"/>
  </r>
  <r>
    <n v="186241401"/>
    <s v="2414 Refractometer Detector"/>
    <s v="MIL (US31)"/>
    <m/>
    <s v="LC"/>
    <s v="Alliance"/>
    <s v="Detectors"/>
    <n v="2965.88"/>
    <s v="Vicky Allen"/>
    <s v="Budget"/>
    <n v="0"/>
    <n v="0"/>
    <n v="0"/>
    <n v="0"/>
    <m/>
    <n v="0"/>
    <n v="0"/>
    <n v="0"/>
    <n v="0"/>
    <m/>
    <n v="0"/>
    <n v="0"/>
    <n v="0"/>
    <n v="0"/>
    <m/>
    <n v="0"/>
    <n v="0"/>
    <n v="0"/>
    <n v="0"/>
    <n v="0"/>
    <n v="90"/>
    <n v="80"/>
    <n v="80"/>
    <n v="75"/>
    <n v="0"/>
  </r>
  <r>
    <n v="186241401"/>
    <s v="2414 Refractometer Detector"/>
    <s v="MIL (US31)"/>
    <m/>
    <s v="LC"/>
    <s v="Alliance"/>
    <s v="Detectors"/>
    <n v="2965.88"/>
    <s v="Vicky Allen"/>
    <s v="Current Production Plan"/>
    <m/>
    <m/>
    <m/>
    <m/>
    <m/>
    <m/>
    <m/>
    <m/>
    <m/>
    <n v="0"/>
    <m/>
    <m/>
    <m/>
    <m/>
    <n v="0"/>
    <n v="0"/>
    <n v="0"/>
    <n v="0"/>
    <n v="0"/>
    <n v="0"/>
    <n v="90"/>
    <n v="80"/>
    <n v="80"/>
    <n v="75"/>
    <n v="0"/>
  </r>
  <r>
    <n v="186241401"/>
    <s v="2414 Refractometer Detector"/>
    <s v="MIL (US31)"/>
    <m/>
    <s v="LC"/>
    <s v="Alliance"/>
    <s v="Detectors"/>
    <n v="2965.88"/>
    <s v="Vicky Allen"/>
    <s v="Demand Plan"/>
    <n v="0"/>
    <n v="0"/>
    <n v="0"/>
    <n v="0"/>
    <m/>
    <n v="0"/>
    <n v="0"/>
    <n v="0"/>
    <n v="0"/>
    <n v="0"/>
    <n v="0"/>
    <n v="0"/>
    <n v="0"/>
    <n v="0"/>
    <n v="0"/>
    <n v="0"/>
    <n v="0"/>
    <n v="0"/>
    <n v="0"/>
    <n v="0"/>
    <n v="42"/>
    <n v="79.972746980489319"/>
    <n v="70.981728089191705"/>
    <n v="84.199926988482517"/>
    <n v="0"/>
  </r>
  <r>
    <n v="186241401"/>
    <s v="2414 Refractometer Detector"/>
    <s v="MIL (US31)"/>
    <m/>
    <s v="LC"/>
    <s v="Alliance"/>
    <s v="Detectors"/>
    <n v="2965.88"/>
    <s v="Vicky Allen"/>
    <s v="Backlog"/>
    <n v="0"/>
    <n v="0"/>
    <n v="0"/>
    <n v="0"/>
    <n v="0"/>
    <n v="0"/>
    <n v="0"/>
    <n v="0"/>
    <n v="0"/>
    <n v="0"/>
    <n v="0"/>
    <n v="0"/>
    <n v="0"/>
    <n v="0"/>
    <n v="0"/>
    <n v="0"/>
    <n v="0"/>
    <n v="0"/>
    <n v="0"/>
    <n v="0"/>
    <n v="9"/>
    <n v="0"/>
    <n v="0"/>
    <n v="0"/>
    <n v="0"/>
  </r>
  <r>
    <n v="186241401"/>
    <s v="2414 Refractometer Detector"/>
    <s v="MIL (US31)"/>
    <m/>
    <s v="LC"/>
    <s v="Alliance"/>
    <s v="Detectors"/>
    <n v="2965.88"/>
    <s v="Vicky Allen"/>
    <s v="End Inv @ Accept Plan Volume"/>
    <n v="0"/>
    <n v="0"/>
    <n v="0"/>
    <n v="0"/>
    <m/>
    <n v="0"/>
    <n v="0"/>
    <n v="0"/>
    <n v="0"/>
    <n v="0"/>
    <n v="0"/>
    <n v="0"/>
    <n v="0"/>
    <n v="0"/>
    <n v="0"/>
    <n v="0"/>
    <n v="0"/>
    <n v="0"/>
    <n v="0"/>
    <m/>
    <n v="51"/>
    <n v="71.027253019510681"/>
    <n v="70.045524930318976"/>
    <n v="69.845597941836459"/>
    <m/>
  </r>
  <r>
    <n v="186241401"/>
    <s v="2414 Refractometer Detector"/>
    <s v="MIL (US31)"/>
    <m/>
    <s v="LC"/>
    <s v="Alliance"/>
    <s v="Detectors"/>
    <n v="2965.88"/>
    <s v="Vicky Allen"/>
    <s v="Planned Ending INV"/>
    <n v="0"/>
    <n v="0"/>
    <n v="0"/>
    <n v="0"/>
    <m/>
    <n v="0"/>
    <n v="0"/>
    <n v="0"/>
    <n v="0"/>
    <n v="0"/>
    <n v="0"/>
    <n v="0"/>
    <n v="0"/>
    <n v="0"/>
    <n v="0"/>
    <n v="0"/>
    <n v="0"/>
    <n v="0"/>
    <n v="0"/>
    <m/>
    <n v="51"/>
    <n v="71.027253019510681"/>
    <n v="70.045524930318976"/>
    <n v="69.845597941836459"/>
    <m/>
  </r>
  <r>
    <n v="186241401"/>
    <s v="2414 Refractometer Detector"/>
    <s v="MIL (US31)"/>
    <m/>
    <s v="LC"/>
    <s v="Alliance"/>
    <s v="Detectors"/>
    <n v="2965.88"/>
    <s v="Vicky Allen"/>
    <s v="Planned Ending INV Value"/>
    <n v="0"/>
    <n v="0"/>
    <n v="0"/>
    <n v="0"/>
    <n v="0"/>
    <n v="0"/>
    <n v="0"/>
    <n v="0"/>
    <n v="0"/>
    <n v="0"/>
    <n v="0"/>
    <n v="0"/>
    <n v="0"/>
    <n v="0"/>
    <n v="0"/>
    <n v="0"/>
    <n v="0"/>
    <n v="0"/>
    <n v="0"/>
    <m/>
    <n v="151259.88"/>
    <n v="210658.30918550634"/>
    <n v="207746.62148033446"/>
    <n v="207153.66202373392"/>
    <m/>
  </r>
  <r>
    <n v="186241401"/>
    <s v="2414 Refractometer Detector"/>
    <s v="MIL (US31)"/>
    <m/>
    <s v="LC"/>
    <s v="Alliance"/>
    <s v="Detectors"/>
    <n v="2965.88"/>
    <s v="Vicky Allen"/>
    <s v="Planned Ending Inv Value @ Accpt Plan"/>
    <m/>
    <m/>
    <m/>
    <m/>
    <n v="0"/>
    <m/>
    <m/>
    <m/>
    <m/>
    <n v="0"/>
    <m/>
    <m/>
    <m/>
    <n v="0"/>
    <n v="0"/>
    <n v="0"/>
    <n v="0"/>
    <n v="0"/>
    <n v="0"/>
    <m/>
    <n v="151259.88"/>
    <n v="210658.30918550634"/>
    <n v="207746.62148033446"/>
    <n v="207153.66202373392"/>
    <m/>
  </r>
  <r>
    <n v="186241401"/>
    <s v="2414 Refractometer Detector"/>
    <s v="MIL (US31)"/>
    <m/>
    <s v="LC"/>
    <s v="Alliance"/>
    <s v="Detectors"/>
    <n v="2965.88"/>
    <s v="Vicky Allen"/>
    <s v="Proposed Production "/>
    <m/>
    <m/>
    <m/>
    <m/>
    <m/>
    <m/>
    <m/>
    <m/>
    <m/>
    <m/>
    <m/>
    <m/>
    <m/>
    <m/>
    <n v="0"/>
    <n v="0"/>
    <n v="0"/>
    <n v="0"/>
    <n v="0"/>
    <n v="0"/>
    <n v="90"/>
    <n v="100"/>
    <n v="70"/>
    <n v="84"/>
    <n v="0"/>
  </r>
  <r>
    <n v="186242400"/>
    <s v="2424 ELS Detector"/>
    <s v="MIL (US31)"/>
    <m/>
    <s v="LC"/>
    <s v="Alliance"/>
    <s v="Detectors"/>
    <n v="5422.15"/>
    <s v="Vicky Allen"/>
    <s v="∆ Accepted from Proposed"/>
    <m/>
    <m/>
    <m/>
    <m/>
    <m/>
    <m/>
    <m/>
    <m/>
    <m/>
    <n v="0"/>
    <m/>
    <m/>
    <m/>
    <m/>
    <n v="0"/>
    <n v="0"/>
    <n v="0"/>
    <n v="0"/>
    <n v="0"/>
    <m/>
    <n v="0"/>
    <n v="0"/>
    <n v="0"/>
    <n v="0"/>
    <m/>
  </r>
  <r>
    <n v="186242400"/>
    <s v="2424 ELS Detector"/>
    <s v="MIL (US31)"/>
    <m/>
    <s v="LC"/>
    <s v="Alliance"/>
    <s v="Detectors"/>
    <n v="5422.15"/>
    <s v="Vicky Allen"/>
    <s v="∆ Proposed from Current"/>
    <m/>
    <m/>
    <m/>
    <m/>
    <m/>
    <m/>
    <m/>
    <m/>
    <m/>
    <n v="0"/>
    <m/>
    <m/>
    <m/>
    <m/>
    <n v="0"/>
    <n v="0"/>
    <n v="0"/>
    <n v="0"/>
    <n v="0"/>
    <m/>
    <n v="0"/>
    <n v="-5"/>
    <n v="5"/>
    <n v="10"/>
    <m/>
  </r>
  <r>
    <n v="186242400"/>
    <s v="2424 ELS Detector"/>
    <s v="MIL (US31)"/>
    <m/>
    <s v="LC"/>
    <s v="Alliance"/>
    <s v="Detectors"/>
    <n v="5422.15"/>
    <s v="Vicky Allen"/>
    <s v="Accepted Plan"/>
    <m/>
    <m/>
    <m/>
    <m/>
    <m/>
    <m/>
    <m/>
    <m/>
    <m/>
    <n v="0"/>
    <m/>
    <m/>
    <m/>
    <m/>
    <n v="0"/>
    <n v="0"/>
    <n v="0"/>
    <n v="0"/>
    <n v="0"/>
    <n v="0"/>
    <n v="35"/>
    <n v="30"/>
    <n v="25"/>
    <n v="30"/>
    <n v="0"/>
  </r>
  <r>
    <n v="186242400"/>
    <s v="2424 ELS Detector"/>
    <s v="MIL (US31)"/>
    <m/>
    <s v="LC"/>
    <s v="Alliance"/>
    <s v="Detectors"/>
    <n v="5422.15"/>
    <s v="Vicky Allen"/>
    <s v="Budget"/>
    <n v="0"/>
    <n v="0"/>
    <n v="0"/>
    <n v="0"/>
    <m/>
    <n v="0"/>
    <n v="0"/>
    <n v="0"/>
    <n v="0"/>
    <m/>
    <n v="0"/>
    <n v="0"/>
    <n v="0"/>
    <n v="0"/>
    <m/>
    <n v="0"/>
    <n v="0"/>
    <n v="0"/>
    <n v="0"/>
    <n v="0"/>
    <n v="30"/>
    <n v="28"/>
    <n v="20"/>
    <n v="20"/>
    <n v="0"/>
  </r>
  <r>
    <n v="186242400"/>
    <s v="2424 ELS Detector"/>
    <s v="MIL (US31)"/>
    <m/>
    <s v="LC"/>
    <s v="Alliance"/>
    <s v="Detectors"/>
    <n v="5422.15"/>
    <s v="Vicky Allen"/>
    <s v="Current Production Plan"/>
    <m/>
    <m/>
    <m/>
    <m/>
    <m/>
    <m/>
    <m/>
    <m/>
    <m/>
    <n v="0"/>
    <m/>
    <m/>
    <m/>
    <m/>
    <n v="0"/>
    <n v="0"/>
    <n v="0"/>
    <n v="0"/>
    <n v="0"/>
    <n v="0"/>
    <n v="35"/>
    <n v="35"/>
    <n v="20"/>
    <n v="20"/>
    <n v="0"/>
  </r>
  <r>
    <n v="186242400"/>
    <s v="2424 ELS Detector"/>
    <s v="MIL (US31)"/>
    <m/>
    <s v="LC"/>
    <s v="Alliance"/>
    <s v="Detectors"/>
    <n v="5422.15"/>
    <s v="Vicky Allen"/>
    <s v="Demand Plan"/>
    <n v="0"/>
    <n v="0"/>
    <n v="0"/>
    <n v="0"/>
    <m/>
    <n v="0"/>
    <n v="0"/>
    <n v="0"/>
    <n v="0"/>
    <n v="0"/>
    <n v="0"/>
    <n v="0"/>
    <n v="0"/>
    <n v="0"/>
    <n v="0"/>
    <n v="0"/>
    <n v="0"/>
    <n v="0"/>
    <n v="0"/>
    <n v="0"/>
    <n v="9"/>
    <n v="27.624094146794675"/>
    <n v="24.518426757510071"/>
    <n v="29.084241796152536"/>
    <n v="0"/>
  </r>
  <r>
    <n v="186242400"/>
    <s v="2424 ELS Detector"/>
    <s v="MIL (US31)"/>
    <m/>
    <s v="LC"/>
    <s v="Alliance"/>
    <s v="Detectors"/>
    <n v="5422.15"/>
    <s v="Vicky Allen"/>
    <s v="Backlog"/>
    <n v="0"/>
    <n v="0"/>
    <n v="0"/>
    <n v="0"/>
    <n v="0"/>
    <n v="0"/>
    <n v="0"/>
    <n v="0"/>
    <n v="0"/>
    <n v="0"/>
    <n v="0"/>
    <n v="0"/>
    <n v="0"/>
    <n v="0"/>
    <n v="0"/>
    <n v="0"/>
    <n v="0"/>
    <n v="0"/>
    <n v="0"/>
    <n v="0"/>
    <n v="4"/>
    <n v="0"/>
    <n v="0"/>
    <n v="0"/>
    <n v="0"/>
  </r>
  <r>
    <n v="186242400"/>
    <s v="2424 ELS Detector"/>
    <s v="MIL (US31)"/>
    <m/>
    <s v="LC"/>
    <s v="Alliance"/>
    <s v="Detectors"/>
    <n v="5422.15"/>
    <s v="Vicky Allen"/>
    <s v="End Inv @ Accept Plan Volume"/>
    <n v="0"/>
    <n v="0"/>
    <n v="0"/>
    <n v="0"/>
    <m/>
    <n v="0"/>
    <n v="0"/>
    <n v="0"/>
    <n v="0"/>
    <n v="0"/>
    <n v="0"/>
    <n v="0"/>
    <n v="0"/>
    <n v="0"/>
    <n v="0"/>
    <n v="0"/>
    <n v="0"/>
    <n v="0"/>
    <n v="0"/>
    <m/>
    <n v="24"/>
    <n v="26.375905853205325"/>
    <n v="26.857479095695254"/>
    <n v="27.773237299542718"/>
    <m/>
  </r>
  <r>
    <n v="186242400"/>
    <s v="2424 ELS Detector"/>
    <s v="MIL (US31)"/>
    <m/>
    <s v="LC"/>
    <s v="Alliance"/>
    <s v="Detectors"/>
    <n v="5422.15"/>
    <s v="Vicky Allen"/>
    <s v="Planned Ending INV"/>
    <n v="0"/>
    <n v="0"/>
    <n v="0"/>
    <n v="0"/>
    <m/>
    <n v="0"/>
    <n v="0"/>
    <n v="0"/>
    <n v="0"/>
    <n v="0"/>
    <n v="0"/>
    <n v="0"/>
    <n v="0"/>
    <n v="0"/>
    <n v="0"/>
    <n v="0"/>
    <n v="0"/>
    <n v="0"/>
    <n v="0"/>
    <m/>
    <n v="24"/>
    <n v="26.375905853205325"/>
    <n v="26.857479095695254"/>
    <n v="27.773237299542718"/>
    <m/>
  </r>
  <r>
    <n v="186242400"/>
    <s v="2424 ELS Detector"/>
    <s v="MIL (US31)"/>
    <m/>
    <s v="LC"/>
    <s v="Alliance"/>
    <s v="Detectors"/>
    <n v="5422.15"/>
    <s v="Vicky Allen"/>
    <s v="Planned Ending INV Value"/>
    <n v="0"/>
    <n v="0"/>
    <n v="0"/>
    <n v="0"/>
    <n v="0"/>
    <n v="0"/>
    <n v="0"/>
    <n v="0"/>
    <n v="0"/>
    <n v="0"/>
    <n v="0"/>
    <n v="0"/>
    <n v="0"/>
    <n v="0"/>
    <n v="0"/>
    <n v="0"/>
    <n v="0"/>
    <n v="0"/>
    <n v="0"/>
    <m/>
    <n v="130131.59999999999"/>
    <n v="143014.11792195725"/>
    <n v="145625.28027872401"/>
    <n v="150590.65862371554"/>
    <m/>
  </r>
  <r>
    <n v="186242400"/>
    <s v="2424 ELS Detector"/>
    <s v="MIL (US31)"/>
    <m/>
    <s v="LC"/>
    <s v="Alliance"/>
    <s v="Detectors"/>
    <n v="5422.15"/>
    <s v="Vicky Allen"/>
    <s v="Planned Ending Inv Value @ Accpt Plan"/>
    <m/>
    <m/>
    <m/>
    <m/>
    <n v="0"/>
    <m/>
    <m/>
    <m/>
    <m/>
    <n v="0"/>
    <m/>
    <m/>
    <m/>
    <n v="0"/>
    <n v="0"/>
    <n v="0"/>
    <n v="0"/>
    <n v="0"/>
    <n v="0"/>
    <m/>
    <n v="130131.59999999999"/>
    <n v="143014.11792195725"/>
    <n v="145625.28027872401"/>
    <n v="150590.65862371554"/>
    <m/>
  </r>
  <r>
    <n v="186242400"/>
    <s v="2424 ELS Detector"/>
    <s v="MIL (US31)"/>
    <m/>
    <s v="LC"/>
    <s v="Alliance"/>
    <s v="Detectors"/>
    <n v="5422.15"/>
    <s v="Vicky Allen"/>
    <s v="Proposed Production "/>
    <m/>
    <m/>
    <m/>
    <m/>
    <m/>
    <m/>
    <m/>
    <m/>
    <m/>
    <m/>
    <m/>
    <m/>
    <m/>
    <m/>
    <n v="0"/>
    <n v="0"/>
    <n v="0"/>
    <n v="0"/>
    <n v="0"/>
    <n v="0"/>
    <n v="35"/>
    <n v="30"/>
    <n v="25"/>
    <n v="30"/>
    <n v="0"/>
  </r>
  <r>
    <n v="186247500"/>
    <s v="2475 Multichannel Fluorescene Detector"/>
    <s v="MIL (US31) - Transfer to WPPL (SG20)"/>
    <m/>
    <s v="LC"/>
    <s v="Alliance"/>
    <s v="Detectors"/>
    <n v="4403.08"/>
    <n v="0"/>
    <s v="∆ Accepted from Proposed"/>
    <m/>
    <m/>
    <m/>
    <m/>
    <m/>
    <m/>
    <m/>
    <m/>
    <m/>
    <n v="0"/>
    <m/>
    <m/>
    <m/>
    <m/>
    <n v="0"/>
    <n v="0"/>
    <n v="0"/>
    <n v="0"/>
    <n v="0"/>
    <m/>
    <n v="0"/>
    <n v="0"/>
    <n v="0"/>
    <n v="0"/>
    <m/>
  </r>
  <r>
    <n v="186247500"/>
    <s v="2475 Multichannel Fluorescene Detector"/>
    <s v="MIL (US31) - Transfer to WPPL (SG20)"/>
    <m/>
    <s v="LC"/>
    <s v="Alliance"/>
    <s v="Detectors"/>
    <n v="4403.08"/>
    <n v="0"/>
    <s v="∆ Proposed from Current"/>
    <m/>
    <m/>
    <m/>
    <m/>
    <m/>
    <m/>
    <m/>
    <m/>
    <m/>
    <n v="0"/>
    <m/>
    <m/>
    <m/>
    <m/>
    <n v="0"/>
    <n v="0"/>
    <n v="0"/>
    <n v="0"/>
    <n v="0"/>
    <m/>
    <n v="0"/>
    <n v="25"/>
    <n v="0"/>
    <n v="0"/>
    <m/>
  </r>
  <r>
    <n v="186247500"/>
    <s v="2475 Multichannel Fluorescene Detector"/>
    <s v="MIL (US31) - Transfer to WPPL (SG20)"/>
    <m/>
    <s v="LC"/>
    <s v="Alliance"/>
    <s v="Detectors"/>
    <n v="4403.08"/>
    <n v="0"/>
    <s v="Accepted Plan"/>
    <m/>
    <m/>
    <m/>
    <m/>
    <m/>
    <m/>
    <m/>
    <m/>
    <m/>
    <n v="0"/>
    <m/>
    <m/>
    <m/>
    <m/>
    <n v="0"/>
    <n v="0"/>
    <n v="0"/>
    <n v="0"/>
    <n v="0"/>
    <n v="0"/>
    <n v="85"/>
    <n v="110"/>
    <n v="110"/>
    <n v="85"/>
    <n v="0"/>
  </r>
  <r>
    <n v="186247500"/>
    <s v="2475 Multichannel Fluorescene Detector"/>
    <s v="MIL (US31) - Transfer to WPPL (SG20)"/>
    <m/>
    <s v="LC"/>
    <s v="Alliance"/>
    <s v="Detectors"/>
    <n v="4403.08"/>
    <n v="0"/>
    <s v="Budget"/>
    <n v="0"/>
    <n v="0"/>
    <n v="0"/>
    <n v="0"/>
    <m/>
    <n v="0"/>
    <n v="0"/>
    <n v="0"/>
    <n v="0"/>
    <m/>
    <n v="0"/>
    <n v="0"/>
    <n v="0"/>
    <n v="0"/>
    <m/>
    <n v="0"/>
    <n v="0"/>
    <n v="0"/>
    <n v="0"/>
    <n v="0"/>
    <n v="85"/>
    <n v="85"/>
    <n v="85"/>
    <n v="85"/>
    <n v="0"/>
  </r>
  <r>
    <n v="186247500"/>
    <s v="2475 Multichannel Fluorescene Detector"/>
    <s v="MIL (US31) - Transfer to WPPL (SG20)"/>
    <m/>
    <s v="LC"/>
    <s v="Alliance"/>
    <s v="Detectors"/>
    <n v="4403.08"/>
    <n v="0"/>
    <s v="Current Production Plan"/>
    <m/>
    <m/>
    <m/>
    <m/>
    <m/>
    <m/>
    <m/>
    <m/>
    <m/>
    <n v="0"/>
    <m/>
    <m/>
    <m/>
    <m/>
    <n v="0"/>
    <n v="0"/>
    <n v="0"/>
    <n v="0"/>
    <n v="0"/>
    <n v="0"/>
    <n v="85"/>
    <n v="85"/>
    <n v="110"/>
    <n v="85"/>
    <n v="0"/>
  </r>
  <r>
    <n v="186247500"/>
    <s v="2475 Multichannel Fluorescene Detector"/>
    <s v="MIL (US31) - Transfer to WPPL (SG20)"/>
    <m/>
    <s v="LC"/>
    <s v="Alliance"/>
    <s v="Detectors"/>
    <n v="4403.08"/>
    <n v="0"/>
    <s v="Demand Plan"/>
    <n v="0"/>
    <n v="0"/>
    <n v="0"/>
    <n v="0"/>
    <m/>
    <n v="0"/>
    <n v="0"/>
    <n v="0"/>
    <n v="0"/>
    <n v="0"/>
    <n v="0"/>
    <n v="0"/>
    <n v="0"/>
    <n v="0"/>
    <n v="0"/>
    <n v="0"/>
    <n v="0"/>
    <n v="0"/>
    <n v="0"/>
    <n v="0"/>
    <n v="47"/>
    <n v="83.845772685041808"/>
    <n v="74.419324868380315"/>
    <n v="88.277672143683901"/>
    <n v="0"/>
  </r>
  <r>
    <n v="186247500"/>
    <s v="2475 Multichannel Fluorescene Detector"/>
    <s v="MIL (US31) - Transfer to WPPL (SG20)"/>
    <m/>
    <s v="LC"/>
    <s v="Alliance"/>
    <s v="Detectors"/>
    <n v="4403.08"/>
    <n v="0"/>
    <s v="Backlog"/>
    <n v="0"/>
    <n v="0"/>
    <n v="0"/>
    <n v="0"/>
    <n v="0"/>
    <n v="0"/>
    <n v="0"/>
    <n v="0"/>
    <n v="0"/>
    <n v="0"/>
    <n v="0"/>
    <n v="0"/>
    <n v="0"/>
    <n v="0"/>
    <n v="0"/>
    <n v="0"/>
    <n v="0"/>
    <n v="0"/>
    <n v="0"/>
    <n v="0"/>
    <n v="4"/>
    <n v="0"/>
    <n v="0"/>
    <n v="0"/>
    <n v="0"/>
  </r>
  <r>
    <n v="186247500"/>
    <s v="2475 Multichannel Fluorescene Detector"/>
    <s v="MIL (US31) - Transfer to WPPL (SG20)"/>
    <m/>
    <s v="LC"/>
    <s v="Alliance"/>
    <s v="Detectors"/>
    <n v="4403.08"/>
    <n v="0"/>
    <s v="End Inv @ Accept Plan Volume"/>
    <n v="0"/>
    <n v="0"/>
    <n v="0"/>
    <n v="0"/>
    <m/>
    <n v="0"/>
    <n v="0"/>
    <n v="0"/>
    <n v="0"/>
    <n v="0"/>
    <n v="0"/>
    <n v="0"/>
    <n v="0"/>
    <n v="0"/>
    <n v="0"/>
    <n v="0"/>
    <n v="0"/>
    <n v="0"/>
    <n v="0"/>
    <m/>
    <n v="39"/>
    <n v="65.154227314958192"/>
    <n v="100.73490244657786"/>
    <n v="97.457230302893947"/>
    <m/>
  </r>
  <r>
    <n v="186247500"/>
    <s v="2475 Multichannel Fluorescene Detector"/>
    <s v="MIL (US31) - Transfer to WPPL (SG20)"/>
    <m/>
    <s v="LC"/>
    <s v="Alliance"/>
    <s v="Detectors"/>
    <n v="4403.08"/>
    <n v="0"/>
    <s v="Planned Ending INV"/>
    <n v="0"/>
    <n v="0"/>
    <n v="0"/>
    <n v="0"/>
    <m/>
    <n v="0"/>
    <n v="0"/>
    <n v="0"/>
    <n v="0"/>
    <n v="0"/>
    <n v="0"/>
    <n v="0"/>
    <n v="0"/>
    <n v="0"/>
    <n v="0"/>
    <n v="0"/>
    <n v="0"/>
    <n v="0"/>
    <n v="0"/>
    <m/>
    <n v="39"/>
    <n v="65.154227314958192"/>
    <n v="100.73490244657786"/>
    <n v="97.457230302893947"/>
    <m/>
  </r>
  <r>
    <n v="186247500"/>
    <s v="2475 Multichannel Fluorescene Detector"/>
    <s v="MIL (US31) - Transfer to WPPL (SG20)"/>
    <m/>
    <s v="LC"/>
    <s v="Alliance"/>
    <s v="Detectors"/>
    <n v="4403.08"/>
    <n v="0"/>
    <s v="Planned Ending INV Value"/>
    <n v="0"/>
    <n v="0"/>
    <n v="0"/>
    <n v="0"/>
    <n v="0"/>
    <n v="0"/>
    <n v="0"/>
    <n v="0"/>
    <n v="0"/>
    <n v="0"/>
    <n v="0"/>
    <n v="0"/>
    <n v="0"/>
    <n v="0"/>
    <n v="0"/>
    <n v="0"/>
    <n v="0"/>
    <n v="0"/>
    <n v="0"/>
    <m/>
    <n v="171720.12"/>
    <n v="286879.27520594612"/>
    <n v="443543.83426447806"/>
    <n v="429111.98160206625"/>
    <m/>
  </r>
  <r>
    <n v="186247500"/>
    <s v="2475 Multichannel Fluorescene Detector"/>
    <s v="MIL (US31) - Transfer to WPPL (SG20)"/>
    <m/>
    <s v="LC"/>
    <s v="Alliance"/>
    <s v="Detectors"/>
    <n v="4403.08"/>
    <n v="0"/>
    <s v="Planned Ending Inv Value @ Accpt Plan"/>
    <m/>
    <m/>
    <m/>
    <m/>
    <n v="0"/>
    <m/>
    <m/>
    <m/>
    <m/>
    <n v="0"/>
    <m/>
    <m/>
    <m/>
    <n v="0"/>
    <n v="0"/>
    <n v="0"/>
    <n v="0"/>
    <n v="0"/>
    <n v="0"/>
    <m/>
    <n v="171720.12"/>
    <n v="286879.27520594612"/>
    <n v="443543.83426447806"/>
    <n v="429111.98160206625"/>
    <m/>
  </r>
  <r>
    <n v="186247500"/>
    <s v="2475 Multichannel Fluorescene Detector"/>
    <s v="MIL (US31) - Transfer to WPPL (SG20)"/>
    <m/>
    <s v="LC"/>
    <s v="Alliance"/>
    <s v="Detectors"/>
    <n v="4403.08"/>
    <n v="0"/>
    <s v="Proposed Production "/>
    <m/>
    <m/>
    <m/>
    <m/>
    <m/>
    <m/>
    <m/>
    <m/>
    <m/>
    <m/>
    <m/>
    <m/>
    <m/>
    <m/>
    <n v="0"/>
    <n v="0"/>
    <n v="0"/>
    <n v="0"/>
    <n v="0"/>
    <n v="0"/>
    <n v="85"/>
    <n v="110"/>
    <n v="110"/>
    <n v="85"/>
    <n v="0"/>
  </r>
  <r>
    <n v="186248900"/>
    <s v="2489 UV/Visible Detector"/>
    <s v="MIL (US31) - Transfer to WPPL (SG20)"/>
    <m/>
    <s v="LC"/>
    <s v="Alliance"/>
    <s v="Detectors"/>
    <n v="2115.62"/>
    <n v="0"/>
    <s v="∆ Accepted from Proposed"/>
    <m/>
    <m/>
    <m/>
    <m/>
    <m/>
    <m/>
    <m/>
    <m/>
    <m/>
    <n v="0"/>
    <m/>
    <m/>
    <m/>
    <m/>
    <n v="0"/>
    <n v="0"/>
    <n v="0"/>
    <n v="0"/>
    <n v="0"/>
    <m/>
    <n v="0"/>
    <n v="-540"/>
    <n v="-460"/>
    <n v="-470"/>
    <m/>
  </r>
  <r>
    <n v="186248900"/>
    <s v="2489 UV/Visible Detector"/>
    <s v="MIL (US31) - Transfer to WPPL (SG20)"/>
    <m/>
    <s v="LC"/>
    <s v="Alliance"/>
    <s v="Detectors"/>
    <n v="2115.62"/>
    <n v="0"/>
    <s v="∆ Proposed from Current"/>
    <m/>
    <m/>
    <m/>
    <m/>
    <m/>
    <m/>
    <m/>
    <m/>
    <m/>
    <n v="0"/>
    <m/>
    <m/>
    <m/>
    <m/>
    <n v="0"/>
    <n v="0"/>
    <n v="0"/>
    <n v="0"/>
    <n v="0"/>
    <m/>
    <n v="0"/>
    <n v="50"/>
    <n v="0"/>
    <n v="0"/>
    <m/>
  </r>
  <r>
    <n v="186248900"/>
    <s v="2489 UV/Visible Detector"/>
    <s v="MIL (US31) - Transfer to WPPL (SG20)"/>
    <m/>
    <s v="LC"/>
    <s v="Alliance"/>
    <s v="Detectors"/>
    <n v="2115.62"/>
    <n v="0"/>
    <s v="Accepted Plan"/>
    <m/>
    <m/>
    <m/>
    <m/>
    <m/>
    <m/>
    <m/>
    <m/>
    <m/>
    <n v="0"/>
    <m/>
    <m/>
    <m/>
    <m/>
    <n v="0"/>
    <n v="0"/>
    <n v="0"/>
    <n v="0"/>
    <n v="45"/>
    <n v="45"/>
    <n v="470"/>
    <n v="0"/>
    <n v="0"/>
    <n v="0"/>
    <n v="0"/>
  </r>
  <r>
    <n v="186248900"/>
    <s v="2489 UV/Visible Detector"/>
    <s v="MIL (US31) - Transfer to WPPL (SG20)"/>
    <m/>
    <s v="LC"/>
    <s v="Alliance"/>
    <s v="Detectors"/>
    <n v="2115.62"/>
    <n v="0"/>
    <s v="Budget"/>
    <n v="0"/>
    <n v="0"/>
    <n v="0"/>
    <n v="0"/>
    <m/>
    <n v="0"/>
    <n v="0"/>
    <n v="0"/>
    <n v="0"/>
    <m/>
    <n v="0"/>
    <n v="0"/>
    <n v="0"/>
    <n v="0"/>
    <m/>
    <n v="0"/>
    <n v="0"/>
    <n v="0"/>
    <n v="0"/>
    <n v="0"/>
    <n v="470"/>
    <n v="490"/>
    <n v="460"/>
    <n v="470"/>
    <n v="0"/>
  </r>
  <r>
    <n v="186248900"/>
    <s v="2489 UV/Visible Detector"/>
    <s v="MIL (US31) - Transfer to WPPL (SG20)"/>
    <m/>
    <s v="LC"/>
    <s v="Alliance"/>
    <s v="Detectors"/>
    <n v="2115.62"/>
    <n v="0"/>
    <s v="Current Production Plan"/>
    <m/>
    <m/>
    <m/>
    <m/>
    <m/>
    <m/>
    <m/>
    <m/>
    <m/>
    <n v="0"/>
    <m/>
    <m/>
    <m/>
    <m/>
    <n v="0"/>
    <n v="0"/>
    <n v="0"/>
    <n v="0"/>
    <n v="45"/>
    <n v="45"/>
    <n v="470"/>
    <n v="490"/>
    <n v="460"/>
    <n v="470"/>
    <n v="0"/>
  </r>
  <r>
    <n v="186248900"/>
    <s v="2489 UV/Visible Detector"/>
    <s v="MIL (US31) - Transfer to WPPL (SG20)"/>
    <m/>
    <s v="LC"/>
    <s v="Alliance"/>
    <s v="Detectors"/>
    <n v="2115.62"/>
    <n v="0"/>
    <s v="Demand Plan"/>
    <n v="0"/>
    <n v="0"/>
    <n v="0"/>
    <n v="0"/>
    <m/>
    <n v="0"/>
    <n v="0"/>
    <n v="0"/>
    <n v="0"/>
    <n v="0"/>
    <n v="0"/>
    <n v="0"/>
    <n v="0"/>
    <n v="0"/>
    <n v="0"/>
    <n v="0"/>
    <n v="0"/>
    <n v="0"/>
    <n v="0"/>
    <n v="0"/>
    <n v="278"/>
    <n v="480.25518736450914"/>
    <n v="426.26200061938681"/>
    <n v="505.64039924497092"/>
    <n v="0"/>
  </r>
  <r>
    <n v="186248900"/>
    <s v="2489 UV/Visible Detector"/>
    <s v="MIL (US31) - Transfer to WPPL (SG20)"/>
    <m/>
    <s v="LC"/>
    <s v="Alliance"/>
    <s v="Detectors"/>
    <n v="2115.62"/>
    <n v="0"/>
    <s v="Backlog"/>
    <n v="0"/>
    <n v="0"/>
    <n v="0"/>
    <n v="0"/>
    <n v="0"/>
    <n v="0"/>
    <n v="0"/>
    <n v="0"/>
    <n v="0"/>
    <n v="0"/>
    <n v="0"/>
    <n v="0"/>
    <n v="0"/>
    <n v="0"/>
    <n v="0"/>
    <n v="0"/>
    <n v="0"/>
    <n v="0"/>
    <n v="0"/>
    <n v="0"/>
    <n v="111"/>
    <n v="0"/>
    <n v="0"/>
    <n v="0"/>
    <n v="0"/>
  </r>
  <r>
    <n v="186248900"/>
    <s v="2489 UV/Visible Detector"/>
    <s v="MIL (US31) - Transfer to WPPL (SG20)"/>
    <m/>
    <s v="LC"/>
    <s v="Alliance"/>
    <s v="Detectors"/>
    <n v="2115.62"/>
    <n v="0"/>
    <s v="End Inv @ Accept Plan Volume"/>
    <n v="0"/>
    <n v="0"/>
    <n v="0"/>
    <n v="0"/>
    <m/>
    <n v="0"/>
    <n v="0"/>
    <n v="0"/>
    <n v="0"/>
    <n v="0"/>
    <n v="0"/>
    <n v="0"/>
    <n v="0"/>
    <n v="0"/>
    <n v="0"/>
    <n v="0"/>
    <n v="0"/>
    <n v="0"/>
    <n v="0"/>
    <m/>
    <n v="247"/>
    <n v="-233.25518736450914"/>
    <n v="-659.51718798389595"/>
    <n v="-1165.1575872288668"/>
    <m/>
  </r>
  <r>
    <n v="186248900"/>
    <s v="2489 UV/Visible Detector"/>
    <s v="MIL (US31) - Transfer to WPPL (SG20)"/>
    <m/>
    <s v="LC"/>
    <s v="Alliance"/>
    <s v="Detectors"/>
    <n v="2115.62"/>
    <n v="0"/>
    <s v="Planned Ending INV"/>
    <n v="0"/>
    <n v="0"/>
    <n v="0"/>
    <n v="0"/>
    <m/>
    <n v="0"/>
    <n v="0"/>
    <n v="0"/>
    <n v="0"/>
    <n v="0"/>
    <n v="0"/>
    <n v="0"/>
    <n v="0"/>
    <n v="0"/>
    <n v="0"/>
    <n v="0"/>
    <n v="0"/>
    <n v="0"/>
    <n v="0"/>
    <m/>
    <n v="247"/>
    <n v="306.74481263549086"/>
    <n v="340.48281201610411"/>
    <n v="304.84241277113324"/>
    <m/>
  </r>
  <r>
    <n v="186248900"/>
    <s v="2489 UV/Visible Detector"/>
    <s v="MIL (US31) - Transfer to WPPL (SG20)"/>
    <m/>
    <s v="LC"/>
    <s v="Alliance"/>
    <s v="Detectors"/>
    <n v="2115.62"/>
    <n v="0"/>
    <s v="Planned Ending INV Value"/>
    <n v="0"/>
    <n v="0"/>
    <n v="0"/>
    <n v="0"/>
    <n v="0"/>
    <n v="0"/>
    <n v="0"/>
    <n v="0"/>
    <n v="0"/>
    <n v="0"/>
    <n v="0"/>
    <n v="0"/>
    <n v="0"/>
    <n v="0"/>
    <n v="0"/>
    <n v="0"/>
    <n v="0"/>
    <n v="0"/>
    <n v="0"/>
    <m/>
    <n v="522558.13999999996"/>
    <n v="648955.46050789719"/>
    <n v="720332.24675751012"/>
    <n v="644930.70530686493"/>
    <m/>
  </r>
  <r>
    <n v="186248900"/>
    <s v="2489 UV/Visible Detector"/>
    <s v="MIL (US31) - Transfer to WPPL (SG20)"/>
    <m/>
    <s v="LC"/>
    <s v="Alliance"/>
    <s v="Detectors"/>
    <n v="2115.62"/>
    <n v="0"/>
    <s v="Planned Ending Inv Value @ Accpt Plan"/>
    <m/>
    <m/>
    <m/>
    <m/>
    <n v="0"/>
    <m/>
    <m/>
    <m/>
    <m/>
    <n v="0"/>
    <m/>
    <m/>
    <m/>
    <n v="0"/>
    <n v="0"/>
    <n v="0"/>
    <n v="0"/>
    <n v="0"/>
    <n v="0"/>
    <m/>
    <n v="522558.13999999996"/>
    <n v="0"/>
    <n v="0"/>
    <n v="0"/>
    <m/>
  </r>
  <r>
    <n v="186248900"/>
    <s v="2489 UV/Visible Detector"/>
    <s v="MIL (US31) - Transfer to WPPL (SG20)"/>
    <m/>
    <s v="LC"/>
    <s v="Alliance"/>
    <s v="Detectors"/>
    <n v="2115.62"/>
    <n v="0"/>
    <s v="Proposed Production "/>
    <m/>
    <m/>
    <m/>
    <m/>
    <m/>
    <m/>
    <m/>
    <m/>
    <m/>
    <m/>
    <m/>
    <m/>
    <m/>
    <m/>
    <n v="0"/>
    <n v="0"/>
    <n v="0"/>
    <n v="0"/>
    <n v="45"/>
    <n v="45"/>
    <n v="470"/>
    <n v="540"/>
    <n v="460"/>
    <n v="470"/>
    <n v="0"/>
  </r>
  <r>
    <n v="186255500"/>
    <s v="2555Q"/>
    <s v="MIL (US31)"/>
    <m/>
    <s v="LC"/>
    <s v="Purification"/>
    <s v="Pumps"/>
    <n v="9237.61"/>
    <s v="Sharon Bibbo"/>
    <s v="∆ Accepted from Proposed"/>
    <m/>
    <m/>
    <m/>
    <m/>
    <m/>
    <m/>
    <m/>
    <m/>
    <m/>
    <n v="0"/>
    <n v="0"/>
    <n v="0"/>
    <n v="15"/>
    <n v="-2"/>
    <n v="13"/>
    <n v="0"/>
    <n v="0"/>
    <n v="0"/>
    <n v="0"/>
    <m/>
    <n v="0"/>
    <n v="0"/>
    <n v="0"/>
    <n v="0"/>
    <m/>
  </r>
  <r>
    <n v="186255500"/>
    <s v="2555Q"/>
    <s v="MIL (US31)"/>
    <m/>
    <s v="LC"/>
    <s v="Purification"/>
    <s v="Pumps"/>
    <n v="9237.61"/>
    <s v="Sharon Bibbo"/>
    <s v="∆ Proposed from Current"/>
    <m/>
    <m/>
    <m/>
    <m/>
    <m/>
    <m/>
    <m/>
    <m/>
    <m/>
    <n v="0"/>
    <m/>
    <m/>
    <n v="-4"/>
    <n v="0"/>
    <n v="-4"/>
    <n v="0"/>
    <n v="0"/>
    <n v="0"/>
    <n v="0"/>
    <m/>
    <n v="0"/>
    <n v="0"/>
    <n v="0"/>
    <n v="-1"/>
    <m/>
  </r>
  <r>
    <n v="186255500"/>
    <s v="2555Q"/>
    <s v="MIL (US31)"/>
    <m/>
    <s v="LC"/>
    <s v="Purification"/>
    <s v="Pumps"/>
    <n v="9237.61"/>
    <s v="Sharon Bibbo"/>
    <s v="Accepted Plan"/>
    <m/>
    <m/>
    <m/>
    <m/>
    <m/>
    <m/>
    <m/>
    <m/>
    <m/>
    <n v="0"/>
    <m/>
    <m/>
    <n v="15"/>
    <n v="0"/>
    <n v="0"/>
    <n v="2"/>
    <n v="2"/>
    <n v="2"/>
    <n v="2"/>
    <n v="8"/>
    <n v="3"/>
    <n v="3"/>
    <n v="3"/>
    <n v="3"/>
    <n v="0"/>
  </r>
  <r>
    <n v="186255500"/>
    <s v="2555Q"/>
    <s v="MIL (US31)"/>
    <m/>
    <s v="LC"/>
    <s v="Purification"/>
    <s v="Pumps"/>
    <n v="9237.61"/>
    <s v="Sharon Bibbo"/>
    <s v="Budget"/>
    <n v="0"/>
    <n v="0"/>
    <n v="0"/>
    <n v="0"/>
    <m/>
    <n v="0"/>
    <n v="0"/>
    <n v="0"/>
    <n v="0"/>
    <m/>
    <n v="0"/>
    <n v="0"/>
    <n v="0"/>
    <n v="0"/>
    <m/>
    <n v="2"/>
    <n v="2"/>
    <n v="2"/>
    <n v="2"/>
    <n v="8"/>
    <n v="2"/>
    <n v="2"/>
    <n v="2"/>
    <n v="2"/>
    <n v="0"/>
  </r>
  <r>
    <n v="186255500"/>
    <s v="2555Q"/>
    <s v="MIL (US31)"/>
    <m/>
    <s v="LC"/>
    <s v="Purification"/>
    <s v="Pumps"/>
    <n v="9237.61"/>
    <s v="Sharon Bibbo"/>
    <s v="Current Production Plan"/>
    <m/>
    <m/>
    <m/>
    <m/>
    <m/>
    <m/>
    <m/>
    <m/>
    <m/>
    <n v="0"/>
    <n v="0"/>
    <n v="0"/>
    <n v="0"/>
    <n v="0"/>
    <n v="0"/>
    <n v="2"/>
    <n v="2"/>
    <n v="2"/>
    <n v="2"/>
    <n v="8"/>
    <n v="3"/>
    <n v="3"/>
    <n v="3"/>
    <n v="4"/>
    <n v="0"/>
  </r>
  <r>
    <n v="186255500"/>
    <s v="2555Q"/>
    <s v="MIL (US31)"/>
    <m/>
    <s v="LC"/>
    <s v="Purification"/>
    <s v="Pumps"/>
    <n v="9237.61"/>
    <s v="Sharon Bibbo"/>
    <s v="Demand Plan"/>
    <n v="0"/>
    <n v="0"/>
    <n v="0"/>
    <n v="2"/>
    <m/>
    <n v="1"/>
    <n v="5"/>
    <n v="7"/>
    <n v="4"/>
    <n v="17"/>
    <n v="2"/>
    <n v="3"/>
    <n v="1"/>
    <n v="4"/>
    <n v="10"/>
    <n v="2"/>
    <n v="3"/>
    <n v="2"/>
    <n v="2"/>
    <n v="9"/>
    <n v="2"/>
    <n v="3"/>
    <n v="2"/>
    <n v="4"/>
    <n v="0"/>
  </r>
  <r>
    <n v="186255500"/>
    <s v="2555Q"/>
    <s v="MIL (US31)"/>
    <m/>
    <s v="LC"/>
    <s v="Purification"/>
    <s v="Pumps"/>
    <n v="9237.61"/>
    <s v="Sharon Bibbo"/>
    <s v="Backlog"/>
    <n v="0"/>
    <n v="0"/>
    <n v="0"/>
    <n v="0"/>
    <n v="0"/>
    <n v="0"/>
    <n v="0"/>
    <n v="0"/>
    <n v="0"/>
    <n v="0"/>
    <n v="0"/>
    <n v="0"/>
    <n v="0"/>
    <n v="0"/>
    <n v="0"/>
    <n v="0"/>
    <n v="0"/>
    <n v="0"/>
    <n v="0"/>
    <n v="0"/>
    <n v="12"/>
    <n v="0"/>
    <n v="0"/>
    <n v="0"/>
    <n v="0"/>
  </r>
  <r>
    <n v="186255500"/>
    <s v="2555Q"/>
    <s v="MIL (US31)"/>
    <n v="4"/>
    <s v="LC"/>
    <s v="Purification"/>
    <s v="Pumps"/>
    <n v="9237.61"/>
    <s v="Sharon Bibbo"/>
    <s v="End Inv @ Accept Plan Volume"/>
    <n v="0"/>
    <n v="0"/>
    <n v="0"/>
    <n v="4"/>
    <m/>
    <n v="6"/>
    <n v="5"/>
    <n v="8"/>
    <n v="8"/>
    <n v="27"/>
    <n v="6"/>
    <n v="5"/>
    <n v="8"/>
    <n v="8"/>
    <n v="8"/>
    <n v="8"/>
    <n v="7"/>
    <n v="7"/>
    <n v="7"/>
    <m/>
    <n v="9"/>
    <n v="9"/>
    <n v="10"/>
    <n v="9"/>
    <m/>
  </r>
  <r>
    <n v="186255500"/>
    <s v="2555Q"/>
    <s v="MIL (US31)"/>
    <n v="4"/>
    <s v="LC"/>
    <s v="Purification"/>
    <s v="Pumps"/>
    <n v="9237.61"/>
    <s v="Sharon Bibbo"/>
    <s v="Planned Ending INV"/>
    <n v="0"/>
    <n v="0"/>
    <n v="0"/>
    <n v="4"/>
    <m/>
    <n v="6"/>
    <n v="5"/>
    <n v="8"/>
    <n v="8"/>
    <n v="27"/>
    <n v="6"/>
    <n v="5"/>
    <n v="8"/>
    <n v="8"/>
    <n v="8"/>
    <n v="8"/>
    <n v="7"/>
    <n v="7"/>
    <n v="7"/>
    <m/>
    <n v="9"/>
    <n v="9"/>
    <n v="10"/>
    <n v="9"/>
    <m/>
  </r>
  <r>
    <n v="186255500"/>
    <s v="2555Q"/>
    <s v="MIL (US31)"/>
    <m/>
    <s v="LC"/>
    <s v="Purification"/>
    <s v="Pumps"/>
    <n v="9237.61"/>
    <s v="Sharon Bibbo"/>
    <s v="Planned Ending INV Value"/>
    <n v="0"/>
    <n v="0"/>
    <n v="0"/>
    <n v="38354.839999999997"/>
    <n v="38354.839999999997"/>
    <n v="57532.259999999995"/>
    <n v="47943.549999999996"/>
    <n v="76709.679999999993"/>
    <n v="76709.679999999993"/>
    <n v="258895.16999999998"/>
    <n v="57532.259999999995"/>
    <n v="47943.549999999996"/>
    <n v="76709.679999999993"/>
    <n v="73900.88"/>
    <n v="73900.88"/>
    <n v="73900.88"/>
    <n v="64663.270000000004"/>
    <n v="64663.270000000004"/>
    <n v="64663.270000000004"/>
    <m/>
    <n v="83138.490000000005"/>
    <n v="83138.490000000005"/>
    <n v="92376.1"/>
    <n v="83138.490000000005"/>
    <m/>
  </r>
  <r>
    <n v="186255500"/>
    <s v="2555Q"/>
    <s v="MIL (US31)"/>
    <m/>
    <s v="LC"/>
    <s v="Purification"/>
    <s v="Pumps"/>
    <n v="9237.61"/>
    <s v="Sharon Bibbo"/>
    <s v="Planned Ending Inv Value @ Accpt Plan"/>
    <m/>
    <m/>
    <m/>
    <m/>
    <n v="0"/>
    <m/>
    <m/>
    <m/>
    <m/>
    <n v="0"/>
    <n v="57532.259999999995"/>
    <n v="47943.549999999996"/>
    <n v="76709.679999999993"/>
    <n v="73900.88"/>
    <n v="73900.88"/>
    <n v="73900.88"/>
    <n v="64663.270000000004"/>
    <n v="64663.270000000004"/>
    <n v="64663.270000000004"/>
    <m/>
    <n v="83138.490000000005"/>
    <n v="83138.490000000005"/>
    <n v="92376.1"/>
    <n v="83138.490000000005"/>
    <m/>
  </r>
  <r>
    <n v="186255500"/>
    <s v="2555Q"/>
    <s v="MIL (US31)"/>
    <m/>
    <s v="LC"/>
    <s v="Purification"/>
    <s v="Pumps"/>
    <n v="9237.61"/>
    <s v="Sharon Bibbo"/>
    <s v="Proposed Production "/>
    <m/>
    <m/>
    <m/>
    <m/>
    <m/>
    <m/>
    <m/>
    <m/>
    <m/>
    <m/>
    <m/>
    <m/>
    <m/>
    <n v="2"/>
    <n v="2"/>
    <n v="2"/>
    <n v="2"/>
    <n v="2"/>
    <n v="2"/>
    <n v="8"/>
    <n v="3"/>
    <n v="3"/>
    <n v="3"/>
    <n v="3"/>
    <n v="0"/>
  </r>
  <r>
    <n v="186269501"/>
    <s v="e2695 Separations Module w/o H/C"/>
    <s v="WPPL (SG20)"/>
    <m/>
    <s v="LC"/>
    <s v="Alliance"/>
    <s v="Alliances"/>
    <n v="5936.58"/>
    <s v="Ee Ling Lim"/>
    <s v="∆ Accepted from Proposed"/>
    <m/>
    <m/>
    <m/>
    <m/>
    <m/>
    <m/>
    <m/>
    <m/>
    <m/>
    <n v="0"/>
    <n v="0"/>
    <n v="0"/>
    <n v="1085"/>
    <n v="-200"/>
    <n v="885"/>
    <n v="0"/>
    <n v="0"/>
    <n v="0"/>
    <n v="0"/>
    <m/>
    <n v="0"/>
    <n v="0"/>
    <n v="0"/>
    <n v="0"/>
    <m/>
  </r>
  <r>
    <n v="186269501"/>
    <s v="e2695 Separations Module w/o H/C"/>
    <s v="WPPL (SG20)"/>
    <m/>
    <s v="LC"/>
    <s v="Alliance"/>
    <s v="Alliances"/>
    <n v="5936.58"/>
    <s v="Ee Ling Lim"/>
    <s v="∆ Proposed from Current"/>
    <m/>
    <m/>
    <m/>
    <m/>
    <m/>
    <m/>
    <m/>
    <m/>
    <m/>
    <n v="0"/>
    <m/>
    <m/>
    <n v="-270"/>
    <n v="0"/>
    <n v="-270"/>
    <n v="0"/>
    <n v="0"/>
    <n v="0"/>
    <n v="0"/>
    <m/>
    <n v="0"/>
    <n v="0"/>
    <n v="0"/>
    <n v="0"/>
    <m/>
  </r>
  <r>
    <n v="186269501"/>
    <s v="e2695 Separations Module w/o H/C"/>
    <s v="WPPL (SG20)"/>
    <m/>
    <s v="LC"/>
    <s v="Alliance"/>
    <s v="Alliances"/>
    <n v="5936.58"/>
    <s v="Ee Ling Lim"/>
    <s v="Accepted Plan"/>
    <m/>
    <m/>
    <m/>
    <m/>
    <m/>
    <m/>
    <m/>
    <m/>
    <m/>
    <n v="0"/>
    <m/>
    <m/>
    <m/>
    <n v="0"/>
    <n v="0"/>
    <n v="320"/>
    <n v="330"/>
    <n v="300"/>
    <n v="320"/>
    <n v="1270"/>
    <n v="62"/>
    <n v="0"/>
    <n v="0"/>
    <n v="0"/>
    <n v="0"/>
  </r>
  <r>
    <n v="186269501"/>
    <s v="e2695 Separations Module w/o H/C"/>
    <s v="WPPL (SG20)"/>
    <m/>
    <s v="LC"/>
    <s v="Alliance"/>
    <s v="Alliances"/>
    <n v="5936.58"/>
    <s v="Ee Ling Lim"/>
    <s v="Budget"/>
    <n v="0"/>
    <n v="0"/>
    <n v="0"/>
    <n v="0"/>
    <m/>
    <n v="0"/>
    <n v="0"/>
    <n v="0"/>
    <n v="0"/>
    <m/>
    <n v="0"/>
    <n v="0"/>
    <n v="0"/>
    <n v="0"/>
    <m/>
    <n v="288.20139328689044"/>
    <n v="308.78720709309692"/>
    <n v="280.71564281190626"/>
    <n v="308.41291956934771"/>
    <n v="1186.1171627612414"/>
    <n v="30"/>
    <n v="0"/>
    <n v="0"/>
    <n v="0"/>
    <n v="0"/>
  </r>
  <r>
    <n v="186269501"/>
    <s v="e2695 Separations Module w/o H/C"/>
    <s v="WPPL (SG20)"/>
    <m/>
    <s v="LC"/>
    <s v="Alliance"/>
    <s v="Alliances"/>
    <n v="5936.58"/>
    <s v="Ee Ling Lim"/>
    <s v="Current Production Plan"/>
    <m/>
    <m/>
    <m/>
    <m/>
    <m/>
    <m/>
    <m/>
    <m/>
    <m/>
    <n v="0"/>
    <n v="303"/>
    <n v="297"/>
    <n v="291"/>
    <n v="195"/>
    <n v="1086"/>
    <n v="320"/>
    <n v="330"/>
    <n v="300"/>
    <n v="320"/>
    <n v="1270"/>
    <n v="62"/>
    <n v="0"/>
    <n v="0"/>
    <n v="0"/>
    <n v="0"/>
  </r>
  <r>
    <n v="186269501"/>
    <s v="e2695 Separations Module w/o H/C"/>
    <s v="WPPL (SG20)"/>
    <m/>
    <s v="LC"/>
    <s v="Alliance"/>
    <s v="Alliances"/>
    <n v="5936.58"/>
    <s v="Ee Ling Lim"/>
    <s v="Demand Plan"/>
    <n v="189"/>
    <n v="199"/>
    <n v="182"/>
    <n v="269"/>
    <m/>
    <n v="184"/>
    <n v="284"/>
    <n v="386"/>
    <n v="239"/>
    <n v="1093"/>
    <n v="264"/>
    <n v="327"/>
    <n v="214"/>
    <n v="352"/>
    <n v="1157"/>
    <n v="284"/>
    <n v="308"/>
    <n v="252"/>
    <n v="313"/>
    <n v="1157"/>
    <n v="130"/>
    <n v="0"/>
    <n v="0"/>
    <n v="0"/>
    <n v="0"/>
  </r>
  <r>
    <n v="186269501"/>
    <s v="e2695 Separations Module w/o H/C"/>
    <s v="WPPL (SG20)"/>
    <m/>
    <s v="LC"/>
    <s v="Alliance"/>
    <s v="Alliances"/>
    <n v="5936.58"/>
    <s v="Ee Ling Lim"/>
    <s v="Backlog"/>
    <n v="0"/>
    <n v="0"/>
    <n v="0"/>
    <n v="0"/>
    <n v="0"/>
    <n v="0"/>
    <n v="0"/>
    <n v="0"/>
    <n v="0"/>
    <n v="0"/>
    <n v="0"/>
    <n v="0"/>
    <n v="0"/>
    <n v="0"/>
    <n v="0"/>
    <n v="0"/>
    <n v="0"/>
    <n v="0"/>
    <n v="0"/>
    <n v="0"/>
    <n v="0"/>
    <n v="0"/>
    <n v="0"/>
    <n v="0"/>
    <n v="0"/>
  </r>
  <r>
    <n v="186269501"/>
    <s v="e2695 Separations Module w/o H/C"/>
    <s v="WPPL (SG20)"/>
    <n v="85"/>
    <s v="LC"/>
    <s v="Alliance"/>
    <s v="Alliances"/>
    <n v="5936.58"/>
    <s v="Ee Ling Lim"/>
    <s v="End Inv @ Accept Plan Volume"/>
    <n v="80"/>
    <n v="105"/>
    <n v="42"/>
    <n v="14"/>
    <m/>
    <n v="94"/>
    <n v="89"/>
    <n v="63"/>
    <n v="59"/>
    <n v="305"/>
    <n v="134"/>
    <n v="122"/>
    <n v="177"/>
    <n v="68"/>
    <n v="68"/>
    <n v="90"/>
    <n v="124"/>
    <n v="150"/>
    <n v="125"/>
    <m/>
    <n v="48"/>
    <n v="48"/>
    <n v="48"/>
    <n v="48"/>
    <m/>
  </r>
  <r>
    <n v="186269501"/>
    <s v="e2695 Separations Module w/o H/C"/>
    <s v="WPPL (SG20)"/>
    <n v="85"/>
    <s v="LC"/>
    <s v="Alliance"/>
    <s v="Alliances"/>
    <n v="5936.58"/>
    <s v="Ee Ling Lim"/>
    <s v="Planned Ending INV"/>
    <n v="80"/>
    <n v="105"/>
    <n v="42"/>
    <n v="14"/>
    <m/>
    <n v="94"/>
    <n v="89"/>
    <n v="63"/>
    <n v="59"/>
    <n v="305"/>
    <n v="134"/>
    <n v="122"/>
    <n v="177"/>
    <n v="68"/>
    <n v="68"/>
    <n v="90"/>
    <n v="124"/>
    <n v="150"/>
    <n v="125"/>
    <m/>
    <n v="48"/>
    <n v="48"/>
    <n v="48"/>
    <n v="48"/>
    <m/>
  </r>
  <r>
    <n v="186269501"/>
    <s v="e2695 Separations Module w/o H/C"/>
    <s v="WPPL (SG20)"/>
    <m/>
    <s v="LC"/>
    <s v="Alliance"/>
    <s v="Alliances"/>
    <n v="5936.58"/>
    <s v="Ee Ling Lim"/>
    <s v="Planned Ending INV Value"/>
    <n v="534099.20000000019"/>
    <n v="701005.20000000019"/>
    <n v="280402.08000000007"/>
    <n v="93467.360000000015"/>
    <n v="1608973.8400000005"/>
    <n v="627566.56000000017"/>
    <n v="594185.3600000001"/>
    <n v="420603.12000000011"/>
    <n v="393898.16000000009"/>
    <n v="2036253.2000000007"/>
    <n v="894616.16000000027"/>
    <n v="814501.28000000014"/>
    <n v="854558.7200000002"/>
    <n v="403687.44"/>
    <n v="403687.44"/>
    <n v="534292.19999999995"/>
    <n v="736135.92"/>
    <n v="890487"/>
    <n v="742072.5"/>
    <m/>
    <n v="284955.83999999997"/>
    <n v="284955.83999999997"/>
    <n v="284955.83999999997"/>
    <n v="284955.83999999997"/>
    <m/>
  </r>
  <r>
    <n v="186269501"/>
    <s v="e2695 Separations Module w/o H/C"/>
    <s v="WPPL (SG20)"/>
    <m/>
    <s v="LC"/>
    <s v="Alliance"/>
    <s v="Alliances"/>
    <n v="5936.58"/>
    <s v="Ee Ling Lim"/>
    <s v="Planned Ending Inv Value @ Accpt Plan"/>
    <m/>
    <m/>
    <m/>
    <m/>
    <n v="0"/>
    <m/>
    <m/>
    <m/>
    <m/>
    <n v="0"/>
    <n v="894616.16000000027"/>
    <n v="814501.28000000014"/>
    <n v="854558.7200000002"/>
    <n v="403687.44"/>
    <n v="403687.44"/>
    <n v="534292.19999999995"/>
    <n v="736135.92"/>
    <n v="890487"/>
    <n v="742072.5"/>
    <m/>
    <n v="284955.83999999997"/>
    <n v="284955.83999999997"/>
    <n v="284955.83999999997"/>
    <n v="284955.83999999997"/>
    <m/>
  </r>
  <r>
    <n v="186269501"/>
    <s v="e2695 Separations Module w/o H/C"/>
    <s v="WPPL (SG20)"/>
    <m/>
    <s v="LC"/>
    <s v="Alliance"/>
    <s v="Alliances"/>
    <n v="5936.58"/>
    <s v="Ee Ling Lim"/>
    <s v="Proposed Production "/>
    <m/>
    <m/>
    <m/>
    <m/>
    <m/>
    <m/>
    <m/>
    <m/>
    <m/>
    <m/>
    <m/>
    <m/>
    <m/>
    <n v="200"/>
    <n v="200"/>
    <n v="320"/>
    <n v="330"/>
    <n v="300"/>
    <n v="320"/>
    <n v="1270"/>
    <n v="62"/>
    <n v="0"/>
    <n v="0"/>
    <n v="0"/>
    <n v="0"/>
  </r>
  <r>
    <n v="186269502"/>
    <s v="e2695 Separations Module w/Heater Cooler"/>
    <s v="WPPL (SG20)"/>
    <m/>
    <s v="LC"/>
    <s v="Alliance"/>
    <s v="Alliances"/>
    <n v="6217.03"/>
    <s v="Ee Ling Lim"/>
    <s v="∆ Accepted from Proposed"/>
    <m/>
    <m/>
    <m/>
    <m/>
    <m/>
    <m/>
    <m/>
    <m/>
    <m/>
    <n v="0"/>
    <n v="0"/>
    <n v="0"/>
    <n v="2020"/>
    <n v="-485"/>
    <n v="1535"/>
    <n v="0"/>
    <n v="0"/>
    <n v="0"/>
    <n v="0"/>
    <m/>
    <n v="0"/>
    <n v="0"/>
    <n v="0"/>
    <n v="0"/>
    <m/>
  </r>
  <r>
    <n v="186269502"/>
    <s v="e2695 Separations Module w/Heater Cooler"/>
    <s v="WPPL (SG20)"/>
    <m/>
    <s v="LC"/>
    <s v="Alliance"/>
    <s v="Alliances"/>
    <n v="6217.03"/>
    <s v="Ee Ling Lim"/>
    <s v="∆ Proposed from Current"/>
    <m/>
    <m/>
    <m/>
    <m/>
    <m/>
    <m/>
    <m/>
    <m/>
    <m/>
    <n v="0"/>
    <m/>
    <m/>
    <n v="-440"/>
    <n v="0"/>
    <n v="-440"/>
    <n v="0"/>
    <n v="0"/>
    <n v="0"/>
    <n v="0"/>
    <m/>
    <n v="0"/>
    <n v="0"/>
    <n v="0"/>
    <n v="0"/>
    <m/>
  </r>
  <r>
    <n v="186269502"/>
    <s v="e2695 Separations Module w/Heater Cooler"/>
    <s v="WPPL (SG20)"/>
    <m/>
    <s v="LC"/>
    <s v="Alliance"/>
    <s v="Alliances"/>
    <n v="6217.03"/>
    <s v="Ee Ling Lim"/>
    <s v="Accepted Plan"/>
    <m/>
    <m/>
    <m/>
    <m/>
    <m/>
    <m/>
    <m/>
    <m/>
    <m/>
    <n v="0"/>
    <m/>
    <m/>
    <m/>
    <n v="0"/>
    <n v="0"/>
    <n v="530"/>
    <n v="509"/>
    <n v="550"/>
    <n v="610"/>
    <n v="2199"/>
    <n v="88"/>
    <n v="0"/>
    <n v="0"/>
    <n v="0"/>
    <n v="0"/>
  </r>
  <r>
    <n v="186269502"/>
    <s v="e2695 Separations Module w/Heater Cooler"/>
    <s v="WPPL (SG20)"/>
    <m/>
    <s v="LC"/>
    <s v="Alliance"/>
    <s v="Alliances"/>
    <n v="6217.03"/>
    <s v="Ee Ling Lim"/>
    <s v="Budget"/>
    <n v="0"/>
    <n v="0"/>
    <n v="0"/>
    <n v="0"/>
    <m/>
    <n v="0"/>
    <n v="0"/>
    <n v="0"/>
    <n v="0"/>
    <m/>
    <n v="0"/>
    <n v="0"/>
    <n v="0"/>
    <n v="0"/>
    <m/>
    <n v="481.79860671310956"/>
    <n v="516.21279290690313"/>
    <n v="469.28435718809374"/>
    <n v="515.58708043065235"/>
    <n v="1982.8828372387588"/>
    <n v="120"/>
    <n v="0"/>
    <n v="0"/>
    <n v="0"/>
    <n v="0"/>
  </r>
  <r>
    <n v="186269502"/>
    <s v="e2695 Separations Module w/Heater Cooler"/>
    <s v="WPPL (SG20)"/>
    <m/>
    <s v="LC"/>
    <s v="Alliance"/>
    <s v="Alliances"/>
    <n v="6217.03"/>
    <s v="Ee Ling Lim"/>
    <s v="Current Production Plan"/>
    <m/>
    <m/>
    <m/>
    <m/>
    <m/>
    <m/>
    <m/>
    <m/>
    <m/>
    <n v="0"/>
    <n v="475"/>
    <n v="585"/>
    <n v="480"/>
    <n v="550"/>
    <n v="2090"/>
    <n v="530"/>
    <n v="509"/>
    <n v="550"/>
    <n v="610"/>
    <n v="2199"/>
    <n v="88"/>
    <n v="0"/>
    <n v="0"/>
    <n v="0"/>
    <n v="0"/>
  </r>
  <r>
    <n v="186269502"/>
    <s v="e2695 Separations Module w/Heater Cooler"/>
    <s v="WPPL (SG20)"/>
    <m/>
    <s v="LC"/>
    <s v="Alliance"/>
    <s v="Alliances"/>
    <n v="6217.03"/>
    <s v="Ee Ling Lim"/>
    <s v="Demand Plan"/>
    <n v="351"/>
    <n v="421"/>
    <n v="446"/>
    <n v="505"/>
    <m/>
    <n v="417"/>
    <n v="519"/>
    <n v="479"/>
    <n v="560"/>
    <n v="1975"/>
    <n v="495"/>
    <n v="493"/>
    <n v="550"/>
    <n v="615"/>
    <n v="2153"/>
    <n v="422"/>
    <n v="535"/>
    <n v="512"/>
    <n v="594"/>
    <n v="2063"/>
    <n v="160"/>
    <n v="0"/>
    <n v="0"/>
    <n v="0"/>
    <n v="0"/>
  </r>
  <r>
    <n v="186269502"/>
    <s v="e2695 Separations Module w/Heater Cooler"/>
    <s v="WPPL (SG20)"/>
    <m/>
    <s v="LC"/>
    <s v="Alliance"/>
    <s v="Alliances"/>
    <n v="6217.03"/>
    <s v="Ee Ling Lim"/>
    <s v="Backlog"/>
    <n v="0"/>
    <n v="0"/>
    <n v="0"/>
    <n v="0"/>
    <n v="0"/>
    <n v="0"/>
    <n v="0"/>
    <n v="0"/>
    <n v="0"/>
    <n v="0"/>
    <n v="0"/>
    <n v="0"/>
    <n v="0"/>
    <n v="0"/>
    <n v="0"/>
    <n v="0"/>
    <n v="0"/>
    <n v="0"/>
    <n v="0"/>
    <n v="0"/>
    <n v="83"/>
    <n v="0"/>
    <n v="0"/>
    <n v="0"/>
    <n v="0"/>
  </r>
  <r>
    <n v="186269502"/>
    <s v="e2695 Separations Module w/Heater Cooler"/>
    <s v="WPPL (SG20)"/>
    <n v="165"/>
    <s v="LC"/>
    <s v="Alliance"/>
    <s v="Alliances"/>
    <n v="6217.03"/>
    <s v="Ee Ling Lim"/>
    <s v="End Inv @ Accept Plan Volume"/>
    <n v="249"/>
    <n v="175"/>
    <n v="51"/>
    <n v="10"/>
    <m/>
    <n v="60"/>
    <n v="147"/>
    <n v="112"/>
    <n v="90"/>
    <n v="409"/>
    <n v="93"/>
    <n v="235"/>
    <n v="154"/>
    <n v="90"/>
    <n v="90"/>
    <n v="112"/>
    <n v="153"/>
    <n v="177"/>
    <n v="163"/>
    <m/>
    <n v="42"/>
    <n v="42"/>
    <n v="42"/>
    <n v="42"/>
    <m/>
  </r>
  <r>
    <n v="186269502"/>
    <s v="e2695 Separations Module w/Heater Cooler"/>
    <s v="WPPL (SG20)"/>
    <n v="165"/>
    <s v="LC"/>
    <s v="Alliance"/>
    <s v="Alliances"/>
    <n v="6217.03"/>
    <s v="Ee Ling Lim"/>
    <s v="Planned Ending INV"/>
    <n v="249"/>
    <n v="175"/>
    <n v="51"/>
    <n v="10"/>
    <m/>
    <n v="60"/>
    <n v="147"/>
    <n v="112"/>
    <n v="90"/>
    <n v="409"/>
    <n v="93"/>
    <n v="235"/>
    <n v="154"/>
    <n v="90"/>
    <n v="90"/>
    <n v="112"/>
    <n v="153"/>
    <n v="177"/>
    <n v="163"/>
    <m/>
    <n v="42"/>
    <n v="42"/>
    <n v="42"/>
    <n v="42"/>
    <m/>
  </r>
  <r>
    <n v="186269502"/>
    <s v="e2695 Separations Module w/Heater Cooler"/>
    <s v="WPPL (SG20)"/>
    <m/>
    <s v="LC"/>
    <s v="Alliance"/>
    <s v="Alliances"/>
    <n v="6217.03"/>
    <s v="Ee Ling Lim"/>
    <s v="Planned Ending INV Value"/>
    <n v="1740512.49"/>
    <n v="1223251.75"/>
    <n v="356490.51"/>
    <n v="69900.100000000006"/>
    <n v="3390154.85"/>
    <n v="419400.60000000003"/>
    <n v="1027531.4700000001"/>
    <n v="782881.12"/>
    <n v="629100.9"/>
    <n v="2858914.09"/>
    <n v="650070.93000000005"/>
    <n v="1642652.35"/>
    <n v="796861.14"/>
    <n v="559532.69999999995"/>
    <n v="559532.69999999995"/>
    <n v="696307.36"/>
    <n v="951205.59"/>
    <n v="1100414.31"/>
    <n v="1013375.89"/>
    <m/>
    <n v="261115.25999999998"/>
    <n v="261115.25999999998"/>
    <n v="261115.25999999998"/>
    <n v="261115.25999999998"/>
    <m/>
  </r>
  <r>
    <n v="186269502"/>
    <s v="e2695 Separations Module w/Heater Cooler"/>
    <s v="WPPL (SG20)"/>
    <m/>
    <s v="LC"/>
    <s v="Alliance"/>
    <s v="Alliances"/>
    <n v="6217.03"/>
    <s v="Ee Ling Lim"/>
    <s v="Planned Ending Inv Value @ Accpt Plan"/>
    <m/>
    <m/>
    <m/>
    <m/>
    <n v="0"/>
    <m/>
    <m/>
    <m/>
    <m/>
    <n v="0"/>
    <n v="650070.93000000005"/>
    <n v="1642652.35"/>
    <n v="796861.14"/>
    <n v="559532.69999999995"/>
    <n v="559532.69999999995"/>
    <n v="696307.36"/>
    <n v="951205.59"/>
    <n v="1100414.31"/>
    <n v="1013375.89"/>
    <m/>
    <n v="261115.25999999998"/>
    <n v="261115.25999999998"/>
    <n v="261115.25999999998"/>
    <n v="261115.25999999998"/>
    <m/>
  </r>
  <r>
    <n v="186269502"/>
    <s v="e2695 Separations Module w/Heater Cooler"/>
    <s v="WPPL (SG20)"/>
    <m/>
    <s v="LC"/>
    <s v="Alliance"/>
    <s v="Alliances"/>
    <n v="6217.03"/>
    <s v="Ee Ling Lim"/>
    <s v="Proposed Production "/>
    <m/>
    <m/>
    <m/>
    <m/>
    <m/>
    <m/>
    <m/>
    <m/>
    <m/>
    <m/>
    <m/>
    <m/>
    <m/>
    <n v="485"/>
    <n v="485"/>
    <n v="530"/>
    <n v="509"/>
    <n v="550"/>
    <n v="610"/>
    <n v="2199"/>
    <n v="88"/>
    <n v="0"/>
    <n v="0"/>
    <n v="0"/>
    <n v="0"/>
  </r>
  <r>
    <n v="186269503"/>
    <s v="e2695D w/ Heater Cooler 6-Samples"/>
    <s v="WPPL (SG20)"/>
    <m/>
    <s v="LC"/>
    <s v="Alliance"/>
    <s v="Alliances"/>
    <n v="7505.94"/>
    <s v="Ee Ling Lim"/>
    <s v="∆ Accepted from Proposed"/>
    <m/>
    <m/>
    <m/>
    <m/>
    <m/>
    <m/>
    <m/>
    <m/>
    <m/>
    <n v="0"/>
    <n v="0"/>
    <n v="0"/>
    <n v="8"/>
    <n v="0"/>
    <n v="8"/>
    <n v="0"/>
    <n v="0"/>
    <n v="0"/>
    <n v="0"/>
    <m/>
    <n v="0"/>
    <n v="0"/>
    <n v="0"/>
    <n v="0"/>
    <m/>
  </r>
  <r>
    <n v="186269503"/>
    <s v="e2695D w/ Heater Cooler 6-Samples"/>
    <s v="WPPL (SG20)"/>
    <m/>
    <s v="LC"/>
    <s v="Alliance"/>
    <s v="Alliances"/>
    <n v="7505.94"/>
    <s v="Ee Ling Lim"/>
    <s v="∆ Proposed from Current"/>
    <m/>
    <m/>
    <m/>
    <m/>
    <m/>
    <m/>
    <m/>
    <m/>
    <m/>
    <n v="0"/>
    <m/>
    <m/>
    <n v="-8"/>
    <n v="0"/>
    <n v="-8"/>
    <n v="0"/>
    <n v="0"/>
    <n v="0"/>
    <n v="0"/>
    <m/>
    <n v="0"/>
    <n v="0"/>
    <n v="0"/>
    <n v="0"/>
    <m/>
  </r>
  <r>
    <n v="186269503"/>
    <s v="e2695D w/ Heater Cooler 6-Samples"/>
    <s v="WPPL (SG20)"/>
    <m/>
    <s v="LC"/>
    <s v="Alliance"/>
    <s v="Alliances"/>
    <n v="7505.94"/>
    <s v="Ee Ling Lim"/>
    <s v="Accepted Plan"/>
    <m/>
    <m/>
    <m/>
    <m/>
    <m/>
    <m/>
    <m/>
    <m/>
    <m/>
    <n v="0"/>
    <m/>
    <m/>
    <m/>
    <n v="0"/>
    <n v="0"/>
    <n v="0"/>
    <n v="0"/>
    <n v="0"/>
    <n v="0"/>
    <n v="0"/>
    <n v="0"/>
    <n v="0"/>
    <n v="0"/>
    <n v="0"/>
    <n v="0"/>
  </r>
  <r>
    <n v="186269503"/>
    <s v="e2695D w/ Heater Cooler 6-Samples"/>
    <s v="WPPL (SG20)"/>
    <m/>
    <s v="LC"/>
    <s v="Alliance"/>
    <s v="Alliances"/>
    <n v="7505.94"/>
    <s v="Ee Ling Lim"/>
    <s v="Budget"/>
    <n v="0"/>
    <n v="0"/>
    <n v="0"/>
    <n v="0"/>
    <m/>
    <n v="0"/>
    <n v="0"/>
    <n v="0"/>
    <n v="0"/>
    <m/>
    <n v="0"/>
    <n v="0"/>
    <n v="0"/>
    <n v="0"/>
    <m/>
    <n v="0"/>
    <n v="0"/>
    <n v="0"/>
    <n v="0"/>
    <n v="0"/>
    <n v="0"/>
    <n v="0"/>
    <n v="0"/>
    <n v="0"/>
    <n v="0"/>
  </r>
  <r>
    <n v="186269503"/>
    <s v="e2695D w/ Heater Cooler 6-Samples"/>
    <s v="WPPL (SG20)"/>
    <m/>
    <s v="LC"/>
    <s v="Alliance"/>
    <s v="Alliances"/>
    <n v="7505.94"/>
    <s v="Ee Ling Lim"/>
    <s v="Current Production Plan"/>
    <m/>
    <m/>
    <m/>
    <m/>
    <m/>
    <m/>
    <m/>
    <m/>
    <m/>
    <n v="0"/>
    <n v="9"/>
    <n v="8"/>
    <n v="8"/>
    <n v="0"/>
    <n v="25"/>
    <n v="0"/>
    <n v="0"/>
    <n v="0"/>
    <n v="0"/>
    <n v="0"/>
    <n v="0"/>
    <n v="0"/>
    <n v="0"/>
    <n v="0"/>
    <n v="0"/>
  </r>
  <r>
    <n v="186269503"/>
    <s v="e2695D w/ Heater Cooler 6-Samples"/>
    <s v="WPPL (SG20)"/>
    <m/>
    <s v="LC"/>
    <s v="Alliance"/>
    <s v="Alliances"/>
    <n v="7505.94"/>
    <s v="Ee Ling Lim"/>
    <s v="Demand Plan"/>
    <n v="3"/>
    <n v="4"/>
    <n v="13"/>
    <n v="4"/>
    <m/>
    <n v="6"/>
    <n v="6"/>
    <n v="10"/>
    <n v="9"/>
    <n v="31"/>
    <n v="4"/>
    <n v="1"/>
    <n v="1"/>
    <n v="3"/>
    <n v="9"/>
    <n v="2"/>
    <n v="3"/>
    <n v="1"/>
    <n v="5"/>
    <n v="11"/>
    <n v="2"/>
    <n v="0"/>
    <n v="0"/>
    <n v="0"/>
    <n v="0"/>
  </r>
  <r>
    <n v="186269503"/>
    <s v="e2695D w/ Heater Cooler 6-Samples"/>
    <s v="WPPL (SG20)"/>
    <m/>
    <s v="LC"/>
    <s v="Alliance"/>
    <s v="Alliances"/>
    <n v="7505.94"/>
    <s v="Ee Ling Lim"/>
    <s v="Backlog"/>
    <n v="0"/>
    <n v="0"/>
    <n v="0"/>
    <n v="0"/>
    <n v="0"/>
    <n v="0"/>
    <n v="0"/>
    <n v="0"/>
    <n v="0"/>
    <n v="0"/>
    <n v="0"/>
    <n v="0"/>
    <n v="0"/>
    <n v="0"/>
    <n v="0"/>
    <n v="0"/>
    <n v="0"/>
    <n v="0"/>
    <n v="0"/>
    <n v="0"/>
    <n v="8"/>
    <n v="0"/>
    <n v="0"/>
    <n v="0"/>
    <n v="0"/>
  </r>
  <r>
    <n v="186269503"/>
    <s v="e2695D w/ Heater Cooler 6-Samples"/>
    <s v="WPPL (SG20)"/>
    <n v="4"/>
    <s v="LC"/>
    <s v="Alliance"/>
    <s v="Alliances"/>
    <n v="7505.94"/>
    <s v="Ee Ling Lim"/>
    <s v="End Inv @ Accept Plan Volume"/>
    <n v="4"/>
    <n v="7"/>
    <n v="6"/>
    <n v="3"/>
    <m/>
    <n v="2"/>
    <n v="5"/>
    <n v="5"/>
    <n v="21"/>
    <n v="33"/>
    <n v="10"/>
    <n v="22"/>
    <n v="24"/>
    <n v="21"/>
    <n v="21"/>
    <n v="18"/>
    <n v="15"/>
    <n v="15"/>
    <n v="9"/>
    <m/>
    <n v="6"/>
    <n v="6"/>
    <n v="6"/>
    <n v="6"/>
    <m/>
  </r>
  <r>
    <n v="186269503"/>
    <s v="e2695D w/ Heater Cooler 6-Samples"/>
    <s v="WPPL (SG20)"/>
    <n v="4"/>
    <s v="LC"/>
    <s v="Alliance"/>
    <s v="Alliances"/>
    <n v="7505.94"/>
    <s v="Ee Ling Lim"/>
    <s v="Planned Ending INV"/>
    <n v="4"/>
    <n v="7"/>
    <n v="6"/>
    <n v="3"/>
    <m/>
    <n v="2"/>
    <n v="5"/>
    <n v="5"/>
    <n v="21"/>
    <n v="33"/>
    <n v="10"/>
    <n v="22"/>
    <n v="24"/>
    <n v="21"/>
    <n v="21"/>
    <n v="18"/>
    <n v="15"/>
    <n v="15"/>
    <n v="9"/>
    <m/>
    <n v="6"/>
    <n v="6"/>
    <n v="6"/>
    <n v="6"/>
    <m/>
  </r>
  <r>
    <n v="186269503"/>
    <s v="e2695D w/ Heater Cooler 6-Samples"/>
    <s v="WPPL (SG20)"/>
    <m/>
    <s v="LC"/>
    <s v="Alliance"/>
    <s v="Alliances"/>
    <n v="7505.94"/>
    <s v="Ee Ling Lim"/>
    <s v="Planned Ending INV Value"/>
    <n v="33669.96"/>
    <n v="58922.43"/>
    <n v="50504.94"/>
    <n v="25252.47"/>
    <n v="168349.80000000002"/>
    <n v="16834.98"/>
    <n v="42087.45"/>
    <n v="42087.45"/>
    <n v="176767.29"/>
    <n v="277777.17"/>
    <n v="84174.9"/>
    <n v="185184.78"/>
    <n v="176767.29"/>
    <n v="157624.74"/>
    <n v="157624.74"/>
    <n v="135106.91999999998"/>
    <n v="112589.09999999999"/>
    <n v="112589.09999999999"/>
    <n v="67553.459999999992"/>
    <m/>
    <n v="45035.64"/>
    <n v="45035.64"/>
    <n v="45035.64"/>
    <n v="45035.64"/>
    <m/>
  </r>
  <r>
    <n v="186269503"/>
    <s v="e2695D w/ Heater Cooler 6-Samples"/>
    <s v="WPPL (SG20)"/>
    <m/>
    <s v="LC"/>
    <s v="Alliance"/>
    <s v="Alliances"/>
    <n v="7505.94"/>
    <s v="Ee Ling Lim"/>
    <s v="Planned Ending Inv Value @ Accpt Plan"/>
    <m/>
    <m/>
    <m/>
    <m/>
    <n v="0"/>
    <m/>
    <m/>
    <m/>
    <m/>
    <n v="0"/>
    <n v="84174.9"/>
    <n v="185184.78"/>
    <n v="176767.29"/>
    <n v="157624.74"/>
    <n v="157624.74"/>
    <n v="135106.91999999998"/>
    <n v="112589.09999999999"/>
    <n v="112589.09999999999"/>
    <n v="67553.459999999992"/>
    <m/>
    <n v="45035.64"/>
    <n v="45035.64"/>
    <n v="45035.64"/>
    <n v="45035.64"/>
    <m/>
  </r>
  <r>
    <n v="186269503"/>
    <s v="e2695D w/ Heater Cooler 6-Samples"/>
    <s v="WPPL (SG20)"/>
    <m/>
    <s v="LC"/>
    <s v="Alliance"/>
    <s v="Alliances"/>
    <n v="7505.94"/>
    <s v="Ee Ling Lim"/>
    <s v="Proposed Production "/>
    <m/>
    <m/>
    <m/>
    <m/>
    <m/>
    <m/>
    <m/>
    <m/>
    <m/>
    <m/>
    <m/>
    <m/>
    <m/>
    <n v="0"/>
    <n v="0"/>
    <n v="0"/>
    <n v="0"/>
    <n v="0"/>
    <n v="0"/>
    <n v="0"/>
    <n v="0"/>
    <n v="0"/>
    <n v="0"/>
    <n v="0"/>
    <n v="0"/>
  </r>
  <r>
    <n v="186269504"/>
    <s v="e2695D w/ Heater Cooler 8-Samples"/>
    <s v="WPPL (SG20)"/>
    <m/>
    <s v="LC"/>
    <s v="Alliance"/>
    <s v="Alliances"/>
    <n v="7609.01"/>
    <s v="Ee Ling Lim"/>
    <s v="∆ Accepted from Proposed"/>
    <m/>
    <m/>
    <m/>
    <m/>
    <m/>
    <m/>
    <m/>
    <m/>
    <m/>
    <n v="0"/>
    <n v="0"/>
    <n v="0"/>
    <n v="10"/>
    <n v="-2"/>
    <n v="8"/>
    <n v="0"/>
    <n v="0"/>
    <n v="0"/>
    <n v="0"/>
    <m/>
    <n v="0"/>
    <n v="0"/>
    <n v="0"/>
    <n v="0"/>
    <m/>
  </r>
  <r>
    <n v="186269504"/>
    <s v="e2695D w/ Heater Cooler 8-Samples"/>
    <s v="WPPL (SG20)"/>
    <m/>
    <s v="LC"/>
    <s v="Alliance"/>
    <s v="Alliances"/>
    <n v="7609.01"/>
    <s v="Ee Ling Lim"/>
    <s v="∆ Proposed from Current"/>
    <m/>
    <m/>
    <m/>
    <m/>
    <m/>
    <m/>
    <m/>
    <m/>
    <m/>
    <n v="0"/>
    <m/>
    <m/>
    <n v="0"/>
    <n v="0"/>
    <n v="0"/>
    <n v="0"/>
    <n v="0"/>
    <n v="0"/>
    <n v="0"/>
    <m/>
    <n v="0"/>
    <n v="0"/>
    <n v="0"/>
    <n v="0"/>
    <m/>
  </r>
  <r>
    <n v="186269504"/>
    <s v="e2695D w/ Heater Cooler 8-Samples"/>
    <s v="WPPL (SG20)"/>
    <m/>
    <s v="LC"/>
    <s v="Alliance"/>
    <s v="Alliances"/>
    <n v="7609.01"/>
    <s v="Ee Ling Lim"/>
    <s v="Accepted Plan"/>
    <m/>
    <m/>
    <m/>
    <m/>
    <m/>
    <m/>
    <m/>
    <m/>
    <m/>
    <n v="0"/>
    <m/>
    <m/>
    <m/>
    <n v="0"/>
    <n v="0"/>
    <n v="2"/>
    <n v="1"/>
    <n v="2"/>
    <n v="1"/>
    <n v="6"/>
    <n v="0"/>
    <n v="0"/>
    <n v="0"/>
    <n v="0"/>
    <n v="0"/>
  </r>
  <r>
    <n v="186269504"/>
    <s v="e2695D w/ Heater Cooler 8-Samples"/>
    <s v="WPPL (SG20)"/>
    <m/>
    <s v="LC"/>
    <s v="Alliance"/>
    <s v="Alliances"/>
    <n v="7609.01"/>
    <s v="Ee Ling Lim"/>
    <s v="Budget"/>
    <n v="0"/>
    <n v="0"/>
    <n v="0"/>
    <n v="0"/>
    <m/>
    <n v="0"/>
    <n v="0"/>
    <n v="0"/>
    <n v="0"/>
    <m/>
    <n v="0"/>
    <n v="0"/>
    <n v="0"/>
    <n v="0"/>
    <m/>
    <n v="2"/>
    <n v="1"/>
    <n v="3"/>
    <n v="3"/>
    <n v="9"/>
    <n v="0"/>
    <n v="0"/>
    <n v="0"/>
    <n v="0"/>
    <n v="0"/>
  </r>
  <r>
    <n v="186269504"/>
    <s v="e2695D w/ Heater Cooler 8-Samples"/>
    <s v="WPPL (SG20)"/>
    <m/>
    <s v="LC"/>
    <s v="Alliance"/>
    <s v="Alliances"/>
    <n v="7609.01"/>
    <s v="Ee Ling Lim"/>
    <s v="Current Production Plan"/>
    <m/>
    <m/>
    <m/>
    <m/>
    <m/>
    <m/>
    <m/>
    <m/>
    <m/>
    <n v="0"/>
    <n v="4"/>
    <n v="0"/>
    <n v="0"/>
    <n v="2"/>
    <n v="6"/>
    <n v="2"/>
    <n v="1"/>
    <n v="2"/>
    <n v="1"/>
    <n v="6"/>
    <n v="0"/>
    <n v="0"/>
    <n v="0"/>
    <n v="0"/>
    <n v="0"/>
  </r>
  <r>
    <n v="186269504"/>
    <s v="e2695D w/ Heater Cooler 8-Samples"/>
    <s v="WPPL (SG20)"/>
    <m/>
    <s v="LC"/>
    <s v="Alliance"/>
    <s v="Alliances"/>
    <n v="7609.01"/>
    <s v="Ee Ling Lim"/>
    <s v="Demand Plan"/>
    <n v="6"/>
    <n v="3"/>
    <n v="2"/>
    <n v="3"/>
    <m/>
    <n v="1"/>
    <n v="2"/>
    <n v="0"/>
    <n v="0"/>
    <n v="3"/>
    <n v="3"/>
    <n v="2"/>
    <n v="1"/>
    <n v="2"/>
    <n v="8"/>
    <n v="1"/>
    <n v="2"/>
    <n v="3"/>
    <n v="5"/>
    <n v="11"/>
    <n v="0"/>
    <n v="0"/>
    <n v="0"/>
    <n v="0"/>
    <n v="0"/>
  </r>
  <r>
    <n v="186269504"/>
    <s v="e2695D w/ Heater Cooler 8-Samples"/>
    <s v="WPPL (SG20)"/>
    <m/>
    <s v="LC"/>
    <s v="Alliance"/>
    <s v="Alliances"/>
    <n v="7609.01"/>
    <s v="Ee Ling Lim"/>
    <s v="Backlog"/>
    <n v="0"/>
    <n v="0"/>
    <n v="0"/>
    <n v="0"/>
    <n v="0"/>
    <n v="0"/>
    <n v="0"/>
    <n v="0"/>
    <n v="0"/>
    <n v="0"/>
    <n v="0"/>
    <n v="0"/>
    <n v="0"/>
    <n v="0"/>
    <n v="0"/>
    <n v="0"/>
    <n v="0"/>
    <n v="0"/>
    <n v="0"/>
    <n v="0"/>
    <n v="27"/>
    <n v="0"/>
    <n v="0"/>
    <n v="0"/>
    <n v="0"/>
  </r>
  <r>
    <n v="186269504"/>
    <s v="e2695D w/ Heater Cooler 8-Samples"/>
    <s v="WPPL (SG20)"/>
    <n v="3"/>
    <s v="LC"/>
    <s v="Alliance"/>
    <s v="Alliances"/>
    <n v="7609.01"/>
    <s v="Ee Ling Lim"/>
    <s v="End Inv @ Accept Plan Volume"/>
    <n v="2"/>
    <n v="2"/>
    <n v="5"/>
    <n v="1"/>
    <m/>
    <n v="7"/>
    <n v="8"/>
    <n v="9"/>
    <n v="7"/>
    <n v="31"/>
    <n v="11"/>
    <n v="7"/>
    <n v="6"/>
    <n v="7"/>
    <n v="7"/>
    <n v="6"/>
    <n v="7"/>
    <n v="6"/>
    <n v="2"/>
    <m/>
    <n v="2"/>
    <n v="2"/>
    <n v="2"/>
    <n v="2"/>
    <m/>
  </r>
  <r>
    <n v="186269504"/>
    <s v="e2695D w/ Heater Cooler 8-Samples"/>
    <s v="WPPL (SG20)"/>
    <n v="3"/>
    <s v="LC"/>
    <s v="Alliance"/>
    <s v="Alliances"/>
    <n v="7609.01"/>
    <s v="Ee Ling Lim"/>
    <s v="Planned Ending INV"/>
    <n v="2"/>
    <n v="2"/>
    <n v="5"/>
    <n v="1"/>
    <m/>
    <n v="7"/>
    <n v="8"/>
    <n v="9"/>
    <n v="7"/>
    <n v="31"/>
    <n v="11"/>
    <n v="7"/>
    <n v="6"/>
    <n v="7"/>
    <n v="7"/>
    <n v="6"/>
    <n v="7"/>
    <n v="6"/>
    <n v="2"/>
    <m/>
    <n v="2"/>
    <n v="2"/>
    <n v="2"/>
    <n v="2"/>
    <m/>
  </r>
  <r>
    <n v="186269504"/>
    <s v="e2695D w/ Heater Cooler 8-Samples"/>
    <s v="WPPL (SG20)"/>
    <m/>
    <s v="LC"/>
    <s v="Alliance"/>
    <s v="Alliances"/>
    <n v="7609.01"/>
    <s v="Ee Ling Lim"/>
    <s v="Planned Ending INV Value"/>
    <n v="17059.400000000001"/>
    <n v="17059.400000000001"/>
    <n v="42648.5"/>
    <n v="8529.7000000000007"/>
    <n v="85297"/>
    <n v="59707.900000000009"/>
    <n v="68237.600000000006"/>
    <n v="76767.3"/>
    <n v="59707.900000000009"/>
    <n v="264420.7"/>
    <n v="93826.700000000012"/>
    <n v="59707.900000000009"/>
    <n v="51178.200000000004"/>
    <n v="53263.07"/>
    <n v="53263.07"/>
    <n v="45654.06"/>
    <n v="53263.07"/>
    <n v="45654.06"/>
    <n v="15218.02"/>
    <m/>
    <n v="15218.02"/>
    <n v="15218.02"/>
    <n v="15218.02"/>
    <n v="15218.02"/>
    <m/>
  </r>
  <r>
    <n v="186269504"/>
    <s v="e2695D w/ Heater Cooler 8-Samples"/>
    <s v="WPPL (SG20)"/>
    <m/>
    <s v="LC"/>
    <s v="Alliance"/>
    <s v="Alliances"/>
    <n v="7609.01"/>
    <s v="Ee Ling Lim"/>
    <s v="Planned Ending Inv Value @ Accpt Plan"/>
    <m/>
    <m/>
    <m/>
    <m/>
    <n v="0"/>
    <m/>
    <m/>
    <m/>
    <m/>
    <n v="0"/>
    <n v="93826.700000000012"/>
    <n v="59707.900000000009"/>
    <n v="51178.200000000004"/>
    <n v="53263.07"/>
    <n v="53263.07"/>
    <n v="45654.06"/>
    <n v="53263.07"/>
    <n v="45654.06"/>
    <n v="15218.02"/>
    <m/>
    <n v="15218.02"/>
    <n v="15218.02"/>
    <n v="15218.02"/>
    <n v="15218.02"/>
    <m/>
  </r>
  <r>
    <n v="186269504"/>
    <s v="e2695D w/ Heater Cooler 8-Samples"/>
    <s v="WPPL (SG20)"/>
    <m/>
    <s v="LC"/>
    <s v="Alliance"/>
    <s v="Alliances"/>
    <n v="7609.01"/>
    <s v="Ee Ling Lim"/>
    <s v="Proposed Production "/>
    <m/>
    <m/>
    <m/>
    <m/>
    <m/>
    <m/>
    <m/>
    <m/>
    <m/>
    <m/>
    <m/>
    <m/>
    <m/>
    <n v="2"/>
    <n v="2"/>
    <n v="2"/>
    <n v="1"/>
    <n v="2"/>
    <n v="1"/>
    <n v="6"/>
    <n v="0"/>
    <n v="0"/>
    <n v="0"/>
    <n v="0"/>
    <n v="0"/>
  </r>
  <r>
    <n v="186269505"/>
    <s v="e2695 Separations Module w/o HC"/>
    <s v="WPPL (SG20)"/>
    <m/>
    <s v="LC"/>
    <s v="Alliance"/>
    <s v="Alliances"/>
    <n v="5936.58"/>
    <s v="Ee Ling Lim"/>
    <s v="∆ Accepted from Proposed"/>
    <m/>
    <m/>
    <m/>
    <m/>
    <m/>
    <m/>
    <m/>
    <m/>
    <m/>
    <n v="0"/>
    <m/>
    <m/>
    <m/>
    <m/>
    <n v="0"/>
    <n v="0"/>
    <n v="0"/>
    <n v="0"/>
    <n v="0"/>
    <m/>
    <n v="0"/>
    <n v="0"/>
    <n v="0"/>
    <n v="0"/>
    <m/>
  </r>
  <r>
    <n v="186269505"/>
    <s v="e2695 Separations Module w/o HC"/>
    <s v="WPPL (SG20)"/>
    <m/>
    <s v="LC"/>
    <s v="Alliance"/>
    <s v="Alliances"/>
    <n v="5936.58"/>
    <s v="Ee Ling Lim"/>
    <s v="∆ Proposed from Current"/>
    <m/>
    <m/>
    <m/>
    <m/>
    <m/>
    <m/>
    <m/>
    <m/>
    <m/>
    <n v="0"/>
    <m/>
    <m/>
    <m/>
    <m/>
    <n v="0"/>
    <n v="0"/>
    <n v="0"/>
    <n v="0"/>
    <n v="0"/>
    <m/>
    <n v="0"/>
    <n v="0"/>
    <n v="-20"/>
    <n v="0"/>
    <m/>
  </r>
  <r>
    <n v="186269505"/>
    <s v="e2695 Separations Module w/o HC"/>
    <s v="WPPL (SG20)"/>
    <m/>
    <s v="LC"/>
    <s v="Alliance"/>
    <s v="Alliances"/>
    <n v="5936.58"/>
    <s v="Ee Ling Lim"/>
    <s v="Accepted Plan"/>
    <m/>
    <m/>
    <m/>
    <m/>
    <m/>
    <m/>
    <m/>
    <m/>
    <m/>
    <n v="0"/>
    <m/>
    <m/>
    <m/>
    <m/>
    <n v="0"/>
    <n v="0"/>
    <n v="0"/>
    <n v="0"/>
    <n v="0"/>
    <n v="0"/>
    <n v="215"/>
    <n v="275"/>
    <n v="250"/>
    <n v="275"/>
    <n v="0"/>
  </r>
  <r>
    <n v="186269505"/>
    <s v="e2695 Separations Module w/o HC"/>
    <s v="WPPL (SG20)"/>
    <m/>
    <s v="LC"/>
    <s v="Alliance"/>
    <s v="Alliances"/>
    <n v="5936.58"/>
    <s v="Ee Ling Lim"/>
    <s v="Budget"/>
    <n v="0"/>
    <n v="0"/>
    <n v="0"/>
    <n v="0"/>
    <m/>
    <n v="0"/>
    <n v="0"/>
    <n v="0"/>
    <n v="0"/>
    <m/>
    <n v="0"/>
    <n v="0"/>
    <n v="0"/>
    <n v="0"/>
    <m/>
    <n v="0"/>
    <n v="0"/>
    <n v="0"/>
    <n v="0"/>
    <n v="0"/>
    <n v="265"/>
    <n v="275"/>
    <n v="275"/>
    <n v="275"/>
    <n v="0"/>
  </r>
  <r>
    <n v="186269505"/>
    <s v="e2695 Separations Module w/o HC"/>
    <s v="WPPL (SG20)"/>
    <m/>
    <s v="LC"/>
    <s v="Alliance"/>
    <s v="Alliances"/>
    <n v="5936.58"/>
    <s v="Ee Ling Lim"/>
    <s v="Current Production Plan"/>
    <m/>
    <m/>
    <m/>
    <m/>
    <m/>
    <m/>
    <m/>
    <m/>
    <m/>
    <n v="0"/>
    <m/>
    <m/>
    <m/>
    <m/>
    <n v="0"/>
    <n v="0"/>
    <n v="0"/>
    <n v="0"/>
    <n v="0"/>
    <n v="0"/>
    <n v="215"/>
    <n v="275"/>
    <n v="270"/>
    <n v="275"/>
    <n v="0"/>
  </r>
  <r>
    <n v="186269505"/>
    <s v="e2695 Separations Module w/o HC"/>
    <s v="WPPL (SG20)"/>
    <m/>
    <s v="LC"/>
    <s v="Alliance"/>
    <s v="Alliances"/>
    <n v="5936.58"/>
    <s v="Ee Ling Lim"/>
    <s v="Demand Plan"/>
    <n v="0"/>
    <n v="0"/>
    <n v="0"/>
    <n v="0"/>
    <m/>
    <n v="0"/>
    <n v="0"/>
    <n v="0"/>
    <n v="0"/>
    <n v="0"/>
    <n v="0"/>
    <n v="0"/>
    <n v="0"/>
    <n v="0"/>
    <n v="0"/>
    <n v="0"/>
    <n v="0"/>
    <n v="0"/>
    <n v="0"/>
    <n v="0"/>
    <n v="104"/>
    <n v="289"/>
    <n v="263"/>
    <n v="312"/>
    <n v="0"/>
  </r>
  <r>
    <n v="186269505"/>
    <s v="e2695 Separations Module w/o HC"/>
    <s v="WPPL (SG20)"/>
    <m/>
    <s v="LC"/>
    <s v="Alliance"/>
    <s v="Alliances"/>
    <n v="5936.58"/>
    <s v="Ee Ling Lim"/>
    <s v="Backlog"/>
    <n v="0"/>
    <n v="0"/>
    <n v="0"/>
    <n v="0"/>
    <n v="0"/>
    <n v="0"/>
    <n v="0"/>
    <n v="0"/>
    <n v="0"/>
    <n v="0"/>
    <n v="0"/>
    <n v="0"/>
    <n v="0"/>
    <n v="0"/>
    <n v="0"/>
    <n v="0"/>
    <n v="0"/>
    <n v="0"/>
    <n v="0"/>
    <n v="0"/>
    <n v="7"/>
    <n v="0"/>
    <n v="0"/>
    <n v="0"/>
    <n v="0"/>
  </r>
  <r>
    <n v="186269505"/>
    <s v="e2695 Separations Module w/o HC"/>
    <s v="WPPL (SG20)"/>
    <m/>
    <s v="LC"/>
    <s v="Alliance"/>
    <s v="Alliances"/>
    <n v="5936.58"/>
    <s v="Ee Ling Lim"/>
    <s v="End Inv @ Accept Plan Volume"/>
    <n v="0"/>
    <n v="0"/>
    <n v="0"/>
    <n v="0"/>
    <m/>
    <n v="0"/>
    <n v="0"/>
    <n v="0"/>
    <n v="0"/>
    <n v="0"/>
    <n v="0"/>
    <n v="0"/>
    <n v="0"/>
    <n v="0"/>
    <n v="0"/>
    <n v="0"/>
    <n v="0"/>
    <n v="0"/>
    <n v="0"/>
    <m/>
    <n v="131"/>
    <n v="117"/>
    <n v="104"/>
    <n v="67"/>
    <m/>
  </r>
  <r>
    <n v="186269505"/>
    <s v="e2695 Separations Module w/o HC"/>
    <s v="WPPL (SG20)"/>
    <m/>
    <s v="LC"/>
    <s v="Alliance"/>
    <s v="Alliances"/>
    <n v="5936.58"/>
    <s v="Ee Ling Lim"/>
    <s v="Planned Ending INV"/>
    <n v="0"/>
    <n v="0"/>
    <n v="0"/>
    <n v="0"/>
    <m/>
    <n v="0"/>
    <n v="0"/>
    <n v="0"/>
    <n v="0"/>
    <n v="0"/>
    <n v="0"/>
    <n v="0"/>
    <n v="0"/>
    <n v="0"/>
    <n v="0"/>
    <n v="0"/>
    <n v="0"/>
    <n v="0"/>
    <n v="0"/>
    <m/>
    <n v="131"/>
    <n v="117"/>
    <n v="104"/>
    <n v="67"/>
    <m/>
  </r>
  <r>
    <n v="186269505"/>
    <s v="e2695 Separations Module w/o HC"/>
    <s v="WPPL (SG20)"/>
    <m/>
    <s v="LC"/>
    <s v="Alliance"/>
    <s v="Alliances"/>
    <n v="5936.58"/>
    <s v="Ee Ling Lim"/>
    <s v="Planned Ending INV Value"/>
    <n v="0"/>
    <n v="0"/>
    <n v="0"/>
    <n v="0"/>
    <n v="0"/>
    <n v="0"/>
    <n v="0"/>
    <n v="0"/>
    <n v="0"/>
    <n v="0"/>
    <n v="0"/>
    <n v="0"/>
    <n v="0"/>
    <n v="0"/>
    <n v="0"/>
    <n v="0"/>
    <n v="0"/>
    <n v="0"/>
    <n v="0"/>
    <m/>
    <n v="777691.98"/>
    <n v="694579.86"/>
    <n v="617404.31999999995"/>
    <n v="397750.86"/>
    <m/>
  </r>
  <r>
    <n v="186269505"/>
    <s v="e2695 Separations Module w/o HC"/>
    <s v="WPPL (SG20)"/>
    <m/>
    <s v="LC"/>
    <s v="Alliance"/>
    <s v="Alliances"/>
    <n v="5936.58"/>
    <s v="Ee Ling Lim"/>
    <s v="Planned Ending Inv Value @ Accpt Plan"/>
    <m/>
    <m/>
    <m/>
    <m/>
    <n v="0"/>
    <m/>
    <m/>
    <m/>
    <m/>
    <n v="0"/>
    <m/>
    <m/>
    <m/>
    <n v="0"/>
    <n v="0"/>
    <n v="0"/>
    <n v="0"/>
    <n v="0"/>
    <n v="0"/>
    <m/>
    <n v="777691.98"/>
    <n v="694579.86"/>
    <n v="617404.31999999995"/>
    <n v="397750.86"/>
    <m/>
  </r>
  <r>
    <n v="186269505"/>
    <s v="e2695 Separations Module w/o HC"/>
    <s v="WPPL (SG20)"/>
    <m/>
    <s v="LC"/>
    <s v="Alliance"/>
    <s v="Alliances"/>
    <n v="5936.58"/>
    <s v="Ee Ling Lim"/>
    <s v="Proposed Production "/>
    <m/>
    <m/>
    <m/>
    <m/>
    <m/>
    <m/>
    <m/>
    <m/>
    <m/>
    <m/>
    <m/>
    <m/>
    <m/>
    <m/>
    <n v="0"/>
    <n v="0"/>
    <n v="0"/>
    <n v="0"/>
    <n v="0"/>
    <n v="0"/>
    <n v="215"/>
    <n v="275"/>
    <n v="250"/>
    <n v="275"/>
    <n v="0"/>
  </r>
  <r>
    <n v="186269506"/>
    <s v="e2695 Separations Module w/HC"/>
    <s v="WPPL (SG20)"/>
    <m/>
    <s v="LC"/>
    <s v="Alliance"/>
    <s v="Alliances"/>
    <n v="6217.03"/>
    <s v="Ee Ling Lim"/>
    <s v="∆ Accepted from Proposed"/>
    <m/>
    <m/>
    <m/>
    <m/>
    <m/>
    <m/>
    <m/>
    <m/>
    <m/>
    <n v="0"/>
    <m/>
    <m/>
    <m/>
    <m/>
    <n v="0"/>
    <n v="0"/>
    <n v="0"/>
    <n v="0"/>
    <n v="0"/>
    <m/>
    <n v="0"/>
    <n v="0"/>
    <n v="0"/>
    <n v="0"/>
    <m/>
  </r>
  <r>
    <n v="186269506"/>
    <s v="e2695 Separations Module w/HC"/>
    <s v="WPPL (SG20)"/>
    <m/>
    <s v="LC"/>
    <s v="Alliance"/>
    <s v="Alliances"/>
    <n v="6217.03"/>
    <s v="Ee Ling Lim"/>
    <s v="∆ Proposed from Current"/>
    <m/>
    <m/>
    <m/>
    <m/>
    <m/>
    <m/>
    <m/>
    <m/>
    <m/>
    <n v="0"/>
    <m/>
    <m/>
    <m/>
    <m/>
    <n v="0"/>
    <n v="0"/>
    <n v="0"/>
    <n v="0"/>
    <n v="0"/>
    <m/>
    <n v="0"/>
    <n v="0"/>
    <n v="20"/>
    <n v="0"/>
    <m/>
  </r>
  <r>
    <n v="186269506"/>
    <s v="e2695 Separations Module w/HC"/>
    <s v="WPPL (SG20)"/>
    <m/>
    <s v="LC"/>
    <s v="Alliance"/>
    <s v="Alliances"/>
    <n v="6217.03"/>
    <s v="Ee Ling Lim"/>
    <s v="Accepted Plan"/>
    <m/>
    <m/>
    <m/>
    <m/>
    <m/>
    <m/>
    <m/>
    <m/>
    <m/>
    <n v="0"/>
    <m/>
    <m/>
    <m/>
    <m/>
    <n v="0"/>
    <n v="0"/>
    <n v="0"/>
    <n v="0"/>
    <n v="0"/>
    <n v="0"/>
    <n v="370"/>
    <n v="540"/>
    <n v="470"/>
    <n v="540"/>
    <n v="0"/>
  </r>
  <r>
    <n v="186269506"/>
    <s v="e2695 Separations Module w/HC"/>
    <s v="WPPL (SG20)"/>
    <m/>
    <s v="LC"/>
    <s v="Alliance"/>
    <s v="Alliances"/>
    <n v="6217.03"/>
    <s v="Ee Ling Lim"/>
    <s v="Budget"/>
    <n v="0"/>
    <n v="0"/>
    <n v="0"/>
    <n v="0"/>
    <m/>
    <n v="0"/>
    <n v="0"/>
    <n v="0"/>
    <n v="0"/>
    <m/>
    <n v="0"/>
    <n v="0"/>
    <n v="0"/>
    <n v="0"/>
    <m/>
    <n v="0"/>
    <n v="0"/>
    <n v="0"/>
    <n v="0"/>
    <n v="0"/>
    <n v="413"/>
    <n v="540"/>
    <n v="490"/>
    <n v="540"/>
    <n v="0"/>
  </r>
  <r>
    <n v="186269506"/>
    <s v="e2695 Separations Module w/HC"/>
    <s v="WPPL (SG20)"/>
    <m/>
    <s v="LC"/>
    <s v="Alliance"/>
    <s v="Alliances"/>
    <n v="6217.03"/>
    <s v="Ee Ling Lim"/>
    <s v="Current Production Plan"/>
    <m/>
    <m/>
    <m/>
    <m/>
    <m/>
    <m/>
    <m/>
    <m/>
    <m/>
    <n v="0"/>
    <m/>
    <m/>
    <m/>
    <m/>
    <n v="0"/>
    <n v="0"/>
    <n v="0"/>
    <n v="0"/>
    <n v="0"/>
    <n v="0"/>
    <n v="370"/>
    <n v="540"/>
    <n v="450"/>
    <n v="540"/>
    <n v="0"/>
  </r>
  <r>
    <n v="186269506"/>
    <s v="e2695 Separations Module w/HC"/>
    <s v="WPPL (SG20)"/>
    <m/>
    <s v="LC"/>
    <s v="Alliance"/>
    <s v="Alliances"/>
    <n v="6217.03"/>
    <s v="Ee Ling Lim"/>
    <s v="Demand Plan"/>
    <n v="0"/>
    <n v="0"/>
    <n v="0"/>
    <n v="0"/>
    <m/>
    <n v="0"/>
    <n v="0"/>
    <n v="0"/>
    <n v="0"/>
    <n v="0"/>
    <n v="0"/>
    <n v="0"/>
    <n v="0"/>
    <n v="0"/>
    <n v="0"/>
    <n v="0"/>
    <n v="0"/>
    <n v="0"/>
    <n v="0"/>
    <n v="0"/>
    <n v="314"/>
    <n v="536"/>
    <n v="488"/>
    <n v="579"/>
    <n v="0"/>
  </r>
  <r>
    <n v="186269506"/>
    <s v="e2695 Separations Module w/HC"/>
    <s v="WPPL (SG20)"/>
    <m/>
    <s v="LC"/>
    <s v="Alliance"/>
    <s v="Alliances"/>
    <n v="6217.03"/>
    <s v="Ee Ling Lim"/>
    <s v="Backlog"/>
    <n v="0"/>
    <n v="0"/>
    <n v="0"/>
    <n v="0"/>
    <n v="0"/>
    <n v="0"/>
    <n v="0"/>
    <n v="0"/>
    <n v="0"/>
    <n v="0"/>
    <n v="0"/>
    <n v="0"/>
    <n v="0"/>
    <n v="0"/>
    <n v="0"/>
    <n v="0"/>
    <n v="0"/>
    <n v="0"/>
    <n v="0"/>
    <n v="0"/>
    <n v="0"/>
    <n v="0"/>
    <n v="0"/>
    <n v="0"/>
    <n v="0"/>
  </r>
  <r>
    <n v="186269506"/>
    <s v="e2695 Separations Module w/HC"/>
    <s v="WPPL (SG20)"/>
    <m/>
    <s v="LC"/>
    <s v="Alliance"/>
    <s v="Alliances"/>
    <n v="6217.03"/>
    <s v="Ee Ling Lim"/>
    <s v="End Inv @ Accept Plan Volume"/>
    <n v="0"/>
    <n v="0"/>
    <n v="0"/>
    <n v="0"/>
    <m/>
    <n v="0"/>
    <n v="0"/>
    <n v="0"/>
    <n v="0"/>
    <n v="0"/>
    <n v="0"/>
    <n v="0"/>
    <n v="0"/>
    <n v="0"/>
    <n v="0"/>
    <n v="0"/>
    <n v="0"/>
    <n v="0"/>
    <n v="0"/>
    <m/>
    <n v="112"/>
    <n v="116"/>
    <n v="98"/>
    <n v="59"/>
    <m/>
  </r>
  <r>
    <n v="186269506"/>
    <s v="e2695 Separations Module w/HC"/>
    <s v="WPPL (SG20)"/>
    <m/>
    <s v="LC"/>
    <s v="Alliance"/>
    <s v="Alliances"/>
    <n v="6217.03"/>
    <s v="Ee Ling Lim"/>
    <s v="Planned Ending INV"/>
    <n v="0"/>
    <n v="0"/>
    <n v="0"/>
    <n v="0"/>
    <m/>
    <n v="0"/>
    <n v="0"/>
    <n v="0"/>
    <n v="0"/>
    <n v="0"/>
    <n v="0"/>
    <n v="0"/>
    <n v="0"/>
    <n v="0"/>
    <n v="0"/>
    <n v="0"/>
    <n v="0"/>
    <n v="0"/>
    <n v="0"/>
    <m/>
    <n v="112"/>
    <n v="116"/>
    <n v="98"/>
    <n v="59"/>
    <m/>
  </r>
  <r>
    <n v="186269506"/>
    <s v="e2695 Separations Module w/HC"/>
    <s v="WPPL (SG20)"/>
    <m/>
    <s v="LC"/>
    <s v="Alliance"/>
    <s v="Alliances"/>
    <n v="6217.03"/>
    <s v="Ee Ling Lim"/>
    <s v="Planned Ending INV Value"/>
    <n v="0"/>
    <n v="0"/>
    <n v="0"/>
    <n v="0"/>
    <n v="0"/>
    <n v="0"/>
    <n v="0"/>
    <n v="0"/>
    <n v="0"/>
    <n v="0"/>
    <n v="0"/>
    <n v="0"/>
    <n v="0"/>
    <n v="0"/>
    <n v="0"/>
    <n v="0"/>
    <n v="0"/>
    <n v="0"/>
    <n v="0"/>
    <m/>
    <n v="696307.36"/>
    <n v="721175.48"/>
    <n v="609268.93999999994"/>
    <n v="366804.76999999996"/>
    <m/>
  </r>
  <r>
    <n v="186269506"/>
    <s v="e2695 Separations Module w/HC"/>
    <s v="WPPL (SG20)"/>
    <m/>
    <s v="LC"/>
    <s v="Alliance"/>
    <s v="Alliances"/>
    <n v="6217.03"/>
    <s v="Ee Ling Lim"/>
    <s v="Planned Ending Inv Value @ Accpt Plan"/>
    <m/>
    <m/>
    <m/>
    <m/>
    <n v="0"/>
    <m/>
    <m/>
    <m/>
    <m/>
    <n v="0"/>
    <m/>
    <m/>
    <m/>
    <n v="0"/>
    <n v="0"/>
    <n v="0"/>
    <n v="0"/>
    <n v="0"/>
    <n v="0"/>
    <m/>
    <n v="696307.36"/>
    <n v="721175.48"/>
    <n v="609268.93999999994"/>
    <n v="366804.76999999996"/>
    <m/>
  </r>
  <r>
    <n v="186269506"/>
    <s v="e2695 Separations Module w/HC"/>
    <s v="WPPL (SG20)"/>
    <m/>
    <s v="LC"/>
    <s v="Alliance"/>
    <s v="Alliances"/>
    <n v="6217.03"/>
    <s v="Ee Ling Lim"/>
    <s v="Proposed Production "/>
    <m/>
    <m/>
    <m/>
    <m/>
    <m/>
    <m/>
    <m/>
    <m/>
    <m/>
    <m/>
    <m/>
    <m/>
    <m/>
    <m/>
    <n v="0"/>
    <n v="0"/>
    <n v="0"/>
    <n v="0"/>
    <n v="0"/>
    <n v="0"/>
    <n v="370"/>
    <n v="540"/>
    <n v="470"/>
    <n v="540"/>
    <n v="0"/>
  </r>
  <r>
    <n v="186269507"/>
    <s v="e2695D w/ Heater Cooler 6-Samples"/>
    <s v="WPPL (SG20)"/>
    <m/>
    <s v="LC"/>
    <s v="Alliance"/>
    <s v="Alliances"/>
    <n v="7505.94"/>
    <s v="Ee Ling Lim"/>
    <s v="∆ Accepted from Proposed"/>
    <m/>
    <m/>
    <m/>
    <m/>
    <m/>
    <m/>
    <m/>
    <m/>
    <m/>
    <n v="0"/>
    <m/>
    <m/>
    <m/>
    <m/>
    <n v="0"/>
    <n v="0"/>
    <n v="0"/>
    <n v="0"/>
    <n v="0"/>
    <m/>
    <n v="0"/>
    <n v="0"/>
    <n v="0"/>
    <n v="0"/>
    <m/>
  </r>
  <r>
    <n v="186269507"/>
    <s v="e2695D w/ Heater Cooler 6-Samples"/>
    <s v="WPPL (SG20)"/>
    <m/>
    <s v="LC"/>
    <s v="Alliance"/>
    <s v="Alliances"/>
    <n v="7505.94"/>
    <s v="Ee Ling Lim"/>
    <s v="∆ Proposed from Current"/>
    <m/>
    <m/>
    <m/>
    <m/>
    <m/>
    <m/>
    <m/>
    <m/>
    <m/>
    <n v="0"/>
    <m/>
    <m/>
    <m/>
    <m/>
    <n v="0"/>
    <n v="0"/>
    <n v="0"/>
    <n v="0"/>
    <n v="0"/>
    <m/>
    <n v="0"/>
    <n v="0"/>
    <n v="0"/>
    <n v="0"/>
    <m/>
  </r>
  <r>
    <n v="186269507"/>
    <s v="e2695D w/ Heater Cooler 6-Samples"/>
    <s v="WPPL (SG20)"/>
    <m/>
    <s v="LC"/>
    <s v="Alliance"/>
    <s v="Alliances"/>
    <n v="7505.94"/>
    <s v="Ee Ling Lim"/>
    <s v="Accepted Plan"/>
    <m/>
    <m/>
    <m/>
    <m/>
    <m/>
    <m/>
    <m/>
    <m/>
    <m/>
    <n v="0"/>
    <m/>
    <m/>
    <m/>
    <m/>
    <n v="0"/>
    <n v="0"/>
    <n v="0"/>
    <n v="0"/>
    <n v="0"/>
    <n v="0"/>
    <n v="6"/>
    <n v="2"/>
    <n v="2"/>
    <n v="2"/>
    <n v="0"/>
  </r>
  <r>
    <n v="186269507"/>
    <s v="e2695D w/ Heater Cooler 6-Samples"/>
    <s v="WPPL (SG20)"/>
    <m/>
    <s v="LC"/>
    <s v="Alliance"/>
    <s v="Alliances"/>
    <n v="7505.94"/>
    <s v="Ee Ling Lim"/>
    <s v="Budget"/>
    <n v="0"/>
    <n v="0"/>
    <n v="0"/>
    <n v="0"/>
    <m/>
    <n v="0"/>
    <n v="0"/>
    <n v="0"/>
    <n v="0"/>
    <m/>
    <n v="0"/>
    <n v="0"/>
    <n v="0"/>
    <n v="0"/>
    <m/>
    <n v="0"/>
    <n v="0"/>
    <n v="0"/>
    <n v="0"/>
    <n v="0"/>
    <n v="6"/>
    <n v="2"/>
    <n v="2"/>
    <n v="2"/>
    <n v="0"/>
  </r>
  <r>
    <n v="186269507"/>
    <s v="e2695D w/ Heater Cooler 6-Samples"/>
    <s v="WPPL (SG20)"/>
    <m/>
    <s v="LC"/>
    <s v="Alliance"/>
    <s v="Alliances"/>
    <n v="7505.94"/>
    <s v="Ee Ling Lim"/>
    <s v="Current Production Plan"/>
    <m/>
    <m/>
    <m/>
    <m/>
    <m/>
    <m/>
    <m/>
    <m/>
    <m/>
    <n v="0"/>
    <m/>
    <m/>
    <m/>
    <m/>
    <n v="0"/>
    <n v="0"/>
    <n v="0"/>
    <n v="0"/>
    <n v="0"/>
    <n v="0"/>
    <n v="6"/>
    <n v="2"/>
    <n v="2"/>
    <n v="2"/>
    <n v="0"/>
  </r>
  <r>
    <n v="186269507"/>
    <s v="e2695D w/ Heater Cooler 6-Samples"/>
    <s v="WPPL (SG20)"/>
    <m/>
    <s v="LC"/>
    <s v="Alliance"/>
    <s v="Alliances"/>
    <n v="7505.94"/>
    <s v="Ee Ling Lim"/>
    <s v="Demand Plan"/>
    <n v="0"/>
    <n v="0"/>
    <n v="0"/>
    <n v="0"/>
    <m/>
    <n v="0"/>
    <n v="0"/>
    <n v="0"/>
    <n v="0"/>
    <n v="0"/>
    <n v="0"/>
    <n v="0"/>
    <n v="0"/>
    <n v="0"/>
    <n v="0"/>
    <n v="0"/>
    <n v="0"/>
    <n v="0"/>
    <n v="0"/>
    <n v="0"/>
    <n v="0"/>
    <n v="2"/>
    <n v="2"/>
    <n v="2"/>
    <n v="0"/>
  </r>
  <r>
    <n v="186269507"/>
    <s v="e2695D w/ Heater Cooler 6-Samples"/>
    <s v="WPPL (SG20)"/>
    <m/>
    <s v="LC"/>
    <s v="Alliance"/>
    <s v="Alliances"/>
    <n v="7505.94"/>
    <s v="Ee Ling Lim"/>
    <s v="Backlog"/>
    <n v="0"/>
    <n v="0"/>
    <n v="0"/>
    <n v="0"/>
    <n v="0"/>
    <n v="0"/>
    <n v="0"/>
    <n v="0"/>
    <n v="0"/>
    <n v="0"/>
    <n v="0"/>
    <n v="0"/>
    <n v="0"/>
    <n v="0"/>
    <n v="0"/>
    <n v="0"/>
    <n v="0"/>
    <n v="0"/>
    <n v="0"/>
    <n v="0"/>
    <n v="34"/>
    <n v="0"/>
    <n v="0"/>
    <n v="0"/>
    <n v="0"/>
  </r>
  <r>
    <n v="186269507"/>
    <s v="e2695D w/ Heater Cooler 6-Samples"/>
    <s v="WPPL (SG20)"/>
    <m/>
    <s v="LC"/>
    <s v="Alliance"/>
    <s v="Alliances"/>
    <n v="7505.94"/>
    <s v="Ee Ling Lim"/>
    <s v="End Inv @ Accept Plan Volume"/>
    <n v="0"/>
    <n v="0"/>
    <n v="0"/>
    <n v="0"/>
    <m/>
    <n v="0"/>
    <n v="0"/>
    <n v="0"/>
    <n v="0"/>
    <n v="0"/>
    <n v="0"/>
    <n v="0"/>
    <n v="0"/>
    <n v="0"/>
    <n v="0"/>
    <n v="0"/>
    <n v="0"/>
    <n v="0"/>
    <n v="0"/>
    <m/>
    <n v="5"/>
    <n v="5"/>
    <n v="5"/>
    <n v="5"/>
    <m/>
  </r>
  <r>
    <n v="186269507"/>
    <s v="e2695D w/ Heater Cooler 6-Samples"/>
    <s v="WPPL (SG20)"/>
    <m/>
    <s v="LC"/>
    <s v="Alliance"/>
    <s v="Alliances"/>
    <n v="7505.94"/>
    <s v="Ee Ling Lim"/>
    <s v="Planned Ending INV"/>
    <n v="0"/>
    <n v="0"/>
    <n v="0"/>
    <n v="0"/>
    <m/>
    <n v="0"/>
    <n v="0"/>
    <n v="0"/>
    <n v="0"/>
    <n v="0"/>
    <n v="0"/>
    <n v="0"/>
    <n v="0"/>
    <n v="0"/>
    <n v="0"/>
    <n v="0"/>
    <n v="0"/>
    <n v="0"/>
    <n v="0"/>
    <m/>
    <n v="5"/>
    <n v="5"/>
    <n v="5"/>
    <n v="5"/>
    <m/>
  </r>
  <r>
    <n v="186269507"/>
    <s v="e2695D w/ Heater Cooler 6-Samples"/>
    <s v="WPPL (SG20)"/>
    <m/>
    <s v="LC"/>
    <s v="Alliance"/>
    <s v="Alliances"/>
    <n v="7505.94"/>
    <s v="Ee Ling Lim"/>
    <s v="Planned Ending INV Value"/>
    <n v="0"/>
    <n v="0"/>
    <n v="0"/>
    <n v="0"/>
    <n v="0"/>
    <n v="0"/>
    <n v="0"/>
    <n v="0"/>
    <n v="0"/>
    <n v="0"/>
    <n v="0"/>
    <n v="0"/>
    <n v="0"/>
    <n v="0"/>
    <n v="0"/>
    <n v="0"/>
    <n v="0"/>
    <n v="0"/>
    <n v="0"/>
    <m/>
    <n v="37529.699999999997"/>
    <n v="37529.699999999997"/>
    <n v="37529.699999999997"/>
    <n v="37529.699999999997"/>
    <m/>
  </r>
  <r>
    <n v="186269507"/>
    <s v="e2695D w/ Heater Cooler 6-Samples"/>
    <s v="WPPL (SG20)"/>
    <m/>
    <s v="LC"/>
    <s v="Alliance"/>
    <s v="Alliances"/>
    <n v="7505.94"/>
    <s v="Ee Ling Lim"/>
    <s v="Planned Ending Inv Value @ Accpt Plan"/>
    <m/>
    <m/>
    <m/>
    <m/>
    <n v="0"/>
    <m/>
    <m/>
    <m/>
    <m/>
    <n v="0"/>
    <m/>
    <m/>
    <m/>
    <n v="0"/>
    <n v="0"/>
    <n v="0"/>
    <n v="0"/>
    <n v="0"/>
    <n v="0"/>
    <m/>
    <n v="37529.699999999997"/>
    <n v="37529.699999999997"/>
    <n v="37529.699999999997"/>
    <n v="37529.699999999997"/>
    <m/>
  </r>
  <r>
    <n v="186269507"/>
    <s v="e2695D w/ Heater Cooler 6-Samples"/>
    <s v="WPPL (SG20)"/>
    <m/>
    <s v="LC"/>
    <s v="Alliance"/>
    <s v="Alliances"/>
    <n v="7505.94"/>
    <s v="Ee Ling Lim"/>
    <s v="Proposed Production "/>
    <m/>
    <m/>
    <m/>
    <m/>
    <m/>
    <m/>
    <m/>
    <m/>
    <m/>
    <m/>
    <m/>
    <m/>
    <m/>
    <m/>
    <n v="0"/>
    <n v="0"/>
    <n v="0"/>
    <n v="0"/>
    <n v="0"/>
    <n v="0"/>
    <n v="6"/>
    <n v="2"/>
    <n v="2"/>
    <n v="2"/>
    <n v="0"/>
  </r>
  <r>
    <n v="186269508"/>
    <s v="e2695D w/ Heater Cooler 8-Samples"/>
    <s v="WPPL (SG20)"/>
    <m/>
    <s v="LC"/>
    <s v="Alliance"/>
    <s v="Alliances"/>
    <n v="7609.01"/>
    <s v="Ee Ling Lim"/>
    <s v="∆ Accepted from Proposed"/>
    <m/>
    <m/>
    <m/>
    <m/>
    <m/>
    <m/>
    <m/>
    <m/>
    <m/>
    <n v="0"/>
    <m/>
    <m/>
    <m/>
    <m/>
    <n v="0"/>
    <n v="0"/>
    <n v="0"/>
    <n v="0"/>
    <n v="0"/>
    <m/>
    <n v="0"/>
    <n v="1"/>
    <n v="-1"/>
    <n v="0"/>
    <m/>
  </r>
  <r>
    <n v="186269508"/>
    <s v="e2695D w/ Heater Cooler 8-Samples"/>
    <s v="WPPL (SG20)"/>
    <m/>
    <s v="LC"/>
    <s v="Alliance"/>
    <s v="Alliances"/>
    <n v="7609.01"/>
    <s v="Ee Ling Lim"/>
    <s v="∆ Proposed from Current"/>
    <m/>
    <m/>
    <m/>
    <m/>
    <m/>
    <m/>
    <m/>
    <m/>
    <m/>
    <n v="0"/>
    <m/>
    <m/>
    <m/>
    <m/>
    <n v="0"/>
    <n v="0"/>
    <n v="0"/>
    <n v="0"/>
    <n v="0"/>
    <m/>
    <n v="0"/>
    <n v="-1"/>
    <n v="0"/>
    <n v="0"/>
    <m/>
  </r>
  <r>
    <n v="186269508"/>
    <s v="e2695D w/ Heater Cooler 8-Samples"/>
    <s v="WPPL (SG20)"/>
    <m/>
    <s v="LC"/>
    <s v="Alliance"/>
    <s v="Alliances"/>
    <n v="7609.01"/>
    <s v="Ee Ling Lim"/>
    <s v="Accepted Plan"/>
    <m/>
    <m/>
    <m/>
    <m/>
    <m/>
    <m/>
    <m/>
    <m/>
    <m/>
    <n v="0"/>
    <m/>
    <m/>
    <m/>
    <m/>
    <n v="0"/>
    <n v="0"/>
    <n v="0"/>
    <n v="0"/>
    <n v="0"/>
    <n v="0"/>
    <n v="6"/>
    <n v="3"/>
    <n v="1"/>
    <n v="2"/>
    <n v="0"/>
  </r>
  <r>
    <n v="186269508"/>
    <s v="e2695D w/ Heater Cooler 8-Samples"/>
    <s v="WPPL (SG20)"/>
    <m/>
    <s v="LC"/>
    <s v="Alliance"/>
    <s v="Alliances"/>
    <n v="7609.01"/>
    <s v="Ee Ling Lim"/>
    <s v="Budget"/>
    <n v="0"/>
    <n v="0"/>
    <n v="0"/>
    <n v="0"/>
    <m/>
    <n v="0"/>
    <n v="0"/>
    <n v="0"/>
    <n v="0"/>
    <m/>
    <n v="0"/>
    <n v="0"/>
    <n v="0"/>
    <n v="0"/>
    <m/>
    <n v="0"/>
    <n v="0"/>
    <n v="0"/>
    <n v="0"/>
    <n v="0"/>
    <n v="6"/>
    <n v="3"/>
    <n v="2"/>
    <n v="3"/>
    <n v="0"/>
  </r>
  <r>
    <n v="186269508"/>
    <s v="e2695D w/ Heater Cooler 8-Samples"/>
    <s v="WPPL (SG20)"/>
    <m/>
    <s v="LC"/>
    <s v="Alliance"/>
    <s v="Alliances"/>
    <n v="7609.01"/>
    <s v="Ee Ling Lim"/>
    <s v="Current Production Plan"/>
    <m/>
    <m/>
    <m/>
    <m/>
    <m/>
    <m/>
    <m/>
    <m/>
    <m/>
    <n v="0"/>
    <m/>
    <m/>
    <m/>
    <m/>
    <n v="0"/>
    <n v="0"/>
    <n v="0"/>
    <n v="0"/>
    <n v="0"/>
    <n v="0"/>
    <n v="6"/>
    <n v="3"/>
    <n v="2"/>
    <n v="2"/>
    <n v="0"/>
  </r>
  <r>
    <n v="186269508"/>
    <s v="e2695D w/ Heater Cooler 8-Samples"/>
    <s v="WPPL (SG20)"/>
    <m/>
    <s v="LC"/>
    <s v="Alliance"/>
    <s v="Alliances"/>
    <n v="7609.01"/>
    <s v="Ee Ling Lim"/>
    <s v="Demand Plan"/>
    <n v="0"/>
    <n v="0"/>
    <n v="0"/>
    <n v="0"/>
    <m/>
    <n v="0"/>
    <n v="0"/>
    <n v="0"/>
    <n v="0"/>
    <n v="0"/>
    <n v="0"/>
    <n v="0"/>
    <n v="0"/>
    <n v="0"/>
    <n v="0"/>
    <n v="0"/>
    <n v="0"/>
    <n v="0"/>
    <n v="0"/>
    <n v="0"/>
    <n v="0"/>
    <n v="2"/>
    <n v="2"/>
    <n v="2"/>
    <n v="0"/>
  </r>
  <r>
    <n v="186269508"/>
    <s v="e2695D w/ Heater Cooler 8-Samples"/>
    <s v="WPPL (SG20)"/>
    <m/>
    <s v="LC"/>
    <s v="Alliance"/>
    <s v="Alliances"/>
    <n v="7609.01"/>
    <s v="Ee Ling Lim"/>
    <s v="Backlog"/>
    <n v="0"/>
    <n v="0"/>
    <n v="0"/>
    <n v="0"/>
    <n v="0"/>
    <n v="0"/>
    <n v="0"/>
    <n v="0"/>
    <n v="0"/>
    <n v="0"/>
    <n v="0"/>
    <n v="0"/>
    <n v="0"/>
    <n v="0"/>
    <n v="0"/>
    <n v="0"/>
    <n v="0"/>
    <n v="0"/>
    <n v="0"/>
    <n v="0"/>
    <n v="7"/>
    <n v="0"/>
    <n v="0"/>
    <n v="0"/>
    <n v="0"/>
  </r>
  <r>
    <n v="186269508"/>
    <s v="e2695D w/ Heater Cooler 8-Samples"/>
    <s v="WPPL (SG20)"/>
    <m/>
    <s v="LC"/>
    <s v="Alliance"/>
    <s v="Alliances"/>
    <n v="7609.01"/>
    <s v="Ee Ling Lim"/>
    <s v="End Inv @ Accept Plan Volume"/>
    <n v="0"/>
    <n v="0"/>
    <n v="0"/>
    <n v="0"/>
    <m/>
    <n v="0"/>
    <n v="0"/>
    <n v="0"/>
    <n v="0"/>
    <n v="0"/>
    <n v="0"/>
    <n v="0"/>
    <n v="0"/>
    <n v="0"/>
    <n v="0"/>
    <n v="0"/>
    <n v="0"/>
    <n v="0"/>
    <n v="0"/>
    <m/>
    <n v="5"/>
    <n v="6"/>
    <n v="5"/>
    <n v="5"/>
    <m/>
  </r>
  <r>
    <n v="186269508"/>
    <s v="e2695D w/ Heater Cooler 8-Samples"/>
    <s v="WPPL (SG20)"/>
    <m/>
    <s v="LC"/>
    <s v="Alliance"/>
    <s v="Alliances"/>
    <n v="7609.01"/>
    <s v="Ee Ling Lim"/>
    <s v="Planned Ending INV"/>
    <n v="0"/>
    <n v="0"/>
    <n v="0"/>
    <n v="0"/>
    <m/>
    <n v="0"/>
    <n v="0"/>
    <n v="0"/>
    <n v="0"/>
    <n v="0"/>
    <n v="0"/>
    <n v="0"/>
    <n v="0"/>
    <n v="0"/>
    <n v="0"/>
    <n v="0"/>
    <n v="0"/>
    <n v="0"/>
    <n v="0"/>
    <m/>
    <n v="5"/>
    <n v="5"/>
    <n v="5"/>
    <n v="5"/>
    <m/>
  </r>
  <r>
    <n v="186269508"/>
    <s v="e2695D w/ Heater Cooler 8-Samples"/>
    <s v="WPPL (SG20)"/>
    <m/>
    <s v="LC"/>
    <s v="Alliance"/>
    <s v="Alliances"/>
    <n v="7609.01"/>
    <s v="Ee Ling Lim"/>
    <s v="Planned Ending INV Value"/>
    <n v="0"/>
    <n v="0"/>
    <n v="0"/>
    <n v="0"/>
    <n v="0"/>
    <n v="0"/>
    <n v="0"/>
    <n v="0"/>
    <n v="0"/>
    <n v="0"/>
    <n v="0"/>
    <n v="0"/>
    <n v="0"/>
    <n v="0"/>
    <n v="0"/>
    <n v="0"/>
    <n v="0"/>
    <n v="0"/>
    <n v="0"/>
    <m/>
    <n v="38045.050000000003"/>
    <n v="38045.050000000003"/>
    <n v="38045.050000000003"/>
    <n v="38045.050000000003"/>
    <m/>
  </r>
  <r>
    <n v="186269508"/>
    <s v="e2695D w/ Heater Cooler 8-Samples"/>
    <s v="WPPL (SG20)"/>
    <m/>
    <s v="LC"/>
    <s v="Alliance"/>
    <s v="Alliances"/>
    <n v="7609.01"/>
    <s v="Ee Ling Lim"/>
    <s v="Planned Ending Inv Value @ Accpt Plan"/>
    <m/>
    <m/>
    <m/>
    <m/>
    <n v="0"/>
    <m/>
    <m/>
    <m/>
    <m/>
    <n v="0"/>
    <m/>
    <m/>
    <m/>
    <n v="0"/>
    <n v="0"/>
    <n v="0"/>
    <n v="0"/>
    <n v="0"/>
    <n v="0"/>
    <m/>
    <n v="38045.050000000003"/>
    <n v="45654.06"/>
    <n v="38045.050000000003"/>
    <n v="38045.050000000003"/>
    <m/>
  </r>
  <r>
    <n v="186269508"/>
    <s v="e2695D w/ Heater Cooler 8-Samples"/>
    <s v="WPPL (SG20)"/>
    <m/>
    <s v="LC"/>
    <s v="Alliance"/>
    <s v="Alliances"/>
    <n v="7609.01"/>
    <s v="Ee Ling Lim"/>
    <s v="Proposed Production "/>
    <m/>
    <m/>
    <m/>
    <m/>
    <m/>
    <m/>
    <m/>
    <m/>
    <m/>
    <m/>
    <m/>
    <m/>
    <m/>
    <m/>
    <n v="0"/>
    <n v="0"/>
    <n v="0"/>
    <n v="0"/>
    <n v="0"/>
    <n v="0"/>
    <n v="6"/>
    <n v="2"/>
    <n v="2"/>
    <n v="2"/>
    <n v="0"/>
  </r>
  <r>
    <n v="186299800"/>
    <s v="2998 Photodiode Array Detector"/>
    <s v="MIL (US31) - Transfer to WPPL (SG20)"/>
    <m/>
    <s v="LC"/>
    <s v="Alliance"/>
    <s v="Detectors"/>
    <n v="3174.35"/>
    <n v="0"/>
    <s v="∆ Accepted from Proposed"/>
    <m/>
    <m/>
    <m/>
    <m/>
    <m/>
    <m/>
    <m/>
    <m/>
    <m/>
    <n v="0"/>
    <m/>
    <m/>
    <m/>
    <m/>
    <n v="0"/>
    <n v="0"/>
    <n v="0"/>
    <n v="0"/>
    <n v="0"/>
    <m/>
    <n v="0"/>
    <n v="-280"/>
    <n v="-250"/>
    <n v="-270"/>
    <m/>
  </r>
  <r>
    <n v="186299800"/>
    <s v="2998 Photodiode Array Detector"/>
    <s v="MIL (US31) - Transfer to WPPL (SG20)"/>
    <m/>
    <s v="LC"/>
    <s v="Alliance"/>
    <s v="Detectors"/>
    <n v="3174.35"/>
    <n v="0"/>
    <s v="∆ Proposed from Current"/>
    <m/>
    <m/>
    <m/>
    <m/>
    <m/>
    <m/>
    <m/>
    <m/>
    <m/>
    <n v="0"/>
    <m/>
    <m/>
    <m/>
    <m/>
    <n v="0"/>
    <n v="0"/>
    <n v="0"/>
    <n v="0"/>
    <n v="0"/>
    <m/>
    <n v="0"/>
    <n v="0"/>
    <n v="0"/>
    <n v="0"/>
    <m/>
  </r>
  <r>
    <n v="186299800"/>
    <s v="2998 Photodiode Array Detector"/>
    <s v="MIL (US31) - Transfer to WPPL (SG20)"/>
    <m/>
    <s v="LC"/>
    <s v="Alliance"/>
    <s v="Detectors"/>
    <n v="3174.35"/>
    <n v="0"/>
    <s v="Accepted Plan"/>
    <m/>
    <m/>
    <m/>
    <m/>
    <m/>
    <m/>
    <m/>
    <m/>
    <m/>
    <n v="0"/>
    <m/>
    <m/>
    <m/>
    <m/>
    <n v="0"/>
    <n v="0"/>
    <n v="0"/>
    <n v="0"/>
    <n v="30"/>
    <n v="30"/>
    <n v="290"/>
    <n v="0"/>
    <n v="0"/>
    <n v="0"/>
    <n v="0"/>
  </r>
  <r>
    <n v="186299800"/>
    <s v="2998 Photodiode Array Detector"/>
    <s v="MIL (US31) - Transfer to WPPL (SG20)"/>
    <m/>
    <s v="LC"/>
    <s v="Alliance"/>
    <s v="Detectors"/>
    <n v="3174.35"/>
    <n v="0"/>
    <s v="Budget"/>
    <n v="0"/>
    <n v="0"/>
    <n v="0"/>
    <n v="0"/>
    <m/>
    <n v="0"/>
    <n v="0"/>
    <n v="0"/>
    <n v="0"/>
    <m/>
    <n v="0"/>
    <n v="0"/>
    <n v="0"/>
    <n v="0"/>
    <m/>
    <n v="0"/>
    <n v="0"/>
    <n v="0"/>
    <n v="0"/>
    <n v="0"/>
    <n v="290"/>
    <n v="280"/>
    <n v="250"/>
    <n v="270"/>
    <n v="0"/>
  </r>
  <r>
    <n v="186299800"/>
    <s v="2998 Photodiode Array Detector"/>
    <s v="MIL (US31) - Transfer to WPPL (SG20)"/>
    <m/>
    <s v="LC"/>
    <s v="Alliance"/>
    <s v="Detectors"/>
    <n v="3174.35"/>
    <n v="0"/>
    <s v="Current Production Plan"/>
    <m/>
    <m/>
    <m/>
    <m/>
    <m/>
    <m/>
    <m/>
    <m/>
    <m/>
    <n v="0"/>
    <m/>
    <m/>
    <m/>
    <m/>
    <n v="0"/>
    <n v="0"/>
    <n v="0"/>
    <n v="0"/>
    <n v="30"/>
    <n v="30"/>
    <n v="290"/>
    <n v="280"/>
    <n v="250"/>
    <n v="270"/>
    <n v="0"/>
  </r>
  <r>
    <n v="186299800"/>
    <s v="2998 Photodiode Array Detector"/>
    <s v="MIL (US31) - Transfer to WPPL (SG20)"/>
    <m/>
    <s v="LC"/>
    <s v="Alliance"/>
    <s v="Detectors"/>
    <n v="3174.35"/>
    <n v="0"/>
    <s v="Demand Plan"/>
    <n v="0"/>
    <n v="0"/>
    <n v="0"/>
    <n v="0"/>
    <m/>
    <n v="0"/>
    <n v="0"/>
    <n v="0"/>
    <n v="0"/>
    <n v="0"/>
    <n v="0"/>
    <n v="0"/>
    <n v="0"/>
    <n v="0"/>
    <n v="0"/>
    <n v="0"/>
    <n v="0"/>
    <n v="0"/>
    <n v="0"/>
    <n v="0"/>
    <n v="176"/>
    <n v="264.20054196345615"/>
    <n v="234.49752245277176"/>
    <n v="278.16558994863237"/>
    <n v="0"/>
  </r>
  <r>
    <n v="186299800"/>
    <s v="2998 Photodiode Array Detector"/>
    <s v="MIL (US31) - Transfer to WPPL (SG20)"/>
    <m/>
    <s v="LC"/>
    <s v="Alliance"/>
    <s v="Detectors"/>
    <n v="3174.35"/>
    <n v="0"/>
    <s v="Backlog"/>
    <n v="0"/>
    <n v="0"/>
    <n v="0"/>
    <n v="0"/>
    <n v="0"/>
    <n v="0"/>
    <n v="0"/>
    <n v="0"/>
    <n v="0"/>
    <n v="0"/>
    <n v="0"/>
    <n v="0"/>
    <n v="0"/>
    <n v="0"/>
    <n v="0"/>
    <n v="0"/>
    <n v="0"/>
    <n v="0"/>
    <n v="0"/>
    <n v="0"/>
    <n v="7"/>
    <n v="0"/>
    <n v="0"/>
    <n v="0"/>
    <n v="0"/>
  </r>
  <r>
    <n v="186299800"/>
    <s v="2998 Photodiode Array Detector"/>
    <s v="MIL (US31) - Transfer to WPPL (SG20)"/>
    <m/>
    <s v="LC"/>
    <s v="Alliance"/>
    <s v="Detectors"/>
    <n v="3174.35"/>
    <n v="0"/>
    <s v="End Inv @ Accept Plan Volume"/>
    <n v="0"/>
    <n v="0"/>
    <n v="0"/>
    <n v="0"/>
    <m/>
    <n v="0"/>
    <n v="0"/>
    <n v="0"/>
    <n v="0"/>
    <n v="0"/>
    <n v="0"/>
    <n v="0"/>
    <n v="0"/>
    <n v="0"/>
    <n v="0"/>
    <n v="0"/>
    <n v="0"/>
    <n v="0"/>
    <n v="0"/>
    <m/>
    <n v="142"/>
    <n v="-122.20054196345615"/>
    <n v="-356.69806441622791"/>
    <n v="-634.86365436486028"/>
    <m/>
  </r>
  <r>
    <n v="186299800"/>
    <s v="2998 Photodiode Array Detector"/>
    <s v="MIL (US31) - Transfer to WPPL (SG20)"/>
    <m/>
    <s v="LC"/>
    <s v="Alliance"/>
    <s v="Detectors"/>
    <n v="3174.35"/>
    <n v="0"/>
    <s v="Planned Ending INV"/>
    <n v="0"/>
    <n v="0"/>
    <n v="0"/>
    <n v="0"/>
    <m/>
    <n v="0"/>
    <n v="0"/>
    <n v="0"/>
    <n v="0"/>
    <n v="0"/>
    <n v="0"/>
    <n v="0"/>
    <n v="0"/>
    <n v="0"/>
    <n v="0"/>
    <n v="0"/>
    <n v="0"/>
    <n v="0"/>
    <n v="0"/>
    <m/>
    <n v="142"/>
    <n v="157.79945803654385"/>
    <n v="173.30193558377209"/>
    <n v="165.13634563513972"/>
    <m/>
  </r>
  <r>
    <n v="186299800"/>
    <s v="2998 Photodiode Array Detector"/>
    <s v="MIL (US31) - Transfer to WPPL (SG20)"/>
    <m/>
    <s v="LC"/>
    <s v="Alliance"/>
    <s v="Detectors"/>
    <n v="3174.35"/>
    <n v="0"/>
    <s v="Planned Ending INV Value"/>
    <n v="0"/>
    <n v="0"/>
    <n v="0"/>
    <n v="0"/>
    <n v="0"/>
    <n v="0"/>
    <n v="0"/>
    <n v="0"/>
    <n v="0"/>
    <n v="0"/>
    <n v="0"/>
    <n v="0"/>
    <n v="0"/>
    <n v="0"/>
    <n v="0"/>
    <n v="0"/>
    <n v="0"/>
    <n v="0"/>
    <n v="0"/>
    <m/>
    <n v="450757.7"/>
    <n v="500910.70961830299"/>
    <n v="550120.99922034692"/>
    <n v="524200.55876690574"/>
    <m/>
  </r>
  <r>
    <n v="186299800"/>
    <s v="2998 Photodiode Array Detector"/>
    <s v="MIL (US31) - Transfer to WPPL (SG20)"/>
    <m/>
    <s v="LC"/>
    <s v="Alliance"/>
    <s v="Detectors"/>
    <n v="3174.35"/>
    <n v="0"/>
    <s v="Planned Ending Inv Value @ Accpt Plan"/>
    <m/>
    <m/>
    <m/>
    <m/>
    <n v="0"/>
    <m/>
    <m/>
    <m/>
    <m/>
    <n v="0"/>
    <m/>
    <m/>
    <m/>
    <n v="0"/>
    <n v="0"/>
    <n v="0"/>
    <n v="0"/>
    <n v="0"/>
    <n v="0"/>
    <m/>
    <n v="450757.7"/>
    <n v="0"/>
    <n v="0"/>
    <n v="0"/>
    <m/>
  </r>
  <r>
    <n v="186299800"/>
    <s v="2998 Photodiode Array Detector"/>
    <s v="MIL (US31) - Transfer to WPPL (SG20)"/>
    <m/>
    <s v="LC"/>
    <s v="Alliance"/>
    <s v="Detectors"/>
    <n v="3174.35"/>
    <n v="0"/>
    <s v="Proposed Production "/>
    <m/>
    <m/>
    <m/>
    <m/>
    <m/>
    <m/>
    <m/>
    <m/>
    <m/>
    <m/>
    <m/>
    <m/>
    <m/>
    <m/>
    <n v="0"/>
    <n v="0"/>
    <n v="0"/>
    <n v="0"/>
    <n v="30"/>
    <n v="30"/>
    <n v="290"/>
    <n v="280"/>
    <n v="250"/>
    <n v="270"/>
    <n v="0"/>
  </r>
  <r>
    <n v="200000167"/>
    <s v="E-SATIN START UP KIT"/>
    <s v="MIL (US31)"/>
    <m/>
    <s v="Data"/>
    <s v="Data H/W"/>
    <s v="Kits"/>
    <n v="81.900000000000006"/>
    <s v="Paul Brusco"/>
    <s v="∆ Accepted from Proposed"/>
    <m/>
    <m/>
    <m/>
    <m/>
    <m/>
    <m/>
    <m/>
    <m/>
    <m/>
    <n v="0"/>
    <n v="0"/>
    <n v="0"/>
    <n v="700"/>
    <n v="-170"/>
    <n v="530"/>
    <n v="0"/>
    <n v="0"/>
    <n v="0"/>
    <n v="0"/>
    <m/>
    <n v="0"/>
    <n v="0"/>
    <n v="0"/>
    <n v="0"/>
    <m/>
  </r>
  <r>
    <n v="200000167"/>
    <s v="E-SATIN START UP KIT"/>
    <s v="MIL (US31)"/>
    <m/>
    <s v="Data"/>
    <s v="Data H/W"/>
    <s v="Kits"/>
    <n v="81.900000000000006"/>
    <s v="Paul Brusco"/>
    <s v="∆ Proposed from Current"/>
    <m/>
    <m/>
    <m/>
    <m/>
    <m/>
    <m/>
    <m/>
    <m/>
    <m/>
    <n v="0"/>
    <m/>
    <m/>
    <n v="-160"/>
    <n v="0"/>
    <n v="-160"/>
    <n v="0"/>
    <n v="0"/>
    <n v="0"/>
    <n v="0"/>
    <m/>
    <n v="0"/>
    <n v="-40"/>
    <n v="-20"/>
    <n v="-90"/>
    <m/>
  </r>
  <r>
    <n v="200000167"/>
    <s v="E-SATIN START UP KIT"/>
    <s v="MIL (US31)"/>
    <m/>
    <s v="Data"/>
    <s v="Data H/W"/>
    <s v="Kits"/>
    <n v="81.900000000000006"/>
    <s v="Paul Brusco"/>
    <s v="Accepted Plan"/>
    <m/>
    <m/>
    <m/>
    <m/>
    <m/>
    <m/>
    <m/>
    <m/>
    <m/>
    <n v="0"/>
    <m/>
    <m/>
    <n v="700"/>
    <n v="0"/>
    <n v="0"/>
    <n v="150"/>
    <n v="100"/>
    <n v="130"/>
    <n v="470"/>
    <n v="850"/>
    <n v="220"/>
    <n v="180"/>
    <n v="180"/>
    <n v="160"/>
    <n v="0"/>
  </r>
  <r>
    <n v="200000167"/>
    <s v="E-SATIN START UP KIT"/>
    <s v="MIL (US31)"/>
    <m/>
    <s v="Data"/>
    <s v="Data H/W"/>
    <s v="Kits"/>
    <n v="81.900000000000006"/>
    <s v="Paul Brusco"/>
    <s v="Budget"/>
    <n v="0"/>
    <n v="0"/>
    <n v="0"/>
    <n v="0"/>
    <m/>
    <n v="0"/>
    <n v="0"/>
    <n v="0"/>
    <n v="0"/>
    <m/>
    <n v="0"/>
    <n v="0"/>
    <n v="0"/>
    <n v="0"/>
    <m/>
    <n v="150"/>
    <n v="150"/>
    <n v="150"/>
    <n v="250"/>
    <n v="700"/>
    <n v="0"/>
    <n v="0"/>
    <n v="0"/>
    <n v="0"/>
    <n v="0"/>
  </r>
  <r>
    <n v="200000167"/>
    <s v="E-SATIN START UP KIT"/>
    <s v="MIL (US31)"/>
    <m/>
    <s v="Data"/>
    <s v="Data H/W"/>
    <s v="Kits"/>
    <n v="81.900000000000006"/>
    <s v="Paul Brusco"/>
    <s v="Current Production Plan"/>
    <m/>
    <m/>
    <m/>
    <m/>
    <m/>
    <m/>
    <m/>
    <m/>
    <m/>
    <n v="0"/>
    <n v="0"/>
    <n v="0"/>
    <n v="0"/>
    <n v="0"/>
    <n v="0"/>
    <n v="150"/>
    <n v="100"/>
    <n v="130"/>
    <n v="470"/>
    <n v="850"/>
    <n v="220"/>
    <n v="220"/>
    <n v="200"/>
    <n v="250"/>
    <n v="0"/>
  </r>
  <r>
    <n v="200000167"/>
    <s v="E-SATIN START UP KIT"/>
    <s v="MIL (US31)"/>
    <m/>
    <s v="Data"/>
    <s v="Data H/W"/>
    <s v="Kits"/>
    <n v="81.900000000000006"/>
    <s v="Paul Brusco"/>
    <s v="Demand Plan"/>
    <n v="134"/>
    <n v="105"/>
    <n v="140"/>
    <n v="159"/>
    <m/>
    <n v="144"/>
    <n v="216"/>
    <n v="164"/>
    <n v="275"/>
    <n v="799"/>
    <n v="160"/>
    <n v="136"/>
    <n v="149"/>
    <n v="100"/>
    <n v="545"/>
    <n v="122"/>
    <n v="162"/>
    <n v="295"/>
    <n v="308"/>
    <n v="887"/>
    <n v="119"/>
    <n v="167"/>
    <n v="131"/>
    <n v="170"/>
    <n v="0"/>
  </r>
  <r>
    <n v="200000167"/>
    <s v="E-SATIN START UP KIT"/>
    <s v="MIL (US31)"/>
    <m/>
    <s v="Data"/>
    <s v="Data H/W"/>
    <s v="Kits"/>
    <n v="81.900000000000006"/>
    <s v="Paul Brusco"/>
    <s v="Backlog"/>
    <n v="0"/>
    <n v="0"/>
    <n v="0"/>
    <n v="0"/>
    <n v="0"/>
    <n v="0"/>
    <n v="0"/>
    <n v="0"/>
    <n v="0"/>
    <n v="0"/>
    <n v="0"/>
    <n v="0"/>
    <n v="0"/>
    <n v="0"/>
    <n v="0"/>
    <n v="0"/>
    <n v="0"/>
    <n v="0"/>
    <n v="0"/>
    <n v="0"/>
    <n v="0"/>
    <n v="0"/>
    <n v="0"/>
    <n v="0"/>
    <n v="0"/>
  </r>
  <r>
    <n v="200000167"/>
    <s v="E-SATIN START UP KIT"/>
    <s v="MIL (US31)"/>
    <n v="50"/>
    <s v="Data"/>
    <s v="Data H/W"/>
    <s v="Kits"/>
    <n v="81.900000000000006"/>
    <s v="Paul Brusco"/>
    <s v="End Inv @ Accept Plan Volume"/>
    <n v="67"/>
    <n v="106"/>
    <n v="49"/>
    <n v="32"/>
    <m/>
    <n v="28"/>
    <n v="48"/>
    <n v="104"/>
    <n v="180"/>
    <n v="360"/>
    <n v="114"/>
    <n v="139"/>
    <n v="157"/>
    <n v="180"/>
    <n v="180"/>
    <n v="207"/>
    <n v="141"/>
    <n v="14"/>
    <n v="172"/>
    <m/>
    <n v="214"/>
    <n v="227"/>
    <n v="276"/>
    <n v="266"/>
    <m/>
  </r>
  <r>
    <n v="200000167"/>
    <s v="E-SATIN START UP KIT"/>
    <s v="MIL (US31)"/>
    <n v="75"/>
    <s v="Data"/>
    <s v="Data H/W"/>
    <s v="Kits"/>
    <n v="81.900000000000006"/>
    <s v="Paul Brusco"/>
    <s v="Planned Ending INV"/>
    <n v="67"/>
    <n v="106"/>
    <n v="49"/>
    <n v="32"/>
    <m/>
    <n v="28"/>
    <n v="48"/>
    <n v="104"/>
    <n v="180"/>
    <n v="360"/>
    <n v="114"/>
    <n v="139"/>
    <n v="157"/>
    <n v="180"/>
    <n v="180"/>
    <n v="207"/>
    <n v="141"/>
    <n v="14"/>
    <n v="172"/>
    <m/>
    <n v="214"/>
    <n v="227"/>
    <n v="276"/>
    <n v="266"/>
    <m/>
  </r>
  <r>
    <n v="200000167"/>
    <s v="E-SATIN START UP KIT"/>
    <s v="MIL (US31)"/>
    <m/>
    <s v="Data"/>
    <s v="Data H/W"/>
    <s v="Kits"/>
    <n v="81.900000000000006"/>
    <s v="Paul Brusco"/>
    <s v="Planned Ending INV Value"/>
    <n v="5117.46"/>
    <n v="8096.28"/>
    <n v="3742.62"/>
    <n v="2444.16"/>
    <n v="19400.52"/>
    <n v="2138.64"/>
    <n v="3666.24"/>
    <n v="7943.5199999999995"/>
    <n v="13748.4"/>
    <n v="27496.799999999996"/>
    <n v="8707.32"/>
    <n v="10616.82"/>
    <n v="11991.66"/>
    <n v="14742.000000000002"/>
    <n v="14742.000000000002"/>
    <n v="16953.300000000003"/>
    <n v="11547.900000000001"/>
    <n v="1146.6000000000001"/>
    <n v="14086.800000000001"/>
    <m/>
    <n v="17526.600000000002"/>
    <n v="18591.300000000003"/>
    <n v="22604.400000000001"/>
    <n v="21785.4"/>
    <m/>
  </r>
  <r>
    <n v="200000167"/>
    <s v="E-SATIN START UP KIT"/>
    <s v="MIL (US31)"/>
    <n v="0"/>
    <s v="Data"/>
    <s v="Data H/W"/>
    <s v="Kits"/>
    <n v="81.900000000000006"/>
    <s v="Paul Brusco"/>
    <s v="Planned Ending Inv Value @ Accpt Plan"/>
    <m/>
    <m/>
    <m/>
    <m/>
    <n v="0"/>
    <m/>
    <m/>
    <m/>
    <m/>
    <n v="0"/>
    <n v="8707.32"/>
    <n v="10616.82"/>
    <n v="11991.66"/>
    <n v="14742.000000000002"/>
    <n v="14742.000000000002"/>
    <n v="16953.300000000003"/>
    <n v="11547.900000000001"/>
    <n v="1146.6000000000001"/>
    <n v="14086.800000000001"/>
    <m/>
    <n v="17526.600000000002"/>
    <n v="18591.300000000003"/>
    <n v="22604.400000000001"/>
    <n v="21785.4"/>
    <m/>
  </r>
  <r>
    <n v="200000167"/>
    <s v="E-SATIN START UP KIT"/>
    <s v="MIL (US31)"/>
    <m/>
    <s v="Data"/>
    <s v="Data H/W"/>
    <s v="Kits"/>
    <n v="81.900000000000006"/>
    <s v="Paul Brusco"/>
    <s v="Proposed Production "/>
    <m/>
    <m/>
    <m/>
    <m/>
    <m/>
    <m/>
    <m/>
    <m/>
    <m/>
    <m/>
    <m/>
    <m/>
    <m/>
    <n v="170"/>
    <n v="170"/>
    <n v="150"/>
    <n v="100"/>
    <n v="130"/>
    <n v="470"/>
    <n v="850"/>
    <n v="220"/>
    <n v="180"/>
    <n v="180"/>
    <n v="160"/>
    <n v="0"/>
  </r>
  <r>
    <n v="200000198"/>
    <s v="AcQuity System Start Up Kit"/>
    <s v="MIL (US31)"/>
    <m/>
    <s v="LC"/>
    <s v="ACQUITY Classic"/>
    <s v="Kits"/>
    <n v="319.5"/>
    <s v="Vicky Allen"/>
    <s v="∆ Accepted from Proposed"/>
    <m/>
    <m/>
    <m/>
    <m/>
    <m/>
    <m/>
    <m/>
    <m/>
    <m/>
    <n v="0"/>
    <n v="0"/>
    <n v="0"/>
    <n v="205"/>
    <n v="-185"/>
    <n v="20"/>
    <n v="0"/>
    <n v="0"/>
    <n v="0"/>
    <n v="0"/>
    <m/>
    <n v="0"/>
    <n v="0"/>
    <n v="0"/>
    <n v="0"/>
    <m/>
  </r>
  <r>
    <n v="200000198"/>
    <s v="AcQuity System Start Up Kit"/>
    <s v="MIL (US31)"/>
    <m/>
    <s v="LC"/>
    <s v="ACQUITY Classic"/>
    <s v="Kits"/>
    <n v="319.5"/>
    <s v="Vicky Allen"/>
    <s v="∆ Proposed from Current"/>
    <m/>
    <m/>
    <m/>
    <m/>
    <m/>
    <m/>
    <m/>
    <m/>
    <m/>
    <n v="0"/>
    <m/>
    <m/>
    <n v="-200"/>
    <n v="0"/>
    <n v="-200"/>
    <n v="0"/>
    <n v="0"/>
    <n v="0"/>
    <n v="0"/>
    <m/>
    <n v="0"/>
    <n v="-30"/>
    <n v="-10"/>
    <n v="-15"/>
    <m/>
  </r>
  <r>
    <n v="200000198"/>
    <s v="AcQuity System Start Up Kit"/>
    <s v="MIL (US31)"/>
    <m/>
    <s v="LC"/>
    <s v="ACQUITY Classic"/>
    <s v="Kits"/>
    <n v="319.5"/>
    <s v="Vicky Allen"/>
    <s v="Accepted Plan"/>
    <m/>
    <m/>
    <m/>
    <m/>
    <m/>
    <m/>
    <m/>
    <m/>
    <m/>
    <n v="0"/>
    <m/>
    <m/>
    <n v="205"/>
    <n v="0"/>
    <n v="0"/>
    <n v="225"/>
    <n v="180"/>
    <n v="160"/>
    <n v="150"/>
    <n v="715"/>
    <n v="170"/>
    <n v="120"/>
    <n v="120"/>
    <n v="120"/>
    <n v="0"/>
  </r>
  <r>
    <n v="200000198"/>
    <s v="AcQuity System Start Up Kit"/>
    <s v="MIL (US31)"/>
    <m/>
    <s v="LC"/>
    <s v="ACQUITY Classic"/>
    <s v="Kits"/>
    <n v="319.5"/>
    <s v="Vicky Allen"/>
    <s v="Budget"/>
    <n v="0"/>
    <n v="0"/>
    <n v="0"/>
    <n v="0"/>
    <m/>
    <n v="0"/>
    <n v="0"/>
    <n v="0"/>
    <n v="0"/>
    <m/>
    <n v="0"/>
    <n v="0"/>
    <n v="0"/>
    <n v="0"/>
    <m/>
    <n v="153"/>
    <n v="153"/>
    <n v="77"/>
    <n v="59"/>
    <n v="442"/>
    <n v="30"/>
    <n v="0"/>
    <n v="0"/>
    <n v="0"/>
    <n v="0"/>
  </r>
  <r>
    <n v="200000198"/>
    <s v="AcQuity System Start Up Kit"/>
    <s v="MIL (US31)"/>
    <m/>
    <s v="LC"/>
    <s v="ACQUITY Classic"/>
    <s v="Kits"/>
    <n v="319.5"/>
    <s v="Vicky Allen"/>
    <s v="Current Production Plan"/>
    <m/>
    <m/>
    <m/>
    <m/>
    <m/>
    <m/>
    <m/>
    <m/>
    <m/>
    <n v="0"/>
    <n v="0"/>
    <n v="0"/>
    <n v="0"/>
    <n v="0"/>
    <n v="0"/>
    <n v="225"/>
    <n v="180"/>
    <n v="160"/>
    <n v="150"/>
    <n v="715"/>
    <n v="170"/>
    <n v="150"/>
    <n v="130"/>
    <n v="135"/>
    <n v="0"/>
  </r>
  <r>
    <n v="200000198"/>
    <s v="AcQuity System Start Up Kit"/>
    <s v="MIL (US31)"/>
    <m/>
    <s v="LC"/>
    <s v="ACQUITY Classic"/>
    <s v="Kits"/>
    <n v="319.5"/>
    <s v="Vicky Allen"/>
    <s v="Demand Plan"/>
    <n v="443"/>
    <n v="651"/>
    <n v="589"/>
    <n v="657"/>
    <m/>
    <n v="454"/>
    <n v="403"/>
    <n v="360"/>
    <n v="423"/>
    <n v="1640"/>
    <n v="281"/>
    <n v="289"/>
    <n v="277"/>
    <n v="206"/>
    <n v="1053"/>
    <n v="184"/>
    <n v="176"/>
    <n v="128"/>
    <n v="167"/>
    <n v="655"/>
    <n v="103"/>
    <n v="140.68627450980392"/>
    <n v="121.9281045751634"/>
    <n v="150.06535947712419"/>
    <n v="0"/>
  </r>
  <r>
    <n v="200000198"/>
    <s v="AcQuity System Start Up Kit"/>
    <s v="MIL (US31)"/>
    <m/>
    <s v="LC"/>
    <s v="ACQUITY Classic"/>
    <s v="Kits"/>
    <n v="319.5"/>
    <s v="Vicky Allen"/>
    <s v="Backlog"/>
    <n v="0"/>
    <n v="0"/>
    <n v="0"/>
    <n v="0"/>
    <n v="0"/>
    <n v="0"/>
    <n v="0"/>
    <n v="0"/>
    <n v="0"/>
    <n v="0"/>
    <n v="0"/>
    <n v="0"/>
    <n v="0"/>
    <n v="0"/>
    <n v="0"/>
    <n v="0"/>
    <n v="0"/>
    <n v="0"/>
    <n v="0"/>
    <n v="0"/>
    <n v="0"/>
    <n v="0"/>
    <n v="0"/>
    <n v="0"/>
    <n v="0"/>
  </r>
  <r>
    <n v="200000198"/>
    <s v="AcQuity System Start Up Kit"/>
    <s v="MIL (US31)"/>
    <n v="50"/>
    <s v="LC"/>
    <s v="ACQUITY Classic"/>
    <s v="Kits"/>
    <n v="319.5"/>
    <s v="Vicky Allen"/>
    <s v="End Inv @ Accept Plan Volume"/>
    <n v="160"/>
    <n v="133"/>
    <n v="183"/>
    <n v="178"/>
    <m/>
    <n v="153"/>
    <n v="140"/>
    <n v="139"/>
    <n v="81"/>
    <n v="513"/>
    <n v="139"/>
    <n v="181"/>
    <n v="141"/>
    <n v="76"/>
    <n v="76"/>
    <n v="107"/>
    <n v="111"/>
    <n v="135"/>
    <n v="98"/>
    <m/>
    <n v="157"/>
    <n v="136.31372549019608"/>
    <n v="134.38562091503269"/>
    <n v="104.3202614379085"/>
    <m/>
  </r>
  <r>
    <n v="200000198"/>
    <s v="AcQuity System Start Up Kit"/>
    <s v="MIL (US31)"/>
    <n v="50"/>
    <s v="LC"/>
    <s v="ACQUITY Classic"/>
    <s v="Kits"/>
    <n v="319.5"/>
    <s v="Vicky Allen"/>
    <s v="Planned Ending INV"/>
    <n v="160"/>
    <n v="133"/>
    <n v="183"/>
    <n v="178"/>
    <m/>
    <n v="153"/>
    <n v="140"/>
    <n v="139"/>
    <n v="81"/>
    <n v="513"/>
    <n v="139"/>
    <n v="181"/>
    <n v="141"/>
    <n v="76"/>
    <n v="76"/>
    <n v="107"/>
    <n v="111"/>
    <n v="135"/>
    <n v="98"/>
    <m/>
    <n v="157"/>
    <n v="136.31372549019608"/>
    <n v="134.38562091503269"/>
    <n v="104.3202614379085"/>
    <m/>
  </r>
  <r>
    <n v="200000198"/>
    <s v="AcQuity System Start Up Kit"/>
    <s v="MIL (US31)"/>
    <m/>
    <s v="LC"/>
    <s v="ACQUITY Classic"/>
    <s v="Kits"/>
    <n v="319.5"/>
    <s v="Vicky Allen"/>
    <s v="Planned Ending INV Value"/>
    <n v="104120"/>
    <n v="86549.75"/>
    <n v="119087.25"/>
    <n v="115833.5"/>
    <n v="425590.5"/>
    <n v="99564.75"/>
    <n v="91105"/>
    <n v="90454.25"/>
    <n v="52710.75"/>
    <n v="333834.75"/>
    <n v="90454.25"/>
    <n v="117785.75"/>
    <n v="91755.75"/>
    <n v="24282"/>
    <n v="24282"/>
    <n v="34186.5"/>
    <n v="35464.5"/>
    <n v="43132.5"/>
    <n v="31311"/>
    <m/>
    <n v="50161.5"/>
    <n v="43552.235294117643"/>
    <n v="42936.205882352944"/>
    <n v="33330.323529411762"/>
    <m/>
  </r>
  <r>
    <n v="200000198"/>
    <s v="AcQuity System Start Up Kit"/>
    <s v="MIL (US31)"/>
    <m/>
    <s v="LC"/>
    <s v="ACQUITY Classic"/>
    <s v="Kits"/>
    <n v="319.5"/>
    <s v="Vicky Allen"/>
    <s v="Planned Ending Inv Value @ Accpt Plan"/>
    <m/>
    <m/>
    <m/>
    <m/>
    <n v="0"/>
    <m/>
    <m/>
    <m/>
    <m/>
    <n v="0"/>
    <n v="90454.25"/>
    <n v="117785.75"/>
    <n v="91755.75"/>
    <n v="24282"/>
    <n v="24282"/>
    <n v="34186.5"/>
    <n v="35464.5"/>
    <n v="43132.5"/>
    <n v="31311"/>
    <m/>
    <n v="50161.5"/>
    <n v="43552.235294117643"/>
    <n v="42936.205882352944"/>
    <n v="33330.323529411762"/>
    <m/>
  </r>
  <r>
    <n v="200000198"/>
    <s v="AcQuity System Start Up Kit"/>
    <s v="MIL (US31)"/>
    <m/>
    <s v="LC"/>
    <s v="ACQUITY Classic"/>
    <s v="Kits"/>
    <n v="319.5"/>
    <s v="Vicky Allen"/>
    <s v="Proposed Production "/>
    <m/>
    <m/>
    <m/>
    <m/>
    <m/>
    <m/>
    <m/>
    <m/>
    <m/>
    <m/>
    <m/>
    <m/>
    <m/>
    <n v="185"/>
    <n v="185"/>
    <n v="225"/>
    <n v="180"/>
    <n v="160"/>
    <n v="150"/>
    <n v="715"/>
    <n v="170"/>
    <n v="120"/>
    <n v="120"/>
    <n v="120"/>
    <n v="0"/>
  </r>
  <r>
    <n v="200000229"/>
    <s v="Kit, Startup, nanoACQUITY SYSTEM"/>
    <s v="MIL (US31)"/>
    <m/>
    <s v="LC"/>
    <s v="nanoACQUITY"/>
    <s v="Kits"/>
    <n v="1624.16"/>
    <s v="Linda Trautwein"/>
    <s v="∆ Accepted from Proposed"/>
    <m/>
    <m/>
    <m/>
    <m/>
    <m/>
    <m/>
    <m/>
    <m/>
    <m/>
    <n v="0"/>
    <n v="0"/>
    <n v="0"/>
    <n v="175"/>
    <n v="-20"/>
    <n v="155"/>
    <n v="0"/>
    <n v="0"/>
    <n v="0"/>
    <n v="0"/>
    <m/>
    <n v="0"/>
    <n v="0"/>
    <n v="0"/>
    <n v="0"/>
    <m/>
  </r>
  <r>
    <n v="200000229"/>
    <s v="Kit, Startup, nanoACQUITY SYSTEM"/>
    <s v="MIL (US31)"/>
    <m/>
    <s v="LC"/>
    <s v="nanoACQUITY"/>
    <s v="Kits"/>
    <n v="1624.16"/>
    <s v="Linda Trautwein"/>
    <s v="∆ Proposed from Current"/>
    <m/>
    <m/>
    <m/>
    <m/>
    <m/>
    <m/>
    <m/>
    <m/>
    <m/>
    <n v="0"/>
    <m/>
    <m/>
    <n v="-30"/>
    <n v="0"/>
    <n v="-30"/>
    <n v="0"/>
    <n v="0"/>
    <n v="0"/>
    <n v="0"/>
    <m/>
    <n v="0"/>
    <n v="15"/>
    <n v="11"/>
    <n v="10"/>
    <m/>
  </r>
  <r>
    <n v="200000229"/>
    <s v="Kit, Startup, nanoACQUITY SYSTEM"/>
    <s v="MIL (US31)"/>
    <m/>
    <s v="LC"/>
    <s v="nanoACQUITY"/>
    <s v="Kits"/>
    <n v="1624.16"/>
    <s v="Linda Trautwein"/>
    <s v="Accepted Plan"/>
    <m/>
    <m/>
    <m/>
    <m/>
    <m/>
    <m/>
    <m/>
    <m/>
    <m/>
    <n v="0"/>
    <m/>
    <m/>
    <n v="175"/>
    <n v="0"/>
    <n v="0"/>
    <n v="25"/>
    <n v="34"/>
    <n v="27"/>
    <n v="40"/>
    <n v="126"/>
    <n v="25"/>
    <n v="50"/>
    <n v="46"/>
    <n v="50"/>
    <n v="0"/>
  </r>
  <r>
    <n v="200000229"/>
    <s v="Kit, Startup, nanoACQUITY SYSTEM"/>
    <s v="MIL (US31)"/>
    <m/>
    <s v="LC"/>
    <s v="nanoACQUITY"/>
    <s v="Kits"/>
    <n v="1624.16"/>
    <s v="Linda Trautwein"/>
    <s v="Budget"/>
    <n v="0"/>
    <n v="0"/>
    <n v="0"/>
    <n v="0"/>
    <m/>
    <n v="0"/>
    <n v="0"/>
    <n v="0"/>
    <n v="0"/>
    <m/>
    <n v="0"/>
    <n v="0"/>
    <n v="0"/>
    <n v="0"/>
    <m/>
    <n v="30.104895104895103"/>
    <n v="34.405594405594407"/>
    <n v="38.706293706293707"/>
    <n v="51.608391608391607"/>
    <n v="154.82517482517483"/>
    <n v="25"/>
    <n v="35"/>
    <n v="37"/>
    <n v="55"/>
    <n v="0"/>
  </r>
  <r>
    <n v="200000229"/>
    <s v="Kit, Startup, nanoACQUITY SYSTEM"/>
    <s v="MIL (US31)"/>
    <m/>
    <s v="LC"/>
    <s v="nanoACQUITY"/>
    <s v="Kits"/>
    <n v="1624.16"/>
    <s v="Linda Trautwein"/>
    <s v="Current Production Plan"/>
    <m/>
    <m/>
    <m/>
    <m/>
    <m/>
    <m/>
    <m/>
    <m/>
    <m/>
    <n v="0"/>
    <n v="0"/>
    <n v="0"/>
    <n v="0"/>
    <n v="0"/>
    <n v="0"/>
    <n v="25"/>
    <n v="34"/>
    <n v="27"/>
    <n v="40"/>
    <n v="126"/>
    <n v="25"/>
    <n v="35"/>
    <n v="35"/>
    <n v="40"/>
    <n v="0"/>
  </r>
  <r>
    <n v="200000229"/>
    <s v="Kit, Startup, nanoACQUITY SYSTEM"/>
    <s v="MIL (US31)"/>
    <m/>
    <s v="LC"/>
    <s v="nanoACQUITY"/>
    <s v="Kits"/>
    <n v="1624.16"/>
    <s v="Linda Trautwein"/>
    <s v="Demand Plan"/>
    <n v="27"/>
    <n v="39"/>
    <n v="36"/>
    <n v="51"/>
    <m/>
    <n v="37"/>
    <n v="46"/>
    <n v="61"/>
    <n v="52"/>
    <n v="196"/>
    <n v="32"/>
    <n v="21"/>
    <n v="40"/>
    <n v="25"/>
    <n v="118"/>
    <n v="23"/>
    <n v="26"/>
    <n v="28"/>
    <n v="31"/>
    <n v="108"/>
    <n v="36"/>
    <n v="48.4"/>
    <n v="46.295652173913041"/>
    <n v="50.504347826086956"/>
    <n v="0"/>
  </r>
  <r>
    <n v="200000229"/>
    <s v="Kit, Startup, nanoACQUITY SYSTEM"/>
    <s v="MIL (US31)"/>
    <m/>
    <s v="LC"/>
    <s v="nanoACQUITY"/>
    <s v="Kits"/>
    <n v="1624.16"/>
    <s v="Linda Trautwein"/>
    <s v="Backlog"/>
    <n v="0"/>
    <n v="0"/>
    <n v="0"/>
    <n v="0"/>
    <n v="0"/>
    <n v="0"/>
    <n v="0"/>
    <n v="0"/>
    <n v="0"/>
    <n v="0"/>
    <n v="0"/>
    <n v="0"/>
    <n v="0"/>
    <n v="0"/>
    <n v="0"/>
    <n v="0"/>
    <n v="0"/>
    <n v="0"/>
    <n v="0"/>
    <n v="0"/>
    <n v="20"/>
    <n v="0"/>
    <n v="0"/>
    <n v="0"/>
    <n v="0"/>
  </r>
  <r>
    <n v="200000229"/>
    <s v="Kit, Startup, nanoACQUITY SYSTEM"/>
    <s v="MIL (US31)"/>
    <n v="20"/>
    <s v="LC"/>
    <s v="nanoACQUITY"/>
    <s v="Kits"/>
    <n v="1624.16"/>
    <s v="Linda Trautwein"/>
    <s v="End Inv @ Accept Plan Volume"/>
    <n v="18"/>
    <n v="24"/>
    <n v="8"/>
    <n v="19"/>
    <m/>
    <n v="8"/>
    <n v="13"/>
    <n v="51"/>
    <n v="23"/>
    <n v="95"/>
    <n v="57"/>
    <n v="61"/>
    <n v="49"/>
    <n v="21"/>
    <n v="21"/>
    <n v="25"/>
    <n v="33"/>
    <n v="30"/>
    <n v="34"/>
    <m/>
    <n v="22"/>
    <n v="23.6"/>
    <n v="23.304347826086953"/>
    <n v="22.799999999999997"/>
    <m/>
  </r>
  <r>
    <n v="200000229"/>
    <s v="Kit, Startup, nanoACQUITY SYSTEM"/>
    <s v="MIL (US31)"/>
    <n v="20"/>
    <s v="LC"/>
    <s v="nanoACQUITY"/>
    <s v="Kits"/>
    <n v="1624.16"/>
    <s v="Linda Trautwein"/>
    <s v="Planned Ending INV"/>
    <n v="18"/>
    <n v="24"/>
    <n v="8"/>
    <n v="19"/>
    <m/>
    <n v="8"/>
    <n v="13"/>
    <n v="51"/>
    <n v="23"/>
    <n v="95"/>
    <n v="57"/>
    <n v="61"/>
    <n v="49"/>
    <n v="21"/>
    <n v="21"/>
    <n v="25"/>
    <n v="33"/>
    <n v="30"/>
    <n v="34"/>
    <m/>
    <n v="22"/>
    <n v="23.6"/>
    <n v="23.304347826086953"/>
    <n v="22.799999999999997"/>
    <m/>
  </r>
  <r>
    <n v="200000229"/>
    <s v="Kit, Startup, nanoACQUITY SYSTEM"/>
    <s v="MIL (US31)"/>
    <m/>
    <s v="LC"/>
    <s v="nanoACQUITY"/>
    <s v="Kits"/>
    <n v="1624.16"/>
    <s v="Linda Trautwein"/>
    <s v="Planned Ending INV Value"/>
    <n v="31641.660000000007"/>
    <n v="42188.880000000005"/>
    <n v="14062.960000000003"/>
    <n v="33399.530000000006"/>
    <n v="121293.03000000003"/>
    <n v="14062.960000000003"/>
    <n v="22852.310000000005"/>
    <n v="89651.370000000024"/>
    <n v="40431.010000000009"/>
    <n v="166997.65000000002"/>
    <n v="100198.59000000003"/>
    <n v="107230.07000000002"/>
    <n v="86135.630000000019"/>
    <n v="34107.360000000001"/>
    <n v="34107.360000000001"/>
    <n v="40604"/>
    <n v="53597.280000000006"/>
    <n v="48724.800000000003"/>
    <n v="55221.440000000002"/>
    <m/>
    <n v="35731.520000000004"/>
    <n v="38330.176000000007"/>
    <n v="37849.989565217387"/>
    <n v="37030.847999999998"/>
    <m/>
  </r>
  <r>
    <n v="200000229"/>
    <s v="Kit, Startup, nanoACQUITY SYSTEM"/>
    <s v="MIL (US31)"/>
    <m/>
    <s v="LC"/>
    <s v="nanoACQUITY"/>
    <s v="Kits"/>
    <n v="1624.16"/>
    <s v="Linda Trautwein"/>
    <s v="Planned Ending Inv Value @ Accpt Plan"/>
    <m/>
    <m/>
    <m/>
    <m/>
    <n v="0"/>
    <m/>
    <m/>
    <m/>
    <m/>
    <n v="0"/>
    <n v="100198.59000000003"/>
    <n v="107230.07000000002"/>
    <n v="86135.630000000019"/>
    <n v="34107.360000000001"/>
    <n v="34107.360000000001"/>
    <n v="40604"/>
    <n v="53597.280000000006"/>
    <n v="48724.800000000003"/>
    <n v="55221.440000000002"/>
    <m/>
    <n v="35731.520000000004"/>
    <n v="38330.176000000007"/>
    <n v="37849.989565217387"/>
    <n v="37030.847999999998"/>
    <m/>
  </r>
  <r>
    <n v="200000229"/>
    <s v="Kit, Startup, nanoACQUITY SYSTEM"/>
    <s v="MIL (US31)"/>
    <m/>
    <s v="LC"/>
    <s v="nanoACQUITY"/>
    <s v="Kits"/>
    <n v="1624.16"/>
    <s v="Linda Trautwein"/>
    <s v="Proposed Production "/>
    <m/>
    <m/>
    <m/>
    <m/>
    <m/>
    <m/>
    <m/>
    <m/>
    <m/>
    <m/>
    <m/>
    <m/>
    <m/>
    <n v="20"/>
    <n v="20"/>
    <n v="25"/>
    <n v="34"/>
    <n v="27"/>
    <n v="40"/>
    <n v="126"/>
    <n v="25"/>
    <n v="50"/>
    <n v="46"/>
    <n v="50"/>
    <n v="0"/>
  </r>
  <r>
    <n v="200000233"/>
    <s v="KIT, nanoACQUITY UPLC 2D WITH DILUTION"/>
    <s v="MIL (US31)"/>
    <m/>
    <s v="LC"/>
    <s v="nanoACQUITY"/>
    <s v="Kits"/>
    <n v="1019.65"/>
    <s v="Linda Trautwein"/>
    <s v="∆ Accepted from Proposed"/>
    <m/>
    <m/>
    <m/>
    <m/>
    <m/>
    <m/>
    <m/>
    <m/>
    <m/>
    <n v="0"/>
    <n v="0"/>
    <n v="0"/>
    <n v="29"/>
    <n v="-5"/>
    <n v="24"/>
    <n v="0"/>
    <n v="0"/>
    <n v="0"/>
    <n v="0"/>
    <m/>
    <n v="0"/>
    <n v="0"/>
    <n v="0"/>
    <n v="0"/>
    <m/>
  </r>
  <r>
    <n v="200000233"/>
    <s v="KIT, nanoACQUITY UPLC 2D WITH DILUTION"/>
    <s v="MIL (US31)"/>
    <m/>
    <s v="LC"/>
    <s v="nanoACQUITY"/>
    <s v="Kits"/>
    <n v="1019.65"/>
    <s v="Linda Trautwein"/>
    <s v="∆ Proposed from Current"/>
    <m/>
    <m/>
    <m/>
    <m/>
    <m/>
    <m/>
    <m/>
    <m/>
    <m/>
    <n v="0"/>
    <m/>
    <m/>
    <n v="0"/>
    <n v="0"/>
    <n v="0"/>
    <n v="0"/>
    <n v="0"/>
    <n v="0"/>
    <n v="0"/>
    <m/>
    <n v="0"/>
    <n v="0"/>
    <n v="2"/>
    <n v="13"/>
    <m/>
  </r>
  <r>
    <n v="200000233"/>
    <s v="KIT, nanoACQUITY UPLC 2D WITH DILUTION"/>
    <s v="MIL (US31)"/>
    <m/>
    <s v="LC"/>
    <s v="nanoACQUITY"/>
    <s v="Kits"/>
    <n v="1019.65"/>
    <s v="Linda Trautwein"/>
    <s v="Accepted Plan"/>
    <m/>
    <m/>
    <m/>
    <m/>
    <m/>
    <m/>
    <m/>
    <m/>
    <m/>
    <n v="0"/>
    <m/>
    <m/>
    <n v="29"/>
    <n v="0"/>
    <n v="0"/>
    <n v="0"/>
    <n v="5"/>
    <n v="11"/>
    <n v="10"/>
    <n v="26"/>
    <n v="10"/>
    <n v="10"/>
    <n v="12"/>
    <n v="13"/>
    <n v="0"/>
  </r>
  <r>
    <n v="200000233"/>
    <s v="KIT, nanoACQUITY UPLC 2D WITH DILUTION"/>
    <s v="MIL (US31)"/>
    <m/>
    <s v="LC"/>
    <s v="nanoACQUITY"/>
    <s v="Kits"/>
    <n v="1019.65"/>
    <s v="Linda Trautwein"/>
    <s v="Budget"/>
    <n v="0"/>
    <n v="0"/>
    <n v="0"/>
    <n v="0"/>
    <m/>
    <n v="0"/>
    <n v="0"/>
    <n v="0"/>
    <n v="0"/>
    <m/>
    <n v="0"/>
    <n v="0"/>
    <n v="0"/>
    <n v="0"/>
    <m/>
    <n v="0"/>
    <n v="0"/>
    <n v="7"/>
    <n v="9"/>
    <n v="16"/>
    <n v="5"/>
    <n v="4"/>
    <n v="8"/>
    <n v="12"/>
    <n v="0"/>
  </r>
  <r>
    <n v="200000233"/>
    <s v="KIT, nanoACQUITY UPLC 2D WITH DILUTION"/>
    <s v="MIL (US31)"/>
    <m/>
    <s v="LC"/>
    <s v="nanoACQUITY"/>
    <s v="Kits"/>
    <n v="1019.65"/>
    <s v="Linda Trautwein"/>
    <s v="Current Production Plan"/>
    <m/>
    <m/>
    <m/>
    <m/>
    <m/>
    <m/>
    <m/>
    <m/>
    <m/>
    <n v="0"/>
    <n v="0"/>
    <n v="0"/>
    <n v="0"/>
    <n v="0"/>
    <n v="0"/>
    <n v="0"/>
    <n v="5"/>
    <n v="11"/>
    <n v="10"/>
    <n v="26"/>
    <n v="10"/>
    <n v="10"/>
    <n v="10"/>
    <n v="0"/>
    <n v="0"/>
  </r>
  <r>
    <n v="200000233"/>
    <s v="KIT, nanoACQUITY UPLC 2D WITH DILUTION"/>
    <s v="MIL (US31)"/>
    <m/>
    <s v="LC"/>
    <s v="nanoACQUITY"/>
    <s v="Kits"/>
    <n v="1019.65"/>
    <s v="Linda Trautwein"/>
    <s v="Demand Plan"/>
    <n v="7"/>
    <n v="8"/>
    <n v="17"/>
    <n v="10"/>
    <m/>
    <n v="9"/>
    <n v="13"/>
    <n v="8"/>
    <n v="11"/>
    <n v="41"/>
    <n v="5"/>
    <n v="4"/>
    <n v="5"/>
    <n v="15"/>
    <n v="29"/>
    <n v="6"/>
    <n v="7"/>
    <n v="8"/>
    <n v="10"/>
    <n v="31"/>
    <n v="7"/>
    <n v="12.8"/>
    <n v="12.243478260869566"/>
    <n v="13.356521739130436"/>
    <n v="0"/>
  </r>
  <r>
    <n v="200000233"/>
    <s v="KIT, nanoACQUITY UPLC 2D WITH DILUTION"/>
    <s v="MIL (US31)"/>
    <m/>
    <s v="LC"/>
    <s v="nanoACQUITY"/>
    <s v="Kits"/>
    <n v="1019.65"/>
    <s v="Linda Trautwein"/>
    <s v="Backlog"/>
    <n v="0"/>
    <n v="0"/>
    <n v="0"/>
    <n v="0"/>
    <n v="0"/>
    <n v="0"/>
    <n v="0"/>
    <n v="0"/>
    <n v="0"/>
    <n v="0"/>
    <n v="0"/>
    <n v="0"/>
    <n v="0"/>
    <n v="0"/>
    <n v="0"/>
    <n v="0"/>
    <n v="0"/>
    <n v="0"/>
    <n v="0"/>
    <n v="0"/>
    <n v="6"/>
    <n v="0"/>
    <n v="0"/>
    <n v="0"/>
    <n v="0"/>
  </r>
  <r>
    <n v="200000233"/>
    <s v="KIT, nanoACQUITY UPLC 2D WITH DILUTION"/>
    <s v="MIL (US31)"/>
    <n v="7"/>
    <s v="LC"/>
    <s v="nanoACQUITY"/>
    <s v="Kits"/>
    <n v="1019.65"/>
    <s v="Linda Trautwein"/>
    <s v="End Inv @ Accept Plan Volume"/>
    <n v="10"/>
    <n v="11"/>
    <n v="1"/>
    <n v="21"/>
    <m/>
    <n v="9"/>
    <n v="15"/>
    <n v="20"/>
    <n v="20"/>
    <n v="64"/>
    <n v="29"/>
    <n v="26"/>
    <n v="20"/>
    <n v="20"/>
    <n v="20"/>
    <n v="12"/>
    <n v="9"/>
    <n v="9"/>
    <n v="11"/>
    <m/>
    <n v="12"/>
    <n v="9.1999999999999993"/>
    <n v="8.9565217391304337"/>
    <n v="8.5999999999999979"/>
    <m/>
  </r>
  <r>
    <n v="200000233"/>
    <s v="KIT, nanoACQUITY UPLC 2D WITH DILUTION"/>
    <s v="MIL (US31)"/>
    <n v="7"/>
    <s v="LC"/>
    <s v="nanoACQUITY"/>
    <s v="Kits"/>
    <n v="1019.65"/>
    <s v="Linda Trautwein"/>
    <s v="Planned Ending INV"/>
    <n v="10"/>
    <n v="11"/>
    <n v="1"/>
    <n v="21"/>
    <m/>
    <n v="9"/>
    <n v="15"/>
    <n v="20"/>
    <n v="20"/>
    <n v="64"/>
    <n v="29"/>
    <n v="26"/>
    <n v="20"/>
    <n v="20"/>
    <n v="20"/>
    <n v="12"/>
    <n v="9"/>
    <n v="9"/>
    <n v="11"/>
    <m/>
    <n v="12"/>
    <n v="9.1999999999999993"/>
    <n v="8.9565217391304337"/>
    <n v="8.5999999999999979"/>
    <m/>
  </r>
  <r>
    <n v="200000233"/>
    <s v="KIT, nanoACQUITY UPLC 2D WITH DILUTION"/>
    <s v="MIL (US31)"/>
    <m/>
    <s v="LC"/>
    <s v="nanoACQUITY"/>
    <s v="Kits"/>
    <n v="1019.65"/>
    <s v="Linda Trautwein"/>
    <s v="Planned Ending INV Value"/>
    <n v="13335.1"/>
    <n v="14668.61"/>
    <n v="1333.51"/>
    <n v="28003.71"/>
    <n v="57340.929999999993"/>
    <n v="12001.59"/>
    <n v="20002.650000000001"/>
    <n v="26670.2"/>
    <n v="26670.2"/>
    <n v="85344.639999999999"/>
    <n v="38671.79"/>
    <n v="34671.26"/>
    <n v="26670.2"/>
    <n v="20393"/>
    <n v="20393"/>
    <n v="12235.8"/>
    <n v="9176.85"/>
    <n v="9176.85"/>
    <n v="11216.15"/>
    <m/>
    <n v="12235.8"/>
    <n v="9380.7799999999988"/>
    <n v="9132.5173913043473"/>
    <n v="8768.989999999998"/>
    <m/>
  </r>
  <r>
    <n v="200000233"/>
    <s v="KIT, nanoACQUITY UPLC 2D WITH DILUTION"/>
    <s v="MIL (US31)"/>
    <m/>
    <s v="LC"/>
    <s v="nanoACQUITY"/>
    <s v="Kits"/>
    <n v="1019.65"/>
    <s v="Linda Trautwein"/>
    <s v="Planned Ending Inv Value @ Accpt Plan"/>
    <m/>
    <m/>
    <m/>
    <m/>
    <n v="0"/>
    <m/>
    <m/>
    <m/>
    <m/>
    <n v="0"/>
    <n v="38671.79"/>
    <n v="34671.26"/>
    <n v="26670.2"/>
    <n v="20393"/>
    <n v="20393"/>
    <n v="12235.8"/>
    <n v="9176.85"/>
    <n v="9176.85"/>
    <n v="11216.15"/>
    <m/>
    <n v="12235.8"/>
    <n v="9380.7799999999988"/>
    <n v="9132.5173913043473"/>
    <n v="8768.989999999998"/>
    <m/>
  </r>
  <r>
    <n v="200000233"/>
    <s v="KIT, nanoACQUITY UPLC 2D WITH DILUTION"/>
    <s v="MIL (US31)"/>
    <m/>
    <s v="LC"/>
    <s v="nanoACQUITY"/>
    <s v="Kits"/>
    <n v="1019.65"/>
    <s v="Linda Trautwein"/>
    <s v="Proposed Production "/>
    <m/>
    <m/>
    <m/>
    <m/>
    <m/>
    <m/>
    <m/>
    <m/>
    <m/>
    <m/>
    <m/>
    <m/>
    <m/>
    <n v="5"/>
    <n v="5"/>
    <n v="0"/>
    <n v="5"/>
    <n v="11"/>
    <n v="10"/>
    <n v="26"/>
    <n v="10"/>
    <n v="10"/>
    <n v="12"/>
    <n v="13"/>
    <n v="0"/>
  </r>
  <r>
    <n v="200000234"/>
    <s v="KIT, STARTUP, AUTOPURIFICATION SYSTEM"/>
    <s v="MIL (US31)"/>
    <m/>
    <s v="LC"/>
    <s v="Purification"/>
    <s v="Kits"/>
    <n v="631.76"/>
    <s v="Sharon Bibbo"/>
    <s v="∆ Accepted from Proposed"/>
    <m/>
    <m/>
    <m/>
    <m/>
    <m/>
    <m/>
    <m/>
    <m/>
    <m/>
    <n v="0"/>
    <n v="0"/>
    <n v="0"/>
    <n v="105"/>
    <n v="-35"/>
    <n v="70"/>
    <n v="0"/>
    <n v="0"/>
    <n v="0"/>
    <n v="0"/>
    <m/>
    <n v="0"/>
    <n v="0"/>
    <n v="0"/>
    <n v="0"/>
    <m/>
  </r>
  <r>
    <n v="200000234"/>
    <s v="KIT, STARTUP, AUTOPURIFICATION SYSTEM"/>
    <s v="MIL (US31)"/>
    <m/>
    <s v="LC"/>
    <s v="Purification"/>
    <s v="Kits"/>
    <n v="631.76"/>
    <s v="Sharon Bibbo"/>
    <s v="∆ Proposed from Current"/>
    <m/>
    <m/>
    <m/>
    <m/>
    <m/>
    <m/>
    <m/>
    <m/>
    <m/>
    <n v="0"/>
    <m/>
    <m/>
    <n v="-15"/>
    <n v="0"/>
    <n v="-15"/>
    <n v="0"/>
    <n v="0"/>
    <n v="0"/>
    <n v="0"/>
    <m/>
    <n v="0"/>
    <n v="0"/>
    <n v="-5"/>
    <n v="0"/>
    <m/>
  </r>
  <r>
    <n v="200000234"/>
    <s v="KIT, STARTUP, AUTOPURIFICATION SYSTEM"/>
    <s v="MIL (US31)"/>
    <m/>
    <s v="LC"/>
    <s v="Purification"/>
    <s v="Kits"/>
    <n v="631.76"/>
    <s v="Sharon Bibbo"/>
    <s v="Accepted Plan"/>
    <m/>
    <m/>
    <m/>
    <m/>
    <m/>
    <m/>
    <m/>
    <m/>
    <m/>
    <n v="0"/>
    <m/>
    <m/>
    <n v="105"/>
    <n v="0"/>
    <n v="0"/>
    <n v="51"/>
    <n v="26"/>
    <n v="30"/>
    <n v="29"/>
    <n v="136"/>
    <n v="45"/>
    <n v="38"/>
    <n v="30"/>
    <n v="40"/>
    <n v="0"/>
  </r>
  <r>
    <n v="200000234"/>
    <s v="KIT, STARTUP, AUTOPURIFICATION SYSTEM"/>
    <s v="MIL (US31)"/>
    <m/>
    <s v="LC"/>
    <s v="Purification"/>
    <s v="Kits"/>
    <n v="631.76"/>
    <s v="Sharon Bibbo"/>
    <s v="Budget"/>
    <n v="0"/>
    <n v="0"/>
    <n v="0"/>
    <n v="0"/>
    <m/>
    <n v="0"/>
    <n v="0"/>
    <n v="0"/>
    <n v="0"/>
    <m/>
    <n v="0"/>
    <n v="0"/>
    <n v="0"/>
    <n v="0"/>
    <m/>
    <n v="18"/>
    <n v="35"/>
    <n v="30"/>
    <n v="30"/>
    <n v="113"/>
    <n v="20"/>
    <n v="35"/>
    <n v="35"/>
    <n v="40"/>
    <n v="0"/>
  </r>
  <r>
    <n v="200000234"/>
    <s v="KIT, STARTUP, AUTOPURIFICATION SYSTEM"/>
    <s v="MIL (US31)"/>
    <m/>
    <s v="LC"/>
    <s v="Purification"/>
    <s v="Kits"/>
    <n v="631.76"/>
    <s v="Sharon Bibbo"/>
    <s v="Current Production Plan"/>
    <m/>
    <m/>
    <m/>
    <m/>
    <m/>
    <m/>
    <m/>
    <m/>
    <m/>
    <n v="0"/>
    <n v="0"/>
    <n v="0"/>
    <n v="0"/>
    <n v="0"/>
    <n v="0"/>
    <n v="51"/>
    <n v="26"/>
    <n v="30"/>
    <n v="29"/>
    <n v="136"/>
    <n v="45"/>
    <n v="38"/>
    <n v="35"/>
    <n v="40"/>
    <n v="0"/>
  </r>
  <r>
    <n v="200000234"/>
    <s v="KIT, STARTUP, AUTOPURIFICATION SYSTEM"/>
    <s v="MIL (US31)"/>
    <m/>
    <s v="LC"/>
    <s v="Purification"/>
    <s v="Kits"/>
    <n v="631.76"/>
    <s v="Sharon Bibbo"/>
    <s v="Demand Plan"/>
    <n v="23"/>
    <n v="28"/>
    <n v="20"/>
    <n v="32"/>
    <m/>
    <n v="22"/>
    <n v="30"/>
    <n v="16"/>
    <n v="28"/>
    <n v="96"/>
    <n v="16"/>
    <n v="34"/>
    <n v="25"/>
    <n v="30"/>
    <n v="105"/>
    <n v="20"/>
    <n v="33"/>
    <n v="33"/>
    <n v="28"/>
    <n v="114"/>
    <n v="32"/>
    <n v="36"/>
    <n v="32"/>
    <n v="36"/>
    <n v="0"/>
  </r>
  <r>
    <n v="200000234"/>
    <s v="KIT, STARTUP, AUTOPURIFICATION SYSTEM"/>
    <s v="MIL (US31)"/>
    <m/>
    <s v="LC"/>
    <s v="Purification"/>
    <s v="Kits"/>
    <n v="631.76"/>
    <s v="Sharon Bibbo"/>
    <s v="Backlog"/>
    <n v="0"/>
    <n v="0"/>
    <n v="0"/>
    <n v="0"/>
    <n v="0"/>
    <n v="0"/>
    <n v="0"/>
    <n v="0"/>
    <n v="0"/>
    <n v="0"/>
    <n v="0"/>
    <n v="0"/>
    <n v="0"/>
    <n v="0"/>
    <n v="0"/>
    <n v="0"/>
    <n v="0"/>
    <n v="0"/>
    <n v="0"/>
    <n v="0"/>
    <m/>
    <n v="0"/>
    <n v="0"/>
    <n v="0"/>
    <n v="0"/>
  </r>
  <r>
    <n v="200000234"/>
    <s v="KIT, STARTUP, AUTOPURIFICATION SYSTEM"/>
    <s v="MIL (US31)"/>
    <n v="10"/>
    <s v="LC"/>
    <s v="Purification"/>
    <s v="Kits"/>
    <n v="631.76"/>
    <s v="Sharon Bibbo"/>
    <s v="End Inv @ Accept Plan Volume"/>
    <n v="13"/>
    <n v="11"/>
    <n v="9"/>
    <n v="6"/>
    <m/>
    <n v="15"/>
    <n v="32"/>
    <n v="16"/>
    <n v="5"/>
    <n v="68"/>
    <n v="34"/>
    <n v="28"/>
    <n v="9"/>
    <n v="10"/>
    <n v="10"/>
    <n v="23"/>
    <n v="26"/>
    <n v="19"/>
    <n v="12"/>
    <m/>
    <n v="29"/>
    <n v="31"/>
    <n v="29"/>
    <n v="33"/>
    <m/>
  </r>
  <r>
    <n v="200000234"/>
    <s v="KIT, STARTUP, AUTOPURIFICATION SYSTEM"/>
    <s v="MIL (US31)"/>
    <n v="10"/>
    <s v="LC"/>
    <s v="Purification"/>
    <s v="Kits"/>
    <n v="631.76"/>
    <s v="Sharon Bibbo"/>
    <s v="Planned Ending INV"/>
    <n v="13"/>
    <n v="11"/>
    <n v="9"/>
    <n v="6"/>
    <m/>
    <n v="15"/>
    <n v="32"/>
    <n v="16"/>
    <n v="5"/>
    <n v="68"/>
    <n v="34"/>
    <n v="28"/>
    <n v="9"/>
    <n v="10"/>
    <n v="10"/>
    <n v="23"/>
    <n v="26"/>
    <n v="19"/>
    <n v="12"/>
    <m/>
    <n v="29"/>
    <n v="31"/>
    <n v="29"/>
    <n v="33"/>
    <m/>
  </r>
  <r>
    <n v="200000234"/>
    <s v="KIT, STARTUP, AUTOPURIFICATION SYSTEM"/>
    <s v="MIL (US31)"/>
    <m/>
    <s v="LC"/>
    <s v="Purification"/>
    <s v="Kits"/>
    <n v="631.76"/>
    <s v="Sharon Bibbo"/>
    <s v="Planned Ending INV Value"/>
    <n v="8952.06"/>
    <n v="7574.82"/>
    <n v="6197.58"/>
    <n v="4131.72"/>
    <n v="26856.18"/>
    <n v="10329.299999999999"/>
    <n v="22035.84"/>
    <n v="11017.92"/>
    <n v="3443.1"/>
    <n v="46826.159999999996"/>
    <n v="23413.08"/>
    <n v="19281.36"/>
    <n v="6197.58"/>
    <n v="6317.6"/>
    <n v="6317.6"/>
    <n v="14530.48"/>
    <n v="16425.759999999998"/>
    <n v="12003.44"/>
    <n v="7581.12"/>
    <m/>
    <n v="18321.04"/>
    <n v="19584.560000000001"/>
    <n v="18321.04"/>
    <n v="20848.079999999998"/>
    <m/>
  </r>
  <r>
    <n v="200000234"/>
    <s v="KIT, STARTUP, AUTOPURIFICATION SYSTEM"/>
    <s v="MIL (US31)"/>
    <m/>
    <s v="LC"/>
    <s v="Purification"/>
    <s v="Kits"/>
    <n v="631.76"/>
    <s v="Sharon Bibbo"/>
    <s v="Planned Ending Inv Value @ Accpt Plan"/>
    <m/>
    <m/>
    <m/>
    <m/>
    <n v="0"/>
    <m/>
    <m/>
    <m/>
    <m/>
    <n v="0"/>
    <n v="23413.08"/>
    <n v="19281.36"/>
    <n v="6197.58"/>
    <n v="6317.6"/>
    <n v="6317.6"/>
    <n v="14530.48"/>
    <n v="16425.759999999998"/>
    <n v="12003.44"/>
    <n v="7581.12"/>
    <m/>
    <n v="18321.04"/>
    <n v="19584.560000000001"/>
    <n v="18321.04"/>
    <n v="20848.079999999998"/>
    <m/>
  </r>
  <r>
    <n v="200000234"/>
    <s v="KIT, STARTUP, AUTOPURIFICATION SYSTEM"/>
    <s v="MIL (US31)"/>
    <m/>
    <s v="LC"/>
    <s v="Purification"/>
    <s v="Kits"/>
    <n v="631.76"/>
    <s v="Sharon Bibbo"/>
    <s v="Proposed Production "/>
    <m/>
    <m/>
    <m/>
    <m/>
    <m/>
    <m/>
    <m/>
    <m/>
    <m/>
    <m/>
    <m/>
    <m/>
    <m/>
    <n v="35"/>
    <n v="35"/>
    <n v="51"/>
    <n v="26"/>
    <n v="30"/>
    <n v="29"/>
    <n v="136"/>
    <n v="45"/>
    <n v="38"/>
    <n v="30"/>
    <n v="40"/>
    <n v="0"/>
  </r>
  <r>
    <n v="200000268"/>
    <s v="Startup Kit, ACQUITY UPLC OSM System"/>
    <s v="MIL (US31)"/>
    <m/>
    <s v="LC"/>
    <s v="Purification"/>
    <s v="Kits"/>
    <n v="958.95"/>
    <s v="Vicky Allen"/>
    <s v="∆ Accepted from Proposed"/>
    <m/>
    <m/>
    <m/>
    <m/>
    <m/>
    <m/>
    <m/>
    <m/>
    <m/>
    <n v="0"/>
    <n v="0"/>
    <n v="0"/>
    <n v="0"/>
    <n v="0"/>
    <n v="0"/>
    <n v="0"/>
    <n v="0"/>
    <n v="0"/>
    <n v="0"/>
    <m/>
    <n v="0"/>
    <n v="0"/>
    <n v="0"/>
    <n v="0"/>
    <m/>
  </r>
  <r>
    <n v="200000268"/>
    <s v="Startup Kit, ACQUITY UPLC OSM System"/>
    <s v="MIL (US31)"/>
    <m/>
    <s v="LC"/>
    <s v="Purification"/>
    <s v="Kits"/>
    <n v="958.95"/>
    <s v="Vicky Allen"/>
    <s v="∆ Proposed from Current"/>
    <m/>
    <m/>
    <m/>
    <m/>
    <m/>
    <m/>
    <m/>
    <m/>
    <m/>
    <n v="0"/>
    <m/>
    <m/>
    <n v="0"/>
    <n v="0"/>
    <n v="0"/>
    <n v="0"/>
    <n v="0"/>
    <n v="0"/>
    <n v="0"/>
    <m/>
    <n v="0"/>
    <n v="0"/>
    <n v="0"/>
    <n v="0"/>
    <m/>
  </r>
  <r>
    <n v="200000268"/>
    <s v="Startup Kit, ACQUITY UPLC OSM System"/>
    <s v="MIL (US31)"/>
    <m/>
    <s v="LC"/>
    <s v="Purification"/>
    <s v="Kits"/>
    <n v="958.95"/>
    <s v="Vicky Allen"/>
    <s v="Accepted Plan"/>
    <m/>
    <m/>
    <m/>
    <m/>
    <m/>
    <m/>
    <m/>
    <m/>
    <m/>
    <n v="0"/>
    <m/>
    <m/>
    <n v="0"/>
    <n v="0"/>
    <n v="0"/>
    <n v="0"/>
    <n v="0"/>
    <n v="0"/>
    <n v="0"/>
    <n v="0"/>
    <n v="0"/>
    <n v="0"/>
    <n v="0"/>
    <n v="0"/>
    <n v="0"/>
  </r>
  <r>
    <n v="200000268"/>
    <s v="Startup Kit, ACQUITY UPLC OSM System"/>
    <s v="MIL (US31)"/>
    <m/>
    <s v="LC"/>
    <s v="Purification"/>
    <s v="Kits"/>
    <n v="958.95"/>
    <s v="Vicky Allen"/>
    <s v="Budget"/>
    <n v="0"/>
    <n v="0"/>
    <n v="0"/>
    <n v="0"/>
    <m/>
    <n v="0"/>
    <n v="0"/>
    <n v="0"/>
    <n v="0"/>
    <m/>
    <n v="0"/>
    <n v="0"/>
    <n v="0"/>
    <n v="0"/>
    <m/>
    <n v="0"/>
    <n v="0"/>
    <n v="0"/>
    <n v="0"/>
    <n v="0"/>
    <n v="0"/>
    <n v="0"/>
    <n v="0"/>
    <n v="0"/>
    <n v="0"/>
  </r>
  <r>
    <n v="200000268"/>
    <s v="Startup Kit, ACQUITY UPLC OSM System"/>
    <s v="MIL (US31)"/>
    <m/>
    <s v="LC"/>
    <s v="Purification"/>
    <s v="Kits"/>
    <n v="958.95"/>
    <s v="Vicky Allen"/>
    <s v="Current Production Plan"/>
    <m/>
    <m/>
    <m/>
    <m/>
    <m/>
    <m/>
    <m/>
    <m/>
    <m/>
    <n v="0"/>
    <n v="0"/>
    <n v="0"/>
    <n v="0"/>
    <n v="0"/>
    <n v="0"/>
    <n v="0"/>
    <n v="0"/>
    <n v="0"/>
    <n v="0"/>
    <n v="0"/>
    <n v="0"/>
    <n v="0"/>
    <n v="0"/>
    <n v="0"/>
    <n v="0"/>
  </r>
  <r>
    <n v="200000268"/>
    <s v="Startup Kit, ACQUITY UPLC OSM System"/>
    <s v="MIL (US31)"/>
    <m/>
    <s v="LC"/>
    <s v="Purification"/>
    <s v="Kits"/>
    <n v="958.95"/>
    <s v="Vicky Allen"/>
    <s v="Demand Plan"/>
    <n v="0"/>
    <n v="0"/>
    <n v="0"/>
    <n v="0"/>
    <m/>
    <n v="0"/>
    <n v="0"/>
    <n v="0"/>
    <n v="0"/>
    <n v="0"/>
    <n v="0"/>
    <n v="0"/>
    <n v="0"/>
    <n v="0"/>
    <n v="0"/>
    <n v="0"/>
    <n v="0"/>
    <n v="0"/>
    <n v="0"/>
    <n v="0"/>
    <n v="4"/>
    <n v="2"/>
    <n v="2"/>
    <n v="2"/>
    <n v="0"/>
  </r>
  <r>
    <n v="200000268"/>
    <s v="Startup Kit, ACQUITY UPLC OSM System"/>
    <s v="MIL (US31)"/>
    <m/>
    <s v="LC"/>
    <s v="Purification"/>
    <s v="Kits"/>
    <n v="958.95"/>
    <s v="Vicky Allen"/>
    <s v="Backlog"/>
    <n v="0"/>
    <n v="0"/>
    <n v="0"/>
    <n v="0"/>
    <n v="0"/>
    <n v="0"/>
    <n v="0"/>
    <n v="0"/>
    <n v="0"/>
    <n v="0"/>
    <n v="0"/>
    <n v="0"/>
    <n v="0"/>
    <n v="0"/>
    <n v="0"/>
    <n v="0"/>
    <n v="0"/>
    <n v="0"/>
    <n v="0"/>
    <n v="0"/>
    <m/>
    <n v="0"/>
    <n v="0"/>
    <n v="0"/>
    <n v="0"/>
  </r>
  <r>
    <n v="200000268"/>
    <s v="Startup Kit, ACQUITY UPLC OSM System"/>
    <s v="MIL (US31)"/>
    <m/>
    <s v="LC"/>
    <s v="Purification"/>
    <s v="Kits"/>
    <n v="958.95"/>
    <s v="Vicky Allen"/>
    <s v="End Inv @ Accept Plan Volume"/>
    <n v="0"/>
    <n v="0"/>
    <n v="0"/>
    <n v="0"/>
    <m/>
    <n v="0"/>
    <n v="0"/>
    <n v="0"/>
    <n v="0"/>
    <n v="0"/>
    <n v="0"/>
    <n v="0"/>
    <n v="0"/>
    <n v="0"/>
    <n v="0"/>
    <n v="0"/>
    <n v="0"/>
    <n v="0"/>
    <n v="0"/>
    <m/>
    <n v="38"/>
    <n v="36"/>
    <n v="34"/>
    <n v="32"/>
    <m/>
  </r>
  <r>
    <n v="200000268"/>
    <s v="Startup Kit, ACQUITY UPLC OSM System"/>
    <s v="MIL (US31)"/>
    <m/>
    <s v="LC"/>
    <s v="Purification"/>
    <s v="Kits"/>
    <n v="958.95"/>
    <s v="Vicky Allen"/>
    <s v="Planned Ending INV"/>
    <n v="0"/>
    <n v="0"/>
    <n v="0"/>
    <n v="0"/>
    <m/>
    <n v="0"/>
    <n v="0"/>
    <n v="0"/>
    <n v="0"/>
    <n v="0"/>
    <n v="0"/>
    <n v="0"/>
    <n v="0"/>
    <n v="0"/>
    <n v="0"/>
    <n v="0"/>
    <n v="0"/>
    <n v="0"/>
    <n v="0"/>
    <m/>
    <n v="38"/>
    <n v="36"/>
    <n v="34"/>
    <n v="32"/>
    <m/>
  </r>
  <r>
    <n v="200000268"/>
    <s v="Startup Kit, ACQUITY UPLC OSM System"/>
    <s v="MIL (US31)"/>
    <m/>
    <s v="LC"/>
    <s v="Purification"/>
    <s v="Kits"/>
    <n v="958.95"/>
    <s v="Vicky Allen"/>
    <s v="Planned Ending INV Value"/>
    <n v="0"/>
    <n v="0"/>
    <n v="0"/>
    <n v="0"/>
    <n v="0"/>
    <n v="0"/>
    <n v="0"/>
    <n v="0"/>
    <n v="0"/>
    <n v="0"/>
    <n v="0"/>
    <n v="0"/>
    <n v="0"/>
    <n v="0"/>
    <n v="0"/>
    <n v="0"/>
    <n v="0"/>
    <n v="0"/>
    <n v="0"/>
    <m/>
    <n v="36440.1"/>
    <n v="34522.200000000004"/>
    <n v="32604.300000000003"/>
    <n v="30686.400000000001"/>
    <m/>
  </r>
  <r>
    <n v="200000268"/>
    <s v="Startup Kit, ACQUITY UPLC OSM System"/>
    <s v="MIL (US31)"/>
    <m/>
    <s v="LC"/>
    <s v="Purification"/>
    <s v="Kits"/>
    <n v="958.95"/>
    <s v="Vicky Allen"/>
    <s v="Planned Ending Inv Value @ Accpt Plan"/>
    <m/>
    <m/>
    <m/>
    <m/>
    <n v="0"/>
    <m/>
    <m/>
    <m/>
    <m/>
    <n v="0"/>
    <n v="0"/>
    <n v="0"/>
    <n v="0"/>
    <n v="0"/>
    <n v="0"/>
    <n v="0"/>
    <n v="0"/>
    <n v="0"/>
    <n v="0"/>
    <m/>
    <n v="36440.1"/>
    <n v="34522.200000000004"/>
    <n v="32604.300000000003"/>
    <n v="30686.400000000001"/>
    <m/>
  </r>
  <r>
    <n v="200000268"/>
    <s v="Startup Kit, ACQUITY UPLC OSM System"/>
    <s v="MIL (US31)"/>
    <m/>
    <s v="LC"/>
    <s v="Purification"/>
    <s v="Kits"/>
    <n v="958.95"/>
    <s v="Vicky Allen"/>
    <s v="Proposed Production "/>
    <m/>
    <m/>
    <m/>
    <m/>
    <m/>
    <m/>
    <m/>
    <m/>
    <m/>
    <m/>
    <m/>
    <m/>
    <m/>
    <n v="0"/>
    <n v="0"/>
    <n v="0"/>
    <n v="0"/>
    <n v="0"/>
    <n v="0"/>
    <n v="0"/>
    <n v="0"/>
    <n v="0"/>
    <n v="0"/>
    <n v="0"/>
    <n v="0"/>
  </r>
  <r>
    <n v="200000275"/>
    <s v="ACQUTY GP System S/U Kit"/>
    <s v="MIL (US31)"/>
    <m/>
    <s v="LC"/>
    <s v="H Class"/>
    <s v="Kits"/>
    <n v="341.57"/>
    <s v="Paul Brusco"/>
    <s v="∆ Accepted from Proposed"/>
    <m/>
    <m/>
    <m/>
    <m/>
    <m/>
    <m/>
    <m/>
    <m/>
    <m/>
    <n v="0"/>
    <n v="0"/>
    <n v="0"/>
    <n v="2635"/>
    <n v="-350"/>
    <n v="2285"/>
    <n v="0"/>
    <n v="0"/>
    <n v="0"/>
    <n v="0"/>
    <m/>
    <n v="0"/>
    <n v="0"/>
    <n v="0"/>
    <n v="0"/>
    <m/>
  </r>
  <r>
    <n v="200000275"/>
    <s v="ACQUTY GP System S/U Kit"/>
    <s v="MIL (US31)"/>
    <m/>
    <s v="LC"/>
    <s v="H Class"/>
    <s v="Kits"/>
    <n v="341.57"/>
    <s v="Paul Brusco"/>
    <s v="∆ Proposed from Current"/>
    <m/>
    <m/>
    <m/>
    <m/>
    <m/>
    <m/>
    <m/>
    <m/>
    <m/>
    <n v="0"/>
    <m/>
    <m/>
    <n v="-485"/>
    <n v="0"/>
    <n v="-485"/>
    <n v="0"/>
    <n v="0"/>
    <n v="0"/>
    <n v="0"/>
    <m/>
    <n v="0"/>
    <n v="-25"/>
    <n v="-10"/>
    <n v="75"/>
    <m/>
  </r>
  <r>
    <n v="200000275"/>
    <s v="ACQUTY GP System S/U Kit"/>
    <s v="MIL (US31)"/>
    <m/>
    <s v="LC"/>
    <s v="H Class"/>
    <s v="Kits"/>
    <n v="341.57"/>
    <s v="Paul Brusco"/>
    <s v="Accepted Plan"/>
    <m/>
    <m/>
    <m/>
    <m/>
    <m/>
    <m/>
    <m/>
    <m/>
    <m/>
    <n v="0"/>
    <m/>
    <m/>
    <n v="2635"/>
    <n v="0"/>
    <n v="0"/>
    <n v="465"/>
    <n v="650"/>
    <n v="590"/>
    <n v="550"/>
    <n v="2255"/>
    <n v="400"/>
    <n v="525"/>
    <n v="515"/>
    <n v="600"/>
    <n v="0"/>
  </r>
  <r>
    <n v="200000275"/>
    <s v="ACQUTY GP System S/U Kit"/>
    <s v="MIL (US31)"/>
    <m/>
    <s v="LC"/>
    <s v="H Class"/>
    <s v="Kits"/>
    <n v="341.57"/>
    <s v="Paul Brusco"/>
    <s v="Budget"/>
    <n v="0"/>
    <n v="0"/>
    <n v="0"/>
    <n v="0"/>
    <m/>
    <n v="0"/>
    <n v="0"/>
    <n v="0"/>
    <n v="0"/>
    <m/>
    <n v="0"/>
    <n v="0"/>
    <n v="0"/>
    <n v="0"/>
    <m/>
    <n v="494.9"/>
    <n v="595.9"/>
    <n v="585.79999999999995"/>
    <n v="710.03"/>
    <n v="2386.63"/>
    <n v="430"/>
    <n v="610"/>
    <n v="500"/>
    <n v="690"/>
    <n v="0"/>
  </r>
  <r>
    <n v="200000275"/>
    <s v="ACQUTY GP System S/U Kit"/>
    <s v="MIL (US31)"/>
    <m/>
    <s v="LC"/>
    <s v="H Class"/>
    <s v="Kits"/>
    <n v="341.57"/>
    <s v="Paul Brusco"/>
    <s v="Current Production Plan"/>
    <m/>
    <m/>
    <m/>
    <m/>
    <m/>
    <m/>
    <m/>
    <m/>
    <m/>
    <n v="0"/>
    <n v="0"/>
    <n v="0"/>
    <n v="0"/>
    <n v="0"/>
    <n v="0"/>
    <n v="465"/>
    <n v="650"/>
    <n v="590"/>
    <n v="550"/>
    <n v="2255"/>
    <n v="400"/>
    <n v="550"/>
    <n v="525"/>
    <n v="525"/>
    <n v="0"/>
  </r>
  <r>
    <n v="200000275"/>
    <s v="ACQUTY GP System S/U Kit"/>
    <s v="MIL (US31)"/>
    <m/>
    <s v="LC"/>
    <s v="H Class"/>
    <s v="Kits"/>
    <n v="341.57"/>
    <s v="Paul Brusco"/>
    <s v="Demand Plan"/>
    <n v="0"/>
    <n v="0"/>
    <n v="0"/>
    <n v="0"/>
    <m/>
    <n v="139"/>
    <n v="357"/>
    <n v="471"/>
    <n v="580"/>
    <n v="1547"/>
    <n v="374"/>
    <n v="535"/>
    <n v="504"/>
    <n v="680"/>
    <n v="2093"/>
    <n v="413"/>
    <n v="573"/>
    <n v="478"/>
    <n v="568"/>
    <n v="2032"/>
    <n v="443"/>
    <n v="554.57212713936428"/>
    <n v="504.15647921760387"/>
    <n v="615.07090464547673"/>
    <n v="0"/>
  </r>
  <r>
    <n v="200000275"/>
    <s v="ACQUTY GP System S/U Kit"/>
    <s v="MIL (US31)"/>
    <m/>
    <s v="LC"/>
    <s v="H Class"/>
    <s v="Kits"/>
    <n v="341.57"/>
    <s v="Paul Brusco"/>
    <s v="Backlog"/>
    <n v="0"/>
    <n v="0"/>
    <n v="0"/>
    <n v="0"/>
    <n v="0"/>
    <n v="0"/>
    <n v="0"/>
    <n v="0"/>
    <n v="0"/>
    <n v="0"/>
    <n v="0"/>
    <n v="0"/>
    <n v="0"/>
    <n v="0"/>
    <n v="0"/>
    <n v="0"/>
    <n v="0"/>
    <n v="0"/>
    <n v="0"/>
    <n v="0"/>
    <n v="8"/>
    <n v="0"/>
    <n v="0"/>
    <n v="0"/>
    <n v="0"/>
  </r>
  <r>
    <n v="200000275"/>
    <s v="ACQUTY GP System S/U Kit"/>
    <s v="MIL (US31)"/>
    <n v="200"/>
    <s v="LC"/>
    <s v="H Class"/>
    <s v="Kits"/>
    <n v="341.57"/>
    <s v="Paul Brusco"/>
    <s v="End Inv @ Accept Plan Volume"/>
    <n v="0"/>
    <n v="0"/>
    <n v="0"/>
    <n v="0"/>
    <m/>
    <n v="86"/>
    <n v="89"/>
    <n v="95"/>
    <n v="135"/>
    <n v="405"/>
    <n v="279"/>
    <n v="434"/>
    <n v="440"/>
    <n v="131"/>
    <n v="131"/>
    <n v="98"/>
    <n v="203"/>
    <n v="322"/>
    <n v="262"/>
    <m/>
    <n v="217"/>
    <n v="187.42787286063572"/>
    <n v="198.27139364303184"/>
    <n v="183.20048899755511"/>
    <m/>
  </r>
  <r>
    <n v="200000275"/>
    <s v="ACQUTY GP System S/U Kit"/>
    <s v="MIL (US31)"/>
    <n v="200"/>
    <s v="LC"/>
    <s v="H Class"/>
    <s v="Kits"/>
    <n v="341.57"/>
    <s v="Paul Brusco"/>
    <s v="Planned Ending INV"/>
    <n v="0"/>
    <n v="0"/>
    <n v="0"/>
    <n v="0"/>
    <m/>
    <n v="86"/>
    <n v="89"/>
    <n v="95"/>
    <n v="135"/>
    <n v="405"/>
    <n v="279"/>
    <n v="434"/>
    <n v="440"/>
    <n v="131"/>
    <n v="131"/>
    <n v="98"/>
    <n v="203"/>
    <n v="322"/>
    <n v="262"/>
    <m/>
    <n v="217"/>
    <n v="187.42787286063572"/>
    <n v="198.27139364303184"/>
    <n v="183.20048899755511"/>
    <m/>
  </r>
  <r>
    <n v="200000275"/>
    <s v="ACQUTY GP System S/U Kit"/>
    <s v="MIL (US31)"/>
    <m/>
    <s v="LC"/>
    <s v="H Class"/>
    <s v="Kits"/>
    <n v="341.57"/>
    <s v="Paul Brusco"/>
    <s v="Planned Ending INV Value"/>
    <n v="0"/>
    <n v="0"/>
    <n v="0"/>
    <n v="0"/>
    <n v="0"/>
    <n v="28404.080000000002"/>
    <n v="29394.920000000002"/>
    <n v="31376.600000000002"/>
    <n v="44587.8"/>
    <n v="133763.40000000002"/>
    <n v="92148.12000000001"/>
    <n v="143341.52000000002"/>
    <n v="145323.20000000001"/>
    <n v="44745.67"/>
    <n v="44745.67"/>
    <n v="33473.86"/>
    <n v="69338.709999999992"/>
    <n v="109985.54"/>
    <n v="89491.34"/>
    <m/>
    <n v="74120.69"/>
    <n v="64019.738533007338"/>
    <n v="67723.559926650385"/>
    <n v="62575.791026894898"/>
    <m/>
  </r>
  <r>
    <n v="200000275"/>
    <s v="ACQUTY GP System S/U Kit"/>
    <s v="MIL (US31)"/>
    <m/>
    <s v="LC"/>
    <s v="H Class"/>
    <s v="Kits"/>
    <n v="341.57"/>
    <s v="Paul Brusco"/>
    <s v="Planned Ending Inv Value @ Accpt Plan"/>
    <m/>
    <m/>
    <m/>
    <m/>
    <n v="0"/>
    <m/>
    <m/>
    <m/>
    <m/>
    <n v="0"/>
    <n v="92148.12000000001"/>
    <n v="143341.52000000002"/>
    <n v="145323.20000000001"/>
    <n v="44745.67"/>
    <n v="44745.67"/>
    <n v="33473.86"/>
    <n v="69338.709999999992"/>
    <n v="109985.54"/>
    <n v="89491.34"/>
    <m/>
    <n v="74120.69"/>
    <n v="64019.738533007338"/>
    <n v="67723.559926650385"/>
    <n v="62575.791026894898"/>
    <m/>
  </r>
  <r>
    <n v="200000275"/>
    <s v="ACQUTY GP System S/U Kit"/>
    <s v="MIL (US31)"/>
    <m/>
    <s v="LC"/>
    <s v="H Class"/>
    <s v="Kits"/>
    <n v="341.57"/>
    <s v="Paul Brusco"/>
    <s v="Proposed Production "/>
    <m/>
    <m/>
    <m/>
    <m/>
    <m/>
    <m/>
    <m/>
    <m/>
    <m/>
    <m/>
    <m/>
    <m/>
    <m/>
    <n v="350"/>
    <n v="350"/>
    <n v="465"/>
    <n v="650"/>
    <n v="590"/>
    <n v="550"/>
    <n v="2255"/>
    <n v="400"/>
    <n v="525"/>
    <n v="515"/>
    <n v="600"/>
    <n v="0"/>
  </r>
  <r>
    <n v="200000276"/>
    <s v="Startup Kit, ACQUITY UPLC H-Class BioSys"/>
    <s v="MIL (US31)"/>
    <m/>
    <s v="LC"/>
    <s v="H Class - bio"/>
    <s v="Kits"/>
    <n v="432.22"/>
    <s v="Linda Trautwein"/>
    <s v="∆ Accepted from Proposed"/>
    <m/>
    <m/>
    <m/>
    <m/>
    <m/>
    <m/>
    <m/>
    <m/>
    <m/>
    <n v="0"/>
    <n v="0"/>
    <n v="0"/>
    <n v="318"/>
    <n v="-80"/>
    <n v="238"/>
    <n v="0"/>
    <n v="0"/>
    <n v="0"/>
    <n v="0"/>
    <m/>
    <n v="0"/>
    <n v="0"/>
    <n v="0"/>
    <n v="0"/>
    <m/>
  </r>
  <r>
    <n v="200000276"/>
    <s v="Startup Kit, ACQUITY UPLC H-Class BioSys"/>
    <s v="MIL (US31)"/>
    <m/>
    <s v="LC"/>
    <s v="H Class - bio"/>
    <s v="Kits"/>
    <n v="432.22"/>
    <s v="Linda Trautwein"/>
    <s v="∆ Proposed from Current"/>
    <m/>
    <m/>
    <m/>
    <m/>
    <m/>
    <m/>
    <m/>
    <m/>
    <m/>
    <n v="0"/>
    <m/>
    <m/>
    <n v="-70"/>
    <n v="0"/>
    <n v="-70"/>
    <n v="0"/>
    <n v="0"/>
    <n v="0"/>
    <n v="0"/>
    <m/>
    <n v="0"/>
    <n v="5"/>
    <n v="0"/>
    <n v="5"/>
    <m/>
  </r>
  <r>
    <n v="200000276"/>
    <s v="Startup Kit, ACQUITY UPLC H-Class BioSys"/>
    <s v="MIL (US31)"/>
    <m/>
    <s v="LC"/>
    <s v="H Class - bio"/>
    <s v="Kits"/>
    <n v="432.22"/>
    <s v="Linda Trautwein"/>
    <s v="Accepted Plan"/>
    <m/>
    <m/>
    <m/>
    <m/>
    <m/>
    <m/>
    <m/>
    <m/>
    <m/>
    <n v="0"/>
    <m/>
    <m/>
    <n v="318"/>
    <n v="0"/>
    <n v="0"/>
    <n v="75"/>
    <n v="75"/>
    <n v="80"/>
    <n v="45"/>
    <n v="275"/>
    <n v="20"/>
    <n v="75"/>
    <n v="60"/>
    <n v="65"/>
    <n v="0"/>
  </r>
  <r>
    <n v="200000276"/>
    <s v="Startup Kit, ACQUITY UPLC H-Class BioSys"/>
    <s v="MIL (US31)"/>
    <m/>
    <s v="LC"/>
    <s v="H Class - bio"/>
    <s v="Kits"/>
    <n v="432.22"/>
    <s v="Linda Trautwein"/>
    <s v="Budget"/>
    <n v="0"/>
    <n v="0"/>
    <n v="0"/>
    <n v="0"/>
    <m/>
    <n v="0"/>
    <n v="0"/>
    <n v="0"/>
    <n v="0"/>
    <m/>
    <n v="0"/>
    <n v="0"/>
    <n v="0"/>
    <n v="0"/>
    <m/>
    <n v="57.806731892523374"/>
    <n v="73.728460864485982"/>
    <n v="78.75"/>
    <n v="99.75"/>
    <n v="310.03519275700933"/>
    <n v="50"/>
    <n v="70"/>
    <n v="50"/>
    <n v="45"/>
    <n v="0"/>
  </r>
  <r>
    <n v="200000276"/>
    <s v="Startup Kit, ACQUITY UPLC H-Class BioSys"/>
    <s v="MIL (US31)"/>
    <m/>
    <s v="LC"/>
    <s v="H Class - bio"/>
    <s v="Kits"/>
    <n v="432.22"/>
    <s v="Linda Trautwein"/>
    <s v="Current Production Plan"/>
    <m/>
    <m/>
    <m/>
    <m/>
    <m/>
    <m/>
    <m/>
    <m/>
    <m/>
    <n v="0"/>
    <n v="0"/>
    <n v="0"/>
    <n v="0"/>
    <n v="0"/>
    <n v="0"/>
    <n v="75"/>
    <n v="75"/>
    <n v="80"/>
    <n v="45"/>
    <n v="275"/>
    <n v="20"/>
    <n v="70"/>
    <n v="60"/>
    <n v="60"/>
    <n v="0"/>
  </r>
  <r>
    <n v="200000276"/>
    <s v="Startup Kit, ACQUITY UPLC H-Class BioSys"/>
    <s v="MIL (US31)"/>
    <m/>
    <s v="LC"/>
    <s v="H Class - bio"/>
    <s v="Kits"/>
    <n v="432.22"/>
    <s v="Linda Trautwein"/>
    <s v="Demand Plan"/>
    <n v="0"/>
    <n v="0"/>
    <n v="0"/>
    <n v="0"/>
    <m/>
    <n v="0"/>
    <n v="0"/>
    <n v="26"/>
    <n v="39"/>
    <n v="65"/>
    <n v="38"/>
    <n v="62"/>
    <n v="62"/>
    <n v="69"/>
    <n v="231"/>
    <n v="49"/>
    <n v="68"/>
    <n v="56"/>
    <n v="54"/>
    <n v="227"/>
    <n v="54"/>
    <n v="65.281385281385283"/>
    <n v="60.259740259740255"/>
    <n v="65.281385281385283"/>
    <n v="0"/>
  </r>
  <r>
    <n v="200000276"/>
    <s v="Startup Kit, ACQUITY UPLC H-Class BioSys"/>
    <s v="MIL (US31)"/>
    <m/>
    <s v="LC"/>
    <s v="H Class - bio"/>
    <s v="Kits"/>
    <n v="432.22"/>
    <s v="Linda Trautwein"/>
    <s v="Backlog"/>
    <n v="0"/>
    <n v="0"/>
    <n v="0"/>
    <n v="0"/>
    <n v="0"/>
    <n v="0"/>
    <n v="0"/>
    <n v="0"/>
    <n v="0"/>
    <n v="0"/>
    <n v="0"/>
    <n v="0"/>
    <n v="0"/>
    <n v="0"/>
    <n v="0"/>
    <n v="0"/>
    <n v="0"/>
    <n v="0"/>
    <n v="0"/>
    <n v="0"/>
    <n v="44"/>
    <n v="0"/>
    <n v="0"/>
    <n v="0"/>
    <n v="0"/>
  </r>
  <r>
    <n v="200000276"/>
    <s v="Startup Kit, ACQUITY UPLC H-Class BioSys"/>
    <s v="MIL (US31)"/>
    <n v="20"/>
    <s v="LC"/>
    <s v="H Class - bio"/>
    <s v="Kits"/>
    <n v="432.22"/>
    <s v="Linda Trautwein"/>
    <s v="End Inv @ Accept Plan Volume"/>
    <n v="0"/>
    <n v="0"/>
    <n v="0"/>
    <n v="0"/>
    <m/>
    <n v="0"/>
    <n v="12"/>
    <n v="9"/>
    <n v="41"/>
    <n v="62"/>
    <n v="25"/>
    <n v="13"/>
    <n v="18"/>
    <n v="39"/>
    <n v="39"/>
    <n v="67"/>
    <n v="67"/>
    <n v="87"/>
    <n v="59"/>
    <m/>
    <n v="22"/>
    <n v="31.718614718614717"/>
    <n v="31.458874458874462"/>
    <n v="31.177489177489178"/>
    <m/>
  </r>
  <r>
    <n v="200000276"/>
    <s v="Startup Kit, ACQUITY UPLC H-Class BioSys"/>
    <s v="MIL (US31)"/>
    <n v="20"/>
    <s v="LC"/>
    <s v="H Class - bio"/>
    <s v="Kits"/>
    <n v="432.22"/>
    <s v="Linda Trautwein"/>
    <s v="Planned Ending INV"/>
    <n v="0"/>
    <n v="0"/>
    <n v="0"/>
    <n v="0"/>
    <m/>
    <n v="0"/>
    <n v="12"/>
    <n v="9"/>
    <n v="41"/>
    <n v="62"/>
    <n v="25"/>
    <n v="13"/>
    <n v="18"/>
    <n v="39"/>
    <n v="39"/>
    <n v="67"/>
    <n v="67"/>
    <n v="87"/>
    <n v="59"/>
    <m/>
    <n v="22"/>
    <n v="31.718614718614717"/>
    <n v="31.458874458874462"/>
    <n v="31.177489177489178"/>
    <m/>
  </r>
  <r>
    <n v="200000276"/>
    <s v="Startup Kit, ACQUITY UPLC H-Class BioSys"/>
    <s v="MIL (US31)"/>
    <m/>
    <s v="LC"/>
    <s v="H Class - bio"/>
    <s v="Kits"/>
    <n v="432.22"/>
    <s v="Linda Trautwein"/>
    <s v="Planned Ending INV Value"/>
    <n v="0"/>
    <n v="0"/>
    <n v="0"/>
    <n v="0"/>
    <n v="0"/>
    <n v="0"/>
    <n v="4845.84"/>
    <n v="3634.38"/>
    <n v="16556.62"/>
    <n v="25036.84"/>
    <n v="10095.5"/>
    <n v="5249.66"/>
    <n v="7268.76"/>
    <n v="16856.580000000002"/>
    <n v="16856.580000000002"/>
    <n v="28958.74"/>
    <n v="28958.74"/>
    <n v="37603.14"/>
    <n v="25500.980000000003"/>
    <m/>
    <n v="9508.84"/>
    <n v="13709.419653679653"/>
    <n v="13597.15471861472"/>
    <n v="13475.534372294374"/>
    <m/>
  </r>
  <r>
    <n v="200000276"/>
    <s v="Startup Kit, ACQUITY UPLC H-Class BioSys"/>
    <s v="MIL (US31)"/>
    <m/>
    <s v="LC"/>
    <s v="H Class - bio"/>
    <s v="Kits"/>
    <n v="432.22"/>
    <s v="Linda Trautwein"/>
    <s v="Planned Ending Inv Value @ Accpt Plan"/>
    <m/>
    <m/>
    <m/>
    <m/>
    <n v="0"/>
    <m/>
    <m/>
    <m/>
    <m/>
    <n v="0"/>
    <n v="10095.5"/>
    <n v="5249.66"/>
    <n v="7268.76"/>
    <n v="16856.580000000002"/>
    <n v="16856.580000000002"/>
    <n v="28958.74"/>
    <n v="28958.74"/>
    <n v="37603.14"/>
    <n v="25500.980000000003"/>
    <m/>
    <n v="9508.84"/>
    <n v="13709.419653679653"/>
    <n v="13597.15471861472"/>
    <n v="13475.534372294374"/>
    <m/>
  </r>
  <r>
    <n v="200000276"/>
    <s v="Startup Kit, ACQUITY UPLC H-Class BioSys"/>
    <s v="MIL (US31)"/>
    <m/>
    <s v="LC"/>
    <s v="H Class - bio"/>
    <s v="Kits"/>
    <n v="432.22"/>
    <s v="Linda Trautwein"/>
    <s v="Proposed Production "/>
    <m/>
    <m/>
    <m/>
    <m/>
    <m/>
    <m/>
    <m/>
    <m/>
    <m/>
    <m/>
    <m/>
    <m/>
    <m/>
    <n v="80"/>
    <n v="80"/>
    <n v="75"/>
    <n v="75"/>
    <n v="80"/>
    <n v="45"/>
    <n v="275"/>
    <n v="20"/>
    <n v="75"/>
    <n v="60"/>
    <n v="65"/>
    <n v="0"/>
  </r>
  <r>
    <n v="200000302"/>
    <s v="Startup Kit, ACQUITY UPLC I-Class System"/>
    <s v="MIL (US31)"/>
    <m/>
    <s v="LC"/>
    <s v="I-Class"/>
    <s v="Kits"/>
    <n v="307.95"/>
    <s v="Linda Trautwein"/>
    <s v="∆ Accepted from Proposed"/>
    <m/>
    <m/>
    <m/>
    <m/>
    <m/>
    <m/>
    <m/>
    <m/>
    <m/>
    <n v="0"/>
    <n v="0"/>
    <n v="0"/>
    <n v="1230"/>
    <n v="-135"/>
    <n v="1095"/>
    <n v="0"/>
    <n v="0"/>
    <n v="0"/>
    <n v="0"/>
    <m/>
    <n v="0"/>
    <n v="0"/>
    <n v="0"/>
    <n v="0"/>
    <m/>
  </r>
  <r>
    <n v="200000302"/>
    <s v="Startup Kit, ACQUITY UPLC I-Class System"/>
    <s v="MIL (US31)"/>
    <m/>
    <s v="LC"/>
    <s v="I-Class"/>
    <s v="Kits"/>
    <n v="307.95"/>
    <s v="Linda Trautwein"/>
    <s v="∆ Proposed from Current"/>
    <m/>
    <m/>
    <m/>
    <m/>
    <m/>
    <m/>
    <m/>
    <m/>
    <m/>
    <n v="0"/>
    <m/>
    <m/>
    <n v="-215"/>
    <n v="0"/>
    <n v="-215"/>
    <n v="0"/>
    <n v="0"/>
    <n v="0"/>
    <n v="0"/>
    <m/>
    <n v="0"/>
    <n v="0"/>
    <n v="20"/>
    <n v="35"/>
    <m/>
  </r>
  <r>
    <n v="200000302"/>
    <s v="Startup Kit, ACQUITY UPLC I-Class System"/>
    <s v="MIL (US31)"/>
    <m/>
    <s v="LC"/>
    <s v="I-Class"/>
    <s v="Kits"/>
    <n v="307.95"/>
    <s v="Linda Trautwein"/>
    <s v="Accepted Plan"/>
    <m/>
    <m/>
    <m/>
    <m/>
    <m/>
    <m/>
    <m/>
    <m/>
    <m/>
    <n v="0"/>
    <m/>
    <m/>
    <n v="1230"/>
    <n v="0"/>
    <n v="0"/>
    <n v="0"/>
    <n v="150"/>
    <n v="83"/>
    <n v="240"/>
    <n v="473"/>
    <n v="100"/>
    <n v="180"/>
    <n v="180"/>
    <n v="190"/>
    <n v="0"/>
  </r>
  <r>
    <n v="200000302"/>
    <s v="Startup Kit, ACQUITY UPLC I-Class System"/>
    <s v="MIL (US31)"/>
    <m/>
    <s v="LC"/>
    <s v="I-Class"/>
    <s v="Kits"/>
    <n v="307.95"/>
    <s v="Linda Trautwein"/>
    <s v="Budget"/>
    <n v="0"/>
    <n v="0"/>
    <n v="0"/>
    <n v="0"/>
    <m/>
    <n v="0"/>
    <n v="0"/>
    <n v="0"/>
    <n v="0"/>
    <m/>
    <n v="0"/>
    <n v="0"/>
    <n v="0"/>
    <n v="0"/>
    <m/>
    <n v="152"/>
    <n v="221"/>
    <n v="305"/>
    <n v="376"/>
    <n v="1054"/>
    <n v="270"/>
    <n v="300"/>
    <n v="270"/>
    <n v="355"/>
    <n v="0"/>
  </r>
  <r>
    <n v="200000302"/>
    <s v="Startup Kit, ACQUITY UPLC I-Class System"/>
    <s v="MIL (US31)"/>
    <m/>
    <s v="LC"/>
    <s v="I-Class"/>
    <s v="Kits"/>
    <n v="307.95"/>
    <s v="Linda Trautwein"/>
    <s v="Current Production Plan"/>
    <m/>
    <m/>
    <m/>
    <m/>
    <m/>
    <m/>
    <m/>
    <m/>
    <m/>
    <n v="0"/>
    <n v="0"/>
    <n v="0"/>
    <n v="0"/>
    <n v="0"/>
    <n v="0"/>
    <n v="0"/>
    <n v="150"/>
    <n v="83"/>
    <n v="240"/>
    <n v="473"/>
    <n v="100"/>
    <n v="180"/>
    <n v="160"/>
    <n v="155"/>
    <n v="0"/>
  </r>
  <r>
    <n v="200000302"/>
    <s v="Startup Kit, ACQUITY UPLC I-Class System"/>
    <s v="MIL (US31)"/>
    <m/>
    <s v="LC"/>
    <s v="I-Class"/>
    <s v="Kits"/>
    <n v="307.95"/>
    <s v="Linda Trautwein"/>
    <s v="Demand Plan"/>
    <n v="0"/>
    <n v="0"/>
    <n v="0"/>
    <n v="0"/>
    <m/>
    <n v="0"/>
    <n v="0"/>
    <n v="0"/>
    <n v="0"/>
    <n v="0"/>
    <n v="0"/>
    <n v="0"/>
    <n v="30"/>
    <n v="0"/>
    <n v="30"/>
    <n v="103"/>
    <n v="122"/>
    <n v="177"/>
    <n v="179"/>
    <n v="581"/>
    <n v="160"/>
    <n v="154.515625"/>
    <n v="179.4375"/>
    <n v="189.40625"/>
    <n v="0"/>
  </r>
  <r>
    <n v="200000302"/>
    <s v="Startup Kit, ACQUITY UPLC I-Class System"/>
    <s v="MIL (US31)"/>
    <m/>
    <s v="LC"/>
    <s v="I-Class"/>
    <s v="Kits"/>
    <n v="307.95"/>
    <s v="Linda Trautwein"/>
    <s v="Backlog"/>
    <n v="0"/>
    <n v="0"/>
    <n v="0"/>
    <n v="0"/>
    <n v="0"/>
    <n v="0"/>
    <n v="0"/>
    <n v="0"/>
    <n v="0"/>
    <n v="0"/>
    <n v="0"/>
    <n v="0"/>
    <n v="0"/>
    <n v="0"/>
    <n v="0"/>
    <n v="0"/>
    <n v="0"/>
    <n v="0"/>
    <n v="0"/>
    <n v="0"/>
    <n v="63"/>
    <n v="0"/>
    <n v="0"/>
    <n v="0"/>
    <n v="0"/>
  </r>
  <r>
    <n v="200000302"/>
    <s v="Startup Kit, ACQUITY UPLC I-Class System"/>
    <s v="MIL (US31)"/>
    <m/>
    <s v="LC"/>
    <s v="I-Class"/>
    <s v="Kits"/>
    <n v="307.95"/>
    <s v="Linda Trautwein"/>
    <s v="End Inv @ Accept Plan Volume"/>
    <n v="0"/>
    <n v="0"/>
    <n v="0"/>
    <n v="0"/>
    <m/>
    <n v="0"/>
    <n v="0"/>
    <n v="0"/>
    <n v="124"/>
    <n v="124"/>
    <n v="0"/>
    <n v="0"/>
    <n v="121"/>
    <n v="122"/>
    <n v="122"/>
    <n v="151"/>
    <n v="160"/>
    <n v="69"/>
    <n v="109"/>
    <m/>
    <n v="134"/>
    <n v="159.484375"/>
    <n v="160.046875"/>
    <n v="160.640625"/>
    <m/>
  </r>
  <r>
    <n v="200000302"/>
    <s v="Startup Kit, ACQUITY UPLC I-Class System"/>
    <s v="MIL (US31)"/>
    <n v="58"/>
    <s v="LC"/>
    <s v="I-Class"/>
    <s v="Kits"/>
    <n v="307.95"/>
    <s v="Linda Trautwein"/>
    <s v="Planned Ending INV"/>
    <n v="0"/>
    <n v="0"/>
    <n v="0"/>
    <n v="0"/>
    <m/>
    <n v="0"/>
    <n v="0"/>
    <n v="0"/>
    <n v="124"/>
    <n v="124"/>
    <n v="0"/>
    <n v="0"/>
    <n v="121"/>
    <n v="122"/>
    <n v="122"/>
    <n v="151"/>
    <n v="160"/>
    <n v="69"/>
    <n v="109"/>
    <m/>
    <n v="134"/>
    <n v="159.484375"/>
    <n v="160.046875"/>
    <n v="160.640625"/>
    <m/>
  </r>
  <r>
    <n v="200000302"/>
    <s v="Startup Kit, ACQUITY UPLC I-Class System"/>
    <s v="MIL (US31)"/>
    <n v="33.519230769230774"/>
    <s v="LC"/>
    <s v="I-Class"/>
    <s v="Kits"/>
    <n v="307.95"/>
    <s v="Linda Trautwein"/>
    <s v="Planned Ending INV Value"/>
    <n v="0"/>
    <n v="0"/>
    <n v="0"/>
    <n v="0"/>
    <n v="0"/>
    <n v="0"/>
    <n v="0"/>
    <n v="0"/>
    <n v="42751.479999999996"/>
    <n v="42751.479999999996"/>
    <n v="0"/>
    <n v="0"/>
    <n v="39963.880000000005"/>
    <n v="37569.9"/>
    <n v="37569.9"/>
    <n v="46500.45"/>
    <n v="49272"/>
    <n v="21248.55"/>
    <n v="33566.549999999996"/>
    <m/>
    <n v="41265.299999999996"/>
    <n v="49113.213281249999"/>
    <n v="49286.435156250001"/>
    <n v="49469.280468749996"/>
    <m/>
  </r>
  <r>
    <n v="200000302"/>
    <s v="Startup Kit, ACQUITY UPLC I-Class System"/>
    <s v="MIL (US31)"/>
    <m/>
    <s v="LC"/>
    <s v="I-Class"/>
    <s v="Kits"/>
    <n v="307.95"/>
    <s v="Linda Trautwein"/>
    <s v="Planned Ending Inv Value @ Accpt Plan"/>
    <m/>
    <m/>
    <m/>
    <m/>
    <n v="0"/>
    <m/>
    <m/>
    <m/>
    <m/>
    <n v="0"/>
    <n v="0"/>
    <n v="0"/>
    <n v="39963.880000000005"/>
    <n v="37569.9"/>
    <n v="37569.9"/>
    <n v="46500.45"/>
    <n v="49272"/>
    <n v="21248.55"/>
    <n v="33566.549999999996"/>
    <m/>
    <n v="41265.299999999996"/>
    <n v="49113.213281249999"/>
    <n v="49286.435156250001"/>
    <n v="49469.280468749996"/>
    <m/>
  </r>
  <r>
    <n v="200000302"/>
    <s v="Startup Kit, ACQUITY UPLC I-Class System"/>
    <s v="MIL (US31)"/>
    <m/>
    <s v="LC"/>
    <s v="I-Class"/>
    <s v="Kits"/>
    <n v="307.95"/>
    <s v="Linda Trautwein"/>
    <s v="Proposed Production "/>
    <m/>
    <m/>
    <m/>
    <m/>
    <m/>
    <m/>
    <m/>
    <m/>
    <m/>
    <m/>
    <m/>
    <m/>
    <m/>
    <n v="135"/>
    <n v="135"/>
    <n v="0"/>
    <n v="150"/>
    <n v="83"/>
    <n v="240"/>
    <n v="473"/>
    <n v="100"/>
    <n v="180"/>
    <n v="180"/>
    <n v="190"/>
    <n v="0"/>
  </r>
  <r>
    <n v="200000304"/>
    <s v="S/U Kit, nanoACQ UPLC SYS HDX Tech"/>
    <s v="MIL (US31)"/>
    <m/>
    <s v="LC"/>
    <s v="HDX"/>
    <s v="Kits"/>
    <n v="600.53"/>
    <s v="Vicky Allen"/>
    <s v="∆ Accepted from Proposed"/>
    <m/>
    <m/>
    <m/>
    <m/>
    <m/>
    <m/>
    <m/>
    <m/>
    <m/>
    <n v="0"/>
    <n v="0"/>
    <n v="0"/>
    <n v="8"/>
    <n v="-1"/>
    <n v="7"/>
    <n v="0"/>
    <n v="0"/>
    <n v="0"/>
    <n v="0"/>
    <m/>
    <n v="0"/>
    <n v="0"/>
    <n v="0"/>
    <n v="0"/>
    <m/>
  </r>
  <r>
    <n v="200000304"/>
    <s v="S/U Kit, nanoACQ UPLC SYS HDX Tech"/>
    <s v="MIL (US31)"/>
    <m/>
    <s v="LC"/>
    <s v="HDX"/>
    <s v="Kits"/>
    <n v="600.53"/>
    <s v="Vicky Allen"/>
    <s v="∆ Proposed from Current"/>
    <m/>
    <m/>
    <m/>
    <m/>
    <m/>
    <m/>
    <m/>
    <m/>
    <m/>
    <n v="0"/>
    <m/>
    <m/>
    <n v="0"/>
    <n v="0"/>
    <n v="0"/>
    <n v="0"/>
    <n v="0"/>
    <n v="0"/>
    <n v="0"/>
    <m/>
    <n v="0"/>
    <n v="-1"/>
    <n v="-1"/>
    <n v="1"/>
    <m/>
  </r>
  <r>
    <n v="200000304"/>
    <s v="S/U Kit, nanoACQ UPLC SYS HDX Tech"/>
    <s v="MIL (US31)"/>
    <m/>
    <s v="LC"/>
    <s v="HDX"/>
    <s v="Kits"/>
    <n v="600.53"/>
    <s v="Vicky Allen"/>
    <s v="Accepted Plan"/>
    <m/>
    <m/>
    <m/>
    <m/>
    <m/>
    <m/>
    <m/>
    <m/>
    <m/>
    <n v="0"/>
    <m/>
    <m/>
    <n v="8"/>
    <n v="0"/>
    <n v="0"/>
    <n v="3"/>
    <n v="3"/>
    <n v="5"/>
    <n v="4"/>
    <n v="15"/>
    <n v="4"/>
    <n v="3"/>
    <n v="3"/>
    <n v="5"/>
    <n v="0"/>
  </r>
  <r>
    <n v="200000304"/>
    <s v="S/U Kit, nanoACQ UPLC SYS HDX Tech"/>
    <s v="MIL (US31)"/>
    <m/>
    <s v="LC"/>
    <s v="HDX"/>
    <s v="Kits"/>
    <n v="600.53"/>
    <s v="Vicky Allen"/>
    <s v="Budget"/>
    <n v="0"/>
    <n v="0"/>
    <n v="0"/>
    <n v="0"/>
    <m/>
    <n v="0"/>
    <n v="0"/>
    <n v="0"/>
    <n v="0"/>
    <m/>
    <n v="0"/>
    <n v="0"/>
    <n v="0"/>
    <n v="0"/>
    <m/>
    <n v="2"/>
    <n v="2"/>
    <n v="2"/>
    <n v="4"/>
    <n v="10"/>
    <n v="4"/>
    <n v="4"/>
    <n v="4"/>
    <n v="8"/>
    <n v="0"/>
  </r>
  <r>
    <n v="200000304"/>
    <s v="S/U Kit, nanoACQ UPLC SYS HDX Tech"/>
    <s v="MIL (US31)"/>
    <m/>
    <s v="LC"/>
    <s v="HDX"/>
    <s v="Kits"/>
    <n v="600.53"/>
    <s v="Vicky Allen"/>
    <s v="Current Production Plan"/>
    <m/>
    <m/>
    <m/>
    <m/>
    <m/>
    <m/>
    <m/>
    <m/>
    <m/>
    <n v="0"/>
    <n v="0"/>
    <n v="0"/>
    <n v="0"/>
    <n v="0"/>
    <n v="0"/>
    <n v="3"/>
    <n v="3"/>
    <n v="5"/>
    <n v="4"/>
    <n v="15"/>
    <n v="4"/>
    <n v="4"/>
    <n v="4"/>
    <n v="4"/>
    <n v="0"/>
  </r>
  <r>
    <n v="200000304"/>
    <s v="S/U Kit, nanoACQ UPLC SYS HDX Tech"/>
    <s v="MIL (US31)"/>
    <m/>
    <s v="LC"/>
    <s v="HDX"/>
    <s v="Kits"/>
    <n v="600.53"/>
    <s v="Vicky Allen"/>
    <s v="Demand Plan"/>
    <n v="0"/>
    <n v="0"/>
    <n v="0"/>
    <n v="0"/>
    <m/>
    <n v="0"/>
    <n v="0"/>
    <n v="3"/>
    <n v="2"/>
    <n v="5"/>
    <n v="1"/>
    <n v="1"/>
    <n v="2"/>
    <n v="4"/>
    <n v="8"/>
    <n v="5"/>
    <n v="2"/>
    <n v="0"/>
    <n v="0"/>
    <n v="7"/>
    <n v="5"/>
    <n v="3"/>
    <n v="3"/>
    <n v="5"/>
    <n v="0"/>
  </r>
  <r>
    <n v="200000304"/>
    <s v="S/U Kit, nanoACQ UPLC SYS HDX Tech"/>
    <s v="MIL (US31)"/>
    <m/>
    <s v="LC"/>
    <s v="HDX"/>
    <s v="Kits"/>
    <n v="600.53"/>
    <s v="Vicky Allen"/>
    <s v="Backlog"/>
    <n v="0"/>
    <n v="0"/>
    <n v="0"/>
    <n v="0"/>
    <n v="0"/>
    <n v="0"/>
    <n v="0"/>
    <n v="0"/>
    <n v="0"/>
    <n v="0"/>
    <n v="0"/>
    <n v="0"/>
    <n v="0"/>
    <n v="0"/>
    <n v="0"/>
    <n v="0"/>
    <n v="0"/>
    <n v="0"/>
    <n v="0"/>
    <n v="0"/>
    <n v="1"/>
    <n v="0"/>
    <n v="0"/>
    <n v="0"/>
    <n v="0"/>
  </r>
  <r>
    <n v="200000304"/>
    <s v="S/U Kit, nanoACQ UPLC SYS HDX Tech"/>
    <s v="MIL (US31)"/>
    <m/>
    <s v="LC"/>
    <s v="HDX"/>
    <s v="Kits"/>
    <n v="600.53"/>
    <s v="Vicky Allen"/>
    <s v="End Inv @ Accept Plan Volume"/>
    <n v="0"/>
    <n v="0"/>
    <n v="0"/>
    <n v="0"/>
    <m/>
    <n v="0"/>
    <n v="0"/>
    <n v="0"/>
    <n v="4"/>
    <n v="4"/>
    <n v="0"/>
    <n v="9"/>
    <n v="7"/>
    <n v="4"/>
    <n v="4"/>
    <n v="2"/>
    <n v="2"/>
    <n v="6"/>
    <n v="8"/>
    <m/>
    <n v="5"/>
    <n v="5"/>
    <n v="5"/>
    <n v="5"/>
    <m/>
  </r>
  <r>
    <n v="200000304"/>
    <s v="S/U Kit, nanoACQ UPLC SYS HDX Tech"/>
    <s v="MIL (US31)"/>
    <n v="5"/>
    <s v="LC"/>
    <s v="HDX"/>
    <s v="Kits"/>
    <n v="600.53"/>
    <s v="Vicky Allen"/>
    <s v="Planned Ending INV"/>
    <n v="0"/>
    <n v="0"/>
    <n v="0"/>
    <n v="0"/>
    <m/>
    <n v="0"/>
    <n v="0"/>
    <n v="0"/>
    <n v="4"/>
    <n v="4"/>
    <n v="0"/>
    <n v="9"/>
    <n v="7"/>
    <n v="4"/>
    <n v="4"/>
    <n v="2"/>
    <n v="2"/>
    <n v="6"/>
    <n v="8"/>
    <m/>
    <n v="5"/>
    <n v="5"/>
    <n v="5"/>
    <n v="5"/>
    <m/>
  </r>
  <r>
    <n v="200000304"/>
    <s v="S/U Kit, nanoACQ UPLC SYS HDX Tech"/>
    <s v="MIL (US31)"/>
    <m/>
    <s v="LC"/>
    <s v="HDX"/>
    <s v="Kits"/>
    <n v="600.53"/>
    <s v="Vicky Allen"/>
    <s v="Planned Ending INV Value"/>
    <n v="0"/>
    <n v="0"/>
    <n v="0"/>
    <n v="0"/>
    <n v="0"/>
    <n v="0"/>
    <n v="0"/>
    <n v="0"/>
    <n v="2857.96"/>
    <n v="2857.96"/>
    <n v="0"/>
    <n v="6430.41"/>
    <n v="5001.43"/>
    <n v="2402.12"/>
    <n v="2402.12"/>
    <n v="1201.06"/>
    <n v="1201.06"/>
    <n v="3603.18"/>
    <n v="4804.24"/>
    <m/>
    <n v="3002.6499999999996"/>
    <n v="3002.6499999999996"/>
    <n v="3002.6499999999996"/>
    <n v="3002.6499999999996"/>
    <m/>
  </r>
  <r>
    <n v="200000304"/>
    <s v="S/U Kit, nanoACQ UPLC SYS HDX Tech"/>
    <s v="MIL (US31)"/>
    <m/>
    <s v="LC"/>
    <s v="HDX"/>
    <s v="Kits"/>
    <n v="600.53"/>
    <s v="Vicky Allen"/>
    <s v="Planned Ending Inv Value @ Accpt Plan"/>
    <m/>
    <m/>
    <m/>
    <m/>
    <n v="0"/>
    <m/>
    <m/>
    <m/>
    <m/>
    <n v="0"/>
    <n v="0"/>
    <n v="6430.41"/>
    <n v="5001.43"/>
    <n v="2402.12"/>
    <n v="2402.12"/>
    <n v="1201.06"/>
    <n v="1201.06"/>
    <n v="3603.18"/>
    <n v="4804.24"/>
    <m/>
    <n v="3002.6499999999996"/>
    <n v="3002.6499999999996"/>
    <n v="3002.6499999999996"/>
    <n v="3002.6499999999996"/>
    <m/>
  </r>
  <r>
    <n v="200000304"/>
    <s v="S/U Kit, nanoACQ UPLC SYS HDX Tech"/>
    <s v="MIL (US31)"/>
    <m/>
    <s v="LC"/>
    <s v="HDX"/>
    <s v="Kits"/>
    <n v="600.53"/>
    <s v="Vicky Allen"/>
    <s v="Proposed Production "/>
    <m/>
    <m/>
    <m/>
    <m/>
    <m/>
    <m/>
    <m/>
    <m/>
    <m/>
    <m/>
    <m/>
    <m/>
    <m/>
    <n v="1"/>
    <n v="1"/>
    <n v="3"/>
    <n v="3"/>
    <n v="5"/>
    <n v="4"/>
    <n v="15"/>
    <n v="4"/>
    <n v="3"/>
    <n v="3"/>
    <n v="5"/>
    <n v="0"/>
  </r>
  <r>
    <n v="200000305"/>
    <s v="START UP KIT, ACQUITY UPC2 System"/>
    <s v="MIL (US31)"/>
    <m/>
    <s v="Purification"/>
    <s v="UPC2"/>
    <s v="Kits"/>
    <n v="384.27"/>
    <s v="Sharon Bibbo"/>
    <s v="∆ Accepted from Proposed"/>
    <m/>
    <m/>
    <m/>
    <m/>
    <m/>
    <m/>
    <m/>
    <m/>
    <m/>
    <n v="0"/>
    <m/>
    <m/>
    <m/>
    <m/>
    <n v="0"/>
    <n v="0"/>
    <n v="0"/>
    <n v="0"/>
    <n v="0"/>
    <m/>
    <n v="0"/>
    <n v="0"/>
    <n v="0"/>
    <n v="0"/>
    <m/>
  </r>
  <r>
    <n v="200000305"/>
    <s v="START UP KIT, ACQUITY UPC2 System"/>
    <s v="MIL (US31)"/>
    <m/>
    <s v="Purification"/>
    <s v="UPC2"/>
    <s v="Kits"/>
    <n v="384.27"/>
    <s v="Sharon Bibbo"/>
    <s v="∆ Proposed from Current"/>
    <m/>
    <m/>
    <m/>
    <m/>
    <m/>
    <m/>
    <m/>
    <m/>
    <m/>
    <n v="0"/>
    <m/>
    <m/>
    <m/>
    <m/>
    <n v="0"/>
    <n v="0"/>
    <n v="0"/>
    <n v="0"/>
    <n v="0"/>
    <m/>
    <n v="0"/>
    <n v="15"/>
    <n v="3"/>
    <n v="3"/>
    <m/>
  </r>
  <r>
    <n v="200000305"/>
    <s v="START UP KIT, ACQUITY UPC2 System"/>
    <s v="MIL (US31)"/>
    <m/>
    <s v="Purification"/>
    <s v="UPC2"/>
    <s v="Kits"/>
    <n v="384.27"/>
    <s v="Sharon Bibbo"/>
    <s v="Accepted Plan"/>
    <m/>
    <m/>
    <m/>
    <m/>
    <m/>
    <m/>
    <m/>
    <m/>
    <m/>
    <n v="0"/>
    <m/>
    <m/>
    <m/>
    <m/>
    <n v="0"/>
    <n v="41"/>
    <n v="85"/>
    <n v="110"/>
    <n v="15"/>
    <n v="251"/>
    <n v="20"/>
    <n v="60"/>
    <n v="53"/>
    <n v="58"/>
    <n v="0"/>
  </r>
  <r>
    <n v="200000305"/>
    <s v="START UP KIT, ACQUITY UPC2 System"/>
    <s v="MIL (US31)"/>
    <m/>
    <s v="Purification"/>
    <s v="UPC2"/>
    <s v="Kits"/>
    <n v="384.27"/>
    <s v="Sharon Bibbo"/>
    <s v="Budget"/>
    <n v="0"/>
    <n v="0"/>
    <n v="0"/>
    <n v="0"/>
    <m/>
    <n v="0"/>
    <n v="0"/>
    <n v="0"/>
    <n v="0"/>
    <m/>
    <n v="0"/>
    <n v="0"/>
    <n v="0"/>
    <n v="0"/>
    <m/>
    <n v="0"/>
    <n v="0"/>
    <n v="0"/>
    <n v="0"/>
    <n v="0"/>
    <n v="0"/>
    <n v="0"/>
    <n v="0"/>
    <n v="0"/>
    <n v="0"/>
  </r>
  <r>
    <n v="200000305"/>
    <s v="START UP KIT, ACQUITY UPC2 System"/>
    <s v="MIL (US31)"/>
    <m/>
    <s v="Purification"/>
    <s v="UPC2"/>
    <s v="Kits"/>
    <n v="384.27"/>
    <s v="Sharon Bibbo"/>
    <s v="Current Production Plan"/>
    <m/>
    <m/>
    <m/>
    <m/>
    <m/>
    <m/>
    <m/>
    <m/>
    <m/>
    <n v="0"/>
    <m/>
    <m/>
    <m/>
    <m/>
    <n v="0"/>
    <n v="41"/>
    <n v="85"/>
    <n v="110"/>
    <n v="15"/>
    <n v="251"/>
    <n v="20"/>
    <n v="45"/>
    <n v="50"/>
    <n v="55"/>
    <n v="0"/>
  </r>
  <r>
    <n v="200000305"/>
    <s v="START UP KIT, ACQUITY UPC2 System"/>
    <s v="MIL (US31)"/>
    <m/>
    <s v="Purification"/>
    <s v="UPC2"/>
    <s v="Kits"/>
    <n v="384.27"/>
    <s v="Sharon Bibbo"/>
    <s v="Demand Plan"/>
    <n v="0"/>
    <n v="0"/>
    <n v="0"/>
    <n v="0"/>
    <m/>
    <n v="0"/>
    <n v="0"/>
    <n v="0"/>
    <n v="0"/>
    <n v="0"/>
    <n v="0"/>
    <n v="0"/>
    <n v="0"/>
    <n v="0"/>
    <n v="0"/>
    <n v="0"/>
    <n v="13"/>
    <n v="32"/>
    <n v="37"/>
    <n v="82"/>
    <n v="31"/>
    <n v="47.25"/>
    <n v="52.5"/>
    <n v="57.75"/>
    <n v="0"/>
  </r>
  <r>
    <n v="200000305"/>
    <s v="START UP KIT, ACQUITY UPC2 System"/>
    <s v="MIL (US31)"/>
    <m/>
    <s v="Purification"/>
    <s v="UPC2"/>
    <s v="Kits"/>
    <n v="384.27"/>
    <s v="Sharon Bibbo"/>
    <s v="Backlog"/>
    <n v="0"/>
    <n v="0"/>
    <n v="0"/>
    <n v="0"/>
    <n v="0"/>
    <n v="0"/>
    <n v="0"/>
    <n v="0"/>
    <n v="0"/>
    <n v="0"/>
    <n v="0"/>
    <n v="0"/>
    <n v="0"/>
    <n v="0"/>
    <n v="0"/>
    <n v="0"/>
    <n v="0"/>
    <n v="0"/>
    <n v="0"/>
    <n v="0"/>
    <n v="2"/>
    <n v="0"/>
    <n v="0"/>
    <n v="0"/>
    <n v="0"/>
  </r>
  <r>
    <n v="200000305"/>
    <s v="START UP KIT, ACQUITY UPC2 System"/>
    <s v="MIL (US31)"/>
    <m/>
    <s v="Purification"/>
    <s v="UPC2"/>
    <s v="Kits"/>
    <n v="384.27"/>
    <s v="Sharon Bibbo"/>
    <s v="End Inv @ Accept Plan Volume"/>
    <n v="0"/>
    <n v="0"/>
    <n v="0"/>
    <n v="0"/>
    <m/>
    <n v="0"/>
    <n v="0"/>
    <n v="0"/>
    <n v="0"/>
    <n v="0"/>
    <n v="0"/>
    <n v="0"/>
    <n v="0"/>
    <n v="0"/>
    <n v="0"/>
    <n v="20"/>
    <n v="54"/>
    <n v="100"/>
    <n v="71"/>
    <m/>
    <n v="30"/>
    <n v="42.75"/>
    <n v="43.25"/>
    <n v="43.5"/>
    <m/>
  </r>
  <r>
    <n v="200000305"/>
    <s v="START UP KIT, ACQUITY UPC2 System"/>
    <s v="MIL (US31)"/>
    <m/>
    <s v="Purification"/>
    <s v="UPC2"/>
    <s v="Kits"/>
    <n v="384.27"/>
    <s v="Sharon Bibbo"/>
    <s v="Planned Ending INV"/>
    <n v="0"/>
    <n v="0"/>
    <n v="0"/>
    <n v="0"/>
    <m/>
    <n v="0"/>
    <n v="0"/>
    <n v="0"/>
    <n v="0"/>
    <n v="0"/>
    <n v="0"/>
    <n v="0"/>
    <n v="0"/>
    <n v="0"/>
    <n v="0"/>
    <n v="20"/>
    <n v="54"/>
    <n v="100"/>
    <n v="71"/>
    <m/>
    <n v="30"/>
    <n v="42.75"/>
    <n v="43.25"/>
    <n v="43.5"/>
    <m/>
  </r>
  <r>
    <n v="200000305"/>
    <s v="START UP KIT, ACQUITY UPC2 System"/>
    <s v="MIL (US31)"/>
    <m/>
    <s v="Purification"/>
    <s v="UPC2"/>
    <s v="Kits"/>
    <n v="384.27"/>
    <s v="Sharon Bibbo"/>
    <s v="Planned Ending INV Value"/>
    <n v="0"/>
    <n v="0"/>
    <n v="0"/>
    <n v="0"/>
    <n v="0"/>
    <n v="0"/>
    <n v="0"/>
    <n v="0"/>
    <n v="0"/>
    <n v="0"/>
    <n v="0"/>
    <n v="0"/>
    <n v="0"/>
    <n v="0"/>
    <n v="0"/>
    <n v="7685.4"/>
    <n v="20750.579999999998"/>
    <n v="38427"/>
    <n v="27283.17"/>
    <m/>
    <n v="11528.099999999999"/>
    <n v="16427.5425"/>
    <n v="16619.677499999998"/>
    <n v="16715.744999999999"/>
    <m/>
  </r>
  <r>
    <n v="200000305"/>
    <s v="START UP KIT, ACQUITY UPC2 System"/>
    <s v="MIL (US31)"/>
    <m/>
    <s v="Purification"/>
    <s v="UPC2"/>
    <s v="Kits"/>
    <n v="384.27"/>
    <s v="Sharon Bibbo"/>
    <s v="Planned Ending Inv Value @ Accpt Plan"/>
    <m/>
    <m/>
    <m/>
    <m/>
    <n v="0"/>
    <m/>
    <m/>
    <m/>
    <m/>
    <n v="0"/>
    <m/>
    <m/>
    <m/>
    <n v="0"/>
    <n v="0"/>
    <n v="7685.4"/>
    <n v="20750.579999999998"/>
    <n v="38427"/>
    <n v="27283.17"/>
    <m/>
    <n v="11528.099999999999"/>
    <n v="16427.5425"/>
    <n v="16619.677499999998"/>
    <n v="16715.744999999999"/>
    <m/>
  </r>
  <r>
    <n v="200000305"/>
    <s v="START UP KIT, ACQUITY UPC2 System"/>
    <s v="MIL (US31)"/>
    <m/>
    <s v="Purification"/>
    <s v="UPC2"/>
    <s v="Kits"/>
    <n v="384.27"/>
    <s v="Sharon Bibbo"/>
    <s v="Proposed Production "/>
    <m/>
    <m/>
    <m/>
    <m/>
    <m/>
    <m/>
    <m/>
    <m/>
    <m/>
    <m/>
    <m/>
    <m/>
    <m/>
    <m/>
    <n v="0"/>
    <n v="41"/>
    <n v="85"/>
    <n v="110"/>
    <n v="15"/>
    <n v="251"/>
    <n v="20"/>
    <n v="60"/>
    <n v="53"/>
    <n v="58"/>
    <n v="0"/>
  </r>
  <r>
    <n v="200000311"/>
    <s v="S/U Kit, nanoACQ UPLC Sys HDX Auto"/>
    <s v="MIL (US31)"/>
    <m/>
    <s v="LC"/>
    <s v="HDX"/>
    <s v="Kits"/>
    <n v="1688.96"/>
    <s v="Vicky Allen"/>
    <s v="∆ Accepted from Proposed"/>
    <m/>
    <m/>
    <m/>
    <m/>
    <m/>
    <m/>
    <m/>
    <m/>
    <m/>
    <n v="0"/>
    <n v="0"/>
    <n v="0"/>
    <n v="16"/>
    <n v="-4"/>
    <n v="12"/>
    <n v="0"/>
    <n v="0"/>
    <n v="0"/>
    <n v="0"/>
    <m/>
    <n v="0"/>
    <n v="0"/>
    <n v="0"/>
    <n v="0"/>
    <m/>
  </r>
  <r>
    <n v="200000311"/>
    <s v="S/U Kit, nanoACQ UPLC Sys HDX Auto"/>
    <s v="MIL (US31)"/>
    <m/>
    <s v="LC"/>
    <s v="HDX"/>
    <s v="Kits"/>
    <n v="1688.96"/>
    <s v="Vicky Allen"/>
    <s v="∆ Proposed from Current"/>
    <m/>
    <m/>
    <m/>
    <m/>
    <m/>
    <m/>
    <m/>
    <m/>
    <m/>
    <n v="0"/>
    <m/>
    <m/>
    <n v="-10"/>
    <n v="0"/>
    <n v="-10"/>
    <n v="0"/>
    <n v="0"/>
    <n v="0"/>
    <n v="0"/>
    <m/>
    <n v="0"/>
    <n v="0"/>
    <n v="-2"/>
    <n v="2"/>
    <m/>
  </r>
  <r>
    <n v="200000311"/>
    <s v="S/U Kit, nanoACQ UPLC Sys HDX Auto"/>
    <s v="MIL (US31)"/>
    <m/>
    <s v="LC"/>
    <s v="HDX"/>
    <s v="Kits"/>
    <n v="1688.96"/>
    <s v="Vicky Allen"/>
    <s v="Accepted Plan"/>
    <m/>
    <m/>
    <m/>
    <m/>
    <m/>
    <m/>
    <m/>
    <m/>
    <m/>
    <n v="0"/>
    <m/>
    <m/>
    <n v="16"/>
    <n v="0"/>
    <n v="0"/>
    <n v="4"/>
    <n v="2"/>
    <n v="4"/>
    <n v="4"/>
    <n v="14"/>
    <n v="4"/>
    <n v="2"/>
    <n v="2"/>
    <n v="4"/>
    <n v="0"/>
  </r>
  <r>
    <n v="200000311"/>
    <s v="S/U Kit, nanoACQ UPLC Sys HDX Auto"/>
    <s v="MIL (US31)"/>
    <m/>
    <s v="LC"/>
    <s v="HDX"/>
    <s v="Kits"/>
    <n v="1688.96"/>
    <s v="Vicky Allen"/>
    <s v="Budget"/>
    <n v="0"/>
    <n v="0"/>
    <n v="0"/>
    <n v="0"/>
    <m/>
    <n v="0"/>
    <n v="0"/>
    <n v="0"/>
    <n v="0"/>
    <m/>
    <n v="0"/>
    <n v="0"/>
    <n v="0"/>
    <n v="0"/>
    <m/>
    <n v="3"/>
    <n v="3"/>
    <n v="4"/>
    <n v="4"/>
    <n v="14"/>
    <n v="3"/>
    <n v="1"/>
    <n v="3"/>
    <n v="4"/>
    <n v="0"/>
  </r>
  <r>
    <n v="200000311"/>
    <s v="S/U Kit, nanoACQ UPLC Sys HDX Auto"/>
    <s v="MIL (US31)"/>
    <m/>
    <s v="LC"/>
    <s v="HDX"/>
    <s v="Kits"/>
    <n v="1688.96"/>
    <s v="Vicky Allen"/>
    <s v="Current Production Plan"/>
    <m/>
    <m/>
    <m/>
    <m/>
    <m/>
    <m/>
    <m/>
    <m/>
    <m/>
    <n v="0"/>
    <n v="0"/>
    <n v="0"/>
    <n v="0"/>
    <n v="0"/>
    <n v="0"/>
    <n v="4"/>
    <n v="2"/>
    <n v="4"/>
    <n v="4"/>
    <n v="14"/>
    <n v="4"/>
    <n v="2"/>
    <n v="4"/>
    <n v="2"/>
    <n v="0"/>
  </r>
  <r>
    <n v="200000311"/>
    <s v="S/U Kit, nanoACQ UPLC Sys HDX Auto"/>
    <s v="MIL (US31)"/>
    <m/>
    <s v="LC"/>
    <s v="HDX"/>
    <s v="Kits"/>
    <n v="1688.96"/>
    <s v="Vicky Allen"/>
    <s v="Demand Plan"/>
    <n v="0"/>
    <n v="0"/>
    <n v="0"/>
    <n v="0"/>
    <m/>
    <n v="0"/>
    <n v="2"/>
    <n v="1"/>
    <n v="0"/>
    <n v="3"/>
    <n v="2"/>
    <n v="2"/>
    <n v="3"/>
    <n v="4"/>
    <n v="11"/>
    <n v="2"/>
    <n v="1"/>
    <n v="2"/>
    <n v="3"/>
    <n v="8"/>
    <n v="6"/>
    <n v="4"/>
    <n v="2"/>
    <n v="4"/>
    <n v="0"/>
  </r>
  <r>
    <n v="200000311"/>
    <s v="S/U Kit, nanoACQ UPLC Sys HDX Auto"/>
    <s v="MIL (US31)"/>
    <m/>
    <s v="LC"/>
    <s v="HDX"/>
    <s v="Kits"/>
    <n v="1688.96"/>
    <s v="Vicky Allen"/>
    <s v="Backlog"/>
    <n v="0"/>
    <n v="0"/>
    <n v="0"/>
    <n v="0"/>
    <n v="0"/>
    <n v="0"/>
    <n v="0"/>
    <n v="0"/>
    <n v="0"/>
    <n v="0"/>
    <n v="0"/>
    <n v="0"/>
    <n v="0"/>
    <n v="0"/>
    <n v="0"/>
    <n v="0"/>
    <n v="0"/>
    <n v="0"/>
    <n v="0"/>
    <n v="0"/>
    <n v="10"/>
    <n v="0"/>
    <n v="0"/>
    <n v="0"/>
    <n v="0"/>
  </r>
  <r>
    <n v="200000311"/>
    <s v="S/U Kit, nanoACQ UPLC Sys HDX Auto"/>
    <s v="MIL (US31)"/>
    <m/>
    <s v="LC"/>
    <s v="HDX"/>
    <s v="Kits"/>
    <n v="1688.96"/>
    <s v="Vicky Allen"/>
    <s v="End Inv @ Accept Plan Volume"/>
    <n v="0"/>
    <n v="0"/>
    <n v="0"/>
    <n v="0"/>
    <m/>
    <n v="0"/>
    <n v="0"/>
    <n v="0"/>
    <n v="3"/>
    <n v="3"/>
    <n v="0"/>
    <n v="5"/>
    <n v="4"/>
    <n v="3"/>
    <n v="3"/>
    <n v="7"/>
    <n v="5"/>
    <n v="8"/>
    <n v="9"/>
    <m/>
    <n v="8"/>
    <n v="6"/>
    <n v="6"/>
    <n v="6"/>
    <m/>
  </r>
  <r>
    <n v="200000311"/>
    <s v="S/U Kit, nanoACQ UPLC Sys HDX Auto"/>
    <s v="MIL (US31)"/>
    <n v="5"/>
    <s v="LC"/>
    <s v="HDX"/>
    <s v="Kits"/>
    <n v="1688.96"/>
    <s v="Vicky Allen"/>
    <s v="Planned Ending INV"/>
    <n v="0"/>
    <n v="0"/>
    <n v="0"/>
    <n v="0"/>
    <m/>
    <n v="0"/>
    <n v="0"/>
    <n v="0"/>
    <n v="3"/>
    <n v="3"/>
    <n v="0"/>
    <n v="5"/>
    <n v="4"/>
    <n v="3"/>
    <n v="3"/>
    <n v="7"/>
    <n v="5"/>
    <n v="8"/>
    <n v="9"/>
    <m/>
    <n v="8"/>
    <n v="6"/>
    <n v="6"/>
    <n v="6"/>
    <m/>
  </r>
  <r>
    <n v="200000311"/>
    <s v="S/U Kit, nanoACQ UPLC Sys HDX Auto"/>
    <s v="MIL (US31)"/>
    <m/>
    <s v="LC"/>
    <s v="HDX"/>
    <s v="Kits"/>
    <n v="1688.96"/>
    <s v="Vicky Allen"/>
    <s v="Planned Ending INV Value"/>
    <n v="0"/>
    <n v="0"/>
    <n v="0"/>
    <n v="0"/>
    <n v="0"/>
    <n v="0"/>
    <n v="0"/>
    <n v="0"/>
    <n v="2424.81"/>
    <n v="2424.81"/>
    <n v="0"/>
    <n v="4041.35"/>
    <n v="3233.08"/>
    <n v="5066.88"/>
    <n v="5066.88"/>
    <n v="11822.720000000001"/>
    <n v="8444.7999999999993"/>
    <n v="13511.68"/>
    <n v="15200.64"/>
    <m/>
    <n v="13511.68"/>
    <n v="10133.76"/>
    <n v="10133.76"/>
    <n v="10133.76"/>
    <m/>
  </r>
  <r>
    <n v="200000311"/>
    <s v="S/U Kit, nanoACQ UPLC Sys HDX Auto"/>
    <s v="MIL (US31)"/>
    <m/>
    <s v="LC"/>
    <s v="HDX"/>
    <s v="Kits"/>
    <n v="1688.96"/>
    <s v="Vicky Allen"/>
    <s v="Planned Ending Inv Value @ Accpt Plan"/>
    <m/>
    <m/>
    <m/>
    <m/>
    <n v="0"/>
    <m/>
    <m/>
    <m/>
    <m/>
    <n v="0"/>
    <n v="0"/>
    <n v="4041.35"/>
    <n v="3233.08"/>
    <n v="5066.88"/>
    <n v="5066.88"/>
    <n v="11822.720000000001"/>
    <n v="8444.7999999999993"/>
    <n v="13511.68"/>
    <n v="15200.64"/>
    <m/>
    <n v="13511.68"/>
    <n v="10133.76"/>
    <n v="10133.76"/>
    <n v="10133.76"/>
    <m/>
  </r>
  <r>
    <n v="200000311"/>
    <s v="S/U Kit, nanoACQ UPLC Sys HDX Auto"/>
    <s v="MIL (US31)"/>
    <m/>
    <s v="LC"/>
    <s v="HDX"/>
    <s v="Kits"/>
    <n v="1688.96"/>
    <s v="Vicky Allen"/>
    <s v="Proposed Production "/>
    <m/>
    <m/>
    <m/>
    <m/>
    <m/>
    <m/>
    <m/>
    <m/>
    <m/>
    <m/>
    <m/>
    <m/>
    <m/>
    <n v="4"/>
    <n v="4"/>
    <n v="4"/>
    <n v="2"/>
    <n v="4"/>
    <n v="4"/>
    <n v="14"/>
    <n v="4"/>
    <n v="2"/>
    <n v="2"/>
    <n v="4"/>
    <n v="0"/>
  </r>
  <r>
    <n v="200000334"/>
    <s v="KIT, nanoACQUITY UPLC 2D WITH DILUTION"/>
    <s v="MIL (US31)"/>
    <m/>
    <s v="LC"/>
    <s v="nanoACQUITY"/>
    <s v="Accessories"/>
    <n v="1624.16"/>
    <s v="Linda Trautwein"/>
    <s v="∆ Accepted from Proposed"/>
    <m/>
    <m/>
    <m/>
    <m/>
    <m/>
    <m/>
    <m/>
    <m/>
    <m/>
    <n v="0"/>
    <m/>
    <m/>
    <m/>
    <m/>
    <n v="0"/>
    <n v="0"/>
    <n v="0"/>
    <n v="0"/>
    <n v="0"/>
    <m/>
    <n v="0"/>
    <n v="0"/>
    <n v="0"/>
    <n v="0"/>
    <m/>
  </r>
  <r>
    <n v="200000334"/>
    <s v="KIT, nanoACQUITY UPLC 2D WITH DILUTION"/>
    <s v="MIL (US31)"/>
    <m/>
    <s v="LC"/>
    <s v="nanoACQUITY"/>
    <s v="Accessories"/>
    <n v="1624.16"/>
    <s v="Linda Trautwein"/>
    <s v="∆ Proposed from Current"/>
    <m/>
    <m/>
    <m/>
    <m/>
    <m/>
    <m/>
    <m/>
    <m/>
    <m/>
    <n v="0"/>
    <m/>
    <m/>
    <m/>
    <m/>
    <n v="0"/>
    <n v="0"/>
    <n v="0"/>
    <n v="0"/>
    <n v="0"/>
    <m/>
    <n v="0"/>
    <n v="0"/>
    <n v="0"/>
    <n v="0"/>
    <m/>
  </r>
  <r>
    <n v="200000334"/>
    <s v="KIT, nanoACQUITY UPLC 2D WITH DILUTION"/>
    <s v="MIL (US31)"/>
    <m/>
    <s v="LC"/>
    <s v="nanoACQUITY"/>
    <s v="Accessories"/>
    <n v="1624.16"/>
    <s v="Linda Trautwein"/>
    <s v="Accepted Plan"/>
    <m/>
    <m/>
    <m/>
    <m/>
    <m/>
    <m/>
    <m/>
    <m/>
    <m/>
    <n v="0"/>
    <m/>
    <m/>
    <m/>
    <m/>
    <n v="0"/>
    <n v="0"/>
    <n v="0"/>
    <n v="0"/>
    <n v="0"/>
    <n v="0"/>
    <n v="0"/>
    <n v="0"/>
    <n v="0"/>
    <n v="0"/>
    <n v="0"/>
  </r>
  <r>
    <n v="200000334"/>
    <s v="KIT, nanoACQUITY UPLC 2D WITH DILUTION"/>
    <s v="MIL (US31)"/>
    <m/>
    <s v="LC"/>
    <s v="nanoACQUITY"/>
    <s v="Accessories"/>
    <n v="1624.16"/>
    <s v="Linda Trautwein"/>
    <s v="Budget"/>
    <n v="0"/>
    <n v="0"/>
    <n v="0"/>
    <n v="0"/>
    <m/>
    <n v="0"/>
    <n v="0"/>
    <n v="0"/>
    <n v="0"/>
    <m/>
    <n v="0"/>
    <n v="0"/>
    <n v="0"/>
    <n v="0"/>
    <m/>
    <n v="0"/>
    <n v="0"/>
    <n v="0"/>
    <n v="0"/>
    <n v="0"/>
    <n v="0"/>
    <n v="0"/>
    <n v="0"/>
    <n v="0"/>
    <n v="0"/>
  </r>
  <r>
    <n v="200000334"/>
    <s v="KIT, nanoACQUITY UPLC 2D WITH DILUTION"/>
    <s v="MIL (US31)"/>
    <m/>
    <s v="LC"/>
    <s v="nanoACQUITY"/>
    <s v="Accessories"/>
    <n v="1624.16"/>
    <s v="Linda Trautwein"/>
    <s v="Current Production Plan"/>
    <m/>
    <m/>
    <m/>
    <m/>
    <m/>
    <m/>
    <m/>
    <m/>
    <m/>
    <n v="0"/>
    <m/>
    <m/>
    <m/>
    <m/>
    <n v="0"/>
    <n v="0"/>
    <n v="0"/>
    <n v="0"/>
    <n v="0"/>
    <n v="0"/>
    <n v="0"/>
    <n v="0"/>
    <n v="0"/>
    <n v="0"/>
    <n v="0"/>
  </r>
  <r>
    <n v="200000334"/>
    <s v="KIT, nanoACQUITY UPLC 2D WITH DILUTION"/>
    <s v="MIL (US31)"/>
    <m/>
    <s v="LC"/>
    <s v="nanoACQUITY"/>
    <s v="Accessories"/>
    <n v="1624.16"/>
    <s v="Linda Trautwein"/>
    <s v="Demand Plan"/>
    <n v="0"/>
    <n v="0"/>
    <n v="0"/>
    <n v="0"/>
    <m/>
    <n v="0"/>
    <n v="0"/>
    <n v="0"/>
    <n v="0"/>
    <n v="0"/>
    <n v="0"/>
    <n v="0"/>
    <n v="0"/>
    <n v="0"/>
    <n v="0"/>
    <n v="0"/>
    <n v="0"/>
    <n v="0"/>
    <n v="0"/>
    <n v="0"/>
    <n v="0"/>
    <n v="0"/>
    <n v="0"/>
    <n v="0"/>
    <n v="0"/>
  </r>
  <r>
    <n v="200000334"/>
    <s v="KIT, nanoACQUITY UPLC 2D WITH DILUTION"/>
    <s v="MIL (US31)"/>
    <m/>
    <s v="LC"/>
    <s v="nanoACQUITY"/>
    <s v="Accessories"/>
    <n v="1624.16"/>
    <s v="Linda Trautwein"/>
    <s v="Backlog"/>
    <n v="0"/>
    <n v="0"/>
    <n v="0"/>
    <n v="0"/>
    <n v="0"/>
    <n v="0"/>
    <n v="0"/>
    <n v="0"/>
    <n v="0"/>
    <n v="0"/>
    <n v="0"/>
    <n v="0"/>
    <n v="0"/>
    <n v="0"/>
    <n v="0"/>
    <n v="0"/>
    <n v="0"/>
    <n v="0"/>
    <n v="0"/>
    <n v="0"/>
    <n v="59"/>
    <n v="0"/>
    <n v="0"/>
    <n v="0"/>
    <n v="0"/>
  </r>
  <r>
    <n v="200000334"/>
    <s v="KIT, nanoACQUITY UPLC 2D WITH DILUTION"/>
    <s v="MIL (US31)"/>
    <m/>
    <s v="LC"/>
    <s v="nanoACQUITY"/>
    <s v="Accessories"/>
    <n v="1624.16"/>
    <s v="Linda Trautwein"/>
    <s v="End Inv @ Accept Plan Volume"/>
    <n v="0"/>
    <n v="0"/>
    <n v="0"/>
    <n v="0"/>
    <m/>
    <n v="0"/>
    <n v="0"/>
    <n v="0"/>
    <n v="0"/>
    <n v="0"/>
    <n v="0"/>
    <n v="0"/>
    <n v="0"/>
    <n v="0"/>
    <n v="0"/>
    <n v="0"/>
    <n v="0"/>
    <n v="0"/>
    <n v="0"/>
    <m/>
    <n v="0"/>
    <n v="0"/>
    <n v="0"/>
    <n v="0"/>
    <m/>
  </r>
  <r>
    <n v="200000334"/>
    <s v="KIT, nanoACQUITY UPLC 2D WITH DILUTION"/>
    <s v="MIL (US31)"/>
    <m/>
    <s v="LC"/>
    <s v="nanoACQUITY"/>
    <s v="Accessories"/>
    <n v="1624.16"/>
    <s v="Linda Trautwein"/>
    <s v="Planned Ending INV"/>
    <n v="0"/>
    <n v="0"/>
    <n v="0"/>
    <n v="0"/>
    <m/>
    <n v="0"/>
    <n v="0"/>
    <n v="0"/>
    <n v="0"/>
    <n v="0"/>
    <n v="0"/>
    <n v="0"/>
    <n v="0"/>
    <n v="0"/>
    <n v="0"/>
    <n v="0"/>
    <n v="0"/>
    <n v="0"/>
    <n v="0"/>
    <m/>
    <n v="0"/>
    <n v="0"/>
    <n v="0"/>
    <n v="0"/>
    <m/>
  </r>
  <r>
    <n v="200000334"/>
    <s v="KIT, nanoACQUITY UPLC 2D WITH DILUTION"/>
    <s v="MIL (US31)"/>
    <m/>
    <s v="LC"/>
    <s v="nanoACQUITY"/>
    <s v="Accessories"/>
    <n v="1624.16"/>
    <s v="Linda Trautwein"/>
    <s v="Planned Ending INV Value"/>
    <n v="0"/>
    <n v="0"/>
    <n v="0"/>
    <n v="0"/>
    <n v="0"/>
    <n v="0"/>
    <n v="0"/>
    <n v="0"/>
    <n v="0"/>
    <n v="0"/>
    <n v="0"/>
    <n v="0"/>
    <n v="0"/>
    <n v="0"/>
    <n v="0"/>
    <n v="0"/>
    <n v="0"/>
    <n v="0"/>
    <n v="0"/>
    <m/>
    <n v="0"/>
    <n v="0"/>
    <n v="0"/>
    <n v="0"/>
    <m/>
  </r>
  <r>
    <n v="200000334"/>
    <s v="KIT, nanoACQUITY UPLC 2D WITH DILUTION"/>
    <s v="MIL (US31)"/>
    <m/>
    <s v="LC"/>
    <s v="nanoACQUITY"/>
    <s v="Accessories"/>
    <n v="1624.16"/>
    <s v="Linda Trautwein"/>
    <s v="Planned Ending Inv Value @ Accpt Plan"/>
    <m/>
    <m/>
    <m/>
    <m/>
    <n v="0"/>
    <m/>
    <m/>
    <m/>
    <m/>
    <n v="0"/>
    <m/>
    <m/>
    <m/>
    <n v="0"/>
    <n v="0"/>
    <n v="0"/>
    <n v="0"/>
    <n v="0"/>
    <n v="0"/>
    <m/>
    <n v="0"/>
    <n v="0"/>
    <n v="0"/>
    <n v="0"/>
    <m/>
  </r>
  <r>
    <n v="200000334"/>
    <s v="KIT, nanoACQUITY UPLC 2D WITH DILUTION"/>
    <s v="MIL (US31)"/>
    <m/>
    <s v="LC"/>
    <s v="nanoACQUITY"/>
    <s v="Accessories"/>
    <n v="1624.16"/>
    <s v="Linda Trautwein"/>
    <s v="Proposed Production "/>
    <m/>
    <m/>
    <m/>
    <m/>
    <m/>
    <m/>
    <m/>
    <m/>
    <m/>
    <m/>
    <m/>
    <m/>
    <m/>
    <m/>
    <n v="0"/>
    <n v="0"/>
    <n v="0"/>
    <n v="0"/>
    <n v="0"/>
    <n v="0"/>
    <n v="0"/>
    <n v="0"/>
    <n v="0"/>
    <n v="0"/>
    <n v="0"/>
  </r>
  <r>
    <n v="200000349"/>
    <s v="Kit, Startup, nanoACQUITY SYSTEM"/>
    <s v="MIL (US31)"/>
    <m/>
    <s v="LC"/>
    <s v="nanoACQUITY"/>
    <s v="Accessories"/>
    <n v="1019.65"/>
    <s v="Linda Trautwein"/>
    <s v="∆ Accepted from Proposed"/>
    <m/>
    <m/>
    <m/>
    <m/>
    <m/>
    <m/>
    <m/>
    <m/>
    <m/>
    <n v="0"/>
    <m/>
    <m/>
    <m/>
    <m/>
    <n v="0"/>
    <n v="0"/>
    <n v="0"/>
    <n v="0"/>
    <n v="0"/>
    <m/>
    <n v="0"/>
    <n v="0"/>
    <n v="0"/>
    <n v="0"/>
    <m/>
  </r>
  <r>
    <n v="200000349"/>
    <s v="Kit, Startup, nanoACQUITY SYSTEM"/>
    <s v="MIL (US31)"/>
    <m/>
    <s v="LC"/>
    <s v="nanoACQUITY"/>
    <s v="Accessories"/>
    <n v="1019.65"/>
    <s v="Linda Trautwein"/>
    <s v="∆ Proposed from Current"/>
    <m/>
    <m/>
    <m/>
    <m/>
    <m/>
    <m/>
    <m/>
    <m/>
    <m/>
    <n v="0"/>
    <m/>
    <m/>
    <m/>
    <m/>
    <n v="0"/>
    <n v="0"/>
    <n v="0"/>
    <n v="0"/>
    <n v="0"/>
    <m/>
    <n v="0"/>
    <n v="0"/>
    <n v="0"/>
    <n v="0"/>
    <m/>
  </r>
  <r>
    <n v="200000349"/>
    <s v="Kit, Startup, nanoACQUITY SYSTEM"/>
    <s v="MIL (US31)"/>
    <m/>
    <s v="LC"/>
    <s v="nanoACQUITY"/>
    <s v="Accessories"/>
    <n v="1019.65"/>
    <s v="Linda Trautwein"/>
    <s v="Accepted Plan"/>
    <m/>
    <m/>
    <m/>
    <m/>
    <m/>
    <m/>
    <m/>
    <m/>
    <m/>
    <n v="0"/>
    <m/>
    <m/>
    <m/>
    <m/>
    <n v="0"/>
    <n v="0"/>
    <n v="0"/>
    <n v="0"/>
    <n v="0"/>
    <n v="0"/>
    <n v="0"/>
    <n v="0"/>
    <n v="0"/>
    <n v="0"/>
    <n v="0"/>
  </r>
  <r>
    <n v="200000349"/>
    <s v="Kit, Startup, nanoACQUITY SYSTEM"/>
    <s v="MIL (US31)"/>
    <m/>
    <s v="LC"/>
    <s v="nanoACQUITY"/>
    <s v="Accessories"/>
    <n v="1019.65"/>
    <s v="Linda Trautwein"/>
    <s v="Budget"/>
    <n v="0"/>
    <n v="0"/>
    <n v="0"/>
    <n v="0"/>
    <m/>
    <n v="0"/>
    <n v="0"/>
    <n v="0"/>
    <n v="0"/>
    <m/>
    <n v="0"/>
    <n v="0"/>
    <n v="0"/>
    <n v="0"/>
    <m/>
    <n v="0"/>
    <n v="0"/>
    <n v="0"/>
    <n v="0"/>
    <n v="0"/>
    <n v="0"/>
    <n v="0"/>
    <n v="0"/>
    <n v="0"/>
    <n v="0"/>
  </r>
  <r>
    <n v="200000349"/>
    <s v="Kit, Startup, nanoACQUITY SYSTEM"/>
    <s v="MIL (US31)"/>
    <m/>
    <s v="LC"/>
    <s v="nanoACQUITY"/>
    <s v="Accessories"/>
    <n v="1019.65"/>
    <s v="Linda Trautwein"/>
    <s v="Current Production Plan"/>
    <m/>
    <m/>
    <m/>
    <m/>
    <m/>
    <m/>
    <m/>
    <m/>
    <m/>
    <n v="0"/>
    <m/>
    <m/>
    <m/>
    <m/>
    <n v="0"/>
    <n v="0"/>
    <n v="0"/>
    <n v="0"/>
    <n v="0"/>
    <n v="0"/>
    <n v="0"/>
    <n v="0"/>
    <n v="0"/>
    <n v="0"/>
    <n v="0"/>
  </r>
  <r>
    <n v="200000349"/>
    <s v="Kit, Startup, nanoACQUITY SYSTEM"/>
    <s v="MIL (US31)"/>
    <m/>
    <s v="LC"/>
    <s v="nanoACQUITY"/>
    <s v="Accessories"/>
    <n v="1019.65"/>
    <s v="Linda Trautwein"/>
    <s v="Demand Plan"/>
    <n v="0"/>
    <n v="0"/>
    <n v="0"/>
    <n v="0"/>
    <m/>
    <n v="0"/>
    <n v="0"/>
    <n v="0"/>
    <n v="0"/>
    <n v="0"/>
    <n v="0"/>
    <n v="0"/>
    <n v="0"/>
    <n v="0"/>
    <n v="0"/>
    <n v="0"/>
    <n v="0"/>
    <n v="0"/>
    <n v="0"/>
    <n v="0"/>
    <n v="0"/>
    <n v="0"/>
    <n v="0"/>
    <n v="0"/>
    <n v="0"/>
  </r>
  <r>
    <n v="200000349"/>
    <s v="Kit, Startup, nanoACQUITY SYSTEM"/>
    <s v="MIL (US31)"/>
    <m/>
    <s v="LC"/>
    <s v="nanoACQUITY"/>
    <s v="Accessories"/>
    <n v="1019.65"/>
    <s v="Linda Trautwein"/>
    <s v="Backlog"/>
    <n v="0"/>
    <n v="0"/>
    <n v="0"/>
    <n v="0"/>
    <n v="0"/>
    <n v="0"/>
    <n v="0"/>
    <n v="0"/>
    <n v="0"/>
    <n v="0"/>
    <n v="0"/>
    <n v="0"/>
    <n v="0"/>
    <n v="0"/>
    <n v="0"/>
    <n v="0"/>
    <n v="0"/>
    <n v="0"/>
    <n v="0"/>
    <n v="0"/>
    <n v="7"/>
    <n v="0"/>
    <n v="0"/>
    <n v="0"/>
    <n v="0"/>
  </r>
  <r>
    <n v="200000349"/>
    <s v="Kit, Startup, nanoACQUITY SYSTEM"/>
    <s v="MIL (US31)"/>
    <m/>
    <s v="LC"/>
    <s v="nanoACQUITY"/>
    <s v="Accessories"/>
    <n v="1019.65"/>
    <s v="Linda Trautwein"/>
    <s v="End Inv @ Accept Plan Volume"/>
    <n v="0"/>
    <n v="0"/>
    <n v="0"/>
    <n v="0"/>
    <m/>
    <n v="0"/>
    <n v="0"/>
    <n v="0"/>
    <n v="0"/>
    <n v="0"/>
    <n v="0"/>
    <n v="0"/>
    <n v="0"/>
    <n v="0"/>
    <n v="0"/>
    <n v="0"/>
    <n v="0"/>
    <n v="0"/>
    <n v="0"/>
    <m/>
    <n v="0"/>
    <n v="0"/>
    <n v="0"/>
    <n v="0"/>
    <m/>
  </r>
  <r>
    <n v="200000349"/>
    <s v="Kit, Startup, nanoACQUITY SYSTEM"/>
    <s v="MIL (US31)"/>
    <m/>
    <s v="LC"/>
    <s v="nanoACQUITY"/>
    <s v="Accessories"/>
    <n v="1019.65"/>
    <s v="Linda Trautwein"/>
    <s v="Planned Ending INV"/>
    <n v="0"/>
    <n v="0"/>
    <n v="0"/>
    <n v="0"/>
    <m/>
    <n v="0"/>
    <n v="0"/>
    <n v="0"/>
    <n v="0"/>
    <n v="0"/>
    <n v="0"/>
    <n v="0"/>
    <n v="0"/>
    <n v="0"/>
    <n v="0"/>
    <n v="0"/>
    <n v="0"/>
    <n v="0"/>
    <n v="0"/>
    <m/>
    <n v="0"/>
    <n v="0"/>
    <n v="0"/>
    <n v="0"/>
    <m/>
  </r>
  <r>
    <n v="200000349"/>
    <s v="Kit, Startup, nanoACQUITY SYSTEM"/>
    <s v="MIL (US31)"/>
    <m/>
    <s v="LC"/>
    <s v="nanoACQUITY"/>
    <s v="Accessories"/>
    <n v="1019.65"/>
    <s v="Linda Trautwein"/>
    <s v="Planned Ending INV Value"/>
    <n v="0"/>
    <n v="0"/>
    <n v="0"/>
    <n v="0"/>
    <n v="0"/>
    <n v="0"/>
    <n v="0"/>
    <n v="0"/>
    <n v="0"/>
    <n v="0"/>
    <n v="0"/>
    <n v="0"/>
    <n v="0"/>
    <n v="0"/>
    <n v="0"/>
    <n v="0"/>
    <n v="0"/>
    <n v="0"/>
    <n v="0"/>
    <m/>
    <n v="0"/>
    <n v="0"/>
    <n v="0"/>
    <n v="0"/>
    <m/>
  </r>
  <r>
    <n v="200000349"/>
    <s v="Kit, Startup, nanoACQUITY SYSTEM"/>
    <s v="MIL (US31)"/>
    <m/>
    <s v="LC"/>
    <s v="nanoACQUITY"/>
    <s v="Accessories"/>
    <n v="1019.65"/>
    <s v="Linda Trautwein"/>
    <s v="Planned Ending Inv Value @ Accpt Plan"/>
    <m/>
    <m/>
    <m/>
    <m/>
    <n v="0"/>
    <m/>
    <m/>
    <m/>
    <m/>
    <n v="0"/>
    <m/>
    <m/>
    <m/>
    <n v="0"/>
    <n v="0"/>
    <n v="0"/>
    <n v="0"/>
    <n v="0"/>
    <n v="0"/>
    <m/>
    <n v="0"/>
    <n v="0"/>
    <n v="0"/>
    <n v="0"/>
    <m/>
  </r>
  <r>
    <n v="200000349"/>
    <s v="Kit, Startup, nanoACQUITY SYSTEM"/>
    <s v="MIL (US31)"/>
    <m/>
    <s v="LC"/>
    <s v="nanoACQUITY"/>
    <s v="Accessories"/>
    <n v="1019.65"/>
    <s v="Linda Trautwein"/>
    <s v="Proposed Production "/>
    <m/>
    <m/>
    <m/>
    <m/>
    <m/>
    <m/>
    <m/>
    <m/>
    <m/>
    <m/>
    <m/>
    <m/>
    <m/>
    <m/>
    <n v="0"/>
    <n v="0"/>
    <n v="0"/>
    <n v="0"/>
    <n v="0"/>
    <n v="0"/>
    <n v="0"/>
    <n v="0"/>
    <n v="0"/>
    <n v="0"/>
    <n v="0"/>
  </r>
  <r>
    <n v="200000382"/>
    <s v="iONKey System SUK"/>
    <s v="MIL (US31)"/>
    <m/>
    <s v="TBD"/>
    <s v="TBD"/>
    <s v="TBD"/>
    <m/>
    <s v="TBC"/>
    <s v="∆ Accepted from Proposed"/>
    <m/>
    <m/>
    <m/>
    <m/>
    <m/>
    <m/>
    <m/>
    <m/>
    <m/>
    <n v="0"/>
    <n v="0"/>
    <n v="0"/>
    <n v="0"/>
    <n v="0"/>
    <n v="0"/>
    <n v="0"/>
    <n v="0"/>
    <n v="0"/>
    <n v="0"/>
    <m/>
    <n v="0"/>
    <n v="0"/>
    <n v="0"/>
    <n v="0"/>
    <m/>
  </r>
  <r>
    <n v="200000382"/>
    <s v="iONKey System SUK"/>
    <s v="MIL (US31)"/>
    <m/>
    <s v="TBD"/>
    <s v="TBD"/>
    <s v="TBD"/>
    <m/>
    <s v="TBC"/>
    <s v="∆ Proposed from Current"/>
    <m/>
    <m/>
    <m/>
    <m/>
    <m/>
    <m/>
    <m/>
    <m/>
    <m/>
    <n v="0"/>
    <n v="0"/>
    <n v="0"/>
    <n v="0"/>
    <n v="0"/>
    <n v="0"/>
    <n v="0"/>
    <n v="0"/>
    <n v="0"/>
    <n v="0"/>
    <m/>
    <n v="0"/>
    <n v="0"/>
    <n v="0"/>
    <n v="0"/>
    <m/>
  </r>
  <r>
    <n v="200000382"/>
    <s v="iONKey System SUK"/>
    <s v="MIL (US31)"/>
    <m/>
    <s v="TBD"/>
    <s v="TBD"/>
    <s v="TBD"/>
    <m/>
    <s v="TBC"/>
    <s v="Accepted Plan"/>
    <m/>
    <m/>
    <m/>
    <m/>
    <m/>
    <m/>
    <m/>
    <m/>
    <m/>
    <n v="0"/>
    <n v="0"/>
    <n v="0"/>
    <n v="0"/>
    <n v="0"/>
    <n v="0"/>
    <n v="0"/>
    <n v="0"/>
    <n v="0"/>
    <n v="0"/>
    <n v="0"/>
    <n v="0"/>
    <n v="0"/>
    <n v="0"/>
    <n v="0"/>
    <n v="0"/>
  </r>
  <r>
    <n v="200000382"/>
    <s v="iONKey System SUK"/>
    <s v="MIL (US31)"/>
    <m/>
    <s v="TBD"/>
    <s v="TBD"/>
    <s v="TBD"/>
    <m/>
    <s v="TBC"/>
    <s v="Budget"/>
    <n v="0"/>
    <n v="0"/>
    <n v="0"/>
    <n v="0"/>
    <m/>
    <n v="0"/>
    <n v="0"/>
    <n v="0"/>
    <n v="0"/>
    <m/>
    <n v="0"/>
    <n v="0"/>
    <n v="0"/>
    <n v="0"/>
    <m/>
    <n v="0"/>
    <n v="0"/>
    <n v="0"/>
    <n v="0"/>
    <n v="0"/>
    <n v="0"/>
    <n v="0"/>
    <n v="0"/>
    <n v="0"/>
    <n v="0"/>
  </r>
  <r>
    <n v="200000382"/>
    <s v="iONKey System SUK"/>
    <s v="MIL (US31)"/>
    <m/>
    <s v="TBD"/>
    <s v="TBD"/>
    <s v="TBD"/>
    <m/>
    <s v="TBC"/>
    <s v="Current Production Plan"/>
    <m/>
    <m/>
    <m/>
    <m/>
    <m/>
    <m/>
    <m/>
    <n v="0"/>
    <n v="0"/>
    <n v="0"/>
    <n v="0"/>
    <n v="0"/>
    <n v="0"/>
    <n v="0"/>
    <n v="0"/>
    <n v="0"/>
    <n v="0"/>
    <n v="0"/>
    <n v="0"/>
    <n v="0"/>
    <n v="0"/>
    <n v="0"/>
    <n v="0"/>
    <n v="0"/>
    <n v="0"/>
  </r>
  <r>
    <n v="200000382"/>
    <s v="iONKey System SUK"/>
    <s v="MIL (US31)"/>
    <m/>
    <s v="TBD"/>
    <s v="TBD"/>
    <s v="TBD"/>
    <m/>
    <s v="TBC"/>
    <s v="Demand Plan"/>
    <n v="0"/>
    <n v="0"/>
    <n v="0"/>
    <n v="0"/>
    <m/>
    <n v="0"/>
    <n v="0"/>
    <n v="0"/>
    <n v="0"/>
    <n v="0"/>
    <n v="0"/>
    <n v="0"/>
    <n v="0"/>
    <n v="0"/>
    <n v="0"/>
    <n v="0"/>
    <n v="0"/>
    <n v="0"/>
    <n v="0"/>
    <n v="0"/>
    <n v="0"/>
    <n v="0"/>
    <n v="0"/>
    <n v="0"/>
    <n v="0"/>
  </r>
  <r>
    <n v="200000382"/>
    <s v="iONKey System SUK"/>
    <s v="MIL (US31)"/>
    <m/>
    <s v="TBD"/>
    <s v="TBD"/>
    <s v="TBD"/>
    <m/>
    <s v="TBC"/>
    <s v="Backlog"/>
    <n v="0"/>
    <n v="0"/>
    <n v="0"/>
    <n v="0"/>
    <n v="0"/>
    <n v="0"/>
    <n v="0"/>
    <n v="0"/>
    <n v="0"/>
    <n v="0"/>
    <n v="0"/>
    <n v="0"/>
    <n v="0"/>
    <n v="0"/>
    <n v="0"/>
    <n v="0"/>
    <n v="0"/>
    <n v="0"/>
    <n v="0"/>
    <n v="0"/>
    <n v="0"/>
    <n v="0"/>
    <n v="0"/>
    <n v="0"/>
    <n v="0"/>
  </r>
  <r>
    <n v="200000382"/>
    <s v="iONKey System SUK"/>
    <s v="MIL (US31)"/>
    <m/>
    <s v="TBD"/>
    <s v="TBD"/>
    <s v="TBD"/>
    <m/>
    <s v="TBC"/>
    <s v="End Inv @ Accept Plan Volume"/>
    <n v="0"/>
    <n v="0"/>
    <n v="0"/>
    <n v="0"/>
    <m/>
    <n v="0"/>
    <n v="0"/>
    <n v="0"/>
    <n v="0"/>
    <n v="0"/>
    <n v="0"/>
    <n v="0"/>
    <n v="0"/>
    <n v="0"/>
    <n v="0"/>
    <n v="0"/>
    <n v="0"/>
    <n v="0"/>
    <n v="0"/>
    <m/>
    <n v="0"/>
    <n v="0"/>
    <n v="0"/>
    <n v="0"/>
    <m/>
  </r>
  <r>
    <n v="200000382"/>
    <s v="iONKey System SUK"/>
    <s v="MIL (US31)"/>
    <m/>
    <s v="TBD"/>
    <s v="TBD"/>
    <s v="TBD"/>
    <m/>
    <s v="TBC"/>
    <s v="Planned Ending INV"/>
    <n v="0"/>
    <n v="0"/>
    <n v="0"/>
    <n v="0"/>
    <m/>
    <n v="0"/>
    <n v="0"/>
    <n v="0"/>
    <n v="0"/>
    <n v="0"/>
    <n v="0"/>
    <n v="0"/>
    <n v="0"/>
    <n v="0"/>
    <n v="0"/>
    <n v="0"/>
    <n v="0"/>
    <n v="0"/>
    <n v="0"/>
    <m/>
    <n v="0"/>
    <n v="0"/>
    <n v="0"/>
    <n v="0"/>
    <m/>
  </r>
  <r>
    <n v="200000382"/>
    <s v="iONKey System SUK"/>
    <s v="MIL (US31)"/>
    <m/>
    <s v="TBD"/>
    <s v="TBD"/>
    <s v="TBD"/>
    <m/>
    <s v="TBC"/>
    <s v="Planned Ending INV Value"/>
    <n v="0"/>
    <n v="0"/>
    <n v="0"/>
    <n v="0"/>
    <n v="0"/>
    <n v="0"/>
    <n v="0"/>
    <n v="0"/>
    <n v="0"/>
    <n v="0"/>
    <n v="0"/>
    <n v="0"/>
    <n v="0"/>
    <n v="0"/>
    <n v="0"/>
    <n v="0"/>
    <n v="0"/>
    <n v="0"/>
    <n v="0"/>
    <m/>
    <n v="0"/>
    <n v="0"/>
    <n v="0"/>
    <n v="0"/>
    <m/>
  </r>
  <r>
    <n v="200000382"/>
    <s v="iONKey System SUK"/>
    <s v="MIL (US31)"/>
    <m/>
    <s v="TBD"/>
    <s v="TBD"/>
    <s v="TBD"/>
    <m/>
    <s v="TBC"/>
    <s v="Planned Ending Inv Value @ Accpt Plan"/>
    <m/>
    <m/>
    <m/>
    <m/>
    <n v="0"/>
    <m/>
    <m/>
    <n v="0"/>
    <n v="0"/>
    <n v="0"/>
    <n v="0"/>
    <n v="0"/>
    <n v="0"/>
    <n v="0"/>
    <n v="0"/>
    <n v="0"/>
    <n v="0"/>
    <n v="0"/>
    <n v="0"/>
    <m/>
    <n v="0"/>
    <n v="0"/>
    <n v="0"/>
    <n v="0"/>
    <m/>
  </r>
  <r>
    <n v="200000382"/>
    <s v="iONKey System SUK"/>
    <s v="MIL (US31)"/>
    <m/>
    <s v="TBD"/>
    <s v="TBD"/>
    <s v="TBD"/>
    <m/>
    <s v="TBC"/>
    <s v="Proposed Production "/>
    <m/>
    <m/>
    <m/>
    <m/>
    <m/>
    <m/>
    <m/>
    <m/>
    <m/>
    <m/>
    <n v="0"/>
    <n v="0"/>
    <n v="0"/>
    <n v="0"/>
    <m/>
    <m/>
    <m/>
    <m/>
    <n v="0"/>
    <n v="0"/>
    <n v="0"/>
    <n v="0"/>
    <n v="0"/>
    <n v="0"/>
    <n v="0"/>
  </r>
  <r>
    <n v="205000590"/>
    <s v="Kit, Upgrade,  ACQ. UPLC Local Con. Cltr"/>
    <s v="WPPL (SG20)"/>
    <m/>
    <s v="LC"/>
    <s v="ACQUITY Common Modules"/>
    <s v="Accessories"/>
    <n v="37.08"/>
    <s v="Ee Ling Lim"/>
    <s v="∆ Accepted from Proposed"/>
    <m/>
    <m/>
    <m/>
    <m/>
    <m/>
    <m/>
    <m/>
    <m/>
    <m/>
    <n v="0"/>
    <n v="0"/>
    <n v="0"/>
    <n v="0"/>
    <n v="0"/>
    <n v="0"/>
    <n v="0"/>
    <n v="0"/>
    <n v="0"/>
    <n v="0"/>
    <m/>
    <n v="0"/>
    <n v="0"/>
    <n v="0"/>
    <n v="0"/>
    <m/>
  </r>
  <r>
    <n v="205000590"/>
    <s v="Kit, Upgrade,  ACQ. UPLC Local Con. Cltr"/>
    <s v="WPPL (SG20)"/>
    <m/>
    <s v="LC"/>
    <s v="ACQUITY Common Modules"/>
    <s v="Accessories"/>
    <n v="37.08"/>
    <s v="Ee Ling Lim"/>
    <s v="∆ Proposed from Current"/>
    <m/>
    <m/>
    <m/>
    <m/>
    <m/>
    <m/>
    <m/>
    <m/>
    <m/>
    <n v="0"/>
    <m/>
    <m/>
    <n v="0"/>
    <n v="0"/>
    <n v="0"/>
    <n v="0"/>
    <n v="0"/>
    <n v="0"/>
    <n v="0"/>
    <m/>
    <n v="0"/>
    <n v="0"/>
    <n v="0"/>
    <n v="0"/>
    <m/>
  </r>
  <r>
    <n v="205000590"/>
    <s v="Kit, Upgrade,  ACQ. UPLC Local Con. Cltr"/>
    <s v="WPPL (SG20)"/>
    <m/>
    <s v="LC"/>
    <s v="ACQUITY Common Modules"/>
    <s v="Accessories"/>
    <n v="37.08"/>
    <s v="Ee Ling Lim"/>
    <s v="Accepted Plan"/>
    <m/>
    <m/>
    <m/>
    <m/>
    <m/>
    <m/>
    <m/>
    <m/>
    <m/>
    <n v="0"/>
    <m/>
    <m/>
    <m/>
    <n v="0"/>
    <n v="0"/>
    <n v="0"/>
    <n v="0"/>
    <n v="0"/>
    <n v="0"/>
    <n v="0"/>
    <n v="0"/>
    <n v="0"/>
    <n v="0"/>
    <n v="0"/>
    <n v="0"/>
  </r>
  <r>
    <n v="205000590"/>
    <s v="Kit, Upgrade,  ACQ. UPLC Local Con. Cltr"/>
    <s v="WPPL (SG20)"/>
    <m/>
    <s v="LC"/>
    <s v="ACQUITY Common Modules"/>
    <s v="Accessories"/>
    <n v="37.08"/>
    <s v="Ee Ling Lim"/>
    <s v="Budget"/>
    <n v="0"/>
    <n v="0"/>
    <n v="0"/>
    <n v="0"/>
    <m/>
    <n v="0"/>
    <n v="0"/>
    <n v="0"/>
    <n v="0"/>
    <m/>
    <n v="0"/>
    <n v="0"/>
    <n v="0"/>
    <n v="0"/>
    <m/>
    <n v="0"/>
    <n v="0"/>
    <n v="0"/>
    <n v="0"/>
    <n v="0"/>
    <n v="0"/>
    <n v="0"/>
    <n v="0"/>
    <n v="0"/>
    <n v="0"/>
  </r>
  <r>
    <n v="205000590"/>
    <s v="Kit, Upgrade,  ACQ. UPLC Local Con. Cltr"/>
    <s v="WPPL (SG20)"/>
    <m/>
    <s v="LC"/>
    <s v="ACQUITY Common Modules"/>
    <s v="Accessories"/>
    <n v="37.08"/>
    <s v="Ee Ling Lim"/>
    <s v="Current Production Plan"/>
    <m/>
    <m/>
    <m/>
    <m/>
    <m/>
    <m/>
    <m/>
    <m/>
    <m/>
    <n v="0"/>
    <n v="0"/>
    <n v="0"/>
    <n v="0"/>
    <n v="0"/>
    <n v="0"/>
    <n v="0"/>
    <n v="0"/>
    <n v="0"/>
    <n v="0"/>
    <n v="0"/>
    <n v="0"/>
    <n v="0"/>
    <n v="0"/>
    <n v="0"/>
    <n v="0"/>
  </r>
  <r>
    <n v="205000590"/>
    <s v="Kit, Upgrade,  ACQ. UPLC Local Con. Cltr"/>
    <s v="WPPL (SG20)"/>
    <m/>
    <s v="LC"/>
    <s v="ACQUITY Common Modules"/>
    <s v="Accessories"/>
    <n v="37.08"/>
    <s v="Ee Ling Lim"/>
    <s v="Demand Plan"/>
    <n v="12"/>
    <n v="54"/>
    <n v="52"/>
    <n v="13"/>
    <m/>
    <n v="27"/>
    <n v="26"/>
    <n v="36"/>
    <n v="29"/>
    <n v="118"/>
    <n v="11"/>
    <n v="29"/>
    <n v="27"/>
    <n v="44"/>
    <n v="111"/>
    <n v="5"/>
    <n v="1"/>
    <n v="3"/>
    <n v="3"/>
    <n v="12"/>
    <n v="7"/>
    <n v="5"/>
    <n v="5"/>
    <n v="5"/>
    <n v="0"/>
  </r>
  <r>
    <n v="205000590"/>
    <s v="Kit, Upgrade,  ACQ. UPLC Local Con. Cltr"/>
    <s v="WPPL (SG20)"/>
    <m/>
    <s v="LC"/>
    <s v="ACQUITY Common Modules"/>
    <s v="Accessories"/>
    <n v="37.08"/>
    <s v="Ee Ling Lim"/>
    <s v="Backlog"/>
    <n v="0"/>
    <n v="0"/>
    <n v="0"/>
    <n v="0"/>
    <n v="0"/>
    <n v="0"/>
    <n v="0"/>
    <n v="0"/>
    <n v="0"/>
    <n v="0"/>
    <n v="0"/>
    <n v="0"/>
    <n v="0"/>
    <n v="0"/>
    <n v="0"/>
    <n v="0"/>
    <n v="0"/>
    <n v="0"/>
    <n v="0"/>
    <n v="0"/>
    <n v="3"/>
    <n v="0"/>
    <n v="0"/>
    <n v="0"/>
    <n v="0"/>
  </r>
  <r>
    <n v="205000590"/>
    <s v="Kit, Upgrade,  ACQ. UPLC Local Con. Cltr"/>
    <s v="WPPL (SG20)"/>
    <n v="0"/>
    <s v="LC"/>
    <s v="ACQUITY Common Modules"/>
    <s v="Accessories"/>
    <n v="37.08"/>
    <s v="Ee Ling Lim"/>
    <s v="End Inv @ Accept Plan Volume"/>
    <n v="192"/>
    <n v="612"/>
    <n v="554"/>
    <n v="538"/>
    <m/>
    <n v="486"/>
    <n v="465"/>
    <n v="453"/>
    <n v="420"/>
    <n v="1824"/>
    <n v="441"/>
    <n v="433"/>
    <n v="428"/>
    <n v="420"/>
    <n v="420"/>
    <n v="415"/>
    <n v="414"/>
    <n v="411"/>
    <n v="410"/>
    <m/>
    <n v="404"/>
    <n v="399"/>
    <n v="394"/>
    <n v="389"/>
    <m/>
  </r>
  <r>
    <n v="205000590"/>
    <s v="Kit, Upgrade,  ACQ. UPLC Local Con. Cltr"/>
    <s v="WPPL (SG20)"/>
    <n v="0"/>
    <s v="LC"/>
    <s v="ACQUITY Common Modules"/>
    <s v="Accessories"/>
    <n v="37.08"/>
    <s v="Ee Ling Lim"/>
    <s v="Planned Ending INV"/>
    <n v="192"/>
    <n v="612"/>
    <n v="554"/>
    <n v="538"/>
    <m/>
    <n v="486"/>
    <n v="465"/>
    <n v="453"/>
    <n v="420"/>
    <n v="1824"/>
    <n v="441"/>
    <n v="433"/>
    <n v="428"/>
    <n v="420"/>
    <n v="420"/>
    <n v="415"/>
    <n v="414"/>
    <n v="411"/>
    <n v="410"/>
    <m/>
    <n v="404"/>
    <n v="399"/>
    <n v="394"/>
    <n v="389"/>
    <m/>
  </r>
  <r>
    <n v="205000590"/>
    <s v="Kit, Upgrade,  ACQ. UPLC Local Con. Cltr"/>
    <s v="WPPL (SG20)"/>
    <m/>
    <s v="LC"/>
    <s v="ACQUITY Common Modules"/>
    <s v="Accessories"/>
    <n v="37.08"/>
    <s v="Ee Ling Lim"/>
    <s v="Planned Ending INV Value"/>
    <n v="7334.4"/>
    <n v="23378.399999999998"/>
    <n v="21162.799999999999"/>
    <n v="20551.599999999999"/>
    <n v="72427.199999999983"/>
    <n v="18565.199999999997"/>
    <n v="17762.999999999996"/>
    <n v="17304.599999999999"/>
    <n v="16043.999999999998"/>
    <n v="69676.799999999988"/>
    <n v="16846.199999999997"/>
    <n v="16540.599999999999"/>
    <n v="16349.599999999999"/>
    <n v="15573.599999999999"/>
    <n v="15573.599999999999"/>
    <n v="15388.199999999999"/>
    <n v="15351.119999999999"/>
    <n v="15239.88"/>
    <n v="15202.8"/>
    <m/>
    <n v="14980.32"/>
    <n v="14794.92"/>
    <n v="14609.519999999999"/>
    <n v="14424.119999999999"/>
    <m/>
  </r>
  <r>
    <n v="205000590"/>
    <s v="Kit, Upgrade,  ACQ. UPLC Local Con. Cltr"/>
    <s v="WPPL (SG20)"/>
    <n v="0"/>
    <s v="LC"/>
    <s v="ACQUITY Common Modules"/>
    <s v="Accessories"/>
    <n v="37.08"/>
    <s v="Ee Ling Lim"/>
    <s v="Planned Ending Inv Value @ Accpt Plan"/>
    <m/>
    <m/>
    <m/>
    <m/>
    <n v="0"/>
    <m/>
    <m/>
    <m/>
    <m/>
    <n v="0"/>
    <n v="16846.199999999997"/>
    <n v="16540.599999999999"/>
    <n v="16349.599999999999"/>
    <n v="15573.599999999999"/>
    <n v="15573.599999999999"/>
    <n v="15388.199999999999"/>
    <n v="15351.119999999999"/>
    <n v="15239.88"/>
    <n v="15202.8"/>
    <m/>
    <n v="14980.32"/>
    <n v="14794.92"/>
    <n v="14609.519999999999"/>
    <n v="14424.119999999999"/>
    <m/>
  </r>
  <r>
    <n v="205000590"/>
    <s v="Kit, Upgrade,  ACQ. UPLC Local Con. Cltr"/>
    <s v="WPPL (SG20)"/>
    <m/>
    <s v="LC"/>
    <s v="ACQUITY Common Modules"/>
    <s v="Accessories"/>
    <n v="37.08"/>
    <s v="Ee Ling Lim"/>
    <s v="Proposed Production "/>
    <m/>
    <m/>
    <m/>
    <m/>
    <m/>
    <m/>
    <m/>
    <m/>
    <m/>
    <m/>
    <m/>
    <m/>
    <m/>
    <n v="0"/>
    <n v="0"/>
    <n v="0"/>
    <n v="0"/>
    <n v="0"/>
    <n v="0"/>
    <n v="0"/>
    <n v="0"/>
    <n v="0"/>
    <n v="0"/>
    <n v="0"/>
    <n v="0"/>
  </r>
  <r>
    <n v="205000730"/>
    <s v="ACQUITY UPLC APH SS 12.5LG"/>
    <s v="MIL (US31)"/>
    <m/>
    <s v="LC"/>
    <s v="H Class"/>
    <s v="Kits"/>
    <n v="230.27"/>
    <s v="Linda Trautwein"/>
    <s v="∆ Accepted from Proposed"/>
    <m/>
    <m/>
    <m/>
    <m/>
    <m/>
    <m/>
    <m/>
    <m/>
    <m/>
    <n v="0"/>
    <n v="0"/>
    <n v="0"/>
    <n v="2535"/>
    <n v="-525"/>
    <n v="2010"/>
    <n v="0"/>
    <n v="0"/>
    <n v="0"/>
    <n v="0"/>
    <m/>
    <n v="0"/>
    <n v="0"/>
    <n v="0"/>
    <n v="0"/>
    <m/>
  </r>
  <r>
    <n v="205000730"/>
    <s v="ACQUITY UPLC APH SS 12.5LG"/>
    <s v="MIL (US31)"/>
    <m/>
    <s v="LC"/>
    <s v="H Class"/>
    <s v="Kits"/>
    <n v="230.27"/>
    <s v="Linda Trautwein"/>
    <s v="∆ Proposed from Current"/>
    <m/>
    <m/>
    <m/>
    <m/>
    <m/>
    <m/>
    <m/>
    <m/>
    <m/>
    <n v="0"/>
    <m/>
    <m/>
    <n v="-600"/>
    <n v="0"/>
    <n v="-600"/>
    <n v="0"/>
    <n v="0"/>
    <n v="0"/>
    <n v="0"/>
    <m/>
    <n v="0"/>
    <n v="0"/>
    <n v="0"/>
    <n v="0"/>
    <m/>
  </r>
  <r>
    <n v="205000730"/>
    <s v="ACQUITY UPLC APH SS 12.5LG"/>
    <s v="MIL (US31)"/>
    <m/>
    <s v="LC"/>
    <s v="H Class"/>
    <s v="Kits"/>
    <n v="230.27"/>
    <s v="Linda Trautwein"/>
    <s v="Accepted Plan"/>
    <m/>
    <m/>
    <m/>
    <m/>
    <m/>
    <m/>
    <m/>
    <m/>
    <m/>
    <n v="0"/>
    <m/>
    <m/>
    <n v="2535"/>
    <n v="0"/>
    <n v="0"/>
    <n v="1032"/>
    <n v="1130"/>
    <n v="1000"/>
    <n v="650"/>
    <n v="3812"/>
    <n v="1100"/>
    <n v="900"/>
    <n v="900"/>
    <n v="900"/>
    <n v="0"/>
  </r>
  <r>
    <n v="205000730"/>
    <s v="ACQUITY UPLC APH SS 12.5LG"/>
    <s v="MIL (US31)"/>
    <m/>
    <s v="LC"/>
    <s v="H Class"/>
    <s v="Kits"/>
    <n v="230.27"/>
    <s v="Linda Trautwein"/>
    <s v="Budget"/>
    <n v="0"/>
    <n v="0"/>
    <n v="0"/>
    <n v="0"/>
    <m/>
    <n v="0"/>
    <n v="0"/>
    <n v="0"/>
    <n v="0"/>
    <m/>
    <n v="0"/>
    <n v="0"/>
    <n v="0"/>
    <n v="0"/>
    <m/>
    <n v="490"/>
    <n v="590"/>
    <n v="580"/>
    <n v="703"/>
    <n v="2363"/>
    <n v="590"/>
    <n v="825"/>
    <n v="675"/>
    <n v="920"/>
    <n v="0"/>
  </r>
  <r>
    <n v="205000730"/>
    <s v="ACQUITY UPLC APH SS 12.5LG"/>
    <s v="MIL (US31)"/>
    <m/>
    <s v="LC"/>
    <s v="H Class"/>
    <s v="Kits"/>
    <n v="230.27"/>
    <s v="Linda Trautwein"/>
    <s v="Current Production Plan"/>
    <m/>
    <m/>
    <m/>
    <m/>
    <m/>
    <m/>
    <m/>
    <m/>
    <m/>
    <n v="0"/>
    <n v="0"/>
    <n v="0"/>
    <n v="0"/>
    <n v="0"/>
    <n v="0"/>
    <n v="1032"/>
    <n v="1130"/>
    <n v="1000"/>
    <n v="650"/>
    <n v="3812"/>
    <n v="1100"/>
    <n v="900"/>
    <n v="900"/>
    <n v="900"/>
    <n v="0"/>
  </r>
  <r>
    <n v="205000730"/>
    <s v="ACQUITY UPLC APH SS 12.5LG"/>
    <s v="MIL (US31)"/>
    <m/>
    <s v="LC"/>
    <s v="H Class"/>
    <s v="Kits"/>
    <n v="230.27"/>
    <s v="Linda Trautwein"/>
    <s v="Demand Plan"/>
    <n v="0"/>
    <n v="0"/>
    <n v="0"/>
    <n v="0"/>
    <m/>
    <n v="0"/>
    <n v="0"/>
    <n v="0"/>
    <n v="0"/>
    <n v="0"/>
    <n v="393"/>
    <n v="509"/>
    <n v="483"/>
    <n v="0"/>
    <n v="1385"/>
    <n v="554"/>
    <n v="715"/>
    <n v="711"/>
    <n v="803"/>
    <n v="2783"/>
    <n v="729"/>
    <n v="900"/>
    <n v="900"/>
    <n v="900"/>
    <n v="0"/>
  </r>
  <r>
    <n v="205000730"/>
    <s v="ACQUITY UPLC APH SS 12.5LG"/>
    <s v="MIL (US31)"/>
    <m/>
    <s v="LC"/>
    <s v="H Class"/>
    <s v="Kits"/>
    <n v="230.27"/>
    <s v="Linda Trautwein"/>
    <s v="Backlog"/>
    <n v="0"/>
    <n v="0"/>
    <n v="0"/>
    <n v="0"/>
    <n v="0"/>
    <n v="0"/>
    <n v="0"/>
    <n v="0"/>
    <n v="0"/>
    <n v="0"/>
    <n v="0"/>
    <n v="0"/>
    <n v="0"/>
    <n v="0"/>
    <n v="0"/>
    <n v="0"/>
    <n v="0"/>
    <n v="0"/>
    <n v="0"/>
    <n v="0"/>
    <n v="0"/>
    <n v="0"/>
    <n v="0"/>
    <n v="0"/>
    <n v="0"/>
  </r>
  <r>
    <n v="205000730"/>
    <s v="ACQUITY UPLC APH SS 12.5LG"/>
    <s v="MIL (US31)"/>
    <n v="185"/>
    <s v="LC"/>
    <s v="H Class"/>
    <s v="Kits"/>
    <n v="230.27"/>
    <s v="Linda Trautwein"/>
    <s v="End Inv @ Accept Plan Volume"/>
    <n v="0"/>
    <n v="0"/>
    <n v="0"/>
    <n v="0"/>
    <m/>
    <n v="52"/>
    <n v="34"/>
    <n v="208"/>
    <n v="153"/>
    <n v="447"/>
    <n v="160"/>
    <n v="141"/>
    <n v="272"/>
    <n v="138"/>
    <n v="138"/>
    <n v="243"/>
    <n v="424"/>
    <n v="583"/>
    <n v="293"/>
    <m/>
    <n v="155"/>
    <n v="155"/>
    <n v="155"/>
    <n v="155"/>
    <m/>
  </r>
  <r>
    <n v="205000730"/>
    <s v="ACQUITY UPLC APH SS 12.5LG"/>
    <s v="MIL (US31)"/>
    <n v="185"/>
    <s v="LC"/>
    <s v="H Class"/>
    <s v="Kits"/>
    <n v="230.27"/>
    <s v="Linda Trautwein"/>
    <s v="Planned Ending INV"/>
    <n v="0"/>
    <n v="0"/>
    <n v="0"/>
    <n v="0"/>
    <m/>
    <n v="52"/>
    <n v="34"/>
    <n v="208"/>
    <n v="153"/>
    <n v="447"/>
    <n v="160"/>
    <n v="141"/>
    <n v="272"/>
    <n v="138"/>
    <n v="138"/>
    <n v="243"/>
    <n v="424"/>
    <n v="583"/>
    <n v="293"/>
    <m/>
    <n v="155"/>
    <n v="155"/>
    <n v="155"/>
    <n v="155"/>
    <m/>
  </r>
  <r>
    <n v="205000730"/>
    <s v="ACQUITY UPLC APH SS 12.5LG"/>
    <s v="MIL (US31)"/>
    <m/>
    <s v="LC"/>
    <s v="H Class"/>
    <s v="Kits"/>
    <n v="230.27"/>
    <s v="Linda Trautwein"/>
    <s v="Planned Ending INV Value"/>
    <n v="0"/>
    <n v="0"/>
    <n v="0"/>
    <n v="0"/>
    <n v="0"/>
    <n v="12623.52"/>
    <n v="8253.84"/>
    <n v="50494.080000000002"/>
    <n v="37142.28"/>
    <n v="108513.72"/>
    <n v="38841.599999999999"/>
    <n v="34229.159999999996"/>
    <n v="66030.720000000001"/>
    <n v="31777.260000000002"/>
    <n v="31777.260000000002"/>
    <n v="55955.61"/>
    <n v="97634.48000000001"/>
    <n v="134247.41"/>
    <n v="67469.11"/>
    <m/>
    <n v="35691.85"/>
    <n v="35691.85"/>
    <n v="35691.85"/>
    <n v="35691.85"/>
    <m/>
  </r>
  <r>
    <n v="205000730"/>
    <s v="ACQUITY UPLC APH SS 12.5LG"/>
    <s v="MIL (US31)"/>
    <m/>
    <s v="LC"/>
    <s v="H Class"/>
    <s v="Kits"/>
    <n v="230.27"/>
    <s v="Linda Trautwein"/>
    <s v="Planned Ending Inv Value @ Accpt Plan"/>
    <m/>
    <m/>
    <m/>
    <m/>
    <n v="0"/>
    <m/>
    <m/>
    <m/>
    <m/>
    <n v="0"/>
    <n v="38841.599999999999"/>
    <n v="34229.159999999996"/>
    <n v="66030.720000000001"/>
    <n v="31777.260000000002"/>
    <n v="31777.260000000002"/>
    <n v="55955.61"/>
    <n v="97634.48000000001"/>
    <n v="134247.41"/>
    <n v="67469.11"/>
    <m/>
    <n v="35691.85"/>
    <n v="35691.85"/>
    <n v="35691.85"/>
    <n v="35691.85"/>
    <m/>
  </r>
  <r>
    <n v="205000730"/>
    <s v="ACQUITY UPLC APH SS 12.5LG"/>
    <s v="MIL (US31)"/>
    <m/>
    <s v="LC"/>
    <s v="H Class"/>
    <s v="Kits"/>
    <n v="230.27"/>
    <s v="Linda Trautwein"/>
    <s v="Proposed Production "/>
    <m/>
    <m/>
    <m/>
    <m/>
    <m/>
    <m/>
    <m/>
    <m/>
    <m/>
    <m/>
    <m/>
    <m/>
    <m/>
    <n v="525"/>
    <n v="525"/>
    <n v="1032"/>
    <n v="1130"/>
    <n v="1000"/>
    <n v="650"/>
    <n v="3812"/>
    <n v="1100"/>
    <n v="900"/>
    <n v="900"/>
    <n v="900"/>
    <n v="0"/>
  </r>
  <r>
    <n v="205000756"/>
    <s v="ACQUITY UPLC APH MP35N 12.5LG"/>
    <s v="MIL (US31)"/>
    <m/>
    <s v="LC"/>
    <s v="H Class - bio"/>
    <s v="Kits"/>
    <n v="262.06"/>
    <s v="Linda Trautwein"/>
    <s v="∆ Accepted from Proposed"/>
    <m/>
    <m/>
    <m/>
    <m/>
    <m/>
    <m/>
    <m/>
    <m/>
    <m/>
    <n v="0"/>
    <n v="0"/>
    <n v="0"/>
    <n v="235"/>
    <n v="-45"/>
    <n v="190"/>
    <n v="0"/>
    <n v="0"/>
    <n v="0"/>
    <n v="0"/>
    <m/>
    <n v="0"/>
    <n v="0"/>
    <n v="0"/>
    <n v="0"/>
    <m/>
  </r>
  <r>
    <n v="205000756"/>
    <s v="ACQUITY UPLC APH MP35N 12.5LG"/>
    <s v="MIL (US31)"/>
    <m/>
    <s v="LC"/>
    <s v="H Class - bio"/>
    <s v="Kits"/>
    <n v="262.06"/>
    <s v="Linda Trautwein"/>
    <s v="∆ Proposed from Current"/>
    <m/>
    <m/>
    <m/>
    <m/>
    <m/>
    <m/>
    <m/>
    <m/>
    <m/>
    <n v="0"/>
    <m/>
    <m/>
    <n v="-50"/>
    <n v="0"/>
    <n v="-50"/>
    <n v="0"/>
    <n v="0"/>
    <n v="0"/>
    <n v="0"/>
    <m/>
    <n v="0"/>
    <n v="15"/>
    <n v="0"/>
    <n v="2"/>
    <m/>
  </r>
  <r>
    <n v="205000756"/>
    <s v="ACQUITY UPLC APH MP35N 12.5LG"/>
    <s v="MIL (US31)"/>
    <m/>
    <s v="LC"/>
    <s v="H Class - bio"/>
    <s v="Kits"/>
    <n v="262.06"/>
    <s v="Linda Trautwein"/>
    <s v="Accepted Plan"/>
    <m/>
    <m/>
    <m/>
    <m/>
    <m/>
    <m/>
    <m/>
    <m/>
    <m/>
    <n v="0"/>
    <m/>
    <m/>
    <n v="235"/>
    <n v="0"/>
    <n v="0"/>
    <n v="80"/>
    <n v="130"/>
    <n v="99"/>
    <n v="40"/>
    <n v="349"/>
    <n v="142"/>
    <n v="70"/>
    <n v="50"/>
    <n v="52"/>
    <n v="0"/>
  </r>
  <r>
    <n v="205000756"/>
    <s v="ACQUITY UPLC APH MP35N 12.5LG"/>
    <s v="MIL (US31)"/>
    <m/>
    <s v="LC"/>
    <s v="H Class - bio"/>
    <s v="Kits"/>
    <n v="262.06"/>
    <s v="Linda Trautwein"/>
    <s v="Budget"/>
    <n v="0"/>
    <n v="0"/>
    <n v="0"/>
    <n v="0"/>
    <m/>
    <n v="0"/>
    <n v="0"/>
    <n v="0"/>
    <n v="0"/>
    <m/>
    <n v="0"/>
    <n v="0"/>
    <n v="0"/>
    <n v="0"/>
    <m/>
    <n v="44.043224299065429"/>
    <n v="56.174065420560751"/>
    <n v="60"/>
    <n v="76"/>
    <n v="236.21728971962619"/>
    <n v="40"/>
    <n v="55"/>
    <n v="45"/>
    <n v="40"/>
    <n v="0"/>
  </r>
  <r>
    <n v="205000756"/>
    <s v="ACQUITY UPLC APH MP35N 12.5LG"/>
    <s v="MIL (US31)"/>
    <m/>
    <s v="LC"/>
    <s v="H Class - bio"/>
    <s v="Kits"/>
    <n v="262.06"/>
    <s v="Linda Trautwein"/>
    <s v="Current Production Plan"/>
    <m/>
    <m/>
    <m/>
    <m/>
    <m/>
    <m/>
    <m/>
    <m/>
    <m/>
    <n v="0"/>
    <n v="0"/>
    <n v="0"/>
    <n v="0"/>
    <n v="0"/>
    <n v="0"/>
    <n v="80"/>
    <n v="130"/>
    <n v="99"/>
    <n v="40"/>
    <n v="349"/>
    <n v="142"/>
    <n v="55"/>
    <n v="50"/>
    <n v="50"/>
    <n v="0"/>
  </r>
  <r>
    <n v="205000756"/>
    <s v="ACQUITY UPLC APH MP35N 12.5LG"/>
    <s v="MIL (US31)"/>
    <m/>
    <s v="LC"/>
    <s v="H Class - bio"/>
    <s v="Kits"/>
    <n v="262.06"/>
    <s v="Linda Trautwein"/>
    <s v="Demand Plan"/>
    <n v="0"/>
    <n v="0"/>
    <n v="0"/>
    <n v="0"/>
    <m/>
    <n v="0"/>
    <n v="0"/>
    <n v="0"/>
    <n v="0"/>
    <n v="0"/>
    <n v="28"/>
    <n v="42"/>
    <n v="45"/>
    <n v="0"/>
    <n v="115"/>
    <n v="45"/>
    <n v="53"/>
    <n v="52"/>
    <n v="49"/>
    <n v="199"/>
    <n v="63"/>
    <n v="52"/>
    <n v="48"/>
    <n v="52"/>
    <n v="0"/>
  </r>
  <r>
    <n v="205000756"/>
    <s v="ACQUITY UPLC APH MP35N 12.5LG"/>
    <s v="MIL (US31)"/>
    <m/>
    <s v="LC"/>
    <s v="H Class - bio"/>
    <s v="Kits"/>
    <n v="262.06"/>
    <s v="Linda Trautwein"/>
    <s v="Backlog"/>
    <n v="0"/>
    <n v="0"/>
    <n v="0"/>
    <n v="0"/>
    <n v="0"/>
    <n v="0"/>
    <n v="0"/>
    <n v="0"/>
    <n v="0"/>
    <n v="0"/>
    <n v="0"/>
    <n v="0"/>
    <n v="0"/>
    <n v="0"/>
    <n v="0"/>
    <n v="0"/>
    <n v="0"/>
    <n v="0"/>
    <n v="0"/>
    <n v="0"/>
    <n v="9"/>
    <n v="0"/>
    <n v="0"/>
    <n v="0"/>
    <n v="0"/>
  </r>
  <r>
    <n v="205000756"/>
    <s v="ACQUITY UPLC APH MP35N 12.5LG"/>
    <s v="MIL (US31)"/>
    <n v="15"/>
    <s v="LC"/>
    <s v="H Class - bio"/>
    <s v="Kits"/>
    <n v="262.06"/>
    <s v="Linda Trautwein"/>
    <s v="End Inv @ Accept Plan Volume"/>
    <n v="0"/>
    <n v="0"/>
    <n v="0"/>
    <n v="0"/>
    <m/>
    <n v="22"/>
    <n v="19"/>
    <n v="13"/>
    <n v="11"/>
    <n v="65"/>
    <n v="4"/>
    <n v="12"/>
    <n v="21"/>
    <n v="8"/>
    <n v="8"/>
    <n v="10"/>
    <n v="52"/>
    <n v="68"/>
    <n v="30"/>
    <m/>
    <n v="17"/>
    <n v="35"/>
    <n v="37"/>
    <n v="37"/>
    <m/>
  </r>
  <r>
    <n v="205000756"/>
    <s v="ACQUITY UPLC APH MP35N 12.5LG"/>
    <s v="MIL (US31)"/>
    <n v="15"/>
    <s v="LC"/>
    <s v="H Class - bio"/>
    <s v="Kits"/>
    <n v="262.06"/>
    <s v="Linda Trautwein"/>
    <s v="Planned Ending INV"/>
    <n v="0"/>
    <n v="0"/>
    <n v="0"/>
    <n v="0"/>
    <m/>
    <n v="22"/>
    <n v="19"/>
    <n v="13"/>
    <n v="11"/>
    <n v="65"/>
    <n v="4"/>
    <n v="12"/>
    <n v="21"/>
    <n v="8"/>
    <n v="8"/>
    <n v="10"/>
    <n v="52"/>
    <n v="68"/>
    <n v="30"/>
    <m/>
    <n v="17"/>
    <n v="35"/>
    <n v="37"/>
    <n v="37"/>
    <m/>
  </r>
  <r>
    <n v="205000756"/>
    <s v="ACQUITY UPLC APH MP35N 12.5LG"/>
    <s v="MIL (US31)"/>
    <m/>
    <s v="LC"/>
    <s v="H Class - bio"/>
    <s v="Kits"/>
    <n v="262.06"/>
    <s v="Linda Trautwein"/>
    <s v="Planned Ending INV Value"/>
    <n v="0"/>
    <n v="0"/>
    <n v="0"/>
    <n v="0"/>
    <n v="0"/>
    <n v="6864.44"/>
    <n v="5928.3799999999992"/>
    <n v="4056.2599999999998"/>
    <n v="3432.22"/>
    <n v="20281.3"/>
    <n v="1248.08"/>
    <n v="3744.24"/>
    <n v="6552.42"/>
    <n v="2096.48"/>
    <n v="2096.48"/>
    <n v="2620.6"/>
    <n v="13627.12"/>
    <n v="17820.080000000002"/>
    <n v="7861.8"/>
    <m/>
    <n v="4455.0200000000004"/>
    <n v="9172.1"/>
    <n v="9696.2199999999993"/>
    <n v="9696.2199999999993"/>
    <m/>
  </r>
  <r>
    <n v="205000756"/>
    <s v="ACQUITY UPLC APH MP35N 12.5LG"/>
    <s v="MIL (US31)"/>
    <m/>
    <s v="LC"/>
    <s v="H Class - bio"/>
    <s v="Kits"/>
    <n v="262.06"/>
    <s v="Linda Trautwein"/>
    <s v="Planned Ending Inv Value @ Accpt Plan"/>
    <m/>
    <m/>
    <m/>
    <m/>
    <n v="0"/>
    <m/>
    <m/>
    <m/>
    <m/>
    <n v="0"/>
    <n v="1248.08"/>
    <n v="3744.24"/>
    <n v="6552.42"/>
    <n v="2096.48"/>
    <n v="2096.48"/>
    <n v="2620.6"/>
    <n v="13627.12"/>
    <n v="17820.080000000002"/>
    <n v="7861.8"/>
    <m/>
    <n v="4455.0200000000004"/>
    <n v="9172.1"/>
    <n v="9696.2199999999993"/>
    <n v="9696.2199999999993"/>
    <m/>
  </r>
  <r>
    <n v="205000756"/>
    <s v="ACQUITY UPLC APH MP35N 12.5LG"/>
    <s v="MIL (US31)"/>
    <m/>
    <s v="LC"/>
    <s v="H Class - bio"/>
    <s v="Kits"/>
    <n v="262.06"/>
    <s v="Linda Trautwein"/>
    <s v="Proposed Production "/>
    <m/>
    <m/>
    <m/>
    <m/>
    <m/>
    <m/>
    <m/>
    <m/>
    <m/>
    <m/>
    <m/>
    <m/>
    <m/>
    <n v="45"/>
    <n v="45"/>
    <n v="80"/>
    <n v="130"/>
    <n v="99"/>
    <n v="40"/>
    <n v="349"/>
    <n v="142"/>
    <n v="70"/>
    <n v="50"/>
    <n v="52"/>
    <n v="0"/>
  </r>
  <r>
    <n v="205000764"/>
    <s v="Kit, ACQUITY UPLC CM-A, Tubing, 2 Column"/>
    <s v="MIL (US31)"/>
    <m/>
    <s v="LC"/>
    <s v="H Class"/>
    <s v="Kits"/>
    <n v="841.07"/>
    <s v="Linda Trautwein"/>
    <s v="∆ Accepted from Proposed"/>
    <m/>
    <m/>
    <m/>
    <m/>
    <m/>
    <m/>
    <m/>
    <m/>
    <m/>
    <n v="0"/>
    <n v="0"/>
    <n v="0"/>
    <n v="780"/>
    <n v="-120"/>
    <n v="660"/>
    <n v="0"/>
    <n v="0"/>
    <n v="0"/>
    <n v="0"/>
    <m/>
    <n v="0"/>
    <n v="0"/>
    <n v="0"/>
    <n v="0"/>
    <m/>
  </r>
  <r>
    <n v="205000764"/>
    <s v="Kit, ACQUITY UPLC CM-A, Tubing, 2 Column"/>
    <s v="MIL (US31)"/>
    <m/>
    <s v="LC"/>
    <s v="H Class"/>
    <s v="Kits"/>
    <n v="841.07"/>
    <s v="Linda Trautwein"/>
    <s v="∆ Proposed from Current"/>
    <m/>
    <m/>
    <m/>
    <m/>
    <m/>
    <m/>
    <m/>
    <m/>
    <m/>
    <n v="0"/>
    <m/>
    <m/>
    <n v="-50"/>
    <n v="0"/>
    <n v="-50"/>
    <n v="0"/>
    <n v="0"/>
    <n v="0"/>
    <n v="0"/>
    <m/>
    <n v="0"/>
    <n v="40"/>
    <n v="5"/>
    <n v="20"/>
    <m/>
  </r>
  <r>
    <n v="205000764"/>
    <s v="Kit, ACQUITY UPLC CM-A, Tubing, 2 Column"/>
    <s v="MIL (US31)"/>
    <m/>
    <s v="LC"/>
    <s v="H Class"/>
    <s v="Kits"/>
    <n v="841.07"/>
    <s v="Linda Trautwein"/>
    <s v="Accepted Plan"/>
    <m/>
    <m/>
    <m/>
    <m/>
    <m/>
    <m/>
    <m/>
    <m/>
    <m/>
    <n v="0"/>
    <m/>
    <m/>
    <n v="780"/>
    <n v="0"/>
    <n v="0"/>
    <n v="180"/>
    <n v="290"/>
    <n v="220"/>
    <n v="125"/>
    <n v="815"/>
    <n v="100"/>
    <n v="240"/>
    <n v="170"/>
    <n v="210"/>
    <n v="0"/>
  </r>
  <r>
    <n v="205000764"/>
    <s v="Kit, ACQUITY UPLC CM-A, Tubing, 2 Column"/>
    <s v="MIL (US31)"/>
    <m/>
    <s v="LC"/>
    <s v="H Class"/>
    <s v="Kits"/>
    <n v="841.07"/>
    <s v="Linda Trautwein"/>
    <s v="Budget"/>
    <n v="0"/>
    <n v="0"/>
    <n v="0"/>
    <n v="0"/>
    <m/>
    <n v="0"/>
    <n v="0"/>
    <n v="0"/>
    <n v="0"/>
    <m/>
    <n v="0"/>
    <n v="0"/>
    <n v="0"/>
    <n v="0"/>
    <m/>
    <n v="139.04584882280051"/>
    <n v="167.42255266418834"/>
    <n v="164.58488228004958"/>
    <n v="199.48822800495662"/>
    <n v="670.54151177199515"/>
    <n v="135"/>
    <n v="200"/>
    <n v="160"/>
    <n v="225"/>
    <n v="0"/>
  </r>
  <r>
    <n v="205000764"/>
    <s v="Kit, ACQUITY UPLC CM-A, Tubing, 2 Column"/>
    <s v="MIL (US31)"/>
    <m/>
    <s v="LC"/>
    <s v="H Class"/>
    <s v="Kits"/>
    <n v="841.07"/>
    <s v="Linda Trautwein"/>
    <s v="Current Production Plan"/>
    <m/>
    <m/>
    <m/>
    <m/>
    <m/>
    <m/>
    <m/>
    <m/>
    <m/>
    <n v="0"/>
    <n v="0"/>
    <n v="0"/>
    <n v="0"/>
    <n v="0"/>
    <n v="0"/>
    <n v="180"/>
    <n v="290"/>
    <n v="220"/>
    <n v="125"/>
    <n v="815"/>
    <n v="100"/>
    <n v="200"/>
    <n v="165"/>
    <n v="190"/>
    <n v="0"/>
  </r>
  <r>
    <n v="205000764"/>
    <s v="Kit, ACQUITY UPLC CM-A, Tubing, 2 Column"/>
    <s v="MIL (US31)"/>
    <m/>
    <s v="LC"/>
    <s v="H Class"/>
    <s v="Kits"/>
    <n v="841.07"/>
    <s v="Linda Trautwein"/>
    <s v="Demand Plan"/>
    <n v="0"/>
    <n v="0"/>
    <n v="0"/>
    <n v="0"/>
    <m/>
    <n v="14"/>
    <n v="74"/>
    <n v="204"/>
    <n v="174"/>
    <n v="466"/>
    <n v="104"/>
    <n v="173"/>
    <n v="177"/>
    <n v="229"/>
    <n v="683"/>
    <n v="140"/>
    <n v="171"/>
    <n v="153"/>
    <n v="202"/>
    <n v="666"/>
    <n v="167"/>
    <n v="186.38141809290954"/>
    <n v="169.43765281173594"/>
    <n v="206.71393643031786"/>
    <n v="0"/>
  </r>
  <r>
    <n v="205000764"/>
    <s v="Kit, ACQUITY UPLC CM-A, Tubing, 2 Column"/>
    <s v="MIL (US31)"/>
    <m/>
    <s v="LC"/>
    <s v="H Class"/>
    <s v="Kits"/>
    <n v="841.07"/>
    <s v="Linda Trautwein"/>
    <s v="Backlog"/>
    <n v="0"/>
    <n v="0"/>
    <n v="0"/>
    <n v="0"/>
    <n v="0"/>
    <n v="0"/>
    <n v="0"/>
    <n v="0"/>
    <n v="0"/>
    <n v="0"/>
    <n v="0"/>
    <n v="0"/>
    <n v="0"/>
    <n v="0"/>
    <n v="0"/>
    <n v="0"/>
    <n v="0"/>
    <n v="0"/>
    <n v="0"/>
    <n v="0"/>
    <n v="0"/>
    <n v="0"/>
    <n v="0"/>
    <n v="0"/>
    <n v="0"/>
  </r>
  <r>
    <n v="205000764"/>
    <s v="Kit, ACQUITY UPLC CM-A, Tubing, 2 Column"/>
    <s v="MIL (US31)"/>
    <n v="75"/>
    <s v="LC"/>
    <s v="H Class"/>
    <s v="Kits"/>
    <n v="841.07"/>
    <s v="Linda Trautwein"/>
    <s v="End Inv @ Accept Plan Volume"/>
    <n v="0"/>
    <n v="0"/>
    <n v="0"/>
    <n v="0"/>
    <m/>
    <n v="0"/>
    <n v="12"/>
    <n v="65"/>
    <n v="40"/>
    <n v="117"/>
    <n v="179"/>
    <n v="274"/>
    <n v="120"/>
    <n v="40"/>
    <n v="40"/>
    <n v="49"/>
    <n v="165"/>
    <n v="218"/>
    <n v="116"/>
    <m/>
    <n v="52"/>
    <n v="105.61858190709046"/>
    <n v="106.18092909535451"/>
    <n v="109.46699266503663"/>
    <m/>
  </r>
  <r>
    <n v="205000764"/>
    <s v="Kit, ACQUITY UPLC CM-A, Tubing, 2 Column"/>
    <s v="MIL (US31)"/>
    <n v="75"/>
    <s v="LC"/>
    <s v="H Class"/>
    <s v="Kits"/>
    <n v="841.07"/>
    <s v="Linda Trautwein"/>
    <s v="Planned Ending INV"/>
    <n v="0"/>
    <n v="0"/>
    <n v="0"/>
    <n v="0"/>
    <m/>
    <n v="0"/>
    <n v="12"/>
    <n v="65"/>
    <n v="40"/>
    <n v="117"/>
    <n v="179"/>
    <n v="274"/>
    <n v="120"/>
    <n v="40"/>
    <n v="40"/>
    <n v="49"/>
    <n v="165"/>
    <n v="218"/>
    <n v="116"/>
    <m/>
    <n v="52"/>
    <n v="105.61858190709046"/>
    <n v="106.18092909535451"/>
    <n v="109.46699266503663"/>
    <m/>
  </r>
  <r>
    <n v="205000764"/>
    <s v="Kit, ACQUITY UPLC CM-A, Tubing, 2 Column"/>
    <s v="MIL (US31)"/>
    <m/>
    <s v="LC"/>
    <s v="H Class"/>
    <s v="Kits"/>
    <n v="841.07"/>
    <s v="Linda Trautwein"/>
    <s v="Planned Ending INV Value"/>
    <n v="0"/>
    <n v="0"/>
    <n v="0"/>
    <n v="0"/>
    <n v="0"/>
    <n v="0"/>
    <n v="9925.5600000000013"/>
    <n v="53763.450000000004"/>
    <n v="33085.200000000004"/>
    <n v="96774.210000000021"/>
    <n v="148056.27000000002"/>
    <n v="226633.62000000002"/>
    <n v="99255.6"/>
    <n v="33642.800000000003"/>
    <n v="33642.800000000003"/>
    <n v="41212.43"/>
    <n v="138776.55000000002"/>
    <n v="183353.26"/>
    <n v="97564.12000000001"/>
    <m/>
    <n v="43735.64"/>
    <n v="88832.620684596579"/>
    <n v="89305.594034229827"/>
    <n v="92069.403520782362"/>
    <m/>
  </r>
  <r>
    <n v="205000764"/>
    <s v="Kit, ACQUITY UPLC CM-A, Tubing, 2 Column"/>
    <s v="MIL (US31)"/>
    <m/>
    <s v="LC"/>
    <s v="H Class"/>
    <s v="Kits"/>
    <n v="841.07"/>
    <s v="Linda Trautwein"/>
    <s v="Planned Ending Inv Value @ Accpt Plan"/>
    <m/>
    <m/>
    <m/>
    <m/>
    <n v="0"/>
    <m/>
    <m/>
    <m/>
    <m/>
    <n v="0"/>
    <n v="148056.27000000002"/>
    <n v="226633.62000000002"/>
    <n v="99255.6"/>
    <n v="33642.800000000003"/>
    <n v="33642.800000000003"/>
    <n v="41212.43"/>
    <n v="138776.55000000002"/>
    <n v="183353.26"/>
    <n v="97564.12000000001"/>
    <m/>
    <n v="43735.64"/>
    <n v="88832.620684596579"/>
    <n v="89305.594034229827"/>
    <n v="92069.403520782362"/>
    <m/>
  </r>
  <r>
    <n v="205000764"/>
    <s v="Kit, ACQUITY UPLC CM-A, Tubing, 2 Column"/>
    <s v="MIL (US31)"/>
    <m/>
    <s v="LC"/>
    <s v="H Class"/>
    <s v="Kits"/>
    <n v="841.07"/>
    <s v="Linda Trautwein"/>
    <s v="Proposed Production "/>
    <m/>
    <m/>
    <m/>
    <m/>
    <m/>
    <m/>
    <m/>
    <m/>
    <m/>
    <m/>
    <m/>
    <m/>
    <m/>
    <n v="120"/>
    <n v="120"/>
    <n v="180"/>
    <n v="290"/>
    <n v="220"/>
    <n v="125"/>
    <n v="815"/>
    <n v="100"/>
    <n v="240"/>
    <n v="170"/>
    <n v="210"/>
    <n v="0"/>
  </r>
  <r>
    <n v="205000765"/>
    <s v="Kit, ACQUITY UPLC CM-A, Tubing, 4 Column"/>
    <s v="MIL (US31)"/>
    <m/>
    <s v="LC"/>
    <s v="H Class"/>
    <s v="Kits"/>
    <n v="683.89"/>
    <s v="Linda Trautwein"/>
    <s v="∆ Accepted from Proposed"/>
    <m/>
    <m/>
    <m/>
    <m/>
    <m/>
    <m/>
    <m/>
    <m/>
    <m/>
    <n v="0"/>
    <n v="0"/>
    <n v="0"/>
    <n v="350"/>
    <n v="-30"/>
    <n v="320"/>
    <n v="0"/>
    <n v="0"/>
    <n v="0"/>
    <n v="0"/>
    <m/>
    <n v="0"/>
    <n v="0"/>
    <n v="0"/>
    <n v="0"/>
    <m/>
  </r>
  <r>
    <n v="205000765"/>
    <s v="Kit, ACQUITY UPLC CM-A, Tubing, 4 Column"/>
    <s v="MIL (US31)"/>
    <m/>
    <s v="LC"/>
    <s v="H Class"/>
    <s v="Kits"/>
    <n v="683.89"/>
    <s v="Linda Trautwein"/>
    <s v="∆ Proposed from Current"/>
    <m/>
    <m/>
    <m/>
    <m/>
    <m/>
    <m/>
    <m/>
    <m/>
    <m/>
    <n v="0"/>
    <m/>
    <m/>
    <n v="-55"/>
    <n v="0"/>
    <n v="-55"/>
    <n v="0"/>
    <n v="0"/>
    <n v="0"/>
    <n v="0"/>
    <m/>
    <n v="0"/>
    <n v="0"/>
    <n v="0"/>
    <n v="-10"/>
    <m/>
  </r>
  <r>
    <n v="205000765"/>
    <s v="Kit, ACQUITY UPLC CM-A, Tubing, 4 Column"/>
    <s v="MIL (US31)"/>
    <m/>
    <s v="LC"/>
    <s v="H Class"/>
    <s v="Kits"/>
    <n v="683.89"/>
    <s v="Linda Trautwein"/>
    <s v="Accepted Plan"/>
    <m/>
    <m/>
    <m/>
    <m/>
    <m/>
    <m/>
    <m/>
    <m/>
    <m/>
    <n v="0"/>
    <m/>
    <m/>
    <n v="350"/>
    <n v="0"/>
    <n v="0"/>
    <n v="70"/>
    <n v="81"/>
    <n v="50"/>
    <n v="30"/>
    <n v="231"/>
    <n v="25"/>
    <n v="50"/>
    <n v="45"/>
    <n v="40"/>
    <n v="0"/>
  </r>
  <r>
    <n v="205000765"/>
    <s v="Kit, ACQUITY UPLC CM-A, Tubing, 4 Column"/>
    <s v="MIL (US31)"/>
    <m/>
    <s v="LC"/>
    <s v="H Class"/>
    <s v="Kits"/>
    <n v="683.89"/>
    <s v="Linda Trautwein"/>
    <s v="Budget"/>
    <n v="0"/>
    <n v="0"/>
    <n v="0"/>
    <n v="0"/>
    <m/>
    <n v="0"/>
    <n v="0"/>
    <n v="0"/>
    <n v="0"/>
    <m/>
    <n v="0"/>
    <n v="0"/>
    <n v="0"/>
    <n v="0"/>
    <m/>
    <n v="51.81330028913672"/>
    <n v="62.387443205287077"/>
    <n v="61.330028913672038"/>
    <n v="74.336224700536974"/>
    <n v="249.8669971086328"/>
    <n v="40"/>
    <n v="65"/>
    <n v="50"/>
    <n v="75"/>
    <n v="0"/>
  </r>
  <r>
    <n v="205000765"/>
    <s v="Kit, ACQUITY UPLC CM-A, Tubing, 4 Column"/>
    <s v="MIL (US31)"/>
    <m/>
    <s v="LC"/>
    <s v="H Class"/>
    <s v="Kits"/>
    <n v="683.89"/>
    <s v="Linda Trautwein"/>
    <s v="Current Production Plan"/>
    <m/>
    <m/>
    <m/>
    <m/>
    <m/>
    <m/>
    <m/>
    <m/>
    <m/>
    <n v="0"/>
    <n v="0"/>
    <n v="0"/>
    <n v="0"/>
    <n v="0"/>
    <n v="0"/>
    <n v="70"/>
    <n v="81"/>
    <n v="50"/>
    <n v="30"/>
    <n v="231"/>
    <n v="25"/>
    <n v="50"/>
    <n v="45"/>
    <n v="50"/>
    <n v="0"/>
  </r>
  <r>
    <n v="205000765"/>
    <s v="Kit, ACQUITY UPLC CM-A, Tubing, 4 Column"/>
    <s v="MIL (US31)"/>
    <m/>
    <s v="LC"/>
    <s v="H Class"/>
    <s v="Kits"/>
    <n v="683.89"/>
    <s v="Linda Trautwein"/>
    <s v="Demand Plan"/>
    <n v="0"/>
    <n v="0"/>
    <n v="0"/>
    <n v="0"/>
    <m/>
    <n v="8"/>
    <n v="16"/>
    <n v="51"/>
    <n v="74"/>
    <n v="149"/>
    <n v="44"/>
    <n v="57"/>
    <n v="60"/>
    <n v="93"/>
    <n v="254"/>
    <n v="45"/>
    <n v="36"/>
    <n v="50"/>
    <n v="47"/>
    <n v="178"/>
    <n v="37"/>
    <n v="45.721271393643029"/>
    <n v="41.56479217603912"/>
    <n v="50.709046454767723"/>
    <n v="0"/>
  </r>
  <r>
    <n v="205000765"/>
    <s v="Kit, ACQUITY UPLC CM-A, Tubing, 4 Column"/>
    <s v="MIL (US31)"/>
    <m/>
    <s v="LC"/>
    <s v="H Class"/>
    <s v="Kits"/>
    <n v="683.89"/>
    <s v="Linda Trautwein"/>
    <s v="Backlog"/>
    <n v="0"/>
    <n v="0"/>
    <n v="0"/>
    <n v="0"/>
    <n v="0"/>
    <n v="0"/>
    <n v="0"/>
    <n v="0"/>
    <n v="0"/>
    <n v="0"/>
    <n v="0"/>
    <n v="0"/>
    <n v="0"/>
    <n v="0"/>
    <n v="0"/>
    <n v="0"/>
    <n v="0"/>
    <n v="0"/>
    <n v="0"/>
    <n v="0"/>
    <n v="0"/>
    <n v="0"/>
    <n v="0"/>
    <n v="0"/>
    <n v="0"/>
  </r>
  <r>
    <n v="205000765"/>
    <s v="Kit, ACQUITY UPLC CM-A, Tubing, 4 Column"/>
    <s v="MIL (US31)"/>
    <n v="30"/>
    <s v="LC"/>
    <s v="H Class"/>
    <s v="Kits"/>
    <n v="683.89"/>
    <s v="Linda Trautwein"/>
    <s v="End Inv @ Accept Plan Volume"/>
    <n v="0"/>
    <n v="0"/>
    <n v="0"/>
    <n v="0"/>
    <m/>
    <n v="0"/>
    <n v="11"/>
    <n v="30"/>
    <n v="23"/>
    <n v="64"/>
    <n v="71"/>
    <n v="92"/>
    <n v="79"/>
    <n v="23"/>
    <n v="23"/>
    <n v="45"/>
    <n v="81"/>
    <n v="85"/>
    <n v="50"/>
    <m/>
    <n v="26"/>
    <n v="30.278728606356971"/>
    <n v="33.713936430317844"/>
    <n v="23.004889975550121"/>
    <m/>
  </r>
  <r>
    <n v="205000765"/>
    <s v="Kit, ACQUITY UPLC CM-A, Tubing, 4 Column"/>
    <s v="MIL (US31)"/>
    <n v="30"/>
    <s v="LC"/>
    <s v="H Class"/>
    <s v="Kits"/>
    <n v="683.89"/>
    <s v="Linda Trautwein"/>
    <s v="Planned Ending INV"/>
    <n v="0"/>
    <n v="0"/>
    <n v="0"/>
    <n v="0"/>
    <m/>
    <n v="0"/>
    <n v="11"/>
    <n v="30"/>
    <n v="23"/>
    <n v="64"/>
    <n v="71"/>
    <n v="92"/>
    <n v="79"/>
    <n v="23"/>
    <n v="23"/>
    <n v="45"/>
    <n v="81"/>
    <n v="85"/>
    <n v="50"/>
    <m/>
    <n v="26"/>
    <n v="30.278728606356971"/>
    <n v="33.713936430317844"/>
    <n v="23.004889975550121"/>
    <m/>
  </r>
  <r>
    <n v="205000765"/>
    <s v="Kit, ACQUITY UPLC CM-A, Tubing, 4 Column"/>
    <s v="MIL (US31)"/>
    <m/>
    <s v="LC"/>
    <s v="H Class"/>
    <s v="Kits"/>
    <n v="683.89"/>
    <s v="Linda Trautwein"/>
    <s v="Planned Ending INV Value"/>
    <n v="0"/>
    <n v="0"/>
    <n v="0"/>
    <n v="0"/>
    <n v="0"/>
    <n v="0"/>
    <n v="6816.0400000000009"/>
    <n v="18589.200000000004"/>
    <n v="14251.720000000003"/>
    <n v="39656.960000000006"/>
    <n v="43994.44000000001"/>
    <n v="57006.880000000012"/>
    <n v="48951.560000000005"/>
    <n v="15729.47"/>
    <n v="15729.47"/>
    <n v="30775.05"/>
    <n v="55395.09"/>
    <n v="58130.65"/>
    <n v="34194.5"/>
    <m/>
    <n v="17781.14"/>
    <n v="20707.319706601469"/>
    <n v="23056.623985330069"/>
    <n v="15732.814205378972"/>
    <m/>
  </r>
  <r>
    <n v="205000765"/>
    <s v="Kit, ACQUITY UPLC CM-A, Tubing, 4 Column"/>
    <s v="MIL (US31)"/>
    <m/>
    <s v="LC"/>
    <s v="H Class"/>
    <s v="Kits"/>
    <n v="683.89"/>
    <s v="Linda Trautwein"/>
    <s v="Planned Ending Inv Value @ Accpt Plan"/>
    <m/>
    <m/>
    <m/>
    <m/>
    <n v="0"/>
    <m/>
    <m/>
    <m/>
    <m/>
    <n v="0"/>
    <n v="43994.44000000001"/>
    <n v="57006.880000000012"/>
    <n v="48951.560000000005"/>
    <n v="15729.47"/>
    <n v="15729.47"/>
    <n v="30775.05"/>
    <n v="55395.09"/>
    <n v="58130.65"/>
    <n v="34194.5"/>
    <m/>
    <n v="17781.14"/>
    <n v="20707.319706601469"/>
    <n v="23056.623985330069"/>
    <n v="15732.814205378972"/>
    <m/>
  </r>
  <r>
    <n v="205000765"/>
    <s v="Kit, ACQUITY UPLC CM-A, Tubing, 4 Column"/>
    <s v="MIL (US31)"/>
    <m/>
    <s v="LC"/>
    <s v="H Class"/>
    <s v="Kits"/>
    <n v="683.89"/>
    <s v="Linda Trautwein"/>
    <s v="Proposed Production "/>
    <m/>
    <m/>
    <m/>
    <m/>
    <m/>
    <m/>
    <m/>
    <m/>
    <m/>
    <m/>
    <m/>
    <m/>
    <m/>
    <n v="30"/>
    <n v="30"/>
    <n v="70"/>
    <n v="81"/>
    <n v="50"/>
    <n v="30"/>
    <n v="231"/>
    <n v="25"/>
    <n v="50"/>
    <n v="45"/>
    <n v="40"/>
    <n v="0"/>
  </r>
  <r>
    <n v="205000767"/>
    <s v="Kit, ACQUITY UPLC CM-A, Tubing, 6 Column"/>
    <s v="MIL (US31)"/>
    <m/>
    <s v="LC"/>
    <s v="H Class"/>
    <s v="Kits"/>
    <n v="711.41"/>
    <s v="Linda Trautwein"/>
    <s v="∆ Accepted from Proposed"/>
    <m/>
    <m/>
    <m/>
    <m/>
    <m/>
    <m/>
    <m/>
    <m/>
    <m/>
    <n v="0"/>
    <n v="0"/>
    <n v="0"/>
    <n v="49"/>
    <n v="-5"/>
    <n v="44"/>
    <n v="0"/>
    <n v="0"/>
    <n v="0"/>
    <n v="0"/>
    <m/>
    <n v="0"/>
    <n v="0"/>
    <n v="0"/>
    <n v="0"/>
    <m/>
  </r>
  <r>
    <n v="205000767"/>
    <s v="Kit, ACQUITY UPLC CM-A, Tubing, 6 Column"/>
    <s v="MIL (US31)"/>
    <m/>
    <s v="LC"/>
    <s v="H Class"/>
    <s v="Kits"/>
    <n v="711.41"/>
    <s v="Linda Trautwein"/>
    <s v="∆ Proposed from Current"/>
    <m/>
    <m/>
    <m/>
    <m/>
    <m/>
    <m/>
    <m/>
    <m/>
    <m/>
    <n v="0"/>
    <m/>
    <m/>
    <n v="0"/>
    <n v="0"/>
    <n v="0"/>
    <n v="0"/>
    <n v="0"/>
    <n v="0"/>
    <n v="0"/>
    <m/>
    <n v="0"/>
    <n v="0"/>
    <n v="0"/>
    <n v="0"/>
    <m/>
  </r>
  <r>
    <n v="205000767"/>
    <s v="Kit, ACQUITY UPLC CM-A, Tubing, 6 Column"/>
    <s v="MIL (US31)"/>
    <m/>
    <s v="LC"/>
    <s v="H Class"/>
    <s v="Kits"/>
    <n v="711.41"/>
    <s v="Linda Trautwein"/>
    <s v="Accepted Plan"/>
    <m/>
    <m/>
    <m/>
    <m/>
    <m/>
    <m/>
    <m/>
    <m/>
    <m/>
    <n v="0"/>
    <m/>
    <m/>
    <n v="49"/>
    <n v="0"/>
    <n v="0"/>
    <n v="18"/>
    <n v="23"/>
    <n v="5"/>
    <n v="10"/>
    <n v="56"/>
    <n v="7"/>
    <n v="10"/>
    <n v="10"/>
    <n v="10"/>
    <n v="0"/>
  </r>
  <r>
    <n v="205000767"/>
    <s v="Kit, ACQUITY UPLC CM-A, Tubing, 6 Column"/>
    <s v="MIL (US31)"/>
    <m/>
    <s v="LC"/>
    <s v="H Class"/>
    <s v="Kits"/>
    <n v="711.41"/>
    <s v="Linda Trautwein"/>
    <s v="Budget"/>
    <n v="0"/>
    <n v="0"/>
    <n v="0"/>
    <n v="0"/>
    <m/>
    <n v="0"/>
    <n v="0"/>
    <n v="0"/>
    <n v="0"/>
    <m/>
    <n v="0"/>
    <n v="0"/>
    <n v="0"/>
    <n v="0"/>
    <m/>
    <n v="9.9173895084675756"/>
    <n v="11.941346551011979"/>
    <n v="11.73895084675754"/>
    <n v="14.228418009087155"/>
    <n v="47.826104915324251"/>
    <n v="10"/>
    <n v="15"/>
    <n v="15"/>
    <n v="15"/>
    <n v="0"/>
  </r>
  <r>
    <n v="205000767"/>
    <s v="Kit, ACQUITY UPLC CM-A, Tubing, 6 Column"/>
    <s v="MIL (US31)"/>
    <m/>
    <s v="LC"/>
    <s v="H Class"/>
    <s v="Kits"/>
    <n v="711.41"/>
    <s v="Linda Trautwein"/>
    <s v="Current Production Plan"/>
    <m/>
    <m/>
    <m/>
    <m/>
    <m/>
    <m/>
    <m/>
    <m/>
    <m/>
    <n v="0"/>
    <n v="0"/>
    <n v="0"/>
    <n v="0"/>
    <n v="0"/>
    <n v="0"/>
    <n v="18"/>
    <n v="23"/>
    <n v="5"/>
    <n v="10"/>
    <n v="56"/>
    <n v="7"/>
    <n v="10"/>
    <n v="10"/>
    <n v="10"/>
    <n v="0"/>
  </r>
  <r>
    <n v="205000767"/>
    <s v="Kit, ACQUITY UPLC CM-A, Tubing, 6 Column"/>
    <s v="MIL (US31)"/>
    <m/>
    <s v="LC"/>
    <s v="H Class"/>
    <s v="Kits"/>
    <n v="711.41"/>
    <s v="Linda Trautwein"/>
    <s v="Demand Plan"/>
    <n v="0"/>
    <n v="0"/>
    <n v="0"/>
    <n v="0"/>
    <m/>
    <n v="1"/>
    <n v="3"/>
    <n v="10"/>
    <n v="9"/>
    <n v="23"/>
    <n v="8"/>
    <n v="7"/>
    <n v="7"/>
    <n v="27"/>
    <n v="49"/>
    <n v="18"/>
    <n v="4"/>
    <n v="3"/>
    <n v="7"/>
    <n v="32"/>
    <n v="5"/>
    <n v="9"/>
    <n v="9"/>
    <n v="9"/>
    <n v="0"/>
  </r>
  <r>
    <n v="205000767"/>
    <s v="Kit, ACQUITY UPLC CM-A, Tubing, 6 Column"/>
    <s v="MIL (US31)"/>
    <m/>
    <s v="LC"/>
    <s v="H Class"/>
    <s v="Kits"/>
    <n v="711.41"/>
    <s v="Linda Trautwein"/>
    <s v="Backlog"/>
    <n v="0"/>
    <n v="0"/>
    <n v="0"/>
    <n v="0"/>
    <n v="0"/>
    <n v="0"/>
    <n v="0"/>
    <n v="0"/>
    <n v="0"/>
    <n v="0"/>
    <n v="0"/>
    <n v="0"/>
    <n v="0"/>
    <n v="0"/>
    <n v="0"/>
    <n v="0"/>
    <n v="0"/>
    <n v="0"/>
    <n v="0"/>
    <n v="0"/>
    <m/>
    <n v="0"/>
    <n v="0"/>
    <n v="0"/>
    <n v="0"/>
  </r>
  <r>
    <n v="205000767"/>
    <s v="Kit, ACQUITY UPLC CM-A, Tubing, 6 Column"/>
    <s v="MIL (US31)"/>
    <n v="10"/>
    <s v="LC"/>
    <s v="H Class"/>
    <s v="Kits"/>
    <n v="711.41"/>
    <s v="Linda Trautwein"/>
    <s v="End Inv @ Accept Plan Volume"/>
    <n v="0"/>
    <n v="0"/>
    <n v="0"/>
    <n v="0"/>
    <m/>
    <n v="0"/>
    <n v="11"/>
    <n v="6"/>
    <n v="6"/>
    <n v="23"/>
    <n v="19"/>
    <n v="33"/>
    <n v="21"/>
    <n v="6"/>
    <n v="6"/>
    <n v="7"/>
    <n v="22"/>
    <n v="22"/>
    <n v="24"/>
    <m/>
    <n v="16"/>
    <n v="17"/>
    <n v="18"/>
    <n v="19"/>
    <m/>
  </r>
  <r>
    <n v="205000767"/>
    <s v="Kit, ACQUITY UPLC CM-A, Tubing, 6 Column"/>
    <s v="MIL (US31)"/>
    <n v="10"/>
    <s v="LC"/>
    <s v="H Class"/>
    <s v="Kits"/>
    <n v="711.41"/>
    <s v="Linda Trautwein"/>
    <s v="Planned Ending INV"/>
    <n v="0"/>
    <n v="0"/>
    <n v="0"/>
    <n v="0"/>
    <m/>
    <n v="0"/>
    <n v="11"/>
    <n v="6"/>
    <n v="6"/>
    <n v="23"/>
    <n v="19"/>
    <n v="33"/>
    <n v="21"/>
    <n v="6"/>
    <n v="6"/>
    <n v="7"/>
    <n v="22"/>
    <n v="22"/>
    <n v="24"/>
    <m/>
    <n v="16"/>
    <n v="17"/>
    <n v="18"/>
    <n v="19"/>
    <m/>
  </r>
  <r>
    <n v="205000767"/>
    <s v="Kit, ACQUITY UPLC CM-A, Tubing, 6 Column"/>
    <s v="MIL (US31)"/>
    <m/>
    <s v="LC"/>
    <s v="H Class"/>
    <s v="Kits"/>
    <n v="711.41"/>
    <s v="Linda Trautwein"/>
    <s v="Planned Ending INV Value"/>
    <n v="0"/>
    <n v="0"/>
    <n v="0"/>
    <n v="0"/>
    <n v="0"/>
    <n v="0"/>
    <n v="8240.32"/>
    <n v="4494.7199999999993"/>
    <n v="4494.7199999999993"/>
    <n v="17229.759999999998"/>
    <n v="14233.279999999999"/>
    <n v="24720.959999999995"/>
    <n v="15731.519999999997"/>
    <n v="4268.46"/>
    <n v="4268.46"/>
    <n v="4979.87"/>
    <n v="15651.019999999999"/>
    <n v="15651.019999999999"/>
    <n v="17073.84"/>
    <m/>
    <n v="11382.56"/>
    <n v="12093.97"/>
    <n v="12805.38"/>
    <n v="13516.789999999999"/>
    <m/>
  </r>
  <r>
    <n v="205000767"/>
    <s v="Kit, ACQUITY UPLC CM-A, Tubing, 6 Column"/>
    <s v="MIL (US31)"/>
    <m/>
    <s v="LC"/>
    <s v="H Class"/>
    <s v="Kits"/>
    <n v="711.41"/>
    <s v="Linda Trautwein"/>
    <s v="Planned Ending Inv Value @ Accpt Plan"/>
    <m/>
    <m/>
    <m/>
    <m/>
    <n v="0"/>
    <m/>
    <m/>
    <m/>
    <m/>
    <n v="0"/>
    <n v="14233.279999999999"/>
    <n v="24720.959999999995"/>
    <n v="15731.519999999997"/>
    <n v="4268.46"/>
    <n v="4268.46"/>
    <n v="4979.87"/>
    <n v="15651.019999999999"/>
    <n v="15651.019999999999"/>
    <n v="17073.84"/>
    <m/>
    <n v="11382.56"/>
    <n v="12093.97"/>
    <n v="12805.38"/>
    <n v="13516.789999999999"/>
    <m/>
  </r>
  <r>
    <n v="205000767"/>
    <s v="Kit, ACQUITY UPLC CM-A, Tubing, 6 Column"/>
    <s v="MIL (US31)"/>
    <m/>
    <s v="LC"/>
    <s v="H Class"/>
    <s v="Kits"/>
    <n v="711.41"/>
    <s v="Linda Trautwein"/>
    <s v="Proposed Production "/>
    <m/>
    <m/>
    <m/>
    <m/>
    <m/>
    <m/>
    <m/>
    <m/>
    <m/>
    <m/>
    <m/>
    <m/>
    <m/>
    <n v="5"/>
    <n v="5"/>
    <n v="18"/>
    <n v="23"/>
    <n v="5"/>
    <n v="10"/>
    <n v="56"/>
    <n v="7"/>
    <n v="10"/>
    <n v="10"/>
    <n v="10"/>
    <n v="0"/>
  </r>
  <r>
    <n v="205000768"/>
    <s v="CM-A Valve Kit"/>
    <s v="MIL (US31)"/>
    <m/>
    <s v="LC"/>
    <s v="H Class"/>
    <s v="Kits"/>
    <n v="554.87"/>
    <s v="Linda Trautwein"/>
    <s v="∆ Accepted from Proposed"/>
    <m/>
    <m/>
    <m/>
    <m/>
    <m/>
    <m/>
    <m/>
    <m/>
    <m/>
    <n v="0"/>
    <n v="0"/>
    <n v="0"/>
    <n v="790"/>
    <n v="-175"/>
    <n v="615"/>
    <n v="0"/>
    <n v="0"/>
    <n v="0"/>
    <n v="0"/>
    <m/>
    <n v="0"/>
    <n v="0"/>
    <n v="30"/>
    <n v="-30"/>
    <m/>
  </r>
  <r>
    <n v="205000768"/>
    <s v="CM-A Valve Kit"/>
    <s v="MIL (US31)"/>
    <m/>
    <s v="LC"/>
    <s v="H Class"/>
    <s v="Kits"/>
    <n v="554.87"/>
    <s v="Linda Trautwein"/>
    <s v="∆ Proposed from Current"/>
    <m/>
    <m/>
    <m/>
    <m/>
    <m/>
    <m/>
    <m/>
    <m/>
    <m/>
    <n v="0"/>
    <m/>
    <m/>
    <n v="-50"/>
    <n v="0"/>
    <n v="-50"/>
    <n v="0"/>
    <n v="0"/>
    <n v="0"/>
    <n v="0"/>
    <m/>
    <n v="0"/>
    <n v="75"/>
    <n v="20"/>
    <n v="20"/>
    <m/>
  </r>
  <r>
    <n v="205000768"/>
    <s v="CM-A Valve Kit"/>
    <s v="MIL (US31)"/>
    <m/>
    <s v="LC"/>
    <s v="H Class"/>
    <s v="Kits"/>
    <n v="554.87"/>
    <s v="Linda Trautwein"/>
    <s v="Accepted Plan"/>
    <m/>
    <m/>
    <m/>
    <m/>
    <m/>
    <m/>
    <m/>
    <m/>
    <m/>
    <n v="0"/>
    <m/>
    <m/>
    <n v="790"/>
    <n v="0"/>
    <n v="0"/>
    <n v="205"/>
    <n v="230"/>
    <n v="220"/>
    <n v="214"/>
    <n v="869"/>
    <n v="241"/>
    <n v="275"/>
    <n v="230"/>
    <n v="200"/>
    <n v="0"/>
  </r>
  <r>
    <n v="205000768"/>
    <s v="CM-A Valve Kit"/>
    <s v="MIL (US31)"/>
    <m/>
    <s v="LC"/>
    <s v="H Class"/>
    <s v="Kits"/>
    <n v="554.87"/>
    <s v="Linda Trautwein"/>
    <s v="Budget"/>
    <n v="0"/>
    <n v="0"/>
    <n v="0"/>
    <n v="0"/>
    <m/>
    <n v="0"/>
    <n v="0"/>
    <n v="0"/>
    <n v="0"/>
    <m/>
    <n v="0"/>
    <n v="0"/>
    <n v="0"/>
    <n v="0"/>
    <m/>
    <n v="136.81949607600166"/>
    <n v="164.74184221396118"/>
    <n v="161.94960760016522"/>
    <n v="196.29409334985542"/>
    <n v="659.80503923998344"/>
    <n v="150"/>
    <n v="205"/>
    <n v="170"/>
    <n v="235"/>
    <n v="0"/>
  </r>
  <r>
    <n v="205000768"/>
    <s v="CM-A Valve Kit"/>
    <s v="MIL (US31)"/>
    <m/>
    <s v="LC"/>
    <s v="H Class"/>
    <s v="Kits"/>
    <n v="554.87"/>
    <s v="Linda Trautwein"/>
    <s v="Current Production Plan"/>
    <m/>
    <m/>
    <m/>
    <m/>
    <m/>
    <m/>
    <m/>
    <m/>
    <m/>
    <n v="0"/>
    <n v="0"/>
    <n v="0"/>
    <n v="0"/>
    <n v="0"/>
    <n v="0"/>
    <n v="205"/>
    <n v="230"/>
    <n v="220"/>
    <n v="214"/>
    <n v="869"/>
    <n v="241"/>
    <n v="200"/>
    <n v="180"/>
    <n v="210"/>
    <n v="0"/>
  </r>
  <r>
    <n v="205000768"/>
    <s v="CM-A Valve Kit"/>
    <s v="MIL (US31)"/>
    <m/>
    <s v="LC"/>
    <s v="H Class"/>
    <s v="Kits"/>
    <n v="554.87"/>
    <s v="Linda Trautwein"/>
    <s v="Demand Plan"/>
    <n v="0"/>
    <n v="0"/>
    <n v="0"/>
    <n v="0"/>
    <m/>
    <n v="0"/>
    <n v="0"/>
    <n v="0"/>
    <n v="172"/>
    <n v="172"/>
    <n v="103"/>
    <n v="172"/>
    <n v="170"/>
    <n v="227"/>
    <n v="672"/>
    <n v="139"/>
    <n v="184"/>
    <n v="180"/>
    <n v="227"/>
    <n v="730"/>
    <n v="198"/>
    <n v="212.200488997555"/>
    <n v="192.90953545232273"/>
    <n v="235.34963325183372"/>
    <n v="0"/>
  </r>
  <r>
    <n v="205000768"/>
    <s v="CM-A Valve Kit"/>
    <s v="MIL (US31)"/>
    <m/>
    <s v="LC"/>
    <s v="H Class"/>
    <s v="Kits"/>
    <n v="554.87"/>
    <s v="Linda Trautwein"/>
    <s v="Backlog"/>
    <n v="0"/>
    <n v="0"/>
    <n v="0"/>
    <n v="0"/>
    <n v="0"/>
    <n v="0"/>
    <n v="0"/>
    <n v="0"/>
    <n v="0"/>
    <n v="0"/>
    <n v="0"/>
    <n v="0"/>
    <n v="0"/>
    <n v="0"/>
    <n v="0"/>
    <n v="0"/>
    <n v="0"/>
    <n v="0"/>
    <n v="0"/>
    <n v="0"/>
    <m/>
    <n v="0"/>
    <n v="0"/>
    <n v="0"/>
    <n v="0"/>
  </r>
  <r>
    <n v="205000768"/>
    <s v="CM-A Valve Kit"/>
    <s v="MIL (US31)"/>
    <n v="80"/>
    <s v="LC"/>
    <s v="H Class"/>
    <s v="Kits"/>
    <n v="554.87"/>
    <s v="Linda Trautwein"/>
    <s v="End Inv @ Accept Plan Volume"/>
    <n v="0"/>
    <n v="0"/>
    <n v="0"/>
    <n v="0"/>
    <m/>
    <n v="0"/>
    <n v="16"/>
    <n v="55"/>
    <n v="49"/>
    <n v="120"/>
    <n v="117"/>
    <n v="209"/>
    <n v="60"/>
    <n v="49"/>
    <n v="49"/>
    <n v="57"/>
    <n v="64"/>
    <n v="73"/>
    <n v="36"/>
    <m/>
    <n v="62"/>
    <n v="124.799511002445"/>
    <n v="161.88997555012227"/>
    <n v="126.54034229828852"/>
    <m/>
  </r>
  <r>
    <n v="205000768"/>
    <s v="CM-A Valve Kit"/>
    <s v="MIL (US31)"/>
    <n v="80"/>
    <s v="LC"/>
    <s v="H Class"/>
    <s v="Kits"/>
    <n v="554.87"/>
    <s v="Linda Trautwein"/>
    <s v="Planned Ending INV"/>
    <n v="0"/>
    <n v="0"/>
    <n v="0"/>
    <n v="0"/>
    <m/>
    <n v="0"/>
    <n v="16"/>
    <n v="55"/>
    <n v="49"/>
    <n v="120"/>
    <n v="117"/>
    <n v="209"/>
    <n v="60"/>
    <n v="49"/>
    <n v="49"/>
    <n v="57"/>
    <n v="64"/>
    <n v="73"/>
    <n v="36"/>
    <m/>
    <n v="62"/>
    <n v="124.799511002445"/>
    <n v="131.88997555012227"/>
    <n v="126.54034229828852"/>
    <m/>
  </r>
  <r>
    <n v="205000768"/>
    <s v="CM-A Valve Kit"/>
    <s v="MIL (US31)"/>
    <m/>
    <s v="LC"/>
    <s v="H Class"/>
    <s v="Kits"/>
    <n v="554.87"/>
    <s v="Linda Trautwein"/>
    <s v="Planned Ending INV Value"/>
    <n v="0"/>
    <n v="0"/>
    <n v="0"/>
    <n v="0"/>
    <n v="0"/>
    <n v="0"/>
    <n v="26916.32"/>
    <n v="92524.85"/>
    <n v="82431.23"/>
    <n v="201872.40000000002"/>
    <n v="196825.59"/>
    <n v="351594.43"/>
    <n v="100936.2"/>
    <n v="27188.63"/>
    <n v="27188.63"/>
    <n v="31627.59"/>
    <n v="35511.68"/>
    <n v="40505.51"/>
    <n v="19975.32"/>
    <m/>
    <n v="34401.94"/>
    <n v="69247.504669926653"/>
    <n v="73181.790733496353"/>
    <n v="70213.43973105136"/>
    <m/>
  </r>
  <r>
    <n v="205000768"/>
    <s v="CM-A Valve Kit"/>
    <s v="MIL (US31)"/>
    <m/>
    <s v="LC"/>
    <s v="H Class"/>
    <s v="Kits"/>
    <n v="554.87"/>
    <s v="Linda Trautwein"/>
    <s v="Planned Ending Inv Value @ Accpt Plan"/>
    <m/>
    <m/>
    <m/>
    <m/>
    <n v="0"/>
    <m/>
    <m/>
    <m/>
    <m/>
    <n v="0"/>
    <n v="196825.59"/>
    <n v="351594.43"/>
    <n v="100936.2"/>
    <n v="27188.63"/>
    <n v="27188.63"/>
    <n v="31627.59"/>
    <n v="35511.68"/>
    <n v="40505.51"/>
    <n v="19975.32"/>
    <m/>
    <n v="34401.94"/>
    <n v="69247.504669926653"/>
    <n v="89827.890733496344"/>
    <n v="70213.43973105136"/>
    <m/>
  </r>
  <r>
    <n v="205000768"/>
    <s v="CM-A Valve Kit"/>
    <s v="MIL (US31)"/>
    <m/>
    <s v="LC"/>
    <s v="H Class"/>
    <s v="Kits"/>
    <n v="554.87"/>
    <s v="Linda Trautwein"/>
    <s v="Proposed Production "/>
    <m/>
    <m/>
    <m/>
    <m/>
    <m/>
    <m/>
    <m/>
    <m/>
    <m/>
    <m/>
    <m/>
    <m/>
    <m/>
    <n v="175"/>
    <n v="175"/>
    <n v="205"/>
    <n v="230"/>
    <n v="220"/>
    <n v="214"/>
    <n v="869"/>
    <n v="241"/>
    <n v="275"/>
    <n v="200"/>
    <n v="230"/>
    <n v="0"/>
  </r>
  <r>
    <n v="205000773"/>
    <s v="bioACQUITY CM-A valve kit"/>
    <s v="MIL (US31)"/>
    <m/>
    <s v="LC"/>
    <s v="H Class - bio"/>
    <s v="Kits"/>
    <n v="608.41999999999996"/>
    <s v="Linda Trautwein"/>
    <s v="∆ Accepted from Proposed"/>
    <m/>
    <m/>
    <m/>
    <m/>
    <m/>
    <m/>
    <m/>
    <m/>
    <m/>
    <n v="0"/>
    <n v="0"/>
    <n v="0"/>
    <n v="117"/>
    <n v="-20"/>
    <n v="97"/>
    <n v="0"/>
    <n v="0"/>
    <n v="0"/>
    <n v="0"/>
    <m/>
    <n v="0"/>
    <n v="0"/>
    <n v="0"/>
    <n v="0"/>
    <m/>
  </r>
  <r>
    <n v="205000773"/>
    <s v="bioACQUITY CM-A valve kit"/>
    <s v="MIL (US31)"/>
    <m/>
    <s v="LC"/>
    <s v="H Class - bio"/>
    <s v="Kits"/>
    <n v="608.41999999999996"/>
    <s v="Linda Trautwein"/>
    <s v="∆ Proposed from Current"/>
    <m/>
    <m/>
    <m/>
    <m/>
    <m/>
    <m/>
    <m/>
    <m/>
    <m/>
    <n v="0"/>
    <m/>
    <m/>
    <n v="-10"/>
    <n v="0"/>
    <n v="-10"/>
    <n v="0"/>
    <n v="0"/>
    <n v="0"/>
    <n v="0"/>
    <m/>
    <n v="0"/>
    <n v="25"/>
    <n v="0"/>
    <n v="5"/>
    <m/>
  </r>
  <r>
    <n v="205000773"/>
    <s v="bioACQUITY CM-A valve kit"/>
    <s v="MIL (US31)"/>
    <m/>
    <s v="LC"/>
    <s v="H Class - bio"/>
    <s v="Kits"/>
    <n v="608.41999999999996"/>
    <s v="Linda Trautwein"/>
    <s v="Accepted Plan"/>
    <m/>
    <m/>
    <m/>
    <m/>
    <m/>
    <m/>
    <m/>
    <m/>
    <m/>
    <n v="0"/>
    <m/>
    <m/>
    <n v="117"/>
    <n v="0"/>
    <n v="0"/>
    <n v="52"/>
    <n v="15"/>
    <n v="20"/>
    <n v="22"/>
    <n v="109"/>
    <n v="21"/>
    <n v="45"/>
    <n v="25"/>
    <n v="30"/>
    <n v="0"/>
  </r>
  <r>
    <n v="205000773"/>
    <s v="bioACQUITY CM-A valve kit"/>
    <s v="MIL (US31)"/>
    <m/>
    <s v="LC"/>
    <s v="H Class - bio"/>
    <s v="Kits"/>
    <n v="608.41999999999996"/>
    <s v="Linda Trautwein"/>
    <s v="Budget"/>
    <n v="0"/>
    <n v="0"/>
    <n v="0"/>
    <n v="0"/>
    <m/>
    <n v="0"/>
    <n v="0"/>
    <n v="0"/>
    <n v="0"/>
    <m/>
    <n v="0"/>
    <n v="0"/>
    <n v="0"/>
    <n v="0"/>
    <m/>
    <n v="22.021612149532714"/>
    <n v="28.087032710280376"/>
    <n v="30"/>
    <n v="38"/>
    <n v="118.1086448598131"/>
    <n v="20"/>
    <n v="25"/>
    <n v="20"/>
    <n v="20"/>
    <n v="0"/>
  </r>
  <r>
    <n v="205000773"/>
    <s v="bioACQUITY CM-A valve kit"/>
    <s v="MIL (US31)"/>
    <m/>
    <s v="LC"/>
    <s v="H Class - bio"/>
    <s v="Kits"/>
    <n v="608.41999999999996"/>
    <s v="Linda Trautwein"/>
    <s v="Current Production Plan"/>
    <m/>
    <m/>
    <m/>
    <m/>
    <m/>
    <m/>
    <m/>
    <m/>
    <m/>
    <n v="0"/>
    <n v="0"/>
    <n v="0"/>
    <n v="0"/>
    <n v="0"/>
    <n v="0"/>
    <n v="52"/>
    <n v="15"/>
    <n v="20"/>
    <n v="22"/>
    <n v="109"/>
    <n v="21"/>
    <n v="20"/>
    <n v="25"/>
    <n v="25"/>
    <n v="0"/>
  </r>
  <r>
    <n v="205000773"/>
    <s v="bioACQUITY CM-A valve kit"/>
    <s v="MIL (US31)"/>
    <m/>
    <s v="LC"/>
    <s v="H Class - bio"/>
    <s v="Kits"/>
    <n v="608.41999999999996"/>
    <s v="Linda Trautwein"/>
    <s v="Demand Plan"/>
    <n v="0"/>
    <n v="0"/>
    <n v="0"/>
    <n v="0"/>
    <m/>
    <n v="0"/>
    <n v="0"/>
    <n v="0"/>
    <n v="22"/>
    <n v="22"/>
    <n v="17"/>
    <n v="23"/>
    <n v="23"/>
    <n v="22"/>
    <n v="85"/>
    <n v="18"/>
    <n v="30"/>
    <n v="22"/>
    <n v="23"/>
    <n v="93"/>
    <n v="30"/>
    <n v="29.545454545454543"/>
    <n v="27.272727272727273"/>
    <n v="29.545454545454543"/>
    <n v="0"/>
  </r>
  <r>
    <n v="205000773"/>
    <s v="bioACQUITY CM-A valve kit"/>
    <s v="MIL (US31)"/>
    <m/>
    <s v="LC"/>
    <s v="H Class - bio"/>
    <s v="Kits"/>
    <n v="608.41999999999996"/>
    <s v="Linda Trautwein"/>
    <s v="Backlog"/>
    <n v="0"/>
    <n v="0"/>
    <n v="0"/>
    <n v="0"/>
    <n v="0"/>
    <n v="0"/>
    <n v="0"/>
    <n v="0"/>
    <n v="0"/>
    <n v="0"/>
    <n v="0"/>
    <n v="0"/>
    <n v="0"/>
    <n v="0"/>
    <n v="0"/>
    <n v="0"/>
    <n v="0"/>
    <n v="0"/>
    <n v="0"/>
    <n v="0"/>
    <m/>
    <n v="0"/>
    <n v="0"/>
    <n v="0"/>
    <n v="0"/>
  </r>
  <r>
    <n v="205000773"/>
    <s v="bioACQUITY CM-A valve kit"/>
    <s v="MIL (US31)"/>
    <n v="15"/>
    <s v="LC"/>
    <s v="H Class - bio"/>
    <s v="Kits"/>
    <n v="608.41999999999996"/>
    <s v="Linda Trautwein"/>
    <s v="End Inv @ Accept Plan Volume"/>
    <n v="0"/>
    <n v="0"/>
    <n v="0"/>
    <n v="0"/>
    <m/>
    <n v="0"/>
    <n v="0"/>
    <n v="7"/>
    <n v="13"/>
    <n v="20"/>
    <n v="14"/>
    <n v="31"/>
    <n v="18"/>
    <n v="4"/>
    <n v="4"/>
    <n v="50"/>
    <n v="30"/>
    <n v="26"/>
    <n v="16"/>
    <m/>
    <n v="9"/>
    <n v="24.454545454545457"/>
    <n v="22.18181818181818"/>
    <n v="22.636363636363637"/>
    <m/>
  </r>
  <r>
    <n v="205000773"/>
    <s v="bioACQUITY CM-A valve kit"/>
    <s v="MIL (US31)"/>
    <n v="15"/>
    <s v="LC"/>
    <s v="H Class - bio"/>
    <s v="Kits"/>
    <n v="608.41999999999996"/>
    <s v="Linda Trautwein"/>
    <s v="Planned Ending INV"/>
    <n v="0"/>
    <n v="0"/>
    <n v="0"/>
    <n v="0"/>
    <m/>
    <n v="0"/>
    <n v="0"/>
    <n v="7"/>
    <n v="13"/>
    <n v="20"/>
    <n v="14"/>
    <n v="31"/>
    <n v="18"/>
    <n v="4"/>
    <n v="4"/>
    <n v="50"/>
    <n v="30"/>
    <n v="26"/>
    <n v="16"/>
    <m/>
    <n v="9"/>
    <n v="24.454545454545457"/>
    <n v="22.18181818181818"/>
    <n v="22.636363636363637"/>
    <m/>
  </r>
  <r>
    <n v="205000773"/>
    <s v="bioACQUITY CM-A valve kit"/>
    <s v="MIL (US31)"/>
    <m/>
    <s v="LC"/>
    <s v="H Class - bio"/>
    <s v="Kits"/>
    <n v="608.41999999999996"/>
    <s v="Linda Trautwein"/>
    <s v="Planned Ending INV Value"/>
    <n v="0"/>
    <n v="0"/>
    <n v="0"/>
    <n v="0"/>
    <n v="0"/>
    <n v="0"/>
    <n v="0"/>
    <n v="11598.65"/>
    <n v="21540.350000000002"/>
    <n v="33139"/>
    <n v="23197.3"/>
    <n v="51365.450000000004"/>
    <n v="29825.100000000002"/>
    <n v="2433.6799999999998"/>
    <n v="2433.6799999999998"/>
    <n v="30420.999999999996"/>
    <n v="18252.599999999999"/>
    <n v="15818.919999999998"/>
    <n v="9734.7199999999993"/>
    <m/>
    <n v="5475.78"/>
    <n v="14878.634545454546"/>
    <n v="13495.861818181816"/>
    <n v="13772.416363636363"/>
    <m/>
  </r>
  <r>
    <n v="205000773"/>
    <s v="bioACQUITY CM-A valve kit"/>
    <s v="MIL (US31)"/>
    <m/>
    <s v="LC"/>
    <s v="H Class - bio"/>
    <s v="Kits"/>
    <n v="608.41999999999996"/>
    <s v="Linda Trautwein"/>
    <s v="Planned Ending Inv Value @ Accpt Plan"/>
    <m/>
    <m/>
    <m/>
    <m/>
    <n v="0"/>
    <m/>
    <m/>
    <m/>
    <m/>
    <n v="0"/>
    <n v="23197.3"/>
    <n v="51365.450000000004"/>
    <n v="29825.100000000002"/>
    <n v="2433.6799999999998"/>
    <n v="2433.6799999999998"/>
    <n v="30420.999999999996"/>
    <n v="18252.599999999999"/>
    <n v="15818.919999999998"/>
    <n v="9734.7199999999993"/>
    <m/>
    <n v="5475.78"/>
    <n v="14878.634545454546"/>
    <n v="13495.861818181816"/>
    <n v="13772.416363636363"/>
    <m/>
  </r>
  <r>
    <n v="205000773"/>
    <s v="bioACQUITY CM-A valve kit"/>
    <s v="MIL (US31)"/>
    <m/>
    <s v="LC"/>
    <s v="H Class - bio"/>
    <s v="Kits"/>
    <n v="608.41999999999996"/>
    <s v="Linda Trautwein"/>
    <s v="Proposed Production "/>
    <m/>
    <m/>
    <m/>
    <m/>
    <m/>
    <m/>
    <m/>
    <m/>
    <m/>
    <m/>
    <m/>
    <m/>
    <m/>
    <n v="20"/>
    <n v="20"/>
    <n v="52"/>
    <n v="15"/>
    <n v="20"/>
    <n v="22"/>
    <n v="109"/>
    <n v="21"/>
    <n v="45"/>
    <n v="25"/>
    <n v="30"/>
    <n v="0"/>
  </r>
  <r>
    <n v="205000778"/>
    <s v="bioACQUITY 2 column tubing kit"/>
    <s v="MIL (US31)"/>
    <m/>
    <s v="LC"/>
    <s v="H Class - bio"/>
    <s v="Kits"/>
    <n v="1026.96"/>
    <s v="Linda Trautwein"/>
    <s v="∆ Accepted from Proposed"/>
    <m/>
    <m/>
    <m/>
    <m/>
    <m/>
    <m/>
    <m/>
    <m/>
    <m/>
    <n v="0"/>
    <n v="0"/>
    <n v="0"/>
    <n v="116"/>
    <n v="-25"/>
    <n v="91"/>
    <n v="0"/>
    <n v="0"/>
    <n v="0"/>
    <n v="0"/>
    <m/>
    <n v="0"/>
    <n v="0"/>
    <n v="0"/>
    <n v="0"/>
    <m/>
  </r>
  <r>
    <n v="205000778"/>
    <s v="bioACQUITY 2 column tubing kit"/>
    <s v="MIL (US31)"/>
    <m/>
    <s v="LC"/>
    <s v="H Class - bio"/>
    <s v="Kits"/>
    <n v="1026.96"/>
    <s v="Linda Trautwein"/>
    <s v="∆ Proposed from Current"/>
    <m/>
    <m/>
    <m/>
    <m/>
    <m/>
    <m/>
    <m/>
    <m/>
    <m/>
    <n v="0"/>
    <m/>
    <m/>
    <n v="-15"/>
    <n v="0"/>
    <n v="-15"/>
    <n v="0"/>
    <n v="0"/>
    <n v="0"/>
    <n v="0"/>
    <m/>
    <n v="0"/>
    <n v="5"/>
    <n v="2"/>
    <n v="5"/>
    <m/>
  </r>
  <r>
    <n v="205000778"/>
    <s v="bioACQUITY 2 column tubing kit"/>
    <s v="MIL (US31)"/>
    <m/>
    <s v="LC"/>
    <s v="H Class - bio"/>
    <s v="Kits"/>
    <n v="1026.96"/>
    <s v="Linda Trautwein"/>
    <s v="Accepted Plan"/>
    <m/>
    <m/>
    <m/>
    <m/>
    <m/>
    <m/>
    <m/>
    <m/>
    <m/>
    <n v="0"/>
    <m/>
    <m/>
    <n v="116"/>
    <n v="0"/>
    <n v="0"/>
    <n v="20"/>
    <n v="20"/>
    <n v="25"/>
    <n v="30"/>
    <n v="95"/>
    <n v="35"/>
    <n v="30"/>
    <n v="27"/>
    <n v="30"/>
    <n v="0"/>
  </r>
  <r>
    <n v="205000778"/>
    <s v="bioACQUITY 2 column tubing kit"/>
    <s v="MIL (US31)"/>
    <m/>
    <s v="LC"/>
    <s v="H Class - bio"/>
    <s v="Kits"/>
    <n v="1026.96"/>
    <s v="Linda Trautwein"/>
    <s v="Budget"/>
    <n v="0"/>
    <n v="0"/>
    <n v="0"/>
    <n v="0"/>
    <m/>
    <n v="0"/>
    <n v="0"/>
    <n v="0"/>
    <n v="0"/>
    <m/>
    <n v="0"/>
    <n v="0"/>
    <n v="0"/>
    <n v="0"/>
    <m/>
    <n v="22.021612149532714"/>
    <n v="28.087032710280376"/>
    <n v="30"/>
    <n v="38"/>
    <n v="118.1086448598131"/>
    <n v="20"/>
    <n v="20"/>
    <n v="20"/>
    <n v="20"/>
    <n v="0"/>
  </r>
  <r>
    <n v="205000778"/>
    <s v="bioACQUITY 2 column tubing kit"/>
    <s v="MIL (US31)"/>
    <m/>
    <s v="LC"/>
    <s v="H Class - bio"/>
    <s v="Kits"/>
    <n v="1026.96"/>
    <s v="Linda Trautwein"/>
    <s v="Current Production Plan"/>
    <m/>
    <m/>
    <m/>
    <m/>
    <m/>
    <m/>
    <m/>
    <m/>
    <m/>
    <n v="0"/>
    <n v="0"/>
    <n v="0"/>
    <n v="0"/>
    <n v="0"/>
    <n v="0"/>
    <n v="20"/>
    <n v="20"/>
    <n v="25"/>
    <n v="30"/>
    <n v="95"/>
    <n v="35"/>
    <n v="25"/>
    <n v="25"/>
    <n v="25"/>
    <n v="0"/>
  </r>
  <r>
    <n v="205000778"/>
    <s v="bioACQUITY 2 column tubing kit"/>
    <s v="MIL (US31)"/>
    <m/>
    <s v="LC"/>
    <s v="H Class - bio"/>
    <s v="Kits"/>
    <n v="1026.96"/>
    <s v="Linda Trautwein"/>
    <s v="Demand Plan"/>
    <n v="0"/>
    <n v="0"/>
    <n v="0"/>
    <n v="0"/>
    <m/>
    <n v="0"/>
    <n v="0"/>
    <n v="8"/>
    <n v="22"/>
    <n v="30"/>
    <n v="17"/>
    <n v="23"/>
    <n v="25"/>
    <n v="20"/>
    <n v="85"/>
    <n v="18"/>
    <n v="26"/>
    <n v="23"/>
    <n v="24"/>
    <n v="91"/>
    <n v="31"/>
    <n v="29.264069264069267"/>
    <n v="27.012987012987015"/>
    <n v="29.264069264069267"/>
    <n v="0"/>
  </r>
  <r>
    <n v="205000778"/>
    <s v="bioACQUITY 2 column tubing kit"/>
    <s v="MIL (US31)"/>
    <m/>
    <s v="LC"/>
    <s v="H Class - bio"/>
    <s v="Kits"/>
    <n v="1026.96"/>
    <s v="Linda Trautwein"/>
    <s v="Backlog"/>
    <n v="0"/>
    <n v="0"/>
    <n v="0"/>
    <n v="0"/>
    <n v="0"/>
    <n v="0"/>
    <n v="0"/>
    <n v="0"/>
    <n v="0"/>
    <n v="0"/>
    <n v="0"/>
    <n v="0"/>
    <n v="0"/>
    <n v="0"/>
    <n v="0"/>
    <n v="0"/>
    <n v="0"/>
    <n v="0"/>
    <n v="0"/>
    <n v="0"/>
    <m/>
    <n v="0"/>
    <n v="0"/>
    <n v="0"/>
    <n v="0"/>
  </r>
  <r>
    <n v="205000778"/>
    <s v="bioACQUITY 2 column tubing kit"/>
    <s v="MIL (US31)"/>
    <n v="15"/>
    <s v="LC"/>
    <s v="H Class - bio"/>
    <s v="Kits"/>
    <n v="1026.96"/>
    <s v="Linda Trautwein"/>
    <s v="End Inv @ Accept Plan Volume"/>
    <n v="0"/>
    <n v="0"/>
    <n v="0"/>
    <n v="0"/>
    <m/>
    <n v="0"/>
    <n v="0"/>
    <n v="22"/>
    <n v="22"/>
    <n v="44"/>
    <n v="26"/>
    <n v="34"/>
    <n v="28"/>
    <n v="15"/>
    <n v="15"/>
    <n v="28"/>
    <n v="21"/>
    <n v="19"/>
    <n v="13"/>
    <m/>
    <n v="18"/>
    <n v="18.735930735930733"/>
    <n v="18.722943722943722"/>
    <n v="19.458874458874458"/>
    <m/>
  </r>
  <r>
    <n v="205000778"/>
    <s v="bioACQUITY 2 column tubing kit"/>
    <s v="MIL (US31)"/>
    <n v="15"/>
    <s v="LC"/>
    <s v="H Class - bio"/>
    <s v="Kits"/>
    <n v="1026.96"/>
    <s v="Linda Trautwein"/>
    <s v="Planned Ending INV"/>
    <n v="0"/>
    <n v="0"/>
    <n v="0"/>
    <n v="0"/>
    <m/>
    <n v="0"/>
    <n v="0"/>
    <n v="22"/>
    <n v="22"/>
    <n v="44"/>
    <n v="26"/>
    <n v="34"/>
    <n v="28"/>
    <n v="15"/>
    <n v="15"/>
    <n v="28"/>
    <n v="21"/>
    <n v="19"/>
    <n v="13"/>
    <m/>
    <n v="18"/>
    <n v="18.735930735930733"/>
    <n v="18.722943722943722"/>
    <n v="19.458874458874458"/>
    <m/>
  </r>
  <r>
    <n v="205000778"/>
    <s v="bioACQUITY 2 column tubing kit"/>
    <s v="MIL (US31)"/>
    <m/>
    <s v="LC"/>
    <s v="H Class - bio"/>
    <s v="Kits"/>
    <n v="1026.96"/>
    <s v="Linda Trautwein"/>
    <s v="Planned Ending INV Value"/>
    <n v="0"/>
    <n v="0"/>
    <n v="0"/>
    <n v="0"/>
    <n v="0"/>
    <n v="0"/>
    <n v="0"/>
    <n v="25710.74"/>
    <n v="25710.74"/>
    <n v="51421.48"/>
    <n v="30385.420000000002"/>
    <n v="39734.78"/>
    <n v="32722.760000000002"/>
    <n v="15404.400000000001"/>
    <n v="15404.400000000001"/>
    <n v="28754.880000000001"/>
    <n v="21566.16"/>
    <n v="19512.240000000002"/>
    <n v="13350.48"/>
    <m/>
    <n v="18485.28"/>
    <n v="19241.051428571427"/>
    <n v="19227.714285714286"/>
    <n v="19983.485714285714"/>
    <m/>
  </r>
  <r>
    <n v="205000778"/>
    <s v="bioACQUITY 2 column tubing kit"/>
    <s v="MIL (US31)"/>
    <m/>
    <s v="LC"/>
    <s v="H Class - bio"/>
    <s v="Kits"/>
    <n v="1026.96"/>
    <s v="Linda Trautwein"/>
    <s v="Planned Ending Inv Value @ Accpt Plan"/>
    <m/>
    <m/>
    <m/>
    <m/>
    <n v="0"/>
    <m/>
    <m/>
    <m/>
    <m/>
    <n v="0"/>
    <n v="30385.420000000002"/>
    <n v="39734.78"/>
    <n v="32722.760000000002"/>
    <n v="15404.400000000001"/>
    <n v="15404.400000000001"/>
    <n v="28754.880000000001"/>
    <n v="21566.16"/>
    <n v="19512.240000000002"/>
    <n v="13350.48"/>
    <m/>
    <n v="18485.28"/>
    <n v="19241.051428571427"/>
    <n v="19227.714285714286"/>
    <n v="19983.485714285714"/>
    <m/>
  </r>
  <r>
    <n v="205000778"/>
    <s v="bioACQUITY 2 column tubing kit"/>
    <s v="MIL (US31)"/>
    <m/>
    <s v="LC"/>
    <s v="H Class - bio"/>
    <s v="Kits"/>
    <n v="1026.96"/>
    <s v="Linda Trautwein"/>
    <s v="Proposed Production "/>
    <m/>
    <m/>
    <m/>
    <m/>
    <m/>
    <m/>
    <m/>
    <m/>
    <m/>
    <m/>
    <m/>
    <m/>
    <m/>
    <n v="25"/>
    <n v="25"/>
    <n v="20"/>
    <n v="20"/>
    <n v="25"/>
    <n v="30"/>
    <n v="95"/>
    <n v="35"/>
    <n v="30"/>
    <n v="27"/>
    <n v="30"/>
    <n v="0"/>
  </r>
  <r>
    <n v="205000779"/>
    <s v="kit, CM-A, Tubing, 4 Column, MP35N"/>
    <s v="MIL (US31)"/>
    <m/>
    <s v="LC"/>
    <s v="H Class - bio"/>
    <s v="Kits"/>
    <n v="805.58"/>
    <s v="Linda Trautwein"/>
    <s v="∆ Accepted from Proposed"/>
    <m/>
    <m/>
    <m/>
    <m/>
    <m/>
    <m/>
    <m/>
    <m/>
    <m/>
    <n v="0"/>
    <n v="0"/>
    <n v="0"/>
    <n v="46"/>
    <n v="-8"/>
    <n v="38"/>
    <n v="0"/>
    <n v="0"/>
    <n v="0"/>
    <n v="0"/>
    <m/>
    <n v="0"/>
    <n v="0"/>
    <n v="0"/>
    <n v="0"/>
    <m/>
  </r>
  <r>
    <n v="205000779"/>
    <s v="kit, CM-A, Tubing, 4 Column, MP35N"/>
    <s v="MIL (US31)"/>
    <m/>
    <s v="LC"/>
    <s v="H Class - bio"/>
    <s v="Kits"/>
    <n v="805.58"/>
    <s v="Linda Trautwein"/>
    <s v="∆ Proposed from Current"/>
    <m/>
    <m/>
    <m/>
    <m/>
    <m/>
    <m/>
    <m/>
    <m/>
    <m/>
    <n v="0"/>
    <m/>
    <m/>
    <n v="-5"/>
    <n v="0"/>
    <n v="-5"/>
    <n v="0"/>
    <n v="0"/>
    <n v="0"/>
    <n v="0"/>
    <m/>
    <n v="0"/>
    <n v="1"/>
    <n v="2"/>
    <n v="4"/>
    <m/>
  </r>
  <r>
    <n v="205000779"/>
    <s v="kit, CM-A, Tubing, 4 Column, MP35N"/>
    <s v="MIL (US31)"/>
    <m/>
    <s v="LC"/>
    <s v="H Class - bio"/>
    <s v="Kits"/>
    <n v="805.58"/>
    <s v="Linda Trautwein"/>
    <s v="Accepted Plan"/>
    <m/>
    <m/>
    <m/>
    <m/>
    <m/>
    <m/>
    <m/>
    <m/>
    <m/>
    <n v="0"/>
    <m/>
    <m/>
    <n v="46"/>
    <n v="0"/>
    <n v="0"/>
    <n v="7"/>
    <n v="5"/>
    <n v="5"/>
    <n v="5"/>
    <n v="22"/>
    <n v="3"/>
    <n v="7"/>
    <n v="7"/>
    <n v="9"/>
    <n v="0"/>
  </r>
  <r>
    <n v="205000779"/>
    <s v="kit, CM-A, Tubing, 4 Column, MP35N"/>
    <s v="MIL (US31)"/>
    <m/>
    <s v="LC"/>
    <s v="H Class - bio"/>
    <s v="Kits"/>
    <n v="805.58"/>
    <s v="Linda Trautwein"/>
    <s v="Budget"/>
    <n v="0"/>
    <n v="0"/>
    <n v="0"/>
    <n v="0"/>
    <m/>
    <n v="0"/>
    <n v="0"/>
    <n v="0"/>
    <n v="0"/>
    <m/>
    <n v="0"/>
    <n v="0"/>
    <n v="0"/>
    <n v="0"/>
    <m/>
    <n v="8.2581045560747661"/>
    <n v="10.53263726635514"/>
    <n v="11.25"/>
    <n v="14.25"/>
    <n v="44.290741822429908"/>
    <n v="5"/>
    <n v="5"/>
    <n v="5"/>
    <n v="5"/>
    <n v="0"/>
  </r>
  <r>
    <n v="205000779"/>
    <s v="kit, CM-A, Tubing, 4 Column, MP35N"/>
    <s v="MIL (US31)"/>
    <m/>
    <s v="LC"/>
    <s v="H Class - bio"/>
    <s v="Kits"/>
    <n v="805.58"/>
    <s v="Linda Trautwein"/>
    <s v="Current Production Plan"/>
    <m/>
    <m/>
    <m/>
    <m/>
    <m/>
    <m/>
    <m/>
    <m/>
    <m/>
    <n v="0"/>
    <n v="0"/>
    <n v="0"/>
    <n v="0"/>
    <n v="0"/>
    <n v="0"/>
    <n v="7"/>
    <n v="5"/>
    <n v="5"/>
    <n v="5"/>
    <n v="22"/>
    <n v="3"/>
    <n v="6"/>
    <n v="5"/>
    <n v="5"/>
    <n v="0"/>
  </r>
  <r>
    <n v="205000779"/>
    <s v="kit, CM-A, Tubing, 4 Column, MP35N"/>
    <s v="MIL (US31)"/>
    <m/>
    <s v="LC"/>
    <s v="H Class - bio"/>
    <s v="Kits"/>
    <n v="805.58"/>
    <s v="Linda Trautwein"/>
    <s v="Demand Plan"/>
    <n v="0"/>
    <n v="0"/>
    <n v="0"/>
    <n v="0"/>
    <m/>
    <n v="0"/>
    <n v="0"/>
    <n v="0"/>
    <n v="3"/>
    <n v="3"/>
    <n v="8"/>
    <n v="7"/>
    <n v="6"/>
    <n v="7"/>
    <n v="28"/>
    <n v="5"/>
    <n v="8"/>
    <n v="3"/>
    <n v="5"/>
    <n v="21"/>
    <n v="10"/>
    <n v="7.3160173160173168"/>
    <n v="6.7532467532467537"/>
    <n v="9"/>
    <n v="0"/>
  </r>
  <r>
    <n v="205000779"/>
    <s v="kit, CM-A, Tubing, 4 Column, MP35N"/>
    <s v="MIL (US31)"/>
    <m/>
    <s v="LC"/>
    <s v="H Class - bio"/>
    <s v="Kits"/>
    <n v="805.58"/>
    <s v="Linda Trautwein"/>
    <s v="Backlog"/>
    <n v="0"/>
    <n v="0"/>
    <n v="0"/>
    <n v="0"/>
    <n v="0"/>
    <n v="0"/>
    <n v="0"/>
    <n v="0"/>
    <n v="0"/>
    <n v="0"/>
    <n v="0"/>
    <n v="0"/>
    <n v="0"/>
    <n v="0"/>
    <n v="0"/>
    <n v="0"/>
    <n v="0"/>
    <n v="0"/>
    <n v="0"/>
    <n v="0"/>
    <m/>
    <n v="0"/>
    <n v="0"/>
    <n v="0"/>
    <n v="0"/>
  </r>
  <r>
    <n v="205000779"/>
    <s v="kit, CM-A, Tubing, 4 Column, MP35N"/>
    <s v="MIL (US31)"/>
    <n v="10"/>
    <s v="LC"/>
    <s v="H Class - bio"/>
    <s v="Kits"/>
    <n v="805.58"/>
    <s v="Linda Trautwein"/>
    <s v="End Inv @ Accept Plan Volume"/>
    <n v="0"/>
    <n v="0"/>
    <n v="0"/>
    <n v="0"/>
    <m/>
    <n v="0"/>
    <n v="0"/>
    <n v="10"/>
    <n v="14"/>
    <n v="24"/>
    <n v="14"/>
    <n v="16"/>
    <n v="11"/>
    <n v="11"/>
    <n v="11"/>
    <n v="16"/>
    <n v="12"/>
    <n v="13"/>
    <n v="11"/>
    <m/>
    <n v="6"/>
    <n v="5.6839826839826832"/>
    <n v="5.9307359307359304"/>
    <n v="5.9307359307359313"/>
    <m/>
  </r>
  <r>
    <n v="205000779"/>
    <s v="kit, CM-A, Tubing, 4 Column, MP35N"/>
    <s v="MIL (US31)"/>
    <n v="10"/>
    <s v="LC"/>
    <s v="H Class - bio"/>
    <s v="Kits"/>
    <n v="805.58"/>
    <s v="Linda Trautwein"/>
    <s v="Planned Ending INV"/>
    <n v="0"/>
    <n v="0"/>
    <n v="0"/>
    <n v="0"/>
    <m/>
    <n v="0"/>
    <n v="0"/>
    <n v="10"/>
    <n v="14"/>
    <n v="24"/>
    <n v="14"/>
    <n v="16"/>
    <n v="11"/>
    <n v="11"/>
    <n v="11"/>
    <n v="16"/>
    <n v="12"/>
    <n v="13"/>
    <n v="11"/>
    <m/>
    <n v="6"/>
    <n v="5.6839826839826832"/>
    <n v="5.9307359307359304"/>
    <n v="5.9307359307359313"/>
    <m/>
  </r>
  <r>
    <n v="205000779"/>
    <s v="kit, CM-A, Tubing, 4 Column, MP35N"/>
    <s v="MIL (US31)"/>
    <m/>
    <s v="LC"/>
    <s v="H Class - bio"/>
    <s v="Kits"/>
    <n v="805.58"/>
    <s v="Linda Trautwein"/>
    <s v="Planned Ending INV Value"/>
    <n v="0"/>
    <n v="0"/>
    <n v="0"/>
    <n v="0"/>
    <n v="0"/>
    <n v="0"/>
    <n v="0"/>
    <n v="9426.6999999999989"/>
    <n v="13197.38"/>
    <n v="22624.079999999998"/>
    <n v="13197.38"/>
    <n v="15082.72"/>
    <n v="10369.369999999999"/>
    <n v="8861.380000000001"/>
    <n v="8861.380000000001"/>
    <n v="12889.28"/>
    <n v="9666.9600000000009"/>
    <n v="10472.540000000001"/>
    <n v="8861.380000000001"/>
    <m/>
    <n v="4833.4800000000005"/>
    <n v="4578.9027705627705"/>
    <n v="4777.6822510822512"/>
    <n v="4777.6822510822522"/>
    <m/>
  </r>
  <r>
    <n v="205000779"/>
    <s v="kit, CM-A, Tubing, 4 Column, MP35N"/>
    <s v="MIL (US31)"/>
    <m/>
    <s v="LC"/>
    <s v="H Class - bio"/>
    <s v="Kits"/>
    <n v="805.58"/>
    <s v="Linda Trautwein"/>
    <s v="Planned Ending Inv Value @ Accpt Plan"/>
    <m/>
    <m/>
    <m/>
    <m/>
    <n v="0"/>
    <m/>
    <m/>
    <m/>
    <m/>
    <n v="0"/>
    <n v="13197.38"/>
    <n v="15082.72"/>
    <n v="10369.369999999999"/>
    <n v="8861.380000000001"/>
    <n v="8861.380000000001"/>
    <n v="12889.28"/>
    <n v="9666.9600000000009"/>
    <n v="10472.540000000001"/>
    <n v="8861.380000000001"/>
    <m/>
    <n v="4833.4800000000005"/>
    <n v="4578.9027705627705"/>
    <n v="4777.6822510822512"/>
    <n v="4777.6822510822522"/>
    <m/>
  </r>
  <r>
    <n v="205000779"/>
    <s v="kit, CM-A, Tubing, 4 Column, MP35N"/>
    <s v="MIL (US31)"/>
    <m/>
    <s v="LC"/>
    <s v="H Class - bio"/>
    <s v="Kits"/>
    <n v="805.58"/>
    <s v="Linda Trautwein"/>
    <s v="Proposed Production "/>
    <m/>
    <m/>
    <m/>
    <m/>
    <m/>
    <m/>
    <m/>
    <m/>
    <m/>
    <m/>
    <m/>
    <m/>
    <m/>
    <n v="8"/>
    <n v="8"/>
    <n v="7"/>
    <n v="5"/>
    <n v="5"/>
    <n v="5"/>
    <n v="22"/>
    <n v="3"/>
    <n v="7"/>
    <n v="7"/>
    <n v="9"/>
    <n v="0"/>
  </r>
  <r>
    <n v="205000780"/>
    <s v="Kit, CM-A, Tubing, 6 Column, MP35N"/>
    <s v="MIL (US31)"/>
    <m/>
    <s v="LC"/>
    <s v="H Class - bio"/>
    <s v="Kits"/>
    <n v="913.75"/>
    <s v="Linda Trautwein"/>
    <s v="∆ Accepted from Proposed"/>
    <m/>
    <m/>
    <m/>
    <m/>
    <m/>
    <m/>
    <m/>
    <m/>
    <m/>
    <n v="0"/>
    <n v="0"/>
    <n v="0"/>
    <n v="7"/>
    <n v="0"/>
    <n v="7"/>
    <n v="0"/>
    <n v="0"/>
    <n v="0"/>
    <n v="0"/>
    <m/>
    <n v="0"/>
    <n v="0"/>
    <n v="0"/>
    <n v="0"/>
    <m/>
  </r>
  <r>
    <n v="205000780"/>
    <s v="Kit, CM-A, Tubing, 6 Column, MP35N"/>
    <s v="MIL (US31)"/>
    <m/>
    <s v="LC"/>
    <s v="H Class - bio"/>
    <s v="Kits"/>
    <n v="913.75"/>
    <s v="Linda Trautwein"/>
    <s v="∆ Proposed from Current"/>
    <m/>
    <m/>
    <m/>
    <m/>
    <m/>
    <m/>
    <m/>
    <m/>
    <m/>
    <n v="0"/>
    <m/>
    <m/>
    <n v="0"/>
    <n v="0"/>
    <n v="0"/>
    <n v="0"/>
    <n v="0"/>
    <n v="0"/>
    <n v="0"/>
    <m/>
    <n v="0"/>
    <n v="0"/>
    <n v="0"/>
    <n v="0"/>
    <m/>
  </r>
  <r>
    <n v="205000780"/>
    <s v="Kit, CM-A, Tubing, 6 Column, MP35N"/>
    <s v="MIL (US31)"/>
    <m/>
    <s v="LC"/>
    <s v="H Class - bio"/>
    <s v="Kits"/>
    <n v="913.75"/>
    <s v="Linda Trautwein"/>
    <s v="Accepted Plan"/>
    <m/>
    <m/>
    <m/>
    <m/>
    <m/>
    <m/>
    <m/>
    <m/>
    <m/>
    <n v="0"/>
    <m/>
    <m/>
    <n v="7"/>
    <n v="0"/>
    <n v="0"/>
    <n v="0"/>
    <n v="0"/>
    <n v="0"/>
    <n v="0"/>
    <n v="0"/>
    <n v="0"/>
    <n v="0"/>
    <n v="0"/>
    <n v="0"/>
    <n v="0"/>
  </r>
  <r>
    <n v="205000780"/>
    <s v="Kit, CM-A, Tubing, 6 Column, MP35N"/>
    <s v="MIL (US31)"/>
    <m/>
    <s v="LC"/>
    <s v="H Class - bio"/>
    <s v="Kits"/>
    <n v="913.75"/>
    <s v="Linda Trautwein"/>
    <s v="Budget"/>
    <n v="0"/>
    <n v="0"/>
    <n v="0"/>
    <n v="0"/>
    <m/>
    <n v="0"/>
    <n v="0"/>
    <n v="0"/>
    <n v="0"/>
    <m/>
    <n v="0"/>
    <n v="0"/>
    <n v="0"/>
    <n v="0"/>
    <m/>
    <n v="0"/>
    <n v="0"/>
    <n v="0"/>
    <n v="0"/>
    <n v="0"/>
    <n v="0"/>
    <n v="0"/>
    <n v="0"/>
    <n v="0"/>
    <n v="0"/>
  </r>
  <r>
    <n v="205000780"/>
    <s v="Kit, CM-A, Tubing, 6 Column, MP35N"/>
    <s v="MIL (US31)"/>
    <m/>
    <s v="LC"/>
    <s v="H Class - bio"/>
    <s v="Kits"/>
    <n v="913.75"/>
    <s v="Linda Trautwein"/>
    <s v="Current Production Plan"/>
    <m/>
    <m/>
    <m/>
    <m/>
    <m/>
    <m/>
    <m/>
    <m/>
    <m/>
    <n v="0"/>
    <n v="0"/>
    <n v="0"/>
    <n v="0"/>
    <n v="0"/>
    <n v="0"/>
    <n v="0"/>
    <n v="0"/>
    <n v="0"/>
    <n v="0"/>
    <n v="0"/>
    <n v="0"/>
    <n v="0"/>
    <n v="0"/>
    <n v="0"/>
    <n v="0"/>
  </r>
  <r>
    <n v="205000780"/>
    <s v="Kit, CM-A, Tubing, 6 Column, MP35N"/>
    <s v="MIL (US31)"/>
    <m/>
    <s v="LC"/>
    <s v="H Class - bio"/>
    <s v="Kits"/>
    <n v="913.75"/>
    <s v="Linda Trautwein"/>
    <s v="Demand Plan"/>
    <n v="0"/>
    <n v="0"/>
    <n v="0"/>
    <n v="0"/>
    <m/>
    <n v="0"/>
    <n v="0"/>
    <n v="0"/>
    <n v="1"/>
    <n v="1"/>
    <n v="0"/>
    <n v="2"/>
    <n v="0"/>
    <n v="1"/>
    <n v="3"/>
    <n v="2"/>
    <n v="1"/>
    <n v="0"/>
    <n v="0"/>
    <n v="3"/>
    <n v="1"/>
    <n v="0.60606060606060608"/>
    <n v="0.51948051948051943"/>
    <n v="0.51948051948051943"/>
    <n v="0"/>
  </r>
  <r>
    <n v="205000780"/>
    <s v="Kit, CM-A, Tubing, 6 Column, MP35N"/>
    <s v="MIL (US31)"/>
    <m/>
    <s v="LC"/>
    <s v="H Class - bio"/>
    <s v="Kits"/>
    <n v="913.75"/>
    <s v="Linda Trautwein"/>
    <s v="Backlog"/>
    <n v="0"/>
    <n v="0"/>
    <n v="0"/>
    <n v="0"/>
    <n v="0"/>
    <n v="0"/>
    <n v="0"/>
    <n v="0"/>
    <n v="0"/>
    <n v="0"/>
    <n v="0"/>
    <n v="0"/>
    <n v="0"/>
    <n v="0"/>
    <n v="0"/>
    <n v="0"/>
    <n v="0"/>
    <n v="0"/>
    <n v="0"/>
    <n v="0"/>
    <m/>
    <n v="0"/>
    <n v="0"/>
    <n v="0"/>
    <n v="0"/>
  </r>
  <r>
    <n v="205000780"/>
    <s v="Kit, CM-A, Tubing, 6 Column, MP35N"/>
    <s v="MIL (US31)"/>
    <m/>
    <s v="LC"/>
    <s v="H Class - bio"/>
    <s v="Kits"/>
    <n v="913.75"/>
    <s v="Linda Trautwein"/>
    <s v="End Inv @ Accept Plan Volume"/>
    <n v="0"/>
    <n v="0"/>
    <n v="0"/>
    <n v="0"/>
    <m/>
    <n v="0"/>
    <n v="0"/>
    <n v="9"/>
    <n v="21"/>
    <n v="30"/>
    <n v="17"/>
    <n v="23"/>
    <n v="22"/>
    <n v="19"/>
    <n v="19"/>
    <n v="17"/>
    <n v="17"/>
    <n v="17"/>
    <n v="17"/>
    <m/>
    <n v="17"/>
    <n v="16.393939393939394"/>
    <n v="15.874458874458876"/>
    <n v="15.354978354978357"/>
    <m/>
  </r>
  <r>
    <n v="205000780"/>
    <s v="Kit, CM-A, Tubing, 6 Column, MP35N"/>
    <s v="MIL (US31)"/>
    <n v="10"/>
    <s v="LC"/>
    <s v="H Class - bio"/>
    <s v="Kits"/>
    <n v="913.75"/>
    <s v="Linda Trautwein"/>
    <s v="Planned Ending INV"/>
    <n v="0"/>
    <n v="0"/>
    <n v="0"/>
    <n v="0"/>
    <m/>
    <n v="0"/>
    <n v="0"/>
    <n v="9"/>
    <n v="21"/>
    <n v="30"/>
    <n v="17"/>
    <n v="23"/>
    <n v="22"/>
    <n v="19"/>
    <n v="19"/>
    <n v="17"/>
    <n v="17"/>
    <n v="17"/>
    <n v="17"/>
    <m/>
    <n v="17"/>
    <n v="16.393939393939394"/>
    <n v="15.874458874458876"/>
    <n v="15.354978354978357"/>
    <m/>
  </r>
  <r>
    <n v="205000780"/>
    <s v="Kit, CM-A, Tubing, 6 Column, MP35N"/>
    <s v="MIL (US31)"/>
    <n v="10"/>
    <s v="LC"/>
    <s v="H Class - bio"/>
    <s v="Kits"/>
    <n v="913.75"/>
    <s v="Linda Trautwein"/>
    <s v="Planned Ending INV Value"/>
    <n v="0"/>
    <n v="0"/>
    <n v="0"/>
    <n v="0"/>
    <n v="0"/>
    <n v="0"/>
    <n v="0"/>
    <n v="9890.1"/>
    <n v="23076.9"/>
    <n v="32967"/>
    <n v="18681.300000000003"/>
    <n v="25274.7"/>
    <n v="24175.800000000003"/>
    <n v="17361.25"/>
    <n v="17361.25"/>
    <n v="15533.75"/>
    <n v="15533.75"/>
    <n v="15533.75"/>
    <n v="15533.75"/>
    <m/>
    <n v="15533.75"/>
    <n v="14979.962121212122"/>
    <n v="14505.286796536797"/>
    <n v="14030.611471861474"/>
    <m/>
  </r>
  <r>
    <n v="205000780"/>
    <s v="Kit, CM-A, Tubing, 6 Column, MP35N"/>
    <s v="MIL (US31)"/>
    <n v="0"/>
    <s v="LC"/>
    <s v="H Class - bio"/>
    <s v="Kits"/>
    <n v="913.75"/>
    <s v="Linda Trautwein"/>
    <s v="Planned Ending Inv Value @ Accpt Plan"/>
    <m/>
    <m/>
    <m/>
    <m/>
    <n v="0"/>
    <m/>
    <m/>
    <m/>
    <m/>
    <n v="0"/>
    <n v="18681.300000000003"/>
    <n v="25274.7"/>
    <n v="24175.800000000003"/>
    <n v="17361.25"/>
    <n v="17361.25"/>
    <n v="15533.75"/>
    <n v="15533.75"/>
    <n v="15533.75"/>
    <n v="15533.75"/>
    <m/>
    <n v="15533.75"/>
    <n v="14979.962121212122"/>
    <n v="14505.286796536797"/>
    <n v="14030.611471861474"/>
    <m/>
  </r>
  <r>
    <n v="205000780"/>
    <s v="Kit, CM-A, Tubing, 6 Column, MP35N"/>
    <s v="MIL (US31)"/>
    <m/>
    <s v="LC"/>
    <s v="H Class - bio"/>
    <s v="Kits"/>
    <n v="913.75"/>
    <s v="Linda Trautwein"/>
    <s v="Proposed Production "/>
    <m/>
    <m/>
    <m/>
    <m/>
    <m/>
    <m/>
    <m/>
    <m/>
    <m/>
    <m/>
    <m/>
    <m/>
    <m/>
    <n v="0"/>
    <n v="0"/>
    <n v="0"/>
    <n v="0"/>
    <n v="0"/>
    <n v="0"/>
    <n v="0"/>
    <n v="0"/>
    <n v="0"/>
    <n v="0"/>
    <n v="0"/>
    <n v="0"/>
  </r>
  <r>
    <n v="205000791"/>
    <s v="CH-30A Tubing/APH Kit"/>
    <s v="MIL (US31)"/>
    <m/>
    <s v="LC"/>
    <s v="H Class"/>
    <s v="Kits"/>
    <n v="395.46"/>
    <s v="Linda Trautwein"/>
    <s v="∆ Accepted from Proposed"/>
    <m/>
    <m/>
    <m/>
    <m/>
    <m/>
    <m/>
    <m/>
    <m/>
    <m/>
    <n v="0"/>
    <n v="0"/>
    <n v="0"/>
    <n v="525"/>
    <n v="-30"/>
    <n v="495"/>
    <n v="0"/>
    <n v="0"/>
    <n v="0"/>
    <n v="0"/>
    <m/>
    <n v="0"/>
    <n v="0"/>
    <n v="0"/>
    <n v="0"/>
    <m/>
  </r>
  <r>
    <n v="205000791"/>
    <s v="CH-30A Tubing/APH Kit"/>
    <s v="MIL (US31)"/>
    <m/>
    <s v="LC"/>
    <s v="H Class"/>
    <s v="Kits"/>
    <n v="395.46"/>
    <s v="Linda Trautwein"/>
    <s v="∆ Proposed from Current"/>
    <m/>
    <m/>
    <m/>
    <m/>
    <m/>
    <m/>
    <m/>
    <m/>
    <m/>
    <n v="0"/>
    <m/>
    <m/>
    <n v="-25"/>
    <n v="0"/>
    <n v="-25"/>
    <n v="0"/>
    <n v="0"/>
    <n v="0"/>
    <n v="0"/>
    <m/>
    <n v="0"/>
    <n v="0"/>
    <n v="-10"/>
    <n v="-20"/>
    <m/>
  </r>
  <r>
    <n v="205000791"/>
    <s v="CH-30A Tubing/APH Kit"/>
    <s v="MIL (US31)"/>
    <m/>
    <s v="LC"/>
    <s v="H Class"/>
    <s v="Kits"/>
    <n v="395.46"/>
    <s v="Linda Trautwein"/>
    <s v="Accepted Plan"/>
    <m/>
    <m/>
    <m/>
    <m/>
    <m/>
    <m/>
    <m/>
    <m/>
    <m/>
    <n v="0"/>
    <m/>
    <m/>
    <n v="525"/>
    <n v="0"/>
    <n v="0"/>
    <n v="110"/>
    <n v="130"/>
    <n v="75"/>
    <n v="70"/>
    <n v="385"/>
    <n v="60"/>
    <n v="80"/>
    <n v="60"/>
    <n v="60"/>
    <n v="0"/>
  </r>
  <r>
    <n v="205000791"/>
    <s v="CH-30A Tubing/APH Kit"/>
    <s v="MIL (US31)"/>
    <m/>
    <s v="LC"/>
    <s v="H Class"/>
    <s v="Kits"/>
    <n v="395.46"/>
    <s v="Linda Trautwein"/>
    <s v="Budget"/>
    <n v="0"/>
    <n v="0"/>
    <n v="0"/>
    <n v="0"/>
    <m/>
    <n v="0"/>
    <n v="0"/>
    <n v="0"/>
    <n v="0"/>
    <m/>
    <n v="0"/>
    <n v="0"/>
    <n v="0"/>
    <n v="0"/>
    <m/>
    <n v="79.339116067740605"/>
    <n v="95.530772408095828"/>
    <n v="93.911606774060317"/>
    <n v="113.82734407269724"/>
    <n v="382.60883932259401"/>
    <n v="50"/>
    <n v="75"/>
    <n v="65"/>
    <n v="85"/>
    <n v="0"/>
  </r>
  <r>
    <n v="205000791"/>
    <s v="CH-30A Tubing/APH Kit"/>
    <s v="MIL (US31)"/>
    <m/>
    <s v="LC"/>
    <s v="H Class"/>
    <s v="Kits"/>
    <n v="395.46"/>
    <s v="Linda Trautwein"/>
    <s v="Current Production Plan"/>
    <m/>
    <m/>
    <m/>
    <m/>
    <m/>
    <m/>
    <m/>
    <m/>
    <m/>
    <n v="0"/>
    <n v="0"/>
    <n v="0"/>
    <n v="0"/>
    <n v="0"/>
    <n v="0"/>
    <n v="110"/>
    <n v="130"/>
    <n v="75"/>
    <n v="70"/>
    <n v="385"/>
    <n v="60"/>
    <n v="80"/>
    <n v="70"/>
    <n v="80"/>
    <n v="0"/>
  </r>
  <r>
    <n v="205000791"/>
    <s v="CH-30A Tubing/APH Kit"/>
    <s v="MIL (US31)"/>
    <m/>
    <s v="LC"/>
    <s v="H Class"/>
    <s v="Kits"/>
    <n v="395.46"/>
    <s v="Linda Trautwein"/>
    <s v="Demand Plan"/>
    <n v="0"/>
    <n v="0"/>
    <n v="0"/>
    <n v="0"/>
    <m/>
    <n v="0"/>
    <n v="0"/>
    <n v="0"/>
    <n v="133"/>
    <n v="133"/>
    <n v="107"/>
    <n v="80"/>
    <n v="93"/>
    <n v="112"/>
    <n v="392"/>
    <n v="77"/>
    <n v="74"/>
    <n v="100"/>
    <n v="135"/>
    <n v="386"/>
    <n v="42"/>
    <n v="66.203703703703695"/>
    <n v="60.185185185185183"/>
    <n v="73.425925925925924"/>
    <n v="0"/>
  </r>
  <r>
    <n v="205000791"/>
    <s v="CH-30A Tubing/APH Kit"/>
    <s v="MIL (US31)"/>
    <m/>
    <s v="LC"/>
    <s v="H Class"/>
    <s v="Kits"/>
    <n v="395.46"/>
    <s v="Linda Trautwein"/>
    <s v="Backlog"/>
    <n v="0"/>
    <n v="0"/>
    <n v="0"/>
    <n v="0"/>
    <n v="0"/>
    <n v="0"/>
    <n v="0"/>
    <n v="0"/>
    <n v="0"/>
    <n v="0"/>
    <n v="0"/>
    <n v="0"/>
    <n v="0"/>
    <n v="0"/>
    <n v="0"/>
    <n v="0"/>
    <n v="0"/>
    <n v="0"/>
    <n v="0"/>
    <n v="0"/>
    <m/>
    <n v="0"/>
    <n v="0"/>
    <n v="0"/>
    <n v="0"/>
  </r>
  <r>
    <n v="205000791"/>
    <s v="CH-30A Tubing/APH Kit"/>
    <s v="MIL (US31)"/>
    <n v="60"/>
    <s v="LC"/>
    <s v="H Class"/>
    <s v="Kits"/>
    <n v="395.46"/>
    <s v="Linda Trautwein"/>
    <s v="End Inv @ Accept Plan Volume"/>
    <n v="0"/>
    <n v="0"/>
    <n v="0"/>
    <n v="0"/>
    <m/>
    <n v="0"/>
    <n v="10"/>
    <n v="74"/>
    <n v="91"/>
    <n v="175"/>
    <n v="120"/>
    <n v="249"/>
    <n v="174"/>
    <n v="90"/>
    <n v="90"/>
    <n v="97"/>
    <n v="147"/>
    <n v="133"/>
    <n v="50"/>
    <m/>
    <n v="55"/>
    <n v="68.796296296296305"/>
    <n v="68.611111111111114"/>
    <n v="55.18518518518519"/>
    <m/>
  </r>
  <r>
    <n v="205000791"/>
    <s v="CH-30A Tubing/APH Kit"/>
    <s v="MIL (US31)"/>
    <n v="60"/>
    <s v="LC"/>
    <s v="H Class"/>
    <s v="Kits"/>
    <n v="395.46"/>
    <s v="Linda Trautwein"/>
    <s v="Planned Ending INV"/>
    <n v="0"/>
    <n v="0"/>
    <n v="0"/>
    <n v="0"/>
    <m/>
    <n v="0"/>
    <n v="10"/>
    <n v="74"/>
    <n v="91"/>
    <n v="175"/>
    <n v="120"/>
    <n v="249"/>
    <n v="174"/>
    <n v="90"/>
    <n v="90"/>
    <n v="97"/>
    <n v="147"/>
    <n v="133"/>
    <n v="50"/>
    <m/>
    <n v="55"/>
    <n v="68.796296296296305"/>
    <n v="68.611111111111114"/>
    <n v="55.18518518518519"/>
    <m/>
  </r>
  <r>
    <n v="205000791"/>
    <s v="CH-30A Tubing/APH Kit"/>
    <s v="MIL (US31)"/>
    <m/>
    <s v="LC"/>
    <s v="H Class"/>
    <s v="Kits"/>
    <n v="395.46"/>
    <s v="Linda Trautwein"/>
    <s v="Planned Ending INV Value"/>
    <n v="0"/>
    <n v="0"/>
    <n v="0"/>
    <n v="0"/>
    <n v="0"/>
    <n v="0"/>
    <n v="4318.1000000000004"/>
    <n v="31953.94"/>
    <n v="39294.71"/>
    <n v="75566.75"/>
    <n v="51817.2"/>
    <n v="107520.69"/>
    <n v="75134.94"/>
    <n v="35591.4"/>
    <n v="35591.4"/>
    <n v="38359.619999999995"/>
    <n v="58132.619999999995"/>
    <n v="52596.18"/>
    <n v="19773"/>
    <m/>
    <n v="21750.3"/>
    <n v="27206.183333333334"/>
    <n v="27132.95"/>
    <n v="21823.533333333333"/>
    <m/>
  </r>
  <r>
    <n v="205000791"/>
    <s v="CH-30A Tubing/APH Kit"/>
    <s v="MIL (US31)"/>
    <m/>
    <s v="LC"/>
    <s v="H Class"/>
    <s v="Kits"/>
    <n v="395.46"/>
    <s v="Linda Trautwein"/>
    <s v="Planned Ending Inv Value @ Accpt Plan"/>
    <m/>
    <m/>
    <m/>
    <m/>
    <n v="0"/>
    <m/>
    <m/>
    <m/>
    <m/>
    <n v="0"/>
    <n v="51817.2"/>
    <n v="107520.69"/>
    <n v="75134.94"/>
    <n v="35591.4"/>
    <n v="35591.4"/>
    <n v="38359.619999999995"/>
    <n v="58132.619999999995"/>
    <n v="52596.18"/>
    <n v="19773"/>
    <m/>
    <n v="21750.3"/>
    <n v="27206.183333333334"/>
    <n v="27132.95"/>
    <n v="21823.533333333333"/>
    <m/>
  </r>
  <r>
    <n v="205000791"/>
    <s v="CH-30A Tubing/APH Kit"/>
    <s v="MIL (US31)"/>
    <m/>
    <s v="LC"/>
    <s v="H Class"/>
    <s v="Kits"/>
    <n v="395.46"/>
    <s v="Linda Trautwein"/>
    <s v="Proposed Production "/>
    <m/>
    <m/>
    <m/>
    <m/>
    <m/>
    <m/>
    <m/>
    <m/>
    <m/>
    <m/>
    <m/>
    <m/>
    <m/>
    <n v="30"/>
    <n v="30"/>
    <n v="110"/>
    <n v="130"/>
    <n v="75"/>
    <n v="70"/>
    <n v="385"/>
    <n v="60"/>
    <n v="80"/>
    <n v="60"/>
    <n v="60"/>
    <n v="0"/>
  </r>
  <r>
    <n v="205000850"/>
    <s v=" Kit, ACQUITY UPLC SO w/H-Class SM"/>
    <s v="MIL (US31)"/>
    <m/>
    <s v="LC"/>
    <s v="H Class"/>
    <s v="Kits"/>
    <n v="1854.36"/>
    <s v="Linda Trautwein"/>
    <s v="∆ Accepted from Proposed"/>
    <m/>
    <m/>
    <m/>
    <m/>
    <m/>
    <m/>
    <m/>
    <m/>
    <m/>
    <n v="0"/>
    <n v="0"/>
    <n v="0"/>
    <n v="213"/>
    <n v="-48"/>
    <n v="165"/>
    <n v="0"/>
    <n v="0"/>
    <n v="0"/>
    <n v="0"/>
    <m/>
    <n v="0"/>
    <n v="0"/>
    <n v="0"/>
    <n v="0"/>
    <m/>
  </r>
  <r>
    <n v="205000850"/>
    <s v=" Kit, ACQUITY UPLC SO w/H-Class SM"/>
    <s v="MIL (US31)"/>
    <m/>
    <s v="LC"/>
    <s v="H Class"/>
    <s v="Kits"/>
    <n v="1854.36"/>
    <s v="Linda Trautwein"/>
    <s v="∆ Proposed from Current"/>
    <m/>
    <m/>
    <m/>
    <m/>
    <m/>
    <m/>
    <m/>
    <m/>
    <m/>
    <n v="0"/>
    <m/>
    <m/>
    <n v="-72"/>
    <n v="0"/>
    <n v="-72"/>
    <n v="0"/>
    <n v="0"/>
    <n v="0"/>
    <n v="0"/>
    <m/>
    <n v="0"/>
    <n v="35"/>
    <n v="0"/>
    <n v="-15"/>
    <m/>
  </r>
  <r>
    <n v="205000850"/>
    <s v=" Kit, ACQUITY UPLC SO w/H-Class SM"/>
    <s v="MIL (US31)"/>
    <m/>
    <s v="LC"/>
    <s v="H Class"/>
    <s v="Kits"/>
    <n v="1854.36"/>
    <s v="Linda Trautwein"/>
    <s v="Accepted Plan"/>
    <m/>
    <m/>
    <m/>
    <m/>
    <m/>
    <m/>
    <m/>
    <m/>
    <m/>
    <n v="0"/>
    <m/>
    <m/>
    <n v="213"/>
    <n v="0"/>
    <n v="0"/>
    <n v="45"/>
    <n v="50"/>
    <n v="43"/>
    <n v="55"/>
    <n v="193"/>
    <n v="60"/>
    <n v="100"/>
    <n v="55"/>
    <n v="50"/>
    <n v="0"/>
  </r>
  <r>
    <n v="205000850"/>
    <s v=" Kit, ACQUITY UPLC SO w/H-Class SM"/>
    <s v="MIL (US31)"/>
    <m/>
    <s v="LC"/>
    <s v="H Class"/>
    <s v="Kits"/>
    <n v="1854.36"/>
    <s v="Linda Trautwein"/>
    <s v="Budget"/>
    <n v="0"/>
    <n v="0"/>
    <n v="0"/>
    <n v="0"/>
    <m/>
    <n v="0"/>
    <n v="0"/>
    <n v="0"/>
    <n v="0"/>
    <m/>
    <n v="0"/>
    <n v="0"/>
    <n v="0"/>
    <n v="0"/>
    <m/>
    <n v="28.335398595621644"/>
    <n v="34.118133002891369"/>
    <n v="33.539859562164395"/>
    <n v="40.652622883106154"/>
    <n v="136.64601404378357"/>
    <n v="35"/>
    <n v="40"/>
    <n v="40"/>
    <n v="50"/>
    <n v="0"/>
  </r>
  <r>
    <n v="205000850"/>
    <s v=" Kit, ACQUITY UPLC SO w/H-Class SM"/>
    <s v="MIL (US31)"/>
    <m/>
    <s v="LC"/>
    <s v="H Class"/>
    <s v="Kits"/>
    <n v="1854.36"/>
    <s v="Linda Trautwein"/>
    <s v="Current Production Plan"/>
    <m/>
    <m/>
    <m/>
    <m/>
    <m/>
    <m/>
    <m/>
    <m/>
    <m/>
    <n v="0"/>
    <n v="0"/>
    <n v="0"/>
    <n v="0"/>
    <n v="0"/>
    <n v="0"/>
    <n v="45"/>
    <n v="50"/>
    <n v="43"/>
    <n v="55"/>
    <n v="193"/>
    <n v="60"/>
    <n v="65"/>
    <n v="55"/>
    <n v="65"/>
    <n v="0"/>
  </r>
  <r>
    <n v="205000850"/>
    <s v=" Kit, ACQUITY UPLC SO w/H-Class SM"/>
    <s v="MIL (US31)"/>
    <m/>
    <s v="LC"/>
    <s v="H Class"/>
    <s v="Kits"/>
    <n v="1854.36"/>
    <s v="Linda Trautwein"/>
    <s v="Demand Plan"/>
    <n v="0"/>
    <n v="0"/>
    <n v="0"/>
    <n v="0"/>
    <m/>
    <n v="1"/>
    <n v="7"/>
    <n v="6"/>
    <n v="10"/>
    <n v="24"/>
    <n v="22"/>
    <n v="44"/>
    <n v="35"/>
    <n v="39"/>
    <n v="140"/>
    <n v="43"/>
    <n v="47"/>
    <n v="41"/>
    <n v="69"/>
    <n v="200"/>
    <n v="46"/>
    <n v="66.958161865569281"/>
    <n v="60.871056241426615"/>
    <n v="74.262688614540465"/>
    <n v="0"/>
  </r>
  <r>
    <n v="205000850"/>
    <s v=" Kit, ACQUITY UPLC SO w/H-Class SM"/>
    <s v="MIL (US31)"/>
    <m/>
    <s v="LC"/>
    <s v="H Class"/>
    <s v="Kits"/>
    <n v="1854.36"/>
    <s v="Linda Trautwein"/>
    <s v="Backlog"/>
    <n v="0"/>
    <n v="0"/>
    <n v="0"/>
    <n v="0"/>
    <n v="0"/>
    <n v="0"/>
    <n v="0"/>
    <n v="0"/>
    <n v="0"/>
    <n v="0"/>
    <n v="0"/>
    <n v="0"/>
    <n v="0"/>
    <n v="0"/>
    <n v="0"/>
    <n v="0"/>
    <n v="0"/>
    <n v="0"/>
    <n v="0"/>
    <n v="0"/>
    <m/>
    <n v="0"/>
    <n v="0"/>
    <n v="0"/>
    <n v="0"/>
  </r>
  <r>
    <n v="205000850"/>
    <s v=" Kit, ACQUITY UPLC SO w/H-Class SM"/>
    <s v="MIL (US31)"/>
    <n v="25"/>
    <s v="LC"/>
    <s v="H Class"/>
    <s v="Kits"/>
    <n v="1854.36"/>
    <s v="Linda Trautwein"/>
    <s v="End Inv @ Accept Plan Volume"/>
    <n v="0"/>
    <n v="0"/>
    <n v="0"/>
    <n v="0"/>
    <m/>
    <n v="0"/>
    <n v="0"/>
    <n v="0"/>
    <n v="33"/>
    <n v="33"/>
    <n v="1"/>
    <n v="7"/>
    <n v="31"/>
    <n v="33"/>
    <n v="33"/>
    <n v="25"/>
    <n v="25"/>
    <n v="23"/>
    <n v="9"/>
    <m/>
    <n v="21"/>
    <n v="54.041838134430719"/>
    <n v="48.170781893004104"/>
    <n v="23.908093278463639"/>
    <m/>
  </r>
  <r>
    <n v="205000850"/>
    <s v=" Kit, ACQUITY UPLC SO w/H-Class SM"/>
    <s v="MIL (US31)"/>
    <n v="25"/>
    <s v="LC"/>
    <s v="H Class"/>
    <s v="Kits"/>
    <n v="1854.36"/>
    <s v="Linda Trautwein"/>
    <s v="Planned Ending INV"/>
    <n v="0"/>
    <n v="0"/>
    <n v="0"/>
    <n v="0"/>
    <m/>
    <n v="0"/>
    <n v="0"/>
    <n v="0"/>
    <n v="33"/>
    <n v="33"/>
    <n v="1"/>
    <n v="7"/>
    <n v="31"/>
    <n v="33"/>
    <n v="33"/>
    <n v="25"/>
    <n v="25"/>
    <n v="23"/>
    <n v="9"/>
    <m/>
    <n v="21"/>
    <n v="54.041838134430719"/>
    <n v="48.170781893004104"/>
    <n v="23.908093278463639"/>
    <m/>
  </r>
  <r>
    <n v="205000850"/>
    <s v=" Kit, ACQUITY UPLC SO w/H-Class SM"/>
    <s v="MIL (US31)"/>
    <m/>
    <s v="LC"/>
    <s v="H Class"/>
    <s v="Kits"/>
    <n v="1854.36"/>
    <s v="Linda Trautwein"/>
    <s v="Planned Ending INV Value"/>
    <n v="0"/>
    <n v="0"/>
    <n v="0"/>
    <n v="0"/>
    <n v="0"/>
    <n v="0"/>
    <n v="0"/>
    <n v="0"/>
    <n v="100917.95999999999"/>
    <n v="100917.95999999999"/>
    <n v="3058.12"/>
    <n v="21406.84"/>
    <n v="94801.72"/>
    <n v="61193.88"/>
    <n v="61193.88"/>
    <n v="46359"/>
    <n v="46359"/>
    <n v="42650.28"/>
    <n v="16689.239999999998"/>
    <m/>
    <n v="38941.56"/>
    <n v="100213.02296296295"/>
    <n v="89325.971111111081"/>
    <n v="44334.211851851833"/>
    <m/>
  </r>
  <r>
    <n v="205000850"/>
    <s v=" Kit, ACQUITY UPLC SO w/H-Class SM"/>
    <s v="MIL (US31)"/>
    <m/>
    <s v="LC"/>
    <s v="H Class"/>
    <s v="Kits"/>
    <n v="1854.36"/>
    <s v="Linda Trautwein"/>
    <s v="Planned Ending Inv Value @ Accpt Plan"/>
    <m/>
    <m/>
    <m/>
    <m/>
    <n v="0"/>
    <m/>
    <m/>
    <m/>
    <m/>
    <n v="0"/>
    <n v="3058.12"/>
    <n v="21406.84"/>
    <n v="94801.72"/>
    <n v="61193.88"/>
    <n v="61193.88"/>
    <n v="46359"/>
    <n v="46359"/>
    <n v="42650.28"/>
    <n v="16689.239999999998"/>
    <m/>
    <n v="38941.56"/>
    <n v="100213.02296296295"/>
    <n v="89325.971111111081"/>
    <n v="44334.211851851833"/>
    <m/>
  </r>
  <r>
    <n v="205000850"/>
    <s v=" Kit, ACQUITY UPLC SO w/H-Class SM"/>
    <s v="MIL (US31)"/>
    <m/>
    <s v="LC"/>
    <s v="H Class"/>
    <s v="Kits"/>
    <n v="1854.36"/>
    <s v="Linda Trautwein"/>
    <s v="Proposed Production "/>
    <m/>
    <m/>
    <m/>
    <m/>
    <m/>
    <m/>
    <m/>
    <m/>
    <m/>
    <m/>
    <m/>
    <m/>
    <m/>
    <n v="48"/>
    <n v="48"/>
    <n v="45"/>
    <n v="50"/>
    <n v="43"/>
    <n v="55"/>
    <n v="193"/>
    <n v="60"/>
    <n v="100"/>
    <n v="55"/>
    <n v="50"/>
    <n v="0"/>
  </r>
  <r>
    <n v="186006964"/>
    <s v="Source, iONKEY for TQ-S"/>
    <s v="MIL (US31)"/>
    <m/>
    <s v="TBD"/>
    <s v="TBD"/>
    <s v="TBD"/>
    <m/>
    <s v="TBC"/>
    <s v="∆ Accepted from Proposed"/>
    <m/>
    <m/>
    <m/>
    <m/>
    <m/>
    <m/>
    <m/>
    <m/>
    <m/>
    <n v="0"/>
    <n v="0"/>
    <n v="0"/>
    <n v="10"/>
    <n v="-5"/>
    <n v="5"/>
    <n v="0"/>
    <n v="0"/>
    <n v="0"/>
    <n v="0"/>
    <m/>
    <n v="0"/>
    <n v="0"/>
    <n v="0"/>
    <n v="0"/>
    <m/>
  </r>
  <r>
    <n v="186006964"/>
    <s v="Source, iONKEY for TQ-S"/>
    <s v="MIL (US31)"/>
    <m/>
    <s v="TBD"/>
    <s v="TBD"/>
    <s v="TBD"/>
    <m/>
    <s v="TBC"/>
    <s v="∆ Proposed from Current"/>
    <m/>
    <m/>
    <m/>
    <m/>
    <m/>
    <m/>
    <m/>
    <m/>
    <m/>
    <n v="0"/>
    <m/>
    <m/>
    <n v="0"/>
    <n v="0"/>
    <n v="0"/>
    <n v="0"/>
    <n v="0"/>
    <n v="0"/>
    <n v="0"/>
    <m/>
    <n v="0"/>
    <n v="0"/>
    <n v="0"/>
    <n v="0"/>
    <m/>
  </r>
  <r>
    <n v="186006964"/>
    <s v="Source, iONKEY for TQ-S"/>
    <s v="MIL (US31)"/>
    <m/>
    <s v="TBD"/>
    <s v="TBD"/>
    <s v="TBD"/>
    <m/>
    <s v="TBC"/>
    <s v="Accepted Plan"/>
    <m/>
    <m/>
    <m/>
    <m/>
    <m/>
    <m/>
    <m/>
    <m/>
    <m/>
    <n v="0"/>
    <m/>
    <m/>
    <n v="18"/>
    <n v="0"/>
    <n v="0"/>
    <n v="0"/>
    <n v="0"/>
    <n v="0"/>
    <n v="0"/>
    <n v="0"/>
    <n v="0"/>
    <n v="0"/>
    <n v="0"/>
    <n v="0"/>
    <n v="0"/>
  </r>
  <r>
    <n v="186006964"/>
    <s v="Source, iONKEY for TQ-S"/>
    <s v="MIL (US31)"/>
    <m/>
    <s v="TBD"/>
    <s v="TBD"/>
    <s v="TBD"/>
    <m/>
    <s v="TBC"/>
    <s v="Budget"/>
    <n v="0"/>
    <n v="0"/>
    <n v="0"/>
    <n v="0"/>
    <m/>
    <n v="0"/>
    <n v="0"/>
    <n v="0"/>
    <n v="0"/>
    <m/>
    <n v="0"/>
    <n v="0"/>
    <n v="0"/>
    <n v="0"/>
    <m/>
    <n v="0"/>
    <n v="0"/>
    <n v="0"/>
    <n v="0"/>
    <n v="0"/>
    <n v="0"/>
    <n v="0"/>
    <n v="0"/>
    <n v="0"/>
    <n v="0"/>
  </r>
  <r>
    <n v="186006964"/>
    <s v="Source, iONKEY for TQ-S"/>
    <s v="MIL (US31)"/>
    <m/>
    <s v="TBD"/>
    <s v="TBD"/>
    <s v="TBD"/>
    <m/>
    <s v="TBC"/>
    <s v="Current Production Plan"/>
    <m/>
    <m/>
    <m/>
    <m/>
    <m/>
    <m/>
    <m/>
    <m/>
    <m/>
    <n v="0"/>
    <n v="0"/>
    <n v="0"/>
    <n v="0"/>
    <n v="0"/>
    <n v="0"/>
    <n v="0"/>
    <n v="0"/>
    <n v="0"/>
    <n v="0"/>
    <n v="0"/>
    <n v="0"/>
    <n v="0"/>
    <n v="0"/>
    <n v="0"/>
    <n v="0"/>
  </r>
  <r>
    <n v="186006964"/>
    <s v="Source, iONKEY for TQ-S"/>
    <s v="MIL (US31)"/>
    <m/>
    <s v="TBD"/>
    <s v="TBD"/>
    <s v="TBD"/>
    <m/>
    <s v="TBC"/>
    <s v="Demand Plan"/>
    <n v="0"/>
    <n v="0"/>
    <n v="1"/>
    <n v="0"/>
    <m/>
    <n v="1"/>
    <n v="0"/>
    <n v="1"/>
    <n v="2"/>
    <n v="4"/>
    <n v="1"/>
    <n v="2"/>
    <n v="0"/>
    <n v="5"/>
    <n v="8"/>
    <n v="0"/>
    <n v="0"/>
    <n v="0"/>
    <n v="0"/>
    <n v="0"/>
    <n v="0"/>
    <n v="0"/>
    <n v="0"/>
    <n v="0"/>
    <n v="0"/>
  </r>
  <r>
    <n v="186006964"/>
    <s v="Source, iONKEY for TQ-S"/>
    <s v="MIL (US31)"/>
    <m/>
    <s v="TBD"/>
    <s v="TBD"/>
    <s v="TBD"/>
    <m/>
    <s v="TBC"/>
    <s v="Backlog"/>
    <n v="0"/>
    <n v="0"/>
    <n v="0"/>
    <n v="0"/>
    <n v="0"/>
    <n v="0"/>
    <n v="0"/>
    <n v="0"/>
    <n v="0"/>
    <n v="0"/>
    <n v="0"/>
    <n v="0"/>
    <n v="0"/>
    <n v="0"/>
    <n v="0"/>
    <n v="0"/>
    <n v="0"/>
    <n v="0"/>
    <m/>
    <n v="0"/>
    <m/>
    <m/>
    <m/>
    <m/>
    <n v="0"/>
  </r>
  <r>
    <n v="186006964"/>
    <s v="Source, iONKEY for TQ-S"/>
    <s v="MIL (US31)"/>
    <m/>
    <s v="TBD"/>
    <s v="TBD"/>
    <s v="TBD"/>
    <m/>
    <s v="TBC"/>
    <s v="End Inv @ Accept Plan Volume"/>
    <n v="0"/>
    <n v="0"/>
    <n v="0"/>
    <n v="0"/>
    <m/>
    <n v="0"/>
    <n v="0"/>
    <n v="0"/>
    <n v="9"/>
    <n v="9"/>
    <n v="2"/>
    <n v="6"/>
    <n v="9"/>
    <n v="4"/>
    <n v="4"/>
    <n v="4"/>
    <n v="4"/>
    <n v="0"/>
    <n v="0"/>
    <m/>
    <n v="0"/>
    <n v="0"/>
    <n v="0"/>
    <n v="0"/>
    <m/>
  </r>
  <r>
    <n v="186006964"/>
    <s v="Source, iONKEY for TQ-S"/>
    <s v="MIL (US31)"/>
    <m/>
    <s v="TBD"/>
    <s v="TBD"/>
    <s v="TBD"/>
    <m/>
    <s v="TBC"/>
    <s v="Planned Ending INV"/>
    <n v="0"/>
    <n v="0"/>
    <n v="0"/>
    <n v="0"/>
    <m/>
    <n v="0"/>
    <n v="0"/>
    <n v="0"/>
    <n v="9"/>
    <n v="9"/>
    <n v="2"/>
    <n v="6"/>
    <n v="9"/>
    <n v="9"/>
    <n v="9"/>
    <n v="0"/>
    <n v="0"/>
    <n v="0"/>
    <n v="0"/>
    <m/>
    <n v="0"/>
    <n v="0"/>
    <n v="0"/>
    <n v="0"/>
    <m/>
  </r>
  <r>
    <n v="186006964"/>
    <s v="Source, iONKEY for TQ-S"/>
    <s v="MIL (US31)"/>
    <m/>
    <s v="TBD"/>
    <s v="TBD"/>
    <s v="TBD"/>
    <m/>
    <s v="TBC"/>
    <s v="Planned Ending INV Value"/>
    <n v="0"/>
    <n v="0"/>
    <n v="0"/>
    <n v="0"/>
    <n v="0"/>
    <n v="0"/>
    <n v="0"/>
    <n v="0"/>
    <n v="11167.289999999999"/>
    <n v="11167.289999999999"/>
    <n v="2481.62"/>
    <n v="7444.86"/>
    <n v="11167.289999999999"/>
    <n v="0"/>
    <n v="0"/>
    <n v="0"/>
    <n v="0"/>
    <n v="0"/>
    <n v="0"/>
    <m/>
    <n v="0"/>
    <n v="0"/>
    <n v="0"/>
    <n v="0"/>
    <m/>
  </r>
  <r>
    <n v="186006964"/>
    <s v="Source, iONKEY for TQ-S"/>
    <s v="MIL (US31)"/>
    <m/>
    <s v="TBD"/>
    <s v="TBD"/>
    <s v="TBD"/>
    <m/>
    <s v="TBC"/>
    <s v="Planned Ending Inv Value @ Accpt Plan"/>
    <m/>
    <m/>
    <m/>
    <m/>
    <n v="0"/>
    <m/>
    <m/>
    <m/>
    <m/>
    <n v="0"/>
    <n v="2481.62"/>
    <n v="7444.86"/>
    <n v="11167.289999999999"/>
    <n v="0"/>
    <n v="0"/>
    <n v="0"/>
    <n v="0"/>
    <n v="0"/>
    <n v="0"/>
    <m/>
    <n v="0"/>
    <n v="0"/>
    <n v="0"/>
    <n v="0"/>
    <m/>
  </r>
  <r>
    <n v="186006964"/>
    <s v="Source, iONKEY for TQ-S"/>
    <s v="MIL (US31)"/>
    <m/>
    <s v="TBD"/>
    <s v="TBD"/>
    <s v="TBD"/>
    <m/>
    <s v="TBC"/>
    <s v="Proposed Production "/>
    <m/>
    <m/>
    <m/>
    <m/>
    <m/>
    <m/>
    <m/>
    <m/>
    <m/>
    <m/>
    <m/>
    <m/>
    <n v="8"/>
    <n v="5"/>
    <n v="13"/>
    <n v="0"/>
    <n v="0"/>
    <n v="0"/>
    <n v="0"/>
    <n v="0"/>
    <n v="0"/>
    <n v="0"/>
    <n v="0"/>
    <n v="0"/>
    <n v="0"/>
  </r>
  <r>
    <n v="205000877"/>
    <s v="KIT, VALVE CARTRIDGES, SS I-Class CM-A"/>
    <s v="MIL (US31)"/>
    <m/>
    <s v="LC"/>
    <s v="I-Class"/>
    <s v="Kits"/>
    <n v="713.44"/>
    <s v="Linda Trautwein"/>
    <s v="∆ Accepted from Proposed"/>
    <m/>
    <m/>
    <m/>
    <m/>
    <m/>
    <m/>
    <m/>
    <m/>
    <m/>
    <n v="0"/>
    <n v="0"/>
    <n v="0"/>
    <n v="640"/>
    <n v="-95"/>
    <n v="545"/>
    <n v="0"/>
    <n v="0"/>
    <n v="0"/>
    <n v="0"/>
    <m/>
    <n v="0"/>
    <n v="0"/>
    <n v="0"/>
    <n v="0"/>
    <m/>
  </r>
  <r>
    <n v="205000877"/>
    <s v="KIT, VALVE CARTRIDGES, SS I-Class CM-A"/>
    <s v="MIL (US31)"/>
    <m/>
    <s v="LC"/>
    <s v="I-Class"/>
    <s v="Kits"/>
    <n v="713.44"/>
    <s v="Linda Trautwein"/>
    <s v="∆ Proposed from Current"/>
    <m/>
    <m/>
    <m/>
    <m/>
    <m/>
    <m/>
    <m/>
    <m/>
    <m/>
    <n v="0"/>
    <m/>
    <m/>
    <n v="-90"/>
    <n v="0"/>
    <n v="-90"/>
    <n v="0"/>
    <n v="0"/>
    <n v="0"/>
    <n v="0"/>
    <m/>
    <n v="0"/>
    <n v="5"/>
    <n v="5"/>
    <n v="0"/>
    <m/>
  </r>
  <r>
    <n v="205000877"/>
    <s v="KIT, VALVE CARTRIDGES, SS I-Class CM-A"/>
    <s v="MIL (US31)"/>
    <m/>
    <s v="LC"/>
    <s v="I-Class"/>
    <s v="Kits"/>
    <n v="713.44"/>
    <s v="Linda Trautwein"/>
    <s v="Accepted Plan"/>
    <m/>
    <m/>
    <m/>
    <m/>
    <m/>
    <m/>
    <m/>
    <m/>
    <m/>
    <n v="0"/>
    <m/>
    <m/>
    <n v="640"/>
    <n v="0"/>
    <n v="0"/>
    <n v="83"/>
    <n v="0"/>
    <n v="55"/>
    <n v="75"/>
    <n v="213"/>
    <n v="73"/>
    <n v="65"/>
    <n v="70"/>
    <n v="70"/>
    <n v="0"/>
  </r>
  <r>
    <n v="205000877"/>
    <s v="KIT, VALVE CARTRIDGES, SS I-Class CM-A"/>
    <s v="MIL (US31)"/>
    <m/>
    <s v="LC"/>
    <s v="I-Class"/>
    <s v="Kits"/>
    <n v="713.44"/>
    <s v="Linda Trautwein"/>
    <s v="Budget"/>
    <n v="0"/>
    <n v="0"/>
    <n v="0"/>
    <n v="0"/>
    <m/>
    <n v="0"/>
    <n v="0"/>
    <n v="0"/>
    <n v="0"/>
    <m/>
    <n v="0"/>
    <n v="0"/>
    <n v="0"/>
    <n v="0"/>
    <m/>
    <n v="90"/>
    <n v="84"/>
    <n v="110"/>
    <n v="160"/>
    <n v="444"/>
    <n v="85"/>
    <n v="95"/>
    <n v="85"/>
    <n v="115"/>
    <n v="0"/>
  </r>
  <r>
    <n v="205000877"/>
    <s v="KIT, VALVE CARTRIDGES, SS I-Class CM-A"/>
    <s v="MIL (US31)"/>
    <m/>
    <s v="LC"/>
    <s v="I-Class"/>
    <s v="Kits"/>
    <n v="713.44"/>
    <s v="Linda Trautwein"/>
    <s v="Current Production Plan"/>
    <m/>
    <m/>
    <m/>
    <m/>
    <m/>
    <m/>
    <m/>
    <m/>
    <m/>
    <n v="0"/>
    <n v="0"/>
    <n v="0"/>
    <n v="0"/>
    <n v="0"/>
    <n v="0"/>
    <n v="83"/>
    <n v="0"/>
    <n v="55"/>
    <n v="75"/>
    <n v="213"/>
    <n v="73"/>
    <n v="60"/>
    <n v="65"/>
    <n v="70"/>
    <n v="0"/>
  </r>
  <r>
    <n v="205000877"/>
    <s v="KIT, VALVE CARTRIDGES, SS I-Class CM-A"/>
    <s v="MIL (US31)"/>
    <m/>
    <s v="LC"/>
    <s v="I-Class"/>
    <s v="Kits"/>
    <n v="713.44"/>
    <s v="Linda Trautwein"/>
    <s v="Demand Plan"/>
    <n v="0"/>
    <n v="0"/>
    <n v="0"/>
    <n v="0"/>
    <m/>
    <n v="0"/>
    <n v="0"/>
    <n v="0"/>
    <n v="0"/>
    <n v="0"/>
    <n v="0"/>
    <n v="0"/>
    <n v="8"/>
    <n v="0"/>
    <n v="8"/>
    <n v="34"/>
    <n v="32"/>
    <n v="66"/>
    <n v="77"/>
    <n v="209"/>
    <n v="47"/>
    <n v="53.765625"/>
    <n v="62.4375"/>
    <n v="65.90625"/>
    <n v="0"/>
  </r>
  <r>
    <n v="205000877"/>
    <s v="KIT, VALVE CARTRIDGES, SS I-Class CM-A"/>
    <s v="MIL (US31)"/>
    <m/>
    <s v="LC"/>
    <s v="I-Class"/>
    <s v="Kits"/>
    <n v="713.44"/>
    <s v="Linda Trautwein"/>
    <s v="Backlog"/>
    <n v="0"/>
    <n v="0"/>
    <n v="0"/>
    <n v="0"/>
    <n v="0"/>
    <n v="0"/>
    <n v="0"/>
    <n v="0"/>
    <n v="0"/>
    <n v="0"/>
    <n v="0"/>
    <n v="0"/>
    <n v="0"/>
    <n v="0"/>
    <n v="0"/>
    <n v="0"/>
    <n v="0"/>
    <n v="0"/>
    <n v="0"/>
    <n v="0"/>
    <n v="0"/>
    <n v="0"/>
    <n v="0"/>
    <n v="0"/>
    <n v="0"/>
  </r>
  <r>
    <n v="205000877"/>
    <s v="KIT, VALVE CARTRIDGES, SS I-Class CM-A"/>
    <s v="MIL (US31)"/>
    <m/>
    <s v="LC"/>
    <s v="I-Class"/>
    <s v="Kits"/>
    <n v="713.44"/>
    <s v="Linda Trautwein"/>
    <s v="End Inv @ Accept Plan Volume"/>
    <n v="0"/>
    <n v="0"/>
    <n v="0"/>
    <n v="0"/>
    <m/>
    <n v="0"/>
    <n v="0"/>
    <n v="0"/>
    <n v="20"/>
    <n v="20"/>
    <n v="0"/>
    <n v="0"/>
    <n v="22"/>
    <n v="9"/>
    <n v="9"/>
    <n v="70"/>
    <n v="35"/>
    <n v="29"/>
    <n v="20"/>
    <m/>
    <n v="30"/>
    <n v="41.234375"/>
    <n v="48.796875"/>
    <n v="52.890625"/>
    <m/>
  </r>
  <r>
    <n v="205000877"/>
    <s v="KIT, VALVE CARTRIDGES, SS I-Class CM-A"/>
    <s v="MIL (US31)"/>
    <n v="30"/>
    <s v="LC"/>
    <s v="I-Class"/>
    <s v="Kits"/>
    <n v="713.44"/>
    <s v="Linda Trautwein"/>
    <s v="Planned Ending INV"/>
    <n v="0"/>
    <n v="0"/>
    <n v="0"/>
    <n v="0"/>
    <m/>
    <n v="0"/>
    <n v="0"/>
    <n v="0"/>
    <n v="20"/>
    <n v="20"/>
    <n v="0"/>
    <n v="0"/>
    <n v="22"/>
    <n v="9"/>
    <n v="9"/>
    <n v="70"/>
    <n v="35"/>
    <n v="29"/>
    <n v="20"/>
    <m/>
    <n v="30"/>
    <n v="41.234375"/>
    <n v="48.796875"/>
    <n v="52.890625"/>
    <m/>
  </r>
  <r>
    <n v="205000877"/>
    <s v="KIT, VALVE CARTRIDGES, SS I-Class CM-A"/>
    <s v="MIL (US31)"/>
    <m/>
    <s v="LC"/>
    <s v="I-Class"/>
    <s v="Kits"/>
    <n v="713.44"/>
    <s v="Linda Trautwein"/>
    <s v="Planned Ending INV Value"/>
    <n v="0"/>
    <n v="0"/>
    <n v="0"/>
    <n v="0"/>
    <n v="0"/>
    <n v="0"/>
    <n v="0"/>
    <n v="0"/>
    <n v="31544.2"/>
    <n v="31544.2"/>
    <n v="0"/>
    <n v="0"/>
    <n v="37009.94"/>
    <n v="6420.9600000000009"/>
    <n v="6420.9600000000009"/>
    <n v="49940.800000000003"/>
    <n v="24970.400000000001"/>
    <n v="20689.760000000002"/>
    <n v="14268.800000000001"/>
    <m/>
    <n v="21403.200000000001"/>
    <n v="29418.252500000002"/>
    <n v="34813.642500000002"/>
    <n v="37734.287500000006"/>
    <m/>
  </r>
  <r>
    <n v="205000877"/>
    <s v="KIT, VALVE CARTRIDGES, SS I-Class CM-A"/>
    <s v="MIL (US31)"/>
    <m/>
    <s v="LC"/>
    <s v="I-Class"/>
    <s v="Kits"/>
    <n v="713.44"/>
    <s v="Linda Trautwein"/>
    <s v="Planned Ending Inv Value @ Accpt Plan"/>
    <m/>
    <m/>
    <m/>
    <m/>
    <n v="0"/>
    <m/>
    <m/>
    <m/>
    <m/>
    <n v="0"/>
    <n v="0"/>
    <n v="0"/>
    <n v="37009.94"/>
    <n v="6420.9600000000009"/>
    <n v="6420.9600000000009"/>
    <n v="49940.800000000003"/>
    <n v="24970.400000000001"/>
    <n v="20689.760000000002"/>
    <n v="14268.800000000001"/>
    <m/>
    <n v="21403.200000000001"/>
    <n v="29418.252500000002"/>
    <n v="34813.642500000002"/>
    <n v="37734.287500000006"/>
    <m/>
  </r>
  <r>
    <n v="205000877"/>
    <s v="KIT, VALVE CARTRIDGES, SS I-Class CM-A"/>
    <s v="MIL (US31)"/>
    <m/>
    <s v="LC"/>
    <s v="I-Class"/>
    <s v="Kits"/>
    <n v="713.44"/>
    <s v="Linda Trautwein"/>
    <s v="Proposed Production "/>
    <m/>
    <m/>
    <m/>
    <m/>
    <m/>
    <m/>
    <m/>
    <m/>
    <m/>
    <m/>
    <m/>
    <m/>
    <m/>
    <n v="95"/>
    <n v="95"/>
    <n v="83"/>
    <n v="0"/>
    <n v="55"/>
    <n v="75"/>
    <n v="213"/>
    <n v="73"/>
    <n v="65"/>
    <n v="70"/>
    <n v="70"/>
    <n v="0"/>
  </r>
  <r>
    <n v="205000894"/>
    <s v="ACQ. I-Class APH, SS, 12.5 LG, .003 ID"/>
    <s v="MIL (US31)"/>
    <m/>
    <s v="LC"/>
    <s v="I-Class"/>
    <s v="Kits"/>
    <n v="260.14"/>
    <s v="Linda Trautwein"/>
    <s v="∆ Accepted from Proposed"/>
    <m/>
    <m/>
    <m/>
    <m/>
    <m/>
    <m/>
    <m/>
    <m/>
    <m/>
    <n v="0"/>
    <n v="0"/>
    <n v="0"/>
    <n v="1190"/>
    <n v="-130"/>
    <n v="1060"/>
    <n v="0"/>
    <n v="0"/>
    <n v="0"/>
    <n v="0"/>
    <m/>
    <n v="0"/>
    <n v="0"/>
    <n v="30"/>
    <n v="-30"/>
    <m/>
  </r>
  <r>
    <n v="205000894"/>
    <s v="ACQ. I-Class APH, SS, 12.5 LG, .003 ID"/>
    <s v="MIL (US31)"/>
    <m/>
    <s v="LC"/>
    <s v="I-Class"/>
    <s v="Kits"/>
    <n v="260.14"/>
    <s v="Linda Trautwein"/>
    <s v="∆ Proposed from Current"/>
    <m/>
    <m/>
    <m/>
    <m/>
    <m/>
    <m/>
    <m/>
    <m/>
    <m/>
    <n v="0"/>
    <m/>
    <m/>
    <n v="-205"/>
    <n v="0"/>
    <n v="-205"/>
    <n v="0"/>
    <n v="0"/>
    <n v="0"/>
    <n v="0"/>
    <m/>
    <n v="0"/>
    <n v="120"/>
    <n v="50"/>
    <n v="80"/>
    <m/>
  </r>
  <r>
    <n v="205000894"/>
    <s v="ACQ. I-Class APH, SS, 12.5 LG, .003 ID"/>
    <s v="MIL (US31)"/>
    <m/>
    <s v="LC"/>
    <s v="I-Class"/>
    <s v="Kits"/>
    <n v="260.14"/>
    <s v="Linda Trautwein"/>
    <s v="Accepted Plan"/>
    <m/>
    <m/>
    <m/>
    <m/>
    <m/>
    <m/>
    <m/>
    <m/>
    <m/>
    <n v="0"/>
    <m/>
    <m/>
    <n v="1190"/>
    <n v="0"/>
    <n v="0"/>
    <n v="187"/>
    <n v="150"/>
    <n v="170"/>
    <n v="240"/>
    <n v="747"/>
    <n v="411"/>
    <n v="280"/>
    <n v="220"/>
    <n v="190"/>
    <n v="0"/>
  </r>
  <r>
    <n v="205000894"/>
    <s v="ACQ. I-Class APH, SS, 12.5 LG, .003 ID"/>
    <s v="MIL (US31)"/>
    <m/>
    <s v="LC"/>
    <s v="I-Class"/>
    <s v="Kits"/>
    <n v="260.14"/>
    <s v="Linda Trautwein"/>
    <s v="Budget"/>
    <n v="0"/>
    <n v="0"/>
    <n v="0"/>
    <n v="0"/>
    <m/>
    <n v="0"/>
    <n v="0"/>
    <n v="0"/>
    <n v="0"/>
    <m/>
    <n v="0"/>
    <n v="0"/>
    <n v="0"/>
    <n v="0"/>
    <m/>
    <n v="135"/>
    <n v="189"/>
    <n v="261"/>
    <n v="322"/>
    <n v="907"/>
    <n v="240"/>
    <n v="260"/>
    <n v="240"/>
    <n v="320"/>
    <n v="0"/>
  </r>
  <r>
    <n v="205000894"/>
    <s v="ACQ. I-Class APH, SS, 12.5 LG, .003 ID"/>
    <s v="MIL (US31)"/>
    <m/>
    <s v="LC"/>
    <s v="I-Class"/>
    <s v="Kits"/>
    <n v="260.14"/>
    <s v="Linda Trautwein"/>
    <s v="Current Production Plan"/>
    <m/>
    <m/>
    <m/>
    <m/>
    <m/>
    <m/>
    <m/>
    <m/>
    <m/>
    <n v="0"/>
    <n v="0"/>
    <n v="0"/>
    <n v="0"/>
    <n v="0"/>
    <n v="0"/>
    <n v="187"/>
    <n v="150"/>
    <n v="170"/>
    <n v="240"/>
    <n v="747"/>
    <n v="411"/>
    <n v="160"/>
    <n v="140"/>
    <n v="140"/>
    <n v="0"/>
  </r>
  <r>
    <n v="205000894"/>
    <s v="ACQ. I-Class APH, SS, 12.5 LG, .003 ID"/>
    <s v="MIL (US31)"/>
    <n v="50"/>
    <s v="LC"/>
    <s v="I-Class"/>
    <s v="Kits"/>
    <n v="260.14"/>
    <s v="Linda Trautwein"/>
    <s v="Demand Plan"/>
    <n v="0"/>
    <n v="0"/>
    <n v="0"/>
    <n v="0"/>
    <m/>
    <n v="0"/>
    <n v="0"/>
    <n v="0"/>
    <n v="0"/>
    <n v="0"/>
    <n v="0"/>
    <n v="0"/>
    <n v="32"/>
    <n v="17"/>
    <n v="49"/>
    <n v="98"/>
    <n v="112"/>
    <n v="136"/>
    <n v="157"/>
    <n v="503"/>
    <n v="157"/>
    <n v="200"/>
    <n v="190"/>
    <n v="220"/>
    <n v="0"/>
  </r>
  <r>
    <n v="205000894"/>
    <s v="ACQ. I-Class APH, SS, 12.5 LG, .003 ID"/>
    <s v="MIL (US31)"/>
    <n v="50"/>
    <s v="LC"/>
    <s v="I-Class"/>
    <s v="Kits"/>
    <n v="260.14"/>
    <s v="Linda Trautwein"/>
    <s v="Backlog"/>
    <n v="0"/>
    <n v="0"/>
    <n v="0"/>
    <n v="0"/>
    <n v="0"/>
    <n v="0"/>
    <n v="0"/>
    <n v="0"/>
    <n v="0"/>
    <n v="0"/>
    <n v="0"/>
    <n v="0"/>
    <n v="0"/>
    <n v="0"/>
    <n v="0"/>
    <n v="0"/>
    <n v="0"/>
    <n v="0"/>
    <n v="0"/>
    <n v="0"/>
    <n v="0"/>
    <n v="0"/>
    <n v="0"/>
    <n v="0"/>
    <n v="0"/>
  </r>
  <r>
    <n v="205000894"/>
    <s v="ACQ. I-Class APH, SS, 12.5 LG, .003 ID"/>
    <s v="MIL (US31)"/>
    <n v="50"/>
    <s v="LC"/>
    <s v="I-Class"/>
    <s v="Kits"/>
    <n v="260.14"/>
    <s v="Linda Trautwein"/>
    <s v="End Inv @ Accept Plan Volume"/>
    <n v="0"/>
    <n v="0"/>
    <n v="0"/>
    <n v="0"/>
    <m/>
    <n v="0"/>
    <n v="0"/>
    <n v="0"/>
    <n v="56"/>
    <n v="56"/>
    <n v="0"/>
    <n v="0"/>
    <n v="73"/>
    <n v="54"/>
    <n v="54"/>
    <n v="93"/>
    <n v="80"/>
    <n v="52"/>
    <n v="65"/>
    <m/>
    <n v="66"/>
    <n v="146"/>
    <n v="176"/>
    <n v="146"/>
    <m/>
  </r>
  <r>
    <n v="205000894"/>
    <s v="ACQ. I-Class APH, SS, 12.5 LG, .003 ID"/>
    <s v="MIL (US31)"/>
    <m/>
    <s v="LC"/>
    <s v="I-Class"/>
    <s v="Kits"/>
    <n v="260.14"/>
    <s v="Linda Trautwein"/>
    <s v="Planned Ending INV"/>
    <n v="0"/>
    <n v="0"/>
    <n v="0"/>
    <n v="0"/>
    <m/>
    <n v="0"/>
    <n v="0"/>
    <n v="0"/>
    <n v="56"/>
    <n v="56"/>
    <n v="0"/>
    <n v="0"/>
    <n v="73"/>
    <n v="54"/>
    <n v="54"/>
    <n v="93"/>
    <n v="80"/>
    <n v="52"/>
    <n v="65"/>
    <m/>
    <n v="66"/>
    <n v="146"/>
    <n v="146"/>
    <n v="146"/>
    <m/>
  </r>
  <r>
    <n v="205000894"/>
    <s v="ACQ. I-Class APH, SS, 12.5 LG, .003 ID"/>
    <s v="MIL (US31)"/>
    <m/>
    <s v="LC"/>
    <s v="I-Class"/>
    <s v="Kits"/>
    <n v="260.14"/>
    <s v="Linda Trautwein"/>
    <s v="Planned Ending INV Value"/>
    <n v="0"/>
    <n v="0"/>
    <n v="0"/>
    <n v="0"/>
    <n v="0"/>
    <n v="0"/>
    <n v="0"/>
    <n v="0"/>
    <n v="16841.440000000002"/>
    <n v="16841.440000000002"/>
    <n v="0"/>
    <n v="0"/>
    <n v="18250"/>
    <n v="14047.56"/>
    <n v="14047.56"/>
    <n v="24193.02"/>
    <n v="20811.199999999997"/>
    <n v="13527.279999999999"/>
    <n v="16909.099999999999"/>
    <m/>
    <n v="17169.239999999998"/>
    <n v="37980.439999999995"/>
    <n v="37980.439999999995"/>
    <n v="37980.439999999995"/>
    <m/>
  </r>
  <r>
    <n v="205000894"/>
    <s v="ACQ. I-Class APH, SS, 12.5 LG, .003 ID"/>
    <s v="MIL (US31)"/>
    <m/>
    <s v="LC"/>
    <s v="I-Class"/>
    <s v="Kits"/>
    <n v="260.14"/>
    <s v="Linda Trautwein"/>
    <s v="Planned Ending Inv Value @ Accpt Plan"/>
    <m/>
    <m/>
    <m/>
    <m/>
    <n v="0"/>
    <m/>
    <m/>
    <m/>
    <m/>
    <n v="0"/>
    <n v="0"/>
    <n v="0"/>
    <n v="18250"/>
    <n v="14047.56"/>
    <n v="14047.56"/>
    <n v="24193.02"/>
    <n v="20811.199999999997"/>
    <n v="13527.279999999999"/>
    <n v="16909.099999999999"/>
    <m/>
    <n v="17169.239999999998"/>
    <n v="37980.439999999995"/>
    <n v="45784.639999999999"/>
    <n v="37980.439999999995"/>
    <m/>
  </r>
  <r>
    <n v="205000894"/>
    <s v="ACQ. I-Class APH, SS, 12.5 LG, .003 ID"/>
    <s v="MIL (US31)"/>
    <m/>
    <s v="LC"/>
    <s v="I-Class"/>
    <s v="Kits"/>
    <n v="260.14"/>
    <s v="Linda Trautwein"/>
    <s v="Proposed Production "/>
    <m/>
    <m/>
    <m/>
    <m/>
    <m/>
    <m/>
    <m/>
    <m/>
    <m/>
    <m/>
    <m/>
    <m/>
    <m/>
    <n v="130"/>
    <n v="130"/>
    <n v="187"/>
    <n v="150"/>
    <n v="170"/>
    <n v="240"/>
    <n v="747"/>
    <n v="411"/>
    <n v="280"/>
    <n v="190"/>
    <n v="220"/>
    <n v="0"/>
  </r>
  <r>
    <n v="205000895"/>
    <s v="Kit, ACQ.UPLC I-Class PDA Tubing Sgl DT"/>
    <s v="MIL (US31)"/>
    <m/>
    <s v="LC"/>
    <s v="I-Class"/>
    <s v="Kits"/>
    <n v="50.45"/>
    <s v="Linda Trautwein"/>
    <s v="∆ Accepted from Proposed"/>
    <m/>
    <m/>
    <m/>
    <m/>
    <m/>
    <m/>
    <m/>
    <m/>
    <m/>
    <n v="0"/>
    <n v="0"/>
    <n v="0"/>
    <n v="820"/>
    <n v="-50"/>
    <n v="770"/>
    <n v="0"/>
    <n v="0"/>
    <n v="0"/>
    <n v="0"/>
    <m/>
    <n v="0"/>
    <n v="0"/>
    <n v="0"/>
    <n v="0"/>
    <m/>
  </r>
  <r>
    <n v="205000895"/>
    <s v="Kit, ACQ.UPLC I-Class PDA Tubing Sgl DT"/>
    <s v="MIL (US31)"/>
    <m/>
    <s v="LC"/>
    <s v="I-Class"/>
    <s v="Kits"/>
    <n v="50.45"/>
    <s v="Linda Trautwein"/>
    <s v="∆ Proposed from Current"/>
    <m/>
    <m/>
    <m/>
    <m/>
    <m/>
    <m/>
    <m/>
    <m/>
    <m/>
    <n v="0"/>
    <m/>
    <m/>
    <n v="-130"/>
    <n v="0"/>
    <n v="-130"/>
    <n v="0"/>
    <n v="0"/>
    <n v="0"/>
    <n v="0"/>
    <m/>
    <n v="0"/>
    <n v="15"/>
    <n v="20"/>
    <n v="-5"/>
    <m/>
  </r>
  <r>
    <n v="205000895"/>
    <s v="Kit, ACQ.UPLC I-Class PDA Tubing Sgl DT"/>
    <s v="MIL (US31)"/>
    <m/>
    <s v="LC"/>
    <s v="I-Class"/>
    <s v="Kits"/>
    <n v="50.45"/>
    <s v="Linda Trautwein"/>
    <s v="Accepted Plan"/>
    <m/>
    <m/>
    <m/>
    <m/>
    <m/>
    <m/>
    <m/>
    <m/>
    <m/>
    <n v="0"/>
    <m/>
    <m/>
    <n v="820"/>
    <n v="0"/>
    <n v="0"/>
    <n v="58"/>
    <n v="5"/>
    <n v="0"/>
    <n v="0"/>
    <n v="63"/>
    <n v="5"/>
    <n v="30"/>
    <n v="35"/>
    <n v="35"/>
    <n v="0"/>
  </r>
  <r>
    <n v="205000895"/>
    <s v="Kit, ACQ.UPLC I-Class PDA Tubing Sgl DT"/>
    <s v="MIL (US31)"/>
    <m/>
    <s v="LC"/>
    <s v="I-Class"/>
    <s v="Kits"/>
    <n v="50.45"/>
    <s v="Linda Trautwein"/>
    <s v="Budget"/>
    <n v="0"/>
    <n v="0"/>
    <n v="0"/>
    <n v="0"/>
    <m/>
    <n v="0"/>
    <n v="0"/>
    <n v="0"/>
    <n v="0"/>
    <m/>
    <n v="0"/>
    <n v="0"/>
    <n v="0"/>
    <n v="0"/>
    <m/>
    <n v="21"/>
    <n v="29"/>
    <n v="40"/>
    <n v="49"/>
    <n v="139"/>
    <n v="10"/>
    <n v="50"/>
    <n v="50"/>
    <n v="72"/>
    <n v="0"/>
  </r>
  <r>
    <n v="205000895"/>
    <s v="Kit, ACQ.UPLC I-Class PDA Tubing Sgl DT"/>
    <s v="MIL (US31)"/>
    <m/>
    <s v="LC"/>
    <s v="I-Class"/>
    <s v="Kits"/>
    <n v="50.45"/>
    <s v="Linda Trautwein"/>
    <s v="Current Production Plan"/>
    <m/>
    <m/>
    <m/>
    <m/>
    <m/>
    <m/>
    <m/>
    <m/>
    <m/>
    <n v="0"/>
    <n v="0"/>
    <n v="0"/>
    <n v="0"/>
    <n v="0"/>
    <n v="0"/>
    <n v="58"/>
    <n v="5"/>
    <n v="0"/>
    <n v="0"/>
    <n v="63"/>
    <n v="5"/>
    <n v="15"/>
    <n v="15"/>
    <n v="40"/>
    <n v="0"/>
  </r>
  <r>
    <n v="205000895"/>
    <s v="Kit, ACQ.UPLC I-Class PDA Tubing Sgl DT"/>
    <s v="MIL (US31)"/>
    <m/>
    <s v="LC"/>
    <s v="I-Class"/>
    <s v="Kits"/>
    <n v="50.45"/>
    <s v="Linda Trautwein"/>
    <s v="Demand Plan"/>
    <n v="0"/>
    <n v="0"/>
    <n v="0"/>
    <n v="0"/>
    <m/>
    <n v="0"/>
    <n v="0"/>
    <n v="0"/>
    <n v="0"/>
    <n v="0"/>
    <n v="0"/>
    <n v="0"/>
    <n v="2"/>
    <n v="4"/>
    <n v="6"/>
    <n v="17"/>
    <n v="22"/>
    <n v="43"/>
    <n v="34"/>
    <n v="116"/>
    <n v="36"/>
    <n v="32.6953125"/>
    <n v="37.96875"/>
    <n v="40.078125"/>
    <n v="0"/>
  </r>
  <r>
    <n v="205000895"/>
    <s v="Kit, ACQ.UPLC I-Class PDA Tubing Sgl DT"/>
    <s v="MIL (US31)"/>
    <m/>
    <s v="LC"/>
    <s v="I-Class"/>
    <s v="Kits"/>
    <n v="50.45"/>
    <s v="Linda Trautwein"/>
    <s v="Backlog"/>
    <n v="0"/>
    <n v="0"/>
    <n v="0"/>
    <n v="0"/>
    <n v="0"/>
    <n v="0"/>
    <n v="0"/>
    <n v="0"/>
    <n v="0"/>
    <n v="0"/>
    <n v="0"/>
    <n v="0"/>
    <n v="0"/>
    <n v="0"/>
    <n v="0"/>
    <n v="0"/>
    <n v="0"/>
    <n v="0"/>
    <n v="0"/>
    <n v="0"/>
    <n v="0"/>
    <n v="0"/>
    <n v="0"/>
    <n v="0"/>
    <n v="0"/>
  </r>
  <r>
    <n v="205000895"/>
    <s v="Kit, ACQ.UPLC I-Class PDA Tubing Sgl DT"/>
    <s v="MIL (US31)"/>
    <m/>
    <s v="LC"/>
    <s v="I-Class"/>
    <s v="Kits"/>
    <n v="50.45"/>
    <s v="Linda Trautwein"/>
    <s v="End Inv @ Accept Plan Volume"/>
    <n v="0"/>
    <n v="0"/>
    <n v="0"/>
    <n v="0"/>
    <m/>
    <n v="0"/>
    <n v="0"/>
    <n v="0"/>
    <n v="152"/>
    <n v="152"/>
    <n v="0"/>
    <n v="0"/>
    <n v="121"/>
    <n v="152"/>
    <n v="152"/>
    <n v="183"/>
    <n v="163"/>
    <n v="123"/>
    <n v="77"/>
    <m/>
    <n v="48"/>
    <n v="45.3046875"/>
    <n v="42.3359375"/>
    <n v="37.2578125"/>
    <m/>
  </r>
  <r>
    <n v="205000895"/>
    <s v="Kit, ACQ.UPLC I-Class PDA Tubing Sgl DT"/>
    <s v="MIL (US31)"/>
    <n v="35"/>
    <s v="LC"/>
    <s v="I-Class"/>
    <s v="Kits"/>
    <n v="50.45"/>
    <s v="Linda Trautwein"/>
    <s v="Planned Ending INV"/>
    <n v="0"/>
    <n v="0"/>
    <n v="0"/>
    <n v="0"/>
    <m/>
    <n v="0"/>
    <n v="0"/>
    <n v="0"/>
    <n v="152"/>
    <n v="152"/>
    <n v="0"/>
    <n v="0"/>
    <n v="121"/>
    <n v="152"/>
    <n v="152"/>
    <n v="183"/>
    <n v="163"/>
    <n v="123"/>
    <n v="77"/>
    <m/>
    <n v="48"/>
    <n v="45.3046875"/>
    <n v="42.3359375"/>
    <n v="37.2578125"/>
    <m/>
  </r>
  <r>
    <n v="205000895"/>
    <s v="Kit, ACQ.UPLC I-Class PDA Tubing Sgl DT"/>
    <s v="MIL (US31)"/>
    <n v="35"/>
    <s v="LC"/>
    <s v="I-Class"/>
    <s v="Kits"/>
    <n v="50.45"/>
    <s v="Linda Trautwein"/>
    <s v="Planned Ending INV Value"/>
    <n v="0"/>
    <n v="0"/>
    <n v="0"/>
    <n v="0"/>
    <n v="0"/>
    <n v="0"/>
    <n v="0"/>
    <n v="0"/>
    <n v="8563.68"/>
    <n v="8563.68"/>
    <n v="0"/>
    <n v="0"/>
    <n v="6817.14"/>
    <n v="7668.4000000000005"/>
    <n v="7668.4000000000005"/>
    <n v="9232.35"/>
    <n v="8223.35"/>
    <n v="6205.35"/>
    <n v="3884.65"/>
    <m/>
    <n v="2421.6000000000004"/>
    <n v="2285.6214843749999"/>
    <n v="2135.8480468749999"/>
    <n v="1879.6566406250001"/>
    <m/>
  </r>
  <r>
    <n v="205000895"/>
    <s v="Kit, ACQ.UPLC I-Class PDA Tubing Sgl DT"/>
    <s v="MIL (US31)"/>
    <m/>
    <s v="LC"/>
    <s v="I-Class"/>
    <s v="Kits"/>
    <n v="50.45"/>
    <s v="Linda Trautwein"/>
    <s v="Planned Ending Inv Value @ Accpt Plan"/>
    <m/>
    <m/>
    <m/>
    <m/>
    <n v="0"/>
    <m/>
    <m/>
    <m/>
    <m/>
    <n v="0"/>
    <n v="0"/>
    <n v="0"/>
    <n v="6817.14"/>
    <n v="7668.4000000000005"/>
    <n v="7668.4000000000005"/>
    <n v="9232.35"/>
    <n v="8223.35"/>
    <n v="6205.35"/>
    <n v="3884.65"/>
    <m/>
    <n v="2421.6000000000004"/>
    <n v="2285.6214843749999"/>
    <n v="2135.8480468749999"/>
    <n v="1879.6566406250001"/>
    <m/>
  </r>
  <r>
    <n v="205000895"/>
    <s v="Kit, ACQ.UPLC I-Class PDA Tubing Sgl DT"/>
    <s v="MIL (US31)"/>
    <m/>
    <s v="LC"/>
    <s v="I-Class"/>
    <s v="Kits"/>
    <n v="50.45"/>
    <s v="Linda Trautwein"/>
    <s v="Proposed Production "/>
    <m/>
    <m/>
    <m/>
    <m/>
    <m/>
    <m/>
    <m/>
    <m/>
    <m/>
    <m/>
    <m/>
    <m/>
    <m/>
    <n v="50"/>
    <n v="50"/>
    <n v="58"/>
    <n v="5"/>
    <n v="0"/>
    <n v="0"/>
    <n v="63"/>
    <n v="5"/>
    <n v="30"/>
    <n v="35"/>
    <n v="35"/>
    <n v="0"/>
  </r>
  <r>
    <n v="205000896"/>
    <s v="Kit, ACQ.UPLC I-Class TUV Tubing Sgl DT"/>
    <s v="MIL (US31)"/>
    <m/>
    <s v="LC"/>
    <s v="I-Class"/>
    <s v="Kits"/>
    <n v="52.56"/>
    <s v="Linda Trautwein"/>
    <s v="∆ Accepted from Proposed"/>
    <m/>
    <m/>
    <m/>
    <m/>
    <m/>
    <m/>
    <m/>
    <m/>
    <m/>
    <n v="0"/>
    <n v="0"/>
    <n v="0"/>
    <n v="880"/>
    <n v="-70"/>
    <n v="810"/>
    <n v="0"/>
    <n v="0"/>
    <n v="0"/>
    <n v="0"/>
    <m/>
    <n v="0"/>
    <n v="0"/>
    <n v="0"/>
    <n v="0"/>
    <m/>
  </r>
  <r>
    <n v="205000896"/>
    <s v="Kit, ACQ.UPLC I-Class TUV Tubing Sgl DT"/>
    <s v="MIL (US31)"/>
    <m/>
    <s v="LC"/>
    <s v="I-Class"/>
    <s v="Kits"/>
    <n v="52.56"/>
    <s v="Linda Trautwein"/>
    <s v="∆ Proposed from Current"/>
    <m/>
    <m/>
    <m/>
    <m/>
    <m/>
    <m/>
    <m/>
    <m/>
    <m/>
    <n v="0"/>
    <m/>
    <m/>
    <n v="-105"/>
    <n v="-130"/>
    <n v="-235"/>
    <n v="0"/>
    <n v="0"/>
    <n v="0"/>
    <n v="0"/>
    <m/>
    <n v="0"/>
    <n v="0"/>
    <n v="0"/>
    <n v="-5"/>
    <m/>
  </r>
  <r>
    <n v="205000896"/>
    <s v="Kit, ACQ.UPLC I-Class TUV Tubing Sgl DT"/>
    <s v="MIL (US31)"/>
    <m/>
    <s v="LC"/>
    <s v="I-Class"/>
    <s v="Kits"/>
    <n v="52.56"/>
    <s v="Linda Trautwein"/>
    <s v="Accepted Plan"/>
    <m/>
    <m/>
    <m/>
    <m/>
    <m/>
    <m/>
    <m/>
    <m/>
    <m/>
    <n v="0"/>
    <m/>
    <m/>
    <n v="880"/>
    <n v="0"/>
    <n v="0"/>
    <n v="0"/>
    <n v="10"/>
    <n v="0"/>
    <n v="0"/>
    <n v="10"/>
    <n v="0"/>
    <n v="0"/>
    <n v="0"/>
    <n v="10"/>
    <n v="0"/>
  </r>
  <r>
    <n v="205000896"/>
    <s v="Kit, ACQ.UPLC I-Class TUV Tubing Sgl DT"/>
    <s v="MIL (US31)"/>
    <m/>
    <s v="LC"/>
    <s v="I-Class"/>
    <s v="Kits"/>
    <n v="52.56"/>
    <s v="Linda Trautwein"/>
    <s v="Budget"/>
    <n v="0"/>
    <n v="0"/>
    <n v="0"/>
    <n v="0"/>
    <m/>
    <n v="0"/>
    <n v="0"/>
    <n v="0"/>
    <n v="0"/>
    <m/>
    <n v="0"/>
    <n v="0"/>
    <n v="0"/>
    <n v="0"/>
    <m/>
    <n v="100"/>
    <n v="100"/>
    <n v="100"/>
    <n v="150"/>
    <n v="450"/>
    <n v="0"/>
    <n v="0"/>
    <n v="20"/>
    <n v="34"/>
    <n v="0"/>
  </r>
  <r>
    <n v="205000896"/>
    <s v="Kit, ACQ.UPLC I-Class TUV Tubing Sgl DT"/>
    <s v="MIL (US31)"/>
    <m/>
    <s v="LC"/>
    <s v="I-Class"/>
    <s v="Kits"/>
    <n v="52.56"/>
    <s v="Linda Trautwein"/>
    <s v="Current Production Plan"/>
    <m/>
    <m/>
    <m/>
    <m/>
    <m/>
    <m/>
    <m/>
    <m/>
    <m/>
    <n v="0"/>
    <n v="0"/>
    <n v="0"/>
    <n v="0"/>
    <n v="0"/>
    <n v="0"/>
    <n v="0"/>
    <n v="10"/>
    <n v="0"/>
    <n v="0"/>
    <n v="10"/>
    <n v="0"/>
    <n v="0"/>
    <n v="0"/>
    <n v="15"/>
    <n v="0"/>
  </r>
  <r>
    <n v="205000896"/>
    <s v="Kit, ACQ.UPLC I-Class TUV Tubing Sgl DT"/>
    <s v="MIL (US31)"/>
    <m/>
    <s v="LC"/>
    <s v="I-Class"/>
    <s v="Kits"/>
    <n v="52.56"/>
    <s v="Linda Trautwein"/>
    <s v="Demand Plan"/>
    <n v="0"/>
    <n v="0"/>
    <n v="0"/>
    <n v="0"/>
    <m/>
    <n v="0"/>
    <n v="0"/>
    <n v="0"/>
    <n v="0"/>
    <n v="0"/>
    <n v="0"/>
    <n v="0"/>
    <n v="1"/>
    <n v="36"/>
    <n v="37"/>
    <n v="7"/>
    <n v="19"/>
    <n v="17"/>
    <n v="17"/>
    <n v="60"/>
    <n v="11"/>
    <n v="15.5"/>
    <n v="18"/>
    <n v="19"/>
    <n v="0"/>
  </r>
  <r>
    <n v="205000896"/>
    <s v="Kit, ACQ.UPLC I-Class TUV Tubing Sgl DT"/>
    <s v="MIL (US31)"/>
    <m/>
    <s v="LC"/>
    <s v="I-Class"/>
    <s v="Kits"/>
    <n v="52.56"/>
    <s v="Linda Trautwein"/>
    <s v="Backlog"/>
    <n v="0"/>
    <n v="0"/>
    <n v="0"/>
    <n v="0"/>
    <n v="0"/>
    <n v="0"/>
    <n v="0"/>
    <n v="0"/>
    <n v="0"/>
    <n v="0"/>
    <n v="0"/>
    <n v="0"/>
    <n v="0"/>
    <n v="0"/>
    <n v="0"/>
    <n v="0"/>
    <n v="0"/>
    <n v="0"/>
    <n v="0"/>
    <n v="0"/>
    <m/>
    <n v="0"/>
    <n v="0"/>
    <n v="0"/>
    <n v="0"/>
  </r>
  <r>
    <n v="205000896"/>
    <s v="Kit, ACQ.UPLC I-Class TUV Tubing Sgl DT"/>
    <s v="MIL (US31)"/>
    <m/>
    <s v="LC"/>
    <s v="I-Class"/>
    <s v="Kits"/>
    <n v="52.56"/>
    <s v="Linda Trautwein"/>
    <s v="End Inv @ Accept Plan Volume"/>
    <n v="0"/>
    <n v="0"/>
    <n v="0"/>
    <n v="0"/>
    <m/>
    <n v="0"/>
    <n v="0"/>
    <n v="0"/>
    <n v="142"/>
    <n v="142"/>
    <n v="0"/>
    <n v="0"/>
    <n v="100"/>
    <n v="142"/>
    <n v="142"/>
    <n v="125"/>
    <n v="118"/>
    <n v="100"/>
    <n v="79"/>
    <m/>
    <n v="70"/>
    <n v="54.5"/>
    <n v="36.5"/>
    <n v="27.5"/>
    <m/>
  </r>
  <r>
    <n v="205000896"/>
    <s v="Kit, ACQ.UPLC I-Class TUV Tubing Sgl DT"/>
    <s v="MIL (US31)"/>
    <n v="35"/>
    <s v="LC"/>
    <s v="I-Class"/>
    <s v="Kits"/>
    <n v="52.56"/>
    <s v="Linda Trautwein"/>
    <s v="Planned Ending INV"/>
    <n v="0"/>
    <n v="0"/>
    <n v="0"/>
    <n v="0"/>
    <m/>
    <n v="0"/>
    <n v="0"/>
    <n v="0"/>
    <n v="142"/>
    <n v="142"/>
    <n v="0"/>
    <n v="0"/>
    <n v="100"/>
    <n v="142"/>
    <n v="142"/>
    <n v="125"/>
    <n v="118"/>
    <n v="100"/>
    <n v="79"/>
    <m/>
    <n v="70"/>
    <n v="54.5"/>
    <n v="36.5"/>
    <n v="27.5"/>
    <m/>
  </r>
  <r>
    <n v="205000896"/>
    <s v="Kit, ACQ.UPLC I-Class TUV Tubing Sgl DT"/>
    <s v="MIL (US31)"/>
    <n v="35"/>
    <s v="LC"/>
    <s v="I-Class"/>
    <s v="Kits"/>
    <n v="52.56"/>
    <s v="Linda Trautwein"/>
    <s v="Planned Ending INV Value"/>
    <n v="0"/>
    <n v="0"/>
    <n v="0"/>
    <n v="0"/>
    <n v="0"/>
    <n v="0"/>
    <n v="0"/>
    <n v="0"/>
    <n v="8299.9"/>
    <n v="8299.9"/>
    <n v="0"/>
    <n v="0"/>
    <n v="5845"/>
    <n v="7463.52"/>
    <n v="7463.52"/>
    <n v="6570"/>
    <n v="6202.08"/>
    <n v="5256"/>
    <n v="4152.24"/>
    <m/>
    <n v="3679.2000000000003"/>
    <n v="2864.52"/>
    <n v="1918.44"/>
    <n v="1445.4"/>
    <m/>
  </r>
  <r>
    <n v="205000896"/>
    <s v="Kit, ACQ.UPLC I-Class TUV Tubing Sgl DT"/>
    <s v="MIL (US31)"/>
    <m/>
    <s v="LC"/>
    <s v="I-Class"/>
    <s v="Kits"/>
    <n v="52.56"/>
    <s v="Linda Trautwein"/>
    <s v="Planned Ending Inv Value @ Accpt Plan"/>
    <m/>
    <m/>
    <m/>
    <m/>
    <n v="0"/>
    <m/>
    <m/>
    <m/>
    <m/>
    <n v="0"/>
    <n v="0"/>
    <n v="0"/>
    <n v="5845"/>
    <n v="7463.52"/>
    <n v="7463.52"/>
    <n v="6570"/>
    <n v="6202.08"/>
    <n v="5256"/>
    <n v="4152.24"/>
    <m/>
    <n v="3679.2000000000003"/>
    <n v="2864.52"/>
    <n v="1918.44"/>
    <n v="1445.4"/>
    <m/>
  </r>
  <r>
    <n v="205000896"/>
    <s v="Kit, ACQ.UPLC I-Class TUV Tubing Sgl DT"/>
    <s v="MIL (US31)"/>
    <m/>
    <s v="LC"/>
    <s v="I-Class"/>
    <s v="Kits"/>
    <n v="52.56"/>
    <s v="Linda Trautwein"/>
    <s v="Proposed Production "/>
    <m/>
    <m/>
    <m/>
    <m/>
    <m/>
    <m/>
    <m/>
    <m/>
    <m/>
    <m/>
    <m/>
    <m/>
    <m/>
    <n v="70"/>
    <n v="70"/>
    <n v="0"/>
    <n v="10"/>
    <n v="0"/>
    <n v="0"/>
    <n v="10"/>
    <n v="0"/>
    <n v="0"/>
    <n v="0"/>
    <n v="10"/>
    <n v="0"/>
  </r>
  <r>
    <n v="205000898"/>
    <s v="Kit, ACQ. UPLC I-Class CM-A Tubing 2 Col"/>
    <s v="MIL (US31)"/>
    <m/>
    <s v="LC"/>
    <s v="I-Class"/>
    <s v="Kits"/>
    <n v="952.09"/>
    <s v="Linda Trautwein"/>
    <s v="∆ Accepted from Proposed"/>
    <m/>
    <m/>
    <m/>
    <m/>
    <m/>
    <m/>
    <m/>
    <m/>
    <m/>
    <n v="0"/>
    <n v="0"/>
    <n v="0"/>
    <n v="645"/>
    <n v="-50"/>
    <n v="595"/>
    <n v="0"/>
    <n v="0"/>
    <n v="0"/>
    <n v="0"/>
    <m/>
    <n v="0"/>
    <n v="0"/>
    <n v="0"/>
    <n v="0"/>
    <m/>
  </r>
  <r>
    <n v="205000898"/>
    <s v="Kit, ACQ. UPLC I-Class CM-A Tubing 2 Col"/>
    <s v="MIL (US31)"/>
    <m/>
    <s v="LC"/>
    <s v="I-Class"/>
    <s v="Kits"/>
    <n v="952.09"/>
    <s v="Linda Trautwein"/>
    <s v="∆ Proposed from Current"/>
    <m/>
    <m/>
    <m/>
    <m/>
    <m/>
    <m/>
    <m/>
    <m/>
    <m/>
    <n v="0"/>
    <m/>
    <m/>
    <n v="-90"/>
    <n v="0"/>
    <n v="-90"/>
    <n v="0"/>
    <n v="0"/>
    <n v="0"/>
    <n v="0"/>
    <m/>
    <n v="0"/>
    <n v="0"/>
    <n v="-5"/>
    <n v="1"/>
    <m/>
  </r>
  <r>
    <n v="205000898"/>
    <s v="Kit, ACQ. UPLC I-Class CM-A Tubing 2 Col"/>
    <s v="MIL (US31)"/>
    <m/>
    <s v="LC"/>
    <s v="I-Class"/>
    <s v="Kits"/>
    <n v="952.09"/>
    <s v="Linda Trautwein"/>
    <s v="Accepted Plan"/>
    <m/>
    <m/>
    <m/>
    <m/>
    <m/>
    <m/>
    <m/>
    <m/>
    <m/>
    <n v="0"/>
    <m/>
    <m/>
    <n v="645"/>
    <n v="0"/>
    <n v="0"/>
    <n v="50"/>
    <n v="5"/>
    <n v="110"/>
    <n v="75"/>
    <n v="240"/>
    <n v="65"/>
    <n v="65"/>
    <n v="70"/>
    <n v="76"/>
    <n v="0"/>
  </r>
  <r>
    <n v="205000898"/>
    <s v="Kit, ACQ. UPLC I-Class CM-A Tubing 2 Col"/>
    <s v="MIL (US31)"/>
    <m/>
    <s v="LC"/>
    <s v="I-Class"/>
    <s v="Kits"/>
    <n v="952.09"/>
    <s v="Linda Trautwein"/>
    <s v="Budget"/>
    <n v="0"/>
    <n v="0"/>
    <n v="0"/>
    <n v="0"/>
    <m/>
    <n v="0"/>
    <n v="0"/>
    <n v="0"/>
    <n v="0"/>
    <m/>
    <n v="0"/>
    <n v="0"/>
    <n v="0"/>
    <n v="0"/>
    <m/>
    <n v="47"/>
    <n v="92"/>
    <n v="113"/>
    <n v="160"/>
    <n v="412"/>
    <n v="100"/>
    <n v="110"/>
    <n v="105"/>
    <n v="135"/>
    <n v="0"/>
  </r>
  <r>
    <n v="205000898"/>
    <s v="Kit, ACQ. UPLC I-Class CM-A Tubing 2 Col"/>
    <s v="MIL (US31)"/>
    <m/>
    <s v="LC"/>
    <s v="I-Class"/>
    <s v="Kits"/>
    <n v="952.09"/>
    <s v="Linda Trautwein"/>
    <s v="Current Production Plan"/>
    <m/>
    <m/>
    <m/>
    <m/>
    <m/>
    <m/>
    <m/>
    <m/>
    <m/>
    <n v="0"/>
    <n v="0"/>
    <n v="0"/>
    <n v="0"/>
    <n v="0"/>
    <n v="0"/>
    <n v="50"/>
    <n v="5"/>
    <n v="110"/>
    <n v="75"/>
    <n v="240"/>
    <n v="65"/>
    <n v="65"/>
    <n v="75"/>
    <n v="75"/>
    <n v="0"/>
  </r>
  <r>
    <n v="205000898"/>
    <s v="Kit, ACQ. UPLC I-Class CM-A Tubing 2 Col"/>
    <s v="MIL (US31)"/>
    <m/>
    <s v="LC"/>
    <s v="I-Class"/>
    <s v="Kits"/>
    <n v="952.09"/>
    <s v="Linda Trautwein"/>
    <s v="Demand Plan"/>
    <n v="0"/>
    <n v="0"/>
    <n v="0"/>
    <n v="0"/>
    <m/>
    <n v="0"/>
    <n v="0"/>
    <n v="0"/>
    <n v="0"/>
    <n v="0"/>
    <n v="0"/>
    <n v="0"/>
    <n v="8"/>
    <n v="0"/>
    <n v="8"/>
    <n v="38"/>
    <n v="35"/>
    <n v="78"/>
    <n v="87"/>
    <n v="238"/>
    <n v="56"/>
    <n v="62"/>
    <n v="72"/>
    <n v="76"/>
    <n v="0"/>
  </r>
  <r>
    <n v="205000898"/>
    <s v="Kit, ACQ. UPLC I-Class CM-A Tubing 2 Col"/>
    <s v="MIL (US31)"/>
    <m/>
    <s v="LC"/>
    <s v="I-Class"/>
    <s v="Kits"/>
    <n v="952.09"/>
    <s v="Linda Trautwein"/>
    <s v="Backlog"/>
    <n v="0"/>
    <n v="0"/>
    <n v="0"/>
    <n v="0"/>
    <n v="0"/>
    <n v="0"/>
    <n v="0"/>
    <n v="0"/>
    <n v="0"/>
    <n v="0"/>
    <n v="0"/>
    <n v="0"/>
    <n v="0"/>
    <n v="0"/>
    <n v="0"/>
    <n v="0"/>
    <n v="0"/>
    <n v="0"/>
    <n v="0"/>
    <n v="0"/>
    <m/>
    <n v="0"/>
    <n v="0"/>
    <n v="0"/>
    <n v="0"/>
  </r>
  <r>
    <n v="205000898"/>
    <s v="Kit, ACQ. UPLC I-Class CM-A Tubing 2 Col"/>
    <s v="MIL (US31)"/>
    <m/>
    <s v="LC"/>
    <s v="I-Class"/>
    <s v="Kits"/>
    <n v="952.09"/>
    <s v="Linda Trautwein"/>
    <s v="End Inv @ Accept Plan Volume"/>
    <n v="0"/>
    <n v="0"/>
    <n v="0"/>
    <n v="0"/>
    <m/>
    <n v="0"/>
    <n v="0"/>
    <n v="0"/>
    <n v="65"/>
    <n v="65"/>
    <n v="0"/>
    <n v="0"/>
    <n v="69"/>
    <n v="65"/>
    <n v="65"/>
    <n v="70"/>
    <n v="33"/>
    <n v="53"/>
    <n v="34"/>
    <m/>
    <n v="43"/>
    <n v="46"/>
    <n v="44"/>
    <n v="44"/>
    <m/>
  </r>
  <r>
    <n v="205000898"/>
    <s v="Kit, ACQ. UPLC I-Class CM-A Tubing 2 Col"/>
    <s v="MIL (US31)"/>
    <n v="30"/>
    <s v="LC"/>
    <s v="I-Class"/>
    <s v="Kits"/>
    <n v="952.09"/>
    <s v="Linda Trautwein"/>
    <s v="Planned Ending INV"/>
    <n v="0"/>
    <n v="0"/>
    <n v="0"/>
    <n v="0"/>
    <m/>
    <n v="0"/>
    <n v="0"/>
    <n v="0"/>
    <n v="65"/>
    <n v="65"/>
    <n v="0"/>
    <n v="0"/>
    <n v="69"/>
    <n v="65"/>
    <n v="65"/>
    <n v="70"/>
    <n v="33"/>
    <n v="53"/>
    <n v="34"/>
    <m/>
    <n v="43"/>
    <n v="46"/>
    <n v="44"/>
    <n v="44"/>
    <m/>
  </r>
  <r>
    <n v="205000898"/>
    <s v="Kit, ACQ. UPLC I-Class CM-A Tubing 2 Col"/>
    <s v="MIL (US31)"/>
    <n v="30"/>
    <s v="LC"/>
    <s v="I-Class"/>
    <s v="Kits"/>
    <n v="952.09"/>
    <s v="Linda Trautwein"/>
    <s v="Planned Ending INV Value"/>
    <n v="0"/>
    <n v="0"/>
    <n v="0"/>
    <n v="0"/>
    <n v="0"/>
    <n v="0"/>
    <n v="0"/>
    <n v="0"/>
    <n v="68971.5"/>
    <n v="68971.5"/>
    <n v="0"/>
    <n v="0"/>
    <n v="57071.970000000008"/>
    <n v="61885.85"/>
    <n v="61885.85"/>
    <n v="66646.3"/>
    <n v="31418.97"/>
    <n v="50460.770000000004"/>
    <n v="32371.06"/>
    <m/>
    <n v="40939.870000000003"/>
    <n v="43796.14"/>
    <n v="41891.96"/>
    <n v="41891.96"/>
    <m/>
  </r>
  <r>
    <n v="205000898"/>
    <s v="Kit, ACQ. UPLC I-Class CM-A Tubing 2 Col"/>
    <s v="MIL (US31)"/>
    <m/>
    <s v="LC"/>
    <s v="I-Class"/>
    <s v="Kits"/>
    <n v="952.09"/>
    <s v="Linda Trautwein"/>
    <s v="Planned Ending Inv Value @ Accpt Plan"/>
    <m/>
    <m/>
    <m/>
    <m/>
    <n v="0"/>
    <m/>
    <m/>
    <m/>
    <m/>
    <n v="0"/>
    <n v="0"/>
    <n v="0"/>
    <n v="57071.970000000008"/>
    <n v="61885.85"/>
    <n v="61885.85"/>
    <n v="66646.3"/>
    <n v="31418.97"/>
    <n v="50460.770000000004"/>
    <n v="32371.06"/>
    <m/>
    <n v="40939.870000000003"/>
    <n v="43796.14"/>
    <n v="41891.96"/>
    <n v="41891.96"/>
    <m/>
  </r>
  <r>
    <n v="205000898"/>
    <s v="Kit, ACQ. UPLC I-Class CM-A Tubing 2 Col"/>
    <s v="MIL (US31)"/>
    <m/>
    <s v="LC"/>
    <s v="I-Class"/>
    <s v="Kits"/>
    <n v="952.09"/>
    <s v="Linda Trautwein"/>
    <s v="Proposed Production "/>
    <m/>
    <m/>
    <m/>
    <m/>
    <m/>
    <m/>
    <m/>
    <m/>
    <m/>
    <m/>
    <m/>
    <m/>
    <m/>
    <n v="50"/>
    <n v="50"/>
    <n v="50"/>
    <n v="5"/>
    <n v="110"/>
    <n v="75"/>
    <n v="240"/>
    <n v="65"/>
    <n v="65"/>
    <n v="70"/>
    <n v="76"/>
    <n v="0"/>
  </r>
  <r>
    <n v="205000986"/>
    <s v="Kit, ACQUITY UPC2 CM-A 2 Column Tubing"/>
    <s v="MIL (US31)"/>
    <m/>
    <s v="Purification"/>
    <s v="UPC2"/>
    <s v="Kits"/>
    <n v="828.78"/>
    <s v="Sharon Bibbo"/>
    <s v="∆ Accepted from Proposed"/>
    <m/>
    <m/>
    <m/>
    <m/>
    <m/>
    <m/>
    <m/>
    <m/>
    <m/>
    <n v="0"/>
    <m/>
    <m/>
    <m/>
    <m/>
    <n v="0"/>
    <n v="0"/>
    <n v="0"/>
    <n v="0"/>
    <n v="0"/>
    <m/>
    <n v="0"/>
    <n v="0"/>
    <n v="0"/>
    <n v="0"/>
    <m/>
  </r>
  <r>
    <n v="205000986"/>
    <s v="Kit, ACQUITY UPC2 CM-A 2 Column Tubing"/>
    <s v="MIL (US31)"/>
    <m/>
    <s v="Purification"/>
    <s v="UPC2"/>
    <s v="Kits"/>
    <n v="828.78"/>
    <s v="Sharon Bibbo"/>
    <s v="∆ Proposed from Current"/>
    <m/>
    <m/>
    <m/>
    <m/>
    <m/>
    <m/>
    <m/>
    <m/>
    <m/>
    <n v="0"/>
    <m/>
    <m/>
    <m/>
    <m/>
    <n v="0"/>
    <n v="0"/>
    <n v="0"/>
    <n v="0"/>
    <n v="0"/>
    <m/>
    <n v="0"/>
    <n v="50"/>
    <n v="5"/>
    <n v="0"/>
    <m/>
  </r>
  <r>
    <n v="205000986"/>
    <s v="Kit, ACQUITY UPC2 CM-A 2 Column Tubing"/>
    <s v="MIL (US31)"/>
    <m/>
    <s v="Purification"/>
    <s v="UPC2"/>
    <s v="Kits"/>
    <n v="828.78"/>
    <s v="Sharon Bibbo"/>
    <s v="Accepted Plan"/>
    <m/>
    <m/>
    <m/>
    <m/>
    <m/>
    <m/>
    <m/>
    <m/>
    <m/>
    <n v="0"/>
    <m/>
    <m/>
    <m/>
    <m/>
    <n v="0"/>
    <n v="31"/>
    <n v="90"/>
    <n v="105"/>
    <n v="15"/>
    <n v="241"/>
    <n v="13"/>
    <n v="90"/>
    <n v="50"/>
    <n v="50"/>
    <n v="0"/>
  </r>
  <r>
    <n v="205000986"/>
    <s v="Kit, ACQUITY UPC2 CM-A 2 Column Tubing"/>
    <s v="MIL (US31)"/>
    <m/>
    <s v="Purification"/>
    <s v="UPC2"/>
    <s v="Kits"/>
    <n v="828.78"/>
    <s v="Sharon Bibbo"/>
    <s v="Budget"/>
    <n v="0"/>
    <n v="0"/>
    <n v="0"/>
    <n v="0"/>
    <m/>
    <n v="0"/>
    <n v="0"/>
    <n v="0"/>
    <n v="0"/>
    <m/>
    <n v="0"/>
    <n v="0"/>
    <n v="0"/>
    <n v="0"/>
    <m/>
    <n v="0"/>
    <n v="0"/>
    <n v="0"/>
    <n v="0"/>
    <n v="0"/>
    <n v="0"/>
    <n v="0"/>
    <n v="0"/>
    <n v="0"/>
    <n v="0"/>
  </r>
  <r>
    <n v="205000986"/>
    <s v="Kit, ACQUITY UPC2 CM-A 2 Column Tubing"/>
    <s v="MIL (US31)"/>
    <m/>
    <s v="Purification"/>
    <s v="UPC2"/>
    <s v="Kits"/>
    <n v="828.78"/>
    <s v="Sharon Bibbo"/>
    <s v="Current Production Plan"/>
    <m/>
    <m/>
    <m/>
    <m/>
    <m/>
    <m/>
    <m/>
    <m/>
    <m/>
    <n v="0"/>
    <m/>
    <m/>
    <m/>
    <m/>
    <n v="0"/>
    <n v="31"/>
    <n v="90"/>
    <n v="105"/>
    <n v="15"/>
    <n v="241"/>
    <n v="13"/>
    <n v="40"/>
    <n v="45"/>
    <n v="50"/>
    <n v="0"/>
  </r>
  <r>
    <n v="205000986"/>
    <s v="Kit, ACQUITY UPC2 CM-A 2 Column Tubing"/>
    <s v="MIL (US31)"/>
    <m/>
    <s v="Purification"/>
    <s v="UPC2"/>
    <s v="Kits"/>
    <n v="828.78"/>
    <s v="Sharon Bibbo"/>
    <s v="Demand Plan"/>
    <n v="0"/>
    <n v="0"/>
    <n v="0"/>
    <n v="0"/>
    <m/>
    <n v="0"/>
    <n v="0"/>
    <n v="0"/>
    <n v="0"/>
    <n v="0"/>
    <n v="0"/>
    <n v="0"/>
    <n v="0"/>
    <n v="0"/>
    <n v="0"/>
    <n v="0"/>
    <n v="13"/>
    <n v="33"/>
    <n v="35"/>
    <n v="81"/>
    <n v="30"/>
    <n v="50"/>
    <n v="50"/>
    <n v="55"/>
    <n v="0"/>
  </r>
  <r>
    <n v="205000986"/>
    <s v="Kit, ACQUITY UPC2 CM-A 2 Column Tubing"/>
    <s v="MIL (US31)"/>
    <m/>
    <s v="Purification"/>
    <s v="UPC2"/>
    <s v="Kits"/>
    <n v="828.78"/>
    <s v="Sharon Bibbo"/>
    <s v="Backlog"/>
    <n v="0"/>
    <n v="0"/>
    <n v="0"/>
    <n v="0"/>
    <n v="0"/>
    <n v="0"/>
    <n v="0"/>
    <n v="0"/>
    <n v="0"/>
    <n v="0"/>
    <n v="0"/>
    <n v="0"/>
    <n v="0"/>
    <n v="0"/>
    <n v="0"/>
    <n v="0"/>
    <n v="0"/>
    <n v="0"/>
    <n v="0"/>
    <n v="0"/>
    <m/>
    <n v="0"/>
    <n v="0"/>
    <n v="0"/>
    <n v="0"/>
  </r>
  <r>
    <n v="205000986"/>
    <s v="Kit, ACQUITY UPC2 CM-A 2 Column Tubing"/>
    <s v="MIL (US31)"/>
    <m/>
    <s v="Purification"/>
    <s v="UPC2"/>
    <s v="Kits"/>
    <n v="828.78"/>
    <s v="Sharon Bibbo"/>
    <s v="End Inv @ Accept Plan Volume"/>
    <n v="0"/>
    <n v="0"/>
    <n v="0"/>
    <n v="0"/>
    <m/>
    <n v="0"/>
    <n v="0"/>
    <n v="0"/>
    <n v="0"/>
    <n v="0"/>
    <n v="0"/>
    <n v="0"/>
    <n v="0"/>
    <n v="0"/>
    <n v="0"/>
    <n v="10"/>
    <n v="49"/>
    <n v="98"/>
    <n v="64"/>
    <m/>
    <n v="13"/>
    <n v="53"/>
    <n v="53"/>
    <n v="48"/>
    <m/>
  </r>
  <r>
    <n v="205000986"/>
    <s v="Kit, ACQUITY UPC2 CM-A 2 Column Tubing"/>
    <s v="MIL (US31)"/>
    <m/>
    <s v="Purification"/>
    <s v="UPC2"/>
    <s v="Kits"/>
    <n v="828.78"/>
    <s v="Sharon Bibbo"/>
    <s v="Planned Ending INV"/>
    <n v="0"/>
    <n v="0"/>
    <n v="0"/>
    <n v="0"/>
    <m/>
    <n v="0"/>
    <n v="0"/>
    <n v="0"/>
    <n v="0"/>
    <n v="0"/>
    <n v="0"/>
    <n v="0"/>
    <n v="0"/>
    <n v="0"/>
    <n v="0"/>
    <n v="10"/>
    <n v="49"/>
    <n v="98"/>
    <n v="64"/>
    <m/>
    <n v="13"/>
    <n v="53"/>
    <n v="53"/>
    <n v="48"/>
    <m/>
  </r>
  <r>
    <n v="205000986"/>
    <s v="Kit, ACQUITY UPC2 CM-A 2 Column Tubing"/>
    <s v="MIL (US31)"/>
    <m/>
    <s v="Purification"/>
    <s v="UPC2"/>
    <s v="Kits"/>
    <n v="828.78"/>
    <s v="Sharon Bibbo"/>
    <s v="Planned Ending INV Value"/>
    <n v="0"/>
    <n v="0"/>
    <n v="0"/>
    <n v="0"/>
    <n v="0"/>
    <n v="0"/>
    <n v="0"/>
    <n v="0"/>
    <n v="0"/>
    <n v="0"/>
    <n v="0"/>
    <n v="0"/>
    <n v="0"/>
    <n v="0"/>
    <n v="0"/>
    <n v="8287.7999999999993"/>
    <n v="40610.22"/>
    <n v="81220.44"/>
    <n v="53041.919999999998"/>
    <m/>
    <n v="10774.14"/>
    <n v="43925.34"/>
    <n v="43925.34"/>
    <n v="39781.440000000002"/>
    <m/>
  </r>
  <r>
    <n v="205000986"/>
    <s v="Kit, ACQUITY UPC2 CM-A 2 Column Tubing"/>
    <s v="MIL (US31)"/>
    <m/>
    <s v="Purification"/>
    <s v="UPC2"/>
    <s v="Kits"/>
    <n v="828.78"/>
    <s v="Sharon Bibbo"/>
    <s v="Planned Ending Inv Value @ Accpt Plan"/>
    <m/>
    <m/>
    <m/>
    <m/>
    <n v="0"/>
    <m/>
    <m/>
    <m/>
    <m/>
    <n v="0"/>
    <m/>
    <m/>
    <m/>
    <n v="0"/>
    <n v="0"/>
    <n v="8287.7999999999993"/>
    <n v="40610.22"/>
    <n v="81220.44"/>
    <n v="53041.919999999998"/>
    <m/>
    <n v="10774.14"/>
    <n v="43925.34"/>
    <n v="43925.34"/>
    <n v="39781.440000000002"/>
    <m/>
  </r>
  <r>
    <n v="205000986"/>
    <s v="Kit, ACQUITY UPC2 CM-A 2 Column Tubing"/>
    <s v="MIL (US31)"/>
    <m/>
    <s v="Purification"/>
    <s v="UPC2"/>
    <s v="Kits"/>
    <n v="828.78"/>
    <s v="Sharon Bibbo"/>
    <s v="Proposed Production "/>
    <m/>
    <m/>
    <m/>
    <m/>
    <m/>
    <m/>
    <m/>
    <m/>
    <m/>
    <m/>
    <m/>
    <m/>
    <m/>
    <m/>
    <n v="0"/>
    <n v="31"/>
    <n v="90"/>
    <n v="105"/>
    <n v="15"/>
    <n v="241"/>
    <n v="13"/>
    <n v="90"/>
    <n v="50"/>
    <n v="50"/>
    <n v="0"/>
  </r>
  <r>
    <n v="205000999"/>
    <s v="Kit, ACQUITY UPC2 CM-A 4 Column Tubing"/>
    <s v="MIL (US31)"/>
    <m/>
    <s v="Purification"/>
    <s v="UPC2"/>
    <s v="Kits"/>
    <n v="726.03"/>
    <s v="Sharon Bibbo"/>
    <s v="∆ Accepted from Proposed"/>
    <m/>
    <m/>
    <m/>
    <m/>
    <m/>
    <m/>
    <m/>
    <m/>
    <m/>
    <n v="0"/>
    <m/>
    <m/>
    <m/>
    <m/>
    <n v="0"/>
    <n v="0"/>
    <n v="0"/>
    <n v="0"/>
    <n v="0"/>
    <m/>
    <n v="0"/>
    <n v="0"/>
    <n v="0"/>
    <n v="0"/>
    <m/>
  </r>
  <r>
    <n v="205000999"/>
    <s v="Kit, ACQUITY UPC2 CM-A 4 Column Tubing"/>
    <s v="MIL (US31)"/>
    <m/>
    <s v="Purification"/>
    <s v="UPC2"/>
    <s v="Kits"/>
    <n v="726.03"/>
    <s v="Sharon Bibbo"/>
    <s v="∆ Proposed from Current"/>
    <m/>
    <m/>
    <m/>
    <m/>
    <m/>
    <m/>
    <m/>
    <m/>
    <m/>
    <n v="0"/>
    <m/>
    <m/>
    <m/>
    <m/>
    <n v="0"/>
    <n v="0"/>
    <n v="0"/>
    <n v="0"/>
    <n v="0"/>
    <m/>
    <n v="0"/>
    <n v="0"/>
    <n v="10"/>
    <n v="5"/>
    <m/>
  </r>
  <r>
    <n v="205000999"/>
    <s v="Kit, ACQUITY UPC2 CM-A 4 Column Tubing"/>
    <s v="MIL (US31)"/>
    <m/>
    <s v="Purification"/>
    <s v="UPC2"/>
    <s v="Kits"/>
    <n v="726.03"/>
    <s v="Sharon Bibbo"/>
    <s v="Accepted Plan"/>
    <m/>
    <m/>
    <m/>
    <m/>
    <m/>
    <m/>
    <m/>
    <m/>
    <m/>
    <n v="0"/>
    <m/>
    <m/>
    <m/>
    <m/>
    <n v="0"/>
    <n v="12"/>
    <n v="65"/>
    <n v="75"/>
    <n v="7"/>
    <n v="159"/>
    <n v="10"/>
    <n v="0"/>
    <n v="25"/>
    <n v="25"/>
    <n v="0"/>
  </r>
  <r>
    <n v="205000999"/>
    <s v="Kit, ACQUITY UPC2 CM-A 4 Column Tubing"/>
    <s v="MIL (US31)"/>
    <m/>
    <s v="Purification"/>
    <s v="UPC2"/>
    <s v="Kits"/>
    <n v="726.03"/>
    <s v="Sharon Bibbo"/>
    <s v="Budget"/>
    <n v="0"/>
    <n v="0"/>
    <n v="0"/>
    <n v="0"/>
    <m/>
    <n v="0"/>
    <n v="0"/>
    <n v="0"/>
    <n v="0"/>
    <m/>
    <n v="0"/>
    <n v="0"/>
    <n v="0"/>
    <n v="0"/>
    <m/>
    <n v="0"/>
    <n v="0"/>
    <n v="0"/>
    <n v="0"/>
    <n v="0"/>
    <n v="0"/>
    <n v="0"/>
    <n v="0"/>
    <n v="0"/>
    <n v="0"/>
  </r>
  <r>
    <n v="205000999"/>
    <s v="Kit, ACQUITY UPC2 CM-A 4 Column Tubing"/>
    <s v="MIL (US31)"/>
    <m/>
    <s v="Purification"/>
    <s v="UPC2"/>
    <s v="Kits"/>
    <n v="726.03"/>
    <s v="Sharon Bibbo"/>
    <s v="Current Production Plan"/>
    <m/>
    <m/>
    <m/>
    <m/>
    <m/>
    <m/>
    <m/>
    <m/>
    <m/>
    <n v="0"/>
    <m/>
    <m/>
    <m/>
    <m/>
    <n v="0"/>
    <n v="12"/>
    <n v="65"/>
    <n v="75"/>
    <n v="7"/>
    <n v="159"/>
    <n v="10"/>
    <n v="0"/>
    <n v="15"/>
    <n v="20"/>
    <n v="0"/>
  </r>
  <r>
    <n v="205000999"/>
    <s v="Kit, ACQUITY UPC2 CM-A 4 Column Tubing"/>
    <s v="MIL (US31)"/>
    <m/>
    <s v="Purification"/>
    <s v="UPC2"/>
    <s v="Kits"/>
    <n v="726.03"/>
    <s v="Sharon Bibbo"/>
    <s v="Demand Plan"/>
    <n v="0"/>
    <n v="0"/>
    <n v="0"/>
    <n v="0"/>
    <m/>
    <n v="0"/>
    <n v="0"/>
    <n v="0"/>
    <n v="0"/>
    <n v="0"/>
    <n v="0"/>
    <n v="0"/>
    <n v="0"/>
    <n v="0"/>
    <n v="0"/>
    <n v="0"/>
    <n v="7"/>
    <n v="20"/>
    <n v="11"/>
    <n v="38"/>
    <n v="10"/>
    <n v="24.311926605504588"/>
    <n v="24.311926605504588"/>
    <n v="26.743119266055047"/>
    <n v="0"/>
  </r>
  <r>
    <n v="205000999"/>
    <s v="Kit, ACQUITY UPC2 CM-A 4 Column Tubing"/>
    <s v="MIL (US31)"/>
    <m/>
    <s v="Purification"/>
    <s v="UPC2"/>
    <s v="Kits"/>
    <n v="726.03"/>
    <s v="Sharon Bibbo"/>
    <s v="Backlog"/>
    <n v="0"/>
    <n v="0"/>
    <n v="0"/>
    <n v="0"/>
    <n v="0"/>
    <n v="0"/>
    <n v="0"/>
    <n v="0"/>
    <n v="0"/>
    <n v="0"/>
    <n v="0"/>
    <n v="0"/>
    <n v="0"/>
    <n v="0"/>
    <n v="0"/>
    <n v="0"/>
    <n v="0"/>
    <n v="0"/>
    <n v="0"/>
    <n v="0"/>
    <n v="1"/>
    <n v="0"/>
    <n v="0"/>
    <n v="0"/>
    <n v="0"/>
  </r>
  <r>
    <n v="205000999"/>
    <s v="Kit, ACQUITY UPC2 CM-A 4 Column Tubing"/>
    <s v="MIL (US31)"/>
    <m/>
    <s v="Purification"/>
    <s v="UPC2"/>
    <s v="Kits"/>
    <n v="726.03"/>
    <s v="Sharon Bibbo"/>
    <s v="End Inv @ Accept Plan Volume"/>
    <n v="0"/>
    <n v="0"/>
    <n v="0"/>
    <n v="0"/>
    <m/>
    <n v="0"/>
    <n v="0"/>
    <n v="0"/>
    <n v="0"/>
    <n v="0"/>
    <n v="0"/>
    <n v="0"/>
    <n v="0"/>
    <n v="0"/>
    <n v="0"/>
    <n v="3"/>
    <n v="47"/>
    <n v="91"/>
    <n v="79"/>
    <m/>
    <n v="67"/>
    <n v="42.688073394495412"/>
    <n v="43.376146788990816"/>
    <n v="41.633027522935762"/>
    <m/>
  </r>
  <r>
    <n v="205000999"/>
    <s v="Kit, ACQUITY UPC2 CM-A 4 Column Tubing"/>
    <s v="MIL (US31)"/>
    <m/>
    <s v="Purification"/>
    <s v="UPC2"/>
    <s v="Kits"/>
    <n v="726.03"/>
    <s v="Sharon Bibbo"/>
    <s v="Planned Ending INV"/>
    <n v="0"/>
    <n v="0"/>
    <n v="0"/>
    <n v="0"/>
    <m/>
    <n v="0"/>
    <n v="0"/>
    <n v="0"/>
    <n v="0"/>
    <n v="0"/>
    <n v="0"/>
    <n v="0"/>
    <n v="0"/>
    <n v="0"/>
    <n v="0"/>
    <n v="3"/>
    <n v="47"/>
    <n v="91"/>
    <n v="79"/>
    <m/>
    <n v="67"/>
    <n v="42.688073394495412"/>
    <n v="43.376146788990816"/>
    <n v="41.633027522935762"/>
    <m/>
  </r>
  <r>
    <n v="205000999"/>
    <s v="Kit, ACQUITY UPC2 CM-A 4 Column Tubing"/>
    <s v="MIL (US31)"/>
    <m/>
    <s v="Purification"/>
    <s v="UPC2"/>
    <s v="Kits"/>
    <n v="726.03"/>
    <s v="Sharon Bibbo"/>
    <s v="Planned Ending INV Value"/>
    <n v="0"/>
    <n v="0"/>
    <n v="0"/>
    <n v="0"/>
    <n v="0"/>
    <n v="0"/>
    <n v="0"/>
    <n v="0"/>
    <n v="0"/>
    <n v="0"/>
    <n v="0"/>
    <n v="0"/>
    <n v="0"/>
    <n v="0"/>
    <n v="0"/>
    <n v="2178.09"/>
    <n v="34123.409999999996"/>
    <n v="66068.73"/>
    <n v="57356.369999999995"/>
    <m/>
    <n v="48644.009999999995"/>
    <n v="30992.821926605502"/>
    <n v="31492.383853211002"/>
    <n v="30226.826972477051"/>
    <m/>
  </r>
  <r>
    <n v="205000999"/>
    <s v="Kit, ACQUITY UPC2 CM-A 4 Column Tubing"/>
    <s v="MIL (US31)"/>
    <m/>
    <s v="Purification"/>
    <s v="UPC2"/>
    <s v="Kits"/>
    <n v="726.03"/>
    <s v="Sharon Bibbo"/>
    <s v="Planned Ending Inv Value @ Accpt Plan"/>
    <m/>
    <m/>
    <m/>
    <m/>
    <n v="0"/>
    <m/>
    <m/>
    <m/>
    <m/>
    <n v="0"/>
    <m/>
    <m/>
    <m/>
    <n v="0"/>
    <n v="0"/>
    <n v="2178.09"/>
    <n v="34123.409999999996"/>
    <n v="66068.73"/>
    <n v="57356.369999999995"/>
    <m/>
    <n v="48644.009999999995"/>
    <n v="30992.821926605502"/>
    <n v="31492.383853211002"/>
    <n v="30226.826972477051"/>
    <m/>
  </r>
  <r>
    <n v="205000999"/>
    <s v="Kit, ACQUITY UPC2 CM-A 4 Column Tubing"/>
    <s v="MIL (US31)"/>
    <m/>
    <s v="Purification"/>
    <s v="UPC2"/>
    <s v="Kits"/>
    <n v="726.03"/>
    <s v="Sharon Bibbo"/>
    <s v="Proposed Production "/>
    <m/>
    <m/>
    <m/>
    <m/>
    <m/>
    <m/>
    <m/>
    <m/>
    <m/>
    <m/>
    <m/>
    <m/>
    <m/>
    <m/>
    <n v="0"/>
    <n v="12"/>
    <n v="65"/>
    <n v="75"/>
    <n v="7"/>
    <n v="159"/>
    <n v="10"/>
    <n v="0"/>
    <n v="25"/>
    <n v="25"/>
    <n v="0"/>
  </r>
  <r>
    <n v="205001001"/>
    <s v="Kit, ACQUITY UPC2 CM-A 6 Column Tubing"/>
    <s v="MIL (US31)"/>
    <m/>
    <s v="Purification"/>
    <s v="UPC2"/>
    <s v="Kits"/>
    <n v="803.4"/>
    <s v="Sharon Bibbo"/>
    <s v="∆ Accepted from Proposed"/>
    <m/>
    <m/>
    <m/>
    <m/>
    <m/>
    <m/>
    <m/>
    <m/>
    <m/>
    <n v="0"/>
    <m/>
    <m/>
    <m/>
    <m/>
    <n v="0"/>
    <n v="0"/>
    <n v="0"/>
    <n v="0"/>
    <n v="0"/>
    <m/>
    <n v="0"/>
    <n v="0"/>
    <n v="0"/>
    <n v="0"/>
    <m/>
  </r>
  <r>
    <n v="205001001"/>
    <s v="Kit, ACQUITY UPC2 CM-A 6 Column Tubing"/>
    <s v="MIL (US31)"/>
    <m/>
    <s v="Purification"/>
    <s v="UPC2"/>
    <s v="Kits"/>
    <n v="803.4"/>
    <s v="Sharon Bibbo"/>
    <s v="∆ Proposed from Current"/>
    <m/>
    <m/>
    <m/>
    <m/>
    <m/>
    <m/>
    <m/>
    <m/>
    <m/>
    <n v="0"/>
    <m/>
    <m/>
    <m/>
    <m/>
    <n v="0"/>
    <n v="0"/>
    <n v="0"/>
    <n v="0"/>
    <n v="0"/>
    <m/>
    <n v="0"/>
    <n v="0"/>
    <n v="0"/>
    <n v="0"/>
    <m/>
  </r>
  <r>
    <n v="205001001"/>
    <s v="Kit, ACQUITY UPC2 CM-A 6 Column Tubing"/>
    <s v="MIL (US31)"/>
    <m/>
    <s v="Purification"/>
    <s v="UPC2"/>
    <s v="Kits"/>
    <n v="803.4"/>
    <s v="Sharon Bibbo"/>
    <s v="Accepted Plan"/>
    <m/>
    <m/>
    <m/>
    <m/>
    <m/>
    <m/>
    <m/>
    <m/>
    <m/>
    <n v="0"/>
    <m/>
    <m/>
    <m/>
    <m/>
    <n v="0"/>
    <n v="11"/>
    <n v="61"/>
    <n v="67"/>
    <n v="0"/>
    <n v="139"/>
    <n v="13"/>
    <n v="0"/>
    <n v="0"/>
    <n v="0"/>
    <n v="0"/>
  </r>
  <r>
    <n v="205001001"/>
    <s v="Kit, ACQUITY UPC2 CM-A 6 Column Tubing"/>
    <s v="MIL (US31)"/>
    <m/>
    <s v="Purification"/>
    <s v="UPC2"/>
    <s v="Kits"/>
    <n v="803.4"/>
    <s v="Sharon Bibbo"/>
    <s v="Budget"/>
    <n v="0"/>
    <n v="0"/>
    <n v="0"/>
    <n v="0"/>
    <m/>
    <n v="0"/>
    <n v="0"/>
    <n v="0"/>
    <n v="0"/>
    <m/>
    <n v="0"/>
    <n v="0"/>
    <n v="0"/>
    <n v="0"/>
    <m/>
    <n v="0"/>
    <n v="0"/>
    <n v="0"/>
    <n v="0"/>
    <n v="0"/>
    <n v="0"/>
    <n v="0"/>
    <n v="0"/>
    <n v="0"/>
    <n v="0"/>
  </r>
  <r>
    <n v="205001001"/>
    <s v="Kit, ACQUITY UPC2 CM-A 6 Column Tubing"/>
    <s v="MIL (US31)"/>
    <m/>
    <s v="Purification"/>
    <s v="UPC2"/>
    <s v="Kits"/>
    <n v="803.4"/>
    <s v="Sharon Bibbo"/>
    <s v="Current Production Plan"/>
    <m/>
    <m/>
    <m/>
    <m/>
    <m/>
    <m/>
    <m/>
    <m/>
    <m/>
    <n v="0"/>
    <m/>
    <m/>
    <m/>
    <m/>
    <n v="0"/>
    <n v="11"/>
    <n v="61"/>
    <n v="67"/>
    <n v="0"/>
    <n v="139"/>
    <n v="13"/>
    <n v="0"/>
    <n v="0"/>
    <n v="0"/>
    <n v="0"/>
  </r>
  <r>
    <n v="205001001"/>
    <s v="Kit, ACQUITY UPC2 CM-A 6 Column Tubing"/>
    <s v="MIL (US31)"/>
    <m/>
    <s v="Purification"/>
    <s v="UPC2"/>
    <s v="Kits"/>
    <n v="803.4"/>
    <s v="Sharon Bibbo"/>
    <s v="Demand Plan"/>
    <n v="0"/>
    <n v="0"/>
    <n v="0"/>
    <n v="0"/>
    <m/>
    <n v="0"/>
    <n v="0"/>
    <n v="0"/>
    <n v="0"/>
    <n v="0"/>
    <n v="0"/>
    <n v="0"/>
    <n v="0"/>
    <n v="0"/>
    <n v="0"/>
    <n v="0"/>
    <n v="4"/>
    <n v="18"/>
    <n v="3"/>
    <n v="25"/>
    <n v="4"/>
    <n v="15.596330275229359"/>
    <n v="15.596330275229359"/>
    <n v="17.155963302752294"/>
    <n v="0"/>
  </r>
  <r>
    <n v="205001001"/>
    <s v="Kit, ACQUITY UPC2 CM-A 6 Column Tubing"/>
    <s v="MIL (US31)"/>
    <m/>
    <s v="Purification"/>
    <s v="UPC2"/>
    <s v="Kits"/>
    <n v="803.4"/>
    <s v="Sharon Bibbo"/>
    <s v="Backlog"/>
    <n v="0"/>
    <n v="0"/>
    <n v="0"/>
    <n v="0"/>
    <n v="0"/>
    <n v="0"/>
    <n v="0"/>
    <n v="0"/>
    <n v="0"/>
    <n v="0"/>
    <n v="0"/>
    <n v="0"/>
    <n v="0"/>
    <n v="0"/>
    <n v="0"/>
    <n v="0"/>
    <n v="0"/>
    <n v="0"/>
    <n v="0"/>
    <n v="0"/>
    <n v="1"/>
    <n v="0"/>
    <n v="0"/>
    <n v="0"/>
    <n v="0"/>
  </r>
  <r>
    <n v="205001001"/>
    <s v="Kit, ACQUITY UPC2 CM-A 6 Column Tubing"/>
    <s v="MIL (US31)"/>
    <m/>
    <s v="Purification"/>
    <s v="UPC2"/>
    <s v="Kits"/>
    <n v="803.4"/>
    <s v="Sharon Bibbo"/>
    <s v="End Inv @ Accept Plan Volume"/>
    <n v="0"/>
    <n v="0"/>
    <n v="0"/>
    <n v="0"/>
    <m/>
    <n v="0"/>
    <n v="0"/>
    <n v="0"/>
    <n v="0"/>
    <n v="0"/>
    <n v="0"/>
    <n v="0"/>
    <n v="0"/>
    <n v="0"/>
    <n v="0"/>
    <n v="4"/>
    <n v="58"/>
    <n v="102"/>
    <n v="93"/>
    <m/>
    <n v="96"/>
    <n v="80.403669724770637"/>
    <n v="64.807339449541274"/>
    <n v="47.651376146788976"/>
    <m/>
  </r>
  <r>
    <n v="205001001"/>
    <s v="Kit, ACQUITY UPC2 CM-A 6 Column Tubing"/>
    <s v="MIL (US31)"/>
    <m/>
    <s v="Purification"/>
    <s v="UPC2"/>
    <s v="Kits"/>
    <n v="803.4"/>
    <s v="Sharon Bibbo"/>
    <s v="Planned Ending INV"/>
    <n v="0"/>
    <n v="0"/>
    <n v="0"/>
    <n v="0"/>
    <m/>
    <n v="0"/>
    <n v="0"/>
    <n v="0"/>
    <n v="0"/>
    <n v="0"/>
    <n v="0"/>
    <n v="0"/>
    <n v="0"/>
    <n v="0"/>
    <n v="0"/>
    <n v="4"/>
    <n v="58"/>
    <n v="102"/>
    <n v="93"/>
    <m/>
    <n v="96"/>
    <n v="80.403669724770637"/>
    <n v="64.807339449541274"/>
    <n v="47.651376146788976"/>
    <m/>
  </r>
  <r>
    <n v="205001001"/>
    <s v="Kit, ACQUITY UPC2 CM-A 6 Column Tubing"/>
    <s v="MIL (US31)"/>
    <m/>
    <s v="Purification"/>
    <s v="UPC2"/>
    <s v="Kits"/>
    <n v="803.4"/>
    <s v="Sharon Bibbo"/>
    <s v="Planned Ending INV Value"/>
    <n v="0"/>
    <n v="0"/>
    <n v="0"/>
    <n v="0"/>
    <n v="0"/>
    <n v="0"/>
    <n v="0"/>
    <n v="0"/>
    <n v="0"/>
    <n v="0"/>
    <n v="0"/>
    <n v="0"/>
    <n v="0"/>
    <n v="0"/>
    <n v="0"/>
    <n v="3213.6"/>
    <n v="46597.2"/>
    <n v="81946.8"/>
    <n v="74716.2"/>
    <m/>
    <n v="77126.399999999994"/>
    <n v="64596.308256880729"/>
    <n v="52066.216513761457"/>
    <n v="38283.115596330259"/>
    <m/>
  </r>
  <r>
    <n v="205001001"/>
    <s v="Kit, ACQUITY UPC2 CM-A 6 Column Tubing"/>
    <s v="MIL (US31)"/>
    <m/>
    <s v="Purification"/>
    <s v="UPC2"/>
    <s v="Kits"/>
    <n v="803.4"/>
    <s v="Sharon Bibbo"/>
    <s v="Planned Ending Inv Value @ Accpt Plan"/>
    <m/>
    <m/>
    <m/>
    <m/>
    <n v="0"/>
    <m/>
    <m/>
    <m/>
    <m/>
    <n v="0"/>
    <m/>
    <m/>
    <m/>
    <n v="0"/>
    <n v="0"/>
    <n v="3213.6"/>
    <n v="46597.2"/>
    <n v="81946.8"/>
    <n v="74716.2"/>
    <m/>
    <n v="77126.399999999994"/>
    <n v="64596.308256880729"/>
    <n v="52066.216513761457"/>
    <n v="38283.115596330259"/>
    <m/>
  </r>
  <r>
    <n v="205001001"/>
    <s v="Kit, ACQUITY UPC2 CM-A 6 Column Tubing"/>
    <s v="MIL (US31)"/>
    <m/>
    <s v="Purification"/>
    <s v="UPC2"/>
    <s v="Kits"/>
    <n v="803.4"/>
    <s v="Sharon Bibbo"/>
    <s v="Proposed Production "/>
    <m/>
    <m/>
    <m/>
    <m/>
    <m/>
    <m/>
    <m/>
    <m/>
    <m/>
    <m/>
    <m/>
    <m/>
    <m/>
    <m/>
    <n v="0"/>
    <n v="11"/>
    <n v="61"/>
    <n v="67"/>
    <n v="0"/>
    <n v="139"/>
    <n v="13"/>
    <n v="0"/>
    <n v="0"/>
    <n v="0"/>
    <n v="0"/>
  </r>
  <r>
    <n v="205001044"/>
    <s v="Kit, TUBE, SS/AU, .007 ID X 14.50 LG T7"/>
    <s v="MIL (US31)"/>
    <m/>
    <s v="Purification"/>
    <s v="UPC2"/>
    <s v="Kits"/>
    <n v="726.03"/>
    <s v="Sharon Bibbo"/>
    <s v="∆ Accepted from Proposed"/>
    <m/>
    <m/>
    <m/>
    <m/>
    <m/>
    <m/>
    <m/>
    <m/>
    <m/>
    <n v="0"/>
    <m/>
    <m/>
    <m/>
    <m/>
    <n v="0"/>
    <n v="0"/>
    <n v="0"/>
    <n v="0"/>
    <n v="0"/>
    <m/>
    <n v="0"/>
    <n v="0"/>
    <n v="0"/>
    <n v="0"/>
    <m/>
  </r>
  <r>
    <n v="205001044"/>
    <s v="Kit, TUBE, SS/AU, .007 ID X 14.50 LG T7"/>
    <s v="MIL (US31)"/>
    <m/>
    <s v="Purification"/>
    <s v="UPC2"/>
    <s v="Kits"/>
    <n v="726.03"/>
    <s v="Sharon Bibbo"/>
    <s v="∆ Proposed from Current"/>
    <m/>
    <m/>
    <m/>
    <m/>
    <m/>
    <m/>
    <m/>
    <m/>
    <m/>
    <n v="0"/>
    <m/>
    <m/>
    <m/>
    <m/>
    <n v="0"/>
    <n v="0"/>
    <n v="0"/>
    <n v="0"/>
    <n v="0"/>
    <m/>
    <n v="0"/>
    <n v="55"/>
    <n v="5"/>
    <n v="5"/>
    <m/>
  </r>
  <r>
    <n v="205001044"/>
    <s v="Kit, TUBE, SS/AU, .007 ID X 14.50 LG T7"/>
    <s v="MIL (US31)"/>
    <m/>
    <s v="Purification"/>
    <s v="UPC2"/>
    <s v="Kits"/>
    <n v="726.03"/>
    <s v="Sharon Bibbo"/>
    <s v="Accepted Plan"/>
    <m/>
    <m/>
    <m/>
    <m/>
    <m/>
    <m/>
    <m/>
    <m/>
    <m/>
    <n v="0"/>
    <m/>
    <m/>
    <m/>
    <m/>
    <n v="0"/>
    <n v="15"/>
    <n v="28"/>
    <n v="50"/>
    <n v="5"/>
    <n v="98"/>
    <n v="45"/>
    <n v="75"/>
    <n v="30"/>
    <n v="30"/>
    <n v="0"/>
  </r>
  <r>
    <n v="205001044"/>
    <s v="Kit, TUBE, SS/AU, .007 ID X 14.50 LG T7"/>
    <s v="MIL (US31)"/>
    <m/>
    <s v="Purification"/>
    <s v="UPC2"/>
    <s v="Kits"/>
    <n v="726.03"/>
    <s v="Sharon Bibbo"/>
    <s v="Budget"/>
    <n v="0"/>
    <n v="0"/>
    <n v="0"/>
    <n v="0"/>
    <m/>
    <n v="0"/>
    <n v="0"/>
    <n v="0"/>
    <n v="0"/>
    <m/>
    <n v="0"/>
    <n v="0"/>
    <n v="0"/>
    <n v="0"/>
    <m/>
    <n v="0"/>
    <n v="0"/>
    <n v="0"/>
    <n v="0"/>
    <n v="0"/>
    <n v="0"/>
    <n v="0"/>
    <n v="0"/>
    <n v="0"/>
    <n v="0"/>
  </r>
  <r>
    <n v="205001044"/>
    <s v="Kit, TUBE, SS/AU, .007 ID X 14.50 LG T7"/>
    <s v="MIL (US31)"/>
    <m/>
    <s v="Purification"/>
    <s v="UPC2"/>
    <s v="Kits"/>
    <n v="726.03"/>
    <s v="Sharon Bibbo"/>
    <s v="Current Production Plan"/>
    <m/>
    <m/>
    <m/>
    <m/>
    <m/>
    <m/>
    <m/>
    <m/>
    <m/>
    <n v="0"/>
    <m/>
    <m/>
    <m/>
    <m/>
    <n v="0"/>
    <n v="15"/>
    <n v="28"/>
    <n v="50"/>
    <n v="5"/>
    <n v="98"/>
    <n v="45"/>
    <n v="20"/>
    <n v="25"/>
    <n v="25"/>
    <n v="0"/>
  </r>
  <r>
    <n v="205001044"/>
    <s v="Kit, TUBE, SS/AU, .007 ID X 14.50 LG T7"/>
    <s v="MIL (US31)"/>
    <m/>
    <s v="Purification"/>
    <s v="UPC2"/>
    <s v="Kits"/>
    <n v="726.03"/>
    <s v="Sharon Bibbo"/>
    <s v="Demand Plan"/>
    <n v="0"/>
    <n v="0"/>
    <n v="0"/>
    <n v="0"/>
    <m/>
    <n v="0"/>
    <n v="0"/>
    <n v="0"/>
    <n v="0"/>
    <n v="0"/>
    <n v="0"/>
    <n v="0"/>
    <n v="0"/>
    <n v="0"/>
    <n v="0"/>
    <n v="0"/>
    <n v="6"/>
    <n v="12"/>
    <n v="28"/>
    <n v="46"/>
    <n v="22"/>
    <n v="50"/>
    <n v="25.688073394495415"/>
    <n v="28.256880733944957"/>
    <n v="0"/>
  </r>
  <r>
    <n v="205001044"/>
    <s v="Kit, TUBE, SS/AU, .007 ID X 14.50 LG T7"/>
    <s v="MIL (US31)"/>
    <m/>
    <s v="Purification"/>
    <s v="UPC2"/>
    <s v="Kits"/>
    <n v="726.03"/>
    <s v="Sharon Bibbo"/>
    <s v="Backlog"/>
    <n v="0"/>
    <n v="0"/>
    <n v="0"/>
    <n v="0"/>
    <n v="0"/>
    <n v="0"/>
    <n v="0"/>
    <n v="0"/>
    <n v="0"/>
    <n v="0"/>
    <n v="0"/>
    <n v="0"/>
    <n v="0"/>
    <n v="0"/>
    <n v="0"/>
    <n v="0"/>
    <n v="0"/>
    <n v="0"/>
    <n v="0"/>
    <n v="0"/>
    <m/>
    <n v="0"/>
    <n v="0"/>
    <n v="0"/>
    <n v="0"/>
  </r>
  <r>
    <n v="205001044"/>
    <s v="Kit, TUBE, SS/AU, .007 ID X 14.50 LG T7"/>
    <s v="MIL (US31)"/>
    <m/>
    <s v="Purification"/>
    <s v="UPC2"/>
    <s v="Kits"/>
    <n v="726.03"/>
    <s v="Sharon Bibbo"/>
    <s v="End Inv @ Accept Plan Volume"/>
    <n v="0"/>
    <n v="0"/>
    <n v="0"/>
    <n v="0"/>
    <m/>
    <n v="0"/>
    <n v="0"/>
    <n v="0"/>
    <n v="0"/>
    <n v="0"/>
    <n v="0"/>
    <n v="0"/>
    <n v="0"/>
    <n v="0"/>
    <n v="0"/>
    <n v="14"/>
    <n v="10"/>
    <n v="34"/>
    <n v="10"/>
    <m/>
    <n v="8"/>
    <n v="33"/>
    <n v="37.311926605504581"/>
    <n v="39.055045871559628"/>
    <m/>
  </r>
  <r>
    <n v="205001044"/>
    <s v="Kit, TUBE, SS/AU, .007 ID X 14.50 LG T7"/>
    <s v="MIL (US31)"/>
    <m/>
    <s v="Purification"/>
    <s v="UPC2"/>
    <s v="Kits"/>
    <n v="726.03"/>
    <s v="Sharon Bibbo"/>
    <s v="Planned Ending INV"/>
    <n v="0"/>
    <n v="0"/>
    <n v="0"/>
    <n v="0"/>
    <m/>
    <n v="0"/>
    <n v="0"/>
    <n v="0"/>
    <n v="0"/>
    <n v="0"/>
    <n v="0"/>
    <n v="0"/>
    <n v="0"/>
    <n v="0"/>
    <n v="0"/>
    <n v="14"/>
    <n v="10"/>
    <n v="34"/>
    <n v="10"/>
    <m/>
    <n v="8"/>
    <n v="33"/>
    <n v="37.311926605504581"/>
    <n v="39.055045871559628"/>
    <m/>
  </r>
  <r>
    <n v="205001044"/>
    <s v="Kit, TUBE, SS/AU, .007 ID X 14.50 LG T7"/>
    <s v="MIL (US31)"/>
    <m/>
    <s v="Purification"/>
    <s v="UPC2"/>
    <s v="Kits"/>
    <n v="726.03"/>
    <s v="Sharon Bibbo"/>
    <s v="Planned Ending INV Value"/>
    <n v="0"/>
    <n v="0"/>
    <n v="0"/>
    <n v="0"/>
    <n v="0"/>
    <n v="0"/>
    <n v="0"/>
    <n v="0"/>
    <n v="0"/>
    <n v="0"/>
    <n v="0"/>
    <n v="0"/>
    <n v="0"/>
    <n v="0"/>
    <n v="0"/>
    <n v="10164.42"/>
    <n v="7260.2999999999993"/>
    <n v="24685.02"/>
    <n v="7260.2999999999993"/>
    <m/>
    <n v="5808.24"/>
    <n v="23958.989999999998"/>
    <n v="27089.578073394488"/>
    <n v="28355.134954128436"/>
    <m/>
  </r>
  <r>
    <n v="205001044"/>
    <s v="Kit, TUBE, SS/AU, .007 ID X 14.50 LG T7"/>
    <s v="MIL (US31)"/>
    <m/>
    <s v="Purification"/>
    <s v="UPC2"/>
    <s v="Kits"/>
    <n v="726.03"/>
    <s v="Sharon Bibbo"/>
    <s v="Planned Ending Inv Value @ Accpt Plan"/>
    <m/>
    <m/>
    <m/>
    <m/>
    <n v="0"/>
    <m/>
    <m/>
    <m/>
    <m/>
    <n v="0"/>
    <m/>
    <m/>
    <m/>
    <n v="0"/>
    <n v="0"/>
    <n v="10164.42"/>
    <n v="7260.2999999999993"/>
    <n v="24685.02"/>
    <n v="7260.2999999999993"/>
    <m/>
    <n v="5808.24"/>
    <n v="23958.989999999998"/>
    <n v="27089.578073394488"/>
    <n v="28355.134954128436"/>
    <m/>
  </r>
  <r>
    <n v="205001044"/>
    <s v="Kit, TUBE, SS/AU, .007 ID X 14.50 LG T7"/>
    <s v="MIL (US31)"/>
    <m/>
    <s v="Purification"/>
    <s v="UPC2"/>
    <s v="Kits"/>
    <n v="726.03"/>
    <s v="Sharon Bibbo"/>
    <s v="Proposed Production "/>
    <m/>
    <m/>
    <m/>
    <m/>
    <m/>
    <m/>
    <m/>
    <m/>
    <m/>
    <m/>
    <m/>
    <m/>
    <m/>
    <m/>
    <n v="0"/>
    <n v="15"/>
    <n v="28"/>
    <n v="50"/>
    <n v="5"/>
    <n v="98"/>
    <n v="45"/>
    <n v="75"/>
    <n v="30"/>
    <n v="30"/>
    <n v="0"/>
  </r>
  <r>
    <n v="205001045"/>
    <s v="Kit, TUBE, SS/AU, .007 ID X 26.00 LG T7"/>
    <s v="MIL (US31)"/>
    <m/>
    <s v="Purification"/>
    <s v="UPC2"/>
    <s v="Kits"/>
    <n v="803.4"/>
    <s v="Sharon Bibbo"/>
    <s v="∆ Accepted from Proposed"/>
    <m/>
    <m/>
    <m/>
    <m/>
    <m/>
    <m/>
    <m/>
    <m/>
    <m/>
    <n v="0"/>
    <m/>
    <m/>
    <m/>
    <m/>
    <n v="0"/>
    <n v="0"/>
    <n v="0"/>
    <n v="0"/>
    <n v="0"/>
    <m/>
    <n v="0"/>
    <n v="0"/>
    <n v="0"/>
    <n v="0"/>
    <m/>
  </r>
  <r>
    <n v="205001045"/>
    <s v="Kit, TUBE, SS/AU, .007 ID X 26.00 LG T7"/>
    <s v="MIL (US31)"/>
    <m/>
    <s v="Purification"/>
    <s v="UPC2"/>
    <s v="Kits"/>
    <n v="803.4"/>
    <s v="Sharon Bibbo"/>
    <s v="∆ Proposed from Current"/>
    <m/>
    <m/>
    <m/>
    <m/>
    <m/>
    <m/>
    <m/>
    <m/>
    <m/>
    <n v="0"/>
    <m/>
    <m/>
    <m/>
    <m/>
    <n v="0"/>
    <n v="0"/>
    <n v="0"/>
    <n v="0"/>
    <n v="0"/>
    <m/>
    <n v="0"/>
    <n v="4"/>
    <n v="-1"/>
    <n v="-2"/>
    <m/>
  </r>
  <r>
    <n v="205001045"/>
    <s v="Kit, TUBE, SS/AU, .007 ID X 26.00 LG T7"/>
    <s v="MIL (US31)"/>
    <m/>
    <s v="Purification"/>
    <s v="UPC2"/>
    <s v="Kits"/>
    <n v="803.4"/>
    <s v="Sharon Bibbo"/>
    <s v="Accepted Plan"/>
    <m/>
    <m/>
    <m/>
    <m/>
    <m/>
    <m/>
    <m/>
    <m/>
    <m/>
    <n v="0"/>
    <m/>
    <m/>
    <m/>
    <m/>
    <n v="0"/>
    <n v="4"/>
    <n v="35"/>
    <n v="25"/>
    <n v="3"/>
    <n v="67"/>
    <n v="9"/>
    <n v="8"/>
    <n v="8"/>
    <n v="8"/>
    <n v="0"/>
  </r>
  <r>
    <n v="205001045"/>
    <s v="Kit, TUBE, SS/AU, .007 ID X 26.00 LG T7"/>
    <s v="MIL (US31)"/>
    <m/>
    <s v="Purification"/>
    <s v="UPC2"/>
    <s v="Kits"/>
    <n v="803.4"/>
    <s v="Sharon Bibbo"/>
    <s v="Budget"/>
    <n v="0"/>
    <n v="0"/>
    <n v="0"/>
    <n v="0"/>
    <m/>
    <n v="0"/>
    <n v="0"/>
    <n v="0"/>
    <n v="0"/>
    <m/>
    <n v="0"/>
    <n v="0"/>
    <n v="0"/>
    <n v="0"/>
    <m/>
    <n v="0"/>
    <n v="0"/>
    <n v="0"/>
    <n v="0"/>
    <n v="0"/>
    <n v="0"/>
    <n v="0"/>
    <n v="0"/>
    <n v="0"/>
    <n v="0"/>
  </r>
  <r>
    <n v="205001045"/>
    <s v="Kit, TUBE, SS/AU, .007 ID X 26.00 LG T7"/>
    <s v="MIL (US31)"/>
    <m/>
    <s v="Purification"/>
    <s v="UPC2"/>
    <s v="Kits"/>
    <n v="803.4"/>
    <s v="Sharon Bibbo"/>
    <s v="Current Production Plan"/>
    <m/>
    <m/>
    <m/>
    <m/>
    <m/>
    <m/>
    <m/>
    <m/>
    <m/>
    <n v="0"/>
    <m/>
    <m/>
    <m/>
    <m/>
    <n v="0"/>
    <n v="4"/>
    <n v="35"/>
    <n v="25"/>
    <n v="3"/>
    <n v="67"/>
    <n v="9"/>
    <n v="4"/>
    <n v="9"/>
    <n v="10"/>
    <n v="0"/>
  </r>
  <r>
    <n v="205001045"/>
    <s v="Kit, TUBE, SS/AU, .007 ID X 26.00 LG T7"/>
    <s v="MIL (US31)"/>
    <m/>
    <s v="Purification"/>
    <s v="UPC2"/>
    <s v="Kits"/>
    <n v="803.4"/>
    <s v="Sharon Bibbo"/>
    <s v="Demand Plan"/>
    <n v="0"/>
    <n v="0"/>
    <n v="0"/>
    <n v="0"/>
    <m/>
    <n v="0"/>
    <n v="0"/>
    <n v="0"/>
    <n v="0"/>
    <n v="0"/>
    <n v="0"/>
    <n v="0"/>
    <n v="0"/>
    <n v="0"/>
    <n v="0"/>
    <n v="0"/>
    <n v="3"/>
    <n v="3"/>
    <n v="8"/>
    <n v="14"/>
    <n v="7"/>
    <n v="8.7155963302752291"/>
    <n v="8.7155963302752291"/>
    <n v="9.5871559633027523"/>
    <n v="0"/>
  </r>
  <r>
    <n v="205001045"/>
    <s v="Kit, TUBE, SS/AU, .007 ID X 26.00 LG T7"/>
    <s v="MIL (US31)"/>
    <m/>
    <s v="Purification"/>
    <s v="UPC2"/>
    <s v="Kits"/>
    <n v="803.4"/>
    <s v="Sharon Bibbo"/>
    <s v="Backlog"/>
    <n v="0"/>
    <n v="0"/>
    <n v="0"/>
    <n v="0"/>
    <n v="0"/>
    <n v="0"/>
    <n v="0"/>
    <n v="0"/>
    <n v="0"/>
    <n v="0"/>
    <n v="0"/>
    <n v="0"/>
    <n v="0"/>
    <n v="0"/>
    <n v="0"/>
    <n v="0"/>
    <n v="0"/>
    <n v="0"/>
    <n v="0"/>
    <n v="0"/>
    <m/>
    <n v="0"/>
    <n v="0"/>
    <n v="0"/>
    <n v="0"/>
  </r>
  <r>
    <n v="205001045"/>
    <s v="Kit, TUBE, SS/AU, .007 ID X 26.00 LG T7"/>
    <s v="MIL (US31)"/>
    <m/>
    <s v="Purification"/>
    <s v="UPC2"/>
    <s v="Kits"/>
    <n v="803.4"/>
    <s v="Sharon Bibbo"/>
    <s v="End Inv @ Accept Plan Volume"/>
    <n v="0"/>
    <n v="0"/>
    <n v="0"/>
    <n v="0"/>
    <m/>
    <n v="0"/>
    <n v="0"/>
    <n v="0"/>
    <n v="0"/>
    <n v="0"/>
    <n v="0"/>
    <n v="0"/>
    <n v="0"/>
    <n v="0"/>
    <n v="0"/>
    <n v="2"/>
    <n v="16"/>
    <n v="28"/>
    <n v="19"/>
    <m/>
    <n v="14"/>
    <n v="13.284403669724771"/>
    <n v="12.568807339449542"/>
    <n v="10.98165137614679"/>
    <m/>
  </r>
  <r>
    <n v="205001045"/>
    <s v="Kit, TUBE, SS/AU, .007 ID X 26.00 LG T7"/>
    <s v="MIL (US31)"/>
    <m/>
    <s v="Purification"/>
    <s v="UPC2"/>
    <s v="Kits"/>
    <n v="803.4"/>
    <s v="Sharon Bibbo"/>
    <s v="Planned Ending INV"/>
    <n v="0"/>
    <n v="0"/>
    <n v="0"/>
    <n v="0"/>
    <m/>
    <n v="0"/>
    <n v="0"/>
    <n v="0"/>
    <n v="0"/>
    <n v="0"/>
    <n v="0"/>
    <n v="0"/>
    <n v="0"/>
    <n v="0"/>
    <n v="0"/>
    <n v="2"/>
    <n v="16"/>
    <n v="28"/>
    <n v="19"/>
    <m/>
    <n v="14"/>
    <n v="13.284403669724771"/>
    <n v="12.568807339449542"/>
    <n v="10.98165137614679"/>
    <m/>
  </r>
  <r>
    <n v="205001045"/>
    <s v="Kit, TUBE, SS/AU, .007 ID X 26.00 LG T7"/>
    <s v="MIL (US31)"/>
    <m/>
    <s v="Purification"/>
    <s v="UPC2"/>
    <s v="Kits"/>
    <n v="803.4"/>
    <s v="Sharon Bibbo"/>
    <s v="Planned Ending INV Value"/>
    <n v="0"/>
    <n v="0"/>
    <n v="0"/>
    <n v="0"/>
    <n v="0"/>
    <n v="0"/>
    <n v="0"/>
    <n v="0"/>
    <n v="0"/>
    <n v="0"/>
    <n v="0"/>
    <n v="0"/>
    <n v="0"/>
    <n v="0"/>
    <n v="0"/>
    <n v="1606.8"/>
    <n v="12854.4"/>
    <n v="22495.200000000001"/>
    <n v="15264.6"/>
    <m/>
    <n v="11247.6"/>
    <n v="10672.68990825688"/>
    <n v="10097.779816513761"/>
    <n v="8822.6587155963298"/>
    <m/>
  </r>
  <r>
    <n v="205001045"/>
    <s v="Kit, TUBE, SS/AU, .007 ID X 26.00 LG T7"/>
    <s v="MIL (US31)"/>
    <m/>
    <s v="Purification"/>
    <s v="UPC2"/>
    <s v="Kits"/>
    <n v="803.4"/>
    <s v="Sharon Bibbo"/>
    <s v="Planned Ending Inv Value @ Accpt Plan"/>
    <m/>
    <m/>
    <m/>
    <m/>
    <n v="0"/>
    <m/>
    <m/>
    <m/>
    <m/>
    <n v="0"/>
    <m/>
    <m/>
    <m/>
    <n v="0"/>
    <n v="0"/>
    <n v="1606.8"/>
    <n v="12854.4"/>
    <n v="22495.200000000001"/>
    <n v="15264.6"/>
    <m/>
    <n v="11247.6"/>
    <n v="10672.68990825688"/>
    <n v="10097.779816513761"/>
    <n v="8822.6587155963298"/>
    <m/>
  </r>
  <r>
    <n v="205001045"/>
    <s v="Kit, TUBE, SS/AU, .007 ID X 26.00 LG T7"/>
    <s v="MIL (US31)"/>
    <m/>
    <s v="Purification"/>
    <s v="UPC2"/>
    <s v="Kits"/>
    <n v="803.4"/>
    <s v="Sharon Bibbo"/>
    <s v="Proposed Production "/>
    <m/>
    <m/>
    <m/>
    <m/>
    <m/>
    <m/>
    <m/>
    <m/>
    <m/>
    <m/>
    <m/>
    <m/>
    <m/>
    <m/>
    <n v="0"/>
    <n v="4"/>
    <n v="35"/>
    <n v="25"/>
    <n v="3"/>
    <n v="67"/>
    <n v="9"/>
    <n v="8"/>
    <n v="8"/>
    <n v="8"/>
    <n v="0"/>
  </r>
  <r>
    <n v="205001046"/>
    <s v="Kit, TUBE, SS/AU, .007 ID X 20.50 LG T7"/>
    <s v="MIL (US31)"/>
    <m/>
    <s v="Purification"/>
    <s v="UPC2"/>
    <s v="Kits"/>
    <n v="803.4"/>
    <s v="Sharon Bibbo"/>
    <s v="∆ Accepted from Proposed"/>
    <m/>
    <m/>
    <m/>
    <m/>
    <m/>
    <m/>
    <m/>
    <m/>
    <m/>
    <n v="0"/>
    <m/>
    <m/>
    <m/>
    <m/>
    <n v="0"/>
    <n v="0"/>
    <n v="0"/>
    <n v="0"/>
    <n v="0"/>
    <m/>
    <n v="0"/>
    <n v="0"/>
    <n v="0"/>
    <n v="0"/>
    <m/>
  </r>
  <r>
    <n v="205001046"/>
    <s v="Kit, TUBE, SS/AU, .007 ID X 20.50 LG T7"/>
    <s v="MIL (US31)"/>
    <m/>
    <s v="Purification"/>
    <s v="UPC2"/>
    <s v="Kits"/>
    <n v="803.4"/>
    <s v="Sharon Bibbo"/>
    <s v="∆ Proposed from Current"/>
    <m/>
    <m/>
    <m/>
    <m/>
    <m/>
    <m/>
    <m/>
    <m/>
    <m/>
    <n v="0"/>
    <m/>
    <m/>
    <m/>
    <m/>
    <n v="0"/>
    <n v="0"/>
    <n v="0"/>
    <n v="0"/>
    <n v="0"/>
    <m/>
    <n v="0"/>
    <n v="0"/>
    <n v="0"/>
    <n v="0"/>
    <m/>
  </r>
  <r>
    <n v="205001046"/>
    <s v="Kit, TUBE, SS/AU, .007 ID X 20.50 LG T7"/>
    <s v="MIL (US31)"/>
    <m/>
    <s v="Purification"/>
    <s v="UPC2"/>
    <s v="Kits"/>
    <n v="803.4"/>
    <s v="Sharon Bibbo"/>
    <s v="Accepted Plan"/>
    <m/>
    <m/>
    <m/>
    <m/>
    <m/>
    <m/>
    <m/>
    <m/>
    <m/>
    <n v="0"/>
    <m/>
    <m/>
    <m/>
    <m/>
    <n v="0"/>
    <n v="7"/>
    <n v="65"/>
    <n v="66"/>
    <n v="7"/>
    <n v="145"/>
    <n v="0"/>
    <n v="0"/>
    <n v="0"/>
    <n v="0"/>
    <n v="0"/>
  </r>
  <r>
    <n v="205001046"/>
    <s v="Kit, TUBE, SS/AU, .007 ID X 20.50 LG T7"/>
    <s v="MIL (US31)"/>
    <m/>
    <s v="Purification"/>
    <s v="UPC2"/>
    <s v="Kits"/>
    <n v="803.4"/>
    <s v="Sharon Bibbo"/>
    <s v="Budget"/>
    <n v="0"/>
    <n v="0"/>
    <n v="0"/>
    <n v="0"/>
    <m/>
    <n v="0"/>
    <n v="0"/>
    <n v="0"/>
    <n v="0"/>
    <m/>
    <n v="0"/>
    <n v="0"/>
    <n v="0"/>
    <n v="0"/>
    <m/>
    <n v="0"/>
    <n v="0"/>
    <n v="0"/>
    <n v="0"/>
    <n v="0"/>
    <n v="0"/>
    <n v="0"/>
    <n v="0"/>
    <n v="0"/>
    <n v="0"/>
  </r>
  <r>
    <n v="205001046"/>
    <s v="Kit, TUBE, SS/AU, .007 ID X 20.50 LG T7"/>
    <s v="MIL (US31)"/>
    <m/>
    <s v="Purification"/>
    <s v="UPC2"/>
    <s v="Kits"/>
    <n v="803.4"/>
    <s v="Sharon Bibbo"/>
    <s v="Current Production Plan"/>
    <m/>
    <m/>
    <m/>
    <m/>
    <m/>
    <m/>
    <m/>
    <m/>
    <m/>
    <n v="0"/>
    <m/>
    <m/>
    <m/>
    <m/>
    <n v="0"/>
    <n v="7"/>
    <n v="65"/>
    <n v="66"/>
    <n v="7"/>
    <n v="145"/>
    <n v="0"/>
    <n v="0"/>
    <n v="0"/>
    <n v="0"/>
    <n v="0"/>
  </r>
  <r>
    <n v="205001046"/>
    <s v="Kit, TUBE, SS/AU, .007 ID X 20.50 LG T7"/>
    <s v="MIL (US31)"/>
    <m/>
    <s v="Purification"/>
    <s v="UPC2"/>
    <s v="Kits"/>
    <n v="803.4"/>
    <s v="Sharon Bibbo"/>
    <s v="Demand Plan"/>
    <n v="0"/>
    <n v="0"/>
    <n v="0"/>
    <n v="0"/>
    <m/>
    <n v="0"/>
    <n v="0"/>
    <n v="0"/>
    <n v="0"/>
    <n v="0"/>
    <n v="0"/>
    <n v="0"/>
    <n v="0"/>
    <n v="0"/>
    <n v="0"/>
    <n v="0"/>
    <n v="4"/>
    <n v="17"/>
    <n v="2"/>
    <n v="23"/>
    <n v="4"/>
    <n v="15.596330275229359"/>
    <n v="15.596330275229359"/>
    <n v="17.155963302752294"/>
    <n v="0"/>
  </r>
  <r>
    <n v="205001046"/>
    <s v="Kit, TUBE, SS/AU, .007 ID X 20.50 LG T7"/>
    <s v="MIL (US31)"/>
    <m/>
    <s v="Purification"/>
    <s v="UPC2"/>
    <s v="Kits"/>
    <n v="803.4"/>
    <s v="Sharon Bibbo"/>
    <s v="Backlog"/>
    <n v="0"/>
    <n v="0"/>
    <n v="0"/>
    <n v="0"/>
    <n v="0"/>
    <n v="0"/>
    <n v="0"/>
    <n v="0"/>
    <n v="0"/>
    <n v="0"/>
    <n v="0"/>
    <n v="0"/>
    <n v="0"/>
    <n v="0"/>
    <n v="0"/>
    <n v="0"/>
    <n v="0"/>
    <n v="0"/>
    <n v="0"/>
    <n v="0"/>
    <m/>
    <n v="0"/>
    <n v="0"/>
    <n v="0"/>
    <n v="0"/>
  </r>
  <r>
    <n v="205001046"/>
    <s v="Kit, TUBE, SS/AU, .007 ID X 20.50 LG T7"/>
    <s v="MIL (US31)"/>
    <m/>
    <s v="Purification"/>
    <s v="UPC2"/>
    <s v="Kits"/>
    <n v="803.4"/>
    <s v="Sharon Bibbo"/>
    <s v="End Inv @ Accept Plan Volume"/>
    <n v="0"/>
    <n v="0"/>
    <n v="0"/>
    <n v="0"/>
    <m/>
    <n v="0"/>
    <n v="0"/>
    <n v="0"/>
    <n v="0"/>
    <n v="0"/>
    <n v="0"/>
    <n v="0"/>
    <n v="0"/>
    <n v="0"/>
    <n v="0"/>
    <n v="2"/>
    <n v="61"/>
    <n v="85"/>
    <n v="106"/>
    <m/>
    <n v="97"/>
    <n v="81.403669724770637"/>
    <n v="65.807339449541274"/>
    <n v="48.651376146788976"/>
    <m/>
  </r>
  <r>
    <n v="205001046"/>
    <s v="Kit, TUBE, SS/AU, .007 ID X 20.50 LG T7"/>
    <s v="MIL (US31)"/>
    <m/>
    <s v="Purification"/>
    <s v="UPC2"/>
    <s v="Kits"/>
    <n v="803.4"/>
    <s v="Sharon Bibbo"/>
    <s v="Planned Ending INV"/>
    <n v="0"/>
    <n v="0"/>
    <n v="0"/>
    <n v="0"/>
    <m/>
    <n v="0"/>
    <n v="0"/>
    <n v="0"/>
    <n v="0"/>
    <n v="0"/>
    <n v="0"/>
    <n v="0"/>
    <n v="0"/>
    <n v="0"/>
    <n v="0"/>
    <n v="2"/>
    <n v="61"/>
    <n v="85"/>
    <n v="106"/>
    <m/>
    <n v="97"/>
    <n v="81.403669724770637"/>
    <n v="65.807339449541274"/>
    <n v="48.651376146788976"/>
    <m/>
  </r>
  <r>
    <n v="205001046"/>
    <s v="Kit, TUBE, SS/AU, .007 ID X 20.50 LG T7"/>
    <s v="MIL (US31)"/>
    <m/>
    <s v="Purification"/>
    <s v="UPC2"/>
    <s v="Kits"/>
    <n v="803.4"/>
    <s v="Sharon Bibbo"/>
    <s v="Planned Ending INV Value"/>
    <n v="0"/>
    <n v="0"/>
    <n v="0"/>
    <n v="0"/>
    <n v="0"/>
    <n v="0"/>
    <n v="0"/>
    <n v="0"/>
    <n v="0"/>
    <n v="0"/>
    <n v="0"/>
    <n v="0"/>
    <n v="0"/>
    <n v="0"/>
    <n v="0"/>
    <n v="1606.8"/>
    <n v="49007.4"/>
    <n v="68289"/>
    <n v="85160.4"/>
    <m/>
    <n v="77929.8"/>
    <n v="65399.708256880731"/>
    <n v="52869.616513761459"/>
    <n v="39086.51559633026"/>
    <m/>
  </r>
  <r>
    <n v="205001046"/>
    <s v="Kit, TUBE, SS/AU, .007 ID X 20.50 LG T7"/>
    <s v="MIL (US31)"/>
    <m/>
    <s v="Purification"/>
    <s v="UPC2"/>
    <s v="Kits"/>
    <n v="803.4"/>
    <s v="Sharon Bibbo"/>
    <s v="Planned Ending Inv Value @ Accpt Plan"/>
    <m/>
    <m/>
    <m/>
    <m/>
    <n v="0"/>
    <m/>
    <m/>
    <m/>
    <m/>
    <n v="0"/>
    <m/>
    <m/>
    <m/>
    <n v="0"/>
    <n v="0"/>
    <n v="1606.8"/>
    <n v="49007.4"/>
    <n v="68289"/>
    <n v="85160.4"/>
    <m/>
    <n v="77929.8"/>
    <n v="65399.708256880731"/>
    <n v="52869.616513761459"/>
    <n v="39086.51559633026"/>
    <m/>
  </r>
  <r>
    <n v="205001046"/>
    <s v="Kit, TUBE, SS/AU, .007 ID X 20.50 LG T7"/>
    <s v="MIL (US31)"/>
    <m/>
    <s v="Purification"/>
    <s v="UPC2"/>
    <s v="Kits"/>
    <n v="803.4"/>
    <s v="Sharon Bibbo"/>
    <s v="Proposed Production "/>
    <m/>
    <m/>
    <m/>
    <m/>
    <m/>
    <m/>
    <m/>
    <m/>
    <m/>
    <m/>
    <m/>
    <m/>
    <m/>
    <m/>
    <n v="0"/>
    <n v="7"/>
    <n v="65"/>
    <n v="66"/>
    <n v="7"/>
    <n v="145"/>
    <n v="0"/>
    <n v="0"/>
    <n v="0"/>
    <n v="0"/>
    <n v="0"/>
  </r>
  <r>
    <n v="205001162"/>
    <s v="ACQ PDA TS Analytical Flow Cell"/>
    <s v="MIL (US31)"/>
    <m/>
    <s v="LC"/>
    <s v="APC"/>
    <s v="Flowcells"/>
    <m/>
    <s v="TBC"/>
    <s v="∆ Accepted from Proposed"/>
    <m/>
    <m/>
    <m/>
    <m/>
    <m/>
    <m/>
    <m/>
    <m/>
    <m/>
    <n v="0"/>
    <m/>
    <m/>
    <m/>
    <m/>
    <n v="0"/>
    <m/>
    <m/>
    <m/>
    <m/>
    <m/>
    <n v="0"/>
    <n v="-30"/>
    <n v="-20"/>
    <n v="-20"/>
    <m/>
  </r>
  <r>
    <n v="205001162"/>
    <s v="ACQ PDA TS Analytical Flow Cell"/>
    <s v="MIL (US31)"/>
    <m/>
    <s v="LC"/>
    <s v="APC"/>
    <s v="Flowcells"/>
    <m/>
    <s v="TBC"/>
    <s v="∆ Proposed from Current"/>
    <m/>
    <m/>
    <m/>
    <m/>
    <m/>
    <m/>
    <m/>
    <m/>
    <m/>
    <n v="0"/>
    <m/>
    <m/>
    <m/>
    <m/>
    <n v="0"/>
    <m/>
    <m/>
    <m/>
    <m/>
    <m/>
    <n v="0"/>
    <n v="30"/>
    <n v="20"/>
    <n v="20"/>
    <m/>
  </r>
  <r>
    <n v="205001162"/>
    <s v="ACQ PDA TS Analytical Flow Cell"/>
    <s v="MIL (US31)"/>
    <m/>
    <s v="LC"/>
    <s v="APC"/>
    <s v="Flowcells"/>
    <m/>
    <s v="TBC"/>
    <s v="Accepted Plan"/>
    <m/>
    <m/>
    <m/>
    <m/>
    <m/>
    <m/>
    <m/>
    <m/>
    <m/>
    <n v="0"/>
    <m/>
    <m/>
    <m/>
    <m/>
    <n v="0"/>
    <n v="0"/>
    <n v="0"/>
    <n v="0"/>
    <n v="0"/>
    <n v="0"/>
    <n v="0"/>
    <n v="0"/>
    <n v="0"/>
    <n v="0"/>
    <n v="0"/>
  </r>
  <r>
    <n v="205001162"/>
    <s v="ACQ PDA TS Analytical Flow Cell"/>
    <s v="MIL (US31)"/>
    <m/>
    <s v="LC"/>
    <s v="APC"/>
    <s v="Flowcells"/>
    <m/>
    <s v="TBC"/>
    <s v="Budget"/>
    <n v="0"/>
    <n v="0"/>
    <n v="0"/>
    <n v="0"/>
    <m/>
    <n v="0"/>
    <n v="0"/>
    <n v="0"/>
    <n v="0"/>
    <m/>
    <n v="0"/>
    <n v="0"/>
    <n v="0"/>
    <n v="0"/>
    <m/>
    <n v="0"/>
    <n v="0"/>
    <n v="0"/>
    <n v="0"/>
    <n v="0"/>
    <n v="0"/>
    <n v="0"/>
    <n v="0"/>
    <n v="0"/>
    <n v="0"/>
  </r>
  <r>
    <n v="205001162"/>
    <s v="ACQ PDA TS Analytical Flow Cell"/>
    <s v="MIL (US31)"/>
    <m/>
    <s v="LC"/>
    <s v="APC"/>
    <s v="Flowcells"/>
    <m/>
    <s v="TBC"/>
    <s v="Current Production Plan"/>
    <m/>
    <m/>
    <m/>
    <m/>
    <m/>
    <m/>
    <m/>
    <m/>
    <m/>
    <n v="0"/>
    <m/>
    <m/>
    <m/>
    <m/>
    <n v="0"/>
    <n v="0"/>
    <n v="0"/>
    <n v="0"/>
    <n v="0"/>
    <n v="0"/>
    <n v="0"/>
    <n v="0"/>
    <n v="0"/>
    <n v="0"/>
    <n v="0"/>
  </r>
  <r>
    <n v="205001162"/>
    <s v="ACQ PDA TS Analytical Flow Cell"/>
    <s v="MIL (US31)"/>
    <m/>
    <s v="LC"/>
    <s v="APC"/>
    <s v="Flowcells"/>
    <m/>
    <s v="TBC"/>
    <s v="Demand Plan"/>
    <n v="0"/>
    <n v="0"/>
    <n v="0"/>
    <n v="0"/>
    <m/>
    <n v="0"/>
    <n v="0"/>
    <n v="0"/>
    <n v="0"/>
    <n v="0"/>
    <n v="0"/>
    <n v="0"/>
    <n v="0"/>
    <n v="0"/>
    <n v="0"/>
    <n v="0"/>
    <n v="0"/>
    <n v="0"/>
    <n v="0"/>
    <n v="0"/>
    <n v="0"/>
    <n v="16"/>
    <n v="15"/>
    <n v="25"/>
    <n v="56"/>
  </r>
  <r>
    <n v="205001162"/>
    <s v="ACQ PDA TS Analytical Flow Cell"/>
    <s v="MIL (US31)"/>
    <m/>
    <s v="LC"/>
    <s v="APC"/>
    <s v="Flowcells"/>
    <m/>
    <s v="TBC"/>
    <s v="Backlog"/>
    <n v="0"/>
    <n v="0"/>
    <n v="0"/>
    <n v="0"/>
    <n v="0"/>
    <n v="0"/>
    <n v="0"/>
    <n v="0"/>
    <n v="0"/>
    <n v="0"/>
    <n v="0"/>
    <n v="0"/>
    <n v="0"/>
    <n v="0"/>
    <n v="0"/>
    <n v="0"/>
    <n v="0"/>
    <n v="0"/>
    <n v="0"/>
    <n v="0"/>
    <n v="0"/>
    <n v="0"/>
    <n v="0"/>
    <n v="0"/>
    <n v="0"/>
  </r>
  <r>
    <n v="205001162"/>
    <s v="ACQ PDA TS Analytical Flow Cell"/>
    <s v="MIL (US31)"/>
    <m/>
    <s v="LC"/>
    <s v="APC"/>
    <s v="Flowcells"/>
    <m/>
    <s v="TBC"/>
    <s v="End Inv @ Accept Plan Volume"/>
    <n v="0"/>
    <n v="0"/>
    <n v="0"/>
    <n v="0"/>
    <m/>
    <n v="0"/>
    <n v="0"/>
    <n v="0"/>
    <n v="0"/>
    <n v="0"/>
    <n v="0"/>
    <n v="0"/>
    <n v="0"/>
    <n v="0"/>
    <n v="0"/>
    <n v="0"/>
    <n v="0"/>
    <n v="0"/>
    <n v="0"/>
    <m/>
    <n v="0"/>
    <n v="-16"/>
    <n v="-31"/>
    <n v="-56"/>
    <m/>
  </r>
  <r>
    <n v="205001162"/>
    <s v="ACQ PDA TS Analytical Flow Cell"/>
    <s v="MIL (US31)"/>
    <m/>
    <s v="LC"/>
    <s v="APC"/>
    <s v="Flowcells"/>
    <m/>
    <s v="TBC"/>
    <s v="Planned Ending INV"/>
    <n v="0"/>
    <n v="0"/>
    <n v="0"/>
    <n v="0"/>
    <m/>
    <n v="0"/>
    <n v="0"/>
    <n v="0"/>
    <n v="0"/>
    <n v="0"/>
    <n v="0"/>
    <n v="0"/>
    <n v="0"/>
    <n v="0"/>
    <n v="0"/>
    <n v="0"/>
    <n v="0"/>
    <n v="0"/>
    <n v="0"/>
    <m/>
    <n v="0"/>
    <n v="14"/>
    <n v="19"/>
    <n v="14"/>
    <m/>
  </r>
  <r>
    <n v="205001162"/>
    <s v="ACQ PDA TS Analytical Flow Cell"/>
    <s v="MIL (US31)"/>
    <m/>
    <s v="LC"/>
    <s v="APC"/>
    <s v="Flowcells"/>
    <m/>
    <s v="TBC"/>
    <s v="Planned Ending INV Value"/>
    <n v="0"/>
    <n v="0"/>
    <n v="0"/>
    <n v="0"/>
    <n v="0"/>
    <n v="0"/>
    <n v="0"/>
    <n v="0"/>
    <n v="0"/>
    <n v="0"/>
    <n v="0"/>
    <n v="0"/>
    <n v="0"/>
    <n v="0"/>
    <n v="0"/>
    <n v="0"/>
    <n v="0"/>
    <n v="0"/>
    <n v="0"/>
    <m/>
    <n v="0"/>
    <n v="0"/>
    <n v="0"/>
    <n v="0"/>
    <m/>
  </r>
  <r>
    <n v="205001162"/>
    <s v="ACQ PDA TS Analytical Flow Cell"/>
    <s v="MIL (US31)"/>
    <m/>
    <s v="LC"/>
    <s v="APC"/>
    <s v="Flowcells"/>
    <m/>
    <s v="TBC"/>
    <s v="Planned Ending Inv Value @ Accpt Plan"/>
    <m/>
    <m/>
    <m/>
    <m/>
    <n v="0"/>
    <m/>
    <m/>
    <m/>
    <m/>
    <n v="0"/>
    <m/>
    <m/>
    <m/>
    <m/>
    <n v="0"/>
    <m/>
    <m/>
    <m/>
    <m/>
    <m/>
    <n v="0"/>
    <n v="0"/>
    <n v="0"/>
    <n v="0"/>
    <m/>
  </r>
  <r>
    <n v="205001162"/>
    <s v="ACQ PDA TS Analytical Flow Cell"/>
    <s v="MIL (US31)"/>
    <m/>
    <s v="LC"/>
    <s v="APC"/>
    <s v="Flowcells"/>
    <m/>
    <s v="TBC"/>
    <s v="Proposed Production "/>
    <m/>
    <m/>
    <m/>
    <m/>
    <m/>
    <m/>
    <m/>
    <m/>
    <m/>
    <m/>
    <m/>
    <m/>
    <m/>
    <n v="0"/>
    <m/>
    <m/>
    <m/>
    <m/>
    <n v="0"/>
    <n v="0"/>
    <n v="0"/>
    <n v="30"/>
    <n v="20"/>
    <n v="20"/>
    <n v="70"/>
  </r>
  <r>
    <n v="205001104"/>
    <s v="APC, TUV 5mm SS Flow Cell"/>
    <s v="MIL (US31)"/>
    <m/>
    <s v="LC"/>
    <s v="APC"/>
    <s v="Flowcells"/>
    <m/>
    <s v="TBC"/>
    <s v="∆ Accepted from Proposed"/>
    <m/>
    <m/>
    <m/>
    <m/>
    <m/>
    <m/>
    <m/>
    <m/>
    <m/>
    <n v="0"/>
    <m/>
    <m/>
    <m/>
    <m/>
    <n v="0"/>
    <m/>
    <m/>
    <m/>
    <m/>
    <m/>
    <n v="0"/>
    <n v="0"/>
    <n v="0"/>
    <n v="0"/>
    <m/>
  </r>
  <r>
    <n v="205001104"/>
    <s v="APC, TUV 5mm SS Flow Cell"/>
    <s v="MIL (US31)"/>
    <m/>
    <s v="LC"/>
    <s v="APC"/>
    <s v="Flowcells"/>
    <m/>
    <s v="TBC"/>
    <s v="∆ Proposed from Current"/>
    <m/>
    <m/>
    <m/>
    <m/>
    <m/>
    <m/>
    <m/>
    <m/>
    <m/>
    <n v="0"/>
    <m/>
    <m/>
    <m/>
    <m/>
    <n v="0"/>
    <m/>
    <m/>
    <m/>
    <m/>
    <m/>
    <n v="0"/>
    <n v="30"/>
    <n v="20"/>
    <n v="20"/>
    <m/>
  </r>
  <r>
    <n v="205001104"/>
    <s v="APC, TUV 5mm SS Flow Cell"/>
    <s v="MIL (US31)"/>
    <m/>
    <s v="LC"/>
    <s v="APC"/>
    <s v="Flowcells"/>
    <m/>
    <s v="TBC"/>
    <s v="Accepted Plan"/>
    <m/>
    <m/>
    <m/>
    <m/>
    <m/>
    <m/>
    <m/>
    <m/>
    <m/>
    <n v="0"/>
    <m/>
    <m/>
    <m/>
    <m/>
    <n v="0"/>
    <n v="0"/>
    <n v="0"/>
    <n v="0"/>
    <n v="0"/>
    <n v="0"/>
    <n v="0"/>
    <n v="30"/>
    <n v="20"/>
    <n v="20"/>
    <n v="70"/>
  </r>
  <r>
    <n v="205001104"/>
    <s v="APC, TUV 5mm SS Flow Cell"/>
    <s v="MIL (US31)"/>
    <m/>
    <s v="LC"/>
    <s v="APC"/>
    <s v="Flowcells"/>
    <m/>
    <s v="TBC"/>
    <s v="Budget"/>
    <n v="0"/>
    <n v="0"/>
    <n v="0"/>
    <n v="0"/>
    <m/>
    <n v="0"/>
    <n v="0"/>
    <n v="0"/>
    <n v="0"/>
    <m/>
    <n v="0"/>
    <n v="0"/>
    <n v="0"/>
    <n v="0"/>
    <m/>
    <n v="0"/>
    <n v="0"/>
    <n v="0"/>
    <n v="0"/>
    <n v="0"/>
    <n v="0"/>
    <n v="0"/>
    <n v="0"/>
    <n v="0"/>
    <n v="0"/>
  </r>
  <r>
    <n v="205001104"/>
    <s v="APC, TUV 5mm SS Flow Cell"/>
    <s v="MIL (US31)"/>
    <m/>
    <s v="LC"/>
    <s v="APC"/>
    <s v="Flowcells"/>
    <m/>
    <s v="TBC"/>
    <s v="Current Production Plan"/>
    <m/>
    <m/>
    <m/>
    <m/>
    <m/>
    <m/>
    <m/>
    <m/>
    <m/>
    <n v="0"/>
    <m/>
    <m/>
    <m/>
    <m/>
    <n v="0"/>
    <n v="0"/>
    <n v="0"/>
    <n v="0"/>
    <n v="0"/>
    <n v="0"/>
    <n v="0"/>
    <n v="0"/>
    <n v="0"/>
    <n v="0"/>
    <n v="0"/>
  </r>
  <r>
    <n v="205001104"/>
    <s v="APC, TUV 5mm SS Flow Cell"/>
    <s v="MIL (US31)"/>
    <m/>
    <s v="LC"/>
    <s v="APC"/>
    <s v="Flowcells"/>
    <m/>
    <s v="TBC"/>
    <s v="Demand Plan"/>
    <n v="0"/>
    <n v="0"/>
    <n v="0"/>
    <n v="0"/>
    <m/>
    <n v="0"/>
    <n v="0"/>
    <n v="0"/>
    <n v="0"/>
    <n v="0"/>
    <n v="0"/>
    <n v="0"/>
    <n v="0"/>
    <n v="0"/>
    <n v="0"/>
    <n v="0"/>
    <n v="0"/>
    <n v="0"/>
    <n v="0"/>
    <n v="0"/>
    <n v="0"/>
    <n v="16"/>
    <n v="15"/>
    <n v="25"/>
    <n v="56"/>
  </r>
  <r>
    <n v="205001104"/>
    <s v="APC, TUV 5mm SS Flow Cell"/>
    <s v="MIL (US31)"/>
    <m/>
    <s v="LC"/>
    <s v="APC"/>
    <s v="Flowcells"/>
    <m/>
    <s v="TBC"/>
    <s v="Backlog"/>
    <n v="0"/>
    <n v="0"/>
    <n v="0"/>
    <n v="0"/>
    <n v="0"/>
    <n v="0"/>
    <n v="0"/>
    <n v="0"/>
    <n v="0"/>
    <n v="0"/>
    <n v="0"/>
    <n v="0"/>
    <n v="0"/>
    <n v="0"/>
    <n v="0"/>
    <n v="0"/>
    <n v="0"/>
    <n v="0"/>
    <n v="0"/>
    <n v="0"/>
    <n v="0"/>
    <n v="0"/>
    <n v="0"/>
    <n v="0"/>
    <n v="0"/>
  </r>
  <r>
    <n v="205001104"/>
    <s v="APC, TUV 5mm SS Flow Cell"/>
    <s v="MIL (US31)"/>
    <m/>
    <s v="LC"/>
    <s v="APC"/>
    <s v="Flowcells"/>
    <m/>
    <s v="TBC"/>
    <s v="End Inv @ Accept Plan Volume"/>
    <n v="0"/>
    <n v="0"/>
    <n v="0"/>
    <n v="0"/>
    <m/>
    <n v="0"/>
    <n v="0"/>
    <n v="0"/>
    <n v="0"/>
    <n v="0"/>
    <n v="0"/>
    <n v="0"/>
    <n v="0"/>
    <n v="0"/>
    <n v="0"/>
    <n v="0"/>
    <n v="0"/>
    <n v="0"/>
    <n v="0"/>
    <m/>
    <n v="0"/>
    <n v="14"/>
    <n v="19"/>
    <n v="14"/>
    <m/>
  </r>
  <r>
    <n v="205001104"/>
    <s v="APC, TUV 5mm SS Flow Cell"/>
    <s v="MIL (US31)"/>
    <m/>
    <s v="LC"/>
    <s v="APC"/>
    <s v="Flowcells"/>
    <m/>
    <s v="TBC"/>
    <s v="Planned Ending INV"/>
    <n v="0"/>
    <n v="0"/>
    <n v="0"/>
    <n v="0"/>
    <m/>
    <n v="0"/>
    <n v="0"/>
    <n v="0"/>
    <n v="0"/>
    <n v="0"/>
    <n v="0"/>
    <n v="0"/>
    <n v="0"/>
    <n v="0"/>
    <n v="0"/>
    <n v="0"/>
    <n v="0"/>
    <n v="0"/>
    <n v="0"/>
    <m/>
    <n v="0"/>
    <n v="14"/>
    <n v="19"/>
    <n v="14"/>
    <m/>
  </r>
  <r>
    <n v="205001104"/>
    <s v="APC, TUV 5mm SS Flow Cell"/>
    <s v="MIL (US31)"/>
    <m/>
    <s v="LC"/>
    <s v="APC"/>
    <s v="Flowcells"/>
    <m/>
    <s v="TBC"/>
    <s v="Planned Ending INV Value"/>
    <n v="0"/>
    <n v="0"/>
    <n v="0"/>
    <n v="0"/>
    <n v="0"/>
    <n v="0"/>
    <n v="0"/>
    <n v="0"/>
    <n v="0"/>
    <n v="0"/>
    <n v="0"/>
    <n v="0"/>
    <n v="0"/>
    <n v="0"/>
    <n v="0"/>
    <n v="0"/>
    <n v="0"/>
    <n v="0"/>
    <n v="0"/>
    <m/>
    <n v="0"/>
    <n v="0"/>
    <n v="0"/>
    <n v="0"/>
    <m/>
  </r>
  <r>
    <n v="205001104"/>
    <s v="APC, TUV 5mm SS Flow Cell"/>
    <s v="MIL (US31)"/>
    <m/>
    <s v="LC"/>
    <s v="APC"/>
    <s v="Flowcells"/>
    <m/>
    <s v="TBC"/>
    <s v="Planned Ending Inv Value @ Accpt Plan"/>
    <m/>
    <m/>
    <m/>
    <m/>
    <m/>
    <m/>
    <m/>
    <m/>
    <m/>
    <n v="0"/>
    <m/>
    <m/>
    <m/>
    <m/>
    <n v="0"/>
    <m/>
    <m/>
    <m/>
    <m/>
    <m/>
    <n v="0"/>
    <n v="0"/>
    <n v="0"/>
    <n v="0"/>
    <m/>
  </r>
  <r>
    <n v="205001104"/>
    <s v="APC, TUV 5mm SS Flow Cell"/>
    <s v="MIL (US31)"/>
    <m/>
    <s v="LC"/>
    <s v="APC"/>
    <s v="Flowcells"/>
    <m/>
    <s v="TBC"/>
    <s v="Proposed Production "/>
    <m/>
    <m/>
    <m/>
    <m/>
    <m/>
    <m/>
    <m/>
    <m/>
    <m/>
    <m/>
    <m/>
    <m/>
    <m/>
    <n v="0"/>
    <m/>
    <m/>
    <m/>
    <m/>
    <n v="0"/>
    <n v="0"/>
    <n v="0"/>
    <n v="30"/>
    <n v="20"/>
    <n v="20"/>
    <n v="0"/>
  </r>
  <r>
    <n v="205015015"/>
    <s v="ACQUITY Flex Cart"/>
    <s v="OEM"/>
    <m/>
    <s v="LC"/>
    <s v="ACQUITY Common Modules"/>
    <s v="Accessories"/>
    <n v="1928.11"/>
    <s v="Dan Sullivan"/>
    <s v="∆ Accepted from Proposed"/>
    <m/>
    <m/>
    <m/>
    <m/>
    <m/>
    <m/>
    <m/>
    <m/>
    <m/>
    <n v="0"/>
    <n v="0"/>
    <n v="0"/>
    <n v="218"/>
    <n v="-32"/>
    <n v="186"/>
    <n v="0"/>
    <n v="0"/>
    <n v="0"/>
    <n v="0"/>
    <m/>
    <n v="0"/>
    <n v="0"/>
    <n v="0"/>
    <n v="0"/>
    <m/>
  </r>
  <r>
    <n v="205015015"/>
    <s v="ACQUITY Flex Cart"/>
    <s v="OEM"/>
    <m/>
    <s v="LC"/>
    <s v="ACQUITY Common Modules"/>
    <s v="Accessories"/>
    <n v="1928.11"/>
    <s v="Dan Sullivan"/>
    <s v="∆ Proposed from Current"/>
    <m/>
    <m/>
    <m/>
    <m/>
    <m/>
    <m/>
    <m/>
    <m/>
    <m/>
    <n v="0"/>
    <m/>
    <m/>
    <n v="-10"/>
    <n v="0"/>
    <n v="-10"/>
    <n v="0"/>
    <n v="0"/>
    <n v="0"/>
    <n v="0"/>
    <m/>
    <n v="0"/>
    <n v="-20"/>
    <n v="0"/>
    <n v="0"/>
    <m/>
  </r>
  <r>
    <n v="205015015"/>
    <s v="ACQUITY Flex Cart"/>
    <s v="OEM"/>
    <m/>
    <s v="LC"/>
    <s v="ACQUITY Common Modules"/>
    <s v="Accessories"/>
    <n v="1928.11"/>
    <s v="Dan Sullivan"/>
    <s v="Accepted Plan"/>
    <m/>
    <m/>
    <m/>
    <m/>
    <m/>
    <m/>
    <m/>
    <m/>
    <m/>
    <n v="0"/>
    <m/>
    <m/>
    <n v="218"/>
    <n v="0"/>
    <n v="0"/>
    <n v="40"/>
    <n v="49"/>
    <n v="50"/>
    <n v="35"/>
    <n v="174"/>
    <n v="40"/>
    <n v="20"/>
    <n v="40"/>
    <n v="40"/>
    <n v="0"/>
  </r>
  <r>
    <n v="205015015"/>
    <s v="ACQUITY Flex Cart"/>
    <s v="OEM"/>
    <m/>
    <s v="LC"/>
    <s v="ACQUITY Common Modules"/>
    <s v="Accessories"/>
    <n v="1928.11"/>
    <s v="Dan Sullivan"/>
    <s v="Budget"/>
    <n v="0"/>
    <n v="0"/>
    <n v="0"/>
    <n v="0"/>
    <m/>
    <n v="0"/>
    <n v="0"/>
    <n v="0"/>
    <n v="0"/>
    <m/>
    <n v="0"/>
    <n v="0"/>
    <n v="0"/>
    <n v="0"/>
    <m/>
    <n v="36.773244549408815"/>
    <n v="44.395635402919552"/>
    <n v="44.38616714697406"/>
    <n v="52.828242074927957"/>
    <n v="178.38328917423038"/>
    <n v="40"/>
    <n v="45"/>
    <n v="40"/>
    <n v="50"/>
    <n v="0"/>
  </r>
  <r>
    <n v="205015015"/>
    <s v="ACQUITY Flex Cart"/>
    <s v="OEM"/>
    <m/>
    <s v="LC"/>
    <s v="ACQUITY Common Modules"/>
    <s v="Accessories"/>
    <n v="1928.11"/>
    <s v="Dan Sullivan"/>
    <s v="Current Production Plan"/>
    <m/>
    <m/>
    <m/>
    <m/>
    <m/>
    <m/>
    <m/>
    <m/>
    <m/>
    <n v="0"/>
    <n v="0"/>
    <n v="0"/>
    <n v="0"/>
    <n v="0"/>
    <n v="0"/>
    <n v="40"/>
    <n v="49"/>
    <n v="50"/>
    <n v="35"/>
    <n v="174"/>
    <n v="40"/>
    <n v="40"/>
    <n v="40"/>
    <n v="40"/>
    <n v="0"/>
  </r>
  <r>
    <n v="205015015"/>
    <s v="ACQUITY Flex Cart"/>
    <s v="OEM"/>
    <m/>
    <s v="LC"/>
    <s v="ACQUITY Common Modules"/>
    <s v="Accessories"/>
    <n v="1928.11"/>
    <s v="Dan Sullivan"/>
    <s v="Demand Plan"/>
    <n v="37"/>
    <n v="44"/>
    <n v="32"/>
    <n v="43"/>
    <m/>
    <n v="28"/>
    <n v="45"/>
    <n v="52"/>
    <n v="64"/>
    <n v="189"/>
    <n v="30"/>
    <n v="42"/>
    <n v="34"/>
    <n v="45"/>
    <n v="151"/>
    <n v="46"/>
    <n v="43"/>
    <n v="30"/>
    <n v="40"/>
    <n v="159"/>
    <n v="30"/>
    <n v="38.300768386388583"/>
    <n v="36.456366630076836"/>
    <n v="43.088364434687158"/>
    <n v="0"/>
  </r>
  <r>
    <n v="205015015"/>
    <s v="ACQUITY Flex Cart"/>
    <s v="OEM"/>
    <m/>
    <s v="LC"/>
    <s v="ACQUITY Common Modules"/>
    <s v="Accessories"/>
    <n v="1928.11"/>
    <s v="Dan Sullivan"/>
    <s v="Backlog"/>
    <n v="0"/>
    <n v="0"/>
    <n v="0"/>
    <n v="0"/>
    <n v="0"/>
    <n v="0"/>
    <n v="0"/>
    <n v="0"/>
    <n v="0"/>
    <n v="0"/>
    <n v="0"/>
    <n v="0"/>
    <n v="0"/>
    <n v="0"/>
    <n v="0"/>
    <n v="0"/>
    <n v="0"/>
    <n v="0"/>
    <n v="0"/>
    <n v="0"/>
    <n v="13"/>
    <n v="0"/>
    <n v="0"/>
    <n v="0"/>
    <n v="0"/>
  </r>
  <r>
    <n v="205015015"/>
    <s v="ACQUITY Flex Cart"/>
    <s v="OEM"/>
    <n v="20"/>
    <s v="LC"/>
    <s v="ACQUITY Common Modules"/>
    <s v="Accessories"/>
    <n v="1928.11"/>
    <s v="Dan Sullivan"/>
    <s v="End Inv @ Accept Plan Volume"/>
    <n v="37"/>
    <n v="30"/>
    <n v="24"/>
    <n v="15"/>
    <m/>
    <n v="29"/>
    <n v="5"/>
    <n v="42"/>
    <n v="33"/>
    <n v="109"/>
    <n v="69"/>
    <n v="61"/>
    <n v="45"/>
    <n v="30"/>
    <n v="30"/>
    <n v="22"/>
    <n v="22"/>
    <n v="37"/>
    <n v="33"/>
    <m/>
    <n v="38"/>
    <n v="19.699231613611417"/>
    <n v="23.242864983534581"/>
    <n v="20.154500548847423"/>
    <m/>
  </r>
  <r>
    <n v="205015015"/>
    <s v="ACQUITY Flex Cart"/>
    <s v="OEM"/>
    <n v="20"/>
    <s v="LC"/>
    <s v="ACQUITY Common Modules"/>
    <s v="Accessories"/>
    <n v="1928.11"/>
    <s v="Dan Sullivan"/>
    <s v="Planned Ending INV"/>
    <n v="37"/>
    <n v="30"/>
    <n v="24"/>
    <n v="15"/>
    <m/>
    <n v="29"/>
    <n v="5"/>
    <n v="42"/>
    <n v="33"/>
    <n v="109"/>
    <n v="69"/>
    <n v="61"/>
    <n v="45"/>
    <n v="30"/>
    <n v="30"/>
    <n v="22"/>
    <n v="22"/>
    <n v="37"/>
    <n v="33"/>
    <m/>
    <n v="38"/>
    <n v="19.699231613611417"/>
    <n v="23.242864983534581"/>
    <n v="20.154500548847423"/>
    <m/>
  </r>
  <r>
    <n v="205015015"/>
    <s v="ACQUITY Flex Cart"/>
    <s v="OEM"/>
    <m/>
    <s v="LC"/>
    <s v="ACQUITY Common Modules"/>
    <s v="Accessories"/>
    <n v="1928.11"/>
    <s v="Dan Sullivan"/>
    <s v="Planned Ending INV Value"/>
    <n v="82347.569999999992"/>
    <n v="66768.299999999988"/>
    <n v="53414.639999999992"/>
    <n v="33384.149999999994"/>
    <n v="235914.65999999997"/>
    <n v="64542.689999999988"/>
    <n v="11128.05"/>
    <n v="93475.619999999981"/>
    <n v="73445.12999999999"/>
    <n v="242591.49"/>
    <n v="153567.08999999997"/>
    <n v="135762.21"/>
    <n v="100152.44999999998"/>
    <n v="57843.299999999996"/>
    <n v="57843.299999999996"/>
    <n v="42418.42"/>
    <n v="42418.42"/>
    <n v="71340.069999999992"/>
    <n v="63627.63"/>
    <m/>
    <n v="73268.179999999993"/>
    <n v="37982.285466520305"/>
    <n v="44814.800403402856"/>
    <n v="38860.094053238201"/>
    <m/>
  </r>
  <r>
    <n v="205015015"/>
    <s v="ACQUITY Flex Cart"/>
    <s v="OEM"/>
    <m/>
    <s v="LC"/>
    <s v="ACQUITY Common Modules"/>
    <s v="Accessories"/>
    <n v="1928.11"/>
    <s v="Dan Sullivan"/>
    <s v="Planned Ending Inv Value @ Accpt Plan"/>
    <m/>
    <m/>
    <m/>
    <m/>
    <n v="0"/>
    <m/>
    <m/>
    <m/>
    <m/>
    <n v="0"/>
    <n v="153567.08999999997"/>
    <n v="135762.21"/>
    <n v="100152.44999999998"/>
    <n v="57843.299999999996"/>
    <n v="57843.299999999996"/>
    <n v="42418.42"/>
    <n v="42418.42"/>
    <n v="71340.069999999992"/>
    <n v="63627.63"/>
    <m/>
    <n v="73268.179999999993"/>
    <n v="37982.285466520305"/>
    <n v="44814.800403402856"/>
    <n v="38860.094053238201"/>
    <m/>
  </r>
  <r>
    <n v="205015015"/>
    <s v="ACQUITY Flex Cart"/>
    <s v="OEM"/>
    <m/>
    <s v="LC"/>
    <s v="ACQUITY Common Modules"/>
    <s v="Accessories"/>
    <n v="1928.11"/>
    <s v="Dan Sullivan"/>
    <s v="Proposed Production "/>
    <m/>
    <m/>
    <m/>
    <m/>
    <m/>
    <m/>
    <m/>
    <m/>
    <m/>
    <m/>
    <m/>
    <m/>
    <m/>
    <n v="32"/>
    <n v="32"/>
    <n v="40"/>
    <n v="49"/>
    <n v="50"/>
    <n v="35"/>
    <n v="174"/>
    <n v="40"/>
    <n v="20"/>
    <n v="40"/>
    <n v="40"/>
    <n v="0"/>
  </r>
  <r>
    <n v="205015016"/>
    <s v="ACQUITY UPLC ID Cell TUV, Analytical"/>
    <s v="MIL (US31)"/>
    <m/>
    <s v="LC"/>
    <s v="ACQUITY Common Modules"/>
    <s v="Flowcells"/>
    <n v="751.43"/>
    <s v="Paul Brusco"/>
    <s v="∆ Accepted from Proposed"/>
    <m/>
    <m/>
    <m/>
    <m/>
    <m/>
    <m/>
    <m/>
    <m/>
    <m/>
    <n v="0"/>
    <n v="0"/>
    <n v="0"/>
    <n v="0"/>
    <n v="0"/>
    <n v="0"/>
    <n v="0"/>
    <n v="0"/>
    <n v="0"/>
    <n v="0"/>
    <m/>
    <n v="0"/>
    <n v="0"/>
    <n v="0"/>
    <n v="0"/>
    <m/>
  </r>
  <r>
    <n v="205015016"/>
    <s v="ACQUITY UPLC ID Cell TUV, Analytical"/>
    <s v="MIL (US31)"/>
    <m/>
    <s v="LC"/>
    <s v="ACQUITY Common Modules"/>
    <s v="Flowcells"/>
    <n v="751.43"/>
    <s v="Paul Brusco"/>
    <s v="∆ Proposed from Current"/>
    <m/>
    <m/>
    <m/>
    <m/>
    <m/>
    <m/>
    <m/>
    <m/>
    <m/>
    <n v="0"/>
    <m/>
    <m/>
    <n v="-100"/>
    <n v="0"/>
    <n v="-100"/>
    <n v="0"/>
    <n v="0"/>
    <n v="0"/>
    <n v="0"/>
    <m/>
    <n v="0"/>
    <n v="65"/>
    <n v="30"/>
    <n v="40"/>
    <m/>
  </r>
  <r>
    <n v="205015016"/>
    <s v="ACQUITY UPLC ID Cell TUV, Analytical"/>
    <s v="MIL (US31)"/>
    <m/>
    <s v="LC"/>
    <s v="ACQUITY Common Modules"/>
    <s v="Flowcells"/>
    <n v="751.43"/>
    <s v="Paul Brusco"/>
    <s v="Accepted Plan"/>
    <m/>
    <m/>
    <m/>
    <m/>
    <m/>
    <m/>
    <m/>
    <m/>
    <m/>
    <n v="0"/>
    <m/>
    <m/>
    <n v="0"/>
    <n v="0"/>
    <n v="0"/>
    <n v="0"/>
    <n v="70"/>
    <n v="350"/>
    <n v="280"/>
    <n v="700"/>
    <n v="250"/>
    <n v="380"/>
    <n v="320"/>
    <n v="370"/>
    <n v="0"/>
  </r>
  <r>
    <n v="205015016"/>
    <s v="ACQUITY UPLC ID Cell TUV, Analytical"/>
    <s v="MIL (US31)"/>
    <m/>
    <s v="LC"/>
    <s v="ACQUITY Common Modules"/>
    <s v="Flowcells"/>
    <n v="751.43"/>
    <s v="Paul Brusco"/>
    <s v="Budget"/>
    <n v="0"/>
    <n v="0"/>
    <n v="0"/>
    <n v="0"/>
    <m/>
    <n v="0"/>
    <n v="0"/>
    <n v="0"/>
    <n v="0"/>
    <m/>
    <n v="0"/>
    <n v="0"/>
    <n v="0"/>
    <n v="0"/>
    <m/>
    <n v="0"/>
    <n v="0"/>
    <n v="0"/>
    <n v="0"/>
    <n v="0"/>
    <n v="275"/>
    <n v="335"/>
    <n v="280"/>
    <n v="350"/>
    <n v="0"/>
  </r>
  <r>
    <n v="205015016"/>
    <s v="ACQUITY UPLC ID Cell TUV, Analytical"/>
    <s v="MIL (US31)"/>
    <m/>
    <s v="LC"/>
    <s v="ACQUITY Common Modules"/>
    <s v="Flowcells"/>
    <n v="751.43"/>
    <s v="Paul Brusco"/>
    <s v="Current Production Plan"/>
    <m/>
    <m/>
    <m/>
    <m/>
    <m/>
    <m/>
    <m/>
    <m/>
    <m/>
    <n v="0"/>
    <n v="0"/>
    <n v="0"/>
    <n v="0"/>
    <n v="0"/>
    <n v="0"/>
    <n v="0"/>
    <n v="70"/>
    <n v="350"/>
    <n v="280"/>
    <n v="700"/>
    <n v="250"/>
    <n v="315"/>
    <n v="290"/>
    <n v="330"/>
    <n v="0"/>
  </r>
  <r>
    <n v="205015016"/>
    <s v="ACQUITY UPLC ID Cell TUV, Analytical"/>
    <s v="MIL (US31)"/>
    <m/>
    <s v="LC"/>
    <s v="ACQUITY Common Modules"/>
    <s v="Flowcells"/>
    <n v="751.43"/>
    <s v="Paul Brusco"/>
    <s v="Demand Plan"/>
    <n v="0"/>
    <n v="0"/>
    <n v="0"/>
    <n v="0"/>
    <m/>
    <n v="28"/>
    <n v="247"/>
    <n v="259"/>
    <n v="361"/>
    <n v="895"/>
    <n v="206"/>
    <n v="299"/>
    <n v="296"/>
    <n v="63"/>
    <n v="864"/>
    <n v="2"/>
    <n v="9"/>
    <n v="253"/>
    <n v="273"/>
    <n v="537"/>
    <n v="277"/>
    <n v="332.47441954833238"/>
    <n v="316.46386860696799"/>
    <n v="374.03372199187396"/>
    <n v="0"/>
  </r>
  <r>
    <n v="205015016"/>
    <s v="ACQUITY UPLC ID Cell TUV, Analytical"/>
    <s v="MIL (US31)"/>
    <m/>
    <s v="LC"/>
    <s v="ACQUITY Common Modules"/>
    <s v="Flowcells"/>
    <n v="751.43"/>
    <s v="Paul Brusco"/>
    <s v="Backlog"/>
    <n v="0"/>
    <n v="0"/>
    <n v="0"/>
    <n v="0"/>
    <n v="0"/>
    <n v="0"/>
    <n v="0"/>
    <n v="0"/>
    <n v="0"/>
    <n v="0"/>
    <n v="0"/>
    <n v="0"/>
    <n v="0"/>
    <n v="0"/>
    <n v="0"/>
    <n v="0"/>
    <n v="0"/>
    <n v="0"/>
    <n v="0"/>
    <n v="0"/>
    <n v="28"/>
    <n v="0"/>
    <n v="0"/>
    <n v="0"/>
    <n v="0"/>
  </r>
  <r>
    <n v="205015016"/>
    <s v="ACQUITY UPLC ID Cell TUV, Analytical"/>
    <s v="MIL (US31)"/>
    <n v="100"/>
    <s v="LC"/>
    <s v="ACQUITY Common Modules"/>
    <s v="Flowcells"/>
    <n v="751.43"/>
    <s v="Paul Brusco"/>
    <s v="End Inv @ Accept Plan Volume"/>
    <n v="0"/>
    <n v="0"/>
    <n v="0"/>
    <n v="0"/>
    <m/>
    <n v="120"/>
    <n v="53"/>
    <n v="90"/>
    <n v="4"/>
    <n v="267"/>
    <n v="233"/>
    <n v="280"/>
    <n v="61"/>
    <n v="-2"/>
    <n v="-2"/>
    <n v="4"/>
    <n v="70"/>
    <n v="152"/>
    <n v="104"/>
    <m/>
    <n v="56"/>
    <n v="103.52558045166762"/>
    <n v="107.06171184469963"/>
    <n v="103.02798985282567"/>
    <m/>
  </r>
  <r>
    <n v="205015016"/>
    <s v="ACQUITY UPLC ID Cell TUV, Analytical"/>
    <s v="MIL (US31)"/>
    <n v="100"/>
    <s v="LC"/>
    <s v="ACQUITY Common Modules"/>
    <s v="Flowcells"/>
    <n v="751.43"/>
    <s v="Paul Brusco"/>
    <s v="Planned Ending INV"/>
    <n v="0"/>
    <n v="0"/>
    <n v="0"/>
    <n v="0"/>
    <m/>
    <n v="120"/>
    <n v="53"/>
    <n v="90"/>
    <n v="4"/>
    <n v="267"/>
    <n v="233"/>
    <n v="280"/>
    <n v="61"/>
    <n v="0"/>
    <n v="0"/>
    <n v="4"/>
    <n v="70"/>
    <n v="152"/>
    <n v="104"/>
    <m/>
    <n v="56"/>
    <n v="103.52558045166762"/>
    <n v="107.06171184469963"/>
    <n v="103.02798985282567"/>
    <m/>
  </r>
  <r>
    <n v="205015016"/>
    <s v="ACQUITY UPLC ID Cell TUV, Analytical"/>
    <s v="MIL (US31)"/>
    <m/>
    <s v="LC"/>
    <s v="ACQUITY Common Modules"/>
    <s v="Flowcells"/>
    <n v="751.43"/>
    <s v="Paul Brusco"/>
    <s v="Planned Ending INV Value"/>
    <n v="0"/>
    <n v="0"/>
    <n v="0"/>
    <n v="0"/>
    <n v="0"/>
    <n v="241441.2"/>
    <n v="106636.53000000001"/>
    <n v="181080.90000000002"/>
    <n v="8048.0400000000009"/>
    <n v="537206.67000000016"/>
    <n v="468798.33000000007"/>
    <n v="563362.80000000005"/>
    <n v="122732.61000000002"/>
    <n v="0"/>
    <n v="0"/>
    <n v="3005.72"/>
    <n v="52600.1"/>
    <n v="114217.35999999999"/>
    <n v="78148.72"/>
    <m/>
    <n v="42080.079999999994"/>
    <n v="77792.226918796601"/>
    <n v="80449.38213146264"/>
    <n v="77418.322415108792"/>
    <m/>
  </r>
  <r>
    <n v="205015016"/>
    <s v="ACQUITY UPLC ID Cell TUV, Analytical"/>
    <s v="MIL (US31)"/>
    <m/>
    <s v="LC"/>
    <s v="ACQUITY Common Modules"/>
    <s v="Flowcells"/>
    <n v="751.43"/>
    <s v="Paul Brusco"/>
    <s v="Planned Ending Inv Value @ Accpt Plan"/>
    <m/>
    <m/>
    <m/>
    <m/>
    <n v="0"/>
    <m/>
    <m/>
    <m/>
    <m/>
    <n v="0"/>
    <n v="468798.33000000007"/>
    <n v="563362.80000000005"/>
    <n v="122732.61000000002"/>
    <n v="0"/>
    <n v="0"/>
    <n v="3005.72"/>
    <n v="52600.1"/>
    <n v="114217.35999999999"/>
    <n v="78148.72"/>
    <m/>
    <n v="42080.079999999994"/>
    <n v="77792.226918796601"/>
    <n v="80449.38213146264"/>
    <n v="77418.322415108792"/>
    <m/>
  </r>
  <r>
    <n v="205015016"/>
    <s v="ACQUITY UPLC ID Cell TUV, Analytical"/>
    <s v="MIL (US31)"/>
    <m/>
    <s v="LC"/>
    <s v="ACQUITY Common Modules"/>
    <s v="Flowcells"/>
    <n v="751.43"/>
    <s v="Paul Brusco"/>
    <s v="Proposed Production "/>
    <m/>
    <m/>
    <m/>
    <m/>
    <m/>
    <m/>
    <m/>
    <m/>
    <m/>
    <m/>
    <m/>
    <m/>
    <m/>
    <n v="0"/>
    <n v="0"/>
    <n v="0"/>
    <n v="70"/>
    <n v="350"/>
    <n v="280"/>
    <n v="700"/>
    <n v="250"/>
    <n v="380"/>
    <n v="320"/>
    <n v="370"/>
    <n v="0"/>
  </r>
  <r>
    <n v="205015017"/>
    <s v="ACQUITY UPLC ID Cell PDA, Analytical"/>
    <s v="MIL (US31)"/>
    <m/>
    <s v="LC"/>
    <s v="ACQUITY Common Modules"/>
    <s v="Flowcells"/>
    <n v="748.28"/>
    <s v="Paul Brusco"/>
    <s v="∆ Accepted from Proposed"/>
    <m/>
    <m/>
    <m/>
    <m/>
    <m/>
    <m/>
    <m/>
    <m/>
    <m/>
    <n v="0"/>
    <n v="0"/>
    <n v="0"/>
    <n v="0"/>
    <n v="0"/>
    <n v="0"/>
    <n v="0"/>
    <n v="0"/>
    <n v="0"/>
    <n v="0"/>
    <m/>
    <n v="0"/>
    <n v="0"/>
    <n v="0"/>
    <n v="0"/>
    <m/>
  </r>
  <r>
    <n v="205015017"/>
    <s v="ACQUITY UPLC ID Cell PDA, Analytical"/>
    <s v="MIL (US31)"/>
    <m/>
    <s v="LC"/>
    <s v="ACQUITY Common Modules"/>
    <s v="Flowcells"/>
    <n v="748.28"/>
    <s v="Paul Brusco"/>
    <s v="∆ Proposed from Current"/>
    <m/>
    <m/>
    <m/>
    <m/>
    <m/>
    <m/>
    <m/>
    <m/>
    <m/>
    <n v="0"/>
    <m/>
    <m/>
    <n v="-275"/>
    <n v="0"/>
    <n v="-275"/>
    <n v="0"/>
    <n v="0"/>
    <n v="0"/>
    <n v="0"/>
    <m/>
    <n v="0"/>
    <n v="70"/>
    <n v="60"/>
    <n v="100"/>
    <m/>
  </r>
  <r>
    <n v="205015017"/>
    <s v="ACQUITY UPLC ID Cell PDA, Analytical"/>
    <s v="MIL (US31)"/>
    <m/>
    <s v="LC"/>
    <s v="ACQUITY Common Modules"/>
    <s v="Flowcells"/>
    <n v="748.28"/>
    <s v="Paul Brusco"/>
    <s v="Accepted Plan"/>
    <m/>
    <m/>
    <m/>
    <m/>
    <m/>
    <m/>
    <m/>
    <m/>
    <m/>
    <n v="0"/>
    <m/>
    <m/>
    <n v="0"/>
    <n v="0"/>
    <n v="0"/>
    <n v="0"/>
    <n v="70"/>
    <n v="614"/>
    <n v="349"/>
    <n v="1033"/>
    <n v="531"/>
    <n v="540"/>
    <n v="490"/>
    <n v="580"/>
    <n v="0"/>
  </r>
  <r>
    <n v="205015017"/>
    <s v="ACQUITY UPLC ID Cell PDA, Analytical"/>
    <s v="MIL (US31)"/>
    <m/>
    <s v="LC"/>
    <s v="ACQUITY Common Modules"/>
    <s v="Flowcells"/>
    <n v="748.28"/>
    <s v="Paul Brusco"/>
    <s v="Budget"/>
    <n v="0"/>
    <n v="0"/>
    <n v="0"/>
    <n v="0"/>
    <m/>
    <n v="0"/>
    <n v="0"/>
    <n v="0"/>
    <n v="0"/>
    <m/>
    <n v="0"/>
    <n v="0"/>
    <n v="0"/>
    <n v="0"/>
    <m/>
    <n v="0"/>
    <n v="0"/>
    <n v="0"/>
    <n v="0"/>
    <n v="0"/>
    <n v="375"/>
    <n v="450"/>
    <n v="365"/>
    <n v="470"/>
    <n v="0"/>
  </r>
  <r>
    <n v="205015017"/>
    <s v="ACQUITY UPLC ID Cell PDA, Analytical"/>
    <s v="MIL (US31)"/>
    <m/>
    <s v="LC"/>
    <s v="ACQUITY Common Modules"/>
    <s v="Flowcells"/>
    <n v="748.28"/>
    <s v="Paul Brusco"/>
    <s v="Current Production Plan"/>
    <m/>
    <m/>
    <m/>
    <m/>
    <m/>
    <m/>
    <m/>
    <m/>
    <m/>
    <n v="0"/>
    <n v="0"/>
    <n v="0"/>
    <n v="0"/>
    <n v="0"/>
    <n v="0"/>
    <n v="0"/>
    <n v="70"/>
    <n v="614"/>
    <n v="349"/>
    <n v="1033"/>
    <n v="531"/>
    <n v="470"/>
    <n v="430"/>
    <n v="480"/>
    <n v="0"/>
  </r>
  <r>
    <n v="205015017"/>
    <s v="ACQUITY UPLC ID Cell PDA, Analytical"/>
    <s v="MIL (US31)"/>
    <m/>
    <s v="LC"/>
    <s v="ACQUITY Common Modules"/>
    <s v="Flowcells"/>
    <n v="748.28"/>
    <s v="Paul Brusco"/>
    <s v="Demand Plan"/>
    <n v="0"/>
    <n v="0"/>
    <n v="0"/>
    <n v="0"/>
    <m/>
    <n v="0"/>
    <n v="491"/>
    <n v="512"/>
    <n v="585"/>
    <n v="1588"/>
    <n v="463"/>
    <n v="550"/>
    <n v="486"/>
    <n v="182"/>
    <n v="1681"/>
    <n v="7"/>
    <n v="5"/>
    <n v="405"/>
    <n v="522"/>
    <n v="939"/>
    <n v="424"/>
    <n v="515.2739737413051"/>
    <n v="490.46057541564795"/>
    <n v="579.68322045896821"/>
    <n v="0"/>
  </r>
  <r>
    <n v="205015017"/>
    <s v="ACQUITY UPLC ID Cell PDA, Analytical"/>
    <s v="MIL (US31)"/>
    <m/>
    <s v="LC"/>
    <s v="ACQUITY Common Modules"/>
    <s v="Flowcells"/>
    <n v="748.28"/>
    <s v="Paul Brusco"/>
    <s v="Backlog"/>
    <n v="0"/>
    <n v="0"/>
    <n v="0"/>
    <n v="0"/>
    <n v="0"/>
    <n v="0"/>
    <n v="0"/>
    <n v="0"/>
    <n v="0"/>
    <n v="0"/>
    <n v="0"/>
    <n v="0"/>
    <n v="0"/>
    <n v="0"/>
    <n v="0"/>
    <n v="0"/>
    <n v="0"/>
    <n v="0"/>
    <n v="0"/>
    <n v="0"/>
    <n v="3"/>
    <n v="0"/>
    <n v="0"/>
    <n v="0"/>
    <n v="0"/>
  </r>
  <r>
    <n v="205015017"/>
    <s v="ACQUITY UPLC ID Cell PDA, Analytical"/>
    <s v="MIL (US31)"/>
    <n v="150"/>
    <s v="LC"/>
    <s v="ACQUITY Common Modules"/>
    <s v="Flowcells"/>
    <n v="748.28"/>
    <s v="Paul Brusco"/>
    <s v="End Inv @ Accept Plan Volume"/>
    <n v="0"/>
    <n v="0"/>
    <n v="0"/>
    <n v="0"/>
    <m/>
    <n v="99"/>
    <n v="107"/>
    <n v="138"/>
    <n v="3"/>
    <n v="347"/>
    <n v="307"/>
    <n v="430"/>
    <n v="103"/>
    <n v="-79"/>
    <n v="-79"/>
    <n v="0"/>
    <n v="72"/>
    <n v="275"/>
    <n v="24"/>
    <m/>
    <n v="84"/>
    <n v="108.7260262586949"/>
    <n v="108.26545084304695"/>
    <n v="108.58223038407868"/>
    <m/>
  </r>
  <r>
    <n v="205015017"/>
    <s v="ACQUITY UPLC ID Cell PDA, Analytical"/>
    <s v="MIL (US31)"/>
    <n v="150"/>
    <s v="LC"/>
    <s v="ACQUITY Common Modules"/>
    <s v="Flowcells"/>
    <n v="748.28"/>
    <s v="Paul Brusco"/>
    <s v="Planned Ending INV"/>
    <n v="0"/>
    <n v="0"/>
    <n v="0"/>
    <n v="0"/>
    <m/>
    <n v="99"/>
    <n v="107"/>
    <n v="138"/>
    <n v="3"/>
    <n v="347"/>
    <n v="307"/>
    <n v="430"/>
    <n v="103"/>
    <n v="0"/>
    <n v="0"/>
    <n v="0"/>
    <n v="72"/>
    <n v="275"/>
    <n v="24"/>
    <m/>
    <n v="84"/>
    <n v="108.7260262586949"/>
    <n v="108.26545084304695"/>
    <n v="108.58223038407868"/>
    <m/>
  </r>
  <r>
    <n v="205015017"/>
    <s v="ACQUITY UPLC ID Cell PDA, Analytical"/>
    <s v="MIL (US31)"/>
    <m/>
    <s v="LC"/>
    <s v="ACQUITY Common Modules"/>
    <s v="Flowcells"/>
    <n v="748.28"/>
    <s v="Paul Brusco"/>
    <s v="Planned Ending INV Value"/>
    <n v="0"/>
    <n v="0"/>
    <n v="0"/>
    <n v="0"/>
    <n v="0"/>
    <n v="200595.78000000003"/>
    <n v="216805.54000000004"/>
    <n v="279618.36000000004"/>
    <n v="6078.6600000000008"/>
    <n v="703098.3400000002"/>
    <n v="622049.54"/>
    <n v="871274.60000000009"/>
    <n v="208700.66000000003"/>
    <n v="0"/>
    <n v="0"/>
    <n v="0"/>
    <n v="53876.159999999996"/>
    <n v="205777"/>
    <n v="17958.72"/>
    <m/>
    <n v="62855.519999999997"/>
    <n v="81357.510928856223"/>
    <n v="81012.871556835162"/>
    <n v="81249.911351798393"/>
    <m/>
  </r>
  <r>
    <n v="205015017"/>
    <s v="ACQUITY UPLC ID Cell PDA, Analytical"/>
    <s v="MIL (US31)"/>
    <m/>
    <s v="LC"/>
    <s v="ACQUITY Common Modules"/>
    <s v="Flowcells"/>
    <n v="748.28"/>
    <s v="Paul Brusco"/>
    <s v="Planned Ending Inv Value @ Accpt Plan"/>
    <m/>
    <m/>
    <m/>
    <m/>
    <n v="0"/>
    <m/>
    <m/>
    <m/>
    <m/>
    <n v="0"/>
    <n v="622049.54"/>
    <n v="871274.60000000009"/>
    <n v="208700.66000000003"/>
    <n v="0"/>
    <n v="0"/>
    <n v="0"/>
    <n v="53876.159999999996"/>
    <n v="205777"/>
    <n v="17958.72"/>
    <m/>
    <n v="62855.519999999997"/>
    <n v="81357.510928856223"/>
    <n v="81012.871556835162"/>
    <n v="81249.911351798393"/>
    <m/>
  </r>
  <r>
    <n v="205015017"/>
    <s v="ACQUITY UPLC ID Cell PDA, Analytical"/>
    <s v="MIL (US31)"/>
    <m/>
    <s v="LC"/>
    <s v="ACQUITY Common Modules"/>
    <s v="Flowcells"/>
    <n v="748.28"/>
    <s v="Paul Brusco"/>
    <s v="Proposed Production "/>
    <m/>
    <m/>
    <m/>
    <m/>
    <m/>
    <m/>
    <m/>
    <m/>
    <m/>
    <m/>
    <m/>
    <m/>
    <m/>
    <n v="0"/>
    <n v="0"/>
    <n v="0"/>
    <n v="70"/>
    <n v="614"/>
    <n v="349"/>
    <n v="1033"/>
    <n v="531"/>
    <n v="540"/>
    <n v="490"/>
    <n v="580"/>
    <n v="0"/>
  </r>
  <r>
    <n v="205015018"/>
    <s v="ACQUITY UPLC ID Cell TUV, High Sensitivi"/>
    <s v="MIL (US31)"/>
    <m/>
    <s v="LC"/>
    <s v="ACQUITY Common Modules"/>
    <s v="Flowcells"/>
    <n v="900.61"/>
    <s v="Paul Brusco"/>
    <s v="∆ Accepted from Proposed"/>
    <m/>
    <m/>
    <m/>
    <m/>
    <m/>
    <m/>
    <m/>
    <m/>
    <m/>
    <n v="0"/>
    <n v="0"/>
    <n v="0"/>
    <n v="66"/>
    <n v="-20"/>
    <n v="46"/>
    <n v="0"/>
    <n v="0"/>
    <n v="0"/>
    <n v="0"/>
    <m/>
    <n v="0"/>
    <n v="0"/>
    <n v="0"/>
    <n v="0"/>
    <m/>
  </r>
  <r>
    <n v="205015018"/>
    <s v="ACQUITY UPLC ID Cell TUV, High Sensitivi"/>
    <s v="MIL (US31)"/>
    <m/>
    <s v="LC"/>
    <s v="ACQUITY Common Modules"/>
    <s v="Flowcells"/>
    <n v="900.61"/>
    <s v="Paul Brusco"/>
    <s v="∆ Proposed from Current"/>
    <m/>
    <m/>
    <m/>
    <m/>
    <m/>
    <m/>
    <m/>
    <m/>
    <m/>
    <n v="0"/>
    <m/>
    <m/>
    <n v="-20"/>
    <n v="0"/>
    <n v="-20"/>
    <n v="0"/>
    <n v="0"/>
    <n v="0"/>
    <n v="0"/>
    <m/>
    <n v="0"/>
    <n v="0"/>
    <n v="0"/>
    <n v="-5"/>
    <m/>
  </r>
  <r>
    <n v="205015018"/>
    <s v="ACQUITY UPLC ID Cell TUV, High Sensitivi"/>
    <s v="MIL (US31)"/>
    <m/>
    <s v="LC"/>
    <s v="ACQUITY Common Modules"/>
    <s v="Flowcells"/>
    <n v="900.61"/>
    <s v="Paul Brusco"/>
    <s v="Accepted Plan"/>
    <m/>
    <m/>
    <m/>
    <m/>
    <m/>
    <m/>
    <m/>
    <m/>
    <m/>
    <n v="0"/>
    <m/>
    <m/>
    <n v="66"/>
    <n v="0"/>
    <n v="0"/>
    <n v="8"/>
    <n v="25"/>
    <n v="10"/>
    <n v="24"/>
    <n v="67"/>
    <n v="15"/>
    <n v="20"/>
    <n v="15"/>
    <n v="15"/>
    <n v="0"/>
  </r>
  <r>
    <n v="205015018"/>
    <s v="ACQUITY UPLC ID Cell TUV, High Sensitivi"/>
    <s v="MIL (US31)"/>
    <m/>
    <s v="LC"/>
    <s v="ACQUITY Common Modules"/>
    <s v="Flowcells"/>
    <n v="900.61"/>
    <s v="Paul Brusco"/>
    <s v="Budget"/>
    <n v="0"/>
    <n v="0"/>
    <n v="0"/>
    <n v="0"/>
    <m/>
    <n v="0"/>
    <n v="0"/>
    <n v="0"/>
    <n v="0"/>
    <m/>
    <n v="0"/>
    <n v="0"/>
    <n v="0"/>
    <n v="0"/>
    <m/>
    <n v="15.342479513991757"/>
    <n v="18.522682320423389"/>
    <n v="18.51873198847262"/>
    <n v="22.040922190201726"/>
    <n v="74.424816013089497"/>
    <n v="20"/>
    <n v="20"/>
    <n v="15"/>
    <n v="25"/>
    <n v="0"/>
  </r>
  <r>
    <n v="205015018"/>
    <s v="ACQUITY UPLC ID Cell TUV, High Sensitivi"/>
    <s v="MIL (US31)"/>
    <m/>
    <s v="LC"/>
    <s v="ACQUITY Common Modules"/>
    <s v="Flowcells"/>
    <n v="900.61"/>
    <s v="Paul Brusco"/>
    <s v="Current Production Plan"/>
    <m/>
    <m/>
    <m/>
    <m/>
    <m/>
    <m/>
    <m/>
    <m/>
    <m/>
    <n v="0"/>
    <n v="0"/>
    <n v="0"/>
    <n v="0"/>
    <n v="0"/>
    <n v="0"/>
    <n v="8"/>
    <n v="25"/>
    <n v="10"/>
    <n v="24"/>
    <n v="67"/>
    <n v="15"/>
    <n v="20"/>
    <n v="15"/>
    <n v="20"/>
    <n v="0"/>
  </r>
  <r>
    <n v="205015018"/>
    <s v="ACQUITY UPLC ID Cell TUV, High Sensitivi"/>
    <s v="MIL (US31)"/>
    <m/>
    <s v="LC"/>
    <s v="ACQUITY Common Modules"/>
    <s v="Flowcells"/>
    <n v="900.61"/>
    <s v="Paul Brusco"/>
    <s v="Demand Plan"/>
    <n v="0"/>
    <n v="0"/>
    <n v="0"/>
    <n v="0"/>
    <m/>
    <n v="10"/>
    <n v="4"/>
    <n v="2"/>
    <n v="27"/>
    <n v="43"/>
    <n v="11"/>
    <n v="12"/>
    <n v="14"/>
    <n v="25"/>
    <n v="62"/>
    <n v="9"/>
    <n v="11"/>
    <n v="15"/>
    <n v="16"/>
    <n v="51"/>
    <n v="6"/>
    <n v="15"/>
    <n v="15"/>
    <n v="15"/>
    <n v="0"/>
  </r>
  <r>
    <n v="205015018"/>
    <s v="ACQUITY UPLC ID Cell TUV, High Sensitivi"/>
    <s v="MIL (US31)"/>
    <m/>
    <s v="LC"/>
    <s v="ACQUITY Common Modules"/>
    <s v="Flowcells"/>
    <n v="900.61"/>
    <s v="Paul Brusco"/>
    <s v="Backlog"/>
    <n v="0"/>
    <n v="0"/>
    <n v="0"/>
    <n v="0"/>
    <n v="0"/>
    <n v="0"/>
    <n v="0"/>
    <n v="0"/>
    <n v="0"/>
    <n v="0"/>
    <n v="0"/>
    <n v="0"/>
    <n v="0"/>
    <n v="0"/>
    <n v="0"/>
    <n v="0"/>
    <n v="0"/>
    <n v="0"/>
    <n v="0"/>
    <n v="0"/>
    <n v="0"/>
    <n v="0"/>
    <n v="0"/>
    <n v="0"/>
    <n v="0"/>
  </r>
  <r>
    <n v="205015018"/>
    <s v="ACQUITY UPLC ID Cell TUV, High Sensitivi"/>
    <s v="MIL (US31)"/>
    <n v="10"/>
    <s v="LC"/>
    <s v="ACQUITY Common Modules"/>
    <s v="Flowcells"/>
    <n v="900.61"/>
    <s v="Paul Brusco"/>
    <s v="End Inv @ Accept Plan Volume"/>
    <n v="0"/>
    <n v="0"/>
    <n v="0"/>
    <n v="0"/>
    <m/>
    <n v="9"/>
    <n v="22"/>
    <n v="11"/>
    <n v="18"/>
    <n v="60"/>
    <n v="4"/>
    <n v="10"/>
    <n v="24"/>
    <n v="17"/>
    <n v="17"/>
    <n v="5"/>
    <n v="18"/>
    <n v="11"/>
    <n v="16"/>
    <m/>
    <n v="18"/>
    <n v="23"/>
    <n v="23"/>
    <n v="23"/>
    <m/>
  </r>
  <r>
    <n v="205015018"/>
    <s v="ACQUITY UPLC ID Cell TUV, High Sensitivi"/>
    <s v="MIL (US31)"/>
    <n v="10"/>
    <s v="LC"/>
    <s v="ACQUITY Common Modules"/>
    <s v="Flowcells"/>
    <n v="900.61"/>
    <s v="Paul Brusco"/>
    <s v="Planned Ending INV"/>
    <n v="0"/>
    <n v="0"/>
    <n v="0"/>
    <n v="0"/>
    <m/>
    <n v="9"/>
    <n v="22"/>
    <n v="11"/>
    <n v="18"/>
    <n v="60"/>
    <n v="4"/>
    <n v="10"/>
    <n v="24"/>
    <n v="17"/>
    <n v="17"/>
    <n v="5"/>
    <n v="18"/>
    <n v="11"/>
    <n v="16"/>
    <m/>
    <n v="18"/>
    <n v="23"/>
    <n v="23"/>
    <n v="23"/>
    <m/>
  </r>
  <r>
    <n v="205015018"/>
    <s v="ACQUITY UPLC ID Cell TUV, High Sensitivi"/>
    <s v="MIL (US31)"/>
    <m/>
    <s v="LC"/>
    <s v="ACQUITY Common Modules"/>
    <s v="Flowcells"/>
    <n v="900.61"/>
    <s v="Paul Brusco"/>
    <s v="Planned Ending INV Value"/>
    <n v="0"/>
    <n v="0"/>
    <n v="0"/>
    <n v="0"/>
    <n v="0"/>
    <n v="20256.570000000003"/>
    <n v="49516.060000000012"/>
    <n v="24758.030000000006"/>
    <n v="40513.140000000007"/>
    <n v="135043.80000000005"/>
    <n v="9002.9200000000019"/>
    <n v="22507.300000000003"/>
    <n v="54017.520000000011"/>
    <n v="15310.37"/>
    <n v="15310.37"/>
    <n v="4503.05"/>
    <n v="16210.98"/>
    <n v="9906.7100000000009"/>
    <n v="14409.76"/>
    <m/>
    <n v="16210.98"/>
    <n v="20714.03"/>
    <n v="20714.03"/>
    <n v="20714.03"/>
    <m/>
  </r>
  <r>
    <n v="205015018"/>
    <s v="ACQUITY UPLC ID Cell TUV, High Sensitivi"/>
    <s v="MIL (US31)"/>
    <m/>
    <s v="LC"/>
    <s v="ACQUITY Common Modules"/>
    <s v="Flowcells"/>
    <n v="900.61"/>
    <s v="Paul Brusco"/>
    <s v="Planned Ending Inv Value @ Accpt Plan"/>
    <m/>
    <m/>
    <m/>
    <m/>
    <n v="0"/>
    <m/>
    <m/>
    <m/>
    <m/>
    <n v="0"/>
    <n v="9002.9200000000019"/>
    <n v="22507.300000000003"/>
    <n v="54017.520000000011"/>
    <n v="15310.37"/>
    <n v="15310.37"/>
    <n v="4503.05"/>
    <n v="16210.98"/>
    <n v="9906.7100000000009"/>
    <n v="14409.76"/>
    <m/>
    <n v="16210.98"/>
    <n v="20714.03"/>
    <n v="20714.03"/>
    <n v="20714.03"/>
    <m/>
  </r>
  <r>
    <n v="205015018"/>
    <s v="ACQUITY UPLC ID Cell TUV, High Sensitivi"/>
    <s v="MIL (US31)"/>
    <m/>
    <s v="LC"/>
    <s v="ACQUITY Common Modules"/>
    <s v="Flowcells"/>
    <n v="900.61"/>
    <s v="Paul Brusco"/>
    <s v="Proposed Production "/>
    <m/>
    <m/>
    <m/>
    <m/>
    <m/>
    <m/>
    <m/>
    <m/>
    <m/>
    <m/>
    <m/>
    <m/>
    <m/>
    <n v="20"/>
    <n v="20"/>
    <n v="8"/>
    <n v="25"/>
    <n v="10"/>
    <n v="24"/>
    <n v="67"/>
    <n v="15"/>
    <n v="20"/>
    <n v="15"/>
    <n v="15"/>
    <n v="0"/>
  </r>
  <r>
    <n v="205015019"/>
    <s v="ACQ., UPLC ID Cell PDA, High Sensitivity"/>
    <s v="MIL (US31)"/>
    <m/>
    <s v="LC"/>
    <s v="ACQUITY Common Modules"/>
    <s v="Flowcells"/>
    <n v="883.67"/>
    <s v="Paul Brusco"/>
    <s v="∆ Accepted from Proposed"/>
    <m/>
    <m/>
    <m/>
    <m/>
    <m/>
    <m/>
    <m/>
    <m/>
    <m/>
    <n v="0"/>
    <n v="0"/>
    <n v="0"/>
    <n v="125"/>
    <n v="-15"/>
    <n v="110"/>
    <n v="0"/>
    <n v="0"/>
    <n v="0"/>
    <n v="0"/>
    <m/>
    <n v="0"/>
    <n v="0"/>
    <n v="0"/>
    <n v="0"/>
    <m/>
  </r>
  <r>
    <n v="205015019"/>
    <s v="ACQ., UPLC ID Cell PDA, High Sensitivity"/>
    <s v="MIL (US31)"/>
    <m/>
    <s v="LC"/>
    <s v="ACQUITY Common Modules"/>
    <s v="Flowcells"/>
    <n v="883.67"/>
    <s v="Paul Brusco"/>
    <s v="∆ Proposed from Current"/>
    <m/>
    <m/>
    <m/>
    <m/>
    <m/>
    <m/>
    <m/>
    <m/>
    <m/>
    <n v="0"/>
    <m/>
    <m/>
    <n v="-6"/>
    <n v="0"/>
    <n v="-6"/>
    <n v="0"/>
    <n v="0"/>
    <n v="0"/>
    <n v="0"/>
    <m/>
    <n v="0"/>
    <n v="-15"/>
    <n v="-10"/>
    <n v="-10"/>
    <m/>
  </r>
  <r>
    <n v="205015019"/>
    <s v="ACQ., UPLC ID Cell PDA, High Sensitivity"/>
    <s v="MIL (US31)"/>
    <m/>
    <s v="LC"/>
    <s v="ACQUITY Common Modules"/>
    <s v="Flowcells"/>
    <n v="883.67"/>
    <s v="Paul Brusco"/>
    <s v="Accepted Plan"/>
    <m/>
    <m/>
    <m/>
    <m/>
    <m/>
    <m/>
    <m/>
    <m/>
    <m/>
    <n v="0"/>
    <m/>
    <m/>
    <n v="125"/>
    <n v="0"/>
    <n v="0"/>
    <n v="37"/>
    <n v="32"/>
    <n v="35"/>
    <n v="32"/>
    <n v="136"/>
    <n v="25"/>
    <n v="20"/>
    <n v="20"/>
    <n v="20"/>
    <n v="0"/>
  </r>
  <r>
    <n v="205015019"/>
    <s v="ACQ., UPLC ID Cell PDA, High Sensitivity"/>
    <s v="MIL (US31)"/>
    <m/>
    <s v="LC"/>
    <s v="ACQUITY Common Modules"/>
    <s v="Flowcells"/>
    <n v="883.67"/>
    <s v="Paul Brusco"/>
    <s v="Budget"/>
    <n v="0"/>
    <n v="0"/>
    <n v="0"/>
    <n v="0"/>
    <m/>
    <n v="0"/>
    <n v="0"/>
    <n v="0"/>
    <n v="0"/>
    <m/>
    <n v="0"/>
    <n v="0"/>
    <n v="0"/>
    <n v="0"/>
    <m/>
    <n v="24.840204927415229"/>
    <n v="29.989104709256917"/>
    <n v="29.982708933717582"/>
    <n v="35.685302593659948"/>
    <n v="120.49732116404968"/>
    <n v="30"/>
    <n v="35"/>
    <n v="25"/>
    <n v="35"/>
    <n v="0"/>
  </r>
  <r>
    <n v="205015019"/>
    <s v="ACQ., UPLC ID Cell PDA, High Sensitivity"/>
    <s v="MIL (US31)"/>
    <m/>
    <s v="LC"/>
    <s v="ACQUITY Common Modules"/>
    <s v="Flowcells"/>
    <n v="883.67"/>
    <s v="Paul Brusco"/>
    <s v="Current Production Plan"/>
    <m/>
    <m/>
    <m/>
    <m/>
    <m/>
    <m/>
    <m/>
    <m/>
    <m/>
    <n v="0"/>
    <n v="0"/>
    <n v="0"/>
    <n v="0"/>
    <n v="0"/>
    <n v="0"/>
    <n v="37"/>
    <n v="32"/>
    <n v="35"/>
    <n v="32"/>
    <n v="136"/>
    <n v="25"/>
    <n v="35"/>
    <n v="30"/>
    <n v="30"/>
    <n v="0"/>
  </r>
  <r>
    <n v="205015019"/>
    <s v="ACQ., UPLC ID Cell PDA, High Sensitivity"/>
    <s v="MIL (US31)"/>
    <m/>
    <s v="LC"/>
    <s v="ACQUITY Common Modules"/>
    <s v="Flowcells"/>
    <n v="883.67"/>
    <s v="Paul Brusco"/>
    <s v="Demand Plan"/>
    <n v="0"/>
    <n v="0"/>
    <n v="0"/>
    <n v="0"/>
    <m/>
    <n v="0"/>
    <n v="19"/>
    <n v="15"/>
    <n v="18"/>
    <n v="52"/>
    <n v="21"/>
    <n v="22"/>
    <n v="28"/>
    <n v="31"/>
    <n v="102"/>
    <n v="26"/>
    <n v="31"/>
    <n v="29"/>
    <n v="29"/>
    <n v="115"/>
    <n v="15"/>
    <n v="19.091292098603379"/>
    <n v="18.171936843855057"/>
    <n v="21.477703610928799"/>
    <n v="0"/>
  </r>
  <r>
    <n v="205015019"/>
    <s v="ACQ., UPLC ID Cell PDA, High Sensitivity"/>
    <s v="MIL (US31)"/>
    <m/>
    <s v="LC"/>
    <s v="ACQUITY Common Modules"/>
    <s v="Flowcells"/>
    <n v="883.67"/>
    <s v="Paul Brusco"/>
    <s v="Backlog"/>
    <n v="0"/>
    <n v="0"/>
    <n v="0"/>
    <n v="0"/>
    <n v="0"/>
    <n v="0"/>
    <n v="0"/>
    <n v="0"/>
    <n v="0"/>
    <n v="0"/>
    <n v="0"/>
    <n v="0"/>
    <n v="0"/>
    <n v="0"/>
    <n v="0"/>
    <n v="0"/>
    <n v="0"/>
    <n v="0"/>
    <n v="0"/>
    <n v="0"/>
    <n v="1"/>
    <n v="0"/>
    <n v="0"/>
    <n v="0"/>
    <n v="0"/>
  </r>
  <r>
    <n v="205015019"/>
    <s v="ACQ., UPLC ID Cell PDA, High Sensitivity"/>
    <s v="MIL (US31)"/>
    <n v="10"/>
    <s v="LC"/>
    <s v="ACQUITY Common Modules"/>
    <s v="Flowcells"/>
    <n v="883.67"/>
    <s v="Paul Brusco"/>
    <s v="End Inv @ Accept Plan Volume"/>
    <n v="0"/>
    <n v="0"/>
    <n v="0"/>
    <n v="0"/>
    <m/>
    <n v="21"/>
    <n v="90"/>
    <n v="111"/>
    <n v="13"/>
    <n v="235"/>
    <n v="73"/>
    <n v="46"/>
    <n v="29"/>
    <n v="13"/>
    <n v="13"/>
    <n v="13"/>
    <n v="6"/>
    <n v="13"/>
    <n v="12"/>
    <m/>
    <n v="14"/>
    <n v="14.908707901396621"/>
    <n v="16.736771057541567"/>
    <n v="15.259067446612768"/>
    <m/>
  </r>
  <r>
    <n v="205015019"/>
    <s v="ACQ., UPLC ID Cell PDA, High Sensitivity"/>
    <s v="MIL (US31)"/>
    <n v="10"/>
    <s v="LC"/>
    <s v="ACQUITY Common Modules"/>
    <s v="Flowcells"/>
    <n v="883.67"/>
    <s v="Paul Brusco"/>
    <s v="Planned Ending INV"/>
    <n v="0"/>
    <n v="0"/>
    <n v="0"/>
    <n v="0"/>
    <m/>
    <n v="21"/>
    <n v="90"/>
    <n v="111"/>
    <n v="13"/>
    <n v="235"/>
    <n v="73"/>
    <n v="46"/>
    <n v="29"/>
    <n v="13"/>
    <n v="13"/>
    <n v="13"/>
    <n v="6"/>
    <n v="13"/>
    <n v="12"/>
    <m/>
    <n v="14"/>
    <n v="14.908707901396621"/>
    <n v="16.736771057541567"/>
    <n v="15.259067446612768"/>
    <m/>
  </r>
  <r>
    <n v="205015019"/>
    <s v="ACQ., UPLC ID Cell PDA, High Sensitivity"/>
    <s v="MIL (US31)"/>
    <m/>
    <s v="LC"/>
    <s v="ACQUITY Common Modules"/>
    <s v="Flowcells"/>
    <n v="883.67"/>
    <s v="Paul Brusco"/>
    <s v="Planned Ending INV Value"/>
    <n v="0"/>
    <n v="0"/>
    <n v="0"/>
    <n v="0"/>
    <n v="0"/>
    <n v="46740.120000000017"/>
    <n v="200314.80000000008"/>
    <n v="247054.92000000007"/>
    <n v="28934.360000000008"/>
    <n v="523044.20000000019"/>
    <n v="162477.56000000006"/>
    <n v="102383.12000000004"/>
    <n v="64545.880000000019"/>
    <n v="11487.71"/>
    <n v="11487.71"/>
    <n v="11487.71"/>
    <n v="5302.0199999999995"/>
    <n v="11487.71"/>
    <n v="10604.039999999999"/>
    <m/>
    <n v="12371.38"/>
    <n v="13174.377911227151"/>
    <n v="14789.782480417756"/>
    <n v="13483.980130548303"/>
    <m/>
  </r>
  <r>
    <n v="205015019"/>
    <s v="ACQ., UPLC ID Cell PDA, High Sensitivity"/>
    <s v="MIL (US31)"/>
    <m/>
    <s v="LC"/>
    <s v="ACQUITY Common Modules"/>
    <s v="Flowcells"/>
    <n v="883.67"/>
    <s v="Paul Brusco"/>
    <s v="Planned Ending Inv Value @ Accpt Plan"/>
    <m/>
    <m/>
    <m/>
    <m/>
    <n v="0"/>
    <m/>
    <m/>
    <m/>
    <m/>
    <n v="0"/>
    <n v="162477.56000000006"/>
    <n v="102383.12000000004"/>
    <n v="64545.880000000019"/>
    <n v="11487.71"/>
    <n v="11487.71"/>
    <n v="11487.71"/>
    <n v="5302.0199999999995"/>
    <n v="11487.71"/>
    <n v="10604.039999999999"/>
    <m/>
    <n v="12371.38"/>
    <n v="13174.377911227151"/>
    <n v="14789.782480417756"/>
    <n v="13483.980130548303"/>
    <m/>
  </r>
  <r>
    <n v="205015019"/>
    <s v="ACQ., UPLC ID Cell PDA, High Sensitivity"/>
    <s v="MIL (US31)"/>
    <m/>
    <s v="LC"/>
    <s v="ACQUITY Common Modules"/>
    <s v="Flowcells"/>
    <n v="883.67"/>
    <s v="Paul Brusco"/>
    <s v="Proposed Production "/>
    <m/>
    <m/>
    <m/>
    <m/>
    <m/>
    <m/>
    <m/>
    <m/>
    <m/>
    <m/>
    <m/>
    <m/>
    <m/>
    <n v="15"/>
    <n v="15"/>
    <n v="37"/>
    <n v="32"/>
    <n v="35"/>
    <n v="32"/>
    <n v="136"/>
    <n v="25"/>
    <n v="20"/>
    <n v="20"/>
    <n v="20"/>
    <n v="0"/>
  </r>
  <r>
    <n v="205015032"/>
    <s v="ACQUITY TUV, FLOWCELL, 10mm 250nL"/>
    <s v="MIL (US31)"/>
    <m/>
    <s v="LC"/>
    <s v="I-Class"/>
    <s v="Flowcells"/>
    <n v="743.79"/>
    <s v="Vicky Allen"/>
    <s v="∆ Accepted from Proposed"/>
    <m/>
    <m/>
    <m/>
    <m/>
    <m/>
    <m/>
    <m/>
    <m/>
    <m/>
    <n v="0"/>
    <n v="0"/>
    <n v="0"/>
    <n v="75"/>
    <n v="-15"/>
    <n v="60"/>
    <n v="0"/>
    <n v="0"/>
    <n v="0"/>
    <n v="0"/>
    <m/>
    <n v="0"/>
    <n v="0"/>
    <n v="0"/>
    <n v="0"/>
    <m/>
  </r>
  <r>
    <n v="205015032"/>
    <s v="ACQUITY TUV, FLOWCELL, 10mm 250nL"/>
    <s v="MIL (US31)"/>
    <m/>
    <s v="LC"/>
    <s v="I-Class"/>
    <s v="Flowcells"/>
    <n v="743.79"/>
    <s v="Vicky Allen"/>
    <s v="∆ Proposed from Current"/>
    <m/>
    <m/>
    <m/>
    <m/>
    <m/>
    <m/>
    <m/>
    <m/>
    <m/>
    <n v="0"/>
    <m/>
    <m/>
    <n v="-25"/>
    <n v="0"/>
    <n v="-25"/>
    <n v="0"/>
    <n v="0"/>
    <n v="0"/>
    <n v="0"/>
    <m/>
    <n v="0"/>
    <n v="0"/>
    <n v="0"/>
    <n v="2"/>
    <m/>
  </r>
  <r>
    <n v="205015032"/>
    <s v="ACQUITY TUV, FLOWCELL, 10mm 250nL"/>
    <s v="MIL (US31)"/>
    <m/>
    <s v="LC"/>
    <s v="I-Class"/>
    <s v="Flowcells"/>
    <n v="743.79"/>
    <s v="Vicky Allen"/>
    <s v="Accepted Plan"/>
    <m/>
    <m/>
    <m/>
    <m/>
    <m/>
    <m/>
    <m/>
    <m/>
    <m/>
    <n v="0"/>
    <m/>
    <m/>
    <n v="75"/>
    <n v="0"/>
    <n v="0"/>
    <n v="0"/>
    <n v="0"/>
    <n v="0"/>
    <n v="0"/>
    <n v="0"/>
    <n v="0"/>
    <n v="0"/>
    <n v="3"/>
    <n v="5"/>
    <n v="0"/>
  </r>
  <r>
    <n v="205015032"/>
    <s v="ACQUITY TUV, FLOWCELL, 10mm 250nL"/>
    <s v="MIL (US31)"/>
    <m/>
    <s v="LC"/>
    <s v="I-Class"/>
    <s v="Flowcells"/>
    <n v="743.79"/>
    <s v="Vicky Allen"/>
    <s v="Budget"/>
    <n v="0"/>
    <n v="0"/>
    <n v="0"/>
    <n v="0"/>
    <m/>
    <n v="0"/>
    <n v="0"/>
    <n v="0"/>
    <n v="0"/>
    <m/>
    <n v="0"/>
    <n v="0"/>
    <n v="0"/>
    <n v="0"/>
    <m/>
    <n v="10"/>
    <n v="10"/>
    <n v="10"/>
    <n v="10"/>
    <n v="40"/>
    <n v="0"/>
    <n v="0"/>
    <n v="0"/>
    <n v="5"/>
    <n v="0"/>
  </r>
  <r>
    <n v="205015032"/>
    <s v="ACQUITY TUV, FLOWCELL, 10mm 250nL"/>
    <s v="MIL (US31)"/>
    <m/>
    <s v="LC"/>
    <s v="I-Class"/>
    <s v="Flowcells"/>
    <n v="743.79"/>
    <s v="Vicky Allen"/>
    <s v="Current Production Plan"/>
    <m/>
    <m/>
    <m/>
    <m/>
    <m/>
    <m/>
    <m/>
    <m/>
    <m/>
    <n v="0"/>
    <n v="0"/>
    <n v="0"/>
    <n v="0"/>
    <n v="0"/>
    <n v="0"/>
    <n v="0"/>
    <n v="0"/>
    <n v="0"/>
    <n v="0"/>
    <n v="0"/>
    <n v="0"/>
    <n v="0"/>
    <n v="3"/>
    <n v="3"/>
    <n v="0"/>
  </r>
  <r>
    <n v="205015032"/>
    <s v="ACQUITY TUV, FLOWCELL, 10mm 250nL"/>
    <s v="MIL (US31)"/>
    <m/>
    <s v="LC"/>
    <s v="I-Class"/>
    <s v="Flowcells"/>
    <n v="743.79"/>
    <s v="Vicky Allen"/>
    <s v="Demand Plan"/>
    <n v="0"/>
    <n v="0"/>
    <n v="0"/>
    <n v="0"/>
    <m/>
    <n v="0"/>
    <n v="0"/>
    <n v="0"/>
    <n v="0"/>
    <n v="0"/>
    <n v="0"/>
    <n v="0"/>
    <n v="0"/>
    <n v="284"/>
    <n v="284"/>
    <n v="1"/>
    <n v="0"/>
    <n v="3"/>
    <n v="2"/>
    <n v="6"/>
    <n v="0"/>
    <n v="5"/>
    <n v="5"/>
    <n v="5"/>
    <n v="0"/>
  </r>
  <r>
    <n v="205015032"/>
    <s v="ACQUITY TUV, FLOWCELL, 10mm 250nL"/>
    <s v="MIL (US31)"/>
    <m/>
    <s v="LC"/>
    <s v="I-Class"/>
    <s v="Flowcells"/>
    <n v="743.79"/>
    <s v="Vicky Allen"/>
    <s v="Backlog"/>
    <n v="0"/>
    <n v="0"/>
    <n v="0"/>
    <n v="0"/>
    <n v="0"/>
    <n v="0"/>
    <n v="0"/>
    <n v="0"/>
    <n v="0"/>
    <n v="0"/>
    <n v="0"/>
    <n v="0"/>
    <n v="0"/>
    <n v="0"/>
    <n v="0"/>
    <n v="0"/>
    <n v="0"/>
    <n v="0"/>
    <n v="0"/>
    <n v="0"/>
    <n v="30"/>
    <n v="0"/>
    <n v="0"/>
    <n v="0"/>
    <n v="0"/>
  </r>
  <r>
    <n v="205015032"/>
    <s v="ACQUITY TUV, FLOWCELL, 10mm 250nL"/>
    <s v="MIL (US31)"/>
    <m/>
    <s v="LC"/>
    <s v="I-Class"/>
    <s v="Flowcells"/>
    <n v="743.79"/>
    <s v="Vicky Allen"/>
    <s v="End Inv @ Accept Plan Volume"/>
    <n v="0"/>
    <n v="0"/>
    <n v="0"/>
    <n v="0"/>
    <m/>
    <n v="0"/>
    <n v="0"/>
    <n v="0"/>
    <n v="36"/>
    <n v="36"/>
    <n v="0"/>
    <n v="0"/>
    <n v="24"/>
    <n v="36"/>
    <n v="36"/>
    <n v="29"/>
    <n v="27"/>
    <n v="25"/>
    <n v="20"/>
    <m/>
    <n v="14"/>
    <n v="9"/>
    <n v="7"/>
    <n v="7"/>
    <m/>
  </r>
  <r>
    <n v="205015032"/>
    <s v="ACQUITY TUV, FLOWCELL, 10mm 250nL"/>
    <s v="MIL (US31)"/>
    <n v="10"/>
    <s v="LC"/>
    <s v="I-Class"/>
    <s v="Flowcells"/>
    <n v="743.79"/>
    <s v="Vicky Allen"/>
    <s v="Planned Ending INV"/>
    <n v="0"/>
    <n v="0"/>
    <n v="0"/>
    <n v="0"/>
    <m/>
    <n v="0"/>
    <n v="0"/>
    <n v="0"/>
    <n v="36"/>
    <n v="36"/>
    <n v="0"/>
    <n v="0"/>
    <n v="24"/>
    <n v="36"/>
    <n v="36"/>
    <n v="29"/>
    <n v="27"/>
    <n v="25"/>
    <n v="20"/>
    <m/>
    <n v="14"/>
    <n v="9"/>
    <n v="7"/>
    <n v="7"/>
    <m/>
  </r>
  <r>
    <n v="205015032"/>
    <s v="ACQUITY TUV, FLOWCELL, 10mm 250nL"/>
    <s v="MIL (US31)"/>
    <n v="10"/>
    <s v="LC"/>
    <s v="I-Class"/>
    <s v="Flowcells"/>
    <n v="743.79"/>
    <s v="Vicky Allen"/>
    <s v="Planned Ending INV Value"/>
    <n v="0"/>
    <n v="0"/>
    <n v="0"/>
    <n v="0"/>
    <n v="0"/>
    <n v="0"/>
    <n v="0"/>
    <n v="0"/>
    <n v="75044.88"/>
    <n v="75044.88"/>
    <n v="0"/>
    <n v="0"/>
    <n v="52800"/>
    <n v="26776.44"/>
    <n v="26776.44"/>
    <n v="21569.91"/>
    <n v="20082.329999999998"/>
    <n v="18594.75"/>
    <n v="14875.8"/>
    <m/>
    <n v="10413.06"/>
    <n v="6694.11"/>
    <n v="5206.53"/>
    <n v="5206.53"/>
    <m/>
  </r>
  <r>
    <n v="205015032"/>
    <s v="ACQUITY TUV, FLOWCELL, 10mm 250nL"/>
    <s v="MIL (US31)"/>
    <m/>
    <s v="LC"/>
    <s v="I-Class"/>
    <s v="Flowcells"/>
    <n v="743.79"/>
    <s v="Vicky Allen"/>
    <s v="Planned Ending Inv Value @ Accpt Plan"/>
    <m/>
    <m/>
    <m/>
    <m/>
    <n v="0"/>
    <m/>
    <m/>
    <m/>
    <m/>
    <n v="0"/>
    <n v="0"/>
    <n v="0"/>
    <n v="52800"/>
    <n v="26776.44"/>
    <n v="26776.44"/>
    <n v="21569.91"/>
    <n v="20082.329999999998"/>
    <n v="18594.75"/>
    <n v="14875.8"/>
    <m/>
    <n v="10413.06"/>
    <n v="6694.11"/>
    <n v="5206.53"/>
    <n v="5206.53"/>
    <m/>
  </r>
  <r>
    <n v="205015032"/>
    <s v="ACQUITY TUV, FLOWCELL, 10mm 250nL"/>
    <s v="MIL (US31)"/>
    <m/>
    <s v="LC"/>
    <s v="I-Class"/>
    <s v="Flowcells"/>
    <n v="743.79"/>
    <s v="Vicky Allen"/>
    <s v="Proposed Production "/>
    <m/>
    <m/>
    <m/>
    <m/>
    <m/>
    <m/>
    <m/>
    <m/>
    <m/>
    <m/>
    <m/>
    <m/>
    <m/>
    <n v="15"/>
    <n v="15"/>
    <n v="0"/>
    <n v="0"/>
    <n v="0"/>
    <n v="0"/>
    <n v="0"/>
    <n v="0"/>
    <n v="0"/>
    <n v="3"/>
    <n v="5"/>
    <n v="0"/>
  </r>
  <r>
    <n v="205015033"/>
    <s v="ACQUITY TUV, FLOWCELL, 10mm 500nL"/>
    <s v="MIL (US31)"/>
    <m/>
    <s v="LC"/>
    <s v="I-Class"/>
    <s v="Flowcells"/>
    <n v="740.48"/>
    <s v="Paul Brusco"/>
    <s v="∆ Accepted from Proposed"/>
    <m/>
    <m/>
    <m/>
    <m/>
    <m/>
    <m/>
    <m/>
    <m/>
    <m/>
    <n v="0"/>
    <n v="0"/>
    <n v="0"/>
    <n v="1375"/>
    <n v="-325"/>
    <n v="1050"/>
    <n v="-300"/>
    <n v="-290"/>
    <n v="-210"/>
    <n v="-10"/>
    <m/>
    <n v="-10"/>
    <n v="-45"/>
    <n v="-57"/>
    <n v="-65"/>
    <m/>
  </r>
  <r>
    <n v="205015033"/>
    <s v="ACQUITY TUV, FLOWCELL, 10mm 500nL"/>
    <s v="MIL (US31)"/>
    <m/>
    <s v="LC"/>
    <s v="I-Class"/>
    <s v="Flowcells"/>
    <n v="740.48"/>
    <s v="Paul Brusco"/>
    <s v="∆ Proposed from Current"/>
    <m/>
    <m/>
    <m/>
    <m/>
    <m/>
    <m/>
    <m/>
    <m/>
    <m/>
    <n v="0"/>
    <m/>
    <m/>
    <n v="-170"/>
    <n v="0"/>
    <n v="-170"/>
    <n v="0"/>
    <n v="0"/>
    <n v="0"/>
    <n v="0"/>
    <m/>
    <n v="0"/>
    <n v="5"/>
    <n v="5"/>
    <n v="5"/>
    <m/>
  </r>
  <r>
    <n v="205015032"/>
    <s v="ACQUITY TUV, FLOWCELL, 10mm 500nL"/>
    <s v="MIL (US31)"/>
    <m/>
    <s v="LC"/>
    <s v="I-Class"/>
    <s v="Flowcells"/>
    <n v="740.48"/>
    <s v="Paul Brusco"/>
    <s v="Accepted Plan"/>
    <m/>
    <m/>
    <m/>
    <m/>
    <m/>
    <m/>
    <m/>
    <m/>
    <m/>
    <n v="0"/>
    <m/>
    <m/>
    <n v="1375"/>
    <n v="0"/>
    <n v="0"/>
    <n v="0"/>
    <n v="0"/>
    <n v="0"/>
    <n v="0"/>
    <n v="810"/>
    <n v="0"/>
    <n v="0"/>
    <n v="3"/>
    <n v="5"/>
    <n v="0"/>
  </r>
  <r>
    <n v="205015033"/>
    <s v="ACQUITY TUV, FLOWCELL, 10mm 500nL"/>
    <s v="MIL (US31)"/>
    <m/>
    <s v="LC"/>
    <s v="I-Class"/>
    <s v="Flowcells"/>
    <n v="740.48"/>
    <s v="Paul Brusco"/>
    <s v="Budget"/>
    <n v="0"/>
    <n v="0"/>
    <n v="0"/>
    <n v="0"/>
    <m/>
    <n v="0"/>
    <n v="0"/>
    <n v="0"/>
    <n v="0"/>
    <m/>
    <n v="0"/>
    <n v="0"/>
    <n v="0"/>
    <n v="0"/>
    <m/>
    <n v="280.30466540642084"/>
    <n v="338.40646588583053"/>
    <n v="338.3342939481268"/>
    <n v="402.68414985590778"/>
    <n v="1359.7295750962858"/>
    <n v="0"/>
    <n v="50"/>
    <n v="52"/>
    <n v="65"/>
    <n v="0"/>
  </r>
  <r>
    <n v="205015033"/>
    <s v="ACQUITY TUV, FLOWCELL, 10mm 500nL"/>
    <s v="MIL (US31)"/>
    <m/>
    <s v="LC"/>
    <s v="I-Class"/>
    <s v="Flowcells"/>
    <n v="740.48"/>
    <s v="Paul Brusco"/>
    <s v="Current Production Plan"/>
    <m/>
    <m/>
    <m/>
    <m/>
    <m/>
    <m/>
    <m/>
    <m/>
    <m/>
    <n v="0"/>
    <n v="0"/>
    <n v="0"/>
    <n v="0"/>
    <n v="0"/>
    <n v="0"/>
    <n v="300"/>
    <n v="290"/>
    <n v="210"/>
    <n v="10"/>
    <n v="810"/>
    <n v="10"/>
    <n v="40"/>
    <n v="55"/>
    <n v="65"/>
    <n v="0"/>
  </r>
  <r>
    <n v="205015033"/>
    <s v="ACQUITY TUV, FLOWCELL, 10mm 500nL"/>
    <s v="MIL (US31)"/>
    <m/>
    <s v="LC"/>
    <s v="I-Class"/>
    <s v="Flowcells"/>
    <n v="740.48"/>
    <s v="Paul Brusco"/>
    <s v="Demand Plan"/>
    <n v="0"/>
    <n v="0"/>
    <n v="0"/>
    <n v="0"/>
    <m/>
    <n v="0"/>
    <n v="0"/>
    <n v="0"/>
    <n v="0"/>
    <n v="0"/>
    <n v="0"/>
    <n v="0"/>
    <n v="18"/>
    <n v="2"/>
    <n v="20"/>
    <n v="260"/>
    <n v="341"/>
    <n v="34"/>
    <n v="45"/>
    <n v="680"/>
    <n v="36"/>
    <n v="58.084759729686155"/>
    <n v="55.287645275490199"/>
    <n v="65.34535469589693"/>
    <n v="0"/>
  </r>
  <r>
    <n v="205015033"/>
    <s v="ACQUITY TUV, FLOWCELL, 10mm 500nL"/>
    <s v="MIL (US31)"/>
    <m/>
    <s v="LC"/>
    <s v="I-Class"/>
    <s v="Flowcells"/>
    <n v="740.48"/>
    <s v="Paul Brusco"/>
    <s v="Backlog"/>
    <n v="0"/>
    <n v="0"/>
    <n v="0"/>
    <n v="0"/>
    <n v="0"/>
    <n v="0"/>
    <n v="0"/>
    <n v="0"/>
    <n v="0"/>
    <n v="0"/>
    <n v="0"/>
    <n v="0"/>
    <n v="0"/>
    <n v="0"/>
    <n v="0"/>
    <n v="0"/>
    <n v="0"/>
    <n v="0"/>
    <n v="0"/>
    <n v="0"/>
    <n v="38"/>
    <n v="0"/>
    <n v="0"/>
    <n v="0"/>
    <n v="0"/>
  </r>
  <r>
    <n v="205015033"/>
    <s v="ACQUITY TUV, FLOWCELL, 10mm 500nL"/>
    <s v="MIL (US31)"/>
    <m/>
    <s v="LC"/>
    <s v="I-Class"/>
    <s v="Flowcells"/>
    <n v="740.48"/>
    <s v="Paul Brusco"/>
    <s v="End Inv @ Accept Plan Volume"/>
    <n v="0"/>
    <n v="0"/>
    <n v="0"/>
    <n v="0"/>
    <m/>
    <n v="0"/>
    <n v="0"/>
    <n v="0"/>
    <n v="146"/>
    <n v="146"/>
    <n v="0"/>
    <n v="0"/>
    <n v="150"/>
    <n v="145"/>
    <n v="145"/>
    <n v="111"/>
    <n v="55"/>
    <n v="150"/>
    <n v="92"/>
    <m/>
    <n v="44"/>
    <n v="-14.084759729686155"/>
    <n v="-66.372405005176347"/>
    <n v="-126.71775970107328"/>
    <m/>
  </r>
  <r>
    <n v="205015033"/>
    <s v="ACQUITY TUV, FLOWCELL, 10mm 500nL"/>
    <s v="MIL (US31)"/>
    <n v="100"/>
    <s v="LC"/>
    <s v="I-Class"/>
    <s v="Flowcells"/>
    <n v="740.48"/>
    <s v="Paul Brusco"/>
    <s v="Planned Ending INV"/>
    <n v="0"/>
    <n v="0"/>
    <n v="0"/>
    <n v="0"/>
    <m/>
    <n v="0"/>
    <n v="0"/>
    <n v="0"/>
    <n v="146"/>
    <n v="146"/>
    <n v="0"/>
    <n v="0"/>
    <n v="150"/>
    <n v="145"/>
    <n v="145"/>
    <n v="111"/>
    <n v="55"/>
    <n v="150"/>
    <n v="92"/>
    <m/>
    <n v="44"/>
    <n v="30.915240270313845"/>
    <n v="35.627594994823646"/>
    <n v="40.282240298926723"/>
    <m/>
  </r>
  <r>
    <n v="205015033"/>
    <s v="ACQUITY TUV, FLOWCELL, 10mm 500nL"/>
    <s v="MIL (US31)"/>
    <n v="100"/>
    <s v="LC"/>
    <s v="I-Class"/>
    <s v="Flowcells"/>
    <n v="740.48"/>
    <s v="Paul Brusco"/>
    <s v="Planned Ending INV Value"/>
    <n v="0"/>
    <n v="0"/>
    <n v="0"/>
    <n v="0"/>
    <n v="0"/>
    <n v="0"/>
    <n v="0"/>
    <n v="0"/>
    <n v="312377.22000000003"/>
    <n v="312377.22000000003"/>
    <n v="0"/>
    <n v="0"/>
    <n v="330000"/>
    <n v="107369.60000000001"/>
    <n v="107369.60000000001"/>
    <n v="82193.279999999999"/>
    <n v="40726.400000000001"/>
    <n v="111072"/>
    <n v="68124.160000000003"/>
    <m/>
    <n v="32581.120000000003"/>
    <n v="22892.117115361998"/>
    <n v="26381.521541767015"/>
    <n v="29828.19329654926"/>
    <m/>
  </r>
  <r>
    <n v="205015033"/>
    <s v="ACQUITY TUV, FLOWCELL, 10mm 500nL"/>
    <s v="MIL (US31)"/>
    <m/>
    <s v="LC"/>
    <s v="I-Class"/>
    <s v="Flowcells"/>
    <n v="740.48"/>
    <s v="Paul Brusco"/>
    <s v="Planned Ending Inv Value @ Accpt Plan"/>
    <m/>
    <m/>
    <m/>
    <m/>
    <n v="0"/>
    <m/>
    <m/>
    <m/>
    <m/>
    <n v="0"/>
    <n v="0"/>
    <n v="0"/>
    <n v="330000"/>
    <n v="107369.60000000001"/>
    <n v="107369.60000000001"/>
    <n v="82193.279999999999"/>
    <n v="40726.400000000001"/>
    <n v="111072"/>
    <n v="68124.160000000003"/>
    <m/>
    <n v="32581.120000000003"/>
    <n v="0"/>
    <n v="0"/>
    <n v="0"/>
    <m/>
  </r>
  <r>
    <n v="205015033"/>
    <s v="ACQUITY TUV, FLOWCELL, 10mm 500nL"/>
    <s v="MIL (US31)"/>
    <m/>
    <s v="LC"/>
    <s v="I-Class"/>
    <s v="Flowcells"/>
    <n v="740.48"/>
    <s v="Paul Brusco"/>
    <s v="Proposed Production "/>
    <m/>
    <m/>
    <m/>
    <m/>
    <m/>
    <m/>
    <m/>
    <m/>
    <m/>
    <m/>
    <m/>
    <m/>
    <m/>
    <n v="325"/>
    <n v="325"/>
    <n v="300"/>
    <n v="290"/>
    <n v="210"/>
    <n v="10"/>
    <n v="810"/>
    <n v="10"/>
    <n v="45"/>
    <n v="60"/>
    <n v="70"/>
    <n v="0"/>
  </r>
  <r>
    <n v="205015035"/>
    <s v="ACQUITY PDA, FLOWCELL, 10mm 250nL"/>
    <s v="MIL (US31)"/>
    <m/>
    <s v="LC"/>
    <s v="I-Class"/>
    <s v="Flowcells"/>
    <n v="739.06"/>
    <s v="Vicky Allen"/>
    <s v="∆ Accepted from Proposed"/>
    <m/>
    <m/>
    <m/>
    <m/>
    <m/>
    <m/>
    <m/>
    <m/>
    <m/>
    <n v="0"/>
    <n v="0"/>
    <n v="0"/>
    <n v="100"/>
    <n v="-13"/>
    <n v="87"/>
    <n v="0"/>
    <n v="0"/>
    <n v="0"/>
    <n v="0"/>
    <m/>
    <n v="0"/>
    <n v="0"/>
    <n v="0"/>
    <n v="0"/>
    <m/>
  </r>
  <r>
    <n v="205015035"/>
    <s v="ACQUITY PDA, FLOWCELL, 10mm 250nL"/>
    <s v="MIL (US31)"/>
    <m/>
    <s v="LC"/>
    <s v="I-Class"/>
    <s v="Flowcells"/>
    <n v="739.06"/>
    <s v="Vicky Allen"/>
    <s v="∆ Proposed from Current"/>
    <m/>
    <m/>
    <m/>
    <m/>
    <m/>
    <m/>
    <m/>
    <m/>
    <m/>
    <n v="0"/>
    <m/>
    <m/>
    <n v="-25"/>
    <n v="0"/>
    <n v="-25"/>
    <n v="0"/>
    <n v="0"/>
    <n v="0"/>
    <n v="0"/>
    <m/>
    <n v="0"/>
    <n v="0"/>
    <n v="0"/>
    <n v="5"/>
    <m/>
  </r>
  <r>
    <n v="205015035"/>
    <s v="ACQUITY PDA, FLOWCELL, 10mm 250nL"/>
    <s v="MIL (US31)"/>
    <m/>
    <s v="LC"/>
    <s v="I-Class"/>
    <s v="Flowcells"/>
    <n v="739.06"/>
    <s v="Vicky Allen"/>
    <s v="Accepted Plan"/>
    <m/>
    <m/>
    <m/>
    <m/>
    <m/>
    <m/>
    <m/>
    <m/>
    <m/>
    <n v="0"/>
    <m/>
    <m/>
    <n v="100"/>
    <n v="0"/>
    <n v="0"/>
    <n v="7"/>
    <n v="0"/>
    <n v="0"/>
    <n v="0"/>
    <n v="7"/>
    <n v="0"/>
    <n v="0"/>
    <n v="0"/>
    <n v="5"/>
    <n v="0"/>
  </r>
  <r>
    <n v="205015035"/>
    <s v="ACQUITY PDA, FLOWCELL, 10mm 250nL"/>
    <s v="MIL (US31)"/>
    <m/>
    <s v="LC"/>
    <s v="I-Class"/>
    <s v="Flowcells"/>
    <n v="739.06"/>
    <s v="Vicky Allen"/>
    <s v="Budget"/>
    <n v="0"/>
    <n v="0"/>
    <n v="0"/>
    <n v="0"/>
    <m/>
    <n v="0"/>
    <n v="0"/>
    <n v="0"/>
    <n v="0"/>
    <m/>
    <n v="0"/>
    <n v="0"/>
    <n v="0"/>
    <n v="0"/>
    <m/>
    <n v="10"/>
    <n v="10"/>
    <n v="10"/>
    <n v="10"/>
    <n v="40"/>
    <n v="0"/>
    <n v="0"/>
    <n v="0"/>
    <n v="5"/>
    <n v="0"/>
  </r>
  <r>
    <n v="205015035"/>
    <s v="ACQUITY PDA, FLOWCELL, 10mm 250nL"/>
    <s v="MIL (US31)"/>
    <m/>
    <s v="LC"/>
    <s v="I-Class"/>
    <s v="Flowcells"/>
    <n v="739.06"/>
    <s v="Vicky Allen"/>
    <s v="Current Production Plan"/>
    <m/>
    <m/>
    <m/>
    <m/>
    <m/>
    <m/>
    <m/>
    <m/>
    <m/>
    <n v="0"/>
    <n v="0"/>
    <n v="0"/>
    <n v="0"/>
    <n v="0"/>
    <n v="0"/>
    <n v="7"/>
    <n v="0"/>
    <n v="0"/>
    <n v="0"/>
    <n v="7"/>
    <n v="0"/>
    <n v="0"/>
    <n v="0"/>
    <n v="0"/>
    <n v="0"/>
  </r>
  <r>
    <n v="205015035"/>
    <s v="ACQUITY PDA, FLOWCELL, 10mm 250nL"/>
    <s v="MIL (US31)"/>
    <m/>
    <s v="LC"/>
    <s v="I-Class"/>
    <s v="Flowcells"/>
    <n v="739.06"/>
    <s v="Vicky Allen"/>
    <s v="Demand Plan"/>
    <n v="0"/>
    <n v="0"/>
    <n v="0"/>
    <n v="0"/>
    <m/>
    <n v="0"/>
    <n v="0"/>
    <n v="0"/>
    <n v="0"/>
    <n v="0"/>
    <n v="0"/>
    <n v="0"/>
    <n v="0"/>
    <n v="516"/>
    <n v="516"/>
    <n v="0"/>
    <n v="1"/>
    <n v="1"/>
    <n v="2"/>
    <n v="4"/>
    <n v="1"/>
    <n v="5"/>
    <n v="5"/>
    <n v="5"/>
    <n v="0"/>
  </r>
  <r>
    <n v="205015035"/>
    <s v="ACQUITY PDA, FLOWCELL, 10mm 250nL"/>
    <s v="MIL (US31)"/>
    <m/>
    <s v="LC"/>
    <s v="I-Class"/>
    <s v="Flowcells"/>
    <n v="739.06"/>
    <s v="Vicky Allen"/>
    <s v="Backlog"/>
    <n v="0"/>
    <n v="0"/>
    <n v="0"/>
    <n v="0"/>
    <n v="0"/>
    <n v="0"/>
    <n v="0"/>
    <n v="0"/>
    <n v="0"/>
    <n v="0"/>
    <n v="0"/>
    <n v="0"/>
    <n v="0"/>
    <n v="0"/>
    <n v="0"/>
    <n v="0"/>
    <n v="0"/>
    <n v="0"/>
    <n v="0"/>
    <n v="0"/>
    <n v="0"/>
    <n v="0"/>
    <n v="0"/>
    <n v="0"/>
    <n v="0"/>
  </r>
  <r>
    <n v="205015035"/>
    <s v="ACQUITY PDA, FLOWCELL, 10mm 250nL"/>
    <s v="MIL (US31)"/>
    <m/>
    <s v="LC"/>
    <s v="I-Class"/>
    <s v="Flowcells"/>
    <n v="739.06"/>
    <s v="Vicky Allen"/>
    <s v="End Inv @ Accept Plan Volume"/>
    <n v="0"/>
    <n v="0"/>
    <n v="0"/>
    <n v="0"/>
    <m/>
    <n v="0"/>
    <n v="0"/>
    <n v="0"/>
    <n v="25"/>
    <n v="25"/>
    <n v="0"/>
    <n v="0"/>
    <n v="22"/>
    <n v="25"/>
    <n v="25"/>
    <n v="26"/>
    <n v="24"/>
    <n v="23"/>
    <n v="17"/>
    <m/>
    <n v="15"/>
    <n v="10"/>
    <n v="5"/>
    <n v="5"/>
    <m/>
  </r>
  <r>
    <n v="205015035"/>
    <s v="ACQUITY PDA, FLOWCELL, 10mm 250nL"/>
    <s v="MIL (US31)"/>
    <n v="10"/>
    <s v="LC"/>
    <s v="I-Class"/>
    <s v="Flowcells"/>
    <n v="739.06"/>
    <s v="Vicky Allen"/>
    <s v="Planned Ending INV"/>
    <n v="0"/>
    <n v="0"/>
    <n v="0"/>
    <n v="0"/>
    <m/>
    <n v="0"/>
    <n v="0"/>
    <n v="0"/>
    <n v="25"/>
    <n v="25"/>
    <n v="0"/>
    <n v="0"/>
    <n v="22"/>
    <n v="25"/>
    <n v="25"/>
    <n v="26"/>
    <n v="24"/>
    <n v="23"/>
    <n v="17"/>
    <m/>
    <n v="15"/>
    <n v="10"/>
    <n v="5"/>
    <n v="5"/>
    <m/>
  </r>
  <r>
    <n v="205015035"/>
    <s v="ACQUITY PDA, FLOWCELL, 10mm 250nL"/>
    <s v="MIL (US31)"/>
    <n v="10"/>
    <s v="LC"/>
    <s v="I-Class"/>
    <s v="Flowcells"/>
    <n v="739.06"/>
    <s v="Vicky Allen"/>
    <s v="Planned Ending INV Value"/>
    <n v="0"/>
    <n v="0"/>
    <n v="0"/>
    <n v="0"/>
    <n v="0"/>
    <n v="0"/>
    <n v="0"/>
    <n v="0"/>
    <n v="52670.000000000007"/>
    <n v="52670.000000000007"/>
    <n v="0"/>
    <n v="0"/>
    <n v="48400"/>
    <n v="18476.5"/>
    <n v="18476.5"/>
    <n v="19215.559999999998"/>
    <n v="17737.439999999999"/>
    <n v="16998.379999999997"/>
    <n v="12564.019999999999"/>
    <m/>
    <n v="11085.9"/>
    <n v="7390.5999999999995"/>
    <n v="3695.2999999999997"/>
    <n v="3695.2999999999997"/>
    <m/>
  </r>
  <r>
    <n v="205015035"/>
    <s v="ACQUITY PDA, FLOWCELL, 10mm 250nL"/>
    <s v="MIL (US31)"/>
    <m/>
    <s v="LC"/>
    <s v="I-Class"/>
    <s v="Flowcells"/>
    <n v="739.06"/>
    <s v="Vicky Allen"/>
    <s v="Planned Ending Inv Value @ Accpt Plan"/>
    <m/>
    <m/>
    <m/>
    <m/>
    <n v="0"/>
    <m/>
    <m/>
    <m/>
    <m/>
    <n v="0"/>
    <n v="0"/>
    <n v="0"/>
    <n v="48400"/>
    <n v="18476.5"/>
    <n v="18476.5"/>
    <n v="19215.559999999998"/>
    <n v="17737.439999999999"/>
    <n v="16998.379999999997"/>
    <n v="12564.019999999999"/>
    <m/>
    <n v="11085.9"/>
    <n v="7390.5999999999995"/>
    <n v="3695.2999999999997"/>
    <n v="3695.2999999999997"/>
    <m/>
  </r>
  <r>
    <n v="205015035"/>
    <s v="ACQUITY PDA, FLOWCELL, 10mm 250nL"/>
    <s v="MIL (US31)"/>
    <m/>
    <s v="LC"/>
    <s v="I-Class"/>
    <s v="Flowcells"/>
    <n v="739.06"/>
    <s v="Vicky Allen"/>
    <s v="Proposed Production "/>
    <m/>
    <m/>
    <m/>
    <m/>
    <m/>
    <m/>
    <m/>
    <m/>
    <m/>
    <m/>
    <m/>
    <m/>
    <m/>
    <n v="13"/>
    <n v="13"/>
    <n v="7"/>
    <n v="0"/>
    <n v="0"/>
    <n v="0"/>
    <n v="7"/>
    <n v="0"/>
    <n v="0"/>
    <n v="0"/>
    <n v="5"/>
    <n v="0"/>
  </r>
  <r>
    <n v="205015036"/>
    <s v="ACQUITY PDA, FLOWCELL, 10mm 500nL"/>
    <s v="MIL (US31)"/>
    <m/>
    <s v="LC"/>
    <s v="I-Class"/>
    <s v="Flowcells"/>
    <n v="735.75"/>
    <s v="Paul Brusco"/>
    <s v="∆ Accepted from Proposed"/>
    <m/>
    <m/>
    <m/>
    <m/>
    <m/>
    <m/>
    <m/>
    <m/>
    <m/>
    <n v="0"/>
    <n v="0"/>
    <n v="0"/>
    <n v="2930"/>
    <n v="-650"/>
    <n v="2280"/>
    <n v="0"/>
    <n v="0"/>
    <n v="0"/>
    <n v="0"/>
    <m/>
    <n v="0"/>
    <n v="0"/>
    <n v="0"/>
    <n v="0"/>
    <m/>
  </r>
  <r>
    <n v="205015036"/>
    <s v="ACQUITY PDA, FLOWCELL, 10mm 500nL"/>
    <s v="MIL (US31)"/>
    <m/>
    <s v="LC"/>
    <s v="I-Class"/>
    <s v="Flowcells"/>
    <n v="735.75"/>
    <s v="Paul Brusco"/>
    <s v="∆ Proposed from Current"/>
    <m/>
    <m/>
    <m/>
    <m/>
    <m/>
    <m/>
    <m/>
    <m/>
    <m/>
    <n v="0"/>
    <m/>
    <m/>
    <n v="-310"/>
    <n v="0"/>
    <n v="-310"/>
    <n v="0"/>
    <n v="0"/>
    <n v="0"/>
    <n v="0"/>
    <m/>
    <n v="0"/>
    <n v="35"/>
    <n v="5"/>
    <n v="10"/>
    <m/>
  </r>
  <r>
    <n v="205015036"/>
    <s v="ACQUITY PDA, FLOWCELL, 10mm 500nL"/>
    <s v="MIL (US31)"/>
    <m/>
    <s v="LC"/>
    <s v="I-Class"/>
    <s v="Flowcells"/>
    <n v="735.75"/>
    <s v="Paul Brusco"/>
    <s v="Accepted Plan"/>
    <m/>
    <m/>
    <m/>
    <m/>
    <m/>
    <m/>
    <m/>
    <m/>
    <m/>
    <n v="0"/>
    <m/>
    <m/>
    <n v="2930"/>
    <n v="0"/>
    <n v="0"/>
    <n v="500"/>
    <n v="520"/>
    <n v="120"/>
    <n v="250"/>
    <n v="1390"/>
    <n v="100"/>
    <n v="200"/>
    <n v="155"/>
    <n v="180"/>
    <n v="0"/>
  </r>
  <r>
    <n v="205015036"/>
    <s v="ACQUITY PDA, FLOWCELL, 10mm 500nL"/>
    <s v="MIL (US31)"/>
    <m/>
    <s v="LC"/>
    <s v="I-Class"/>
    <s v="Flowcells"/>
    <n v="735.75"/>
    <s v="Paul Brusco"/>
    <s v="Budget"/>
    <n v="0"/>
    <n v="0"/>
    <n v="0"/>
    <n v="0"/>
    <m/>
    <n v="0"/>
    <n v="0"/>
    <n v="0"/>
    <n v="0"/>
    <m/>
    <n v="0"/>
    <n v="0"/>
    <n v="0"/>
    <n v="0"/>
    <m/>
    <n v="536.98678298971151"/>
    <n v="648.29388121481861"/>
    <n v="648.15561959654178"/>
    <n v="771.43227665706058"/>
    <n v="2604.8685604581324"/>
    <n v="200"/>
    <n v="230"/>
    <n v="200"/>
    <n v="250"/>
    <n v="0"/>
  </r>
  <r>
    <n v="205015036"/>
    <s v="ACQUITY PDA, FLOWCELL, 10mm 500nL"/>
    <s v="MIL (US31)"/>
    <m/>
    <s v="LC"/>
    <s v="I-Class"/>
    <s v="Flowcells"/>
    <n v="735.75"/>
    <s v="Paul Brusco"/>
    <s v="Current Production Plan"/>
    <m/>
    <m/>
    <m/>
    <m/>
    <m/>
    <m/>
    <m/>
    <m/>
    <m/>
    <n v="0"/>
    <n v="0"/>
    <n v="0"/>
    <n v="0"/>
    <n v="0"/>
    <n v="0"/>
    <n v="500"/>
    <n v="520"/>
    <n v="120"/>
    <n v="250"/>
    <n v="1390"/>
    <n v="100"/>
    <n v="165"/>
    <n v="150"/>
    <n v="170"/>
    <n v="0"/>
  </r>
  <r>
    <n v="205015036"/>
    <s v="ACQUITY PDA, FLOWCELL, 10mm 500nL"/>
    <s v="MIL (US31)"/>
    <m/>
    <s v="LC"/>
    <s v="I-Class"/>
    <s v="Flowcells"/>
    <n v="735.75"/>
    <s v="Paul Brusco"/>
    <s v="Demand Plan"/>
    <n v="0"/>
    <n v="0"/>
    <n v="0"/>
    <n v="0"/>
    <m/>
    <n v="0"/>
    <n v="0"/>
    <n v="0"/>
    <n v="0"/>
    <n v="0"/>
    <n v="0"/>
    <n v="0"/>
    <n v="13"/>
    <n v="698"/>
    <n v="40"/>
    <n v="427"/>
    <n v="629"/>
    <n v="179"/>
    <n v="129"/>
    <n v="1364"/>
    <n v="109"/>
    <n v="163.10327216240151"/>
    <n v="155.24891376933502"/>
    <n v="183.49118118270167"/>
    <n v="0"/>
  </r>
  <r>
    <n v="205015036"/>
    <s v="ACQUITY PDA, FLOWCELL, 10mm 500nL"/>
    <s v="MIL (US31)"/>
    <m/>
    <s v="LC"/>
    <s v="I-Class"/>
    <s v="Flowcells"/>
    <n v="735.75"/>
    <s v="Paul Brusco"/>
    <s v="Backlog"/>
    <n v="0"/>
    <n v="0"/>
    <n v="0"/>
    <n v="0"/>
    <n v="0"/>
    <n v="0"/>
    <n v="0"/>
    <n v="0"/>
    <n v="0"/>
    <n v="0"/>
    <n v="0"/>
    <n v="0"/>
    <n v="0"/>
    <n v="0"/>
    <n v="0"/>
    <n v="0"/>
    <n v="0"/>
    <n v="0"/>
    <n v="0"/>
    <n v="0"/>
    <n v="36"/>
    <n v="0"/>
    <n v="0"/>
    <n v="0"/>
    <n v="0"/>
  </r>
  <r>
    <n v="205015036"/>
    <s v="ACQUITY PDA, FLOWCELL, 10mm 500nL"/>
    <s v="MIL (US31)"/>
    <m/>
    <s v="LC"/>
    <s v="I-Class"/>
    <s v="Flowcells"/>
    <n v="735.75"/>
    <s v="Paul Brusco"/>
    <s v="End Inv @ Accept Plan Volume"/>
    <n v="0"/>
    <n v="0"/>
    <n v="0"/>
    <n v="0"/>
    <m/>
    <n v="0"/>
    <n v="0"/>
    <n v="0"/>
    <n v="361"/>
    <n v="361"/>
    <n v="0"/>
    <n v="0"/>
    <n v="290"/>
    <n v="360"/>
    <n v="360"/>
    <n v="242"/>
    <n v="147"/>
    <n v="56"/>
    <n v="133"/>
    <m/>
    <n v="87"/>
    <n v="123.89672783759849"/>
    <n v="123.6478140682635"/>
    <n v="120.15663288556186"/>
    <m/>
  </r>
  <r>
    <n v="205015036"/>
    <s v="ACQUITY PDA, FLOWCELL, 10mm 500nL"/>
    <s v="MIL (US31)"/>
    <n v="175"/>
    <s v="LC"/>
    <s v="I-Class"/>
    <s v="Flowcells"/>
    <n v="735.75"/>
    <s v="Paul Brusco"/>
    <s v="Planned Ending INV"/>
    <n v="0"/>
    <n v="0"/>
    <n v="0"/>
    <n v="0"/>
    <m/>
    <n v="0"/>
    <n v="0"/>
    <n v="0"/>
    <n v="361"/>
    <n v="361"/>
    <n v="0"/>
    <n v="0"/>
    <n v="290"/>
    <n v="360"/>
    <n v="360"/>
    <n v="242"/>
    <n v="147"/>
    <n v="56"/>
    <n v="133"/>
    <m/>
    <n v="87"/>
    <n v="123.89672783759849"/>
    <n v="123.6478140682635"/>
    <n v="120.15663288556186"/>
    <m/>
  </r>
  <r>
    <n v="205015036"/>
    <s v="ACQUITY PDA, FLOWCELL, 10mm 500nL"/>
    <s v="MIL (US31)"/>
    <n v="175"/>
    <s v="LC"/>
    <s v="I-Class"/>
    <s v="Flowcells"/>
    <n v="735.75"/>
    <s v="Paul Brusco"/>
    <s v="Planned Ending INV Value"/>
    <n v="0"/>
    <n v="0"/>
    <n v="0"/>
    <n v="0"/>
    <n v="0"/>
    <n v="0"/>
    <n v="0"/>
    <n v="0"/>
    <n v="780406.19"/>
    <n v="780406.19"/>
    <n v="0"/>
    <n v="0"/>
    <n v="638000"/>
    <n v="264870"/>
    <n v="264870"/>
    <n v="178051.5"/>
    <n v="108155.25"/>
    <n v="41202"/>
    <n v="97854.75"/>
    <m/>
    <n v="64010.25"/>
    <n v="91157.01750651309"/>
    <n v="90973.87920072487"/>
    <n v="88405.242645552134"/>
    <m/>
  </r>
  <r>
    <n v="205015036"/>
    <s v="ACQUITY PDA, FLOWCELL, 10mm 500nL"/>
    <s v="MIL (US31)"/>
    <m/>
    <s v="LC"/>
    <s v="I-Class"/>
    <s v="Flowcells"/>
    <n v="735.75"/>
    <s v="Paul Brusco"/>
    <s v="Planned Ending Inv Value @ Accpt Plan"/>
    <m/>
    <m/>
    <m/>
    <m/>
    <n v="0"/>
    <m/>
    <m/>
    <m/>
    <m/>
    <n v="0"/>
    <n v="0"/>
    <n v="0"/>
    <n v="638000"/>
    <n v="264870"/>
    <n v="264870"/>
    <n v="178051.5"/>
    <n v="108155.25"/>
    <n v="41202"/>
    <n v="97854.75"/>
    <m/>
    <n v="64010.25"/>
    <n v="91157.01750651309"/>
    <n v="90973.87920072487"/>
    <n v="88405.242645552134"/>
    <m/>
  </r>
  <r>
    <n v="205015036"/>
    <s v="ACQUITY PDA, FLOWCELL, 10mm 500nL"/>
    <s v="MIL (US31)"/>
    <m/>
    <s v="LC"/>
    <s v="I-Class"/>
    <s v="Flowcells"/>
    <n v="735.75"/>
    <s v="Paul Brusco"/>
    <s v="Proposed Production "/>
    <m/>
    <m/>
    <m/>
    <m/>
    <m/>
    <m/>
    <m/>
    <m/>
    <m/>
    <m/>
    <m/>
    <m/>
    <m/>
    <n v="650"/>
    <n v="650"/>
    <n v="500"/>
    <n v="520"/>
    <n v="120"/>
    <n v="250"/>
    <n v="1390"/>
    <n v="100"/>
    <n v="200"/>
    <n v="155"/>
    <n v="180"/>
    <n v="0"/>
  </r>
  <r>
    <n v="205015037"/>
    <s v="ACQUITY UPC2 PDA Analytical Flow Cell"/>
    <s v="MIL (US31)"/>
    <m/>
    <s v="Purification"/>
    <s v="UPC2"/>
    <s v="Flowcells"/>
    <n v="732.28"/>
    <s v="Vicky Allen"/>
    <s v="∆ Accepted from Proposed"/>
    <m/>
    <m/>
    <m/>
    <m/>
    <m/>
    <m/>
    <m/>
    <m/>
    <m/>
    <n v="0"/>
    <n v="0"/>
    <n v="0"/>
    <n v="125"/>
    <n v="-30"/>
    <n v="95"/>
    <n v="0"/>
    <n v="0"/>
    <n v="0"/>
    <n v="0"/>
    <m/>
    <n v="20"/>
    <n v="0"/>
    <n v="0"/>
    <n v="0"/>
    <m/>
  </r>
  <r>
    <n v="205015037"/>
    <s v="ACQUITY UPC2 PDA Analytical Flow Cell"/>
    <s v="MIL (US31)"/>
    <m/>
    <s v="Purification"/>
    <s v="UPC2"/>
    <s v="Flowcells"/>
    <n v="732.28"/>
    <s v="Vicky Allen"/>
    <s v="∆ Proposed from Current"/>
    <m/>
    <m/>
    <m/>
    <m/>
    <m/>
    <m/>
    <m/>
    <m/>
    <m/>
    <n v="0"/>
    <m/>
    <m/>
    <n v="0"/>
    <n v="5"/>
    <n v="5"/>
    <n v="0"/>
    <n v="0"/>
    <n v="0"/>
    <n v="0"/>
    <m/>
    <n v="-20"/>
    <n v="10"/>
    <n v="10"/>
    <n v="0"/>
    <m/>
  </r>
  <r>
    <n v="205015037"/>
    <s v="ACQUITY UPC2 PDA Analytical Flow Cell"/>
    <s v="MIL (US31)"/>
    <m/>
    <s v="Purification"/>
    <s v="UPC2"/>
    <s v="Flowcells"/>
    <n v="732.28"/>
    <s v="Vicky Allen"/>
    <s v="Accepted Plan"/>
    <m/>
    <m/>
    <m/>
    <m/>
    <m/>
    <m/>
    <m/>
    <m/>
    <m/>
    <n v="0"/>
    <m/>
    <m/>
    <n v="125"/>
    <n v="0"/>
    <n v="0"/>
    <n v="28"/>
    <n v="80"/>
    <n v="88"/>
    <n v="50"/>
    <n v="246"/>
    <n v="20"/>
    <n v="55"/>
    <n v="60"/>
    <n v="55"/>
    <n v="0"/>
  </r>
  <r>
    <n v="205015037"/>
    <s v="ACQUITY UPC2 PDA Analytical Flow Cell"/>
    <s v="MIL (US31)"/>
    <m/>
    <s v="Purification"/>
    <s v="UPC2"/>
    <s v="Flowcells"/>
    <n v="732.28"/>
    <s v="Vicky Allen"/>
    <s v="Budget"/>
    <n v="0"/>
    <n v="0"/>
    <n v="0"/>
    <n v="0"/>
    <m/>
    <n v="0"/>
    <n v="0"/>
    <n v="0"/>
    <n v="0"/>
    <m/>
    <n v="0"/>
    <n v="0"/>
    <n v="0"/>
    <n v="0"/>
    <m/>
    <n v="50"/>
    <n v="72"/>
    <n v="85"/>
    <n v="110"/>
    <n v="317"/>
    <n v="0"/>
    <n v="0"/>
    <n v="0"/>
    <n v="0"/>
    <n v="0"/>
  </r>
  <r>
    <n v="205015037"/>
    <s v="ACQUITY UPC2 PDA Analytical Flow Cell"/>
    <s v="MIL (US31)"/>
    <m/>
    <s v="Purification"/>
    <s v="UPC2"/>
    <s v="Flowcells"/>
    <n v="732.28"/>
    <s v="Vicky Allen"/>
    <s v="Current Production Plan"/>
    <m/>
    <m/>
    <m/>
    <m/>
    <m/>
    <m/>
    <m/>
    <m/>
    <m/>
    <n v="0"/>
    <n v="0"/>
    <n v="0"/>
    <n v="0"/>
    <n v="0"/>
    <n v="0"/>
    <n v="28"/>
    <n v="80"/>
    <n v="88"/>
    <n v="50"/>
    <n v="246"/>
    <n v="20"/>
    <n v="45"/>
    <n v="50"/>
    <n v="55"/>
    <n v="0"/>
  </r>
  <r>
    <n v="205015037"/>
    <s v="ACQUITY UPC2 PDA Analytical Flow Cell"/>
    <s v="MIL (US31)"/>
    <m/>
    <s v="Purification"/>
    <s v="UPC2"/>
    <s v="Flowcells"/>
    <n v="732.28"/>
    <s v="Vicky Allen"/>
    <s v="Demand Plan"/>
    <n v="0"/>
    <n v="0"/>
    <n v="0"/>
    <n v="0"/>
    <m/>
    <n v="0"/>
    <n v="0"/>
    <n v="0"/>
    <n v="0"/>
    <n v="0"/>
    <n v="1"/>
    <n v="2"/>
    <n v="3"/>
    <n v="55"/>
    <n v="61"/>
    <n v="4"/>
    <n v="15"/>
    <n v="30"/>
    <n v="28"/>
    <n v="77"/>
    <n v="26"/>
    <n v="50"/>
    <n v="50"/>
    <n v="55"/>
    <n v="0"/>
  </r>
  <r>
    <n v="205015037"/>
    <s v="ACQUITY UPC2 PDA Analytical Flow Cell"/>
    <s v="MIL (US31)"/>
    <m/>
    <s v="Purification"/>
    <s v="UPC2"/>
    <s v="Flowcells"/>
    <n v="732.28"/>
    <s v="Vicky Allen"/>
    <s v="Backlog"/>
    <n v="0"/>
    <n v="0"/>
    <n v="0"/>
    <n v="0"/>
    <n v="0"/>
    <n v="0"/>
    <n v="0"/>
    <n v="0"/>
    <n v="0"/>
    <n v="0"/>
    <n v="0"/>
    <n v="0"/>
    <n v="0"/>
    <n v="0"/>
    <n v="0"/>
    <n v="0"/>
    <n v="0"/>
    <n v="0"/>
    <n v="0"/>
    <n v="0"/>
    <n v="0"/>
    <n v="0"/>
    <n v="0"/>
    <n v="0"/>
    <n v="0"/>
  </r>
  <r>
    <n v="205015037"/>
    <s v="ACQUITY UPC2 PDA Analytical Flow Cell"/>
    <s v="MIL (US31)"/>
    <m/>
    <s v="Purification"/>
    <s v="UPC2"/>
    <s v="Flowcells"/>
    <n v="732.28"/>
    <s v="Vicky Allen"/>
    <s v="End Inv @ Accept Plan Volume"/>
    <m/>
    <m/>
    <m/>
    <m/>
    <m/>
    <m/>
    <m/>
    <m/>
    <m/>
    <n v="0"/>
    <n v="0"/>
    <n v="0"/>
    <n v="0"/>
    <n v="0"/>
    <n v="0"/>
    <n v="4"/>
    <n v="24"/>
    <n v="63"/>
    <n v="67"/>
    <m/>
    <n v="31"/>
    <n v="36"/>
    <n v="46"/>
    <n v="46"/>
    <m/>
  </r>
  <r>
    <n v="205015037"/>
    <s v="ACQUITY UPC2 PDA Analytical Flow Cell"/>
    <s v="MIL (US31)"/>
    <m/>
    <s v="Purification"/>
    <s v="UPC2"/>
    <s v="Flowcells"/>
    <n v="732.28"/>
    <s v="Vicky Allen"/>
    <s v="Planned Ending INV"/>
    <m/>
    <m/>
    <m/>
    <m/>
    <m/>
    <m/>
    <m/>
    <m/>
    <m/>
    <n v="0"/>
    <n v="0"/>
    <n v="0"/>
    <n v="0"/>
    <n v="0"/>
    <n v="0"/>
    <n v="4"/>
    <n v="24"/>
    <n v="63"/>
    <n v="67"/>
    <m/>
    <n v="31"/>
    <n v="36"/>
    <n v="46"/>
    <n v="46"/>
    <m/>
  </r>
  <r>
    <n v="205015037"/>
    <s v="ACQUITY UPC2 PDA Analytical Flow Cell"/>
    <s v="MIL (US31)"/>
    <m/>
    <s v="Purification"/>
    <s v="UPC2"/>
    <s v="Flowcells"/>
    <n v="732.28"/>
    <s v="Vicky Allen"/>
    <s v="Planned Ending INV Value"/>
    <n v="0"/>
    <n v="0"/>
    <n v="0"/>
    <n v="0"/>
    <n v="0"/>
    <n v="0"/>
    <n v="0"/>
    <n v="0"/>
    <n v="0"/>
    <n v="0"/>
    <n v="0"/>
    <n v="0"/>
    <n v="0"/>
    <n v="0"/>
    <n v="0"/>
    <n v="2929.12"/>
    <n v="17574.72"/>
    <n v="46133.64"/>
    <n v="49062.759999999995"/>
    <m/>
    <n v="22700.68"/>
    <n v="26362.079999999998"/>
    <n v="33684.879999999997"/>
    <n v="33684.879999999997"/>
    <m/>
  </r>
  <r>
    <n v="205015037"/>
    <s v="ACQUITY UPC2 PDA Analytical Flow Cell"/>
    <s v="MIL (US31)"/>
    <m/>
    <s v="Purification"/>
    <s v="UPC2"/>
    <s v="Flowcells"/>
    <n v="732.28"/>
    <s v="Vicky Allen"/>
    <s v="Planned Ending Inv Value @ Accpt Plan"/>
    <m/>
    <m/>
    <m/>
    <m/>
    <n v="0"/>
    <m/>
    <m/>
    <m/>
    <m/>
    <n v="0"/>
    <n v="0"/>
    <n v="0"/>
    <n v="0"/>
    <n v="0"/>
    <n v="0"/>
    <n v="2929.12"/>
    <n v="17574.72"/>
    <n v="46133.64"/>
    <n v="49062.759999999995"/>
    <m/>
    <n v="22700.68"/>
    <n v="26362.079999999998"/>
    <n v="33684.879999999997"/>
    <n v="33684.879999999997"/>
    <m/>
  </r>
  <r>
    <n v="205015037"/>
    <s v="ACQUITY UPC2 PDA Analytical Flow Cell"/>
    <s v="MIL (US31)"/>
    <m/>
    <s v="Purification"/>
    <s v="UPC2"/>
    <s v="Flowcells"/>
    <n v="732.28"/>
    <s v="Vicky Allen"/>
    <s v="Proposed Production "/>
    <m/>
    <m/>
    <m/>
    <m/>
    <m/>
    <m/>
    <m/>
    <m/>
    <m/>
    <m/>
    <m/>
    <m/>
    <m/>
    <n v="30"/>
    <n v="30"/>
    <n v="28"/>
    <n v="80"/>
    <n v="88"/>
    <n v="50"/>
    <n v="246"/>
    <n v="0"/>
    <n v="55"/>
    <n v="60"/>
    <n v="55"/>
    <n v="0"/>
  </r>
  <r>
    <n v="205016040"/>
    <s v="Nano ACQUITY Flex Cart"/>
    <s v="OEM"/>
    <m/>
    <s v="LC"/>
    <s v="nanoACQUITY"/>
    <s v="Accessories"/>
    <n v="1792.31"/>
    <s v="Dan Sullivan"/>
    <s v="∆ Accepted from Proposed"/>
    <m/>
    <m/>
    <m/>
    <m/>
    <m/>
    <m/>
    <m/>
    <m/>
    <m/>
    <n v="0"/>
    <n v="0"/>
    <n v="0"/>
    <n v="195"/>
    <n v="-27"/>
    <n v="168"/>
    <n v="0"/>
    <n v="0"/>
    <n v="0"/>
    <n v="0"/>
    <m/>
    <n v="0"/>
    <n v="0"/>
    <n v="0"/>
    <n v="0"/>
    <m/>
  </r>
  <r>
    <n v="205016040"/>
    <s v="Nano ACQUITY Flex Cart"/>
    <s v="OEM"/>
    <m/>
    <s v="LC"/>
    <s v="nanoACQUITY"/>
    <s v="Accessories"/>
    <n v="1792.31"/>
    <s v="Dan Sullivan"/>
    <s v="∆ Proposed from Current"/>
    <m/>
    <m/>
    <m/>
    <m/>
    <m/>
    <m/>
    <m/>
    <m/>
    <m/>
    <n v="0"/>
    <m/>
    <m/>
    <n v="-5"/>
    <n v="0"/>
    <n v="-5"/>
    <n v="0"/>
    <n v="0"/>
    <n v="0"/>
    <n v="0"/>
    <m/>
    <n v="0"/>
    <n v="-5"/>
    <n v="2"/>
    <n v="6"/>
    <m/>
  </r>
  <r>
    <n v="205016040"/>
    <s v="Nano ACQUITY Flex Cart"/>
    <s v="OEM"/>
    <m/>
    <s v="LC"/>
    <s v="nanoACQUITY"/>
    <s v="Accessories"/>
    <n v="1792.31"/>
    <s v="Dan Sullivan"/>
    <s v="Accepted Plan"/>
    <m/>
    <m/>
    <m/>
    <m/>
    <m/>
    <m/>
    <m/>
    <m/>
    <m/>
    <n v="0"/>
    <m/>
    <m/>
    <n v="195"/>
    <n v="0"/>
    <n v="0"/>
    <n v="20"/>
    <n v="30"/>
    <n v="15"/>
    <n v="30"/>
    <n v="95"/>
    <n v="40"/>
    <n v="35"/>
    <n v="42"/>
    <n v="46"/>
    <n v="0"/>
  </r>
  <r>
    <n v="205016040"/>
    <s v="Nano ACQUITY Flex Cart"/>
    <s v="OEM"/>
    <m/>
    <s v="LC"/>
    <s v="nanoACQUITY"/>
    <s v="Accessories"/>
    <n v="1792.31"/>
    <s v="Dan Sullivan"/>
    <s v="Budget"/>
    <n v="0"/>
    <n v="0"/>
    <n v="0"/>
    <n v="0"/>
    <m/>
    <n v="0"/>
    <n v="0"/>
    <n v="0"/>
    <n v="0"/>
    <m/>
    <n v="0"/>
    <n v="0"/>
    <n v="0"/>
    <n v="0"/>
    <m/>
    <n v="24.72027972027972"/>
    <n v="28.25174825174825"/>
    <n v="31.78321678321678"/>
    <n v="42.377622377622373"/>
    <n v="127.13286713286712"/>
    <n v="30"/>
    <n v="30"/>
    <n v="30"/>
    <n v="45"/>
    <n v="0"/>
  </r>
  <r>
    <n v="205016040"/>
    <s v="Nano ACQUITY Flex Cart"/>
    <s v="OEM"/>
    <m/>
    <s v="LC"/>
    <s v="nanoACQUITY"/>
    <s v="Accessories"/>
    <n v="1792.31"/>
    <s v="Dan Sullivan"/>
    <s v="Current Production Plan"/>
    <m/>
    <m/>
    <m/>
    <m/>
    <m/>
    <m/>
    <m/>
    <m/>
    <m/>
    <n v="0"/>
    <n v="0"/>
    <n v="0"/>
    <n v="0"/>
    <n v="0"/>
    <n v="0"/>
    <n v="20"/>
    <n v="30"/>
    <n v="15"/>
    <n v="30"/>
    <n v="95"/>
    <n v="40"/>
    <n v="40"/>
    <n v="40"/>
    <n v="40"/>
    <n v="0"/>
  </r>
  <r>
    <n v="205016040"/>
    <s v="Nano ACQUITY Flex Cart"/>
    <s v="OEM"/>
    <m/>
    <s v="LC"/>
    <s v="nanoACQUITY"/>
    <s v="Accessories"/>
    <n v="1792.31"/>
    <s v="Dan Sullivan"/>
    <s v="Demand Plan"/>
    <n v="20"/>
    <n v="32"/>
    <n v="28"/>
    <n v="36"/>
    <m/>
    <n v="28"/>
    <n v="33"/>
    <n v="51"/>
    <n v="50"/>
    <n v="162"/>
    <n v="35"/>
    <n v="16"/>
    <n v="35"/>
    <n v="21"/>
    <n v="107"/>
    <n v="21"/>
    <n v="27"/>
    <n v="24"/>
    <n v="35"/>
    <n v="107"/>
    <n v="25"/>
    <n v="44.4"/>
    <n v="42.469565217391306"/>
    <n v="46.330434782608691"/>
    <n v="0"/>
  </r>
  <r>
    <n v="205016040"/>
    <s v="Nano ACQUITY Flex Cart"/>
    <s v="OEM"/>
    <m/>
    <s v="LC"/>
    <s v="nanoACQUITY"/>
    <s v="Accessories"/>
    <n v="1792.31"/>
    <s v="Dan Sullivan"/>
    <s v="Backlog"/>
    <n v="0"/>
    <n v="0"/>
    <n v="0"/>
    <n v="0"/>
    <n v="0"/>
    <n v="0"/>
    <n v="0"/>
    <n v="0"/>
    <n v="0"/>
    <n v="0"/>
    <n v="0"/>
    <n v="0"/>
    <n v="0"/>
    <n v="0"/>
    <n v="0"/>
    <n v="0"/>
    <n v="0"/>
    <n v="0"/>
    <n v="0"/>
    <n v="0"/>
    <n v="0"/>
    <n v="0"/>
    <n v="0"/>
    <n v="0"/>
    <n v="0"/>
  </r>
  <r>
    <n v="205016040"/>
    <s v="Nano ACQUITY Flex Cart"/>
    <s v="OEM"/>
    <n v="15"/>
    <s v="LC"/>
    <s v="nanoACQUITY"/>
    <s v="Accessories"/>
    <n v="1792.31"/>
    <s v="Dan Sullivan"/>
    <s v="End Inv @ Accept Plan Volume"/>
    <n v="28"/>
    <n v="14"/>
    <n v="5"/>
    <n v="27"/>
    <m/>
    <n v="6"/>
    <n v="28"/>
    <n v="33"/>
    <n v="24"/>
    <n v="91"/>
    <n v="37"/>
    <n v="61"/>
    <n v="43"/>
    <n v="21"/>
    <n v="21"/>
    <n v="25"/>
    <n v="28"/>
    <n v="13"/>
    <n v="7"/>
    <m/>
    <n v="26"/>
    <n v="16.600000000000001"/>
    <n v="16.130434782608695"/>
    <n v="15.800000000000004"/>
    <m/>
  </r>
  <r>
    <n v="205016040"/>
    <s v="Nano ACQUITY Flex Cart"/>
    <s v="OEM"/>
    <n v="15"/>
    <s v="LC"/>
    <s v="nanoACQUITY"/>
    <s v="Accessories"/>
    <n v="1792.31"/>
    <s v="Dan Sullivan"/>
    <s v="Planned Ending INV"/>
    <n v="28"/>
    <n v="14"/>
    <n v="5"/>
    <n v="27"/>
    <m/>
    <n v="6"/>
    <n v="28"/>
    <n v="33"/>
    <n v="24"/>
    <n v="91"/>
    <n v="37"/>
    <n v="61"/>
    <n v="43"/>
    <n v="21"/>
    <n v="21"/>
    <n v="25"/>
    <n v="28"/>
    <n v="13"/>
    <n v="7"/>
    <m/>
    <n v="26"/>
    <n v="16.600000000000001"/>
    <n v="16.130434782608695"/>
    <n v="15.800000000000004"/>
    <m/>
  </r>
  <r>
    <n v="205016040"/>
    <s v="Nano ACQUITY Flex Cart"/>
    <s v="OEM"/>
    <m/>
    <s v="LC"/>
    <s v="nanoACQUITY"/>
    <s v="Accessories"/>
    <n v="1792.31"/>
    <s v="Dan Sullivan"/>
    <s v="Planned Ending INV Value"/>
    <n v="46315.64"/>
    <n v="23157.82"/>
    <n v="8270.65"/>
    <n v="44661.509999999995"/>
    <n v="122405.61999999998"/>
    <n v="9924.7799999999988"/>
    <n v="46315.64"/>
    <n v="54586.289999999994"/>
    <n v="39699.119999999995"/>
    <n v="150525.82999999999"/>
    <n v="61202.81"/>
    <n v="100901.93"/>
    <n v="71127.59"/>
    <n v="37638.51"/>
    <n v="37638.51"/>
    <n v="44807.75"/>
    <n v="50184.68"/>
    <n v="23300.03"/>
    <n v="12546.17"/>
    <m/>
    <n v="46600.06"/>
    <n v="29752.346000000001"/>
    <n v="28910.739565217391"/>
    <n v="28318.498000000007"/>
    <m/>
  </r>
  <r>
    <n v="205016040"/>
    <s v="Nano ACQUITY Flex Cart"/>
    <s v="OEM"/>
    <m/>
    <s v="LC"/>
    <s v="nanoACQUITY"/>
    <s v="Accessories"/>
    <n v="1792.31"/>
    <s v="Dan Sullivan"/>
    <s v="Planned Ending Inv Value @ Accpt Plan"/>
    <m/>
    <m/>
    <m/>
    <m/>
    <n v="0"/>
    <m/>
    <m/>
    <m/>
    <m/>
    <n v="0"/>
    <n v="61202.81"/>
    <n v="100901.93"/>
    <n v="71127.59"/>
    <n v="37638.51"/>
    <n v="37638.51"/>
    <n v="44807.75"/>
    <n v="50184.68"/>
    <n v="23300.03"/>
    <n v="12546.17"/>
    <m/>
    <n v="46600.06"/>
    <n v="29752.346000000001"/>
    <n v="28910.739565217391"/>
    <n v="28318.498000000007"/>
    <m/>
  </r>
  <r>
    <n v="205016040"/>
    <s v="Nano ACQUITY Flex Cart"/>
    <s v="OEM"/>
    <m/>
    <s v="LC"/>
    <s v="nanoACQUITY"/>
    <s v="Accessories"/>
    <n v="1792.31"/>
    <s v="Dan Sullivan"/>
    <s v="Proposed Production "/>
    <m/>
    <m/>
    <m/>
    <m/>
    <m/>
    <m/>
    <m/>
    <m/>
    <m/>
    <m/>
    <m/>
    <m/>
    <m/>
    <n v="27"/>
    <n v="27"/>
    <n v="20"/>
    <n v="30"/>
    <n v="15"/>
    <n v="30"/>
    <n v="95"/>
    <n v="40"/>
    <n v="35"/>
    <n v="42"/>
    <n v="46"/>
    <n v="0"/>
  </r>
  <r>
    <n v="668000230"/>
    <s v="e-SAT/IN MODULE"/>
    <s v="OEM"/>
    <m/>
    <s v="Data"/>
    <s v="Data H/W"/>
    <s v="Data H/W"/>
    <n v="697.19"/>
    <s v="Dan Sullivan"/>
    <s v="∆ Accepted from Proposed"/>
    <m/>
    <m/>
    <m/>
    <m/>
    <m/>
    <m/>
    <m/>
    <m/>
    <m/>
    <n v="0"/>
    <n v="0"/>
    <n v="0"/>
    <n v="700"/>
    <n v="-155"/>
    <n v="545"/>
    <n v="0"/>
    <n v="0"/>
    <n v="0"/>
    <n v="0"/>
    <m/>
    <n v="0"/>
    <n v="0"/>
    <n v="0"/>
    <n v="0"/>
    <m/>
  </r>
  <r>
    <n v="668000230"/>
    <s v="e-SAT/IN MODULE"/>
    <s v="OEM"/>
    <m/>
    <s v="Data"/>
    <s v="Data H/W"/>
    <s v="Data H/W"/>
    <n v="697.19"/>
    <s v="Dan Sullivan"/>
    <s v="∆ Proposed from Current"/>
    <m/>
    <m/>
    <m/>
    <m/>
    <m/>
    <m/>
    <m/>
    <m/>
    <m/>
    <n v="0"/>
    <m/>
    <m/>
    <n v="-30"/>
    <n v="0"/>
    <n v="-30"/>
    <n v="0"/>
    <n v="0"/>
    <n v="0"/>
    <n v="0"/>
    <m/>
    <n v="0"/>
    <n v="-40"/>
    <n v="-40"/>
    <n v="-80"/>
    <m/>
  </r>
  <r>
    <n v="668000230"/>
    <s v="e-SAT/IN MODULE"/>
    <s v="OEM"/>
    <m/>
    <s v="Data"/>
    <s v="Data H/W"/>
    <s v="Data H/W"/>
    <n v="697.19"/>
    <s v="Dan Sullivan"/>
    <s v="Accepted Plan"/>
    <m/>
    <m/>
    <m/>
    <m/>
    <m/>
    <m/>
    <m/>
    <m/>
    <m/>
    <n v="0"/>
    <m/>
    <m/>
    <n v="700"/>
    <n v="0"/>
    <n v="0"/>
    <n v="20"/>
    <n v="120"/>
    <n v="150"/>
    <n v="500"/>
    <n v="790"/>
    <n v="250"/>
    <n v="160"/>
    <n v="160"/>
    <n v="160"/>
    <n v="0"/>
  </r>
  <r>
    <n v="668000230"/>
    <s v="e-SAT/IN MODULE"/>
    <s v="OEM"/>
    <m/>
    <s v="Data"/>
    <s v="Data H/W"/>
    <s v="Data H/W"/>
    <n v="697.19"/>
    <s v="Dan Sullivan"/>
    <s v="Budget"/>
    <n v="0"/>
    <n v="0"/>
    <n v="0"/>
    <n v="0"/>
    <m/>
    <n v="0"/>
    <n v="0"/>
    <n v="0"/>
    <n v="0"/>
    <m/>
    <n v="0"/>
    <n v="0"/>
    <n v="0"/>
    <n v="0"/>
    <m/>
    <n v="20"/>
    <n v="150"/>
    <n v="150"/>
    <n v="250"/>
    <n v="570"/>
    <n v="0"/>
    <n v="0"/>
    <n v="0"/>
    <n v="0"/>
    <n v="0"/>
  </r>
  <r>
    <n v="668000230"/>
    <s v="e-SAT/IN MODULE"/>
    <s v="OEM"/>
    <m/>
    <s v="Data"/>
    <s v="Data H/W"/>
    <s v="Data H/W"/>
    <n v="697.19"/>
    <s v="Dan Sullivan"/>
    <s v="Current Production Plan"/>
    <m/>
    <m/>
    <m/>
    <m/>
    <m/>
    <m/>
    <m/>
    <m/>
    <m/>
    <n v="0"/>
    <n v="0"/>
    <n v="0"/>
    <n v="0"/>
    <n v="0"/>
    <n v="0"/>
    <n v="20"/>
    <n v="120"/>
    <n v="150"/>
    <n v="500"/>
    <n v="790"/>
    <n v="250"/>
    <n v="200"/>
    <n v="200"/>
    <n v="240"/>
    <n v="0"/>
  </r>
  <r>
    <n v="668000230"/>
    <s v="e-SAT/IN MODULE"/>
    <s v="OEM"/>
    <m/>
    <s v="Data"/>
    <s v="Data H/W"/>
    <s v="Data H/W"/>
    <n v="697.19"/>
    <s v="Dan Sullivan"/>
    <s v="Demand Plan"/>
    <n v="134"/>
    <n v="111"/>
    <n v="141"/>
    <n v="166"/>
    <m/>
    <n v="146"/>
    <n v="218"/>
    <n v="166"/>
    <n v="275"/>
    <n v="805"/>
    <n v="161"/>
    <n v="141"/>
    <n v="149"/>
    <n v="100"/>
    <n v="551"/>
    <n v="129"/>
    <n v="154"/>
    <n v="301"/>
    <n v="301"/>
    <n v="885"/>
    <n v="128"/>
    <n v="167"/>
    <n v="131"/>
    <n v="170"/>
    <n v="0"/>
  </r>
  <r>
    <n v="668000230"/>
    <s v="e-SAT/IN MODULE"/>
    <s v="OEM"/>
    <m/>
    <s v="Data"/>
    <s v="Data H/W"/>
    <s v="Data H/W"/>
    <n v="697.19"/>
    <s v="Dan Sullivan"/>
    <s v="Backlog"/>
    <n v="0"/>
    <n v="0"/>
    <n v="0"/>
    <n v="0"/>
    <n v="0"/>
    <n v="0"/>
    <n v="0"/>
    <n v="0"/>
    <n v="0"/>
    <n v="0"/>
    <n v="0"/>
    <n v="0"/>
    <n v="0"/>
    <n v="0"/>
    <n v="0"/>
    <n v="0"/>
    <n v="0"/>
    <n v="0"/>
    <n v="0"/>
    <n v="0"/>
    <n v="36"/>
    <n v="0"/>
    <n v="0"/>
    <n v="0"/>
    <n v="0"/>
  </r>
  <r>
    <n v="668000230"/>
    <s v="e-SAT/IN MODULE"/>
    <s v="OEM"/>
    <n v="75"/>
    <s v="Data"/>
    <s v="Data H/W"/>
    <s v="Data H/W"/>
    <n v="697.19"/>
    <s v="Dan Sullivan"/>
    <s v="End Inv @ Accept Plan Volume"/>
    <n v="94"/>
    <n v="106"/>
    <n v="118"/>
    <n v="31"/>
    <m/>
    <n v="89"/>
    <n v="41"/>
    <n v="154"/>
    <n v="249"/>
    <n v="533"/>
    <n v="30"/>
    <n v="300"/>
    <n v="237"/>
    <n v="249"/>
    <n v="249"/>
    <n v="167"/>
    <n v="124"/>
    <n v="11"/>
    <n v="204"/>
    <m/>
    <n v="360"/>
    <n v="353"/>
    <n v="382"/>
    <n v="372"/>
    <m/>
  </r>
  <r>
    <n v="668000230"/>
    <s v="e-SAT/IN MODULE"/>
    <s v="OEM"/>
    <n v="75"/>
    <s v="Data"/>
    <s v="Data H/W"/>
    <s v="Data H/W"/>
    <n v="697.19"/>
    <s v="Dan Sullivan"/>
    <s v="Planned Ending INV"/>
    <n v="94"/>
    <n v="106"/>
    <n v="118"/>
    <n v="31"/>
    <m/>
    <n v="89"/>
    <n v="41"/>
    <n v="154"/>
    <n v="249"/>
    <n v="533"/>
    <n v="30"/>
    <n v="300"/>
    <n v="237"/>
    <n v="249"/>
    <n v="249"/>
    <n v="167"/>
    <n v="124"/>
    <n v="11"/>
    <n v="204"/>
    <m/>
    <n v="360"/>
    <n v="353"/>
    <n v="382"/>
    <n v="372"/>
    <m/>
  </r>
  <r>
    <n v="668000230"/>
    <s v="e-SAT/IN MODULE"/>
    <s v="OEM"/>
    <m/>
    <s v="Data"/>
    <s v="Data H/W"/>
    <s v="Data H/W"/>
    <n v="697.19"/>
    <s v="Dan Sullivan"/>
    <s v="Planned Ending INV Value"/>
    <n v="57373.840000000004"/>
    <n v="64698.16"/>
    <n v="72022.48"/>
    <n v="18921.16"/>
    <n v="213015.63999999998"/>
    <n v="54322.04"/>
    <n v="25024.760000000002"/>
    <n v="93995.44"/>
    <n v="151979.64000000001"/>
    <n v="325321.88"/>
    <n v="18310.8"/>
    <n v="183108"/>
    <n v="144655.32"/>
    <n v="173600.31000000003"/>
    <n v="173600.31000000003"/>
    <n v="116430.73000000001"/>
    <n v="86451.560000000012"/>
    <n v="7669.09"/>
    <n v="142226.76"/>
    <m/>
    <n v="250988.40000000002"/>
    <n v="246108.07"/>
    <n v="266326.58"/>
    <n v="259354.68000000002"/>
    <m/>
  </r>
  <r>
    <n v="668000230"/>
    <s v="e-SAT/IN MODULE"/>
    <s v="OEM"/>
    <n v="0"/>
    <s v="Data"/>
    <s v="Data H/W"/>
    <s v="Data H/W"/>
    <n v="697.19"/>
    <s v="Dan Sullivan"/>
    <s v="Planned Ending Inv Value @ Accpt Plan"/>
    <m/>
    <m/>
    <m/>
    <m/>
    <n v="0"/>
    <m/>
    <m/>
    <m/>
    <m/>
    <n v="0"/>
    <n v="18310.8"/>
    <n v="183108"/>
    <n v="144655.32"/>
    <n v="173600.31000000003"/>
    <n v="173600.31000000003"/>
    <n v="116430.73000000001"/>
    <n v="86451.560000000012"/>
    <n v="7669.09"/>
    <n v="142226.76"/>
    <m/>
    <n v="250988.40000000002"/>
    <n v="246108.07"/>
    <n v="266326.58"/>
    <n v="259354.68000000002"/>
    <m/>
  </r>
  <r>
    <n v="668000230"/>
    <s v="e-SAT/IN MODULE"/>
    <s v="OEM"/>
    <m/>
    <s v="Data"/>
    <s v="Data H/W"/>
    <s v="Data H/W"/>
    <n v="697.19"/>
    <s v="Dan Sullivan"/>
    <s v="Proposed Production "/>
    <m/>
    <m/>
    <m/>
    <m/>
    <m/>
    <m/>
    <m/>
    <m/>
    <m/>
    <m/>
    <m/>
    <m/>
    <m/>
    <n v="155"/>
    <n v="155"/>
    <n v="20"/>
    <n v="120"/>
    <n v="150"/>
    <n v="500"/>
    <n v="790"/>
    <n v="250"/>
    <n v="160"/>
    <n v="160"/>
    <n v="160"/>
    <n v="0"/>
  </r>
  <r>
    <n v="725000299"/>
    <s v="2767 SAMPLE MANAGER"/>
    <s v="OEM"/>
    <m/>
    <s v="LC"/>
    <s v="Purification"/>
    <s v="Injectors"/>
    <n v="14876.96"/>
    <s v="Dan Sullivan"/>
    <s v="∆ Accepted from Proposed"/>
    <m/>
    <m/>
    <m/>
    <m/>
    <m/>
    <m/>
    <m/>
    <m/>
    <m/>
    <n v="0"/>
    <n v="0"/>
    <n v="0"/>
    <n v="105"/>
    <n v="-45"/>
    <n v="60"/>
    <n v="0"/>
    <n v="0"/>
    <n v="0"/>
    <n v="0"/>
    <m/>
    <n v="0"/>
    <n v="0"/>
    <n v="0"/>
    <n v="0"/>
    <m/>
  </r>
  <r>
    <n v="725000299"/>
    <s v="2767 SAMPLE MANAGER"/>
    <s v="OEM"/>
    <m/>
    <s v="LC"/>
    <s v="Purification"/>
    <s v="Injectors"/>
    <n v="14876.96"/>
    <s v="Dan Sullivan"/>
    <s v="∆ Proposed from Current"/>
    <m/>
    <m/>
    <m/>
    <m/>
    <m/>
    <m/>
    <m/>
    <m/>
    <m/>
    <n v="0"/>
    <m/>
    <m/>
    <n v="-25"/>
    <n v="0"/>
    <n v="-25"/>
    <n v="0"/>
    <n v="0"/>
    <n v="0"/>
    <n v="0"/>
    <m/>
    <n v="0"/>
    <n v="0"/>
    <n v="0"/>
    <n v="0"/>
    <m/>
  </r>
  <r>
    <n v="725000299"/>
    <s v="2767 SAMPLE MANAGER"/>
    <s v="OEM"/>
    <m/>
    <s v="LC"/>
    <s v="Purification"/>
    <s v="Injectors"/>
    <n v="14876.96"/>
    <s v="Dan Sullivan"/>
    <s v="Accepted Plan"/>
    <m/>
    <m/>
    <m/>
    <m/>
    <m/>
    <m/>
    <m/>
    <m/>
    <m/>
    <n v="0"/>
    <m/>
    <m/>
    <n v="105"/>
    <n v="0"/>
    <n v="0"/>
    <n v="25"/>
    <n v="10"/>
    <n v="40"/>
    <n v="34"/>
    <n v="109"/>
    <n v="25"/>
    <n v="35"/>
    <n v="35"/>
    <n v="35"/>
    <n v="0"/>
  </r>
  <r>
    <n v="725000299"/>
    <s v="2767 SAMPLE MANAGER"/>
    <s v="OEM"/>
    <m/>
    <s v="LC"/>
    <s v="Purification"/>
    <s v="Injectors"/>
    <n v="14876.96"/>
    <s v="Dan Sullivan"/>
    <s v="Budget"/>
    <n v="0"/>
    <n v="0"/>
    <n v="0"/>
    <n v="0"/>
    <m/>
    <n v="0"/>
    <n v="0"/>
    <n v="0"/>
    <n v="0"/>
    <m/>
    <n v="0"/>
    <n v="0"/>
    <n v="0"/>
    <n v="0"/>
    <m/>
    <n v="25"/>
    <n v="25"/>
    <n v="30"/>
    <n v="35"/>
    <n v="115"/>
    <n v="25"/>
    <n v="30"/>
    <n v="30"/>
    <n v="35"/>
    <n v="0"/>
  </r>
  <r>
    <n v="725000299"/>
    <s v="2767 SAMPLE MANAGER"/>
    <s v="OEM"/>
    <m/>
    <s v="LC"/>
    <s v="Purification"/>
    <s v="Injectors"/>
    <n v="14876.96"/>
    <s v="Dan Sullivan"/>
    <s v="Current Production Plan"/>
    <m/>
    <m/>
    <m/>
    <m/>
    <m/>
    <m/>
    <m/>
    <m/>
    <m/>
    <n v="0"/>
    <n v="0"/>
    <n v="0"/>
    <n v="0"/>
    <n v="0"/>
    <n v="0"/>
    <n v="25"/>
    <n v="10"/>
    <n v="40"/>
    <n v="34"/>
    <n v="109"/>
    <n v="25"/>
    <n v="35"/>
    <n v="35"/>
    <n v="35"/>
    <n v="0"/>
  </r>
  <r>
    <n v="725000299"/>
    <s v="2767 SAMPLE MANAGER"/>
    <s v="OEM"/>
    <m/>
    <s v="LC"/>
    <s v="Purification"/>
    <s v="Injectors"/>
    <n v="14876.96"/>
    <s v="Dan Sullivan"/>
    <s v="Demand Plan"/>
    <n v="21"/>
    <n v="28"/>
    <n v="23"/>
    <n v="37"/>
    <m/>
    <n v="21"/>
    <n v="27"/>
    <n v="18"/>
    <n v="32"/>
    <n v="98"/>
    <n v="20"/>
    <n v="33"/>
    <n v="28"/>
    <n v="25"/>
    <n v="106"/>
    <n v="20"/>
    <n v="30"/>
    <n v="33"/>
    <n v="32"/>
    <n v="115"/>
    <n v="29"/>
    <n v="36"/>
    <n v="30"/>
    <n v="38"/>
    <n v="0"/>
  </r>
  <r>
    <n v="725000299"/>
    <s v="2767 SAMPLE MANAGER"/>
    <s v="OEM"/>
    <m/>
    <s v="LC"/>
    <s v="Purification"/>
    <s v="Injectors"/>
    <n v="14876.96"/>
    <s v="Dan Sullivan"/>
    <s v="Backlog"/>
    <n v="0"/>
    <n v="0"/>
    <n v="0"/>
    <n v="0"/>
    <n v="0"/>
    <n v="0"/>
    <n v="0"/>
    <n v="0"/>
    <n v="0"/>
    <n v="0"/>
    <n v="0"/>
    <n v="0"/>
    <n v="0"/>
    <n v="0"/>
    <n v="0"/>
    <n v="0"/>
    <n v="0"/>
    <n v="0"/>
    <n v="0"/>
    <n v="0"/>
    <n v="0"/>
    <n v="0"/>
    <n v="0"/>
    <n v="0"/>
    <n v="0"/>
  </r>
  <r>
    <n v="725000299"/>
    <s v="2767 SAMPLE MANAGER"/>
    <s v="OEM"/>
    <n v="9"/>
    <s v="LC"/>
    <s v="Purification"/>
    <s v="Injectors"/>
    <n v="14876.96"/>
    <s v="Dan Sullivan"/>
    <s v="End Inv @ Accept Plan Volume"/>
    <n v="41"/>
    <n v="18"/>
    <n v="12"/>
    <n v="12"/>
    <m/>
    <n v="20"/>
    <n v="19"/>
    <n v="14"/>
    <n v="17"/>
    <n v="70"/>
    <n v="13"/>
    <n v="5"/>
    <n v="3"/>
    <n v="18"/>
    <n v="18"/>
    <n v="33"/>
    <n v="10"/>
    <n v="19"/>
    <n v="15"/>
    <m/>
    <n v="16"/>
    <n v="15"/>
    <n v="20"/>
    <n v="17"/>
    <m/>
  </r>
  <r>
    <n v="725000299"/>
    <s v="2767 SAMPLE MANAGER"/>
    <s v="OEM"/>
    <n v="9"/>
    <s v="LC"/>
    <s v="Purification"/>
    <s v="Injectors"/>
    <n v="14876.96"/>
    <s v="Dan Sullivan"/>
    <s v="Planned Ending INV"/>
    <n v="41"/>
    <n v="18"/>
    <n v="12"/>
    <n v="12"/>
    <m/>
    <n v="20"/>
    <n v="19"/>
    <n v="14"/>
    <n v="17"/>
    <n v="70"/>
    <n v="13"/>
    <n v="5"/>
    <n v="3"/>
    <n v="18"/>
    <n v="18"/>
    <n v="33"/>
    <n v="10"/>
    <n v="19"/>
    <n v="15"/>
    <m/>
    <n v="16"/>
    <n v="15"/>
    <n v="20"/>
    <n v="17"/>
    <m/>
  </r>
  <r>
    <n v="725000299"/>
    <s v="2767 SAMPLE MANAGER"/>
    <s v="OEM"/>
    <m/>
    <s v="LC"/>
    <s v="Purification"/>
    <s v="Injectors"/>
    <n v="14876.96"/>
    <s v="Dan Sullivan"/>
    <s v="Planned Ending INV Value"/>
    <n v="598420.83000000007"/>
    <n v="262721.34000000003"/>
    <n v="175147.56000000003"/>
    <n v="175147.56000000003"/>
    <n v="1211437.2900000003"/>
    <n v="291912.60000000003"/>
    <n v="277316.97000000003"/>
    <n v="204338.82000000004"/>
    <n v="248125.71000000005"/>
    <n v="1021694.1000000002"/>
    <n v="189743.19000000003"/>
    <n v="72978.150000000009"/>
    <n v="43786.890000000007"/>
    <n v="267785.27999999997"/>
    <n v="267785.27999999997"/>
    <n v="490939.68"/>
    <n v="148769.59999999998"/>
    <n v="282662.24"/>
    <n v="223154.4"/>
    <m/>
    <n v="238031.35999999999"/>
    <n v="223154.4"/>
    <n v="297539.19999999995"/>
    <n v="252908.31999999998"/>
    <m/>
  </r>
  <r>
    <n v="725000299"/>
    <s v="2767 SAMPLE MANAGER"/>
    <s v="OEM"/>
    <m/>
    <s v="LC"/>
    <s v="Purification"/>
    <s v="Injectors"/>
    <n v="14876.96"/>
    <s v="Dan Sullivan"/>
    <s v="Planned Ending Inv Value @ Accpt Plan"/>
    <m/>
    <m/>
    <m/>
    <m/>
    <n v="0"/>
    <m/>
    <m/>
    <m/>
    <m/>
    <n v="0"/>
    <n v="189743.19000000003"/>
    <n v="72978.150000000009"/>
    <n v="43786.890000000007"/>
    <n v="267785.27999999997"/>
    <n v="267785.27999999997"/>
    <n v="490939.68"/>
    <n v="148769.59999999998"/>
    <n v="282662.24"/>
    <n v="223154.4"/>
    <m/>
    <n v="238031.35999999999"/>
    <n v="223154.4"/>
    <n v="297539.19999999995"/>
    <n v="252908.31999999998"/>
    <m/>
  </r>
  <r>
    <n v="725000299"/>
    <s v="2767 SAMPLE MANAGER"/>
    <s v="OEM"/>
    <m/>
    <s v="LC"/>
    <s v="Purification"/>
    <s v="Injectors"/>
    <n v="14876.96"/>
    <s v="Dan Sullivan"/>
    <s v="Proposed Production "/>
    <m/>
    <m/>
    <m/>
    <m/>
    <m/>
    <m/>
    <m/>
    <m/>
    <m/>
    <m/>
    <m/>
    <m/>
    <m/>
    <n v="45"/>
    <n v="45"/>
    <n v="25"/>
    <n v="10"/>
    <n v="40"/>
    <n v="34"/>
    <n v="109"/>
    <n v="25"/>
    <n v="35"/>
    <n v="35"/>
    <n v="35"/>
    <n v="0"/>
  </r>
  <r>
    <n v="725000464"/>
    <s v="ACQUITY UPLC Local Console Controller"/>
    <s v="WPPL (SG20)"/>
    <m/>
    <s v="LC"/>
    <s v="ACQUITY Common Modules"/>
    <s v="Accessories"/>
    <n v="208.12"/>
    <s v="Ee Ling Lim"/>
    <s v="∆ Accepted from Proposed"/>
    <m/>
    <m/>
    <m/>
    <m/>
    <m/>
    <m/>
    <m/>
    <m/>
    <m/>
    <n v="0"/>
    <n v="0"/>
    <n v="0"/>
    <n v="0"/>
    <n v="0"/>
    <n v="0"/>
    <n v="0"/>
    <n v="0"/>
    <n v="0"/>
    <n v="0"/>
    <m/>
    <n v="0"/>
    <n v="0"/>
    <n v="0"/>
    <n v="0"/>
    <m/>
  </r>
  <r>
    <n v="725000464"/>
    <s v="ACQUITY UPLC Local Console Controller"/>
    <s v="WPPL (SG20)"/>
    <m/>
    <s v="LC"/>
    <s v="ACQUITY Common Modules"/>
    <s v="Accessories"/>
    <n v="208.12"/>
    <s v="Ee Ling Lim"/>
    <s v="∆ Proposed from Current"/>
    <m/>
    <m/>
    <m/>
    <m/>
    <m/>
    <m/>
    <m/>
    <m/>
    <m/>
    <n v="0"/>
    <m/>
    <m/>
    <n v="0"/>
    <n v="0"/>
    <n v="0"/>
    <n v="0"/>
    <n v="0"/>
    <n v="0"/>
    <n v="0"/>
    <m/>
    <n v="0"/>
    <n v="0"/>
    <n v="0"/>
    <n v="0"/>
    <m/>
  </r>
  <r>
    <n v="725000464"/>
    <s v="ACQUITY UPLC Local Console Controller"/>
    <s v="WPPL (SG20)"/>
    <m/>
    <s v="LC"/>
    <s v="ACQUITY Common Modules"/>
    <s v="Accessories"/>
    <n v="208.12"/>
    <s v="Ee Ling Lim"/>
    <s v="Accepted Plan"/>
    <m/>
    <m/>
    <m/>
    <m/>
    <m/>
    <m/>
    <m/>
    <m/>
    <m/>
    <n v="0"/>
    <m/>
    <m/>
    <m/>
    <n v="0"/>
    <n v="0"/>
    <n v="0"/>
    <n v="0"/>
    <n v="0"/>
    <n v="0"/>
    <n v="0"/>
    <n v="0"/>
    <n v="0"/>
    <n v="0"/>
    <n v="0"/>
    <n v="0"/>
  </r>
  <r>
    <n v="725000464"/>
    <s v="ACQUITY UPLC Local Console Controller"/>
    <s v="WPPL (SG20)"/>
    <m/>
    <s v="LC"/>
    <s v="ACQUITY Common Modules"/>
    <s v="Accessories"/>
    <n v="208.12"/>
    <s v="Ee Ling Lim"/>
    <s v="Budget"/>
    <n v="0"/>
    <n v="0"/>
    <n v="0"/>
    <n v="0"/>
    <m/>
    <n v="0"/>
    <n v="0"/>
    <n v="0"/>
    <n v="0"/>
    <m/>
    <n v="0"/>
    <n v="0"/>
    <n v="0"/>
    <n v="0"/>
    <m/>
    <n v="0"/>
    <n v="0"/>
    <n v="0"/>
    <n v="0"/>
    <n v="0"/>
    <n v="0"/>
    <n v="0"/>
    <n v="0"/>
    <n v="0"/>
    <n v="0"/>
  </r>
  <r>
    <n v="725000464"/>
    <s v="ACQUITY UPLC Local Console Controller"/>
    <s v="WPPL (SG20)"/>
    <m/>
    <s v="LC"/>
    <s v="ACQUITY Common Modules"/>
    <s v="Accessories"/>
    <n v="208.12"/>
    <s v="Ee Ling Lim"/>
    <s v="Current Production Plan"/>
    <m/>
    <m/>
    <m/>
    <m/>
    <m/>
    <m/>
    <m/>
    <m/>
    <m/>
    <n v="0"/>
    <n v="0"/>
    <n v="0"/>
    <n v="0"/>
    <n v="0"/>
    <n v="0"/>
    <n v="0"/>
    <n v="0"/>
    <n v="0"/>
    <n v="0"/>
    <n v="0"/>
    <n v="0"/>
    <n v="0"/>
    <n v="0"/>
    <n v="0"/>
    <n v="0"/>
  </r>
  <r>
    <n v="725000464"/>
    <s v="ACQUITY UPLC Local Console Controller"/>
    <s v="WPPL (SG20)"/>
    <m/>
    <s v="LC"/>
    <s v="ACQUITY Common Modules"/>
    <s v="Accessories"/>
    <n v="208.12"/>
    <s v="Ee Ling Lim"/>
    <s v="Demand Plan"/>
    <n v="12"/>
    <n v="54"/>
    <n v="52"/>
    <n v="13"/>
    <m/>
    <n v="27"/>
    <n v="26"/>
    <n v="36"/>
    <n v="29"/>
    <n v="118"/>
    <n v="11"/>
    <n v="29"/>
    <n v="27"/>
    <n v="44"/>
    <n v="111"/>
    <n v="32"/>
    <n v="19"/>
    <n v="20"/>
    <n v="16"/>
    <n v="87"/>
    <n v="12"/>
    <n v="23.744966442953018"/>
    <n v="22.601510067114095"/>
    <n v="26.713087248322147"/>
    <n v="0"/>
  </r>
  <r>
    <n v="725000464"/>
    <s v="ACQUITY UPLC Local Console Controller"/>
    <s v="WPPL (SG20)"/>
    <m/>
    <s v="LC"/>
    <s v="ACQUITY Common Modules"/>
    <s v="Accessories"/>
    <n v="208.12"/>
    <s v="Ee Ling Lim"/>
    <s v="Backlog"/>
    <n v="0"/>
    <n v="0"/>
    <n v="0"/>
    <n v="0"/>
    <n v="0"/>
    <n v="0"/>
    <n v="0"/>
    <n v="0"/>
    <n v="0"/>
    <n v="0"/>
    <n v="0"/>
    <n v="0"/>
    <n v="0"/>
    <n v="0"/>
    <n v="0"/>
    <n v="0"/>
    <n v="0"/>
    <n v="0"/>
    <n v="0"/>
    <n v="0"/>
    <n v="0"/>
    <n v="0"/>
    <n v="0"/>
    <n v="0"/>
    <n v="0"/>
  </r>
  <r>
    <n v="725000464"/>
    <s v="ACQUITY UPLC Local Console Controller"/>
    <s v="WPPL (SG20)"/>
    <n v="0"/>
    <s v="LC"/>
    <s v="ACQUITY Common Modules"/>
    <s v="Accessories"/>
    <n v="208.12"/>
    <s v="Ee Ling Lim"/>
    <s v="End Inv @ Accept Plan Volume"/>
    <n v="194"/>
    <n v="612"/>
    <n v="552"/>
    <n v="540"/>
    <m/>
    <n v="484"/>
    <n v="455"/>
    <n v="420"/>
    <n v="317"/>
    <n v="1676"/>
    <n v="404"/>
    <n v="377"/>
    <n v="350"/>
    <n v="317"/>
    <n v="317"/>
    <n v="293"/>
    <n v="267"/>
    <n v="248"/>
    <n v="233"/>
    <m/>
    <n v="222"/>
    <n v="198.25503355704697"/>
    <n v="175.65352348993287"/>
    <n v="148.94043624161071"/>
    <m/>
  </r>
  <r>
    <n v="725000464"/>
    <s v="ACQUITY UPLC Local Console Controller"/>
    <s v="WPPL (SG20)"/>
    <n v="0"/>
    <s v="LC"/>
    <s v="ACQUITY Common Modules"/>
    <s v="Accessories"/>
    <n v="208.12"/>
    <s v="Ee Ling Lim"/>
    <s v="Planned Ending INV"/>
    <n v="194"/>
    <n v="612"/>
    <n v="552"/>
    <n v="540"/>
    <m/>
    <n v="484"/>
    <n v="455"/>
    <n v="420"/>
    <n v="317"/>
    <n v="1676"/>
    <n v="404"/>
    <n v="377"/>
    <n v="350"/>
    <n v="317"/>
    <n v="317"/>
    <n v="293"/>
    <n v="267"/>
    <n v="248"/>
    <n v="233"/>
    <m/>
    <n v="222"/>
    <n v="198.25503355704697"/>
    <n v="175.65352348993287"/>
    <n v="148.94043624161071"/>
    <m/>
  </r>
  <r>
    <n v="725000464"/>
    <s v="ACQUITY UPLC Local Console Controller"/>
    <s v="WPPL (SG20)"/>
    <m/>
    <s v="LC"/>
    <s v="ACQUITY Common Modules"/>
    <s v="Accessories"/>
    <n v="208.12"/>
    <s v="Ee Ling Lim"/>
    <s v="Planned Ending INV Value"/>
    <n v="41597.479999999996"/>
    <n v="131225.03999999998"/>
    <n v="118359.84"/>
    <n v="115786.79999999999"/>
    <n v="406969.16"/>
    <n v="103779.28"/>
    <n v="97561.099999999991"/>
    <n v="90056.4"/>
    <n v="67971.14"/>
    <n v="359367.92000000004"/>
    <n v="86625.68"/>
    <n v="80836.34"/>
    <n v="75047"/>
    <n v="65974.040000000008"/>
    <n v="65974.040000000008"/>
    <n v="60979.16"/>
    <n v="55568.04"/>
    <n v="51613.760000000002"/>
    <n v="48491.96"/>
    <m/>
    <n v="46202.64"/>
    <n v="41260.837583892615"/>
    <n v="36557.011308724832"/>
    <n v="30997.483590604021"/>
    <m/>
  </r>
  <r>
    <n v="725000464"/>
    <s v="ACQUITY UPLC Local Console Controller"/>
    <s v="WPPL (SG20)"/>
    <m/>
    <s v="LC"/>
    <s v="ACQUITY Common Modules"/>
    <s v="Accessories"/>
    <n v="208.12"/>
    <s v="Ee Ling Lim"/>
    <s v="Planned Ending Inv Value @ Accpt Plan"/>
    <m/>
    <m/>
    <m/>
    <m/>
    <n v="0"/>
    <m/>
    <m/>
    <m/>
    <m/>
    <n v="0"/>
    <n v="86625.68"/>
    <n v="80836.34"/>
    <n v="75047"/>
    <n v="65974.040000000008"/>
    <n v="65974.040000000008"/>
    <n v="60979.16"/>
    <n v="55568.04"/>
    <n v="51613.760000000002"/>
    <n v="48491.96"/>
    <m/>
    <n v="46202.64"/>
    <n v="41260.837583892615"/>
    <n v="36557.011308724832"/>
    <n v="30997.483590604021"/>
    <m/>
  </r>
  <r>
    <n v="725000464"/>
    <s v="ACQUITY UPLC Local Console Controller"/>
    <s v="WPPL (SG20)"/>
    <m/>
    <s v="LC"/>
    <s v="ACQUITY Common Modules"/>
    <s v="Accessories"/>
    <n v="208.12"/>
    <s v="Ee Ling Lim"/>
    <s v="Proposed Production "/>
    <m/>
    <m/>
    <m/>
    <m/>
    <m/>
    <m/>
    <m/>
    <m/>
    <m/>
    <m/>
    <m/>
    <m/>
    <m/>
    <n v="0"/>
    <n v="0"/>
    <n v="0"/>
    <n v="0"/>
    <n v="0"/>
    <n v="0"/>
    <n v="0"/>
    <n v="0"/>
    <n v="0"/>
    <n v="0"/>
    <n v="0"/>
    <n v="0"/>
  </r>
  <r>
    <n v="725000550"/>
    <s v="PATROL - Cabinet"/>
    <s v="MIL (US31)"/>
    <m/>
    <s v="LC"/>
    <s v="PATROL"/>
    <s v="Accessories"/>
    <n v="39668.410000000003"/>
    <s v="Linda Trautwein"/>
    <s v="∆ Accepted from Proposed"/>
    <m/>
    <m/>
    <m/>
    <m/>
    <m/>
    <m/>
    <m/>
    <m/>
    <m/>
    <n v="0"/>
    <n v="0"/>
    <n v="0"/>
    <n v="0"/>
    <n v="0"/>
    <n v="0"/>
    <n v="0"/>
    <n v="0"/>
    <n v="0"/>
    <n v="0"/>
    <m/>
    <n v="0"/>
    <n v="0"/>
    <n v="0"/>
    <n v="0"/>
    <m/>
  </r>
  <r>
    <n v="725000550"/>
    <s v="PATROL - Cabinet"/>
    <s v="MIL (US31)"/>
    <m/>
    <s v="LC"/>
    <s v="PATROL"/>
    <s v="Accessories"/>
    <n v="39668.410000000003"/>
    <s v="Linda Trautwein"/>
    <s v="∆ Proposed from Current"/>
    <m/>
    <m/>
    <m/>
    <m/>
    <m/>
    <m/>
    <m/>
    <m/>
    <m/>
    <n v="0"/>
    <m/>
    <m/>
    <n v="0"/>
    <n v="0"/>
    <n v="0"/>
    <n v="0"/>
    <n v="0"/>
    <n v="0"/>
    <n v="0"/>
    <m/>
    <n v="0"/>
    <n v="3"/>
    <n v="2"/>
    <n v="0"/>
    <m/>
  </r>
  <r>
    <n v="725000550"/>
    <s v="PATROL - Cabinet"/>
    <s v="MIL (US31)"/>
    <m/>
    <s v="LC"/>
    <s v="PATROL"/>
    <s v="Accessories"/>
    <n v="39668.410000000003"/>
    <s v="Linda Trautwein"/>
    <s v="Accepted Plan"/>
    <m/>
    <m/>
    <m/>
    <m/>
    <m/>
    <m/>
    <m/>
    <m/>
    <m/>
    <n v="0"/>
    <m/>
    <m/>
    <n v="0"/>
    <n v="0"/>
    <n v="0"/>
    <n v="0"/>
    <n v="0"/>
    <n v="0"/>
    <n v="0"/>
    <n v="0"/>
    <n v="0"/>
    <n v="3"/>
    <n v="2"/>
    <n v="0"/>
    <n v="0"/>
  </r>
  <r>
    <n v="725000550"/>
    <s v="PATROL - Cabinet"/>
    <s v="MIL (US31)"/>
    <m/>
    <s v="LC"/>
    <s v="PATROL"/>
    <s v="Accessories"/>
    <n v="39668.410000000003"/>
    <s v="Linda Trautwein"/>
    <s v="Budget"/>
    <n v="0"/>
    <n v="0"/>
    <n v="0"/>
    <n v="0"/>
    <m/>
    <n v="0"/>
    <n v="0"/>
    <n v="0"/>
    <n v="0"/>
    <m/>
    <n v="0"/>
    <n v="0"/>
    <n v="0"/>
    <n v="0"/>
    <m/>
    <n v="0"/>
    <n v="0"/>
    <n v="0"/>
    <n v="0"/>
    <n v="0"/>
    <n v="5"/>
    <n v="5"/>
    <n v="5"/>
    <n v="5"/>
    <n v="0"/>
  </r>
  <r>
    <n v="725000550"/>
    <s v="PATROL - Cabinet"/>
    <s v="MIL (US31)"/>
    <m/>
    <s v="LC"/>
    <s v="PATROL"/>
    <s v="Accessories"/>
    <n v="39668.410000000003"/>
    <s v="Linda Trautwein"/>
    <s v="Current Production Plan"/>
    <m/>
    <m/>
    <m/>
    <m/>
    <m/>
    <m/>
    <m/>
    <m/>
    <m/>
    <n v="0"/>
    <n v="0"/>
    <n v="0"/>
    <n v="0"/>
    <n v="0"/>
    <n v="0"/>
    <n v="0"/>
    <n v="0"/>
    <n v="0"/>
    <n v="0"/>
    <n v="0"/>
    <n v="0"/>
    <n v="0"/>
    <n v="0"/>
    <n v="0"/>
    <n v="0"/>
  </r>
  <r>
    <n v="725000550"/>
    <s v="PATROL - Cabinet"/>
    <s v="MIL (US31)"/>
    <n v="2"/>
    <s v="LC"/>
    <s v="PATROL"/>
    <s v="Accessories"/>
    <n v="39668.410000000003"/>
    <s v="Linda Trautwein"/>
    <s v="Demand Plan"/>
    <n v="0"/>
    <n v="0"/>
    <n v="0"/>
    <n v="0"/>
    <m/>
    <n v="0"/>
    <n v="0"/>
    <n v="0"/>
    <n v="5"/>
    <n v="5"/>
    <n v="0"/>
    <n v="7"/>
    <n v="0"/>
    <n v="5"/>
    <n v="12"/>
    <n v="0"/>
    <n v="0"/>
    <n v="2"/>
    <n v="0"/>
    <n v="2"/>
    <n v="4"/>
    <n v="2"/>
    <n v="2"/>
    <n v="2"/>
    <n v="0"/>
  </r>
  <r>
    <n v="725000550"/>
    <s v="PATROL - Cabinet"/>
    <s v="MIL (US31)"/>
    <n v="2"/>
    <s v="LC"/>
    <s v="PATROL"/>
    <s v="Accessories"/>
    <n v="39668.410000000003"/>
    <s v="Linda Trautwein"/>
    <s v="Backlog"/>
    <n v="0"/>
    <n v="0"/>
    <n v="0"/>
    <n v="0"/>
    <n v="0"/>
    <n v="0"/>
    <n v="0"/>
    <n v="0"/>
    <n v="0"/>
    <n v="0"/>
    <n v="0"/>
    <n v="0"/>
    <n v="0"/>
    <n v="0"/>
    <n v="0"/>
    <n v="0"/>
    <n v="0"/>
    <n v="0"/>
    <n v="0"/>
    <n v="0"/>
    <n v="4"/>
    <n v="0"/>
    <n v="0"/>
    <n v="0"/>
    <n v="0"/>
  </r>
  <r>
    <n v="725000550"/>
    <s v="PATROL - Cabinet"/>
    <s v="MIL (US31)"/>
    <n v="2"/>
    <s v="LC"/>
    <s v="PATROL"/>
    <s v="Accessories"/>
    <n v="39668.410000000003"/>
    <s v="Linda Trautwein"/>
    <s v="End Inv @ Accept Plan Volume"/>
    <n v="0"/>
    <n v="0"/>
    <n v="0"/>
    <n v="0"/>
    <m/>
    <n v="0"/>
    <n v="0"/>
    <n v="0"/>
    <n v="0"/>
    <n v="0"/>
    <n v="0"/>
    <n v="1"/>
    <n v="0"/>
    <n v="2"/>
    <n v="2"/>
    <n v="5"/>
    <n v="5"/>
    <n v="4"/>
    <n v="3"/>
    <m/>
    <n v="0"/>
    <n v="1"/>
    <n v="1"/>
    <n v="-1"/>
    <m/>
  </r>
  <r>
    <n v="725000550"/>
    <s v="PATROL - Cabinet"/>
    <s v="MIL (US31)"/>
    <m/>
    <s v="LC"/>
    <s v="PATROL"/>
    <s v="Accessories"/>
    <n v="39668.410000000003"/>
    <s v="Linda Trautwein"/>
    <s v="Planned Ending INV"/>
    <n v="0"/>
    <n v="0"/>
    <n v="0"/>
    <n v="0"/>
    <m/>
    <n v="0"/>
    <n v="0"/>
    <n v="0"/>
    <n v="5"/>
    <n v="5"/>
    <n v="0"/>
    <n v="7"/>
    <n v="7"/>
    <n v="5"/>
    <n v="5"/>
    <n v="5"/>
    <n v="5"/>
    <n v="4"/>
    <n v="3"/>
    <m/>
    <n v="0"/>
    <n v="1"/>
    <n v="1"/>
    <n v="-1"/>
    <m/>
  </r>
  <r>
    <n v="725000550"/>
    <s v="PATROL - Cabinet"/>
    <s v="MIL (US31)"/>
    <m/>
    <s v="LC"/>
    <s v="PATROL"/>
    <s v="Accessories"/>
    <n v="39668.410000000003"/>
    <s v="Linda Trautwein"/>
    <s v="Planned Ending INV Value"/>
    <n v="0"/>
    <n v="0"/>
    <n v="0"/>
    <n v="0"/>
    <n v="0"/>
    <n v="0"/>
    <n v="0"/>
    <n v="0"/>
    <n v="194431.8"/>
    <n v="194431.8"/>
    <n v="0"/>
    <n v="272204.52"/>
    <n v="272204.52"/>
    <n v="198342.05000000002"/>
    <n v="198342.05000000002"/>
    <n v="198342.05000000002"/>
    <n v="198342.05000000002"/>
    <n v="158673.64000000001"/>
    <n v="119005.23000000001"/>
    <m/>
    <n v="0"/>
    <n v="39668.410000000003"/>
    <n v="39668.410000000003"/>
    <n v="0"/>
    <m/>
  </r>
  <r>
    <n v="725000550"/>
    <s v="PATROL - Cabinet"/>
    <s v="MIL (US31)"/>
    <m/>
    <s v="LC"/>
    <s v="PATROL"/>
    <s v="Accessories"/>
    <n v="39668.410000000003"/>
    <s v="Linda Trautwein"/>
    <s v="Planned Ending Inv Value @ Accpt Plan"/>
    <m/>
    <m/>
    <m/>
    <m/>
    <n v="0"/>
    <m/>
    <m/>
    <m/>
    <m/>
    <n v="0"/>
    <n v="0"/>
    <n v="272204.52"/>
    <n v="0"/>
    <n v="79336.820000000007"/>
    <n v="79336.820000000007"/>
    <n v="198342.05000000002"/>
    <n v="198342.05000000002"/>
    <n v="158673.64000000001"/>
    <n v="119005.23000000001"/>
    <m/>
    <n v="0"/>
    <n v="39668.410000000003"/>
    <n v="39668.410000000003"/>
    <n v="0"/>
    <m/>
  </r>
  <r>
    <n v="725000550"/>
    <s v="PATROL - Cabinet"/>
    <s v="MIL (US31)"/>
    <m/>
    <s v="LC"/>
    <s v="PATROL"/>
    <s v="Accessories"/>
    <n v="39668.410000000003"/>
    <s v="Linda Trautwein"/>
    <s v="Proposed Production "/>
    <m/>
    <m/>
    <m/>
    <m/>
    <m/>
    <m/>
    <m/>
    <m/>
    <m/>
    <m/>
    <m/>
    <m/>
    <m/>
    <n v="0"/>
    <n v="0"/>
    <n v="0"/>
    <n v="0"/>
    <n v="0"/>
    <n v="0"/>
    <n v="0"/>
    <n v="0"/>
    <n v="3"/>
    <n v="2"/>
    <n v="0"/>
    <n v="0"/>
  </r>
  <r>
    <n v="725000556"/>
    <s v="ASSY, REAGENT MGR"/>
    <s v="OEM"/>
    <m/>
    <s v="LC"/>
    <s v="Legacy LC"/>
    <s v="Accessories"/>
    <n v="1782.88"/>
    <s v="Dan Sullivan"/>
    <s v="∆ Accepted from Proposed"/>
    <m/>
    <m/>
    <m/>
    <m/>
    <m/>
    <m/>
    <m/>
    <m/>
    <m/>
    <n v="0"/>
    <n v="0"/>
    <n v="0"/>
    <n v="195"/>
    <n v="-55"/>
    <n v="140"/>
    <n v="0"/>
    <n v="0"/>
    <n v="0"/>
    <n v="0"/>
    <m/>
    <n v="0"/>
    <n v="0"/>
    <n v="0"/>
    <n v="0"/>
    <m/>
  </r>
  <r>
    <n v="725000556"/>
    <s v="ASSY, REAGENT MGR"/>
    <s v="OEM"/>
    <m/>
    <s v="LC"/>
    <s v="Legacy LC"/>
    <s v="Accessories"/>
    <n v="1782.88"/>
    <s v="Dan Sullivan"/>
    <s v="∆ Proposed from Current"/>
    <m/>
    <m/>
    <m/>
    <m/>
    <m/>
    <m/>
    <m/>
    <m/>
    <m/>
    <n v="0"/>
    <m/>
    <m/>
    <n v="-40"/>
    <n v="0"/>
    <n v="-40"/>
    <n v="0"/>
    <n v="0"/>
    <n v="0"/>
    <n v="0"/>
    <m/>
    <n v="0"/>
    <n v="-5"/>
    <n v="-9"/>
    <n v="-9"/>
    <m/>
  </r>
  <r>
    <n v="725000556"/>
    <s v="ASSY, REAGENT MGR"/>
    <s v="OEM"/>
    <m/>
    <s v="LC"/>
    <s v="Legacy LC"/>
    <s v="Accessories"/>
    <n v="1782.88"/>
    <s v="Dan Sullivan"/>
    <s v="Accepted Plan"/>
    <m/>
    <m/>
    <m/>
    <m/>
    <m/>
    <m/>
    <m/>
    <m/>
    <m/>
    <n v="0"/>
    <m/>
    <m/>
    <n v="195"/>
    <n v="0"/>
    <n v="0"/>
    <n v="45"/>
    <n v="70"/>
    <n v="55"/>
    <n v="115"/>
    <n v="285"/>
    <n v="65"/>
    <n v="70"/>
    <n v="65"/>
    <n v="75"/>
    <n v="0"/>
  </r>
  <r>
    <n v="725000556"/>
    <s v="ASSY, REAGENT MGR"/>
    <s v="OEM"/>
    <m/>
    <s v="LC"/>
    <s v="Legacy LC"/>
    <s v="Accessories"/>
    <n v="1782.88"/>
    <s v="Dan Sullivan"/>
    <s v="Budget"/>
    <n v="0"/>
    <n v="0"/>
    <n v="0"/>
    <n v="0"/>
    <m/>
    <n v="0"/>
    <n v="0"/>
    <n v="0"/>
    <n v="0"/>
    <m/>
    <n v="0"/>
    <n v="0"/>
    <n v="0"/>
    <n v="0"/>
    <m/>
    <n v="55"/>
    <n v="50"/>
    <n v="40"/>
    <n v="65"/>
    <n v="210"/>
    <n v="60"/>
    <n v="60"/>
    <n v="70"/>
    <n v="80"/>
    <n v="0"/>
  </r>
  <r>
    <n v="725000556"/>
    <s v="ASSY, REAGENT MGR"/>
    <s v="OEM"/>
    <m/>
    <s v="LC"/>
    <s v="Legacy LC"/>
    <s v="Accessories"/>
    <n v="1782.88"/>
    <s v="Dan Sullivan"/>
    <s v="Current Production Plan"/>
    <m/>
    <m/>
    <m/>
    <m/>
    <m/>
    <m/>
    <m/>
    <m/>
    <m/>
    <n v="0"/>
    <n v="0"/>
    <n v="0"/>
    <n v="0"/>
    <n v="0"/>
    <n v="0"/>
    <n v="45"/>
    <n v="70"/>
    <n v="55"/>
    <n v="115"/>
    <n v="285"/>
    <n v="65"/>
    <n v="75"/>
    <n v="74"/>
    <n v="84"/>
    <n v="0"/>
  </r>
  <r>
    <n v="725000556"/>
    <s v="ASSY, REAGENT MGR"/>
    <s v="OEM"/>
    <m/>
    <s v="LC"/>
    <s v="Legacy LC"/>
    <s v="Accessories"/>
    <n v="1782.88"/>
    <s v="Dan Sullivan"/>
    <s v="Demand Plan"/>
    <n v="52"/>
    <n v="58"/>
    <n v="70"/>
    <n v="62"/>
    <m/>
    <n v="43"/>
    <n v="42"/>
    <n v="47"/>
    <n v="51"/>
    <n v="183"/>
    <n v="57"/>
    <n v="50"/>
    <n v="33"/>
    <n v="40"/>
    <n v="180"/>
    <n v="58"/>
    <n v="80"/>
    <n v="76"/>
    <n v="70"/>
    <n v="284"/>
    <n v="41"/>
    <n v="70"/>
    <n v="62"/>
    <n v="78"/>
    <n v="0"/>
  </r>
  <r>
    <n v="725000556"/>
    <s v="ASSY, REAGENT MGR"/>
    <s v="OEM"/>
    <m/>
    <s v="LC"/>
    <s v="Legacy LC"/>
    <s v="Accessories"/>
    <n v="1782.88"/>
    <s v="Dan Sullivan"/>
    <s v="Backlog"/>
    <n v="0"/>
    <n v="0"/>
    <n v="0"/>
    <n v="0"/>
    <n v="0"/>
    <n v="0"/>
    <n v="0"/>
    <n v="0"/>
    <n v="0"/>
    <n v="0"/>
    <n v="0"/>
    <n v="0"/>
    <n v="0"/>
    <n v="0"/>
    <n v="0"/>
    <n v="0"/>
    <n v="0"/>
    <n v="0"/>
    <n v="0"/>
    <n v="0"/>
    <n v="15"/>
    <n v="0"/>
    <n v="0"/>
    <n v="0"/>
    <n v="0"/>
  </r>
  <r>
    <n v="725000556"/>
    <s v="ASSY, REAGENT MGR"/>
    <s v="OEM"/>
    <n v="20"/>
    <s v="LC"/>
    <s v="Legacy LC"/>
    <s v="Accessories"/>
    <n v="1782.88"/>
    <s v="Dan Sullivan"/>
    <s v="End Inv @ Accept Plan Volume"/>
    <n v="0"/>
    <n v="0"/>
    <n v="0"/>
    <n v="0"/>
    <m/>
    <n v="45"/>
    <n v="24"/>
    <n v="21"/>
    <n v="29"/>
    <n v="119"/>
    <n v="54"/>
    <n v="46"/>
    <n v="41"/>
    <n v="29"/>
    <n v="29"/>
    <n v="43"/>
    <n v="46"/>
    <n v="20"/>
    <n v="46"/>
    <m/>
    <n v="46"/>
    <n v="46"/>
    <n v="49"/>
    <n v="46"/>
    <m/>
  </r>
  <r>
    <n v="725000556"/>
    <s v="ASSY, REAGENT MGR"/>
    <s v="OEM"/>
    <n v="20"/>
    <s v="LC"/>
    <s v="Legacy LC"/>
    <s v="Accessories"/>
    <n v="1782.88"/>
    <s v="Dan Sullivan"/>
    <s v="Planned Ending INV"/>
    <n v="0"/>
    <n v="0"/>
    <n v="0"/>
    <n v="0"/>
    <m/>
    <n v="45"/>
    <n v="24"/>
    <n v="21"/>
    <n v="29"/>
    <n v="119"/>
    <n v="54"/>
    <n v="46"/>
    <n v="41"/>
    <n v="29"/>
    <n v="29"/>
    <n v="43"/>
    <n v="46"/>
    <n v="20"/>
    <n v="46"/>
    <m/>
    <n v="46"/>
    <n v="46"/>
    <n v="49"/>
    <n v="46"/>
    <m/>
  </r>
  <r>
    <n v="725000556"/>
    <s v="ASSY, REAGENT MGR"/>
    <s v="OEM"/>
    <m/>
    <s v="LC"/>
    <s v="Legacy LC"/>
    <s v="Accessories"/>
    <n v="1782.88"/>
    <s v="Dan Sullivan"/>
    <s v="Planned Ending INV Value"/>
    <n v="0"/>
    <n v="0"/>
    <n v="0"/>
    <n v="0"/>
    <n v="0"/>
    <n v="79399.350000000006"/>
    <n v="42346.32"/>
    <n v="37053.03"/>
    <n v="51168.47"/>
    <n v="209967.17"/>
    <n v="95279.22"/>
    <n v="81163.78"/>
    <n v="72341.63"/>
    <n v="51703.520000000004"/>
    <n v="51703.520000000004"/>
    <n v="76663.840000000011"/>
    <n v="82012.48000000001"/>
    <n v="35657.600000000006"/>
    <n v="82012.48000000001"/>
    <m/>
    <n v="82012.48000000001"/>
    <n v="82012.48000000001"/>
    <n v="87361.12000000001"/>
    <n v="82012.48000000001"/>
    <m/>
  </r>
  <r>
    <n v="725000556"/>
    <s v="ASSY, REAGENT MGR"/>
    <s v="OEM"/>
    <m/>
    <s v="LC"/>
    <s v="Legacy LC"/>
    <s v="Accessories"/>
    <n v="1782.88"/>
    <s v="Dan Sullivan"/>
    <s v="Planned Ending Inv Value @ Accpt Plan"/>
    <m/>
    <m/>
    <m/>
    <m/>
    <n v="0"/>
    <m/>
    <m/>
    <m/>
    <m/>
    <n v="0"/>
    <n v="95279.22"/>
    <n v="81163.78"/>
    <n v="72341.63"/>
    <n v="51703.520000000004"/>
    <n v="51703.520000000004"/>
    <n v="76663.840000000011"/>
    <n v="82012.48000000001"/>
    <n v="35657.600000000006"/>
    <n v="82012.48000000001"/>
    <m/>
    <n v="82012.48000000001"/>
    <n v="82012.48000000001"/>
    <n v="87361.12000000001"/>
    <n v="82012.48000000001"/>
    <m/>
  </r>
  <r>
    <n v="725000556"/>
    <s v="ASSY, REAGENT MGR"/>
    <s v="OEM"/>
    <m/>
    <s v="LC"/>
    <s v="Legacy LC"/>
    <s v="Accessories"/>
    <n v="1782.88"/>
    <s v="Dan Sullivan"/>
    <s v="Proposed Production "/>
    <m/>
    <m/>
    <m/>
    <m/>
    <m/>
    <m/>
    <m/>
    <m/>
    <m/>
    <m/>
    <m/>
    <m/>
    <m/>
    <n v="55"/>
    <n v="55"/>
    <n v="45"/>
    <n v="70"/>
    <n v="55"/>
    <n v="115"/>
    <n v="285"/>
    <n v="65"/>
    <n v="70"/>
    <n v="65"/>
    <n v="75"/>
    <n v="0"/>
  </r>
  <r>
    <n v="725000584"/>
    <s v="Leap HDX Automation Manager with Leap Shell "/>
    <s v="OEM"/>
    <m/>
    <s v="LC"/>
    <s v="HDX"/>
    <s v="Injectors"/>
    <n v="60770.33"/>
    <s v="Vicky Allen"/>
    <s v="∆ Accepted from Proposed"/>
    <m/>
    <m/>
    <m/>
    <m/>
    <m/>
    <m/>
    <m/>
    <m/>
    <m/>
    <n v="0"/>
    <n v="0"/>
    <n v="0"/>
    <n v="10"/>
    <n v="-2"/>
    <n v="8"/>
    <n v="0"/>
    <n v="0"/>
    <n v="0"/>
    <n v="0"/>
    <m/>
    <n v="0"/>
    <n v="-4"/>
    <n v="-2"/>
    <n v="-4"/>
    <m/>
  </r>
  <r>
    <n v="725000584"/>
    <s v="Leap HDX Automation Manager with Leap Shell "/>
    <s v="OEM"/>
    <m/>
    <s v="LC"/>
    <s v="HDX"/>
    <s v="Injectors"/>
    <n v="60770.33"/>
    <s v="Vicky Allen"/>
    <s v="∆ Proposed from Current"/>
    <m/>
    <m/>
    <m/>
    <m/>
    <m/>
    <m/>
    <m/>
    <m/>
    <m/>
    <n v="0"/>
    <m/>
    <m/>
    <n v="-5"/>
    <n v="0"/>
    <n v="-5"/>
    <n v="0"/>
    <n v="0"/>
    <n v="0"/>
    <n v="0"/>
    <m/>
    <n v="0"/>
    <n v="1"/>
    <n v="-1"/>
    <n v="1"/>
    <m/>
  </r>
  <r>
    <n v="725000584"/>
    <s v="Leap HDX Automation Manager with Leap Shell "/>
    <s v="OEM"/>
    <m/>
    <s v="LC"/>
    <s v="HDX"/>
    <s v="Injectors"/>
    <n v="60770.33"/>
    <s v="Vicky Allen"/>
    <s v="Accepted Plan"/>
    <m/>
    <m/>
    <m/>
    <m/>
    <m/>
    <m/>
    <m/>
    <m/>
    <m/>
    <n v="0"/>
    <m/>
    <m/>
    <n v="10"/>
    <n v="0"/>
    <n v="0"/>
    <n v="2"/>
    <n v="0"/>
    <n v="0"/>
    <n v="0"/>
    <n v="2"/>
    <n v="2"/>
    <n v="0"/>
    <n v="0"/>
    <n v="0"/>
    <n v="0"/>
  </r>
  <r>
    <n v="725000584"/>
    <s v="Leap HDX Automation Manager with Leap Shell "/>
    <s v="OEM"/>
    <m/>
    <s v="LC"/>
    <s v="HDX"/>
    <s v="Injectors"/>
    <n v="60770.33"/>
    <s v="Vicky Allen"/>
    <s v="Budget"/>
    <n v="0"/>
    <n v="0"/>
    <n v="0"/>
    <n v="0"/>
    <m/>
    <n v="0"/>
    <n v="0"/>
    <n v="0"/>
    <n v="0"/>
    <m/>
    <n v="0"/>
    <n v="0"/>
    <n v="0"/>
    <n v="0"/>
    <m/>
    <n v="2"/>
    <n v="3"/>
    <n v="4"/>
    <n v="3"/>
    <n v="12"/>
    <n v="2"/>
    <n v="2"/>
    <n v="3"/>
    <n v="4"/>
    <n v="0"/>
  </r>
  <r>
    <n v="725000584"/>
    <s v="Leap HDX Automation Manager with Leap Shell "/>
    <s v="OEM"/>
    <m/>
    <s v="LC"/>
    <s v="HDX"/>
    <s v="Injectors"/>
    <n v="60770.33"/>
    <s v="Vicky Allen"/>
    <s v="Current Production Plan"/>
    <m/>
    <m/>
    <m/>
    <m/>
    <m/>
    <m/>
    <m/>
    <m/>
    <m/>
    <n v="0"/>
    <n v="0"/>
    <n v="0"/>
    <n v="0"/>
    <n v="0"/>
    <n v="0"/>
    <n v="2"/>
    <n v="0"/>
    <n v="0"/>
    <n v="0"/>
    <n v="2"/>
    <n v="2"/>
    <n v="3"/>
    <n v="3"/>
    <n v="3"/>
    <n v="0"/>
  </r>
  <r>
    <n v="725000584"/>
    <s v="Leap HDX Automation Manager with Leap Shell "/>
    <s v="OEM"/>
    <m/>
    <s v="LC"/>
    <s v="HDX"/>
    <s v="Injectors"/>
    <n v="60770.33"/>
    <s v="Vicky Allen"/>
    <s v="Demand Plan"/>
    <n v="0"/>
    <n v="0"/>
    <n v="0"/>
    <n v="0"/>
    <m/>
    <n v="0"/>
    <n v="2"/>
    <n v="1"/>
    <n v="0"/>
    <n v="3"/>
    <n v="2"/>
    <n v="2"/>
    <n v="2"/>
    <n v="4"/>
    <n v="10"/>
    <n v="2"/>
    <n v="1"/>
    <n v="2"/>
    <n v="3"/>
    <n v="8"/>
    <n v="6"/>
    <n v="4"/>
    <n v="2"/>
    <n v="4"/>
    <n v="0"/>
  </r>
  <r>
    <n v="725000584"/>
    <s v="Leap HDX Automation Manager with Leap Shell "/>
    <s v="OEM"/>
    <m/>
    <s v="LC"/>
    <s v="HDX"/>
    <s v="Injectors"/>
    <n v="60770.33"/>
    <s v="Vicky Allen"/>
    <s v="Backlog"/>
    <n v="0"/>
    <n v="0"/>
    <n v="0"/>
    <n v="0"/>
    <n v="0"/>
    <n v="0"/>
    <n v="0"/>
    <n v="0"/>
    <n v="0"/>
    <n v="0"/>
    <n v="0"/>
    <n v="0"/>
    <n v="0"/>
    <n v="0"/>
    <n v="0"/>
    <n v="0"/>
    <n v="0"/>
    <n v="0"/>
    <n v="0"/>
    <n v="0"/>
    <n v="3"/>
    <n v="0"/>
    <n v="0"/>
    <n v="0"/>
    <n v="0"/>
  </r>
  <r>
    <n v="725000584"/>
    <s v="Leap HDX Automation Manager with Leap Shell "/>
    <s v="OEM"/>
    <n v="3"/>
    <s v="LC"/>
    <s v="HDX"/>
    <s v="Injectors"/>
    <n v="60770.33"/>
    <s v="Vicky Allen"/>
    <s v="End Inv @ Accept Plan Volume"/>
    <n v="0"/>
    <n v="0"/>
    <n v="0"/>
    <n v="0"/>
    <m/>
    <n v="0"/>
    <n v="0"/>
    <n v="0"/>
    <n v="3"/>
    <n v="3"/>
    <n v="0"/>
    <n v="5"/>
    <n v="8"/>
    <n v="3"/>
    <n v="3"/>
    <n v="7"/>
    <n v="3"/>
    <n v="6"/>
    <n v="6"/>
    <m/>
    <n v="3"/>
    <n v="-1"/>
    <n v="-3"/>
    <n v="-7"/>
    <m/>
  </r>
  <r>
    <n v="725000584"/>
    <s v="Leap HDX Automation Manager with Leap Shell "/>
    <s v="OEM"/>
    <n v="3"/>
    <s v="LC"/>
    <s v="HDX"/>
    <s v="Injectors"/>
    <n v="60770.33"/>
    <s v="Vicky Allen"/>
    <s v="Planned Ending INV"/>
    <n v="0"/>
    <n v="0"/>
    <n v="0"/>
    <n v="0"/>
    <m/>
    <n v="0"/>
    <n v="0"/>
    <n v="0"/>
    <n v="3"/>
    <n v="3"/>
    <n v="0"/>
    <n v="5"/>
    <n v="8"/>
    <n v="3"/>
    <n v="3"/>
    <n v="7"/>
    <n v="3"/>
    <n v="6"/>
    <n v="6"/>
    <m/>
    <n v="3"/>
    <n v="3"/>
    <n v="3"/>
    <n v="3"/>
    <m/>
  </r>
  <r>
    <n v="725000584"/>
    <s v="Leap HDX Automation Manager with Leap Shell "/>
    <s v="OEM"/>
    <m/>
    <s v="LC"/>
    <s v="HDX"/>
    <s v="Injectors"/>
    <n v="60770.33"/>
    <s v="Vicky Allen"/>
    <s v="Planned Ending INV Value"/>
    <n v="0"/>
    <n v="0"/>
    <n v="0"/>
    <n v="0"/>
    <n v="0"/>
    <n v="0"/>
    <n v="0"/>
    <n v="0"/>
    <n v="172080.81"/>
    <n v="172080.81"/>
    <n v="0"/>
    <n v="286801.34999999998"/>
    <n v="458882.16"/>
    <n v="182310.99"/>
    <n v="182310.99"/>
    <n v="425392.31"/>
    <n v="182310.99"/>
    <n v="364621.98"/>
    <n v="364621.98"/>
    <m/>
    <n v="182310.99"/>
    <n v="182310.99"/>
    <n v="182310.99"/>
    <n v="182310.99"/>
    <m/>
  </r>
  <r>
    <n v="725000584"/>
    <s v="Leap HDX Automation Manager with Leap Shell "/>
    <s v="OEM"/>
    <n v="0"/>
    <s v="LC"/>
    <s v="HDX"/>
    <s v="Injectors"/>
    <n v="60770.33"/>
    <s v="Vicky Allen"/>
    <s v="Planned Ending Inv Value @ Accpt Plan"/>
    <m/>
    <m/>
    <m/>
    <m/>
    <n v="0"/>
    <m/>
    <m/>
    <m/>
    <m/>
    <n v="0"/>
    <n v="0"/>
    <n v="286801.34999999998"/>
    <n v="458882.16"/>
    <n v="182310.99"/>
    <n v="182310.99"/>
    <n v="425392.31"/>
    <n v="182310.99"/>
    <n v="364621.98"/>
    <n v="364621.98"/>
    <m/>
    <n v="182310.99"/>
    <n v="0"/>
    <n v="0"/>
    <n v="0"/>
    <m/>
  </r>
  <r>
    <n v="725000584"/>
    <s v="Leap HDX Automation Manager with Leap Shell "/>
    <s v="OEM"/>
    <m/>
    <s v="LC"/>
    <s v="HDX"/>
    <s v="Injectors"/>
    <n v="60770.33"/>
    <s v="Vicky Allen"/>
    <s v="Proposed Production "/>
    <m/>
    <m/>
    <m/>
    <m/>
    <m/>
    <m/>
    <m/>
    <m/>
    <m/>
    <m/>
    <m/>
    <m/>
    <m/>
    <n v="2"/>
    <n v="2"/>
    <n v="2"/>
    <n v="0"/>
    <n v="0"/>
    <n v="0"/>
    <n v="2"/>
    <n v="2"/>
    <n v="4"/>
    <n v="2"/>
    <n v="4"/>
    <n v="0"/>
  </r>
  <r>
    <n v="725271820"/>
    <s v="TRANSFER MODULE, 6 PROBES"/>
    <s v="OEM"/>
    <m/>
    <s v="LC"/>
    <s v="Alliance"/>
    <s v="Accessories"/>
    <n v="8052.54"/>
    <s v="Dan Sullivan"/>
    <s v="∆ Accepted from Proposed"/>
    <m/>
    <m/>
    <m/>
    <m/>
    <m/>
    <m/>
    <m/>
    <m/>
    <m/>
    <n v="0"/>
    <n v="0"/>
    <n v="0"/>
    <n v="7"/>
    <n v="0"/>
    <n v="7"/>
    <n v="0"/>
    <n v="0"/>
    <n v="0"/>
    <n v="0"/>
    <m/>
    <n v="-4"/>
    <n v="0"/>
    <n v="10"/>
    <n v="0"/>
    <m/>
  </r>
  <r>
    <n v="725271820"/>
    <s v="TRANSFER MODULE, 6 PROBES"/>
    <s v="OEM"/>
    <m/>
    <s v="LC"/>
    <s v="Alliance"/>
    <s v="Accessories"/>
    <n v="8052.54"/>
    <s v="Dan Sullivan"/>
    <s v="∆ Proposed from Current"/>
    <m/>
    <m/>
    <m/>
    <m/>
    <m/>
    <m/>
    <m/>
    <m/>
    <m/>
    <n v="0"/>
    <m/>
    <m/>
    <n v="-3"/>
    <n v="0"/>
    <n v="-3"/>
    <n v="0"/>
    <n v="0"/>
    <n v="0"/>
    <n v="0"/>
    <m/>
    <n v="4"/>
    <n v="0"/>
    <n v="-10"/>
    <n v="0"/>
    <m/>
  </r>
  <r>
    <n v="725271820"/>
    <s v="TRANSFER MODULE, 6 PROBES"/>
    <s v="OEM"/>
    <m/>
    <s v="LC"/>
    <s v="Alliance"/>
    <s v="Accessories"/>
    <n v="8052.54"/>
    <s v="Dan Sullivan"/>
    <s v="Accepted Plan"/>
    <m/>
    <m/>
    <m/>
    <m/>
    <m/>
    <m/>
    <m/>
    <m/>
    <m/>
    <n v="0"/>
    <m/>
    <m/>
    <n v="7"/>
    <n v="0"/>
    <n v="0"/>
    <n v="0"/>
    <n v="0"/>
    <n v="0"/>
    <n v="0"/>
    <n v="0"/>
    <n v="0"/>
    <n v="0"/>
    <n v="10"/>
    <n v="0"/>
    <n v="0"/>
  </r>
  <r>
    <n v="725271820"/>
    <s v="TRANSFER MODULE, 6 PROBES"/>
    <s v="OEM"/>
    <m/>
    <s v="LC"/>
    <s v="Alliance"/>
    <s v="Accessories"/>
    <n v="8052.54"/>
    <s v="Dan Sullivan"/>
    <s v="Budget"/>
    <n v="0"/>
    <n v="0"/>
    <n v="0"/>
    <n v="0"/>
    <m/>
    <n v="0"/>
    <n v="0"/>
    <n v="0"/>
    <n v="0"/>
    <m/>
    <n v="0"/>
    <n v="0"/>
    <n v="0"/>
    <n v="0"/>
    <m/>
    <n v="0"/>
    <n v="0"/>
    <n v="0"/>
    <n v="0"/>
    <n v="0"/>
    <n v="4"/>
    <n v="0"/>
    <n v="2"/>
    <n v="2"/>
    <n v="0"/>
  </r>
  <r>
    <n v="725271820"/>
    <s v="TRANSFER MODULE, 6 PROBES"/>
    <s v="OEM"/>
    <m/>
    <s v="LC"/>
    <s v="Alliance"/>
    <s v="Accessories"/>
    <n v="8052.54"/>
    <s v="Dan Sullivan"/>
    <s v="Current Production Plan"/>
    <m/>
    <m/>
    <m/>
    <m/>
    <m/>
    <m/>
    <m/>
    <m/>
    <m/>
    <n v="0"/>
    <n v="0"/>
    <n v="0"/>
    <n v="0"/>
    <n v="0"/>
    <n v="0"/>
    <n v="0"/>
    <n v="0"/>
    <n v="0"/>
    <n v="0"/>
    <n v="0"/>
    <n v="0"/>
    <n v="0"/>
    <n v="10"/>
    <n v="0"/>
    <n v="0"/>
  </r>
  <r>
    <n v="725271820"/>
    <s v="TRANSFER MODULE, 6 PROBES"/>
    <s v="OEM"/>
    <m/>
    <s v="LC"/>
    <s v="Alliance"/>
    <s v="Accessories"/>
    <n v="8052.54"/>
    <s v="Dan Sullivan"/>
    <s v="Demand Plan"/>
    <n v="2"/>
    <n v="4"/>
    <n v="13"/>
    <n v="4"/>
    <m/>
    <n v="6"/>
    <n v="6"/>
    <n v="10"/>
    <n v="9"/>
    <n v="31"/>
    <n v="4"/>
    <n v="1"/>
    <n v="1"/>
    <n v="4"/>
    <n v="10"/>
    <n v="2"/>
    <n v="3"/>
    <n v="1"/>
    <n v="4"/>
    <n v="10"/>
    <n v="2"/>
    <n v="0"/>
    <n v="0"/>
    <n v="0"/>
    <n v="0"/>
  </r>
  <r>
    <n v="725271820"/>
    <s v="TRANSFER MODULE, 6 PROBES"/>
    <s v="OEM"/>
    <m/>
    <s v="LC"/>
    <s v="Alliance"/>
    <s v="Accessories"/>
    <n v="8052.54"/>
    <s v="Dan Sullivan"/>
    <s v="Backlog"/>
    <n v="0"/>
    <n v="0"/>
    <n v="0"/>
    <n v="0"/>
    <n v="0"/>
    <n v="0"/>
    <n v="0"/>
    <n v="0"/>
    <n v="0"/>
    <n v="0"/>
    <n v="0"/>
    <n v="0"/>
    <n v="0"/>
    <n v="0"/>
    <n v="0"/>
    <n v="0"/>
    <n v="0"/>
    <n v="0"/>
    <n v="0"/>
    <n v="0"/>
    <n v="3"/>
    <n v="0"/>
    <n v="0"/>
    <n v="0"/>
    <n v="0"/>
  </r>
  <r>
    <n v="725271820"/>
    <s v="TRANSFER MODULE, 6 PROBES"/>
    <s v="OEM"/>
    <n v="4"/>
    <s v="LC"/>
    <s v="Alliance"/>
    <s v="Accessories"/>
    <n v="8052.54"/>
    <s v="Dan Sullivan"/>
    <s v="End Inv @ Accept Plan Volume"/>
    <n v="24"/>
    <n v="21"/>
    <n v="14"/>
    <n v="12"/>
    <m/>
    <n v="4"/>
    <n v="5"/>
    <n v="5"/>
    <n v="16"/>
    <n v="30"/>
    <n v="15"/>
    <n v="17"/>
    <n v="19"/>
    <n v="16"/>
    <n v="16"/>
    <n v="13"/>
    <n v="10"/>
    <n v="9"/>
    <n v="3"/>
    <m/>
    <n v="0"/>
    <n v="0"/>
    <n v="10"/>
    <n v="10"/>
    <m/>
  </r>
  <r>
    <n v="725271820"/>
    <s v="TRANSFER MODULE, 6 PROBES"/>
    <s v="OEM"/>
    <n v="4"/>
    <s v="LC"/>
    <s v="Alliance"/>
    <s v="Accessories"/>
    <n v="8052.54"/>
    <s v="Dan Sullivan"/>
    <s v="Planned Ending INV"/>
    <n v="24"/>
    <n v="21"/>
    <n v="14"/>
    <n v="12"/>
    <m/>
    <n v="4"/>
    <n v="5"/>
    <n v="5"/>
    <n v="16"/>
    <n v="30"/>
    <n v="15"/>
    <n v="17"/>
    <n v="19"/>
    <n v="16"/>
    <n v="16"/>
    <n v="13"/>
    <n v="10"/>
    <n v="9"/>
    <n v="3"/>
    <m/>
    <n v="0"/>
    <n v="0"/>
    <n v="0"/>
    <n v="0"/>
    <m/>
  </r>
  <r>
    <n v="725271820"/>
    <s v="TRANSFER MODULE, 6 PROBES"/>
    <s v="OEM"/>
    <m/>
    <s v="LC"/>
    <s v="Alliance"/>
    <s v="Accessories"/>
    <n v="8052.54"/>
    <s v="Dan Sullivan"/>
    <s v="Planned Ending INV Value"/>
    <n v="183947.51999999999"/>
    <n v="160954.07999999999"/>
    <n v="107302.72"/>
    <n v="91973.759999999995"/>
    <n v="544178.07999999996"/>
    <n v="30657.919999999998"/>
    <n v="38322.399999999994"/>
    <n v="38322.399999999994"/>
    <n v="122631.67999999999"/>
    <n v="229934.39999999997"/>
    <n v="114967.2"/>
    <n v="130296.15999999999"/>
    <n v="145625.12"/>
    <n v="128840.64"/>
    <n v="128840.64"/>
    <n v="104683.02"/>
    <n v="80525.399999999994"/>
    <n v="72472.86"/>
    <n v="24157.62"/>
    <m/>
    <n v="0"/>
    <n v="0"/>
    <n v="0"/>
    <n v="0"/>
    <m/>
  </r>
  <r>
    <n v="725271820"/>
    <s v="TRANSFER MODULE, 6 PROBES"/>
    <s v="OEM"/>
    <n v="0"/>
    <s v="LC"/>
    <s v="Alliance"/>
    <s v="Accessories"/>
    <n v="8052.54"/>
    <s v="Dan Sullivan"/>
    <s v="Planned Ending Inv Value @ Accpt Plan"/>
    <m/>
    <m/>
    <m/>
    <m/>
    <n v="0"/>
    <m/>
    <m/>
    <m/>
    <m/>
    <n v="0"/>
    <n v="114967.2"/>
    <n v="130296.15999999999"/>
    <n v="145625.12"/>
    <n v="128840.64"/>
    <n v="128840.64"/>
    <n v="104683.02"/>
    <n v="80525.399999999994"/>
    <n v="72472.86"/>
    <n v="24157.62"/>
    <m/>
    <n v="0"/>
    <n v="0"/>
    <n v="80525.399999999994"/>
    <n v="80525.399999999994"/>
    <m/>
  </r>
  <r>
    <n v="725271820"/>
    <s v="TRANSFER MODULE, 6 PROBES"/>
    <s v="OEM"/>
    <m/>
    <s v="LC"/>
    <s v="Alliance"/>
    <s v="Accessories"/>
    <n v="8052.54"/>
    <s v="Dan Sullivan"/>
    <s v="Proposed Production "/>
    <m/>
    <m/>
    <m/>
    <m/>
    <m/>
    <m/>
    <m/>
    <m/>
    <m/>
    <m/>
    <m/>
    <m/>
    <m/>
    <n v="0"/>
    <n v="0"/>
    <n v="0"/>
    <n v="0"/>
    <n v="0"/>
    <n v="0"/>
    <n v="0"/>
    <n v="4"/>
    <n v="0"/>
    <n v="0"/>
    <n v="0"/>
    <n v="0"/>
  </r>
  <r>
    <n v="725271822"/>
    <s v="TRANSFER MODULE, 8 PROBES"/>
    <s v="OEM"/>
    <m/>
    <s v="LC"/>
    <s v="Alliance"/>
    <s v="Accessories"/>
    <n v="9291.4"/>
    <s v="Dan Sullivan"/>
    <s v="∆ Accepted from Proposed"/>
    <m/>
    <m/>
    <m/>
    <m/>
    <m/>
    <m/>
    <m/>
    <m/>
    <m/>
    <n v="0"/>
    <n v="0"/>
    <n v="0"/>
    <n v="9"/>
    <n v="0"/>
    <n v="9"/>
    <n v="0"/>
    <n v="0"/>
    <n v="0"/>
    <n v="0"/>
    <m/>
    <n v="1"/>
    <n v="5"/>
    <n v="5"/>
    <n v="0"/>
    <m/>
  </r>
  <r>
    <n v="725271822"/>
    <s v="TRANSFER MODULE, 8 PROBES"/>
    <s v="OEM"/>
    <m/>
    <s v="LC"/>
    <s v="Alliance"/>
    <s v="Accessories"/>
    <n v="9291.4"/>
    <s v="Dan Sullivan"/>
    <s v="∆ Proposed from Current"/>
    <m/>
    <m/>
    <m/>
    <m/>
    <m/>
    <m/>
    <m/>
    <m/>
    <m/>
    <n v="0"/>
    <m/>
    <m/>
    <n v="0"/>
    <n v="0"/>
    <n v="0"/>
    <n v="0"/>
    <n v="0"/>
    <n v="0"/>
    <n v="0"/>
    <m/>
    <n v="-1"/>
    <n v="-5"/>
    <n v="-5"/>
    <n v="0"/>
    <m/>
  </r>
  <r>
    <n v="725271822"/>
    <s v="TRANSFER MODULE, 8 PROBES"/>
    <s v="OEM"/>
    <m/>
    <s v="LC"/>
    <s v="Alliance"/>
    <s v="Accessories"/>
    <n v="9291.4"/>
    <s v="Dan Sullivan"/>
    <s v="Accepted Plan"/>
    <m/>
    <m/>
    <m/>
    <m/>
    <m/>
    <m/>
    <m/>
    <m/>
    <m/>
    <n v="0"/>
    <m/>
    <m/>
    <n v="9"/>
    <n v="0"/>
    <n v="0"/>
    <n v="0"/>
    <n v="0"/>
    <n v="0"/>
    <n v="1"/>
    <n v="1"/>
    <n v="5"/>
    <n v="5"/>
    <n v="5"/>
    <n v="0"/>
    <n v="0"/>
  </r>
  <r>
    <n v="725271822"/>
    <s v="TRANSFER MODULE, 8 PROBES"/>
    <s v="OEM"/>
    <m/>
    <s v="LC"/>
    <s v="Alliance"/>
    <s v="Accessories"/>
    <n v="9291.4"/>
    <s v="Dan Sullivan"/>
    <s v="Budget"/>
    <n v="0"/>
    <n v="0"/>
    <n v="0"/>
    <n v="0"/>
    <m/>
    <n v="0"/>
    <n v="0"/>
    <n v="0"/>
    <n v="0"/>
    <m/>
    <n v="0"/>
    <n v="0"/>
    <n v="0"/>
    <n v="0"/>
    <m/>
    <n v="0"/>
    <n v="0"/>
    <n v="0"/>
    <n v="0"/>
    <n v="0"/>
    <n v="2"/>
    <n v="2"/>
    <n v="2"/>
    <n v="2"/>
    <n v="0"/>
  </r>
  <r>
    <n v="725271822"/>
    <s v="TRANSFER MODULE, 8 PROBES"/>
    <s v="OEM"/>
    <m/>
    <s v="LC"/>
    <s v="Alliance"/>
    <s v="Accessories"/>
    <n v="9291.4"/>
    <s v="Dan Sullivan"/>
    <s v="Current Production Plan"/>
    <m/>
    <m/>
    <m/>
    <m/>
    <m/>
    <m/>
    <m/>
    <m/>
    <m/>
    <n v="0"/>
    <n v="0"/>
    <n v="0"/>
    <n v="0"/>
    <n v="0"/>
    <n v="0"/>
    <n v="0"/>
    <n v="0"/>
    <n v="0"/>
    <n v="1"/>
    <n v="1"/>
    <n v="5"/>
    <n v="5"/>
    <n v="5"/>
    <n v="0"/>
    <n v="0"/>
  </r>
  <r>
    <n v="725271822"/>
    <s v="TRANSFER MODULE, 8 PROBES"/>
    <s v="OEM"/>
    <m/>
    <s v="LC"/>
    <s v="Alliance"/>
    <s v="Accessories"/>
    <n v="9291.4"/>
    <s v="Dan Sullivan"/>
    <s v="Demand Plan"/>
    <n v="6"/>
    <n v="3"/>
    <n v="2"/>
    <n v="3"/>
    <m/>
    <n v="1"/>
    <n v="2"/>
    <n v="0"/>
    <n v="1"/>
    <n v="4"/>
    <n v="3"/>
    <n v="2"/>
    <n v="0"/>
    <n v="2"/>
    <n v="7"/>
    <n v="1"/>
    <n v="0"/>
    <n v="3"/>
    <n v="5"/>
    <n v="9"/>
    <n v="0"/>
    <n v="0"/>
    <n v="0"/>
    <n v="0"/>
    <n v="0"/>
  </r>
  <r>
    <n v="725271822"/>
    <s v="TRANSFER MODULE, 8 PROBES"/>
    <s v="OEM"/>
    <m/>
    <s v="LC"/>
    <s v="Alliance"/>
    <s v="Accessories"/>
    <n v="9291.4"/>
    <s v="Dan Sullivan"/>
    <s v="Backlog"/>
    <n v="0"/>
    <n v="0"/>
    <n v="0"/>
    <n v="0"/>
    <n v="0"/>
    <n v="0"/>
    <n v="0"/>
    <n v="0"/>
    <n v="0"/>
    <n v="0"/>
    <n v="0"/>
    <n v="0"/>
    <n v="0"/>
    <n v="0"/>
    <n v="0"/>
    <n v="0"/>
    <n v="0"/>
    <n v="0"/>
    <n v="0"/>
    <n v="0"/>
    <n v="0"/>
    <n v="0"/>
    <n v="0"/>
    <n v="0"/>
    <n v="0"/>
  </r>
  <r>
    <n v="725271822"/>
    <s v="TRANSFER MODULE, 8 PROBES"/>
    <s v="OEM"/>
    <n v="3"/>
    <s v="LC"/>
    <s v="Alliance"/>
    <s v="Accessories"/>
    <n v="9291.4"/>
    <s v="Dan Sullivan"/>
    <s v="End Inv @ Accept Plan Volume"/>
    <n v="8"/>
    <n v="5"/>
    <n v="8"/>
    <n v="5"/>
    <m/>
    <n v="9"/>
    <n v="11"/>
    <n v="14"/>
    <n v="9"/>
    <n v="43"/>
    <n v="12"/>
    <n v="10"/>
    <n v="10"/>
    <n v="9"/>
    <n v="9"/>
    <n v="8"/>
    <n v="8"/>
    <n v="5"/>
    <n v="0"/>
    <m/>
    <n v="4"/>
    <n v="9"/>
    <n v="14"/>
    <n v="14"/>
    <m/>
  </r>
  <r>
    <n v="725271822"/>
    <s v="TRANSFER MODULE, 8 PROBES"/>
    <s v="OEM"/>
    <n v="3"/>
    <s v="LC"/>
    <s v="Alliance"/>
    <s v="Accessories"/>
    <n v="9291.4"/>
    <s v="Dan Sullivan"/>
    <s v="Planned Ending INV"/>
    <n v="8"/>
    <n v="5"/>
    <n v="8"/>
    <n v="5"/>
    <m/>
    <n v="9"/>
    <n v="11"/>
    <n v="14"/>
    <n v="9"/>
    <n v="43"/>
    <n v="12"/>
    <n v="10"/>
    <n v="10"/>
    <n v="9"/>
    <n v="9"/>
    <n v="8"/>
    <n v="8"/>
    <n v="5"/>
    <n v="0"/>
    <m/>
    <n v="4"/>
    <n v="4"/>
    <n v="4"/>
    <n v="4"/>
    <m/>
  </r>
  <r>
    <n v="725271822"/>
    <s v="TRANSFER MODULE, 8 PROBES"/>
    <s v="OEM"/>
    <m/>
    <s v="LC"/>
    <s v="Alliance"/>
    <s v="Accessories"/>
    <n v="9291.4"/>
    <s v="Dan Sullivan"/>
    <s v="Planned Ending INV Value"/>
    <n v="70748.960000000006"/>
    <n v="44218.100000000006"/>
    <n v="70748.960000000006"/>
    <n v="44218.100000000006"/>
    <n v="229934.12000000002"/>
    <n v="79592.58"/>
    <n v="97279.82"/>
    <n v="123810.68000000001"/>
    <n v="79592.58"/>
    <n v="380275.66000000003"/>
    <n v="106123.44"/>
    <n v="88436.200000000012"/>
    <n v="88436.200000000012"/>
    <n v="83622.599999999991"/>
    <n v="83622.599999999991"/>
    <n v="74331.199999999997"/>
    <n v="74331.199999999997"/>
    <n v="46457"/>
    <n v="0"/>
    <m/>
    <n v="37165.599999999999"/>
    <n v="37165.599999999999"/>
    <n v="37165.599999999999"/>
    <n v="37165.599999999999"/>
    <m/>
  </r>
  <r>
    <n v="725271822"/>
    <s v="TRANSFER MODULE, 8 PROBES"/>
    <s v="OEM"/>
    <m/>
    <s v="LC"/>
    <s v="Alliance"/>
    <s v="Accessories"/>
    <n v="9291.4"/>
    <s v="Dan Sullivan"/>
    <s v="Planned Ending Inv Value @ Accpt Plan"/>
    <m/>
    <m/>
    <m/>
    <m/>
    <n v="0"/>
    <m/>
    <m/>
    <m/>
    <m/>
    <n v="0"/>
    <n v="106123.44"/>
    <n v="88436.200000000012"/>
    <n v="88436.200000000012"/>
    <n v="83622.599999999991"/>
    <n v="83622.599999999991"/>
    <n v="74331.199999999997"/>
    <n v="74331.199999999997"/>
    <n v="46457"/>
    <n v="0"/>
    <m/>
    <n v="37165.599999999999"/>
    <n v="83622.599999999991"/>
    <n v="130079.59999999999"/>
    <n v="130079.59999999999"/>
    <m/>
  </r>
  <r>
    <n v="725271822"/>
    <s v="TRANSFER MODULE, 8 PROBES"/>
    <s v="OEM"/>
    <m/>
    <s v="LC"/>
    <s v="Alliance"/>
    <s v="Accessories"/>
    <n v="9291.4"/>
    <s v="Dan Sullivan"/>
    <s v="Proposed Production "/>
    <m/>
    <m/>
    <m/>
    <m/>
    <m/>
    <m/>
    <m/>
    <m/>
    <m/>
    <m/>
    <m/>
    <m/>
    <m/>
    <n v="0"/>
    <n v="0"/>
    <n v="0"/>
    <n v="0"/>
    <n v="0"/>
    <n v="1"/>
    <n v="1"/>
    <n v="4"/>
    <n v="0"/>
    <n v="0"/>
    <n v="0"/>
    <n v="0"/>
  </r>
  <r>
    <s v="186001825IVD"/>
    <s v="1525 Micro w/Degasser, IVD"/>
    <s v="MIL (US31)"/>
    <m/>
    <s v="LC"/>
    <s v="Legacy LC"/>
    <s v="Pumps"/>
    <n v="6877"/>
    <s v="Sharon Bibbo"/>
    <s v="∆ Accepted from Proposed"/>
    <m/>
    <m/>
    <m/>
    <m/>
    <m/>
    <m/>
    <m/>
    <m/>
    <m/>
    <n v="0"/>
    <n v="0"/>
    <n v="0"/>
    <n v="0"/>
    <n v="0"/>
    <n v="0"/>
    <n v="0"/>
    <n v="0"/>
    <n v="0"/>
    <n v="0"/>
    <m/>
    <n v="0"/>
    <n v="0"/>
    <n v="0"/>
    <n v="0"/>
    <m/>
  </r>
  <r>
    <s v="186001825IVD"/>
    <s v="1525 Micro w/Degasser, IVD"/>
    <s v="MIL (US31)"/>
    <m/>
    <s v="LC"/>
    <s v="Legacy LC"/>
    <s v="Pumps"/>
    <n v="6877"/>
    <s v="Sharon Bibbo"/>
    <s v="∆ Proposed from Current"/>
    <m/>
    <m/>
    <m/>
    <m/>
    <m/>
    <m/>
    <m/>
    <m/>
    <m/>
    <n v="0"/>
    <m/>
    <m/>
    <n v="0"/>
    <n v="0"/>
    <m/>
    <n v="0"/>
    <n v="0"/>
    <n v="0"/>
    <n v="0"/>
    <m/>
    <n v="0"/>
    <n v="10"/>
    <n v="8"/>
    <n v="8"/>
    <m/>
  </r>
  <r>
    <s v="186001825IVD"/>
    <s v="1525 Micro w/Degasser, IVD"/>
    <s v="MIL (US31)"/>
    <m/>
    <s v="LC"/>
    <s v="Legacy LC"/>
    <s v="Pumps"/>
    <n v="6877"/>
    <s v="Sharon Bibbo"/>
    <s v="Accepted Plan"/>
    <m/>
    <m/>
    <m/>
    <m/>
    <m/>
    <m/>
    <m/>
    <m/>
    <m/>
    <n v="0"/>
    <m/>
    <m/>
    <m/>
    <n v="0"/>
    <n v="0"/>
    <n v="0"/>
    <n v="0"/>
    <n v="0"/>
    <n v="0"/>
    <n v="0"/>
    <n v="12"/>
    <n v="10"/>
    <n v="8"/>
    <n v="8"/>
    <n v="0"/>
  </r>
  <r>
    <s v="186001825IVD"/>
    <s v="1525 Micro w/Degasser, IVD"/>
    <s v="MIL (US31)"/>
    <m/>
    <s v="LC"/>
    <s v="Legacy LC"/>
    <s v="Pumps"/>
    <n v="6877"/>
    <s v="Sharon Bibbo"/>
    <s v="Budget"/>
    <n v="0"/>
    <n v="0"/>
    <n v="0"/>
    <n v="0"/>
    <m/>
    <n v="0"/>
    <n v="0"/>
    <n v="0"/>
    <n v="0"/>
    <m/>
    <n v="0"/>
    <n v="0"/>
    <n v="0"/>
    <n v="0"/>
    <m/>
    <n v="0"/>
    <n v="0"/>
    <n v="0"/>
    <n v="0"/>
    <n v="0"/>
    <n v="0"/>
    <n v="0"/>
    <n v="0"/>
    <n v="0"/>
    <n v="0"/>
  </r>
  <r>
    <s v="186001825IVD"/>
    <s v="1525 Micro w/Degasser, IVD"/>
    <s v="MIL (US31)"/>
    <m/>
    <s v="LC"/>
    <s v="Legacy LC"/>
    <s v="Pumps"/>
    <n v="6877"/>
    <s v="Sharon Bibbo"/>
    <s v="Current Production Plan"/>
    <m/>
    <m/>
    <m/>
    <m/>
    <m/>
    <m/>
    <m/>
    <m/>
    <m/>
    <n v="0"/>
    <n v="0"/>
    <n v="0"/>
    <n v="0"/>
    <n v="0"/>
    <n v="0"/>
    <n v="0"/>
    <n v="0"/>
    <n v="0"/>
    <n v="0"/>
    <n v="0"/>
    <n v="12"/>
    <n v="0"/>
    <n v="0"/>
    <n v="0"/>
    <n v="0"/>
  </r>
  <r>
    <s v="186001825IVD"/>
    <s v="1525 Micro w/Degasser, IVD"/>
    <s v="MIL (US31)"/>
    <m/>
    <s v="LC"/>
    <s v="Legacy LC"/>
    <s v="Pumps"/>
    <n v="6877"/>
    <s v="Sharon Bibbo"/>
    <s v="Demand Plan"/>
    <n v="0"/>
    <n v="0"/>
    <n v="0"/>
    <n v="0"/>
    <m/>
    <n v="0"/>
    <n v="0"/>
    <n v="0"/>
    <n v="0"/>
    <n v="0"/>
    <n v="0"/>
    <n v="0"/>
    <n v="0"/>
    <n v="0"/>
    <n v="0"/>
    <n v="0"/>
    <n v="0"/>
    <n v="0"/>
    <n v="0"/>
    <n v="0"/>
    <n v="12"/>
    <n v="6"/>
    <n v="4"/>
    <n v="6"/>
    <n v="0"/>
  </r>
  <r>
    <s v="186001825IVD"/>
    <s v="1525 Micro w/Degasser, IVD"/>
    <s v="MIL (US31)"/>
    <m/>
    <s v="LC"/>
    <s v="Legacy LC"/>
    <s v="Pumps"/>
    <n v="6877"/>
    <s v="Sharon Bibbo"/>
    <s v="Backlog"/>
    <n v="0"/>
    <n v="0"/>
    <n v="0"/>
    <n v="0"/>
    <n v="0"/>
    <n v="0"/>
    <n v="0"/>
    <n v="0"/>
    <n v="0"/>
    <n v="0"/>
    <n v="0"/>
    <n v="0"/>
    <n v="0"/>
    <n v="0"/>
    <n v="0"/>
    <n v="0"/>
    <n v="0"/>
    <n v="0"/>
    <n v="0"/>
    <n v="0"/>
    <n v="0"/>
    <n v="0"/>
    <n v="0"/>
    <n v="0"/>
    <n v="0"/>
  </r>
  <r>
    <s v="186001825IVD"/>
    <s v="1525 Micro w/Degasser, IVD"/>
    <s v="MIL (US31)"/>
    <m/>
    <s v="LC"/>
    <s v="Legacy LC"/>
    <s v="Pumps"/>
    <n v="6877"/>
    <s v="Sharon Bibbo"/>
    <s v="End Inv @ Accept Plan Volume"/>
    <n v="0"/>
    <n v="0"/>
    <n v="0"/>
    <n v="0"/>
    <m/>
    <n v="0"/>
    <n v="0"/>
    <n v="0"/>
    <n v="0"/>
    <n v="0"/>
    <n v="0"/>
    <n v="0"/>
    <n v="0"/>
    <n v="0"/>
    <n v="0"/>
    <n v="0"/>
    <n v="0"/>
    <n v="0"/>
    <n v="0"/>
    <m/>
    <n v="0"/>
    <n v="4"/>
    <n v="8"/>
    <n v="10"/>
    <m/>
  </r>
  <r>
    <s v="186001825IVD"/>
    <s v="1525 Micro w/Degasser, IVD"/>
    <s v="MIL (US31)"/>
    <m/>
    <s v="LC"/>
    <s v="Legacy LC"/>
    <s v="Pumps"/>
    <n v="6877"/>
    <s v="Sharon Bibbo"/>
    <s v="Planned Ending INV"/>
    <n v="0"/>
    <n v="0"/>
    <n v="0"/>
    <n v="0"/>
    <m/>
    <n v="0"/>
    <n v="0"/>
    <n v="0"/>
    <n v="0"/>
    <n v="0"/>
    <n v="0"/>
    <n v="0"/>
    <n v="0"/>
    <n v="0"/>
    <m/>
    <n v="0"/>
    <n v="0"/>
    <n v="0"/>
    <n v="0"/>
    <m/>
    <n v="0"/>
    <n v="4"/>
    <n v="8"/>
    <n v="10"/>
    <m/>
  </r>
  <r>
    <s v="186001825IVD"/>
    <s v="1525 Micro w/Degasser, IVD"/>
    <s v="MIL (US31)"/>
    <m/>
    <s v="LC"/>
    <s v="Legacy LC"/>
    <s v="Pumps"/>
    <n v="6877"/>
    <s v="Sharon Bibbo"/>
    <s v="Planned Ending INV Value"/>
    <n v="0"/>
    <n v="0"/>
    <n v="0"/>
    <n v="0"/>
    <n v="0"/>
    <n v="0"/>
    <n v="0"/>
    <n v="0"/>
    <n v="0"/>
    <n v="0"/>
    <n v="0"/>
    <n v="0"/>
    <n v="0"/>
    <n v="0"/>
    <n v="0"/>
    <n v="0"/>
    <n v="0"/>
    <n v="0"/>
    <n v="0"/>
    <m/>
    <n v="0"/>
    <n v="27508"/>
    <n v="55016"/>
    <n v="68770"/>
    <m/>
  </r>
  <r>
    <s v="186001825IVD"/>
    <s v="1525 Micro w/Degasser, IVD"/>
    <s v="MIL (US31)"/>
    <m/>
    <s v="LC"/>
    <s v="Legacy LC"/>
    <s v="Pumps"/>
    <n v="6877"/>
    <s v="Sharon Bibbo"/>
    <s v="Planned Ending Inv Value @ Accpt Plan"/>
    <m/>
    <m/>
    <m/>
    <m/>
    <n v="0"/>
    <m/>
    <m/>
    <m/>
    <m/>
    <n v="0"/>
    <n v="0"/>
    <n v="0"/>
    <n v="0"/>
    <n v="0"/>
    <n v="0"/>
    <n v="0"/>
    <n v="0"/>
    <n v="0"/>
    <n v="0"/>
    <m/>
    <n v="0"/>
    <n v="27508"/>
    <n v="55016"/>
    <n v="68770"/>
    <m/>
  </r>
  <r>
    <s v="186001825IVD"/>
    <s v="1525 Micro w/Degasser, IVD"/>
    <s v="MIL (US31)"/>
    <m/>
    <s v="LC"/>
    <s v="Legacy LC"/>
    <s v="Pumps"/>
    <n v="6877"/>
    <s v="Sharon Bibbo"/>
    <s v="Proposed Production "/>
    <m/>
    <m/>
    <m/>
    <m/>
    <m/>
    <m/>
    <m/>
    <m/>
    <m/>
    <m/>
    <m/>
    <m/>
    <m/>
    <n v="0"/>
    <m/>
    <n v="0"/>
    <n v="0"/>
    <n v="0"/>
    <n v="0"/>
    <n v="0"/>
    <n v="12"/>
    <n v="10"/>
    <n v="8"/>
    <n v="8"/>
    <n v="0"/>
  </r>
  <r>
    <s v="186002776IVD"/>
    <s v="2777 C Sample Manager, IVD"/>
    <s v="MIL (US31)"/>
    <m/>
    <s v="LC"/>
    <s v="Legacy LC"/>
    <s v="Injectors"/>
    <n v="10727"/>
    <s v="Sharon Bibbo"/>
    <s v="∆ Accepted from Proposed"/>
    <m/>
    <m/>
    <m/>
    <m/>
    <m/>
    <m/>
    <m/>
    <m/>
    <m/>
    <n v="0"/>
    <n v="0"/>
    <n v="0"/>
    <n v="0"/>
    <n v="0"/>
    <n v="0"/>
    <n v="0"/>
    <n v="0"/>
    <n v="0"/>
    <n v="0"/>
    <m/>
    <n v="0"/>
    <n v="0"/>
    <n v="0"/>
    <n v="0"/>
    <m/>
  </r>
  <r>
    <s v="186002776IVD"/>
    <s v="2777 C Sample Manager, IVD"/>
    <s v="MIL (US31)"/>
    <m/>
    <s v="LC"/>
    <s v="Legacy LC"/>
    <s v="Injectors"/>
    <n v="10727"/>
    <s v="Sharon Bibbo"/>
    <s v="∆ Proposed from Current"/>
    <m/>
    <m/>
    <m/>
    <m/>
    <m/>
    <m/>
    <m/>
    <m/>
    <m/>
    <n v="0"/>
    <m/>
    <m/>
    <n v="0"/>
    <n v="0"/>
    <m/>
    <n v="0"/>
    <n v="0"/>
    <n v="0"/>
    <n v="0"/>
    <m/>
    <n v="0"/>
    <n v="12"/>
    <n v="6"/>
    <n v="6"/>
    <m/>
  </r>
  <r>
    <s v="186002776IVD"/>
    <s v="2777 C Sample Manager, IVD"/>
    <s v="MIL (US31)"/>
    <m/>
    <s v="LC"/>
    <s v="Legacy LC"/>
    <s v="Injectors"/>
    <n v="10727"/>
    <s v="Sharon Bibbo"/>
    <s v="Accepted Plan"/>
    <m/>
    <m/>
    <m/>
    <m/>
    <m/>
    <m/>
    <m/>
    <m/>
    <m/>
    <n v="0"/>
    <m/>
    <m/>
    <m/>
    <n v="0"/>
    <n v="0"/>
    <n v="0"/>
    <n v="0"/>
    <n v="0"/>
    <n v="0"/>
    <n v="0"/>
    <n v="11"/>
    <n v="12"/>
    <n v="6"/>
    <n v="6"/>
    <n v="0"/>
  </r>
  <r>
    <s v="186002776IVD"/>
    <s v="2777 C Sample Manager, IVD"/>
    <s v="MIL (US31)"/>
    <m/>
    <s v="LC"/>
    <s v="Legacy LC"/>
    <s v="Injectors"/>
    <n v="10727"/>
    <s v="Sharon Bibbo"/>
    <s v="Budget"/>
    <n v="0"/>
    <n v="0"/>
    <n v="0"/>
    <n v="0"/>
    <m/>
    <n v="0"/>
    <n v="0"/>
    <n v="0"/>
    <n v="0"/>
    <m/>
    <n v="0"/>
    <n v="0"/>
    <n v="0"/>
    <n v="0"/>
    <m/>
    <n v="0"/>
    <n v="0"/>
    <n v="0"/>
    <n v="0"/>
    <n v="0"/>
    <n v="0"/>
    <n v="0"/>
    <n v="0"/>
    <n v="0"/>
    <n v="0"/>
  </r>
  <r>
    <s v="186002776IVD"/>
    <s v="2777 C Sample Manager, IVD"/>
    <s v="MIL (US31)"/>
    <m/>
    <s v="LC"/>
    <s v="Legacy LC"/>
    <s v="Injectors"/>
    <n v="10727"/>
    <s v="Sharon Bibbo"/>
    <s v="Current Production Plan"/>
    <m/>
    <m/>
    <m/>
    <m/>
    <m/>
    <m/>
    <m/>
    <m/>
    <m/>
    <n v="0"/>
    <n v="0"/>
    <n v="0"/>
    <n v="0"/>
    <n v="0"/>
    <n v="0"/>
    <n v="0"/>
    <n v="0"/>
    <n v="0"/>
    <n v="0"/>
    <n v="0"/>
    <n v="11"/>
    <n v="0"/>
    <n v="0"/>
    <n v="0"/>
    <n v="0"/>
  </r>
  <r>
    <s v="186002776IVD"/>
    <s v="2777 C Sample Manager, IVD"/>
    <s v="MIL (US31)"/>
    <m/>
    <s v="LC"/>
    <s v="Legacy LC"/>
    <s v="Injectors"/>
    <n v="10727"/>
    <s v="Sharon Bibbo"/>
    <s v="Demand Plan"/>
    <n v="0"/>
    <n v="0"/>
    <n v="0"/>
    <n v="0"/>
    <m/>
    <n v="0"/>
    <n v="0"/>
    <n v="0"/>
    <n v="0"/>
    <n v="0"/>
    <n v="0"/>
    <n v="0"/>
    <n v="0"/>
    <n v="0"/>
    <n v="0"/>
    <n v="0"/>
    <n v="0"/>
    <n v="0"/>
    <n v="0"/>
    <n v="0"/>
    <n v="13"/>
    <n v="6"/>
    <n v="4"/>
    <n v="6"/>
    <n v="0"/>
  </r>
  <r>
    <s v="186002776IVD"/>
    <s v="2777 C Sample Manager, IVD"/>
    <s v="MIL (US31)"/>
    <m/>
    <s v="LC"/>
    <s v="Legacy LC"/>
    <s v="Injectors"/>
    <n v="10727"/>
    <s v="Sharon Bibbo"/>
    <s v="Backlog"/>
    <n v="0"/>
    <n v="0"/>
    <n v="0"/>
    <n v="0"/>
    <n v="0"/>
    <n v="0"/>
    <n v="0"/>
    <n v="0"/>
    <n v="0"/>
    <n v="0"/>
    <n v="0"/>
    <n v="0"/>
    <n v="0"/>
    <n v="0"/>
    <n v="0"/>
    <n v="0"/>
    <n v="0"/>
    <n v="0"/>
    <n v="0"/>
    <n v="0"/>
    <m/>
    <n v="0"/>
    <n v="0"/>
    <n v="0"/>
    <n v="0"/>
  </r>
  <r>
    <s v="186002776IVD"/>
    <s v="2777 C Sample Manager, IVD"/>
    <s v="MIL (US31)"/>
    <m/>
    <s v="LC"/>
    <s v="Legacy LC"/>
    <s v="Injectors"/>
    <n v="10727"/>
    <s v="Sharon Bibbo"/>
    <s v="End Inv @ Accept Plan Volume"/>
    <n v="0"/>
    <n v="0"/>
    <n v="0"/>
    <n v="0"/>
    <m/>
    <n v="0"/>
    <n v="0"/>
    <n v="0"/>
    <n v="0"/>
    <n v="0"/>
    <n v="0"/>
    <n v="0"/>
    <n v="0"/>
    <n v="0"/>
    <n v="0"/>
    <n v="0"/>
    <n v="0"/>
    <n v="0"/>
    <n v="0"/>
    <m/>
    <n v="1"/>
    <n v="7"/>
    <n v="9"/>
    <n v="9"/>
    <m/>
  </r>
  <r>
    <s v="186002776IVD"/>
    <s v="2777 C Sample Manager, IVD"/>
    <s v="MIL (US31)"/>
    <m/>
    <s v="LC"/>
    <s v="Legacy LC"/>
    <s v="Injectors"/>
    <n v="10727"/>
    <s v="Sharon Bibbo"/>
    <s v="Planned Ending INV"/>
    <n v="0"/>
    <n v="0"/>
    <n v="0"/>
    <n v="0"/>
    <m/>
    <n v="0"/>
    <n v="0"/>
    <n v="0"/>
    <n v="0"/>
    <n v="0"/>
    <n v="0"/>
    <n v="0"/>
    <n v="0"/>
    <n v="0"/>
    <m/>
    <n v="0"/>
    <n v="0"/>
    <n v="0"/>
    <n v="0"/>
    <m/>
    <n v="1"/>
    <n v="7"/>
    <n v="9"/>
    <n v="9"/>
    <m/>
  </r>
  <r>
    <s v="186002776IVD"/>
    <s v="2777 C Sample Manager, IVD"/>
    <s v="MIL (US31)"/>
    <m/>
    <s v="LC"/>
    <s v="Legacy LC"/>
    <s v="Injectors"/>
    <n v="10727"/>
    <s v="Sharon Bibbo"/>
    <s v="Planned Ending INV Value"/>
    <n v="0"/>
    <n v="0"/>
    <n v="0"/>
    <n v="0"/>
    <n v="0"/>
    <n v="0"/>
    <n v="0"/>
    <n v="0"/>
    <n v="0"/>
    <n v="0"/>
    <n v="0"/>
    <n v="0"/>
    <n v="0"/>
    <n v="0"/>
    <n v="0"/>
    <n v="0"/>
    <n v="0"/>
    <n v="0"/>
    <n v="0"/>
    <m/>
    <n v="10727"/>
    <n v="75089"/>
    <n v="96543"/>
    <n v="96543"/>
    <m/>
  </r>
  <r>
    <s v="186002776IVD"/>
    <s v="2777 C Sample Manager, IVD"/>
    <s v="MIL (US31)"/>
    <m/>
    <s v="LC"/>
    <s v="Legacy LC"/>
    <s v="Injectors"/>
    <n v="10727"/>
    <s v="Sharon Bibbo"/>
    <s v="Planned Ending Inv Value @ Accpt Plan"/>
    <m/>
    <m/>
    <m/>
    <m/>
    <n v="0"/>
    <m/>
    <m/>
    <m/>
    <m/>
    <n v="0"/>
    <n v="0"/>
    <n v="0"/>
    <n v="0"/>
    <n v="0"/>
    <n v="0"/>
    <n v="0"/>
    <n v="0"/>
    <n v="0"/>
    <n v="0"/>
    <m/>
    <n v="10727"/>
    <n v="75089"/>
    <n v="96543"/>
    <n v="96543"/>
    <m/>
  </r>
  <r>
    <s v="186002776IVD"/>
    <s v="2777 C Sample Manager, IVD"/>
    <s v="MIL (US31)"/>
    <m/>
    <s v="LC"/>
    <s v="Legacy LC"/>
    <s v="Injectors"/>
    <n v="10727"/>
    <s v="Sharon Bibbo"/>
    <s v="Proposed Production "/>
    <m/>
    <m/>
    <m/>
    <m/>
    <m/>
    <m/>
    <m/>
    <m/>
    <m/>
    <m/>
    <m/>
    <m/>
    <m/>
    <n v="0"/>
    <m/>
    <n v="0"/>
    <n v="0"/>
    <n v="0"/>
    <n v="0"/>
    <n v="0"/>
    <n v="11"/>
    <n v="12"/>
    <n v="6"/>
    <n v="6"/>
    <n v="0"/>
  </r>
  <r>
    <s v="186003875/3875IVD"/>
    <s v="TQD/TQD IVD"/>
    <s v="WEX (EI10)"/>
    <n v="7"/>
    <s v="MS"/>
    <s v="Quads"/>
    <s v="LE TQs"/>
    <n v="36894.75"/>
    <s v="Wendy Noble"/>
    <s v="∆ Accepted from Proposed"/>
    <m/>
    <m/>
    <m/>
    <m/>
    <m/>
    <m/>
    <m/>
    <m/>
    <m/>
    <n v="0"/>
    <n v="0"/>
    <n v="0"/>
    <n v="-55"/>
    <n v="-62"/>
    <n v="-117"/>
    <n v="0"/>
    <n v="0"/>
    <n v="0"/>
    <n v="0"/>
    <m/>
    <n v="0"/>
    <n v="0"/>
    <n v="0"/>
    <n v="0"/>
    <m/>
  </r>
  <r>
    <s v="186003875/3875IVD"/>
    <s v="TQD/TQD IVD"/>
    <s v="WEX (EI10)"/>
    <n v="7"/>
    <s v="MS"/>
    <s v="Quads"/>
    <s v="LE TQs"/>
    <n v="36894.75"/>
    <s v="Wendy Noble"/>
    <s v="∆ Proposed from Current"/>
    <m/>
    <m/>
    <m/>
    <m/>
    <m/>
    <m/>
    <m/>
    <m/>
    <m/>
    <n v="0"/>
    <m/>
    <m/>
    <n v="0"/>
    <n v="-5"/>
    <n v="-5"/>
    <n v="0"/>
    <n v="0"/>
    <n v="0"/>
    <n v="0"/>
    <m/>
    <n v="0"/>
    <n v="10"/>
    <n v="0"/>
    <n v="0"/>
    <m/>
  </r>
  <r>
    <s v="186003875/3875IVD"/>
    <s v="TQD/TQD IVD"/>
    <s v="WEX (EI10)"/>
    <n v="7"/>
    <s v="MS"/>
    <s v="Quads"/>
    <s v="LE TQs"/>
    <n v="36894.75"/>
    <s v="Wendy Noble"/>
    <s v="Accepted Plan"/>
    <m/>
    <m/>
    <m/>
    <m/>
    <m/>
    <m/>
    <m/>
    <m/>
    <m/>
    <n v="0"/>
    <m/>
    <m/>
    <n v="0"/>
    <n v="0"/>
    <n v="0"/>
    <n v="25"/>
    <n v="40"/>
    <n v="18"/>
    <n v="35"/>
    <n v="118"/>
    <n v="20"/>
    <n v="30"/>
    <n v="20"/>
    <n v="23"/>
    <n v="0"/>
  </r>
  <r>
    <s v="186003875/3875IVD"/>
    <s v="TQD/TQD IVD"/>
    <s v="WEX (EI10)"/>
    <n v="7"/>
    <s v="MS"/>
    <s v="Quads"/>
    <s v="LE TQs"/>
    <n v="36894.75"/>
    <s v="Wendy Noble"/>
    <s v="Budget"/>
    <n v="0"/>
    <n v="0"/>
    <n v="0"/>
    <n v="0"/>
    <m/>
    <n v="0"/>
    <n v="0"/>
    <n v="0"/>
    <n v="0"/>
    <m/>
    <n v="0"/>
    <n v="0"/>
    <n v="0"/>
    <n v="0"/>
    <m/>
    <n v="25"/>
    <n v="40"/>
    <n v="36"/>
    <n v="33"/>
    <n v="134"/>
    <n v="0"/>
    <n v="0"/>
    <n v="0"/>
    <n v="0"/>
    <n v="0"/>
  </r>
  <r>
    <s v="186003875/3875IVD"/>
    <s v="TQD/TQD IVD"/>
    <s v="WEX (EI10)"/>
    <n v="7"/>
    <s v="MS"/>
    <s v="Quads"/>
    <s v="LE TQs"/>
    <n v="36894.75"/>
    <s v="Wendy Noble"/>
    <s v="Current Production Plan"/>
    <m/>
    <m/>
    <m/>
    <m/>
    <m/>
    <m/>
    <m/>
    <m/>
    <m/>
    <n v="0"/>
    <n v="95"/>
    <n v="103"/>
    <n v="55"/>
    <n v="62"/>
    <n v="315"/>
    <n v="25"/>
    <n v="40"/>
    <n v="18"/>
    <n v="35"/>
    <n v="118"/>
    <n v="20"/>
    <n v="20"/>
    <n v="20"/>
    <n v="23"/>
    <n v="0"/>
  </r>
  <r>
    <s v="186003875/3875IVD"/>
    <s v="TQD/TQD IVD"/>
    <s v="WEX (EI10)"/>
    <n v="7"/>
    <s v="MS"/>
    <s v="Quads"/>
    <s v="LE TQs"/>
    <n v="36894.75"/>
    <s v="Wendy Noble"/>
    <s v="Demand Plan"/>
    <m/>
    <m/>
    <m/>
    <m/>
    <m/>
    <m/>
    <m/>
    <m/>
    <m/>
    <n v="0"/>
    <m/>
    <m/>
    <m/>
    <m/>
    <n v="0"/>
    <n v="34"/>
    <n v="32"/>
    <n v="24"/>
    <n v="42"/>
    <n v="132"/>
    <n v="29"/>
    <n v="30"/>
    <n v="20"/>
    <n v="25"/>
    <n v="0"/>
  </r>
  <r>
    <s v="186003875/3875IVD"/>
    <s v="TQD/TQD IVD"/>
    <s v="WEX (EI10)"/>
    <n v="7"/>
    <s v="MS"/>
    <s v="Quads"/>
    <s v="LE TQs"/>
    <n v="36894.75"/>
    <s v="Wendy Noble"/>
    <s v="Backlog"/>
    <n v="0"/>
    <n v="0"/>
    <n v="0"/>
    <n v="0"/>
    <n v="0"/>
    <n v="0"/>
    <n v="0"/>
    <n v="0"/>
    <n v="0"/>
    <n v="0"/>
    <n v="0"/>
    <n v="0"/>
    <n v="0"/>
    <n v="0"/>
    <n v="0"/>
    <n v="17"/>
    <n v="20"/>
    <n v="20"/>
    <n v="11"/>
    <n v="68"/>
    <n v="9"/>
    <n v="0"/>
    <n v="0"/>
    <n v="0"/>
    <n v="0"/>
  </r>
  <r>
    <s v="186003875/3875IVD"/>
    <s v="TQD/TQD IVD"/>
    <s v="WEX (EI10)"/>
    <n v="7"/>
    <s v="MS"/>
    <s v="Quads"/>
    <s v="LE TQs"/>
    <n v="36894.75"/>
    <s v="Wendy Noble"/>
    <s v="End Inv @ Accept Plan Volume"/>
    <n v="0"/>
    <n v="0"/>
    <n v="0"/>
    <n v="0"/>
    <m/>
    <n v="2"/>
    <n v="7"/>
    <n v="1"/>
    <n v="8"/>
    <n v="18"/>
    <n v="21"/>
    <n v="37"/>
    <n v="25"/>
    <n v="36"/>
    <n v="36"/>
    <n v="25"/>
    <n v="34"/>
    <n v="27"/>
    <n v="27"/>
    <m/>
    <n v="16"/>
    <n v="16"/>
    <n v="16"/>
    <n v="14"/>
    <m/>
  </r>
  <r>
    <s v="186003875/3875IVD"/>
    <s v="TQD/TQD IVD"/>
    <s v="WEX (EI10)"/>
    <n v="7"/>
    <s v="MS"/>
    <s v="Quads"/>
    <s v="LE TQs"/>
    <n v="36894.75"/>
    <s v="Wendy Noble"/>
    <s v="Planned Ending INV"/>
    <n v="0"/>
    <n v="0"/>
    <n v="0"/>
    <n v="0"/>
    <m/>
    <n v="2"/>
    <n v="7"/>
    <n v="1"/>
    <n v="8"/>
    <n v="18"/>
    <n v="21"/>
    <n v="37"/>
    <n v="25"/>
    <n v="36"/>
    <n v="36"/>
    <n v="25"/>
    <n v="34"/>
    <n v="27"/>
    <n v="27"/>
    <m/>
    <n v="16"/>
    <n v="16"/>
    <n v="16"/>
    <n v="14"/>
    <m/>
  </r>
  <r>
    <s v="186003875/3875IVD"/>
    <s v="TQD/TQD IVD"/>
    <s v="WEX (EI10)"/>
    <n v="7"/>
    <s v="MS"/>
    <s v="Quads"/>
    <s v="LE TQs"/>
    <n v="36894.75"/>
    <s v="Wendy Noble"/>
    <s v="Planned Ending INV Value"/>
    <n v="0"/>
    <n v="0"/>
    <n v="0"/>
    <n v="0"/>
    <n v="0"/>
    <n v="93098.32"/>
    <n v="325844.12"/>
    <n v="46549.16"/>
    <n v="372393.28"/>
    <n v="837884.88"/>
    <n v="977532.3600000001"/>
    <n v="1722318.9200000002"/>
    <n v="1256827.32"/>
    <n v="1328211"/>
    <n v="1328211"/>
    <n v="922368.75"/>
    <n v="1254421.5"/>
    <n v="996158.25"/>
    <n v="996158.25"/>
    <m/>
    <n v="590316"/>
    <n v="590316"/>
    <n v="590316"/>
    <n v="516526.5"/>
    <m/>
  </r>
  <r>
    <s v="186003875/3875IVD"/>
    <s v="TQD/TQD IVD"/>
    <s v="WEX (EI10)"/>
    <n v="7"/>
    <s v="MS"/>
    <s v="Quads"/>
    <s v="LE TQs"/>
    <n v="36894.75"/>
    <s v="Wendy Noble"/>
    <s v="Planned Ending Inv Value @ Accpt Plan"/>
    <m/>
    <m/>
    <m/>
    <m/>
    <n v="0"/>
    <m/>
    <m/>
    <m/>
    <m/>
    <n v="0"/>
    <n v="977532.3600000001"/>
    <n v="1722318.9200000002"/>
    <n v="1256827.32"/>
    <n v="1328211"/>
    <n v="1328211"/>
    <n v="922368.75"/>
    <n v="1254421.5"/>
    <n v="996158.25"/>
    <n v="996158.25"/>
    <m/>
    <n v="590316"/>
    <n v="590316"/>
    <n v="590316"/>
    <n v="516526.5"/>
    <m/>
  </r>
  <r>
    <s v="186003875/3875IVD"/>
    <s v="TQD/TQD IVD"/>
    <s v="WEX (EI10)"/>
    <n v="7"/>
    <s v="MS"/>
    <s v="Quads"/>
    <s v="LE TQs"/>
    <n v="36894.75"/>
    <s v="Wendy Noble"/>
    <s v="Proposed Production "/>
    <m/>
    <m/>
    <m/>
    <m/>
    <m/>
    <m/>
    <m/>
    <m/>
    <m/>
    <m/>
    <m/>
    <m/>
    <n v="55"/>
    <n v="62"/>
    <n v="117"/>
    <n v="25"/>
    <n v="40"/>
    <n v="18"/>
    <n v="35"/>
    <n v="118"/>
    <n v="20"/>
    <n v="30"/>
    <n v="20"/>
    <n v="23"/>
    <n v="0"/>
  </r>
  <r>
    <s v="186004490/4490IVD"/>
    <s v="Xevo TQ/Xevo TQ IVD"/>
    <s v="WEX (EI10)"/>
    <n v="13"/>
    <s v="MS"/>
    <s v="Quads"/>
    <s v="HE TQs"/>
    <n v="61382.65"/>
    <s v="Wendy Noble"/>
    <s v="∆ Accepted from Proposed"/>
    <m/>
    <m/>
    <m/>
    <m/>
    <m/>
    <m/>
    <m/>
    <m/>
    <m/>
    <n v="0"/>
    <n v="0"/>
    <n v="0"/>
    <n v="-45"/>
    <n v="-25"/>
    <n v="-70"/>
    <n v="0"/>
    <n v="0"/>
    <n v="0"/>
    <n v="0"/>
    <m/>
    <n v="0"/>
    <n v="0"/>
    <n v="0"/>
    <n v="0"/>
    <m/>
  </r>
  <r>
    <s v="186004490/4490IVD"/>
    <s v="Xevo TQ/Xevo TQ IVD"/>
    <s v="WEX (EI10)"/>
    <n v="13"/>
    <s v="MS"/>
    <s v="Quads"/>
    <s v="HE TQs"/>
    <n v="61382.65"/>
    <s v="Wendy Noble"/>
    <s v="∆ Proposed from Current"/>
    <m/>
    <m/>
    <m/>
    <m/>
    <m/>
    <m/>
    <m/>
    <m/>
    <m/>
    <n v="0"/>
    <m/>
    <m/>
    <n v="-10"/>
    <n v="-5"/>
    <n v="-15"/>
    <n v="0"/>
    <n v="0"/>
    <n v="0"/>
    <n v="0"/>
    <m/>
    <n v="0"/>
    <n v="0"/>
    <n v="0"/>
    <n v="5"/>
    <m/>
  </r>
  <r>
    <s v="186004490/4490IVD"/>
    <s v="Xevo TQ/Xevo TQ IVD"/>
    <s v="WEX (EI10)"/>
    <n v="13"/>
    <s v="MS"/>
    <s v="Quads"/>
    <s v="HE TQs"/>
    <n v="61382.65"/>
    <s v="Wendy Noble"/>
    <s v="Accepted Plan"/>
    <m/>
    <m/>
    <m/>
    <m/>
    <m/>
    <m/>
    <m/>
    <m/>
    <m/>
    <n v="0"/>
    <m/>
    <m/>
    <n v="0"/>
    <n v="0"/>
    <n v="0"/>
    <n v="46"/>
    <n v="30"/>
    <n v="26"/>
    <n v="12"/>
    <n v="114"/>
    <n v="15"/>
    <n v="15"/>
    <n v="15"/>
    <n v="20"/>
    <n v="0"/>
  </r>
  <r>
    <s v="186004490/4490IVD"/>
    <s v="Xevo TQ/Xevo TQ IVD"/>
    <s v="WEX (EI10)"/>
    <n v="13"/>
    <s v="MS"/>
    <s v="Quads"/>
    <s v="HE TQs"/>
    <n v="61382.65"/>
    <s v="Wendy Noble"/>
    <s v="Budget"/>
    <n v="0"/>
    <n v="0"/>
    <n v="0"/>
    <n v="0"/>
    <m/>
    <n v="0"/>
    <n v="0"/>
    <n v="0"/>
    <n v="0"/>
    <m/>
    <n v="0"/>
    <n v="0"/>
    <n v="0"/>
    <n v="0"/>
    <m/>
    <n v="46"/>
    <n v="30"/>
    <n v="30"/>
    <n v="30"/>
    <n v="136"/>
    <n v="0"/>
    <n v="0"/>
    <n v="0"/>
    <n v="0"/>
    <n v="0"/>
  </r>
  <r>
    <s v="186004490/4490IVD"/>
    <s v="Xevo TQ/Xevo TQ IVD"/>
    <s v="WEX (EI10)"/>
    <n v="13"/>
    <s v="MS"/>
    <s v="Quads"/>
    <s v="HE TQs"/>
    <n v="61382.65"/>
    <s v="Wendy Noble"/>
    <s v="Current Production Plan"/>
    <m/>
    <m/>
    <m/>
    <m/>
    <m/>
    <m/>
    <m/>
    <m/>
    <m/>
    <n v="0"/>
    <n v="30"/>
    <n v="30"/>
    <n v="45"/>
    <n v="25"/>
    <n v="130"/>
    <n v="46"/>
    <n v="30"/>
    <n v="26"/>
    <n v="12"/>
    <n v="114"/>
    <n v="15"/>
    <n v="15"/>
    <n v="15"/>
    <n v="15"/>
    <n v="0"/>
  </r>
  <r>
    <s v="186004490/4490IVD"/>
    <s v="Xevo TQ/Xevo TQ IVD"/>
    <s v="WEX (EI10)"/>
    <n v="13"/>
    <s v="MS"/>
    <s v="Quads"/>
    <s v="HE TQs"/>
    <n v="61382.65"/>
    <s v="Wendy Noble"/>
    <s v="Demand Plan"/>
    <m/>
    <m/>
    <m/>
    <m/>
    <m/>
    <m/>
    <m/>
    <m/>
    <m/>
    <n v="0"/>
    <m/>
    <m/>
    <m/>
    <m/>
    <n v="0"/>
    <n v="24"/>
    <n v="28"/>
    <n v="26"/>
    <n v="20"/>
    <n v="98"/>
    <n v="20"/>
    <n v="20"/>
    <n v="15"/>
    <n v="20"/>
    <n v="0"/>
  </r>
  <r>
    <s v="186004490/4490IVD"/>
    <s v="Xevo TQ/Xevo TQ IVD"/>
    <s v="WEX (EI10)"/>
    <n v="13"/>
    <s v="MS"/>
    <s v="Quads"/>
    <s v="HE TQs"/>
    <n v="61382.65"/>
    <s v="Wendy Noble"/>
    <s v="Backlog"/>
    <n v="0"/>
    <n v="0"/>
    <n v="0"/>
    <n v="0"/>
    <n v="0"/>
    <n v="0"/>
    <n v="0"/>
    <n v="0"/>
    <n v="0"/>
    <n v="0"/>
    <n v="0"/>
    <n v="0"/>
    <n v="0"/>
    <n v="0"/>
    <n v="0"/>
    <n v="10"/>
    <n v="13"/>
    <n v="10"/>
    <n v="8"/>
    <n v="41"/>
    <n v="5"/>
    <n v="0"/>
    <n v="0"/>
    <n v="0"/>
    <n v="0"/>
  </r>
  <r>
    <s v="186004490/4490IVD"/>
    <s v="Xevo TQ/Xevo TQ IVD"/>
    <s v="WEX (EI10)"/>
    <n v="13"/>
    <s v="MS"/>
    <s v="Quads"/>
    <s v="HE TQs"/>
    <n v="61382.65"/>
    <s v="Wendy Noble"/>
    <s v="End Inv @ Accept Plan Volume"/>
    <n v="21"/>
    <n v="12"/>
    <n v="16"/>
    <n v="14"/>
    <m/>
    <n v="12"/>
    <n v="20"/>
    <n v="16"/>
    <n v="5"/>
    <n v="53"/>
    <n v="22"/>
    <n v="12"/>
    <n v="19"/>
    <n v="5"/>
    <n v="5"/>
    <n v="20"/>
    <n v="25"/>
    <n v="28"/>
    <n v="22"/>
    <m/>
    <n v="18"/>
    <n v="13"/>
    <n v="13"/>
    <n v="13"/>
    <m/>
  </r>
  <r>
    <s v="186004490/4490IVD"/>
    <s v="Xevo TQ/Xevo TQ IVD"/>
    <s v="WEX (EI10)"/>
    <n v="13"/>
    <s v="MS"/>
    <s v="Quads"/>
    <s v="HE TQs"/>
    <n v="61382.65"/>
    <s v="Wendy Noble"/>
    <s v="Planned Ending INV"/>
    <n v="21"/>
    <n v="12"/>
    <n v="16"/>
    <n v="14"/>
    <m/>
    <n v="12"/>
    <n v="20"/>
    <n v="16"/>
    <n v="5"/>
    <n v="53"/>
    <n v="22"/>
    <n v="12"/>
    <n v="19"/>
    <n v="5"/>
    <n v="5"/>
    <n v="20"/>
    <n v="25"/>
    <n v="28"/>
    <n v="22"/>
    <m/>
    <n v="18"/>
    <n v="13"/>
    <n v="13"/>
    <n v="13"/>
    <m/>
  </r>
  <r>
    <s v="186004490/4490IVD"/>
    <s v="Xevo TQ/Xevo TQ IVD"/>
    <s v="WEX (EI10)"/>
    <n v="13"/>
    <s v="MS"/>
    <s v="Quads"/>
    <s v="HE TQs"/>
    <n v="61382.65"/>
    <s v="Wendy Noble"/>
    <s v="Planned Ending INV Value"/>
    <n v="1495047.75"/>
    <n v="854313"/>
    <n v="1139084"/>
    <n v="996698.5"/>
    <n v="4485143.25"/>
    <n v="854313"/>
    <n v="1423855"/>
    <n v="1139084"/>
    <n v="355963.75"/>
    <n v="3773215.75"/>
    <n v="1566240.5"/>
    <n v="854313"/>
    <n v="1067891.25"/>
    <n v="306913.25"/>
    <n v="306913.25"/>
    <n v="1227653"/>
    <n v="1534566.25"/>
    <n v="1718714.2"/>
    <n v="1350418.3"/>
    <m/>
    <n v="1104887.7"/>
    <n v="797974.45000000007"/>
    <n v="797974.45000000007"/>
    <n v="797974.45000000007"/>
    <m/>
  </r>
  <r>
    <s v="186004490/4490IVD"/>
    <s v="Xevo TQ/Xevo TQ IVD"/>
    <s v="WEX (EI10)"/>
    <n v="13"/>
    <s v="MS"/>
    <s v="Quads"/>
    <s v="HE TQs"/>
    <n v="61382.65"/>
    <s v="Wendy Noble"/>
    <s v="Planned Ending Inv Value @ Accpt Plan"/>
    <m/>
    <m/>
    <m/>
    <m/>
    <n v="0"/>
    <m/>
    <m/>
    <m/>
    <m/>
    <n v="0"/>
    <n v="1566240.5"/>
    <n v="854313"/>
    <n v="1067891.25"/>
    <n v="306913.25"/>
    <n v="306913.25"/>
    <n v="1227653"/>
    <n v="1534566.25"/>
    <n v="1718714.2"/>
    <n v="1350418.3"/>
    <m/>
    <n v="1104887.7"/>
    <n v="797974.45000000007"/>
    <n v="797974.45000000007"/>
    <n v="797974.45000000007"/>
    <m/>
  </r>
  <r>
    <s v="186004490/4490IVD"/>
    <s v="Xevo TQ/Xevo TQ IVD"/>
    <s v="WEX (EI10)"/>
    <n v="13"/>
    <s v="MS"/>
    <s v="Quads"/>
    <s v="HE TQs"/>
    <n v="61382.65"/>
    <s v="Wendy Noble"/>
    <s v="Proposed Production "/>
    <m/>
    <m/>
    <m/>
    <m/>
    <m/>
    <m/>
    <m/>
    <m/>
    <m/>
    <m/>
    <m/>
    <m/>
    <n v="45"/>
    <n v="25"/>
    <n v="70"/>
    <n v="46"/>
    <n v="30"/>
    <n v="26"/>
    <n v="12"/>
    <n v="114"/>
    <n v="15"/>
    <n v="15"/>
    <n v="15"/>
    <n v="20"/>
    <n v="0"/>
  </r>
  <r>
    <s v="186004813/4815/4817"/>
    <s v="Synapt G2"/>
    <s v="MAN (UK50)"/>
    <n v="0"/>
    <s v="MS"/>
    <s v="Tof"/>
    <s v="HE Tof"/>
    <n v="150325.70000000001"/>
    <s v="Stephen Connor"/>
    <s v="∆ Accepted from Proposed"/>
    <m/>
    <m/>
    <m/>
    <m/>
    <m/>
    <m/>
    <m/>
    <m/>
    <m/>
    <n v="0"/>
    <n v="0"/>
    <n v="0"/>
    <n v="-22"/>
    <n v="-8"/>
    <n v="-30"/>
    <n v="0"/>
    <n v="0"/>
    <n v="0"/>
    <n v="0"/>
    <m/>
    <n v="0"/>
    <n v="0"/>
    <n v="0"/>
    <n v="0"/>
    <m/>
  </r>
  <r>
    <s v="186004813/4815/4817"/>
    <s v="Synapt G2"/>
    <s v="MAN (UK50)"/>
    <n v="0"/>
    <s v="MS"/>
    <s v="Tof"/>
    <s v="HE Tof"/>
    <n v="150325.70000000001"/>
    <s v="Stephen Connor"/>
    <s v="∆ Proposed from Current"/>
    <m/>
    <m/>
    <m/>
    <m/>
    <m/>
    <m/>
    <m/>
    <m/>
    <m/>
    <n v="0"/>
    <m/>
    <m/>
    <n v="0"/>
    <n v="0"/>
    <n v="0"/>
    <n v="0"/>
    <n v="0"/>
    <n v="0"/>
    <n v="0"/>
    <m/>
    <n v="0"/>
    <n v="0"/>
    <n v="0"/>
    <n v="0"/>
    <m/>
  </r>
  <r>
    <s v="186004813/4815/4817"/>
    <s v="Synapt G2"/>
    <s v="MAN (UK50)"/>
    <n v="0"/>
    <s v="MS"/>
    <s v="Tof"/>
    <s v="HE Tof"/>
    <n v="150325.70000000001"/>
    <s v="Stephen Connor"/>
    <s v="Accepted Plan"/>
    <m/>
    <m/>
    <m/>
    <m/>
    <m/>
    <m/>
    <m/>
    <m/>
    <m/>
    <n v="0"/>
    <m/>
    <m/>
    <n v="0"/>
    <n v="0"/>
    <n v="0"/>
    <n v="0"/>
    <n v="0"/>
    <n v="0"/>
    <n v="0"/>
    <n v="0"/>
    <n v="0"/>
    <n v="0"/>
    <n v="0"/>
    <n v="0"/>
    <n v="0"/>
  </r>
  <r>
    <s v="186004813/4815/4817"/>
    <s v="Synapt G2"/>
    <s v="MAN (UK50)"/>
    <n v="0"/>
    <s v="MS"/>
    <s v="Tof"/>
    <s v="HE Tof"/>
    <n v="150325.70000000001"/>
    <s v="Stephen Connor"/>
    <s v="Budget"/>
    <n v="0"/>
    <n v="0"/>
    <n v="0"/>
    <n v="0"/>
    <m/>
    <n v="0"/>
    <n v="0"/>
    <n v="0"/>
    <n v="0"/>
    <m/>
    <n v="0"/>
    <n v="0"/>
    <n v="0"/>
    <n v="0"/>
    <m/>
    <n v="0"/>
    <n v="0"/>
    <n v="0"/>
    <n v="0"/>
    <n v="0"/>
    <n v="0"/>
    <n v="0"/>
    <n v="0"/>
    <n v="0"/>
    <n v="0"/>
  </r>
  <r>
    <s v="186004813/4815/4817"/>
    <s v="Synapt G2"/>
    <s v="MAN (UK50)"/>
    <n v="0"/>
    <s v="MS"/>
    <s v="Tof"/>
    <s v="HE Tof"/>
    <n v="150325.70000000001"/>
    <s v="Stephen Connor"/>
    <s v="Current Production Plan"/>
    <m/>
    <m/>
    <m/>
    <m/>
    <m/>
    <m/>
    <m/>
    <m/>
    <m/>
    <n v="0"/>
    <n v="0"/>
    <n v="0"/>
    <n v="0"/>
    <n v="0"/>
    <n v="0"/>
    <n v="0"/>
    <n v="0"/>
    <n v="0"/>
    <n v="0"/>
    <n v="0"/>
    <n v="0"/>
    <n v="0"/>
    <n v="0"/>
    <n v="0"/>
    <n v="0"/>
  </r>
  <r>
    <s v="186004813/4815/4817"/>
    <s v="Synapt G2"/>
    <s v="MAN (UK50)"/>
    <n v="0"/>
    <s v="MS"/>
    <s v="Tof"/>
    <s v="HE Tof"/>
    <n v="150325.70000000001"/>
    <s v="Stephen Connor"/>
    <s v="Demand Plan"/>
    <n v="0"/>
    <n v="0"/>
    <n v="26"/>
    <n v="47"/>
    <m/>
    <n v="24"/>
    <n v="34"/>
    <n v="33"/>
    <n v="33"/>
    <n v="124"/>
    <n v="37"/>
    <n v="18"/>
    <n v="14"/>
    <n v="0"/>
    <n v="69"/>
    <n v="5"/>
    <n v="1"/>
    <n v="1"/>
    <n v="3"/>
    <n v="10"/>
    <n v="3"/>
    <n v="0"/>
    <n v="0"/>
    <n v="0"/>
    <n v="0"/>
  </r>
  <r>
    <s v="186004813/4815/4817"/>
    <s v="Synapt G2"/>
    <s v="MAN (UK50)"/>
    <n v="0"/>
    <s v="MS"/>
    <s v="Tof"/>
    <s v="HE Tof"/>
    <n v="150325.70000000001"/>
    <s v="Stephen Connor"/>
    <s v="Backlog"/>
    <n v="0"/>
    <n v="0"/>
    <n v="0"/>
    <n v="0"/>
    <n v="0"/>
    <n v="0"/>
    <n v="0"/>
    <n v="0"/>
    <n v="0"/>
    <n v="0"/>
    <n v="0"/>
    <n v="0"/>
    <n v="0"/>
    <n v="0"/>
    <n v="0"/>
    <n v="5"/>
    <n v="2"/>
    <n v="1"/>
    <n v="0"/>
    <n v="8"/>
    <n v="0"/>
    <n v="0"/>
    <n v="0"/>
    <n v="0"/>
    <n v="0"/>
  </r>
  <r>
    <s v="186004813/4815/4817"/>
    <s v="Synapt G2"/>
    <s v="MAN (UK50)"/>
    <n v="0"/>
    <s v="MS"/>
    <s v="Tof"/>
    <s v="HE Tof"/>
    <n v="150325.70000000001"/>
    <s v="Stephen Connor"/>
    <s v="End Inv @ Accept Plan Volume"/>
    <n v="0"/>
    <n v="0"/>
    <n v="0"/>
    <n v="0"/>
    <m/>
    <n v="3"/>
    <n v="1"/>
    <n v="6"/>
    <n v="0"/>
    <n v="10"/>
    <n v="1"/>
    <n v="15"/>
    <n v="19"/>
    <n v="7"/>
    <n v="7"/>
    <n v="2"/>
    <n v="1"/>
    <n v="0"/>
    <n v="0"/>
    <m/>
    <n v="0"/>
    <n v="0"/>
    <n v="0"/>
    <n v="0"/>
    <m/>
  </r>
  <r>
    <s v="186004813/4815/4817"/>
    <s v="Synapt G2"/>
    <s v="MAN (UK50)"/>
    <n v="0"/>
    <s v="MS"/>
    <s v="Tof"/>
    <s v="HE Tof"/>
    <n v="150325.70000000001"/>
    <s v="Stephen Connor"/>
    <s v="Planned Ending INV"/>
    <n v="0"/>
    <n v="0"/>
    <n v="0"/>
    <n v="0"/>
    <m/>
    <n v="3"/>
    <n v="1"/>
    <n v="6"/>
    <n v="0"/>
    <n v="10"/>
    <n v="1"/>
    <n v="15"/>
    <n v="19"/>
    <n v="7"/>
    <n v="7"/>
    <n v="2"/>
    <n v="1"/>
    <n v="0"/>
    <n v="0"/>
    <m/>
    <n v="0"/>
    <n v="0"/>
    <n v="0"/>
    <n v="0"/>
    <m/>
  </r>
  <r>
    <s v="186004813/4815/4817"/>
    <s v="Synapt G2"/>
    <s v="MAN (UK50)"/>
    <n v="0"/>
    <s v="MS"/>
    <s v="Tof"/>
    <s v="HE Tof"/>
    <n v="150325.70000000001"/>
    <s v="Stephen Connor"/>
    <s v="Planned Ending INV Value"/>
    <n v="0"/>
    <n v="0"/>
    <n v="0"/>
    <n v="0"/>
    <n v="0"/>
    <n v="505298.04"/>
    <n v="168432.68"/>
    <n v="1010596.08"/>
    <n v="0"/>
    <n v="1684326.7999999998"/>
    <n v="168432.68"/>
    <n v="2526490.1999999997"/>
    <n v="1852759.48"/>
    <n v="1052279.9000000001"/>
    <n v="1052279.9000000001"/>
    <n v="300651.40000000002"/>
    <n v="150325.70000000001"/>
    <n v="0"/>
    <n v="0"/>
    <m/>
    <n v="0"/>
    <n v="0"/>
    <n v="0"/>
    <n v="0"/>
    <m/>
  </r>
  <r>
    <s v="186004813/4815/4817"/>
    <s v="Synapt G2"/>
    <s v="MAN (UK50)"/>
    <n v="0"/>
    <s v="MS"/>
    <s v="Tof"/>
    <s v="HE Tof"/>
    <n v="150325.70000000001"/>
    <s v="Stephen Connor"/>
    <s v="Planned Ending Inv Value @ Accpt Plan"/>
    <m/>
    <m/>
    <m/>
    <m/>
    <n v="0"/>
    <m/>
    <m/>
    <m/>
    <m/>
    <n v="0"/>
    <n v="168432.68"/>
    <n v="2526490.1999999997"/>
    <n v="1852759.48"/>
    <n v="1052279.9000000001"/>
    <n v="1052279.9000000001"/>
    <n v="300651.40000000002"/>
    <n v="150325.70000000001"/>
    <n v="0"/>
    <n v="0"/>
    <m/>
    <n v="0"/>
    <n v="0"/>
    <n v="0"/>
    <n v="0"/>
    <m/>
  </r>
  <r>
    <s v="186004813/4815/4817"/>
    <s v="Synapt G2"/>
    <s v="MAN (UK50)"/>
    <n v="0"/>
    <s v="MS"/>
    <s v="Tof"/>
    <s v="HE Tof"/>
    <n v="150325.70000000001"/>
    <s v="Stephen Connor"/>
    <s v="Proposed Production "/>
    <m/>
    <m/>
    <m/>
    <m/>
    <m/>
    <m/>
    <m/>
    <m/>
    <m/>
    <m/>
    <m/>
    <m/>
    <n v="22"/>
    <n v="8"/>
    <n v="30"/>
    <n v="0"/>
    <n v="0"/>
    <m/>
    <n v="0"/>
    <n v="0"/>
    <n v="0"/>
    <n v="0"/>
    <n v="0"/>
    <n v="0"/>
    <n v="0"/>
  </r>
  <r>
    <s v="186005453/5453IVD"/>
    <s v="Xevo TQ-S/TQ-S IVD"/>
    <s v="WEX (EI10)"/>
    <n v="21"/>
    <s v="MS"/>
    <s v="Quads"/>
    <s v="HE TQs"/>
    <n v="71362.33"/>
    <s v="Wendy Noble"/>
    <s v="∆ Accepted from Proposed"/>
    <m/>
    <m/>
    <m/>
    <m/>
    <m/>
    <m/>
    <m/>
    <m/>
    <m/>
    <n v="0"/>
    <n v="0"/>
    <n v="0"/>
    <n v="-65"/>
    <n v="-65"/>
    <n v="-130"/>
    <n v="0"/>
    <n v="0"/>
    <n v="0"/>
    <n v="0"/>
    <m/>
    <n v="0"/>
    <n v="0"/>
    <n v="0"/>
    <n v="0"/>
    <m/>
  </r>
  <r>
    <s v="186005453/5453IVD"/>
    <s v="Xevo TQ-S/TQ-S IVD"/>
    <s v="WEX (EI10)"/>
    <n v="21"/>
    <s v="MS"/>
    <s v="Quads"/>
    <s v="HE TQs"/>
    <n v="71362.33"/>
    <s v="Wendy Noble"/>
    <s v="∆ Proposed from Current"/>
    <m/>
    <m/>
    <m/>
    <m/>
    <m/>
    <m/>
    <m/>
    <m/>
    <m/>
    <n v="0"/>
    <m/>
    <m/>
    <n v="0"/>
    <n v="0"/>
    <n v="0"/>
    <n v="0"/>
    <n v="0"/>
    <n v="0"/>
    <n v="0"/>
    <m/>
    <n v="0"/>
    <n v="0"/>
    <n v="0"/>
    <n v="1"/>
    <m/>
  </r>
  <r>
    <s v="186005453/5453IVD"/>
    <s v="Xevo TQ-S/TQ-S IVD"/>
    <s v="WEX (EI10)"/>
    <n v="21"/>
    <s v="MS"/>
    <s v="Quads"/>
    <s v="HE TQs"/>
    <n v="71362.33"/>
    <s v="Wendy Noble"/>
    <s v="Accepted Plan"/>
    <m/>
    <m/>
    <m/>
    <m/>
    <m/>
    <m/>
    <m/>
    <m/>
    <m/>
    <n v="0"/>
    <m/>
    <m/>
    <n v="0"/>
    <n v="0"/>
    <n v="0"/>
    <n v="74"/>
    <n v="97"/>
    <n v="89"/>
    <n v="95"/>
    <n v="355"/>
    <n v="86"/>
    <n v="90"/>
    <n v="90"/>
    <n v="105"/>
    <n v="0"/>
  </r>
  <r>
    <s v="186005453/5453IVD"/>
    <s v="Xevo TQ-S/TQ-S IVD"/>
    <s v="WEX (EI10)"/>
    <n v="21"/>
    <s v="MS"/>
    <s v="Quads"/>
    <s v="HE TQs"/>
    <n v="71362.33"/>
    <s v="Wendy Noble"/>
    <s v="Budget"/>
    <n v="0"/>
    <n v="0"/>
    <n v="0"/>
    <n v="0"/>
    <m/>
    <n v="0"/>
    <n v="0"/>
    <n v="0"/>
    <n v="0"/>
    <m/>
    <n v="0"/>
    <n v="0"/>
    <n v="0"/>
    <n v="0"/>
    <m/>
    <n v="73"/>
    <n v="75"/>
    <n v="80"/>
    <n v="95"/>
    <n v="323"/>
    <n v="0"/>
    <n v="0"/>
    <n v="0"/>
    <n v="0"/>
    <n v="0"/>
  </r>
  <r>
    <s v="186005453/5453IVD"/>
    <s v="Xevo TQ-S/TQ-S IVD"/>
    <s v="WEX (EI10)"/>
    <n v="21"/>
    <s v="MS"/>
    <s v="Quads"/>
    <s v="HE TQs"/>
    <n v="71362.33"/>
    <s v="Wendy Noble"/>
    <s v="Current Production Plan"/>
    <m/>
    <m/>
    <m/>
    <m/>
    <m/>
    <m/>
    <m/>
    <m/>
    <m/>
    <n v="0"/>
    <n v="60"/>
    <n v="52"/>
    <n v="65"/>
    <n v="65"/>
    <n v="242"/>
    <n v="74"/>
    <n v="97"/>
    <n v="89"/>
    <n v="95"/>
    <n v="355"/>
    <n v="86"/>
    <n v="90"/>
    <n v="90"/>
    <n v="104"/>
    <n v="0"/>
  </r>
  <r>
    <s v="186005453/5453IVD"/>
    <s v="Xevo TQ-S/TQ-S IVD"/>
    <s v="WEX (EI10)"/>
    <n v="21"/>
    <s v="MS"/>
    <s v="Quads"/>
    <s v="HE TQs"/>
    <n v="71362.33"/>
    <s v="Wendy Noble"/>
    <s v="Demand Plan"/>
    <m/>
    <m/>
    <m/>
    <m/>
    <m/>
    <m/>
    <m/>
    <m/>
    <m/>
    <n v="0"/>
    <m/>
    <m/>
    <m/>
    <m/>
    <n v="0"/>
    <n v="70"/>
    <n v="75"/>
    <n v="91"/>
    <n v="99"/>
    <n v="335"/>
    <n v="83"/>
    <n v="90"/>
    <n v="90"/>
    <n v="110"/>
    <n v="0"/>
  </r>
  <r>
    <s v="186005453/5453IVD"/>
    <s v="Xevo TQ-S/TQ-S IVD"/>
    <s v="WEX (EI10)"/>
    <n v="21"/>
    <s v="MS"/>
    <s v="Quads"/>
    <s v="HE TQs"/>
    <n v="71362.33"/>
    <s v="Wendy Noble"/>
    <s v="Backlog"/>
    <n v="0"/>
    <n v="0"/>
    <n v="0"/>
    <n v="0"/>
    <n v="0"/>
    <n v="0"/>
    <n v="0"/>
    <n v="0"/>
    <n v="0"/>
    <n v="0"/>
    <n v="0"/>
    <n v="0"/>
    <n v="0"/>
    <n v="0"/>
    <n v="0"/>
    <n v="21"/>
    <n v="38"/>
    <n v="41"/>
    <n v="34"/>
    <n v="134"/>
    <n v="26"/>
    <n v="0"/>
    <n v="0"/>
    <n v="0"/>
    <n v="0"/>
  </r>
  <r>
    <s v="186005453/5453IVD"/>
    <s v="Xevo TQ-S/TQ-S IVD"/>
    <s v="WEX (EI10)"/>
    <n v="21"/>
    <s v="MS"/>
    <s v="Quads"/>
    <s v="HE TQs"/>
    <n v="71362.33"/>
    <s v="Wendy Noble"/>
    <s v="End Inv @ Accept Plan Volume"/>
    <n v="0"/>
    <n v="0"/>
    <n v="0"/>
    <n v="0"/>
    <m/>
    <n v="0"/>
    <n v="0"/>
    <n v="11"/>
    <n v="5"/>
    <n v="16"/>
    <n v="19"/>
    <n v="14"/>
    <n v="21"/>
    <n v="5"/>
    <n v="5"/>
    <n v="10"/>
    <n v="32"/>
    <n v="31"/>
    <n v="28"/>
    <m/>
    <n v="32"/>
    <n v="32"/>
    <n v="32"/>
    <n v="27"/>
    <m/>
  </r>
  <r>
    <s v="186005453/5453IVD"/>
    <s v="Xevo TQ-S/TQ-S IVD"/>
    <s v="WEX (EI10)"/>
    <n v="21"/>
    <s v="MS"/>
    <s v="Quads"/>
    <s v="HE TQs"/>
    <n v="71362.33"/>
    <s v="Wendy Noble"/>
    <s v="Planned Ending INV"/>
    <n v="0"/>
    <n v="0"/>
    <n v="0"/>
    <n v="0"/>
    <m/>
    <n v="0"/>
    <n v="0"/>
    <n v="11"/>
    <n v="5"/>
    <n v="16"/>
    <n v="19"/>
    <n v="14"/>
    <n v="21"/>
    <n v="5"/>
    <n v="5"/>
    <n v="10"/>
    <n v="32"/>
    <n v="31"/>
    <n v="28"/>
    <m/>
    <n v="33"/>
    <n v="33"/>
    <n v="33"/>
    <n v="28"/>
    <m/>
  </r>
  <r>
    <s v="186005453/5453IVD"/>
    <s v="Xevo TQ-S/TQ-S IVD"/>
    <s v="WEX (EI10)"/>
    <n v="21"/>
    <s v="MS"/>
    <s v="Quads"/>
    <s v="HE TQs"/>
    <n v="71362.33"/>
    <s v="Wendy Noble"/>
    <s v="Planned Ending INV Value"/>
    <n v="0"/>
    <n v="0"/>
    <n v="0"/>
    <n v="0"/>
    <n v="0"/>
    <n v="0"/>
    <n v="0"/>
    <n v="925835.35000000009"/>
    <n v="420834.25"/>
    <n v="1346669.6"/>
    <n v="1599170.1500000001"/>
    <n v="1178335.9000000001"/>
    <n v="2440838.6500000004"/>
    <n v="356811.65"/>
    <n v="356811.65"/>
    <n v="713623.3"/>
    <n v="2283594.56"/>
    <n v="2212232.23"/>
    <n v="1998145.24"/>
    <m/>
    <n v="2354956.89"/>
    <n v="2354956.89"/>
    <n v="2354956.89"/>
    <n v="1998145.24"/>
    <m/>
  </r>
  <r>
    <s v="186005453/5453IVD"/>
    <s v="Xevo TQ-S/TQ-S IVD"/>
    <s v="WEX (EI10)"/>
    <n v="21"/>
    <s v="MS"/>
    <s v="Quads"/>
    <s v="HE TQs"/>
    <n v="71362.33"/>
    <s v="Wendy Noble"/>
    <s v="Planned Ending Inv Value @ Accpt Plan"/>
    <m/>
    <m/>
    <m/>
    <m/>
    <n v="0"/>
    <m/>
    <m/>
    <m/>
    <m/>
    <n v="0"/>
    <n v="1599170.1500000001"/>
    <n v="1178335.9000000001"/>
    <n v="2440838.6500000004"/>
    <n v="356811.65"/>
    <n v="356811.65"/>
    <n v="713623.3"/>
    <n v="2283594.56"/>
    <n v="2212232.23"/>
    <n v="1998145.24"/>
    <m/>
    <n v="2283594.56"/>
    <n v="2283594.56"/>
    <n v="2283594.56"/>
    <n v="1926782.9100000001"/>
    <m/>
  </r>
  <r>
    <s v="186005453/5453IVD"/>
    <s v="Xevo TQ-S/TQ-S IVD"/>
    <s v="WEX (EI10)"/>
    <n v="21"/>
    <s v="MS"/>
    <s v="Quads"/>
    <s v="HE TQs"/>
    <n v="71362.33"/>
    <s v="Wendy Noble"/>
    <s v="Proposed Production "/>
    <m/>
    <m/>
    <m/>
    <m/>
    <m/>
    <m/>
    <m/>
    <m/>
    <m/>
    <m/>
    <m/>
    <m/>
    <n v="65"/>
    <n v="65"/>
    <n v="130"/>
    <n v="74"/>
    <n v="97"/>
    <n v="89"/>
    <n v="95"/>
    <n v="355"/>
    <n v="86"/>
    <n v="90"/>
    <n v="90"/>
    <n v="105"/>
    <n v="0"/>
  </r>
  <r>
    <s v="186005814-16"/>
    <s v="Synapt G2-S (Mosquito)"/>
    <s v="MAN (UK50)"/>
    <n v="6"/>
    <s v="MS"/>
    <s v="Tof"/>
    <s v="HE Tof"/>
    <n v="147586.93"/>
    <s v="Stephen Connor"/>
    <s v="∆ Accepted from Proposed"/>
    <m/>
    <m/>
    <m/>
    <m/>
    <m/>
    <m/>
    <m/>
    <m/>
    <m/>
    <n v="0"/>
    <n v="0"/>
    <n v="0"/>
    <n v="-20"/>
    <n v="-55"/>
    <n v="-75"/>
    <n v="0"/>
    <n v="0"/>
    <n v="0"/>
    <n v="0"/>
    <m/>
    <n v="0"/>
    <n v="-10"/>
    <n v="5"/>
    <n v="5"/>
    <m/>
  </r>
  <r>
    <s v="186005814-16"/>
    <s v="Synapt G2-S (Mosquito)"/>
    <s v="MAN (UK50)"/>
    <n v="6"/>
    <s v="MS"/>
    <s v="Tof"/>
    <s v="HE Tof"/>
    <n v="147586.93"/>
    <s v="Stephen Connor"/>
    <s v="∆ Proposed from Current"/>
    <m/>
    <m/>
    <m/>
    <m/>
    <m/>
    <m/>
    <m/>
    <m/>
    <m/>
    <n v="0"/>
    <m/>
    <m/>
    <n v="0"/>
    <n v="0"/>
    <n v="0"/>
    <n v="0"/>
    <n v="0"/>
    <n v="0"/>
    <n v="0"/>
    <m/>
    <n v="0"/>
    <n v="0"/>
    <n v="5"/>
    <n v="0"/>
    <m/>
  </r>
  <r>
    <s v="186005814-16"/>
    <s v="Synapt G2-S (Mosquito)"/>
    <s v="MAN (UK50)"/>
    <n v="6"/>
    <s v="MS"/>
    <s v="Tof"/>
    <s v="HE Tof"/>
    <n v="147586.93"/>
    <s v="Stephen Connor"/>
    <s v="Accepted Plan"/>
    <m/>
    <m/>
    <m/>
    <m/>
    <m/>
    <m/>
    <m/>
    <m/>
    <m/>
    <n v="0"/>
    <m/>
    <m/>
    <n v="0"/>
    <n v="0"/>
    <n v="0"/>
    <n v="28"/>
    <n v="38"/>
    <n v="18"/>
    <n v="28"/>
    <n v="112"/>
    <n v="35"/>
    <n v="20"/>
    <n v="30"/>
    <n v="20"/>
    <n v="0"/>
  </r>
  <r>
    <s v="186005814-16"/>
    <s v="Synapt G2-S (Mosquito)"/>
    <s v="MAN (UK50)"/>
    <n v="6"/>
    <s v="MS"/>
    <s v="Tof"/>
    <s v="HE Tof"/>
    <n v="147586.93"/>
    <s v="Stephen Connor"/>
    <s v="Budget"/>
    <n v="0"/>
    <n v="0"/>
    <n v="0"/>
    <n v="0"/>
    <m/>
    <n v="0"/>
    <n v="0"/>
    <n v="0"/>
    <n v="0"/>
    <m/>
    <n v="0"/>
    <n v="0"/>
    <n v="0"/>
    <n v="0"/>
    <m/>
    <n v="25"/>
    <n v="37"/>
    <n v="39"/>
    <n v="41"/>
    <n v="142"/>
    <n v="30"/>
    <n v="28"/>
    <n v="20"/>
    <n v="15"/>
    <n v="93"/>
  </r>
  <r>
    <s v="186005814-16"/>
    <s v="Synapt G2-S (Mosquito)"/>
    <s v="MAN (UK50)"/>
    <n v="6"/>
    <s v="MS"/>
    <s v="Tof"/>
    <s v="HE Tof"/>
    <n v="147586.93"/>
    <s v="Stephen Connor"/>
    <s v="Current Production Plan"/>
    <m/>
    <m/>
    <m/>
    <m/>
    <m/>
    <m/>
    <m/>
    <m/>
    <m/>
    <n v="0"/>
    <n v="0"/>
    <n v="0"/>
    <n v="0"/>
    <n v="0"/>
    <n v="0"/>
    <n v="28"/>
    <n v="38"/>
    <n v="18"/>
    <n v="28"/>
    <n v="112"/>
    <n v="35"/>
    <n v="30"/>
    <n v="20"/>
    <n v="15"/>
    <n v="0"/>
  </r>
  <r>
    <s v="186005814-16"/>
    <s v="Synapt G2-S (Mosquito)"/>
    <s v="MAN (UK50)"/>
    <n v="6"/>
    <s v="MS"/>
    <s v="Tof"/>
    <s v="HE Tof"/>
    <n v="147586.93"/>
    <s v="Stephen Connor"/>
    <s v="Demand Plan"/>
    <n v="0"/>
    <n v="0"/>
    <n v="26"/>
    <n v="47"/>
    <m/>
    <n v="24"/>
    <n v="34"/>
    <n v="33"/>
    <n v="33"/>
    <n v="124"/>
    <n v="37"/>
    <n v="18"/>
    <n v="14"/>
    <n v="0"/>
    <n v="69"/>
    <n v="22"/>
    <n v="23"/>
    <n v="28"/>
    <n v="30"/>
    <n v="103"/>
    <n v="27"/>
    <n v="25"/>
    <n v="20"/>
    <n v="30"/>
    <n v="0"/>
  </r>
  <r>
    <s v="186005814-16"/>
    <s v="Synapt G2-S (Mosquito)"/>
    <s v="MAN (UK50)"/>
    <n v="6"/>
    <s v="MS"/>
    <s v="Tof"/>
    <s v="HE Tof"/>
    <n v="147586.93"/>
    <s v="Stephen Connor"/>
    <s v="Backlog"/>
    <n v="0"/>
    <n v="0"/>
    <n v="0"/>
    <n v="0"/>
    <n v="0"/>
    <n v="0"/>
    <n v="0"/>
    <n v="0"/>
    <n v="0"/>
    <n v="0"/>
    <n v="0"/>
    <n v="0"/>
    <n v="0"/>
    <n v="0"/>
    <n v="0"/>
    <n v="5"/>
    <n v="12"/>
    <n v="10"/>
    <n v="18"/>
    <n v="45"/>
    <n v="19"/>
    <n v="0"/>
    <n v="0"/>
    <n v="0"/>
    <n v="0"/>
  </r>
  <r>
    <s v="186005814-16"/>
    <s v="Synapt G2-S (Mosquito)"/>
    <s v="MAN (UK50)"/>
    <n v="6"/>
    <s v="MS"/>
    <s v="Tof"/>
    <s v="HE Tof"/>
    <n v="147586.93"/>
    <s v="Stephen Connor"/>
    <s v="End Inv @ Accept Plan Volume"/>
    <m/>
    <m/>
    <m/>
    <m/>
    <m/>
    <m/>
    <m/>
    <m/>
    <m/>
    <n v="0"/>
    <n v="0"/>
    <n v="0"/>
    <n v="0"/>
    <n v="13"/>
    <n v="13"/>
    <n v="10"/>
    <n v="25"/>
    <n v="16"/>
    <n v="7"/>
    <m/>
    <n v="0"/>
    <n v="-5"/>
    <n v="5"/>
    <n v="-5"/>
    <m/>
  </r>
  <r>
    <s v="186005814-16"/>
    <s v="Synapt G2-S (Mosquito)"/>
    <s v="MAN (UK50)"/>
    <n v="6"/>
    <s v="MS"/>
    <s v="Tof"/>
    <s v="HE Tof"/>
    <n v="147586.93"/>
    <s v="Stephen Connor"/>
    <s v="Planned Ending INV"/>
    <m/>
    <m/>
    <m/>
    <m/>
    <m/>
    <m/>
    <m/>
    <m/>
    <m/>
    <n v="0"/>
    <n v="0"/>
    <n v="0"/>
    <n v="0"/>
    <n v="13"/>
    <n v="13"/>
    <n v="10"/>
    <n v="25"/>
    <n v="16"/>
    <n v="7"/>
    <m/>
    <n v="13"/>
    <n v="18"/>
    <n v="23"/>
    <n v="8"/>
    <m/>
  </r>
  <r>
    <s v="186005814-16"/>
    <s v="Synapt G2-S (Mosquito)"/>
    <s v="MAN (UK50)"/>
    <n v="6"/>
    <s v="MS"/>
    <s v="Tof"/>
    <s v="HE Tof"/>
    <n v="147586.93"/>
    <s v="Stephen Connor"/>
    <s v="Planned Ending INV Value"/>
    <n v="0"/>
    <n v="0"/>
    <n v="0"/>
    <n v="0"/>
    <n v="0"/>
    <n v="0"/>
    <n v="0"/>
    <n v="0"/>
    <n v="0"/>
    <n v="0"/>
    <n v="0"/>
    <n v="0"/>
    <n v="0"/>
    <n v="1918630.0899999999"/>
    <n v="1918630.0899999999"/>
    <n v="1475869.2999999998"/>
    <n v="3689673.25"/>
    <n v="2361390.88"/>
    <n v="1033108.51"/>
    <m/>
    <n v="1918630.0899999999"/>
    <n v="2656564.7399999998"/>
    <n v="3394499.3899999997"/>
    <n v="1180695.44"/>
    <m/>
  </r>
  <r>
    <s v="186005814-16"/>
    <s v="Synapt G2-S (Mosquito)"/>
    <s v="MAN (UK50)"/>
    <n v="6"/>
    <s v="MS"/>
    <s v="Tof"/>
    <s v="HE Tof"/>
    <n v="147586.93"/>
    <s v="Stephen Connor"/>
    <s v="Planned Ending Inv Value @ Accpt Plan"/>
    <m/>
    <m/>
    <m/>
    <m/>
    <n v="0"/>
    <m/>
    <m/>
    <m/>
    <m/>
    <n v="0"/>
    <n v="0"/>
    <n v="0"/>
    <n v="0"/>
    <n v="1918630.0899999999"/>
    <n v="1918630.0899999999"/>
    <n v="1475869.2999999998"/>
    <n v="3689673.25"/>
    <n v="2361390.88"/>
    <n v="1033108.51"/>
    <m/>
    <n v="0"/>
    <n v="0"/>
    <n v="737934.64999999991"/>
    <n v="0"/>
    <m/>
  </r>
  <r>
    <s v="186005814-16"/>
    <s v="Synapt G2-S (Mosquito)"/>
    <s v="MAN (UK50)"/>
    <n v="6"/>
    <s v="MS"/>
    <s v="Tof"/>
    <s v="HE Tof"/>
    <n v="147586.93"/>
    <s v="Stephen Connor"/>
    <s v="Proposed Production "/>
    <m/>
    <m/>
    <m/>
    <m/>
    <m/>
    <m/>
    <m/>
    <m/>
    <m/>
    <m/>
    <m/>
    <m/>
    <n v="20"/>
    <n v="55"/>
    <n v="75"/>
    <n v="28"/>
    <n v="38"/>
    <n v="18"/>
    <n v="28"/>
    <n v="112"/>
    <n v="35"/>
    <n v="30"/>
    <n v="25"/>
    <n v="15"/>
    <n v="0"/>
  </r>
  <r>
    <s v="186005833/5833IVD"/>
    <s v="Xevo TQD (Harrier)/IVD"/>
    <s v="WEX (EI10)"/>
    <n v="23"/>
    <s v="MS"/>
    <s v="Quads"/>
    <s v="LE TQs"/>
    <n v="36558.35"/>
    <s v="Wendy Noble"/>
    <s v="∆ Accepted from Proposed"/>
    <m/>
    <m/>
    <m/>
    <m/>
    <m/>
    <m/>
    <m/>
    <m/>
    <m/>
    <n v="0"/>
    <n v="0"/>
    <n v="0"/>
    <n v="-46"/>
    <n v="-45"/>
    <n v="-91"/>
    <n v="0"/>
    <n v="0"/>
    <n v="0"/>
    <n v="0"/>
    <m/>
    <n v="0"/>
    <n v="0"/>
    <n v="0"/>
    <n v="0"/>
    <m/>
  </r>
  <r>
    <s v="186005833/5833IVD"/>
    <s v="Xevo TQD (Harrier)/IVD"/>
    <s v="WEX (EI10)"/>
    <n v="23"/>
    <s v="MS"/>
    <s v="Quads"/>
    <s v="LE TQs"/>
    <n v="36558.35"/>
    <s v="Wendy Noble"/>
    <s v="∆ Proposed from Current"/>
    <m/>
    <m/>
    <m/>
    <m/>
    <m/>
    <m/>
    <m/>
    <m/>
    <m/>
    <n v="0"/>
    <m/>
    <m/>
    <n v="0"/>
    <n v="-10"/>
    <n v="-10"/>
    <n v="0"/>
    <n v="0"/>
    <n v="0"/>
    <n v="0"/>
    <m/>
    <n v="0"/>
    <n v="14"/>
    <n v="5"/>
    <n v="-5"/>
    <m/>
  </r>
  <r>
    <s v="186005833/5833IVD"/>
    <s v="Xevo TQD (Harrier)/IVD"/>
    <s v="WEX (EI10)"/>
    <n v="23"/>
    <s v="MS"/>
    <s v="Quads"/>
    <s v="LE TQs"/>
    <n v="36558.35"/>
    <s v="Wendy Noble"/>
    <s v="Accepted Plan"/>
    <m/>
    <m/>
    <m/>
    <m/>
    <m/>
    <m/>
    <m/>
    <m/>
    <m/>
    <n v="0"/>
    <m/>
    <m/>
    <n v="0"/>
    <n v="0"/>
    <n v="0"/>
    <n v="45"/>
    <n v="59"/>
    <n v="60"/>
    <n v="28"/>
    <n v="192"/>
    <n v="67"/>
    <n v="75"/>
    <n v="60"/>
    <n v="70"/>
    <n v="0"/>
  </r>
  <r>
    <s v="186005833/5833IVD"/>
    <s v="Xevo TQD (Harrier)/IVD"/>
    <s v="WEX (EI10)"/>
    <n v="23"/>
    <s v="MS"/>
    <s v="Quads"/>
    <s v="LE TQs"/>
    <n v="36558.35"/>
    <s v="Wendy Noble"/>
    <s v="Budget"/>
    <n v="0"/>
    <n v="0"/>
    <n v="0"/>
    <n v="0"/>
    <m/>
    <n v="0"/>
    <n v="0"/>
    <n v="0"/>
    <n v="0"/>
    <m/>
    <n v="0"/>
    <n v="0"/>
    <n v="0"/>
    <n v="0"/>
    <m/>
    <n v="45"/>
    <n v="54"/>
    <n v="57"/>
    <n v="75"/>
    <n v="231"/>
    <n v="0"/>
    <n v="0"/>
    <n v="0"/>
    <n v="0"/>
    <n v="0"/>
  </r>
  <r>
    <s v="186005833/5833IVD"/>
    <s v="Xevo TQD (Harrier)/IVD"/>
    <s v="WEX (EI10)"/>
    <n v="23"/>
    <s v="MS"/>
    <s v="Quads"/>
    <s v="LE TQs"/>
    <n v="36558.35"/>
    <s v="Wendy Noble"/>
    <s v="Current Production Plan"/>
    <m/>
    <m/>
    <m/>
    <m/>
    <m/>
    <m/>
    <m/>
    <m/>
    <m/>
    <n v="0"/>
    <n v="0"/>
    <n v="0"/>
    <n v="0"/>
    <n v="37"/>
    <n v="37"/>
    <n v="45"/>
    <n v="59"/>
    <n v="60"/>
    <n v="28"/>
    <n v="192"/>
    <n v="67"/>
    <n v="61"/>
    <n v="55"/>
    <n v="75"/>
    <n v="0"/>
  </r>
  <r>
    <s v="186005833/5833IVD"/>
    <s v="Xevo TQD (Harrier)/IVD"/>
    <s v="WEX (EI10)"/>
    <n v="23"/>
    <s v="MS"/>
    <s v="Quads"/>
    <s v="LE TQs"/>
    <n v="36558.35"/>
    <s v="Wendy Noble"/>
    <s v="Demand Plan"/>
    <n v="0"/>
    <n v="0"/>
    <n v="0"/>
    <n v="0"/>
    <m/>
    <n v="0"/>
    <n v="0"/>
    <n v="0"/>
    <n v="0"/>
    <n v="0"/>
    <n v="0"/>
    <n v="2"/>
    <n v="16"/>
    <n v="38"/>
    <n v="56"/>
    <n v="36"/>
    <n v="48"/>
    <n v="49"/>
    <n v="57"/>
    <n v="190"/>
    <n v="72"/>
    <n v="60"/>
    <n v="60"/>
    <n v="70"/>
    <n v="0"/>
  </r>
  <r>
    <s v="186005833/5833IVD"/>
    <s v="Xevo TQD (Harrier)/IVD"/>
    <s v="WEX (EI10)"/>
    <n v="23"/>
    <s v="MS"/>
    <s v="Quads"/>
    <s v="LE TQs"/>
    <n v="36558.35"/>
    <s v="Wendy Noble"/>
    <s v="Backlog"/>
    <n v="0"/>
    <n v="0"/>
    <n v="0"/>
    <n v="0"/>
    <n v="0"/>
    <n v="0"/>
    <n v="0"/>
    <n v="0"/>
    <n v="0"/>
    <n v="0"/>
    <n v="0"/>
    <n v="0"/>
    <n v="0"/>
    <n v="0"/>
    <n v="0"/>
    <n v="12"/>
    <n v="12"/>
    <n v="20"/>
    <n v="18"/>
    <n v="62"/>
    <n v="22"/>
    <n v="0"/>
    <n v="0"/>
    <n v="0"/>
    <n v="0"/>
  </r>
  <r>
    <s v="186005833/5833IVD"/>
    <s v="Xevo TQD (Harrier)/IVD"/>
    <s v="WEX (EI10)"/>
    <n v="23"/>
    <s v="MS"/>
    <s v="Quads"/>
    <s v="LE TQs"/>
    <n v="36558.35"/>
    <s v="Wendy Noble"/>
    <s v="End Inv @ Accept Plan Volume"/>
    <n v="0"/>
    <n v="0"/>
    <n v="0"/>
    <n v="0"/>
    <m/>
    <n v="0"/>
    <n v="0"/>
    <n v="0"/>
    <n v="28"/>
    <n v="28"/>
    <n v="0"/>
    <n v="0"/>
    <n v="22"/>
    <n v="28"/>
    <n v="28"/>
    <n v="29"/>
    <n v="40"/>
    <n v="52"/>
    <n v="22"/>
    <m/>
    <n v="12"/>
    <n v="27"/>
    <n v="27"/>
    <n v="27"/>
    <m/>
  </r>
  <r>
    <s v="186005833/5833IVD"/>
    <s v="Xevo TQD (Harrier)/IVD"/>
    <s v="WEX (EI10)"/>
    <n v="23"/>
    <s v="MS"/>
    <s v="Quads"/>
    <s v="LE TQs"/>
    <n v="36558.35"/>
    <s v="Wendy Noble"/>
    <s v="Planned Ending INV"/>
    <n v="0"/>
    <n v="0"/>
    <n v="0"/>
    <n v="0"/>
    <m/>
    <n v="0"/>
    <n v="0"/>
    <n v="0"/>
    <n v="28"/>
    <n v="28"/>
    <n v="0"/>
    <n v="0"/>
    <n v="22"/>
    <n v="28"/>
    <n v="28"/>
    <n v="29"/>
    <n v="40"/>
    <n v="52"/>
    <n v="22"/>
    <m/>
    <n v="13"/>
    <n v="28"/>
    <n v="28"/>
    <n v="28"/>
    <m/>
  </r>
  <r>
    <s v="186005833/5833IVD"/>
    <s v="Xevo TQD (Harrier)/IVD"/>
    <s v="WEX (EI10)"/>
    <n v="23"/>
    <s v="MS"/>
    <s v="Quads"/>
    <s v="LE TQs"/>
    <n v="36558.35"/>
    <s v="Wendy Noble"/>
    <s v="Planned Ending INV Value"/>
    <n v="0"/>
    <n v="0"/>
    <n v="0"/>
    <n v="0"/>
    <n v="0"/>
    <n v="0"/>
    <n v="0"/>
    <n v="0"/>
    <n v="1302000"/>
    <n v="1302000"/>
    <n v="0"/>
    <n v="0"/>
    <n v="1209000"/>
    <n v="1023633.7999999999"/>
    <n v="1023633.7999999999"/>
    <n v="1060192.1499999999"/>
    <n v="1462334"/>
    <n v="1901034.2"/>
    <n v="804283.7"/>
    <m/>
    <n v="475258.55"/>
    <n v="1023633.7999999999"/>
    <n v="1023633.7999999999"/>
    <n v="1023633.7999999999"/>
    <m/>
  </r>
  <r>
    <s v="186005833/5833IVD"/>
    <s v="Xevo TQD (Harrier)/IVD"/>
    <s v="WEX (EI10)"/>
    <n v="23"/>
    <s v="MS"/>
    <s v="Quads"/>
    <s v="LE TQs"/>
    <n v="36558.35"/>
    <s v="Wendy Noble"/>
    <s v="Planned Ending Inv Value @ Accpt Plan"/>
    <m/>
    <m/>
    <m/>
    <m/>
    <n v="0"/>
    <m/>
    <m/>
    <m/>
    <m/>
    <n v="0"/>
    <n v="0"/>
    <n v="0"/>
    <n v="1209000"/>
    <n v="1023633.7999999999"/>
    <n v="1023633.7999999999"/>
    <n v="1060192.1499999999"/>
    <n v="1462334"/>
    <n v="1901034.2"/>
    <n v="804283.7"/>
    <m/>
    <n v="438700.19999999995"/>
    <n v="987075.45"/>
    <n v="987075.45"/>
    <n v="987075.45"/>
    <m/>
  </r>
  <r>
    <s v="186005833/5833IVD"/>
    <s v="Xevo TQD (Harrier)/IVD"/>
    <s v="WEX (EI10)"/>
    <n v="23"/>
    <s v="MS"/>
    <s v="Quads"/>
    <s v="LE TQs"/>
    <n v="36558.35"/>
    <s v="Wendy Noble"/>
    <s v="Proposed Production "/>
    <m/>
    <m/>
    <m/>
    <m/>
    <m/>
    <m/>
    <m/>
    <m/>
    <m/>
    <m/>
    <m/>
    <m/>
    <n v="46"/>
    <n v="45"/>
    <n v="91"/>
    <n v="45"/>
    <n v="59"/>
    <n v="60"/>
    <n v="28"/>
    <n v="192"/>
    <n v="67"/>
    <n v="75"/>
    <n v="60"/>
    <n v="70"/>
    <n v="0"/>
  </r>
  <r>
    <s v="186015000IVD"/>
    <s v="ACQUITY UPLC I-Class BSM, IVD"/>
    <s v="MIL (US31)"/>
    <m/>
    <s v="LC"/>
    <s v="I-Class"/>
    <s v="Pumps"/>
    <n v="8275.5499999999993"/>
    <s v="Sharon Bibbo"/>
    <s v="∆ Accepted from Proposed"/>
    <m/>
    <m/>
    <m/>
    <m/>
    <m/>
    <m/>
    <m/>
    <m/>
    <m/>
    <n v="0"/>
    <m/>
    <m/>
    <m/>
    <m/>
    <n v="0"/>
    <n v="0"/>
    <n v="0"/>
    <n v="0"/>
    <n v="0"/>
    <m/>
    <n v="0"/>
    <n v="0"/>
    <n v="0"/>
    <n v="0"/>
    <m/>
  </r>
  <r>
    <s v="186015000IVD"/>
    <s v="ACQUITY UPLC I-Class BSM, IVD"/>
    <s v="MIL (US31)"/>
    <m/>
    <s v="LC"/>
    <s v="I-Class"/>
    <s v="Pumps"/>
    <n v="8275.5499999999993"/>
    <s v="Sharon Bibbo"/>
    <s v="∆ Proposed from Current"/>
    <m/>
    <m/>
    <m/>
    <m/>
    <m/>
    <m/>
    <m/>
    <m/>
    <m/>
    <n v="0"/>
    <m/>
    <m/>
    <m/>
    <m/>
    <n v="0"/>
    <n v="0"/>
    <n v="0"/>
    <n v="0"/>
    <n v="0"/>
    <m/>
    <n v="0"/>
    <n v="-5"/>
    <n v="0"/>
    <n v="0"/>
    <m/>
  </r>
  <r>
    <s v="186015000IVD"/>
    <s v="ACQUITY UPLC I-Class BSM, IVD"/>
    <s v="MIL (US31)"/>
    <m/>
    <s v="LC"/>
    <s v="I-Class"/>
    <s v="Pumps"/>
    <n v="8275.5499999999993"/>
    <s v="Sharon Bibbo"/>
    <s v="Accepted Plan"/>
    <m/>
    <m/>
    <m/>
    <m/>
    <m/>
    <m/>
    <m/>
    <m/>
    <m/>
    <n v="0"/>
    <m/>
    <m/>
    <m/>
    <m/>
    <n v="0"/>
    <n v="0"/>
    <n v="0"/>
    <n v="0"/>
    <n v="25"/>
    <n v="25"/>
    <n v="0"/>
    <n v="5"/>
    <n v="10"/>
    <n v="10"/>
    <n v="0"/>
  </r>
  <r>
    <s v="186015000IVD"/>
    <s v="ACQUITY UPLC I-Class BSM, IVD"/>
    <s v="MIL (US31)"/>
    <m/>
    <s v="LC"/>
    <s v="I-Class"/>
    <s v="Pumps"/>
    <n v="8275.5499999999993"/>
    <s v="Sharon Bibbo"/>
    <s v="Budget"/>
    <n v="0"/>
    <n v="0"/>
    <n v="0"/>
    <n v="0"/>
    <m/>
    <n v="0"/>
    <n v="0"/>
    <n v="0"/>
    <n v="0"/>
    <m/>
    <n v="0"/>
    <n v="0"/>
    <n v="0"/>
    <n v="0"/>
    <n v="0"/>
    <n v="0"/>
    <n v="0"/>
    <n v="0"/>
    <n v="0"/>
    <n v="0"/>
    <n v="0"/>
    <n v="0"/>
    <n v="0"/>
    <n v="0"/>
    <n v="0"/>
  </r>
  <r>
    <s v="186015000IVD"/>
    <s v="ACQUITY UPLC I-Class BSM, IVD"/>
    <s v="MIL (US31)"/>
    <m/>
    <s v="LC"/>
    <s v="I-Class"/>
    <s v="Pumps"/>
    <n v="8275.5499999999993"/>
    <s v="Sharon Bibbo"/>
    <s v="Current Production Plan"/>
    <m/>
    <m/>
    <m/>
    <m/>
    <m/>
    <m/>
    <m/>
    <m/>
    <m/>
    <n v="0"/>
    <m/>
    <m/>
    <m/>
    <m/>
    <n v="0"/>
    <n v="0"/>
    <n v="0"/>
    <n v="0"/>
    <n v="25"/>
    <n v="25"/>
    <n v="0"/>
    <n v="10"/>
    <n v="10"/>
    <n v="10"/>
    <n v="0"/>
  </r>
  <r>
    <s v="186015000IVD"/>
    <s v="ACQUITY UPLC I-Class BSM, IVD"/>
    <s v="MIL (US31)"/>
    <m/>
    <s v="LC"/>
    <s v="I-Class"/>
    <s v="Pumps"/>
    <n v="8275.5499999999993"/>
    <s v="Sharon Bibbo"/>
    <s v="Demand Plan"/>
    <n v="0"/>
    <n v="0"/>
    <n v="0"/>
    <n v="0"/>
    <m/>
    <n v="0"/>
    <n v="0"/>
    <n v="0"/>
    <n v="0"/>
    <n v="0"/>
    <n v="0"/>
    <n v="0"/>
    <n v="0"/>
    <n v="0"/>
    <n v="0"/>
    <n v="0"/>
    <n v="0"/>
    <n v="0"/>
    <n v="3"/>
    <n v="3"/>
    <n v="8"/>
    <n v="10"/>
    <n v="10"/>
    <n v="10"/>
    <n v="0"/>
  </r>
  <r>
    <s v="186015000IVD"/>
    <s v="ACQUITY UPLC I-Class BSM, IVD"/>
    <s v="MIL (US31)"/>
    <m/>
    <s v="LC"/>
    <s v="I-Class"/>
    <s v="Pumps"/>
    <n v="8275.5499999999993"/>
    <s v="Sharon Bibbo"/>
    <s v="Backlog"/>
    <n v="0"/>
    <n v="0"/>
    <n v="0"/>
    <n v="0"/>
    <n v="0"/>
    <n v="0"/>
    <n v="0"/>
    <n v="0"/>
    <n v="0"/>
    <n v="0"/>
    <n v="0"/>
    <n v="0"/>
    <n v="0"/>
    <n v="0"/>
    <n v="0"/>
    <n v="0"/>
    <n v="0"/>
    <n v="0"/>
    <n v="0"/>
    <n v="0"/>
    <n v="1"/>
    <n v="0"/>
    <n v="0"/>
    <n v="0"/>
    <n v="0"/>
  </r>
  <r>
    <s v="186015000IVD"/>
    <s v="ACQUITY UPLC I-Class BSM, IVD"/>
    <s v="MIL (US31)"/>
    <n v="55"/>
    <s v="LC"/>
    <s v="I-Class"/>
    <s v="Pumps"/>
    <n v="8275.5499999999993"/>
    <s v="Sharon Bibbo"/>
    <s v="End Inv @ Accept Plan Volume"/>
    <n v="0"/>
    <n v="0"/>
    <n v="0"/>
    <n v="0"/>
    <m/>
    <n v="0"/>
    <n v="0"/>
    <n v="0"/>
    <n v="0"/>
    <n v="0"/>
    <n v="0"/>
    <n v="0"/>
    <n v="0"/>
    <n v="0"/>
    <n v="0"/>
    <n v="0"/>
    <n v="0"/>
    <n v="0"/>
    <n v="22"/>
    <m/>
    <n v="15"/>
    <n v="10"/>
    <n v="10"/>
    <n v="10"/>
    <m/>
  </r>
  <r>
    <s v="186015000IVD"/>
    <s v="ACQUITY UPLC I-Class BSM, IVD"/>
    <s v="MIL (US31)"/>
    <n v="55"/>
    <s v="LC"/>
    <s v="I-Class"/>
    <s v="Pumps"/>
    <n v="8275.5499999999993"/>
    <s v="Sharon Bibbo"/>
    <s v="Planned Ending INV"/>
    <n v="0"/>
    <n v="0"/>
    <n v="0"/>
    <n v="0"/>
    <m/>
    <n v="0"/>
    <n v="0"/>
    <n v="0"/>
    <n v="0"/>
    <n v="0"/>
    <n v="0"/>
    <n v="0"/>
    <n v="0"/>
    <n v="0"/>
    <n v="0"/>
    <n v="0"/>
    <n v="0"/>
    <n v="0"/>
    <n v="22"/>
    <m/>
    <n v="15"/>
    <n v="10"/>
    <n v="10"/>
    <n v="10"/>
    <m/>
  </r>
  <r>
    <s v="186015000IVD"/>
    <s v="ACQUITY UPLC I-Class BSM, IVD"/>
    <s v="MIL (US31)"/>
    <m/>
    <s v="LC"/>
    <s v="I-Class"/>
    <s v="Pumps"/>
    <n v="8275.5499999999993"/>
    <s v="Sharon Bibbo"/>
    <s v="Planned Ending INV Value"/>
    <n v="0"/>
    <n v="0"/>
    <n v="0"/>
    <n v="0"/>
    <n v="0"/>
    <n v="0"/>
    <n v="0"/>
    <n v="0"/>
    <n v="0"/>
    <n v="0"/>
    <n v="0"/>
    <n v="0"/>
    <n v="0"/>
    <n v="0"/>
    <n v="0"/>
    <n v="0"/>
    <n v="0"/>
    <n v="0"/>
    <n v="182062.09999999998"/>
    <m/>
    <n v="124133.24999999999"/>
    <n v="82755.5"/>
    <n v="82755.5"/>
    <n v="82755.5"/>
    <m/>
  </r>
  <r>
    <s v="186015000IVD"/>
    <s v="ACQUITY UPLC I-Class BSM, IVD"/>
    <s v="MIL (US31)"/>
    <m/>
    <s v="LC"/>
    <s v="I-Class"/>
    <s v="Pumps"/>
    <n v="8275.5499999999993"/>
    <s v="Sharon Bibbo"/>
    <s v="Planned Ending Inv Value @ Accpt Plan"/>
    <m/>
    <m/>
    <m/>
    <m/>
    <n v="0"/>
    <m/>
    <m/>
    <m/>
    <m/>
    <n v="0"/>
    <m/>
    <m/>
    <m/>
    <m/>
    <n v="0"/>
    <n v="0"/>
    <n v="0"/>
    <n v="0"/>
    <n v="182062.09999999998"/>
    <m/>
    <n v="124133.24999999999"/>
    <n v="82755.5"/>
    <n v="82755.5"/>
    <n v="82755.5"/>
    <m/>
  </r>
  <r>
    <s v="186015000IVD"/>
    <s v="ACQUITY UPLC I-Class BSM, IVD"/>
    <s v="MIL (US31)"/>
    <m/>
    <s v="LC"/>
    <s v="I-Class"/>
    <s v="Pumps"/>
    <n v="8275.5499999999993"/>
    <s v="Sharon Bibbo"/>
    <s v="Proposed Production "/>
    <m/>
    <m/>
    <m/>
    <m/>
    <m/>
    <m/>
    <m/>
    <m/>
    <m/>
    <m/>
    <m/>
    <m/>
    <m/>
    <m/>
    <n v="0"/>
    <n v="0"/>
    <n v="0"/>
    <n v="0"/>
    <n v="25"/>
    <n v="25"/>
    <n v="0"/>
    <n v="5"/>
    <n v="10"/>
    <n v="10"/>
    <n v="0"/>
  </r>
  <r>
    <s v="186015001IVD"/>
    <s v="ACQUITY Binary Solvent Manager, IVD"/>
    <s v="MIL (US31)"/>
    <m/>
    <s v="LC"/>
    <s v="ACQUITY Classic"/>
    <s v="Pumps"/>
    <m/>
    <m/>
    <s v="∆ Accepted from Proposed"/>
    <m/>
    <m/>
    <m/>
    <m/>
    <m/>
    <m/>
    <m/>
    <m/>
    <m/>
    <n v="0"/>
    <n v="0"/>
    <n v="0"/>
    <n v="0"/>
    <n v="0"/>
    <n v="0"/>
    <n v="0"/>
    <n v="0"/>
    <n v="0"/>
    <n v="0"/>
    <m/>
    <n v="0"/>
    <n v="0"/>
    <n v="0"/>
    <n v="0"/>
    <m/>
  </r>
  <r>
    <s v="186015001IVD"/>
    <s v="ACQUITY Binary Solvent Manager, IVD"/>
    <s v="MIL (US31)"/>
    <m/>
    <s v="LC"/>
    <s v="ACQUITY Classic"/>
    <s v="Pumps"/>
    <m/>
    <m/>
    <s v="∆ Proposed from Current"/>
    <m/>
    <m/>
    <m/>
    <m/>
    <m/>
    <m/>
    <m/>
    <m/>
    <m/>
    <n v="0"/>
    <m/>
    <m/>
    <n v="0"/>
    <n v="0"/>
    <m/>
    <n v="0"/>
    <n v="0"/>
    <n v="0"/>
    <n v="0"/>
    <m/>
    <n v="0"/>
    <n v="12"/>
    <n v="14"/>
    <n v="20"/>
    <m/>
  </r>
  <r>
    <s v="186015001IVD"/>
    <s v="ACQUITY Binary Solvent Manager, IVD"/>
    <s v="MIL (US31)"/>
    <m/>
    <s v="LC"/>
    <s v="ACQUITY Classic"/>
    <s v="Pumps"/>
    <m/>
    <m/>
    <s v="Accepted Plan"/>
    <m/>
    <m/>
    <m/>
    <m/>
    <m/>
    <m/>
    <m/>
    <m/>
    <m/>
    <n v="0"/>
    <m/>
    <m/>
    <m/>
    <n v="0"/>
    <n v="0"/>
    <n v="0"/>
    <n v="0"/>
    <n v="0"/>
    <n v="0"/>
    <n v="0"/>
    <n v="24"/>
    <n v="12"/>
    <n v="14"/>
    <n v="20"/>
    <n v="0"/>
  </r>
  <r>
    <s v="186015001IVD"/>
    <s v="ACQUITY Binary Solvent Manager, IVD"/>
    <s v="MIL (US31)"/>
    <m/>
    <s v="LC"/>
    <s v="ACQUITY Classic"/>
    <s v="Pumps"/>
    <m/>
    <m/>
    <s v="Budget"/>
    <n v="0"/>
    <n v="0"/>
    <n v="0"/>
    <n v="0"/>
    <m/>
    <n v="0"/>
    <n v="0"/>
    <n v="0"/>
    <n v="0"/>
    <m/>
    <n v="0"/>
    <n v="0"/>
    <n v="0"/>
    <n v="0"/>
    <m/>
    <n v="0"/>
    <n v="0"/>
    <n v="0"/>
    <n v="0"/>
    <n v="0"/>
    <n v="0"/>
    <n v="0"/>
    <n v="0"/>
    <n v="0"/>
    <n v="0"/>
  </r>
  <r>
    <s v="186015001IVD"/>
    <s v="ACQUITY Binary Solvent Manager, IVD"/>
    <s v="MIL (US31)"/>
    <m/>
    <s v="LC"/>
    <s v="ACQUITY Classic"/>
    <s v="Pumps"/>
    <m/>
    <m/>
    <s v="Current Production Plan"/>
    <m/>
    <m/>
    <m/>
    <m/>
    <m/>
    <m/>
    <m/>
    <m/>
    <m/>
    <n v="0"/>
    <n v="0"/>
    <n v="0"/>
    <n v="0"/>
    <n v="0"/>
    <n v="0"/>
    <n v="0"/>
    <n v="0"/>
    <n v="0"/>
    <n v="0"/>
    <n v="0"/>
    <n v="24"/>
    <n v="0"/>
    <n v="0"/>
    <n v="0"/>
    <n v="0"/>
  </r>
  <r>
    <s v="186015001IVD"/>
    <s v="ACQUITY Binary Solvent Manager, IVD"/>
    <s v="MIL (US31)"/>
    <m/>
    <s v="LC"/>
    <s v="ACQUITY Classic"/>
    <s v="Pumps"/>
    <m/>
    <m/>
    <s v="Demand Plan"/>
    <n v="0"/>
    <n v="0"/>
    <n v="0"/>
    <n v="0"/>
    <m/>
    <n v="0"/>
    <n v="0"/>
    <n v="0"/>
    <n v="0"/>
    <n v="0"/>
    <n v="0"/>
    <n v="0"/>
    <n v="0"/>
    <n v="0"/>
    <n v="0"/>
    <n v="0"/>
    <n v="0"/>
    <n v="0"/>
    <n v="0"/>
    <n v="0"/>
    <n v="17"/>
    <n v="16.245487364620939"/>
    <n v="14.079422382671479"/>
    <n v="17.328519855595669"/>
    <n v="0"/>
  </r>
  <r>
    <s v="186015001IVD"/>
    <s v="ACQUITY Binary Solvent Manager, IVD"/>
    <s v="MIL (US31)"/>
    <m/>
    <s v="LC"/>
    <s v="ACQUITY Classic"/>
    <s v="Pumps"/>
    <m/>
    <m/>
    <s v="Backlog"/>
    <n v="0"/>
    <n v="0"/>
    <n v="0"/>
    <n v="0"/>
    <n v="0"/>
    <n v="0"/>
    <n v="0"/>
    <n v="0"/>
    <n v="0"/>
    <n v="0"/>
    <n v="0"/>
    <n v="0"/>
    <n v="0"/>
    <n v="0"/>
    <n v="0"/>
    <n v="0"/>
    <n v="0"/>
    <n v="0"/>
    <n v="0"/>
    <n v="0"/>
    <n v="0"/>
    <n v="0"/>
    <n v="0"/>
    <n v="0"/>
    <n v="0"/>
  </r>
  <r>
    <s v="186015001IVD"/>
    <s v="ACQUITY Binary Solvent Manager, IVD"/>
    <s v="MIL (US31)"/>
    <m/>
    <s v="LC"/>
    <s v="ACQUITY Classic"/>
    <s v="Pumps"/>
    <m/>
    <m/>
    <s v="End Inv @ Accept Plan Volume"/>
    <n v="0"/>
    <n v="0"/>
    <n v="0"/>
    <n v="0"/>
    <m/>
    <n v="0"/>
    <n v="0"/>
    <n v="0"/>
    <n v="0"/>
    <n v="0"/>
    <n v="0"/>
    <n v="0"/>
    <n v="0"/>
    <n v="0"/>
    <n v="0"/>
    <n v="0"/>
    <n v="0"/>
    <n v="0"/>
    <n v="0"/>
    <m/>
    <n v="14"/>
    <n v="9.7545126353790614"/>
    <n v="9.6750902527075819"/>
    <n v="12.346570397111915"/>
    <m/>
  </r>
  <r>
    <s v="186015001IVD"/>
    <s v="ACQUITY Binary Solvent Manager, IVD"/>
    <s v="MIL (US31)"/>
    <m/>
    <s v="LC"/>
    <s v="ACQUITY Classic"/>
    <s v="Pumps"/>
    <m/>
    <m/>
    <s v="Planned Ending INV"/>
    <n v="0"/>
    <n v="0"/>
    <n v="0"/>
    <n v="0"/>
    <m/>
    <n v="0"/>
    <n v="0"/>
    <n v="0"/>
    <n v="0"/>
    <n v="0"/>
    <n v="0"/>
    <n v="0"/>
    <n v="0"/>
    <n v="0"/>
    <m/>
    <n v="0"/>
    <n v="0"/>
    <n v="0"/>
    <n v="0"/>
    <m/>
    <n v="14"/>
    <n v="9.7545126353790614"/>
    <n v="9.6750902527075819"/>
    <n v="12.346570397111915"/>
    <m/>
  </r>
  <r>
    <s v="186015001IVD"/>
    <s v="ACQUITY Binary Solvent Manager, IVD"/>
    <s v="MIL (US31)"/>
    <m/>
    <s v="LC"/>
    <s v="ACQUITY Classic"/>
    <s v="Pumps"/>
    <m/>
    <m/>
    <s v="Planned Ending INV Value"/>
    <n v="0"/>
    <n v="0"/>
    <n v="0"/>
    <n v="0"/>
    <n v="0"/>
    <n v="0"/>
    <n v="0"/>
    <n v="0"/>
    <n v="0"/>
    <n v="0"/>
    <n v="0"/>
    <n v="0"/>
    <n v="0"/>
    <n v="0"/>
    <n v="0"/>
    <n v="0"/>
    <n v="0"/>
    <n v="0"/>
    <n v="0"/>
    <m/>
    <n v="0"/>
    <n v="0"/>
    <n v="0"/>
    <n v="0"/>
    <m/>
  </r>
  <r>
    <s v="186015001IVD"/>
    <s v="ACQUITY Binary Solvent Manager, IVD"/>
    <s v="MIL (US31)"/>
    <m/>
    <s v="LC"/>
    <s v="ACQUITY Classic"/>
    <s v="Pumps"/>
    <m/>
    <m/>
    <s v="Planned Ending Inv Value @ Accpt Plan"/>
    <m/>
    <m/>
    <m/>
    <m/>
    <n v="0"/>
    <m/>
    <m/>
    <m/>
    <m/>
    <n v="0"/>
    <n v="0"/>
    <n v="0"/>
    <n v="0"/>
    <n v="0"/>
    <n v="0"/>
    <n v="0"/>
    <n v="0"/>
    <n v="0"/>
    <n v="0"/>
    <m/>
    <n v="0"/>
    <n v="0"/>
    <n v="0"/>
    <n v="0"/>
    <m/>
  </r>
  <r>
    <s v="186015001IVD"/>
    <s v="ACQUITY Binary Solvent Manager, IVD"/>
    <s v="MIL (US31)"/>
    <m/>
    <s v="LC"/>
    <s v="ACQUITY Classic"/>
    <s v="Pumps"/>
    <m/>
    <m/>
    <s v="Proposed Production "/>
    <m/>
    <m/>
    <m/>
    <m/>
    <m/>
    <m/>
    <m/>
    <m/>
    <m/>
    <m/>
    <m/>
    <m/>
    <m/>
    <n v="0"/>
    <m/>
    <n v="0"/>
    <n v="0"/>
    <n v="0"/>
    <n v="0"/>
    <n v="0"/>
    <n v="24"/>
    <n v="12"/>
    <n v="14"/>
    <n v="20"/>
    <n v="0"/>
  </r>
  <r>
    <s v="186015006IVD"/>
    <s v="ACQUITY UPLC Autosampler Module, IVD"/>
    <s v="MIL (US31)"/>
    <m/>
    <s v="LC"/>
    <s v="ACQUITY Classic"/>
    <s v="Injectors"/>
    <n v="6772"/>
    <s v="Vicky Allen"/>
    <s v="∆ Accepted from Proposed"/>
    <m/>
    <m/>
    <m/>
    <m/>
    <m/>
    <m/>
    <m/>
    <m/>
    <m/>
    <n v="0"/>
    <n v="0"/>
    <n v="0"/>
    <n v="0"/>
    <n v="0"/>
    <n v="0"/>
    <n v="0"/>
    <n v="0"/>
    <n v="0"/>
    <n v="0"/>
    <m/>
    <n v="0"/>
    <n v="0"/>
    <n v="0"/>
    <n v="0"/>
    <m/>
  </r>
  <r>
    <s v="186015006IVD"/>
    <s v="ACQUITY UPLC Autosampler Module, IVD"/>
    <s v="MIL (US31)"/>
    <m/>
    <s v="LC"/>
    <s v="ACQUITY Classic"/>
    <s v="Injectors"/>
    <n v="6772"/>
    <s v="Vicky Allen"/>
    <s v="∆ Proposed from Current"/>
    <m/>
    <m/>
    <m/>
    <m/>
    <m/>
    <m/>
    <m/>
    <m/>
    <m/>
    <n v="0"/>
    <m/>
    <m/>
    <n v="0"/>
    <n v="0"/>
    <m/>
    <n v="0"/>
    <n v="0"/>
    <n v="0"/>
    <n v="0"/>
    <m/>
    <n v="0"/>
    <n v="20"/>
    <n v="16"/>
    <n v="19"/>
    <m/>
  </r>
  <r>
    <s v="186015006IVD"/>
    <s v="ACQUITY UPLC Autosampler Module, IVD"/>
    <s v="MIL (US31)"/>
    <m/>
    <s v="LC"/>
    <s v="ACQUITY Classic"/>
    <s v="Injectors"/>
    <n v="6772"/>
    <s v="Vicky Allen"/>
    <s v="Accepted Plan"/>
    <m/>
    <m/>
    <m/>
    <m/>
    <m/>
    <m/>
    <m/>
    <m/>
    <m/>
    <n v="0"/>
    <m/>
    <m/>
    <m/>
    <n v="0"/>
    <n v="0"/>
    <n v="0"/>
    <n v="0"/>
    <n v="0"/>
    <n v="0"/>
    <n v="0"/>
    <n v="0"/>
    <n v="20"/>
    <n v="16"/>
    <n v="19"/>
    <n v="0"/>
  </r>
  <r>
    <s v="186015006IVD"/>
    <s v="ACQUITY UPLC Autosampler Module, IVD"/>
    <s v="MIL (US31)"/>
    <m/>
    <s v="LC"/>
    <s v="ACQUITY Classic"/>
    <s v="Injectors"/>
    <n v="6772"/>
    <s v="Vicky Allen"/>
    <s v="Budget"/>
    <n v="0"/>
    <n v="0"/>
    <n v="0"/>
    <n v="0"/>
    <m/>
    <n v="0"/>
    <n v="0"/>
    <n v="0"/>
    <n v="0"/>
    <m/>
    <n v="0"/>
    <n v="0"/>
    <n v="0"/>
    <n v="0"/>
    <m/>
    <n v="0"/>
    <n v="0"/>
    <n v="0"/>
    <n v="0"/>
    <n v="0"/>
    <n v="0"/>
    <n v="0"/>
    <n v="0"/>
    <n v="0"/>
    <n v="0"/>
  </r>
  <r>
    <s v="186015006IVD"/>
    <s v="ACQUITY UPLC Autosampler Module, IVD"/>
    <s v="MIL (US31)"/>
    <m/>
    <s v="LC"/>
    <s v="ACQUITY Classic"/>
    <s v="Injectors"/>
    <n v="6772"/>
    <s v="Vicky Allen"/>
    <s v="Current Production Plan"/>
    <m/>
    <m/>
    <m/>
    <m/>
    <m/>
    <m/>
    <m/>
    <m/>
    <m/>
    <n v="0"/>
    <n v="0"/>
    <n v="0"/>
    <n v="0"/>
    <n v="0"/>
    <n v="0"/>
    <n v="0"/>
    <n v="0"/>
    <n v="0"/>
    <n v="0"/>
    <n v="0"/>
    <n v="0"/>
    <n v="0"/>
    <n v="0"/>
    <n v="0"/>
    <n v="0"/>
  </r>
  <r>
    <s v="186015006IVD"/>
    <s v="ACQUITY UPLC Autosampler Module, IVD"/>
    <s v="MIL (US31)"/>
    <m/>
    <s v="LC"/>
    <s v="ACQUITY Classic"/>
    <s v="Injectors"/>
    <n v="6772"/>
    <s v="Vicky Allen"/>
    <s v="Demand Plan"/>
    <n v="0"/>
    <n v="0"/>
    <n v="0"/>
    <n v="0"/>
    <m/>
    <n v="0"/>
    <n v="0"/>
    <n v="0"/>
    <n v="0"/>
    <n v="0"/>
    <n v="0"/>
    <n v="0"/>
    <n v="0"/>
    <n v="0"/>
    <n v="0"/>
    <n v="0"/>
    <n v="0"/>
    <n v="0"/>
    <n v="0"/>
    <n v="0"/>
    <n v="17"/>
    <n v="18.096514745308312"/>
    <n v="15.683646112600536"/>
    <n v="19.302949061662197"/>
    <n v="0"/>
  </r>
  <r>
    <s v="186015006IVD"/>
    <s v="ACQUITY UPLC Autosampler Module, IVD"/>
    <s v="MIL (US31)"/>
    <m/>
    <s v="LC"/>
    <s v="ACQUITY Classic"/>
    <s v="Injectors"/>
    <n v="6772"/>
    <s v="Vicky Allen"/>
    <s v="Backlog"/>
    <n v="0"/>
    <n v="0"/>
    <n v="0"/>
    <n v="0"/>
    <n v="0"/>
    <n v="0"/>
    <n v="0"/>
    <n v="0"/>
    <n v="0"/>
    <n v="0"/>
    <n v="0"/>
    <n v="0"/>
    <n v="0"/>
    <n v="0"/>
    <n v="0"/>
    <n v="0"/>
    <n v="0"/>
    <n v="0"/>
    <n v="0"/>
    <n v="0"/>
    <m/>
    <n v="0"/>
    <n v="0"/>
    <n v="0"/>
    <n v="0"/>
  </r>
  <r>
    <s v="186015006IVD"/>
    <s v="ACQUITY UPLC Autosampler Module, IVD"/>
    <s v="MIL (US31)"/>
    <m/>
    <s v="LC"/>
    <s v="ACQUITY Classic"/>
    <s v="Injectors"/>
    <n v="6772"/>
    <s v="Vicky Allen"/>
    <s v="End Inv @ Accept Plan Volume"/>
    <n v="0"/>
    <n v="0"/>
    <n v="0"/>
    <n v="0"/>
    <m/>
    <n v="0"/>
    <n v="0"/>
    <n v="0"/>
    <n v="0"/>
    <n v="0"/>
    <n v="0"/>
    <n v="0"/>
    <n v="0"/>
    <n v="0"/>
    <n v="0"/>
    <n v="0"/>
    <n v="0"/>
    <n v="0"/>
    <n v="0"/>
    <m/>
    <n v="9"/>
    <n v="10.903485254691688"/>
    <n v="11.219839142091152"/>
    <n v="10.916890080428956"/>
    <m/>
  </r>
  <r>
    <s v="186015006IVD"/>
    <s v="ACQUITY UPLC Autosampler Module, IVD"/>
    <s v="MIL (US31)"/>
    <m/>
    <s v="LC"/>
    <s v="ACQUITY Classic"/>
    <s v="Injectors"/>
    <n v="6772"/>
    <s v="Vicky Allen"/>
    <s v="Planned Ending INV"/>
    <n v="0"/>
    <n v="0"/>
    <n v="0"/>
    <n v="0"/>
    <m/>
    <n v="0"/>
    <n v="0"/>
    <n v="0"/>
    <n v="0"/>
    <n v="0"/>
    <n v="0"/>
    <n v="0"/>
    <n v="0"/>
    <n v="0"/>
    <m/>
    <n v="0"/>
    <n v="0"/>
    <n v="0"/>
    <n v="0"/>
    <m/>
    <n v="9"/>
    <n v="10.903485254691688"/>
    <n v="11.219839142091152"/>
    <n v="10.916890080428956"/>
    <m/>
  </r>
  <r>
    <s v="186015006IVD"/>
    <s v="ACQUITY UPLC Autosampler Module, IVD"/>
    <s v="MIL (US31)"/>
    <m/>
    <s v="LC"/>
    <s v="ACQUITY Classic"/>
    <s v="Injectors"/>
    <n v="6772"/>
    <s v="Vicky Allen"/>
    <s v="Planned Ending INV Value"/>
    <n v="0"/>
    <n v="0"/>
    <n v="0"/>
    <n v="0"/>
    <n v="0"/>
    <n v="0"/>
    <n v="0"/>
    <n v="0"/>
    <n v="0"/>
    <n v="0"/>
    <n v="0"/>
    <n v="0"/>
    <n v="0"/>
    <n v="0"/>
    <n v="0"/>
    <n v="0"/>
    <n v="0"/>
    <n v="0"/>
    <n v="0"/>
    <m/>
    <n v="60948"/>
    <n v="73838.402144772117"/>
    <n v="75980.750670241279"/>
    <n v="73929.179624664888"/>
    <m/>
  </r>
  <r>
    <s v="186015006IVD"/>
    <s v="ACQUITY UPLC Autosampler Module, IVD"/>
    <s v="MIL (US31)"/>
    <m/>
    <s v="LC"/>
    <s v="ACQUITY Classic"/>
    <s v="Injectors"/>
    <n v="6772"/>
    <s v="Vicky Allen"/>
    <s v="Planned Ending Inv Value @ Accpt Plan"/>
    <m/>
    <m/>
    <m/>
    <m/>
    <n v="0"/>
    <m/>
    <m/>
    <m/>
    <m/>
    <n v="0"/>
    <n v="0"/>
    <n v="0"/>
    <n v="0"/>
    <n v="0"/>
    <n v="0"/>
    <n v="0"/>
    <n v="0"/>
    <n v="0"/>
    <n v="0"/>
    <m/>
    <n v="60948"/>
    <n v="73838.402144772117"/>
    <n v="75980.750670241279"/>
    <n v="73929.179624664888"/>
    <m/>
  </r>
  <r>
    <s v="186015006IVD"/>
    <s v="ACQUITY UPLC Autosampler Module, IVD"/>
    <s v="MIL (US31)"/>
    <m/>
    <s v="LC"/>
    <s v="ACQUITY Classic"/>
    <s v="Injectors"/>
    <n v="6772"/>
    <s v="Vicky Allen"/>
    <s v="Proposed Production "/>
    <m/>
    <m/>
    <m/>
    <m/>
    <m/>
    <m/>
    <m/>
    <m/>
    <m/>
    <m/>
    <m/>
    <m/>
    <m/>
    <n v="0"/>
    <m/>
    <n v="0"/>
    <n v="0"/>
    <n v="0"/>
    <n v="0"/>
    <n v="0"/>
    <n v="0"/>
    <n v="20"/>
    <n v="16"/>
    <n v="19"/>
    <n v="0"/>
  </r>
  <r>
    <s v="186015007IVD"/>
    <s v="AcQuity Column Manager - Right Inlet, IVD"/>
    <s v="MIL (US31)"/>
    <m/>
    <s v="LC"/>
    <s v="ACQUITY Classic"/>
    <s v="Column Managers"/>
    <m/>
    <m/>
    <s v="∆ Accepted from Proposed"/>
    <m/>
    <m/>
    <m/>
    <m/>
    <m/>
    <m/>
    <m/>
    <m/>
    <m/>
    <n v="0"/>
    <n v="0"/>
    <n v="0"/>
    <n v="0"/>
    <n v="0"/>
    <n v="0"/>
    <n v="0"/>
    <n v="0"/>
    <n v="0"/>
    <n v="0"/>
    <m/>
    <n v="0"/>
    <n v="0"/>
    <n v="0"/>
    <n v="0"/>
    <m/>
  </r>
  <r>
    <s v="186015007IVD"/>
    <s v="AcQuity Column Manager - Right Inlet, IVD"/>
    <s v="MIL (US31)"/>
    <m/>
    <s v="LC"/>
    <s v="ACQUITY Classic"/>
    <s v="Column Managers"/>
    <m/>
    <m/>
    <s v="∆ Proposed from Current"/>
    <m/>
    <m/>
    <m/>
    <m/>
    <m/>
    <m/>
    <m/>
    <m/>
    <m/>
    <n v="0"/>
    <m/>
    <m/>
    <n v="0"/>
    <n v="0"/>
    <m/>
    <n v="0"/>
    <n v="0"/>
    <n v="0"/>
    <n v="0"/>
    <m/>
    <n v="0"/>
    <n v="10"/>
    <n v="8"/>
    <n v="10"/>
    <m/>
  </r>
  <r>
    <s v="186015007IVD"/>
    <s v="AcQuity Column Manager - Right Inlet, IVD"/>
    <s v="MIL (US31)"/>
    <m/>
    <s v="LC"/>
    <s v="ACQUITY Classic"/>
    <s v="Column Managers"/>
    <m/>
    <m/>
    <s v="Accepted Plan"/>
    <m/>
    <m/>
    <m/>
    <m/>
    <m/>
    <m/>
    <m/>
    <m/>
    <m/>
    <n v="0"/>
    <m/>
    <m/>
    <m/>
    <n v="0"/>
    <n v="0"/>
    <n v="0"/>
    <n v="0"/>
    <n v="0"/>
    <n v="0"/>
    <n v="0"/>
    <n v="8"/>
    <n v="10"/>
    <n v="8"/>
    <n v="10"/>
    <n v="0"/>
  </r>
  <r>
    <s v="186015007IVD"/>
    <s v="AcQuity Column Manager - Right Inlet, IVD"/>
    <s v="MIL (US31)"/>
    <m/>
    <s v="LC"/>
    <s v="ACQUITY Classic"/>
    <s v="Column Managers"/>
    <m/>
    <m/>
    <s v="Budget"/>
    <n v="0"/>
    <n v="0"/>
    <n v="0"/>
    <n v="0"/>
    <m/>
    <n v="0"/>
    <n v="0"/>
    <n v="0"/>
    <n v="0"/>
    <m/>
    <n v="0"/>
    <n v="0"/>
    <n v="0"/>
    <n v="0"/>
    <m/>
    <n v="0"/>
    <n v="0"/>
    <n v="0"/>
    <n v="0"/>
    <n v="0"/>
    <n v="0"/>
    <n v="0"/>
    <n v="0"/>
    <n v="0"/>
    <n v="0"/>
  </r>
  <r>
    <s v="186015007IVD"/>
    <s v="AcQuity Column Manager - Right Inlet, IVD"/>
    <s v="MIL (US31)"/>
    <m/>
    <s v="LC"/>
    <s v="ACQUITY Classic"/>
    <s v="Column Managers"/>
    <m/>
    <m/>
    <s v="Current Production Plan"/>
    <m/>
    <m/>
    <m/>
    <m/>
    <m/>
    <m/>
    <m/>
    <m/>
    <m/>
    <n v="0"/>
    <n v="0"/>
    <n v="0"/>
    <n v="0"/>
    <n v="0"/>
    <n v="0"/>
    <n v="0"/>
    <n v="0"/>
    <n v="0"/>
    <n v="0"/>
    <n v="0"/>
    <n v="8"/>
    <n v="0"/>
    <n v="0"/>
    <n v="0"/>
    <n v="0"/>
  </r>
  <r>
    <s v="186015007IVD"/>
    <s v="AcQuity Column Manager - Right Inlet, IVD"/>
    <s v="MIL (US31)"/>
    <m/>
    <s v="LC"/>
    <s v="ACQUITY Classic"/>
    <s v="Column Managers"/>
    <m/>
    <m/>
    <s v="Demand Plan"/>
    <n v="0"/>
    <n v="0"/>
    <n v="0"/>
    <n v="0"/>
    <m/>
    <n v="0"/>
    <n v="0"/>
    <n v="0"/>
    <n v="0"/>
    <n v="0"/>
    <n v="0"/>
    <n v="0"/>
    <n v="0"/>
    <n v="0"/>
    <n v="0"/>
    <n v="0"/>
    <n v="0"/>
    <n v="0"/>
    <n v="0"/>
    <n v="0"/>
    <n v="4"/>
    <n v="9.474460073884627"/>
    <n v="8.2111987307000103"/>
    <n v="10.106090745476935"/>
    <n v="0"/>
  </r>
  <r>
    <s v="186015007IVD"/>
    <s v="AcQuity Column Manager - Right Inlet, IVD"/>
    <s v="MIL (US31)"/>
    <m/>
    <s v="LC"/>
    <s v="ACQUITY Classic"/>
    <s v="Column Managers"/>
    <m/>
    <m/>
    <s v="Backlog"/>
    <n v="0"/>
    <n v="0"/>
    <n v="0"/>
    <n v="0"/>
    <n v="0"/>
    <n v="0"/>
    <n v="0"/>
    <n v="0"/>
    <n v="0"/>
    <n v="0"/>
    <n v="0"/>
    <n v="0"/>
    <n v="0"/>
    <n v="0"/>
    <n v="0"/>
    <n v="0"/>
    <n v="0"/>
    <n v="0"/>
    <n v="0"/>
    <n v="0"/>
    <m/>
    <n v="0"/>
    <n v="0"/>
    <n v="0"/>
    <n v="0"/>
  </r>
  <r>
    <s v="186015007IVD"/>
    <s v="AcQuity Column Manager - Right Inlet, IVD"/>
    <s v="MIL (US31)"/>
    <m/>
    <s v="LC"/>
    <s v="ACQUITY Classic"/>
    <s v="Column Managers"/>
    <m/>
    <m/>
    <s v="End Inv @ Accept Plan Volume"/>
    <n v="0"/>
    <n v="0"/>
    <n v="0"/>
    <n v="0"/>
    <m/>
    <n v="0"/>
    <n v="0"/>
    <n v="0"/>
    <n v="0"/>
    <n v="0"/>
    <n v="0"/>
    <n v="0"/>
    <n v="0"/>
    <n v="0"/>
    <n v="0"/>
    <n v="0"/>
    <n v="0"/>
    <n v="0"/>
    <n v="0"/>
    <m/>
    <n v="10"/>
    <n v="10.525539926115373"/>
    <n v="10.314341195415361"/>
    <n v="10.208250449938424"/>
    <m/>
  </r>
  <r>
    <s v="186015007IVD"/>
    <s v="AcQuity Column Manager - Right Inlet, IVD"/>
    <s v="MIL (US31)"/>
    <m/>
    <s v="LC"/>
    <s v="ACQUITY Classic"/>
    <s v="Column Managers"/>
    <m/>
    <m/>
    <s v="Planned Ending INV"/>
    <n v="0"/>
    <n v="0"/>
    <n v="0"/>
    <n v="0"/>
    <m/>
    <n v="0"/>
    <n v="0"/>
    <n v="0"/>
    <n v="0"/>
    <n v="0"/>
    <n v="0"/>
    <n v="0"/>
    <n v="0"/>
    <n v="0"/>
    <m/>
    <n v="0"/>
    <n v="0"/>
    <n v="0"/>
    <n v="0"/>
    <m/>
    <n v="10"/>
    <n v="10.525539926115373"/>
    <n v="10.314341195415361"/>
    <n v="10.208250449938424"/>
    <m/>
  </r>
  <r>
    <s v="186015007IVD"/>
    <s v="AcQuity Column Manager - Right Inlet, IVD"/>
    <s v="MIL (US31)"/>
    <m/>
    <s v="LC"/>
    <s v="ACQUITY Classic"/>
    <s v="Column Managers"/>
    <m/>
    <m/>
    <s v="Planned Ending INV Value"/>
    <n v="0"/>
    <n v="0"/>
    <n v="0"/>
    <n v="0"/>
    <n v="0"/>
    <n v="0"/>
    <n v="0"/>
    <n v="0"/>
    <n v="0"/>
    <n v="0"/>
    <n v="0"/>
    <n v="0"/>
    <n v="0"/>
    <n v="0"/>
    <n v="0"/>
    <n v="0"/>
    <n v="0"/>
    <n v="0"/>
    <n v="0"/>
    <m/>
    <n v="0"/>
    <n v="0"/>
    <n v="0"/>
    <n v="0"/>
    <m/>
  </r>
  <r>
    <s v="186015007IVD"/>
    <s v="AcQuity Column Manager - Right Inlet, IVD"/>
    <s v="MIL (US31)"/>
    <m/>
    <s v="LC"/>
    <s v="ACQUITY Classic"/>
    <s v="Column Managers"/>
    <m/>
    <m/>
    <s v="Planned Ending Inv Value @ Accpt Plan"/>
    <m/>
    <m/>
    <m/>
    <m/>
    <n v="0"/>
    <m/>
    <m/>
    <m/>
    <m/>
    <n v="0"/>
    <n v="0"/>
    <n v="0"/>
    <n v="0"/>
    <n v="0"/>
    <n v="0"/>
    <n v="0"/>
    <n v="0"/>
    <n v="0"/>
    <n v="0"/>
    <m/>
    <n v="0"/>
    <n v="0"/>
    <n v="0"/>
    <n v="0"/>
    <m/>
  </r>
  <r>
    <s v="186015007IVD"/>
    <s v="AcQuity Column Manager - Right Inlet, IVD"/>
    <s v="MIL (US31)"/>
    <m/>
    <s v="LC"/>
    <s v="ACQUITY Classic"/>
    <s v="Column Managers"/>
    <m/>
    <m/>
    <s v="Proposed Production "/>
    <m/>
    <m/>
    <m/>
    <m/>
    <m/>
    <m/>
    <m/>
    <m/>
    <m/>
    <m/>
    <m/>
    <m/>
    <m/>
    <n v="0"/>
    <m/>
    <n v="0"/>
    <n v="0"/>
    <n v="0"/>
    <n v="0"/>
    <n v="0"/>
    <n v="8"/>
    <n v="10"/>
    <n v="8"/>
    <n v="10"/>
    <n v="0"/>
  </r>
  <r>
    <s v="186015020-21"/>
    <s v="ACQUITY Sample Organizer"/>
    <s v="MIL (US31)"/>
    <m/>
    <s v="LC"/>
    <s v="ACQUITY Classic"/>
    <s v="Accessories"/>
    <n v="10043.4"/>
    <s v="Sharon Bibbo"/>
    <s v="∆ Accepted from Proposed"/>
    <m/>
    <m/>
    <m/>
    <m/>
    <m/>
    <m/>
    <m/>
    <m/>
    <m/>
    <n v="0"/>
    <n v="0"/>
    <n v="0"/>
    <n v="55"/>
    <n v="-60"/>
    <n v="-5"/>
    <n v="0"/>
    <n v="0"/>
    <n v="0"/>
    <n v="0"/>
    <m/>
    <n v="0"/>
    <n v="0"/>
    <n v="0"/>
    <n v="0"/>
    <m/>
  </r>
  <r>
    <s v="186015020-21"/>
    <s v="ACQUITY Sample Organizer"/>
    <s v="MIL (US31)"/>
    <m/>
    <s v="LC"/>
    <s v="ACQUITY Classic"/>
    <s v="Accessories"/>
    <n v="10043.4"/>
    <s v="Sharon Bibbo"/>
    <s v="∆ Proposed from Current"/>
    <m/>
    <m/>
    <m/>
    <m/>
    <m/>
    <m/>
    <m/>
    <m/>
    <m/>
    <n v="0"/>
    <m/>
    <m/>
    <n v="-65"/>
    <n v="0"/>
    <n v="-65"/>
    <n v="0"/>
    <n v="0"/>
    <n v="0"/>
    <n v="0"/>
    <m/>
    <n v="0"/>
    <n v="-12"/>
    <n v="-6"/>
    <n v="-7"/>
    <m/>
  </r>
  <r>
    <s v="186015020-21"/>
    <s v="ACQUITY Sample Organizer"/>
    <s v="MIL (US31)"/>
    <m/>
    <s v="LC"/>
    <s v="ACQUITY Classic"/>
    <s v="Accessories"/>
    <n v="10043.4"/>
    <s v="Sharon Bibbo"/>
    <s v="Accepted Plan"/>
    <m/>
    <m/>
    <m/>
    <m/>
    <m/>
    <m/>
    <m/>
    <m/>
    <m/>
    <n v="0"/>
    <m/>
    <m/>
    <n v="55"/>
    <n v="0"/>
    <n v="0"/>
    <n v="34"/>
    <n v="35"/>
    <n v="34"/>
    <n v="44"/>
    <n v="147"/>
    <n v="40"/>
    <n v="28"/>
    <n v="30"/>
    <n v="30"/>
    <n v="0"/>
  </r>
  <r>
    <s v="186015020-21"/>
    <s v="ACQUITY Sample Organizer"/>
    <s v="MIL (US31)"/>
    <m/>
    <s v="LC"/>
    <s v="ACQUITY Classic"/>
    <s v="Accessories"/>
    <n v="10043.4"/>
    <s v="Sharon Bibbo"/>
    <s v="Budget"/>
    <n v="0"/>
    <n v="0"/>
    <n v="0"/>
    <n v="0"/>
    <m/>
    <n v="0"/>
    <n v="0"/>
    <n v="0"/>
    <n v="0"/>
    <m/>
    <n v="0"/>
    <n v="0"/>
    <n v="0"/>
    <n v="0"/>
    <m/>
    <n v="34"/>
    <n v="34"/>
    <n v="17"/>
    <n v="13"/>
    <n v="98"/>
    <n v="0"/>
    <n v="0"/>
    <n v="0"/>
    <n v="0"/>
    <n v="0"/>
  </r>
  <r>
    <s v="186015020-21"/>
    <s v="ACQUITY Sample Organizer"/>
    <s v="MIL (US31)"/>
    <m/>
    <s v="LC"/>
    <s v="ACQUITY Classic"/>
    <s v="Accessories"/>
    <n v="10043.4"/>
    <s v="Sharon Bibbo"/>
    <s v="Current Production Plan"/>
    <m/>
    <m/>
    <m/>
    <m/>
    <m/>
    <m/>
    <m/>
    <m/>
    <m/>
    <n v="0"/>
    <n v="0"/>
    <n v="0"/>
    <n v="0"/>
    <n v="0"/>
    <n v="0"/>
    <n v="34"/>
    <n v="35"/>
    <n v="34"/>
    <n v="44"/>
    <n v="147"/>
    <n v="40"/>
    <n v="40"/>
    <n v="36"/>
    <n v="37"/>
    <n v="0"/>
  </r>
  <r>
    <s v="186015020-21"/>
    <s v="ACQUITY Sample Organizer"/>
    <s v="MIL (US31)"/>
    <m/>
    <s v="LC"/>
    <s v="ACQUITY Classic"/>
    <s v="Accessories"/>
    <n v="10043.4"/>
    <s v="Sharon Bibbo"/>
    <s v="Demand Plan"/>
    <m/>
    <m/>
    <m/>
    <m/>
    <m/>
    <m/>
    <m/>
    <m/>
    <m/>
    <n v="0"/>
    <m/>
    <m/>
    <m/>
    <m/>
    <n v="0"/>
    <n v="28"/>
    <n v="34"/>
    <n v="30"/>
    <n v="44"/>
    <n v="136"/>
    <n v="22"/>
    <n v="31.578947368421051"/>
    <n v="27.368421052631579"/>
    <n v="33.684210526315788"/>
    <n v="0"/>
  </r>
  <r>
    <s v="186015020-21"/>
    <s v="ACQUITY Sample Organizer"/>
    <s v="MIL (US31)"/>
    <m/>
    <s v="LC"/>
    <s v="ACQUITY Classic"/>
    <s v="Accessories"/>
    <n v="10043.4"/>
    <s v="Sharon Bibbo"/>
    <s v="Backlog"/>
    <n v="0"/>
    <n v="0"/>
    <n v="0"/>
    <n v="0"/>
    <n v="0"/>
    <n v="0"/>
    <n v="0"/>
    <n v="0"/>
    <n v="0"/>
    <n v="0"/>
    <n v="0"/>
    <n v="0"/>
    <n v="0"/>
    <n v="0"/>
    <n v="0"/>
    <n v="0"/>
    <n v="0"/>
    <n v="0"/>
    <n v="0"/>
    <n v="0"/>
    <m/>
    <n v="0"/>
    <n v="0"/>
    <n v="0"/>
    <n v="0"/>
  </r>
  <r>
    <s v="186015020-21"/>
    <s v="ACQUITY Sample Organizer"/>
    <s v="MIL (US31)"/>
    <n v="19"/>
    <s v="LC"/>
    <s v="ACQUITY Classic"/>
    <s v="Accessories"/>
    <n v="10043.4"/>
    <s v="Sharon Bibbo"/>
    <s v="End Inv @ Accept Plan Volume"/>
    <m/>
    <m/>
    <m/>
    <m/>
    <m/>
    <m/>
    <m/>
    <m/>
    <m/>
    <n v="0"/>
    <n v="3"/>
    <n v="12"/>
    <n v="25"/>
    <n v="30"/>
    <n v="30"/>
    <n v="16"/>
    <n v="21"/>
    <n v="15"/>
    <n v="12"/>
    <m/>
    <n v="33"/>
    <n v="29.421052631578949"/>
    <n v="32.05263157894737"/>
    <n v="28.368421052631582"/>
    <m/>
  </r>
  <r>
    <s v="186015020-21"/>
    <s v="ACQUITY Sample Organizer"/>
    <s v="MIL (US31)"/>
    <n v="19"/>
    <s v="LC"/>
    <s v="ACQUITY Classic"/>
    <s v="Accessories"/>
    <n v="10043.4"/>
    <s v="Sharon Bibbo"/>
    <s v="Planned Ending INV"/>
    <m/>
    <m/>
    <m/>
    <m/>
    <m/>
    <m/>
    <m/>
    <m/>
    <m/>
    <n v="0"/>
    <n v="3"/>
    <n v="12"/>
    <n v="25"/>
    <n v="30"/>
    <n v="30"/>
    <n v="16"/>
    <n v="21"/>
    <n v="15"/>
    <n v="12"/>
    <m/>
    <n v="33"/>
    <n v="29.421052631578949"/>
    <n v="32.05263157894737"/>
    <n v="28.368421052631582"/>
    <m/>
  </r>
  <r>
    <s v="186015020-21"/>
    <s v="ACQUITY Sample Organizer"/>
    <s v="MIL (US31)"/>
    <m/>
    <s v="LC"/>
    <s v="ACQUITY Classic"/>
    <s v="Accessories"/>
    <n v="10043.4"/>
    <s v="Sharon Bibbo"/>
    <s v="Planned Ending INV Value"/>
    <n v="0"/>
    <n v="0"/>
    <n v="0"/>
    <n v="0"/>
    <n v="0"/>
    <n v="0"/>
    <n v="0"/>
    <n v="0"/>
    <n v="0"/>
    <n v="0"/>
    <n v="32743.200000000004"/>
    <n v="130972.80000000002"/>
    <n v="272860.00000000006"/>
    <n v="301302"/>
    <n v="301302"/>
    <n v="160694.39999999999"/>
    <n v="210911.4"/>
    <n v="150651"/>
    <n v="120520.79999999999"/>
    <m/>
    <n v="331432.2"/>
    <n v="295487.40000000002"/>
    <n v="321917.40000000002"/>
    <n v="284915.40000000002"/>
    <m/>
  </r>
  <r>
    <s v="186015020-21"/>
    <s v="ACQUITY Sample Organizer"/>
    <s v="MIL (US31)"/>
    <m/>
    <s v="LC"/>
    <s v="ACQUITY Classic"/>
    <s v="Accessories"/>
    <n v="10043.4"/>
    <s v="Sharon Bibbo"/>
    <s v="Planned Ending Inv Value @ Accpt Plan"/>
    <m/>
    <m/>
    <m/>
    <m/>
    <n v="0"/>
    <m/>
    <m/>
    <m/>
    <m/>
    <n v="0"/>
    <n v="32743.200000000004"/>
    <n v="130972.80000000002"/>
    <n v="272860.00000000006"/>
    <n v="301302"/>
    <n v="301302"/>
    <n v="160694.39999999999"/>
    <n v="210911.4"/>
    <n v="150651"/>
    <n v="120520.79999999999"/>
    <m/>
    <n v="331432.2"/>
    <n v="295487.40000000002"/>
    <n v="321917.40000000002"/>
    <n v="284915.40000000002"/>
    <m/>
  </r>
  <r>
    <s v="186015020-21"/>
    <s v="ACQUITY Sample Organizer"/>
    <s v="MIL (US31)"/>
    <m/>
    <s v="LC"/>
    <s v="ACQUITY Classic"/>
    <s v="Accessories"/>
    <n v="10043.4"/>
    <s v="Sharon Bibbo"/>
    <s v="Proposed Production "/>
    <m/>
    <m/>
    <m/>
    <m/>
    <m/>
    <m/>
    <m/>
    <m/>
    <m/>
    <m/>
    <m/>
    <m/>
    <m/>
    <n v="60"/>
    <n v="60"/>
    <n v="34"/>
    <n v="35"/>
    <n v="34"/>
    <n v="44"/>
    <n v="147"/>
    <n v="40"/>
    <n v="28"/>
    <n v="30"/>
    <n v="30"/>
    <n v="0"/>
  </r>
  <r>
    <s v="186015020IVD"/>
    <s v="ACQUITY Sample Organizer, IVD"/>
    <s v="MIL (US31)"/>
    <m/>
    <s v="LC"/>
    <s v="ACQUITY Classic"/>
    <s v="Accessories"/>
    <m/>
    <m/>
    <s v="∆ Accepted from Proposed"/>
    <m/>
    <m/>
    <m/>
    <m/>
    <m/>
    <m/>
    <m/>
    <m/>
    <m/>
    <n v="0"/>
    <n v="0"/>
    <n v="0"/>
    <n v="0"/>
    <n v="0"/>
    <n v="0"/>
    <n v="0"/>
    <n v="0"/>
    <n v="0"/>
    <n v="0"/>
    <m/>
    <n v="0"/>
    <n v="0"/>
    <n v="0"/>
    <n v="0"/>
    <m/>
  </r>
  <r>
    <s v="186015020IVD"/>
    <s v="ACQUITY Sample Organizer, IVD"/>
    <s v="MIL (US31)"/>
    <m/>
    <s v="LC"/>
    <s v="ACQUITY Classic"/>
    <s v="Accessories"/>
    <m/>
    <m/>
    <s v="∆ Proposed from Current"/>
    <m/>
    <m/>
    <m/>
    <m/>
    <m/>
    <m/>
    <m/>
    <m/>
    <m/>
    <n v="0"/>
    <m/>
    <m/>
    <n v="0"/>
    <n v="0"/>
    <m/>
    <n v="0"/>
    <n v="0"/>
    <n v="0"/>
    <n v="0"/>
    <m/>
    <n v="0"/>
    <n v="12"/>
    <n v="6"/>
    <n v="7"/>
    <m/>
  </r>
  <r>
    <s v="186015020IVD"/>
    <s v="ACQUITY Sample Organizer, IVD"/>
    <s v="MIL (US31)"/>
    <m/>
    <s v="LC"/>
    <s v="ACQUITY Classic"/>
    <s v="Accessories"/>
    <m/>
    <m/>
    <s v="Accepted Plan"/>
    <m/>
    <m/>
    <m/>
    <m/>
    <m/>
    <m/>
    <m/>
    <m/>
    <m/>
    <n v="0"/>
    <m/>
    <m/>
    <m/>
    <n v="0"/>
    <n v="0"/>
    <n v="0"/>
    <n v="0"/>
    <n v="0"/>
    <n v="0"/>
    <n v="0"/>
    <n v="18"/>
    <n v="12"/>
    <n v="6"/>
    <n v="7"/>
    <n v="0"/>
  </r>
  <r>
    <s v="186015020IVD"/>
    <s v="ACQUITY Sample Organizer, IVD"/>
    <s v="MIL (US31)"/>
    <m/>
    <s v="LC"/>
    <s v="ACQUITY Classic"/>
    <s v="Accessories"/>
    <m/>
    <m/>
    <s v="Budget"/>
    <n v="0"/>
    <n v="0"/>
    <n v="0"/>
    <n v="0"/>
    <m/>
    <n v="0"/>
    <n v="0"/>
    <n v="0"/>
    <n v="0"/>
    <m/>
    <n v="0"/>
    <n v="0"/>
    <n v="0"/>
    <n v="0"/>
    <m/>
    <n v="0"/>
    <n v="0"/>
    <n v="0"/>
    <n v="0"/>
    <n v="0"/>
    <n v="0"/>
    <n v="0"/>
    <n v="0"/>
    <n v="0"/>
    <n v="0"/>
  </r>
  <r>
    <s v="186015020IVD"/>
    <s v="ACQUITY Sample Organizer, IVD"/>
    <s v="MIL (US31)"/>
    <m/>
    <s v="LC"/>
    <s v="ACQUITY Classic"/>
    <s v="Accessories"/>
    <m/>
    <m/>
    <s v="Current Production Plan"/>
    <m/>
    <m/>
    <m/>
    <m/>
    <m/>
    <m/>
    <m/>
    <m/>
    <m/>
    <n v="0"/>
    <n v="0"/>
    <n v="0"/>
    <n v="0"/>
    <n v="0"/>
    <n v="0"/>
    <n v="0"/>
    <n v="0"/>
    <n v="0"/>
    <n v="0"/>
    <n v="0"/>
    <n v="18"/>
    <n v="0"/>
    <n v="0"/>
    <n v="0"/>
    <n v="0"/>
  </r>
  <r>
    <s v="186015020IVD"/>
    <s v="ACQUITY Sample Organizer, IVD"/>
    <s v="MIL (US31)"/>
    <m/>
    <s v="LC"/>
    <s v="ACQUITY Classic"/>
    <s v="Accessories"/>
    <m/>
    <m/>
    <s v="Demand Plan"/>
    <n v="0"/>
    <n v="0"/>
    <n v="0"/>
    <n v="0"/>
    <m/>
    <n v="0"/>
    <n v="0"/>
    <n v="0"/>
    <n v="0"/>
    <n v="0"/>
    <n v="0"/>
    <n v="0"/>
    <n v="0"/>
    <n v="0"/>
    <n v="0"/>
    <n v="0"/>
    <n v="0"/>
    <n v="0"/>
    <n v="0"/>
    <n v="0"/>
    <n v="10"/>
    <n v="5"/>
    <n v="5"/>
    <n v="5"/>
    <n v="0"/>
  </r>
  <r>
    <s v="186015020IVD"/>
    <s v="ACQUITY Sample Organizer, IVD"/>
    <s v="MIL (US31)"/>
    <m/>
    <s v="LC"/>
    <s v="ACQUITY Classic"/>
    <s v="Accessories"/>
    <m/>
    <m/>
    <s v="Backlog"/>
    <n v="0"/>
    <n v="0"/>
    <n v="0"/>
    <n v="0"/>
    <n v="0"/>
    <n v="0"/>
    <n v="0"/>
    <n v="0"/>
    <n v="0"/>
    <n v="0"/>
    <n v="0"/>
    <n v="0"/>
    <n v="0"/>
    <n v="0"/>
    <n v="0"/>
    <n v="0"/>
    <n v="0"/>
    <n v="0"/>
    <n v="0"/>
    <n v="0"/>
    <m/>
    <n v="0"/>
    <n v="0"/>
    <n v="0"/>
    <n v="0"/>
  </r>
  <r>
    <s v="186015020IVD"/>
    <s v="ACQUITY Sample Organizer, IVD"/>
    <s v="MIL (US31)"/>
    <m/>
    <s v="LC"/>
    <s v="ACQUITY Classic"/>
    <s v="Accessories"/>
    <m/>
    <m/>
    <s v="End Inv @ Accept Plan Volume"/>
    <n v="0"/>
    <n v="0"/>
    <n v="0"/>
    <n v="0"/>
    <m/>
    <n v="0"/>
    <n v="0"/>
    <n v="0"/>
    <n v="0"/>
    <n v="0"/>
    <n v="0"/>
    <n v="0"/>
    <n v="0"/>
    <n v="0"/>
    <n v="0"/>
    <n v="0"/>
    <n v="0"/>
    <n v="0"/>
    <n v="0"/>
    <m/>
    <n v="8"/>
    <n v="15"/>
    <n v="16"/>
    <n v="18"/>
    <m/>
  </r>
  <r>
    <s v="186015020IVD"/>
    <s v="ACQUITY Sample Organizer, IVD"/>
    <s v="MIL (US31)"/>
    <m/>
    <s v="LC"/>
    <s v="ACQUITY Classic"/>
    <s v="Accessories"/>
    <m/>
    <m/>
    <s v="Planned Ending INV"/>
    <n v="0"/>
    <n v="0"/>
    <n v="0"/>
    <n v="0"/>
    <m/>
    <n v="0"/>
    <n v="0"/>
    <n v="0"/>
    <n v="0"/>
    <n v="0"/>
    <n v="0"/>
    <n v="0"/>
    <n v="0"/>
    <n v="0"/>
    <m/>
    <n v="0"/>
    <n v="0"/>
    <n v="0"/>
    <n v="0"/>
    <m/>
    <n v="8"/>
    <n v="15"/>
    <n v="16"/>
    <n v="18"/>
    <m/>
  </r>
  <r>
    <s v="186015020IVD"/>
    <s v="ACQUITY Sample Organizer, IVD"/>
    <s v="MIL (US31)"/>
    <m/>
    <s v="LC"/>
    <s v="ACQUITY Classic"/>
    <s v="Accessories"/>
    <m/>
    <m/>
    <s v="Planned Ending INV Value"/>
    <n v="0"/>
    <n v="0"/>
    <n v="0"/>
    <n v="0"/>
    <n v="0"/>
    <n v="0"/>
    <n v="0"/>
    <n v="0"/>
    <n v="0"/>
    <n v="0"/>
    <n v="0"/>
    <n v="0"/>
    <n v="0"/>
    <n v="0"/>
    <n v="0"/>
    <n v="0"/>
    <n v="0"/>
    <n v="0"/>
    <n v="0"/>
    <m/>
    <n v="0"/>
    <n v="0"/>
    <n v="0"/>
    <n v="0"/>
    <m/>
  </r>
  <r>
    <s v="186015020IVD"/>
    <s v="ACQUITY Sample Organizer, IVD"/>
    <s v="MIL (US31)"/>
    <m/>
    <s v="LC"/>
    <s v="ACQUITY Classic"/>
    <s v="Accessories"/>
    <m/>
    <m/>
    <s v="Planned Ending Inv Value @ Accpt Plan"/>
    <m/>
    <m/>
    <m/>
    <m/>
    <n v="0"/>
    <m/>
    <m/>
    <m/>
    <m/>
    <n v="0"/>
    <n v="0"/>
    <n v="0"/>
    <n v="0"/>
    <n v="0"/>
    <n v="0"/>
    <n v="0"/>
    <n v="0"/>
    <n v="0"/>
    <n v="0"/>
    <m/>
    <n v="0"/>
    <n v="0"/>
    <n v="0"/>
    <n v="0"/>
    <m/>
  </r>
  <r>
    <s v="186015020IVD"/>
    <s v="ACQUITY Sample Organizer, IVD"/>
    <s v="MIL (US31)"/>
    <m/>
    <s v="LC"/>
    <s v="ACQUITY Classic"/>
    <s v="Accessories"/>
    <m/>
    <m/>
    <s v="Proposed Production "/>
    <m/>
    <m/>
    <m/>
    <m/>
    <m/>
    <m/>
    <m/>
    <m/>
    <m/>
    <m/>
    <m/>
    <m/>
    <m/>
    <n v="0"/>
    <m/>
    <n v="0"/>
    <n v="0"/>
    <n v="0"/>
    <n v="0"/>
    <n v="0"/>
    <n v="18"/>
    <n v="12"/>
    <n v="6"/>
    <n v="7"/>
    <n v="0"/>
  </r>
  <r>
    <s v="186015042IVD"/>
    <s v="ACQUITY UPLC I-Class CH-A, IVD"/>
    <s v="MIL (US31)"/>
    <m/>
    <s v="LC"/>
    <s v="I-Class"/>
    <s v="Column Managers"/>
    <n v="600.79999999999995"/>
    <m/>
    <s v="∆ Accepted from Proposed"/>
    <m/>
    <m/>
    <m/>
    <m/>
    <m/>
    <m/>
    <m/>
    <m/>
    <m/>
    <n v="0"/>
    <m/>
    <m/>
    <m/>
    <m/>
    <n v="0"/>
    <n v="0"/>
    <n v="0"/>
    <n v="0"/>
    <n v="0"/>
    <m/>
    <n v="0"/>
    <n v="0"/>
    <n v="0"/>
    <n v="0"/>
    <m/>
  </r>
  <r>
    <s v="186015042IVD"/>
    <s v="ACQUITY UPLC I-Class CH-A, IVD"/>
    <s v="MIL (US31)"/>
    <m/>
    <s v="LC"/>
    <s v="I-Class"/>
    <s v="Column Managers"/>
    <n v="600.79999999999995"/>
    <m/>
    <s v="∆ Proposed from Current"/>
    <m/>
    <m/>
    <m/>
    <m/>
    <m/>
    <m/>
    <m/>
    <m/>
    <m/>
    <n v="0"/>
    <m/>
    <m/>
    <m/>
    <m/>
    <n v="0"/>
    <n v="0"/>
    <n v="0"/>
    <n v="0"/>
    <n v="0"/>
    <m/>
    <n v="0"/>
    <n v="-6"/>
    <n v="0"/>
    <n v="0"/>
    <m/>
  </r>
  <r>
    <s v="186015042IVD"/>
    <s v="ACQUITY UPLC I-Class CH-A, IVD"/>
    <s v="MIL (US31)"/>
    <m/>
    <s v="LC"/>
    <s v="I-Class"/>
    <s v="Column Managers"/>
    <n v="600.79999999999995"/>
    <m/>
    <s v="Accepted Plan"/>
    <m/>
    <m/>
    <m/>
    <m/>
    <m/>
    <m/>
    <m/>
    <m/>
    <m/>
    <n v="0"/>
    <m/>
    <m/>
    <m/>
    <m/>
    <n v="0"/>
    <n v="0"/>
    <n v="0"/>
    <n v="0"/>
    <n v="25"/>
    <n v="25"/>
    <n v="18"/>
    <n v="4"/>
    <n v="10"/>
    <n v="10"/>
    <n v="0"/>
  </r>
  <r>
    <s v="186015042IVD"/>
    <s v="ACQUITY UPLC I-Class CH-A, IVD"/>
    <s v="MIL (US31)"/>
    <m/>
    <s v="LC"/>
    <s v="I-Class"/>
    <s v="Column Managers"/>
    <n v="600.79999999999995"/>
    <m/>
    <s v="Budget"/>
    <n v="0"/>
    <n v="0"/>
    <n v="0"/>
    <n v="0"/>
    <m/>
    <n v="0"/>
    <n v="0"/>
    <n v="0"/>
    <n v="0"/>
    <m/>
    <n v="0"/>
    <n v="0"/>
    <n v="0"/>
    <n v="0"/>
    <n v="0"/>
    <n v="0"/>
    <n v="0"/>
    <n v="0"/>
    <n v="878.16121437422544"/>
    <n v="878.16121437422544"/>
    <n v="0"/>
    <n v="0"/>
    <n v="0"/>
    <n v="0"/>
    <n v="0"/>
  </r>
  <r>
    <s v="186015042IVD"/>
    <s v="ACQUITY UPLC I-Class CH-A, IVD"/>
    <s v="MIL (US31)"/>
    <m/>
    <s v="LC"/>
    <s v="I-Class"/>
    <s v="Column Managers"/>
    <n v="600.79999999999995"/>
    <m/>
    <s v="Current Production Plan"/>
    <m/>
    <m/>
    <m/>
    <m/>
    <m/>
    <m/>
    <m/>
    <m/>
    <m/>
    <n v="0"/>
    <m/>
    <m/>
    <m/>
    <m/>
    <n v="0"/>
    <n v="0"/>
    <n v="0"/>
    <n v="0"/>
    <n v="25"/>
    <n v="25"/>
    <n v="18"/>
    <n v="10"/>
    <n v="10"/>
    <n v="10"/>
    <n v="0"/>
  </r>
  <r>
    <s v="186015042IVD"/>
    <s v="ACQUITY UPLC I-Class CH-A, IVD"/>
    <s v="MIL (US31)"/>
    <m/>
    <s v="LC"/>
    <s v="I-Class"/>
    <s v="Column Managers"/>
    <n v="600.79999999999995"/>
    <m/>
    <s v="Demand Plan"/>
    <n v="0"/>
    <n v="0"/>
    <n v="0"/>
    <n v="0"/>
    <m/>
    <n v="0"/>
    <n v="0"/>
    <n v="0"/>
    <n v="0"/>
    <n v="0"/>
    <n v="0"/>
    <n v="0"/>
    <n v="0"/>
    <n v="0"/>
    <n v="0"/>
    <n v="0"/>
    <n v="0"/>
    <n v="0"/>
    <n v="0"/>
    <n v="0"/>
    <n v="7"/>
    <n v="10"/>
    <n v="10"/>
    <n v="10"/>
    <n v="0"/>
  </r>
  <r>
    <s v="186015042IVD"/>
    <s v="ACQUITY UPLC I-Class CH-A, IVD"/>
    <s v="MIL (US31)"/>
    <m/>
    <s v="LC"/>
    <s v="I-Class"/>
    <s v="Column Managers"/>
    <n v="600.79999999999995"/>
    <m/>
    <s v="Backlog"/>
    <n v="0"/>
    <n v="0"/>
    <n v="0"/>
    <n v="0"/>
    <n v="0"/>
    <n v="0"/>
    <n v="0"/>
    <n v="0"/>
    <n v="0"/>
    <n v="0"/>
    <n v="0"/>
    <n v="0"/>
    <n v="0"/>
    <n v="0"/>
    <n v="0"/>
    <n v="0"/>
    <n v="0"/>
    <n v="0"/>
    <n v="0"/>
    <n v="0"/>
    <n v="14"/>
    <n v="0"/>
    <n v="0"/>
    <n v="0"/>
    <n v="0"/>
  </r>
  <r>
    <s v="186015042IVD"/>
    <s v="ACQUITY UPLC I-Class CH-A, IVD"/>
    <s v="MIL (US31)"/>
    <n v="160"/>
    <s v="LC"/>
    <s v="I-Class"/>
    <s v="Column Managers"/>
    <n v="600.79999999999995"/>
    <m/>
    <s v="End Inv @ Accept Plan Volume"/>
    <n v="0"/>
    <n v="0"/>
    <n v="0"/>
    <n v="0"/>
    <m/>
    <n v="0"/>
    <n v="0"/>
    <n v="0"/>
    <n v="0"/>
    <n v="0"/>
    <n v="0"/>
    <n v="0"/>
    <n v="0"/>
    <n v="0"/>
    <n v="0"/>
    <n v="0"/>
    <n v="0"/>
    <n v="0"/>
    <n v="4"/>
    <m/>
    <n v="16"/>
    <n v="10"/>
    <n v="10"/>
    <n v="10"/>
    <m/>
  </r>
  <r>
    <s v="186015042IVD"/>
    <s v="ACQUITY UPLC I-Class CH-A, IVD"/>
    <s v="MIL (US31)"/>
    <n v="160"/>
    <s v="LC"/>
    <s v="I-Class"/>
    <s v="Column Managers"/>
    <n v="600.79999999999995"/>
    <m/>
    <s v="Planned Ending INV"/>
    <n v="0"/>
    <n v="0"/>
    <n v="0"/>
    <n v="0"/>
    <m/>
    <n v="0"/>
    <n v="0"/>
    <n v="0"/>
    <n v="0"/>
    <n v="0"/>
    <n v="0"/>
    <n v="0"/>
    <n v="0"/>
    <n v="0"/>
    <n v="0"/>
    <n v="0"/>
    <n v="0"/>
    <n v="0"/>
    <n v="4"/>
    <m/>
    <n v="16"/>
    <n v="10"/>
    <n v="10"/>
    <n v="10"/>
    <m/>
  </r>
  <r>
    <s v="186015042IVD"/>
    <s v="ACQUITY UPLC I-Class CH-A, IVD"/>
    <s v="MIL (US31)"/>
    <m/>
    <s v="LC"/>
    <s v="I-Class"/>
    <s v="Column Managers"/>
    <n v="600.79999999999995"/>
    <m/>
    <s v="Planned Ending INV Value"/>
    <n v="0"/>
    <n v="0"/>
    <n v="0"/>
    <n v="0"/>
    <n v="0"/>
    <n v="0"/>
    <n v="0"/>
    <n v="0"/>
    <n v="0"/>
    <n v="0"/>
    <n v="0"/>
    <n v="0"/>
    <n v="0"/>
    <n v="0"/>
    <n v="0"/>
    <n v="0"/>
    <n v="0"/>
    <n v="0"/>
    <n v="2403.1999999999998"/>
    <m/>
    <n v="9612.7999999999993"/>
    <n v="6008"/>
    <n v="6008"/>
    <n v="6008"/>
    <m/>
  </r>
  <r>
    <s v="186015042IVD"/>
    <s v="ACQUITY UPLC I-Class CH-A, IVD"/>
    <s v="MIL (US31)"/>
    <m/>
    <s v="LC"/>
    <s v="I-Class"/>
    <s v="Column Managers"/>
    <n v="600.79999999999995"/>
    <m/>
    <s v="Planned Ending Inv Value @ Accpt Plan"/>
    <m/>
    <m/>
    <m/>
    <m/>
    <n v="0"/>
    <m/>
    <m/>
    <m/>
    <m/>
    <n v="0"/>
    <m/>
    <m/>
    <m/>
    <m/>
    <n v="0"/>
    <n v="0"/>
    <n v="0"/>
    <n v="0"/>
    <n v="2403.1999999999998"/>
    <m/>
    <n v="9612.7999999999993"/>
    <n v="6008"/>
    <n v="6008"/>
    <n v="6008"/>
    <m/>
  </r>
  <r>
    <s v="186015042IVD"/>
    <s v="ACQUITY UPLC I-Class CH-A, IVD"/>
    <s v="MIL (US31)"/>
    <m/>
    <s v="LC"/>
    <s v="I-Class"/>
    <s v="Column Managers"/>
    <n v="600.79999999999995"/>
    <m/>
    <s v="Proposed Production "/>
    <m/>
    <m/>
    <m/>
    <m/>
    <m/>
    <m/>
    <m/>
    <m/>
    <m/>
    <m/>
    <m/>
    <m/>
    <m/>
    <m/>
    <n v="0"/>
    <n v="0"/>
    <n v="0"/>
    <n v="0"/>
    <n v="25"/>
    <n v="25"/>
    <n v="18"/>
    <n v="4"/>
    <n v="10"/>
    <n v="10"/>
    <n v="0"/>
  </r>
  <r>
    <s v="186015043IVD"/>
    <s v="ACQUITY UPLC CM-A, IVD"/>
    <s v="MIL (US31)"/>
    <m/>
    <s v="LC"/>
    <s v="H Class"/>
    <s v="Column Managers"/>
    <n v="2831"/>
    <s v="Linda Trautwein"/>
    <s v="∆ Accepted from Proposed"/>
    <m/>
    <m/>
    <m/>
    <m/>
    <m/>
    <m/>
    <m/>
    <m/>
    <m/>
    <n v="0"/>
    <n v="0"/>
    <n v="0"/>
    <n v="0"/>
    <n v="0"/>
    <n v="0"/>
    <n v="0"/>
    <n v="0"/>
    <n v="0"/>
    <n v="0"/>
    <m/>
    <n v="0"/>
    <n v="0"/>
    <n v="0"/>
    <n v="0"/>
    <m/>
  </r>
  <r>
    <s v="186015043IVD"/>
    <s v="ACQUITY UPLC CM-A, IVD"/>
    <s v="MIL (US31)"/>
    <m/>
    <s v="LC"/>
    <s v="H Class"/>
    <s v="Column Managers"/>
    <n v="2831"/>
    <s v="Linda Trautwein"/>
    <s v="∆ Proposed from Current"/>
    <m/>
    <m/>
    <m/>
    <m/>
    <m/>
    <m/>
    <m/>
    <m/>
    <m/>
    <n v="0"/>
    <m/>
    <m/>
    <n v="0"/>
    <n v="0"/>
    <m/>
    <n v="0"/>
    <n v="0"/>
    <n v="0"/>
    <n v="0"/>
    <m/>
    <n v="0"/>
    <n v="10"/>
    <n v="10"/>
    <n v="10"/>
    <m/>
  </r>
  <r>
    <s v="186015043IVD"/>
    <s v="ACQUITY UPLC CM-A, IVD"/>
    <s v="MIL (US31)"/>
    <m/>
    <s v="LC"/>
    <s v="H Class"/>
    <s v="Column Managers"/>
    <n v="2831"/>
    <s v="Linda Trautwein"/>
    <s v="Accepted Plan"/>
    <m/>
    <m/>
    <m/>
    <m/>
    <m/>
    <m/>
    <m/>
    <m/>
    <m/>
    <n v="0"/>
    <m/>
    <m/>
    <m/>
    <n v="0"/>
    <n v="0"/>
    <n v="0"/>
    <n v="0"/>
    <n v="0"/>
    <n v="0"/>
    <n v="0"/>
    <n v="6"/>
    <n v="10"/>
    <n v="10"/>
    <n v="10"/>
    <n v="0"/>
  </r>
  <r>
    <s v="186015043IVD"/>
    <s v="ACQUITY UPLC CM-A, IVD"/>
    <s v="MIL (US31)"/>
    <m/>
    <s v="LC"/>
    <s v="H Class"/>
    <s v="Column Managers"/>
    <n v="2831"/>
    <s v="Linda Trautwein"/>
    <s v="Budget"/>
    <n v="0"/>
    <n v="0"/>
    <n v="0"/>
    <n v="0"/>
    <m/>
    <n v="0"/>
    <n v="0"/>
    <n v="0"/>
    <n v="0"/>
    <m/>
    <n v="0"/>
    <n v="0"/>
    <n v="0"/>
    <n v="0"/>
    <m/>
    <n v="0"/>
    <n v="0"/>
    <n v="0"/>
    <n v="0"/>
    <n v="0"/>
    <n v="0"/>
    <n v="0"/>
    <n v="0"/>
    <n v="0"/>
    <n v="0"/>
  </r>
  <r>
    <s v="186015043IVD"/>
    <s v="ACQUITY UPLC CM-A, IVD"/>
    <s v="MIL (US31)"/>
    <m/>
    <s v="LC"/>
    <s v="H Class"/>
    <s v="Column Managers"/>
    <n v="2831"/>
    <s v="Linda Trautwein"/>
    <s v="Current Production Plan"/>
    <m/>
    <m/>
    <m/>
    <m/>
    <m/>
    <m/>
    <m/>
    <m/>
    <m/>
    <n v="0"/>
    <n v="0"/>
    <n v="0"/>
    <n v="0"/>
    <n v="0"/>
    <n v="0"/>
    <n v="0"/>
    <n v="0"/>
    <n v="0"/>
    <n v="0"/>
    <n v="0"/>
    <n v="6"/>
    <n v="0"/>
    <n v="0"/>
    <n v="0"/>
    <n v="0"/>
  </r>
  <r>
    <s v="186015043IVD"/>
    <s v="ACQUITY UPLC CM-A, IVD"/>
    <s v="MIL (US31)"/>
    <m/>
    <s v="LC"/>
    <s v="H Class"/>
    <s v="Column Managers"/>
    <n v="2831"/>
    <s v="Linda Trautwein"/>
    <s v="Demand Plan"/>
    <n v="0"/>
    <n v="0"/>
    <n v="0"/>
    <n v="0"/>
    <m/>
    <n v="0"/>
    <n v="0"/>
    <n v="0"/>
    <n v="0"/>
    <n v="0"/>
    <n v="0"/>
    <n v="0"/>
    <n v="0"/>
    <n v="0"/>
    <n v="0"/>
    <n v="0"/>
    <n v="0"/>
    <n v="0"/>
    <n v="0"/>
    <n v="0"/>
    <n v="4"/>
    <n v="10"/>
    <n v="10"/>
    <n v="10"/>
    <n v="0"/>
  </r>
  <r>
    <s v="186015043IVD"/>
    <s v="ACQUITY UPLC CM-A, IVD"/>
    <s v="MIL (US31)"/>
    <m/>
    <s v="LC"/>
    <s v="H Class"/>
    <s v="Column Managers"/>
    <n v="2831"/>
    <s v="Linda Trautwein"/>
    <s v="Backlog"/>
    <n v="0"/>
    <n v="0"/>
    <n v="0"/>
    <n v="0"/>
    <n v="0"/>
    <n v="0"/>
    <n v="0"/>
    <n v="0"/>
    <n v="0"/>
    <n v="0"/>
    <n v="0"/>
    <n v="0"/>
    <n v="0"/>
    <n v="0"/>
    <n v="0"/>
    <n v="0"/>
    <n v="0"/>
    <n v="0"/>
    <n v="0"/>
    <n v="0"/>
    <m/>
    <n v="0"/>
    <n v="0"/>
    <n v="0"/>
    <n v="0"/>
  </r>
  <r>
    <s v="186015043IVD"/>
    <s v="ACQUITY UPLC CM-A, IVD"/>
    <s v="MIL (US31)"/>
    <m/>
    <s v="LC"/>
    <s v="H Class"/>
    <s v="Column Managers"/>
    <n v="2831"/>
    <s v="Linda Trautwein"/>
    <s v="End Inv @ Accept Plan Volume"/>
    <n v="0"/>
    <n v="0"/>
    <n v="0"/>
    <n v="0"/>
    <m/>
    <n v="0"/>
    <n v="0"/>
    <n v="0"/>
    <n v="0"/>
    <n v="0"/>
    <n v="0"/>
    <n v="0"/>
    <n v="0"/>
    <n v="0"/>
    <n v="0"/>
    <n v="0"/>
    <n v="0"/>
    <n v="0"/>
    <n v="0"/>
    <m/>
    <n v="4"/>
    <n v="4"/>
    <n v="4"/>
    <n v="4"/>
    <m/>
  </r>
  <r>
    <s v="186015043IVD"/>
    <s v="ACQUITY UPLC CM-A, IVD"/>
    <s v="MIL (US31)"/>
    <m/>
    <s v="LC"/>
    <s v="H Class"/>
    <s v="Column Managers"/>
    <n v="2831"/>
    <s v="Linda Trautwein"/>
    <s v="Planned Ending INV"/>
    <n v="0"/>
    <n v="0"/>
    <n v="0"/>
    <n v="0"/>
    <m/>
    <n v="0"/>
    <n v="0"/>
    <n v="0"/>
    <n v="0"/>
    <n v="0"/>
    <n v="0"/>
    <n v="0"/>
    <n v="0"/>
    <n v="0"/>
    <m/>
    <n v="0"/>
    <n v="0"/>
    <n v="0"/>
    <n v="0"/>
    <m/>
    <n v="4"/>
    <n v="4"/>
    <n v="4"/>
    <n v="4"/>
    <m/>
  </r>
  <r>
    <s v="186015043IVD"/>
    <s v="ACQUITY UPLC CM-A, IVD"/>
    <s v="MIL (US31)"/>
    <m/>
    <s v="LC"/>
    <s v="H Class"/>
    <s v="Column Managers"/>
    <n v="2831"/>
    <s v="Linda Trautwein"/>
    <s v="Planned Ending INV Value"/>
    <n v="0"/>
    <n v="0"/>
    <n v="0"/>
    <n v="0"/>
    <n v="0"/>
    <n v="0"/>
    <n v="0"/>
    <n v="0"/>
    <n v="0"/>
    <n v="0"/>
    <n v="0"/>
    <n v="0"/>
    <n v="0"/>
    <n v="0"/>
    <n v="0"/>
    <n v="0"/>
    <n v="0"/>
    <n v="0"/>
    <n v="0"/>
    <m/>
    <n v="11324"/>
    <n v="11324"/>
    <n v="11324"/>
    <n v="11324"/>
    <m/>
  </r>
  <r>
    <s v="186015043IVD"/>
    <s v="ACQUITY UPLC CM-A, IVD"/>
    <s v="MIL (US31)"/>
    <m/>
    <s v="LC"/>
    <s v="H Class"/>
    <s v="Column Managers"/>
    <n v="2831"/>
    <s v="Linda Trautwein"/>
    <s v="Planned Ending Inv Value @ Accpt Plan"/>
    <m/>
    <m/>
    <m/>
    <m/>
    <n v="0"/>
    <m/>
    <m/>
    <m/>
    <m/>
    <n v="0"/>
    <n v="0"/>
    <n v="0"/>
    <n v="0"/>
    <n v="0"/>
    <n v="0"/>
    <n v="0"/>
    <n v="0"/>
    <n v="0"/>
    <n v="0"/>
    <m/>
    <n v="11324"/>
    <n v="11324"/>
    <n v="11324"/>
    <n v="11324"/>
    <m/>
  </r>
  <r>
    <s v="186015043IVD"/>
    <s v="ACQUITY UPLC CM-A, IVD"/>
    <s v="MIL (US31)"/>
    <m/>
    <s v="LC"/>
    <s v="H Class"/>
    <s v="Column Managers"/>
    <n v="2831"/>
    <s v="Linda Trautwein"/>
    <s v="Proposed Production "/>
    <m/>
    <m/>
    <m/>
    <m/>
    <m/>
    <m/>
    <m/>
    <m/>
    <m/>
    <m/>
    <m/>
    <m/>
    <m/>
    <n v="0"/>
    <m/>
    <n v="0"/>
    <n v="0"/>
    <n v="0"/>
    <n v="0"/>
    <n v="0"/>
    <n v="6"/>
    <n v="10"/>
    <n v="10"/>
    <n v="10"/>
    <n v="0"/>
  </r>
  <r>
    <s v="186015046IVD"/>
    <s v="ACQUITY UPLC I-Class SM-FTN, IVD"/>
    <s v="WPPL (SG20)"/>
    <m/>
    <s v="LC"/>
    <s v="I-Class"/>
    <s v="Injectors"/>
    <n v="5272.75"/>
    <m/>
    <s v="∆ Accepted from Proposed"/>
    <m/>
    <m/>
    <m/>
    <m/>
    <m/>
    <m/>
    <m/>
    <m/>
    <m/>
    <n v="0"/>
    <m/>
    <m/>
    <m/>
    <m/>
    <n v="0"/>
    <n v="0"/>
    <n v="0"/>
    <n v="0"/>
    <n v="0"/>
    <m/>
    <n v="0"/>
    <n v="-5"/>
    <n v="-10"/>
    <n v="-10"/>
    <m/>
  </r>
  <r>
    <s v="186015046IVD"/>
    <s v="ACQUITY UPLC I-Class SM-FTN, IVD"/>
    <s v="WPPL (SG20)"/>
    <m/>
    <s v="LC"/>
    <s v="I-Class"/>
    <s v="Injectors"/>
    <n v="5272.75"/>
    <m/>
    <s v="∆ Proposed from Current"/>
    <m/>
    <m/>
    <m/>
    <m/>
    <m/>
    <m/>
    <m/>
    <m/>
    <m/>
    <n v="0"/>
    <m/>
    <m/>
    <m/>
    <m/>
    <n v="0"/>
    <n v="0"/>
    <n v="0"/>
    <n v="0"/>
    <n v="0"/>
    <m/>
    <n v="0"/>
    <n v="-5"/>
    <n v="0"/>
    <n v="0"/>
    <m/>
  </r>
  <r>
    <s v="186015046IVD"/>
    <s v="ACQUITY UPLC I-Class SM-FTN, IVD"/>
    <s v="WPPL (SG20)"/>
    <m/>
    <s v="LC"/>
    <s v="I-Class"/>
    <s v="Injectors"/>
    <n v="5272.75"/>
    <m/>
    <s v="Accepted Plan"/>
    <m/>
    <m/>
    <m/>
    <m/>
    <m/>
    <m/>
    <m/>
    <m/>
    <m/>
    <n v="0"/>
    <m/>
    <m/>
    <m/>
    <m/>
    <n v="0"/>
    <n v="0"/>
    <n v="0"/>
    <n v="0"/>
    <n v="25"/>
    <n v="25"/>
    <n v="0"/>
    <n v="0"/>
    <n v="0"/>
    <n v="0"/>
    <n v="0"/>
  </r>
  <r>
    <s v="186015046IVD"/>
    <s v="ACQUITY UPLC I-Class SM-FTN, IVD"/>
    <s v="WPPL (SG20)"/>
    <m/>
    <s v="LC"/>
    <s v="I-Class"/>
    <s v="Injectors"/>
    <n v="5272.75"/>
    <m/>
    <s v="Budget"/>
    <n v="0"/>
    <n v="0"/>
    <n v="0"/>
    <n v="0"/>
    <m/>
    <n v="0"/>
    <n v="0"/>
    <n v="0"/>
    <n v="0"/>
    <m/>
    <n v="0"/>
    <n v="0"/>
    <n v="0"/>
    <n v="0"/>
    <n v="0"/>
    <n v="0"/>
    <n v="0"/>
    <n v="0"/>
    <n v="0"/>
    <n v="0"/>
    <n v="0"/>
    <n v="0"/>
    <n v="0"/>
    <n v="0"/>
    <n v="0"/>
  </r>
  <r>
    <s v="186015046IVD"/>
    <s v="ACQUITY UPLC I-Class SM-FTN, IVD"/>
    <s v="WPPL (SG20)"/>
    <m/>
    <s v="LC"/>
    <s v="I-Class"/>
    <s v="Injectors"/>
    <n v="5272.75"/>
    <m/>
    <s v="Current Production Plan"/>
    <m/>
    <m/>
    <m/>
    <m/>
    <m/>
    <m/>
    <m/>
    <m/>
    <m/>
    <n v="0"/>
    <m/>
    <m/>
    <m/>
    <m/>
    <n v="0"/>
    <n v="0"/>
    <n v="0"/>
    <n v="0"/>
    <n v="25"/>
    <n v="25"/>
    <n v="0"/>
    <n v="10"/>
    <n v="10"/>
    <n v="10"/>
    <n v="0"/>
  </r>
  <r>
    <s v="186015046IVD"/>
    <s v="ACQUITY UPLC I-Class SM-FTN, IVD"/>
    <s v="WPPL (SG20)"/>
    <m/>
    <s v="LC"/>
    <s v="I-Class"/>
    <s v="Injectors"/>
    <n v="5272.75"/>
    <m/>
    <s v="Demand Plan"/>
    <n v="0"/>
    <n v="0"/>
    <n v="0"/>
    <n v="0"/>
    <m/>
    <n v="0"/>
    <n v="0"/>
    <n v="0"/>
    <n v="0"/>
    <n v="0"/>
    <n v="0"/>
    <n v="0"/>
    <n v="0"/>
    <n v="0"/>
    <n v="0"/>
    <n v="0"/>
    <n v="0"/>
    <n v="0"/>
    <n v="3"/>
    <n v="3"/>
    <n v="8"/>
    <n v="10"/>
    <n v="10"/>
    <n v="10"/>
    <n v="0"/>
  </r>
  <r>
    <s v="186015046IVD"/>
    <s v="ACQUITY UPLC I-Class SM-FTN, IVD"/>
    <s v="WPPL (SG20)"/>
    <m/>
    <s v="LC"/>
    <s v="I-Class"/>
    <s v="Injectors"/>
    <n v="5272.75"/>
    <m/>
    <s v="Backlog"/>
    <n v="0"/>
    <n v="0"/>
    <n v="0"/>
    <n v="0"/>
    <n v="0"/>
    <n v="0"/>
    <n v="0"/>
    <n v="0"/>
    <n v="0"/>
    <n v="0"/>
    <n v="0"/>
    <n v="0"/>
    <n v="0"/>
    <n v="0"/>
    <n v="0"/>
    <n v="0"/>
    <n v="0"/>
    <n v="0"/>
    <n v="0"/>
    <n v="0"/>
    <n v="0"/>
    <n v="0"/>
    <n v="0"/>
    <n v="0"/>
    <n v="0"/>
  </r>
  <r>
    <s v="186015046IVD"/>
    <s v="ACQUITY UPLC I-Class SM-FTN, IVD"/>
    <s v="WPPL (SG20)"/>
    <m/>
    <s v="LC"/>
    <s v="I-Class"/>
    <s v="Injectors"/>
    <n v="5272.75"/>
    <m/>
    <s v="End Inv @ Accept Plan Volume"/>
    <n v="0"/>
    <n v="0"/>
    <n v="0"/>
    <n v="0"/>
    <m/>
    <n v="0"/>
    <n v="0"/>
    <n v="0"/>
    <n v="0"/>
    <n v="0"/>
    <n v="0"/>
    <n v="0"/>
    <n v="0"/>
    <n v="0"/>
    <n v="0"/>
    <n v="0"/>
    <n v="0"/>
    <n v="0"/>
    <n v="22"/>
    <m/>
    <n v="15"/>
    <n v="5"/>
    <n v="-5"/>
    <n v="-15"/>
    <m/>
  </r>
  <r>
    <s v="186015046IVD"/>
    <s v="ACQUITY UPLC I-Class SM-FTN, IVD"/>
    <s v="WPPL (SG20)"/>
    <m/>
    <s v="LC"/>
    <s v="I-Class"/>
    <s v="Injectors"/>
    <n v="5272.75"/>
    <m/>
    <s v="Planned Ending INV"/>
    <n v="0"/>
    <n v="0"/>
    <n v="0"/>
    <n v="0"/>
    <m/>
    <n v="0"/>
    <n v="0"/>
    <n v="0"/>
    <n v="0"/>
    <n v="0"/>
    <n v="0"/>
    <n v="0"/>
    <n v="0"/>
    <n v="0"/>
    <n v="0"/>
    <n v="0"/>
    <n v="0"/>
    <n v="0"/>
    <n v="22"/>
    <m/>
    <n v="15"/>
    <n v="10"/>
    <n v="10"/>
    <n v="10"/>
    <m/>
  </r>
  <r>
    <s v="186015046IVD"/>
    <s v="ACQUITY UPLC I-Class SM-FTN, IVD"/>
    <s v="WPPL (SG20)"/>
    <m/>
    <s v="LC"/>
    <s v="I-Class"/>
    <s v="Injectors"/>
    <n v="5272.75"/>
    <m/>
    <s v="Planned Ending INV Value"/>
    <n v="0"/>
    <n v="0"/>
    <n v="0"/>
    <n v="0"/>
    <n v="0"/>
    <n v="0"/>
    <n v="0"/>
    <n v="0"/>
    <n v="0"/>
    <n v="0"/>
    <n v="0"/>
    <n v="0"/>
    <n v="0"/>
    <n v="0"/>
    <n v="0"/>
    <n v="0"/>
    <n v="0"/>
    <n v="0"/>
    <n v="116000.5"/>
    <m/>
    <n v="79091.25"/>
    <n v="52727.5"/>
    <n v="52727.5"/>
    <n v="52727.5"/>
    <m/>
  </r>
  <r>
    <s v="186015046IVD"/>
    <s v="ACQUITY UPLC I-Class SM-FTN, IVD"/>
    <s v="WPPL (SG20)"/>
    <m/>
    <s v="LC"/>
    <s v="I-Class"/>
    <s v="Injectors"/>
    <n v="5272.75"/>
    <m/>
    <s v="Planned Ending Inv Value @ Accpt Plan"/>
    <m/>
    <m/>
    <m/>
    <m/>
    <n v="0"/>
    <m/>
    <m/>
    <m/>
    <m/>
    <n v="0"/>
    <m/>
    <m/>
    <m/>
    <m/>
    <n v="0"/>
    <n v="0"/>
    <n v="0"/>
    <n v="0"/>
    <n v="116000.5"/>
    <m/>
    <n v="79091.25"/>
    <n v="26363.75"/>
    <n v="0"/>
    <n v="0"/>
    <m/>
  </r>
  <r>
    <s v="186015046IVD"/>
    <s v="ACQUITY UPLC I-Class SM-FTN, IVD"/>
    <s v="WPPL (SG20)"/>
    <m/>
    <s v="LC"/>
    <s v="I-Class"/>
    <s v="Injectors"/>
    <n v="5272.75"/>
    <m/>
    <s v="Proposed Production "/>
    <m/>
    <m/>
    <m/>
    <m/>
    <m/>
    <m/>
    <m/>
    <m/>
    <m/>
    <m/>
    <m/>
    <m/>
    <m/>
    <m/>
    <n v="0"/>
    <n v="0"/>
    <n v="0"/>
    <n v="0"/>
    <n v="25"/>
    <n v="25"/>
    <n v="0"/>
    <n v="5"/>
    <n v="10"/>
    <n v="10"/>
    <n v="0"/>
  </r>
  <r>
    <s v="205000894IVD"/>
    <s v="ACQ. I-Class APH, SS, 12.5L .003 ID, IVD"/>
    <s v="MIL (US31)"/>
    <m/>
    <s v="LC"/>
    <s v="I-Class"/>
    <s v="Kits"/>
    <n v="260.14"/>
    <s v="Linda Trautwein"/>
    <s v="∆ Accepted from Proposed"/>
    <m/>
    <m/>
    <m/>
    <m/>
    <m/>
    <m/>
    <m/>
    <m/>
    <m/>
    <n v="0"/>
    <m/>
    <m/>
    <m/>
    <m/>
    <n v="0"/>
    <n v="0"/>
    <n v="0"/>
    <n v="0"/>
    <n v="0"/>
    <m/>
    <n v="0"/>
    <n v="0"/>
    <n v="0"/>
    <n v="0"/>
    <m/>
  </r>
  <r>
    <s v="205000894IVD"/>
    <s v="ACQ. I-Class APH, SS, 12.5L .003 ID, IVD"/>
    <s v="MIL (US31)"/>
    <m/>
    <s v="LC"/>
    <s v="I-Class"/>
    <s v="Kits"/>
    <n v="260.14"/>
    <s v="Linda Trautwein"/>
    <s v="∆ Proposed from Current"/>
    <m/>
    <m/>
    <m/>
    <m/>
    <m/>
    <m/>
    <m/>
    <m/>
    <m/>
    <n v="0"/>
    <m/>
    <m/>
    <m/>
    <m/>
    <n v="0"/>
    <n v="0"/>
    <n v="0"/>
    <n v="0"/>
    <n v="0"/>
    <m/>
    <n v="0"/>
    <n v="-5"/>
    <n v="0"/>
    <n v="0"/>
    <m/>
  </r>
  <r>
    <s v="205000894IVD"/>
    <s v="ACQ. I-Class APH, SS, 12.5L .003 ID, IVD"/>
    <s v="MIL (US31)"/>
    <m/>
    <s v="LC"/>
    <s v="I-Class"/>
    <s v="Kits"/>
    <n v="260.14"/>
    <s v="Linda Trautwein"/>
    <s v="Accepted Plan"/>
    <m/>
    <m/>
    <m/>
    <m/>
    <m/>
    <m/>
    <m/>
    <m/>
    <m/>
    <n v="0"/>
    <m/>
    <m/>
    <m/>
    <m/>
    <n v="0"/>
    <n v="0"/>
    <n v="0"/>
    <n v="0"/>
    <n v="25"/>
    <n v="25"/>
    <n v="0"/>
    <n v="5"/>
    <n v="10"/>
    <n v="10"/>
    <n v="0"/>
  </r>
  <r>
    <s v="205000894IVD"/>
    <s v="ACQ. I-Class APH, SS, 12.5L .003 ID, IVD"/>
    <s v="MIL (US31)"/>
    <m/>
    <s v="LC"/>
    <s v="I-Class"/>
    <s v="Kits"/>
    <n v="260.14"/>
    <s v="Linda Trautwein"/>
    <s v="Budget"/>
    <n v="0"/>
    <n v="0"/>
    <n v="0"/>
    <n v="0"/>
    <m/>
    <n v="0"/>
    <n v="0"/>
    <n v="0"/>
    <n v="0"/>
    <m/>
    <n v="0"/>
    <n v="0"/>
    <n v="0"/>
    <n v="0"/>
    <n v="0"/>
    <n v="0"/>
    <n v="0"/>
    <n v="0"/>
    <n v="0"/>
    <n v="0"/>
    <n v="0"/>
    <n v="0"/>
    <n v="0"/>
    <n v="0"/>
    <n v="0"/>
  </r>
  <r>
    <s v="205000894IVD"/>
    <s v="ACQ. I-Class APH, SS, 12.5L .003 ID, IVD"/>
    <s v="MIL (US31)"/>
    <m/>
    <s v="LC"/>
    <s v="I-Class"/>
    <s v="Kits"/>
    <n v="260.14"/>
    <s v="Linda Trautwein"/>
    <s v="Current Production Plan"/>
    <m/>
    <m/>
    <m/>
    <m/>
    <m/>
    <m/>
    <m/>
    <m/>
    <m/>
    <n v="0"/>
    <m/>
    <m/>
    <m/>
    <m/>
    <n v="0"/>
    <n v="0"/>
    <n v="0"/>
    <n v="0"/>
    <n v="25"/>
    <n v="25"/>
    <n v="0"/>
    <n v="10"/>
    <n v="10"/>
    <n v="10"/>
    <n v="0"/>
  </r>
  <r>
    <s v="205000894IVD"/>
    <s v="ACQ. I-Class APH, SS, 12.5L .003 ID, IVD"/>
    <s v="MIL (US31)"/>
    <n v="50"/>
    <s v="LC"/>
    <s v="I-Class"/>
    <s v="Kits"/>
    <n v="260.14"/>
    <s v="Linda Trautwein"/>
    <s v="Demand Plan"/>
    <n v="0"/>
    <n v="0"/>
    <n v="0"/>
    <n v="0"/>
    <m/>
    <n v="0"/>
    <n v="0"/>
    <n v="0"/>
    <n v="0"/>
    <n v="0"/>
    <n v="0"/>
    <n v="0"/>
    <n v="0"/>
    <n v="0"/>
    <n v="0"/>
    <n v="0"/>
    <n v="0"/>
    <n v="0"/>
    <n v="3"/>
    <n v="3"/>
    <n v="8"/>
    <n v="10"/>
    <n v="10"/>
    <n v="10"/>
    <n v="0"/>
  </r>
  <r>
    <s v="205000894IVD"/>
    <s v="ACQ. I-Class APH, SS, 12.5L .003 ID, IVD"/>
    <s v="MIL (US31)"/>
    <n v="50"/>
    <s v="LC"/>
    <s v="I-Class"/>
    <s v="Kits"/>
    <n v="260.14"/>
    <s v="Linda Trautwein"/>
    <s v="Backlog"/>
    <n v="0"/>
    <n v="0"/>
    <n v="0"/>
    <n v="0"/>
    <n v="0"/>
    <n v="0"/>
    <n v="0"/>
    <n v="0"/>
    <n v="0"/>
    <n v="0"/>
    <n v="0"/>
    <n v="0"/>
    <n v="0"/>
    <n v="0"/>
    <n v="0"/>
    <n v="0"/>
    <n v="0"/>
    <n v="0"/>
    <n v="0"/>
    <n v="0"/>
    <n v="0"/>
    <n v="0"/>
    <n v="0"/>
    <n v="0"/>
    <n v="0"/>
  </r>
  <r>
    <s v="205000894IVD"/>
    <s v="ACQ. I-Class APH, SS, 12.5L .003 ID, IVD"/>
    <s v="MIL (US31)"/>
    <n v="50"/>
    <s v="LC"/>
    <s v="I-Class"/>
    <s v="Kits"/>
    <n v="260.14"/>
    <s v="Linda Trautwein"/>
    <s v="End Inv @ Accept Plan Volume"/>
    <n v="0"/>
    <n v="0"/>
    <n v="0"/>
    <n v="0"/>
    <m/>
    <n v="0"/>
    <n v="0"/>
    <n v="0"/>
    <n v="0"/>
    <n v="0"/>
    <n v="0"/>
    <n v="0"/>
    <n v="0"/>
    <n v="0"/>
    <n v="0"/>
    <n v="0"/>
    <n v="0"/>
    <n v="0"/>
    <n v="22"/>
    <m/>
    <n v="15"/>
    <n v="10"/>
    <n v="10"/>
    <n v="10"/>
    <m/>
  </r>
  <r>
    <s v="205000894IVD"/>
    <s v="ACQ. I-Class APH, SS, 12.5L .003 ID, IVD"/>
    <s v="MIL (US31)"/>
    <m/>
    <s v="LC"/>
    <s v="I-Class"/>
    <s v="Kits"/>
    <n v="260.14"/>
    <s v="Linda Trautwein"/>
    <s v="Planned Ending INV"/>
    <n v="0"/>
    <n v="0"/>
    <n v="0"/>
    <n v="0"/>
    <m/>
    <n v="0"/>
    <n v="0"/>
    <n v="0"/>
    <n v="0"/>
    <n v="0"/>
    <n v="0"/>
    <n v="0"/>
    <n v="0"/>
    <n v="0"/>
    <n v="0"/>
    <n v="0"/>
    <n v="0"/>
    <n v="0"/>
    <n v="22"/>
    <m/>
    <n v="15"/>
    <n v="10"/>
    <n v="10"/>
    <n v="10"/>
    <m/>
  </r>
  <r>
    <s v="205000894IVD"/>
    <s v="ACQ. I-Class APH, SS, 12.5L .003 ID, IVD"/>
    <s v="MIL (US31)"/>
    <m/>
    <s v="LC"/>
    <s v="I-Class"/>
    <s v="Kits"/>
    <n v="260.14"/>
    <s v="Linda Trautwein"/>
    <s v="Planned Ending INV Value"/>
    <n v="0"/>
    <n v="0"/>
    <n v="0"/>
    <n v="0"/>
    <n v="0"/>
    <n v="0"/>
    <n v="0"/>
    <n v="0"/>
    <n v="0"/>
    <n v="0"/>
    <n v="0"/>
    <n v="0"/>
    <n v="0"/>
    <n v="0"/>
    <n v="0"/>
    <n v="0"/>
    <n v="0"/>
    <n v="0"/>
    <n v="5723.08"/>
    <m/>
    <n v="3902.1"/>
    <n v="2601.3999999999996"/>
    <n v="2601.3999999999996"/>
    <n v="2601.3999999999996"/>
    <m/>
  </r>
  <r>
    <s v="205000894IVD"/>
    <s v="ACQ. I-Class APH, SS, 12.5L .003 ID, IVD"/>
    <s v="MIL (US31)"/>
    <m/>
    <s v="LC"/>
    <s v="I-Class"/>
    <s v="Kits"/>
    <n v="260.14"/>
    <s v="Linda Trautwein"/>
    <s v="Planned Ending Inv Value @ Accpt Plan"/>
    <m/>
    <m/>
    <m/>
    <m/>
    <n v="0"/>
    <m/>
    <m/>
    <m/>
    <m/>
    <n v="0"/>
    <m/>
    <m/>
    <m/>
    <m/>
    <n v="0"/>
    <n v="0"/>
    <n v="0"/>
    <n v="0"/>
    <n v="5723.08"/>
    <m/>
    <n v="3902.1"/>
    <n v="2601.3999999999996"/>
    <n v="2601.3999999999996"/>
    <n v="2601.3999999999996"/>
    <m/>
  </r>
  <r>
    <s v="205000894IVD"/>
    <s v="ACQ. I-Class APH, SS, 12.5L .003 ID, IVD"/>
    <s v="MIL (US31)"/>
    <m/>
    <s v="LC"/>
    <s v="I-Class"/>
    <s v="Kits"/>
    <n v="260.14"/>
    <s v="Linda Trautwein"/>
    <s v="Proposed Production "/>
    <m/>
    <m/>
    <m/>
    <m/>
    <m/>
    <m/>
    <m/>
    <m/>
    <m/>
    <m/>
    <m/>
    <m/>
    <m/>
    <m/>
    <n v="0"/>
    <n v="0"/>
    <n v="0"/>
    <n v="0"/>
    <n v="25"/>
    <n v="25"/>
    <n v="0"/>
    <n v="5"/>
    <n v="10"/>
    <n v="10"/>
    <n v="0"/>
  </r>
  <r>
    <s v="TBD - iONKey"/>
    <s v="Micro Sample Organizer"/>
    <s v="MIL (US31)"/>
    <m/>
    <s v="TBD"/>
    <s v="TBD"/>
    <s v="TBD"/>
    <m/>
    <s v="TBC"/>
    <s v="∆ Accepted from Proposed"/>
    <m/>
    <m/>
    <m/>
    <m/>
    <m/>
    <m/>
    <m/>
    <m/>
    <m/>
    <n v="0"/>
    <m/>
    <m/>
    <m/>
    <m/>
    <n v="0"/>
    <m/>
    <m/>
    <m/>
    <m/>
    <m/>
    <n v="0"/>
    <n v="0"/>
    <n v="0"/>
    <n v="0"/>
    <m/>
  </r>
  <r>
    <s v="TBD - iONKey"/>
    <s v="Micro Sample Organizer"/>
    <s v="MIL (US31)"/>
    <m/>
    <s v="TBD"/>
    <s v="TBD"/>
    <s v="TBD"/>
    <m/>
    <s v="TBC"/>
    <s v="∆ Proposed from Current"/>
    <m/>
    <m/>
    <m/>
    <m/>
    <m/>
    <m/>
    <m/>
    <m/>
    <m/>
    <n v="0"/>
    <m/>
    <m/>
    <m/>
    <m/>
    <n v="0"/>
    <m/>
    <m/>
    <m/>
    <m/>
    <m/>
    <n v="0"/>
    <n v="0"/>
    <n v="0"/>
    <n v="0"/>
    <m/>
  </r>
  <r>
    <s v="TBD - iONKey"/>
    <s v="Micro Sample Organizer"/>
    <s v="MIL (US31)"/>
    <m/>
    <s v="TBD"/>
    <s v="TBD"/>
    <s v="TBD"/>
    <m/>
    <s v="TBC"/>
    <s v="Accepted Plan"/>
    <m/>
    <m/>
    <m/>
    <m/>
    <m/>
    <m/>
    <m/>
    <m/>
    <m/>
    <n v="0"/>
    <m/>
    <m/>
    <m/>
    <m/>
    <n v="0"/>
    <n v="0"/>
    <n v="0"/>
    <n v="0"/>
    <n v="0"/>
    <n v="0"/>
    <n v="0"/>
    <n v="0"/>
    <n v="0"/>
    <n v="0"/>
    <n v="0"/>
  </r>
  <r>
    <s v="TBD - iONKey"/>
    <s v="Micro Sample Organizer"/>
    <s v="MIL (US31)"/>
    <m/>
    <s v="TBD"/>
    <s v="TBD"/>
    <s v="TBD"/>
    <m/>
    <s v="TBC"/>
    <s v="Budget"/>
    <n v="0"/>
    <n v="0"/>
    <n v="0"/>
    <n v="0"/>
    <m/>
    <n v="0"/>
    <n v="0"/>
    <n v="0"/>
    <n v="0"/>
    <m/>
    <n v="0"/>
    <n v="0"/>
    <n v="0"/>
    <n v="0"/>
    <m/>
    <n v="0"/>
    <n v="0"/>
    <n v="0"/>
    <n v="0"/>
    <n v="0"/>
    <n v="0"/>
    <n v="0"/>
    <n v="0"/>
    <n v="0"/>
    <n v="0"/>
  </r>
  <r>
    <s v="TBD - iONKey"/>
    <s v="Micro Sample Organizer"/>
    <s v="MIL (US31)"/>
    <m/>
    <s v="TBD"/>
    <s v="TBD"/>
    <s v="TBD"/>
    <m/>
    <s v="TBC"/>
    <s v="Current Production Plan"/>
    <m/>
    <m/>
    <m/>
    <m/>
    <m/>
    <m/>
    <m/>
    <m/>
    <m/>
    <n v="0"/>
    <m/>
    <m/>
    <m/>
    <m/>
    <n v="0"/>
    <n v="0"/>
    <n v="0"/>
    <n v="0"/>
    <n v="0"/>
    <n v="0"/>
    <n v="0"/>
    <n v="0"/>
    <n v="0"/>
    <n v="0"/>
    <n v="0"/>
  </r>
  <r>
    <s v="TBD - iONKey"/>
    <s v="Micro Sample Organizer"/>
    <s v="MIL (US31)"/>
    <m/>
    <s v="TBD"/>
    <s v="TBD"/>
    <s v="TBD"/>
    <m/>
    <s v="TBC"/>
    <s v="Demand Plan"/>
    <n v="0"/>
    <n v="0"/>
    <n v="0"/>
    <n v="0"/>
    <m/>
    <n v="0"/>
    <n v="0"/>
    <n v="0"/>
    <n v="0"/>
    <n v="0"/>
    <n v="0"/>
    <n v="0"/>
    <n v="0"/>
    <n v="0"/>
    <n v="0"/>
    <n v="0"/>
    <n v="0"/>
    <n v="0"/>
    <n v="0"/>
    <n v="0"/>
    <n v="0"/>
    <n v="0"/>
    <n v="0"/>
    <n v="0"/>
    <n v="0"/>
  </r>
  <r>
    <s v="TBD - iONKey"/>
    <s v="Micro Sample Organizer"/>
    <s v="MIL (US31)"/>
    <m/>
    <s v="TBD"/>
    <s v="TBD"/>
    <s v="TBD"/>
    <m/>
    <s v="TBC"/>
    <s v="Backlog"/>
    <n v="0"/>
    <n v="0"/>
    <n v="0"/>
    <n v="0"/>
    <n v="0"/>
    <n v="0"/>
    <n v="0"/>
    <n v="0"/>
    <n v="0"/>
    <n v="0"/>
    <n v="0"/>
    <n v="0"/>
    <n v="0"/>
    <n v="0"/>
    <n v="0"/>
    <n v="0"/>
    <n v="0"/>
    <n v="0"/>
    <n v="0"/>
    <n v="0"/>
    <n v="0"/>
    <n v="0"/>
    <n v="0"/>
    <n v="0"/>
    <n v="0"/>
  </r>
  <r>
    <s v="TBD - iONKey"/>
    <s v="Micro Sample Organizer"/>
    <s v="MIL (US31)"/>
    <m/>
    <s v="TBD"/>
    <s v="TBD"/>
    <s v="TBD"/>
    <m/>
    <s v="TBC"/>
    <s v="End Inv @ Accept Plan Volume"/>
    <n v="0"/>
    <n v="0"/>
    <n v="0"/>
    <n v="0"/>
    <m/>
    <n v="0"/>
    <n v="0"/>
    <n v="0"/>
    <n v="0"/>
    <n v="0"/>
    <n v="0"/>
    <n v="0"/>
    <n v="0"/>
    <n v="0"/>
    <n v="0"/>
    <n v="0"/>
    <n v="0"/>
    <n v="0"/>
    <n v="0"/>
    <m/>
    <n v="0"/>
    <n v="0"/>
    <n v="0"/>
    <n v="0"/>
    <m/>
  </r>
  <r>
    <s v="TBD - iONKey"/>
    <s v="Micro Sample Organizer"/>
    <s v="MIL (US31)"/>
    <m/>
    <s v="TBD"/>
    <s v="TBD"/>
    <s v="TBD"/>
    <m/>
    <s v="TBC"/>
    <s v="Planned Ending INV"/>
    <n v="0"/>
    <n v="0"/>
    <n v="0"/>
    <n v="0"/>
    <m/>
    <n v="0"/>
    <n v="0"/>
    <n v="0"/>
    <n v="0"/>
    <n v="0"/>
    <n v="0"/>
    <n v="0"/>
    <n v="0"/>
    <n v="0"/>
    <n v="0"/>
    <n v="0"/>
    <n v="0"/>
    <n v="0"/>
    <n v="0"/>
    <m/>
    <n v="0"/>
    <n v="0"/>
    <n v="0"/>
    <n v="0"/>
    <m/>
  </r>
  <r>
    <s v="TBD - iONKey"/>
    <s v="Micro Sample Organizer"/>
    <s v="MIL (US31)"/>
    <m/>
    <s v="TBD"/>
    <s v="TBD"/>
    <s v="TBD"/>
    <m/>
    <s v="TBC"/>
    <s v="Planned Ending INV Value"/>
    <n v="0"/>
    <n v="0"/>
    <n v="0"/>
    <n v="0"/>
    <n v="0"/>
    <n v="0"/>
    <n v="0"/>
    <n v="0"/>
    <n v="0"/>
    <n v="0"/>
    <n v="0"/>
    <n v="0"/>
    <n v="0"/>
    <n v="0"/>
    <n v="0"/>
    <n v="0"/>
    <n v="0"/>
    <n v="0"/>
    <n v="0"/>
    <m/>
    <n v="0"/>
    <n v="0"/>
    <n v="0"/>
    <n v="0"/>
    <m/>
  </r>
  <r>
    <s v="TBD - iONKey"/>
    <s v="Micro Sample Organizer"/>
    <s v="MIL (US31)"/>
    <m/>
    <s v="TBD"/>
    <s v="TBD"/>
    <s v="TBD"/>
    <m/>
    <s v="TBC"/>
    <s v="Planned Ending Inv Value @ Accpt Plan"/>
    <m/>
    <m/>
    <m/>
    <m/>
    <n v="0"/>
    <m/>
    <m/>
    <m/>
    <m/>
    <n v="0"/>
    <m/>
    <m/>
    <m/>
    <m/>
    <n v="0"/>
    <m/>
    <m/>
    <m/>
    <m/>
    <m/>
    <n v="0"/>
    <n v="0"/>
    <n v="0"/>
    <n v="0"/>
    <m/>
  </r>
  <r>
    <s v="TBD - iONKey"/>
    <s v="Micro Sample Organizer"/>
    <s v="MIL (US31)"/>
    <m/>
    <s v="TBD"/>
    <s v="TBD"/>
    <s v="TBD"/>
    <m/>
    <s v="TBC"/>
    <s v="Proposed Production "/>
    <m/>
    <m/>
    <m/>
    <m/>
    <m/>
    <m/>
    <m/>
    <m/>
    <m/>
    <m/>
    <m/>
    <m/>
    <m/>
    <n v="0"/>
    <m/>
    <m/>
    <m/>
    <m/>
    <n v="0"/>
    <n v="0"/>
    <n v="0"/>
    <n v="0"/>
    <n v="0"/>
    <n v="0"/>
    <n v="0"/>
  </r>
  <r>
    <n v="186006511"/>
    <s v="Kestrel Base Instrument"/>
    <s v="MAN (UK50)"/>
    <m/>
    <s v="MS"/>
    <s v="Quads"/>
    <s v="SQ's"/>
    <n v="12500"/>
    <s v="Stephen Connor"/>
    <s v="∆ Accepted from Proposed"/>
    <m/>
    <m/>
    <m/>
    <m/>
    <m/>
    <m/>
    <m/>
    <m/>
    <m/>
    <n v="0"/>
    <m/>
    <m/>
    <m/>
    <m/>
    <n v="0"/>
    <n v="0"/>
    <n v="0"/>
    <n v="0"/>
    <n v="0"/>
    <m/>
    <n v="0"/>
    <n v="0"/>
    <n v="0"/>
    <n v="0"/>
    <m/>
  </r>
  <r>
    <n v="186006511"/>
    <s v="Kestrel Base Instrument"/>
    <s v="MAN (UK50)"/>
    <m/>
    <s v="MS"/>
    <s v="Quads"/>
    <s v="SQ's"/>
    <n v="12500"/>
    <s v="Stephen Connor"/>
    <s v="∆ Proposed from Current"/>
    <m/>
    <m/>
    <m/>
    <m/>
    <m/>
    <m/>
    <m/>
    <m/>
    <m/>
    <n v="0"/>
    <m/>
    <m/>
    <m/>
    <m/>
    <n v="0"/>
    <n v="0"/>
    <n v="0"/>
    <n v="0"/>
    <n v="0"/>
    <m/>
    <n v="0"/>
    <n v="0"/>
    <n v="0"/>
    <n v="0"/>
    <m/>
  </r>
  <r>
    <n v="186006511"/>
    <s v="Kestrel Base Instrument"/>
    <s v="MAN (UK50)"/>
    <m/>
    <s v="MS"/>
    <s v="Quads"/>
    <s v="SQ's"/>
    <n v="12500"/>
    <s v="Stephen Connor"/>
    <s v="Accepted Plan"/>
    <m/>
    <m/>
    <m/>
    <m/>
    <m/>
    <m/>
    <m/>
    <m/>
    <m/>
    <n v="0"/>
    <m/>
    <m/>
    <m/>
    <m/>
    <n v="0"/>
    <n v="0"/>
    <n v="0"/>
    <n v="0"/>
    <n v="0"/>
    <n v="0"/>
    <n v="0"/>
    <n v="0"/>
    <n v="94"/>
    <n v="121"/>
    <n v="0"/>
  </r>
  <r>
    <n v="186006511"/>
    <s v="Kestrel Base Instrument"/>
    <s v="MAN (UK50)"/>
    <m/>
    <s v="MS"/>
    <s v="Quads"/>
    <s v="SQ's"/>
    <n v="12500"/>
    <s v="Stephen Connor"/>
    <s v="Budget"/>
    <n v="0"/>
    <n v="0"/>
    <n v="0"/>
    <n v="0"/>
    <m/>
    <n v="0"/>
    <n v="0"/>
    <n v="0"/>
    <n v="0"/>
    <m/>
    <n v="0"/>
    <n v="0"/>
    <n v="0"/>
    <n v="0"/>
    <m/>
    <n v="0"/>
    <n v="0"/>
    <n v="0"/>
    <n v="0"/>
    <n v="0"/>
    <n v="0"/>
    <n v="0"/>
    <n v="150"/>
    <n v="100"/>
    <n v="250"/>
  </r>
  <r>
    <n v="186006511"/>
    <s v="Kestrel Base Instrument"/>
    <s v="MAN (UK50)"/>
    <m/>
    <s v="MS"/>
    <s v="Quads"/>
    <s v="SQ's"/>
    <n v="12500"/>
    <s v="Stephen Connor"/>
    <s v="Current Production Plan"/>
    <m/>
    <m/>
    <m/>
    <m/>
    <m/>
    <m/>
    <m/>
    <m/>
    <m/>
    <n v="0"/>
    <m/>
    <m/>
    <m/>
    <m/>
    <n v="0"/>
    <n v="0"/>
    <n v="0"/>
    <n v="0"/>
    <n v="0"/>
    <n v="0"/>
    <n v="0"/>
    <n v="0"/>
    <n v="94"/>
    <n v="121"/>
    <n v="0"/>
  </r>
  <r>
    <n v="186006511"/>
    <s v="Kestrel Base Instrument"/>
    <s v="MAN (UK50)"/>
    <m/>
    <s v="MS"/>
    <s v="Quads"/>
    <s v="SQ's"/>
    <n v="12500"/>
    <s v="Stephen Connor"/>
    <s v="Demand Plan"/>
    <n v="0"/>
    <n v="0"/>
    <n v="0"/>
    <n v="0"/>
    <m/>
    <n v="0"/>
    <n v="0"/>
    <n v="0"/>
    <n v="0"/>
    <n v="0"/>
    <n v="0"/>
    <n v="0"/>
    <n v="0"/>
    <n v="0"/>
    <n v="0"/>
    <n v="0"/>
    <n v="0"/>
    <n v="0"/>
    <n v="0"/>
    <n v="0"/>
    <n v="0"/>
    <n v="0"/>
    <n v="45"/>
    <n v="150"/>
    <n v="0"/>
  </r>
  <r>
    <n v="186006511"/>
    <s v="Kestrel Base Instrument"/>
    <s v="MAN (UK50)"/>
    <m/>
    <s v="MS"/>
    <s v="Quads"/>
    <s v="SQ's"/>
    <n v="12500"/>
    <s v="Stephen Connor"/>
    <s v="Backlog"/>
    <n v="0"/>
    <n v="0"/>
    <n v="0"/>
    <n v="0"/>
    <n v="0"/>
    <n v="0"/>
    <n v="0"/>
    <n v="0"/>
    <n v="0"/>
    <n v="0"/>
    <n v="0"/>
    <n v="0"/>
    <n v="0"/>
    <n v="0"/>
    <n v="0"/>
    <n v="0"/>
    <n v="0"/>
    <n v="0"/>
    <n v="0"/>
    <n v="0"/>
    <n v="0"/>
    <n v="0"/>
    <n v="0"/>
    <n v="0"/>
    <n v="0"/>
  </r>
  <r>
    <n v="186006511"/>
    <s v="Kestrel Base Instrument"/>
    <s v="MAN (UK50)"/>
    <m/>
    <s v="MS"/>
    <s v="Quads"/>
    <s v="SQ's"/>
    <n v="12500"/>
    <s v="Stephen Connor"/>
    <s v="End Inv @ Accept Plan Volume"/>
    <n v="0"/>
    <n v="0"/>
    <n v="0"/>
    <n v="0"/>
    <m/>
    <n v="0"/>
    <n v="0"/>
    <n v="0"/>
    <n v="0"/>
    <n v="0"/>
    <n v="0"/>
    <n v="0"/>
    <n v="0"/>
    <n v="0"/>
    <n v="0"/>
    <n v="0"/>
    <n v="0"/>
    <n v="0"/>
    <n v="0"/>
    <m/>
    <n v="0"/>
    <n v="0"/>
    <n v="49"/>
    <n v="20"/>
    <m/>
  </r>
  <r>
    <n v="186006511"/>
    <s v="Kestrel Base Instrument"/>
    <s v="MAN (UK50)"/>
    <m/>
    <s v="MS"/>
    <s v="Quads"/>
    <s v="SQ's"/>
    <n v="12500"/>
    <s v="Stephen Connor"/>
    <s v="Planned Ending INV"/>
    <n v="0"/>
    <n v="0"/>
    <n v="0"/>
    <n v="0"/>
    <m/>
    <n v="0"/>
    <n v="0"/>
    <n v="0"/>
    <n v="0"/>
    <n v="0"/>
    <n v="0"/>
    <n v="0"/>
    <n v="0"/>
    <n v="0"/>
    <n v="0"/>
    <n v="0"/>
    <n v="0"/>
    <n v="0"/>
    <n v="0"/>
    <m/>
    <n v="0"/>
    <n v="0"/>
    <n v="49"/>
    <n v="20"/>
    <m/>
  </r>
  <r>
    <n v="186006511"/>
    <s v="Kestrel Base Instrument"/>
    <s v="MAN (UK50)"/>
    <m/>
    <s v="MS"/>
    <s v="Quads"/>
    <s v="SQ's"/>
    <n v="12500"/>
    <s v="Stephen Connor"/>
    <s v="Planned Ending INV Value"/>
    <n v="0"/>
    <n v="0"/>
    <n v="0"/>
    <n v="0"/>
    <n v="0"/>
    <n v="0"/>
    <n v="0"/>
    <n v="0"/>
    <n v="0"/>
    <n v="0"/>
    <n v="0"/>
    <n v="0"/>
    <n v="0"/>
    <n v="0"/>
    <n v="0"/>
    <n v="0"/>
    <n v="0"/>
    <n v="0"/>
    <n v="0"/>
    <m/>
    <n v="0"/>
    <n v="0"/>
    <n v="612500"/>
    <n v="250000"/>
    <m/>
  </r>
  <r>
    <n v="186006511"/>
    <s v="Kestrel Base Instrument"/>
    <s v="MAN (UK50)"/>
    <m/>
    <s v="MS"/>
    <s v="Quads"/>
    <s v="SQ's"/>
    <n v="12500"/>
    <s v="Stephen Connor"/>
    <s v="Planned Ending Inv Value @ Accpt Plan"/>
    <n v="0"/>
    <n v="0"/>
    <n v="0"/>
    <n v="0"/>
    <m/>
    <n v="0"/>
    <n v="0"/>
    <n v="0"/>
    <n v="0"/>
    <n v="0"/>
    <n v="0"/>
    <n v="0"/>
    <n v="0"/>
    <n v="0"/>
    <n v="0"/>
    <n v="0"/>
    <n v="0"/>
    <n v="0"/>
    <n v="0"/>
    <m/>
    <n v="0"/>
    <n v="0"/>
    <n v="612500"/>
    <n v="250000"/>
    <m/>
  </r>
  <r>
    <n v="186006511"/>
    <s v="Kestrel Base Instrument"/>
    <s v="MAN (UK50)"/>
    <m/>
    <s v="MS"/>
    <s v="Quads"/>
    <s v="SQ's"/>
    <n v="12500"/>
    <s v="Stephen Connor"/>
    <s v="Proposed Production "/>
    <n v="0"/>
    <n v="0"/>
    <n v="0"/>
    <n v="0"/>
    <m/>
    <n v="0"/>
    <n v="0"/>
    <n v="0"/>
    <n v="0"/>
    <m/>
    <n v="0"/>
    <n v="0"/>
    <n v="0"/>
    <n v="0"/>
    <n v="0"/>
    <n v="0"/>
    <n v="0"/>
    <n v="0"/>
    <n v="0"/>
    <n v="0"/>
    <n v="0"/>
    <n v="0"/>
    <n v="94"/>
    <n v="121"/>
    <n v="0"/>
  </r>
  <r>
    <s v="TBD - Raven"/>
    <s v="Raven"/>
    <s v="MAN (UK50)"/>
    <m/>
    <s v="MS"/>
    <s v="Quads"/>
    <s v="HE TQs"/>
    <n v="36558.35"/>
    <s v="Stephen Connor"/>
    <s v="∆ Accepted from Proposed"/>
    <m/>
    <m/>
    <m/>
    <m/>
    <m/>
    <m/>
    <m/>
    <m/>
    <m/>
    <n v="0"/>
    <m/>
    <m/>
    <m/>
    <m/>
    <n v="0"/>
    <n v="0"/>
    <n v="0"/>
    <n v="0"/>
    <n v="0"/>
    <m/>
    <n v="0"/>
    <n v="0"/>
    <n v="0"/>
    <n v="0"/>
    <m/>
  </r>
  <r>
    <s v="TBD - Raven"/>
    <s v="Raven"/>
    <s v="MAN (UK50)"/>
    <m/>
    <s v="MS"/>
    <s v="Quads"/>
    <s v="HE TQs"/>
    <n v="36558.35"/>
    <s v="Stephen Connor"/>
    <s v="∆ Proposed from Current"/>
    <m/>
    <m/>
    <m/>
    <m/>
    <m/>
    <m/>
    <m/>
    <m/>
    <m/>
    <n v="0"/>
    <m/>
    <m/>
    <m/>
    <m/>
    <n v="0"/>
    <n v="0"/>
    <n v="0"/>
    <n v="0"/>
    <n v="0"/>
    <m/>
    <n v="0"/>
    <n v="0"/>
    <n v="0"/>
    <n v="-20"/>
    <m/>
  </r>
  <r>
    <s v="TBD - Raven"/>
    <s v="Raven"/>
    <s v="MAN (UK50)"/>
    <m/>
    <s v="MS"/>
    <s v="Quads"/>
    <s v="HE TQs"/>
    <n v="36558.35"/>
    <s v="Stephen Connor"/>
    <s v="Accepted Plan"/>
    <m/>
    <m/>
    <m/>
    <m/>
    <m/>
    <m/>
    <m/>
    <m/>
    <m/>
    <n v="0"/>
    <m/>
    <m/>
    <m/>
    <m/>
    <n v="0"/>
    <n v="0"/>
    <n v="0"/>
    <n v="0"/>
    <n v="0"/>
    <n v="0"/>
    <n v="0"/>
    <n v="0"/>
    <n v="0"/>
    <n v="0"/>
    <n v="0"/>
  </r>
  <r>
    <s v="TBD - Raven"/>
    <s v="Raven"/>
    <s v="MAN (UK50)"/>
    <m/>
    <s v="MS"/>
    <s v="Quads"/>
    <s v="HE TQs"/>
    <n v="36558.35"/>
    <s v="Stephen Connor"/>
    <s v="Budget"/>
    <n v="0"/>
    <n v="0"/>
    <n v="0"/>
    <n v="0"/>
    <m/>
    <n v="0"/>
    <n v="0"/>
    <n v="0"/>
    <n v="0"/>
    <m/>
    <n v="0"/>
    <n v="0"/>
    <n v="0"/>
    <n v="0"/>
    <m/>
    <n v="0"/>
    <n v="0"/>
    <n v="0"/>
    <n v="0"/>
    <n v="0"/>
    <n v="0"/>
    <n v="0"/>
    <n v="0"/>
    <n v="20"/>
    <n v="20"/>
  </r>
  <r>
    <s v="TBD - Raven"/>
    <s v="Raven"/>
    <s v="MAN (UK50)"/>
    <m/>
    <s v="MS"/>
    <s v="Quads"/>
    <s v="HE TQs"/>
    <n v="36558.35"/>
    <s v="Stephen Connor"/>
    <s v="Current Production Plan"/>
    <m/>
    <m/>
    <m/>
    <m/>
    <m/>
    <m/>
    <m/>
    <m/>
    <m/>
    <n v="0"/>
    <m/>
    <m/>
    <m/>
    <m/>
    <n v="0"/>
    <n v="0"/>
    <n v="0"/>
    <n v="0"/>
    <n v="0"/>
    <n v="0"/>
    <n v="0"/>
    <n v="0"/>
    <n v="0"/>
    <n v="20"/>
    <n v="0"/>
  </r>
  <r>
    <s v="TBD - Raven"/>
    <s v="Raven"/>
    <s v="MAN (UK50)"/>
    <m/>
    <s v="MS"/>
    <s v="Quads"/>
    <s v="HE TQs"/>
    <n v="36558.35"/>
    <s v="Stephen Connor"/>
    <s v="Demand Plan"/>
    <n v="0"/>
    <n v="0"/>
    <n v="0"/>
    <n v="0"/>
    <m/>
    <n v="0"/>
    <n v="0"/>
    <n v="0"/>
    <n v="0"/>
    <n v="0"/>
    <n v="0"/>
    <n v="0"/>
    <n v="0"/>
    <n v="0"/>
    <n v="0"/>
    <n v="0"/>
    <n v="0"/>
    <n v="0"/>
    <n v="0"/>
    <n v="0"/>
    <n v="0"/>
    <n v="0"/>
    <n v="0"/>
    <n v="0"/>
    <n v="0"/>
  </r>
  <r>
    <s v="TBD - Raven"/>
    <s v="Raven"/>
    <s v="MAN (UK50)"/>
    <m/>
    <s v="MS"/>
    <s v="Quads"/>
    <s v="HE TQs"/>
    <n v="36558.35"/>
    <s v="Stephen Connor"/>
    <s v="Backlog"/>
    <n v="0"/>
    <n v="0"/>
    <n v="0"/>
    <n v="0"/>
    <n v="0"/>
    <n v="0"/>
    <n v="0"/>
    <n v="0"/>
    <n v="0"/>
    <n v="0"/>
    <n v="0"/>
    <n v="0"/>
    <n v="0"/>
    <n v="0"/>
    <n v="0"/>
    <n v="0"/>
    <n v="0"/>
    <n v="0"/>
    <n v="0"/>
    <n v="0"/>
    <n v="0"/>
    <n v="0"/>
    <n v="0"/>
    <n v="0"/>
    <n v="0"/>
  </r>
  <r>
    <s v="TBD - Raven"/>
    <s v="Raven"/>
    <s v="MAN (UK50)"/>
    <m/>
    <s v="MS"/>
    <s v="Quads"/>
    <s v="HE TQs"/>
    <n v="36558.35"/>
    <s v="Stephen Connor"/>
    <s v="End Inv @ Accept Plan Volume"/>
    <n v="0"/>
    <n v="0"/>
    <n v="0"/>
    <n v="0"/>
    <m/>
    <n v="0"/>
    <n v="0"/>
    <n v="0"/>
    <n v="0"/>
    <n v="0"/>
    <n v="0"/>
    <n v="0"/>
    <n v="0"/>
    <n v="0"/>
    <n v="0"/>
    <n v="0"/>
    <n v="0"/>
    <n v="0"/>
    <n v="0"/>
    <m/>
    <n v="0"/>
    <n v="0"/>
    <n v="0"/>
    <n v="0"/>
    <m/>
  </r>
  <r>
    <s v="TBD - Raven"/>
    <s v="Raven"/>
    <s v="MAN (UK50)"/>
    <m/>
    <s v="MS"/>
    <s v="Quads"/>
    <s v="HE TQs"/>
    <n v="36558.35"/>
    <s v="Stephen Connor"/>
    <s v="Planned Ending INV"/>
    <n v="0"/>
    <n v="0"/>
    <n v="0"/>
    <n v="0"/>
    <m/>
    <n v="0"/>
    <n v="0"/>
    <n v="0"/>
    <n v="0"/>
    <n v="0"/>
    <n v="0"/>
    <n v="0"/>
    <n v="0"/>
    <n v="0"/>
    <n v="0"/>
    <n v="0"/>
    <n v="0"/>
    <n v="0"/>
    <n v="0"/>
    <m/>
    <n v="0"/>
    <n v="0"/>
    <n v="0"/>
    <n v="0"/>
    <m/>
  </r>
  <r>
    <s v="TBD - Raven"/>
    <s v="Raven"/>
    <s v="MAN (UK50)"/>
    <m/>
    <s v="MS"/>
    <s v="Quads"/>
    <s v="HE TQs"/>
    <n v="36558.35"/>
    <s v="Stephen Connor"/>
    <s v="Planned Ending INV Value"/>
    <n v="0"/>
    <n v="0"/>
    <n v="0"/>
    <n v="0"/>
    <n v="0"/>
    <n v="0"/>
    <n v="0"/>
    <n v="0"/>
    <n v="0"/>
    <n v="0"/>
    <n v="0"/>
    <n v="0"/>
    <n v="0"/>
    <n v="0"/>
    <n v="0"/>
    <n v="0"/>
    <n v="0"/>
    <n v="0"/>
    <n v="0"/>
    <m/>
    <n v="0"/>
    <n v="0"/>
    <n v="0"/>
    <n v="0"/>
    <m/>
  </r>
  <r>
    <s v="TBD - Raven"/>
    <s v="Raven"/>
    <s v="MAN (UK50)"/>
    <m/>
    <s v="MS"/>
    <s v="Quads"/>
    <s v="HE TQs"/>
    <n v="36558.35"/>
    <s v="Stephen Connor"/>
    <s v="Planned Ending Inv Value @ Accpt Plan"/>
    <m/>
    <m/>
    <m/>
    <m/>
    <n v="0"/>
    <m/>
    <m/>
    <m/>
    <m/>
    <n v="0"/>
    <m/>
    <m/>
    <m/>
    <n v="0"/>
    <n v="0"/>
    <n v="0"/>
    <n v="0"/>
    <n v="0"/>
    <n v="0"/>
    <m/>
    <n v="0"/>
    <n v="0"/>
    <n v="0"/>
    <n v="0"/>
    <m/>
  </r>
  <r>
    <s v="TBD - Raven"/>
    <s v="Raven"/>
    <s v="MAN (UK50)"/>
    <m/>
    <s v="MS"/>
    <s v="Quads"/>
    <s v="HE TQs"/>
    <n v="36558.35"/>
    <s v="Stephen Connor"/>
    <s v="Proposed Production "/>
    <m/>
    <m/>
    <m/>
    <m/>
    <m/>
    <m/>
    <m/>
    <m/>
    <m/>
    <m/>
    <m/>
    <m/>
    <m/>
    <m/>
    <n v="0"/>
    <n v="0"/>
    <n v="0"/>
    <n v="0"/>
    <n v="0"/>
    <n v="0"/>
    <n v="0"/>
    <n v="0"/>
    <n v="0"/>
    <n v="0"/>
    <n v="0"/>
  </r>
  <r>
    <n v="200000255"/>
    <s v="STARTUP KIT, PATROL UPLC LAB ANALYZER"/>
    <s v="MIL (US31)"/>
    <m/>
    <s v="LC"/>
    <s v="PATROL"/>
    <s v="Accessories"/>
    <n v="7065"/>
    <s v="Linda Trautwein"/>
    <s v="∆ Accepted from Proposed"/>
    <m/>
    <m/>
    <m/>
    <m/>
    <m/>
    <m/>
    <m/>
    <m/>
    <m/>
    <n v="0"/>
    <n v="0"/>
    <n v="0"/>
    <n v="4"/>
    <n v="0"/>
    <n v="4"/>
    <n v="0"/>
    <n v="0"/>
    <n v="0"/>
    <n v="0"/>
    <m/>
    <n v="0"/>
    <n v="0"/>
    <n v="0"/>
    <n v="0"/>
    <m/>
  </r>
  <r>
    <n v="200000255"/>
    <s v="STARTUP KIT, PATROL UPLC LAB ANALYZER"/>
    <s v="MIL (US31)"/>
    <m/>
    <s v="LC"/>
    <s v="PATROL"/>
    <s v="Accessories"/>
    <n v="7065"/>
    <s v="Linda Trautwein"/>
    <s v="∆ Proposed from Current"/>
    <m/>
    <m/>
    <m/>
    <m/>
    <m/>
    <m/>
    <m/>
    <m/>
    <m/>
    <n v="0"/>
    <m/>
    <m/>
    <n v="0"/>
    <n v="0"/>
    <n v="0"/>
    <n v="0"/>
    <n v="0"/>
    <n v="0"/>
    <n v="0"/>
    <m/>
    <n v="0"/>
    <n v="7"/>
    <n v="6"/>
    <n v="10"/>
    <m/>
  </r>
  <r>
    <n v="200000255"/>
    <s v="STARTUP KIT, PATROL UPLC LAB ANALYZER"/>
    <s v="MIL (US31)"/>
    <m/>
    <s v="LC"/>
    <s v="PATROL"/>
    <s v="Accessories"/>
    <n v="7065"/>
    <s v="Linda Trautwein"/>
    <s v="Accepted Plan"/>
    <m/>
    <m/>
    <m/>
    <m/>
    <m/>
    <m/>
    <m/>
    <m/>
    <m/>
    <n v="0"/>
    <m/>
    <m/>
    <n v="4"/>
    <n v="0"/>
    <n v="0"/>
    <n v="0"/>
    <n v="0"/>
    <n v="0"/>
    <n v="0"/>
    <n v="0"/>
    <n v="0"/>
    <n v="7"/>
    <n v="6"/>
    <n v="10"/>
    <n v="0"/>
  </r>
  <r>
    <n v="200000255"/>
    <s v="STARTUP KIT, PATROL UPLC LAB ANALYZER"/>
    <s v="MIL (US31)"/>
    <m/>
    <s v="LC"/>
    <s v="PATROL"/>
    <s v="Accessories"/>
    <n v="7065"/>
    <s v="Linda Trautwein"/>
    <s v="Budget"/>
    <n v="0"/>
    <n v="0"/>
    <n v="0"/>
    <n v="0"/>
    <m/>
    <n v="0"/>
    <n v="0"/>
    <n v="0"/>
    <n v="0"/>
    <m/>
    <n v="0"/>
    <n v="0"/>
    <n v="0"/>
    <n v="0"/>
    <m/>
    <n v="0"/>
    <n v="0"/>
    <n v="0"/>
    <n v="0"/>
    <n v="0"/>
    <n v="0"/>
    <n v="0"/>
    <n v="0"/>
    <n v="0"/>
    <n v="0"/>
  </r>
  <r>
    <n v="200000255"/>
    <s v="STARTUP KIT, PATROL UPLC LAB ANALYZER"/>
    <s v="MIL (US31)"/>
    <m/>
    <s v="LC"/>
    <s v="PATROL"/>
    <s v="Accessories"/>
    <n v="7065"/>
    <s v="Linda Trautwein"/>
    <s v="Current Production Plan"/>
    <m/>
    <m/>
    <m/>
    <m/>
    <m/>
    <m/>
    <m/>
    <m/>
    <m/>
    <n v="0"/>
    <n v="0"/>
    <n v="0"/>
    <n v="0"/>
    <n v="0"/>
    <n v="0"/>
    <n v="0"/>
    <n v="0"/>
    <n v="0"/>
    <n v="0"/>
    <n v="0"/>
    <n v="0"/>
    <n v="0"/>
    <n v="0"/>
    <n v="0"/>
    <n v="0"/>
  </r>
  <r>
    <n v="200000255"/>
    <s v="STARTUP KIT, PATROL UPLC LAB ANALYZER"/>
    <s v="MIL (US31)"/>
    <m/>
    <s v="LC"/>
    <s v="PATROL"/>
    <s v="Accessories"/>
    <n v="7065"/>
    <s v="Linda Trautwein"/>
    <s v="Demand Plan"/>
    <n v="1"/>
    <n v="0"/>
    <n v="1"/>
    <n v="0"/>
    <m/>
    <n v="0"/>
    <n v="0"/>
    <n v="4"/>
    <n v="1"/>
    <n v="5"/>
    <n v="0"/>
    <n v="0"/>
    <n v="0"/>
    <n v="1"/>
    <n v="1"/>
    <n v="0"/>
    <n v="0"/>
    <n v="3"/>
    <n v="0"/>
    <n v="3"/>
    <n v="0"/>
    <n v="7"/>
    <n v="7"/>
    <n v="10"/>
    <n v="0"/>
  </r>
  <r>
    <n v="200000255"/>
    <s v="STARTUP KIT, PATROL UPLC LAB ANALYZER"/>
    <s v="MIL (US31)"/>
    <m/>
    <s v="LC"/>
    <s v="PATROL"/>
    <s v="Accessories"/>
    <n v="7065"/>
    <s v="Linda Trautwein"/>
    <s v="Backlog"/>
    <n v="0"/>
    <n v="0"/>
    <n v="0"/>
    <n v="0"/>
    <n v="0"/>
    <n v="0"/>
    <n v="0"/>
    <n v="0"/>
    <n v="0"/>
    <n v="0"/>
    <n v="0"/>
    <n v="0"/>
    <n v="0"/>
    <n v="0"/>
    <n v="0"/>
    <n v="0"/>
    <n v="0"/>
    <n v="0"/>
    <n v="0"/>
    <n v="0"/>
    <n v="0"/>
    <n v="0"/>
    <n v="0"/>
    <n v="0"/>
    <n v="0"/>
  </r>
  <r>
    <n v="200000255"/>
    <s v="STARTUP KIT, PATROL UPLC LAB ANALYZER"/>
    <s v="MIL (US31)"/>
    <m/>
    <s v="LC"/>
    <s v="PATROL"/>
    <s v="Accessories"/>
    <n v="7065"/>
    <s v="Linda Trautwein"/>
    <s v="End Inv @ Accept Plan Volume"/>
    <n v="4"/>
    <n v="3"/>
    <n v="2"/>
    <n v="2"/>
    <m/>
    <n v="2"/>
    <n v="0"/>
    <n v="0"/>
    <n v="0"/>
    <n v="2"/>
    <n v="1"/>
    <n v="1"/>
    <n v="1"/>
    <n v="0"/>
    <n v="0"/>
    <n v="0"/>
    <n v="0"/>
    <n v="0"/>
    <n v="0"/>
    <m/>
    <n v="0"/>
    <n v="0"/>
    <n v="-1"/>
    <n v="-1"/>
    <m/>
  </r>
  <r>
    <n v="200000255"/>
    <s v="STARTUP KIT, PATROL UPLC LAB ANALYZER"/>
    <s v="MIL (US31)"/>
    <m/>
    <s v="LC"/>
    <s v="PATROL"/>
    <s v="Accessories"/>
    <n v="7065"/>
    <s v="Linda Trautwein"/>
    <s v="Planned Ending INV"/>
    <n v="4"/>
    <n v="3"/>
    <n v="2"/>
    <n v="2"/>
    <m/>
    <n v="2"/>
    <n v="0"/>
    <n v="0"/>
    <n v="0"/>
    <n v="2"/>
    <n v="1"/>
    <n v="1"/>
    <n v="1"/>
    <n v="0"/>
    <n v="0"/>
    <n v="0"/>
    <n v="0"/>
    <n v="0"/>
    <n v="0"/>
    <m/>
    <n v="5"/>
    <n v="5"/>
    <n v="4"/>
    <n v="4"/>
    <m/>
  </r>
  <r>
    <n v="200000255"/>
    <s v="STARTUP KIT, PATROL UPLC LAB ANALYZER"/>
    <s v="MIL (US31)"/>
    <m/>
    <s v="LC"/>
    <s v="PATROL"/>
    <s v="Accessories"/>
    <n v="7065"/>
    <s v="Linda Trautwein"/>
    <s v="Planned Ending INV Value"/>
    <n v="12989.68"/>
    <n v="9742.26"/>
    <n v="6494.84"/>
    <n v="6494.84"/>
    <n v="35721.620000000003"/>
    <n v="6494.84"/>
    <n v="0"/>
    <n v="0"/>
    <n v="0"/>
    <n v="6494.84"/>
    <n v="3247.42"/>
    <n v="3247.42"/>
    <n v="3247.42"/>
    <n v="0"/>
    <n v="0"/>
    <n v="0"/>
    <n v="0"/>
    <n v="0"/>
    <n v="0"/>
    <m/>
    <n v="35325"/>
    <n v="35325"/>
    <n v="28260"/>
    <n v="28260"/>
    <m/>
  </r>
  <r>
    <n v="200000255"/>
    <s v="STARTUP KIT, PATROL UPLC LAB ANALYZER"/>
    <s v="MIL (US31)"/>
    <m/>
    <s v="LC"/>
    <s v="PATROL"/>
    <s v="Accessories"/>
    <n v="7065"/>
    <s v="Linda Trautwein"/>
    <s v="Planned Ending Inv Value @ Accpt Plan"/>
    <m/>
    <m/>
    <m/>
    <m/>
    <n v="0"/>
    <m/>
    <m/>
    <m/>
    <m/>
    <n v="0"/>
    <n v="3247.42"/>
    <n v="3247.42"/>
    <n v="3247.42"/>
    <n v="0"/>
    <n v="0"/>
    <n v="0"/>
    <n v="0"/>
    <n v="0"/>
    <n v="0"/>
    <m/>
    <n v="0"/>
    <n v="0"/>
    <n v="0"/>
    <n v="0"/>
    <m/>
  </r>
  <r>
    <n v="200000255"/>
    <s v="STARTUP KIT, PATROL UPLC LAB ANALYZER"/>
    <s v="MIL (US31)"/>
    <m/>
    <s v="LC"/>
    <s v="PATROL"/>
    <s v="Accessories"/>
    <n v="7065"/>
    <s v="Linda Trautwein"/>
    <s v="Proposed Production "/>
    <m/>
    <m/>
    <m/>
    <m/>
    <m/>
    <m/>
    <m/>
    <m/>
    <m/>
    <m/>
    <m/>
    <m/>
    <m/>
    <n v="0"/>
    <n v="0"/>
    <m/>
    <m/>
    <m/>
    <n v="0"/>
    <n v="0"/>
    <n v="0"/>
    <n v="7"/>
    <n v="6"/>
    <n v="10"/>
    <n v="0"/>
  </r>
  <r>
    <n v="205015024"/>
    <s v="PATROL UPLC Pilot Analyzer Cart"/>
    <s v="MIL (US31)"/>
    <m/>
    <s v="LC"/>
    <s v="PATROL"/>
    <s v="Accessories"/>
    <n v="330"/>
    <s v="Linda Trautwein"/>
    <s v="∆ Accepted from Proposed"/>
    <m/>
    <m/>
    <m/>
    <m/>
    <m/>
    <m/>
    <m/>
    <m/>
    <m/>
    <n v="0"/>
    <n v="0"/>
    <n v="0"/>
    <n v="4"/>
    <n v="0"/>
    <n v="4"/>
    <n v="0"/>
    <n v="0"/>
    <n v="0"/>
    <n v="0"/>
    <m/>
    <n v="0"/>
    <n v="1"/>
    <n v="-1"/>
    <n v="0"/>
    <m/>
  </r>
  <r>
    <n v="205015024"/>
    <s v="PATROL UPLC Pilot Analyzer Cart"/>
    <s v="MIL (US31)"/>
    <m/>
    <s v="LC"/>
    <s v="PATROL"/>
    <s v="Accessories"/>
    <n v="330"/>
    <s v="Linda Trautwein"/>
    <s v="∆ Proposed from Current"/>
    <m/>
    <m/>
    <m/>
    <m/>
    <m/>
    <m/>
    <m/>
    <m/>
    <m/>
    <n v="0"/>
    <m/>
    <m/>
    <n v="0"/>
    <n v="0"/>
    <n v="0"/>
    <n v="0"/>
    <n v="0"/>
    <n v="0"/>
    <n v="0"/>
    <m/>
    <n v="0"/>
    <n v="9"/>
    <n v="6"/>
    <n v="7"/>
    <m/>
  </r>
  <r>
    <n v="205015024"/>
    <s v="PATROL UPLC Pilot Analyzer Cart"/>
    <s v="MIL (US31)"/>
    <m/>
    <s v="LC"/>
    <s v="PATROL"/>
    <s v="Accessories"/>
    <n v="330"/>
    <s v="Linda Trautwein"/>
    <s v="Accepted Plan"/>
    <m/>
    <m/>
    <m/>
    <m/>
    <m/>
    <m/>
    <m/>
    <m/>
    <m/>
    <n v="0"/>
    <m/>
    <m/>
    <n v="4"/>
    <n v="0"/>
    <n v="0"/>
    <n v="0"/>
    <n v="0"/>
    <n v="0"/>
    <n v="0"/>
    <n v="0"/>
    <n v="0"/>
    <n v="10"/>
    <n v="5"/>
    <n v="7"/>
    <n v="0"/>
  </r>
  <r>
    <n v="205015024"/>
    <s v="PATROL UPLC Pilot Analyzer Cart"/>
    <s v="MIL (US31)"/>
    <m/>
    <s v="LC"/>
    <s v="PATROL"/>
    <s v="Accessories"/>
    <n v="330"/>
    <s v="Linda Trautwein"/>
    <s v="Budget"/>
    <n v="0"/>
    <n v="0"/>
    <n v="0"/>
    <n v="0"/>
    <m/>
    <n v="0"/>
    <n v="0"/>
    <n v="0"/>
    <n v="0"/>
    <m/>
    <n v="0"/>
    <n v="0"/>
    <n v="0"/>
    <n v="0"/>
    <m/>
    <n v="0"/>
    <n v="0"/>
    <n v="0"/>
    <n v="0"/>
    <n v="0"/>
    <n v="0"/>
    <n v="0"/>
    <n v="0"/>
    <n v="0"/>
    <n v="0"/>
  </r>
  <r>
    <n v="205015024"/>
    <s v="PATROL UPLC Pilot Analyzer Cart"/>
    <s v="MIL (US31)"/>
    <m/>
    <s v="LC"/>
    <s v="PATROL"/>
    <s v="Accessories"/>
    <n v="330"/>
    <s v="Linda Trautwein"/>
    <s v="Current Production Plan"/>
    <m/>
    <m/>
    <m/>
    <m/>
    <m/>
    <m/>
    <m/>
    <m/>
    <m/>
    <n v="0"/>
    <n v="0"/>
    <n v="0"/>
    <n v="0"/>
    <n v="0"/>
    <n v="0"/>
    <n v="0"/>
    <n v="0"/>
    <n v="0"/>
    <n v="0"/>
    <n v="0"/>
    <n v="0"/>
    <n v="0"/>
    <n v="0"/>
    <n v="0"/>
    <n v="0"/>
  </r>
  <r>
    <n v="205015024"/>
    <s v="PATROL UPLC Pilot Analyzer Cart"/>
    <s v="MIL (US31)"/>
    <m/>
    <s v="LC"/>
    <s v="PATROL"/>
    <s v="Accessories"/>
    <n v="330"/>
    <s v="Linda Trautwein"/>
    <s v="Demand Plan"/>
    <n v="1"/>
    <n v="0"/>
    <n v="1"/>
    <n v="0"/>
    <m/>
    <n v="0"/>
    <n v="0"/>
    <n v="4"/>
    <n v="1"/>
    <n v="5"/>
    <n v="0"/>
    <n v="0"/>
    <n v="0"/>
    <n v="1"/>
    <n v="1"/>
    <n v="0"/>
    <n v="0"/>
    <n v="3"/>
    <n v="0"/>
    <n v="3"/>
    <n v="0"/>
    <n v="6"/>
    <n v="6"/>
    <n v="9"/>
    <n v="0"/>
  </r>
  <r>
    <n v="205015024"/>
    <s v="PATROL UPLC Pilot Analyzer Cart"/>
    <s v="MIL (US31)"/>
    <m/>
    <s v="LC"/>
    <s v="PATROL"/>
    <s v="Accessories"/>
    <n v="330"/>
    <s v="Linda Trautwein"/>
    <s v="Backlog"/>
    <n v="0"/>
    <n v="0"/>
    <n v="0"/>
    <n v="0"/>
    <n v="0"/>
    <n v="0"/>
    <n v="0"/>
    <n v="0"/>
    <n v="0"/>
    <n v="0"/>
    <n v="0"/>
    <n v="0"/>
    <n v="0"/>
    <n v="0"/>
    <n v="0"/>
    <n v="0"/>
    <n v="0"/>
    <n v="0"/>
    <n v="0"/>
    <n v="0"/>
    <n v="0"/>
    <n v="0"/>
    <n v="0"/>
    <n v="0"/>
    <n v="0"/>
  </r>
  <r>
    <n v="205015024"/>
    <s v="PATROL UPLC Pilot Analyzer Cart"/>
    <s v="MIL (US31)"/>
    <m/>
    <s v="LC"/>
    <s v="PATROL"/>
    <s v="Accessories"/>
    <n v="330"/>
    <s v="Linda Trautwein"/>
    <s v="End Inv @ Accept Plan Volume"/>
    <n v="4"/>
    <n v="3"/>
    <n v="2"/>
    <n v="2"/>
    <m/>
    <n v="2"/>
    <n v="0"/>
    <n v="0"/>
    <n v="0"/>
    <n v="2"/>
    <n v="1"/>
    <n v="1"/>
    <n v="1"/>
    <n v="0"/>
    <n v="0"/>
    <n v="0"/>
    <n v="0"/>
    <n v="0"/>
    <n v="0"/>
    <m/>
    <n v="0"/>
    <n v="4"/>
    <n v="3"/>
    <n v="1"/>
    <m/>
  </r>
  <r>
    <n v="205015024"/>
    <s v="PATROL UPLC Pilot Analyzer Cart"/>
    <s v="MIL (US31)"/>
    <m/>
    <s v="LC"/>
    <s v="PATROL"/>
    <s v="Accessories"/>
    <n v="330"/>
    <s v="Linda Trautwein"/>
    <s v="Planned Ending INV"/>
    <n v="4"/>
    <n v="3"/>
    <n v="2"/>
    <n v="2"/>
    <m/>
    <n v="2"/>
    <n v="0"/>
    <n v="0"/>
    <n v="0"/>
    <n v="2"/>
    <n v="1"/>
    <n v="1"/>
    <n v="1"/>
    <n v="0"/>
    <n v="0"/>
    <n v="0"/>
    <n v="0"/>
    <n v="0"/>
    <n v="0"/>
    <m/>
    <n v="0"/>
    <n v="3"/>
    <n v="3"/>
    <n v="1"/>
    <m/>
  </r>
  <r>
    <n v="205015024"/>
    <s v="PATROL UPLC Pilot Analyzer Cart"/>
    <s v="MIL (US31)"/>
    <m/>
    <s v="LC"/>
    <s v="PATROL"/>
    <s v="Accessories"/>
    <n v="330"/>
    <s v="Linda Trautwein"/>
    <s v="Planned Ending INV Value"/>
    <n v="12989.68"/>
    <n v="9742.26"/>
    <n v="6494.84"/>
    <n v="6494.84"/>
    <n v="35721.620000000003"/>
    <n v="6494.84"/>
    <n v="0"/>
    <n v="0"/>
    <n v="0"/>
    <n v="6494.84"/>
    <n v="3247.42"/>
    <n v="3247.42"/>
    <n v="3247.42"/>
    <n v="0"/>
    <n v="0"/>
    <n v="0"/>
    <n v="0"/>
    <n v="0"/>
    <n v="0"/>
    <m/>
    <n v="0"/>
    <n v="990"/>
    <n v="990"/>
    <n v="330"/>
    <m/>
  </r>
  <r>
    <n v="205015024"/>
    <s v="PATROL UPLC Pilot Analyzer Cart"/>
    <s v="MIL (US31)"/>
    <m/>
    <s v="LC"/>
    <s v="PATROL"/>
    <s v="Accessories"/>
    <n v="330"/>
    <s v="Linda Trautwein"/>
    <s v="Planned Ending Inv Value @ Accpt Plan"/>
    <m/>
    <m/>
    <m/>
    <m/>
    <n v="0"/>
    <m/>
    <m/>
    <m/>
    <m/>
    <n v="0"/>
    <n v="3247.42"/>
    <n v="3247.42"/>
    <n v="3247.42"/>
    <n v="0"/>
    <n v="0"/>
    <n v="0"/>
    <n v="0"/>
    <n v="0"/>
    <n v="0"/>
    <m/>
    <n v="0"/>
    <n v="1320"/>
    <n v="990"/>
    <n v="330"/>
    <m/>
  </r>
  <r>
    <n v="205015024"/>
    <s v="PATROL UPLC Pilot Analyzer Cart"/>
    <s v="MIL (US31)"/>
    <m/>
    <s v="LC"/>
    <s v="PATROL"/>
    <s v="Accessories"/>
    <n v="330"/>
    <s v="Linda Trautwein"/>
    <s v="Proposed Production "/>
    <m/>
    <m/>
    <m/>
    <m/>
    <m/>
    <m/>
    <m/>
    <m/>
    <m/>
    <m/>
    <m/>
    <m/>
    <m/>
    <n v="0"/>
    <n v="0"/>
    <m/>
    <m/>
    <m/>
    <n v="0"/>
    <n v="0"/>
    <n v="0"/>
    <n v="9"/>
    <n v="6"/>
    <n v="7"/>
    <n v="0"/>
  </r>
  <r>
    <s v="VB-HSP11 "/>
    <s v="Syringe Pump"/>
    <s v="MIL (US31)"/>
    <m/>
    <s v="TBD"/>
    <s v="TBD"/>
    <s v="TBD"/>
    <m/>
    <m/>
    <s v="∆ Accepted from Proposed"/>
    <m/>
    <m/>
    <m/>
    <m/>
    <m/>
    <m/>
    <m/>
    <m/>
    <m/>
    <n v="0"/>
    <n v="0"/>
    <n v="0"/>
    <n v="4"/>
    <n v="0"/>
    <n v="4"/>
    <n v="0"/>
    <n v="0"/>
    <n v="0"/>
    <n v="0"/>
    <m/>
    <n v="0"/>
    <n v="0"/>
    <n v="0"/>
    <n v="0"/>
    <m/>
  </r>
  <r>
    <s v="VB-HSP11 "/>
    <s v="Syringe Pump"/>
    <s v="MIL (US31)"/>
    <m/>
    <s v="TBD"/>
    <s v="TBD"/>
    <s v="TBD"/>
    <m/>
    <m/>
    <s v="∆ Proposed from Current"/>
    <m/>
    <m/>
    <m/>
    <m/>
    <m/>
    <m/>
    <m/>
    <m/>
    <m/>
    <n v="0"/>
    <m/>
    <m/>
    <n v="0"/>
    <n v="0"/>
    <n v="0"/>
    <n v="0"/>
    <n v="0"/>
    <n v="0"/>
    <n v="0"/>
    <m/>
    <n v="0"/>
    <n v="0"/>
    <n v="0"/>
    <n v="0"/>
    <m/>
  </r>
  <r>
    <s v="VB-HSP11 "/>
    <s v="Syringe Pump"/>
    <s v="MIL (US31)"/>
    <m/>
    <s v="TBD"/>
    <s v="TBD"/>
    <s v="TBD"/>
    <m/>
    <m/>
    <s v="Accepted Plan"/>
    <m/>
    <m/>
    <m/>
    <m/>
    <m/>
    <m/>
    <m/>
    <m/>
    <m/>
    <n v="0"/>
    <m/>
    <m/>
    <n v="4"/>
    <n v="0"/>
    <n v="0"/>
    <n v="0"/>
    <n v="0"/>
    <n v="0"/>
    <n v="0"/>
    <n v="0"/>
    <n v="0"/>
    <n v="0"/>
    <n v="0"/>
    <n v="0"/>
    <n v="0"/>
  </r>
  <r>
    <s v="VB-HSP11 "/>
    <s v="Syringe Pump"/>
    <s v="MIL (US31)"/>
    <m/>
    <s v="TBD"/>
    <s v="TBD"/>
    <s v="TBD"/>
    <m/>
    <m/>
    <s v="Budget"/>
    <n v="0"/>
    <n v="0"/>
    <n v="0"/>
    <n v="0"/>
    <m/>
    <n v="0"/>
    <n v="0"/>
    <n v="0"/>
    <n v="0"/>
    <m/>
    <n v="0"/>
    <n v="0"/>
    <n v="0"/>
    <n v="0"/>
    <m/>
    <n v="0"/>
    <n v="0"/>
    <n v="0"/>
    <n v="0"/>
    <n v="0"/>
    <n v="0"/>
    <n v="0"/>
    <n v="0"/>
    <n v="0"/>
    <n v="0"/>
  </r>
  <r>
    <s v="VB-HSP11 "/>
    <s v="Syringe Pump"/>
    <s v="MIL (US31)"/>
    <m/>
    <s v="TBD"/>
    <s v="TBD"/>
    <s v="TBD"/>
    <m/>
    <s v="TBC"/>
    <s v="Current Production Plan"/>
    <m/>
    <m/>
    <m/>
    <m/>
    <m/>
    <m/>
    <m/>
    <m/>
    <m/>
    <n v="0"/>
    <n v="0"/>
    <n v="0"/>
    <n v="0"/>
    <n v="0"/>
    <n v="0"/>
    <n v="0"/>
    <n v="0"/>
    <n v="0"/>
    <n v="0"/>
    <n v="0"/>
    <n v="0"/>
    <n v="0"/>
    <n v="0"/>
    <n v="0"/>
    <n v="0"/>
  </r>
  <r>
    <s v="VB-HSP11 "/>
    <s v="Syringe Pump"/>
    <s v="MIL (US31)"/>
    <m/>
    <s v="TBD"/>
    <s v="TBD"/>
    <s v="TBD"/>
    <m/>
    <s v="TBC"/>
    <s v="Demand Plan"/>
    <n v="1"/>
    <n v="0"/>
    <n v="1"/>
    <n v="0"/>
    <m/>
    <n v="0"/>
    <n v="0"/>
    <n v="4"/>
    <n v="1"/>
    <n v="5"/>
    <n v="0"/>
    <n v="0"/>
    <n v="0"/>
    <n v="1"/>
    <n v="1"/>
    <n v="0"/>
    <n v="0"/>
    <n v="3"/>
    <n v="0"/>
    <n v="3"/>
    <n v="0"/>
    <n v="2"/>
    <n v="2"/>
    <n v="2"/>
    <n v="0"/>
  </r>
  <r>
    <s v="VB-HSP11 "/>
    <s v="Syringe Pump"/>
    <s v="MIL (US31)"/>
    <m/>
    <s v="TBD"/>
    <s v="TBD"/>
    <s v="TBD"/>
    <m/>
    <m/>
    <s v="Backlog"/>
    <n v="0"/>
    <n v="0"/>
    <n v="0"/>
    <n v="0"/>
    <n v="0"/>
    <n v="0"/>
    <n v="0"/>
    <n v="0"/>
    <n v="0"/>
    <n v="0"/>
    <n v="0"/>
    <n v="0"/>
    <n v="0"/>
    <n v="0"/>
    <n v="0"/>
    <n v="0"/>
    <n v="0"/>
    <n v="0"/>
    <n v="0"/>
    <n v="0"/>
    <n v="0"/>
    <n v="0"/>
    <n v="0"/>
    <n v="0"/>
    <n v="0"/>
  </r>
  <r>
    <s v="VB-HSP11 "/>
    <s v="Syringe Pump"/>
    <s v="MIL (US31)"/>
    <m/>
    <s v="TBD"/>
    <s v="TBD"/>
    <s v="TBD"/>
    <m/>
    <m/>
    <s v="End Inv @ Accept Plan Volume"/>
    <n v="4"/>
    <n v="3"/>
    <n v="2"/>
    <n v="2"/>
    <m/>
    <n v="2"/>
    <n v="0"/>
    <n v="0"/>
    <n v="0"/>
    <n v="2"/>
    <n v="1"/>
    <n v="1"/>
    <n v="1"/>
    <n v="0"/>
    <n v="0"/>
    <n v="0"/>
    <n v="0"/>
    <n v="0"/>
    <n v="0"/>
    <m/>
    <n v="0"/>
    <n v="-2"/>
    <n v="-4"/>
    <n v="-6"/>
    <m/>
  </r>
  <r>
    <s v="VB-HSP11 "/>
    <s v="Syringe Pump"/>
    <s v="MIL (US31)"/>
    <m/>
    <s v="TBD"/>
    <s v="TBD"/>
    <s v="TBD"/>
    <m/>
    <s v="TBC"/>
    <s v="Planned Ending INV"/>
    <n v="4"/>
    <n v="3"/>
    <n v="2"/>
    <n v="2"/>
    <m/>
    <n v="2"/>
    <n v="0"/>
    <n v="0"/>
    <n v="0"/>
    <n v="2"/>
    <n v="1"/>
    <n v="1"/>
    <n v="1"/>
    <n v="0"/>
    <n v="0"/>
    <n v="0"/>
    <n v="0"/>
    <n v="0"/>
    <n v="0"/>
    <m/>
    <n v="0"/>
    <n v="-2"/>
    <n v="-4"/>
    <n v="-6"/>
    <m/>
  </r>
  <r>
    <s v="VB-HSP11 "/>
    <s v="Syringe Pump"/>
    <s v="MIL (US31)"/>
    <m/>
    <s v="TBD"/>
    <s v="TBD"/>
    <s v="TBD"/>
    <m/>
    <m/>
    <s v="Planned Ending INV Value"/>
    <n v="12989.68"/>
    <n v="9742.26"/>
    <n v="6494.84"/>
    <n v="6494.84"/>
    <n v="35721.620000000003"/>
    <n v="6494.84"/>
    <n v="0"/>
    <n v="0"/>
    <n v="0"/>
    <n v="6494.84"/>
    <n v="3247.42"/>
    <n v="3247.42"/>
    <n v="3247.42"/>
    <n v="0"/>
    <n v="0"/>
    <n v="0"/>
    <n v="0"/>
    <n v="0"/>
    <n v="0"/>
    <m/>
    <n v="0"/>
    <n v="0"/>
    <n v="0"/>
    <n v="0"/>
    <m/>
  </r>
  <r>
    <s v="VB-HSP11 "/>
    <s v="Syringe Pump"/>
    <s v="MIL (US31)"/>
    <m/>
    <s v="TBD"/>
    <s v="TBD"/>
    <s v="TBD"/>
    <m/>
    <m/>
    <s v="Planned Ending Inv Value @ Accpt Plan"/>
    <m/>
    <m/>
    <m/>
    <m/>
    <n v="0"/>
    <m/>
    <m/>
    <m/>
    <m/>
    <n v="0"/>
    <n v="3247.42"/>
    <n v="3247.42"/>
    <n v="3247.42"/>
    <n v="0"/>
    <n v="0"/>
    <n v="0"/>
    <n v="0"/>
    <n v="0"/>
    <n v="0"/>
    <m/>
    <n v="0"/>
    <n v="0"/>
    <n v="0"/>
    <n v="0"/>
    <m/>
  </r>
  <r>
    <s v="VB-HSP11 "/>
    <s v="Syringe Pump"/>
    <s v="MIL (US31)"/>
    <m/>
    <s v="TBD"/>
    <s v="TBD"/>
    <s v="TBD"/>
    <m/>
    <s v="TBC"/>
    <s v="Proposed Production "/>
    <m/>
    <m/>
    <m/>
    <m/>
    <m/>
    <m/>
    <m/>
    <m/>
    <m/>
    <m/>
    <m/>
    <m/>
    <m/>
    <n v="0"/>
    <n v="0"/>
    <m/>
    <m/>
    <m/>
    <n v="0"/>
    <n v="0"/>
    <n v="0"/>
    <n v="0"/>
    <n v="0"/>
    <n v="0"/>
    <n v="0"/>
  </r>
  <r>
    <s v="WAT025248"/>
    <s v="RHEODYNE 7725I &amp; STAND KIT"/>
    <s v="OEM"/>
    <m/>
    <s v="LC"/>
    <s v="Legacy LC"/>
    <s v="Injectors"/>
    <n v="512.16999999999996"/>
    <s v="Dan Sullivan"/>
    <s v="∆ Accepted from Proposed"/>
    <m/>
    <m/>
    <m/>
    <m/>
    <m/>
    <m/>
    <m/>
    <m/>
    <m/>
    <n v="0"/>
    <n v="0"/>
    <n v="0"/>
    <n v="190"/>
    <n v="-50"/>
    <n v="140"/>
    <n v="0"/>
    <n v="0"/>
    <n v="0"/>
    <n v="0"/>
    <m/>
    <n v="0"/>
    <n v="0"/>
    <n v="0"/>
    <n v="0"/>
    <m/>
  </r>
  <r>
    <s v="WAT025248"/>
    <s v="RHEODYNE 7725I &amp; STAND KIT"/>
    <s v="OEM"/>
    <m/>
    <s v="LC"/>
    <s v="Legacy LC"/>
    <s v="Injectors"/>
    <n v="512.16999999999996"/>
    <s v="Dan Sullivan"/>
    <s v="∆ Proposed from Current"/>
    <m/>
    <m/>
    <m/>
    <m/>
    <m/>
    <m/>
    <m/>
    <m/>
    <m/>
    <n v="0"/>
    <m/>
    <m/>
    <n v="-45"/>
    <n v="0"/>
    <n v="-45"/>
    <n v="0"/>
    <n v="0"/>
    <n v="0"/>
    <n v="0"/>
    <m/>
    <n v="0"/>
    <n v="-10"/>
    <n v="-10"/>
    <n v="-5"/>
    <m/>
  </r>
  <r>
    <s v="WAT025248"/>
    <s v="RHEODYNE 7725I &amp; STAND KIT"/>
    <s v="OEM"/>
    <m/>
    <s v="LC"/>
    <s v="Legacy LC"/>
    <s v="Injectors"/>
    <n v="512.16999999999996"/>
    <s v="Dan Sullivan"/>
    <s v="Accepted Plan"/>
    <m/>
    <m/>
    <m/>
    <m/>
    <m/>
    <m/>
    <m/>
    <m/>
    <m/>
    <n v="0"/>
    <m/>
    <m/>
    <n v="190"/>
    <n v="0"/>
    <n v="0"/>
    <n v="30"/>
    <n v="45"/>
    <n v="40"/>
    <n v="55"/>
    <n v="170"/>
    <n v="40"/>
    <n v="30"/>
    <n v="35"/>
    <n v="40"/>
    <n v="0"/>
  </r>
  <r>
    <s v="WAT025248"/>
    <s v="RHEODYNE 7725I &amp; STAND KIT"/>
    <s v="OEM"/>
    <m/>
    <s v="LC"/>
    <s v="Legacy LC"/>
    <s v="Injectors"/>
    <n v="512.16999999999996"/>
    <s v="Dan Sullivan"/>
    <s v="Budget"/>
    <n v="0"/>
    <n v="0"/>
    <n v="0"/>
    <n v="0"/>
    <m/>
    <n v="0"/>
    <n v="0"/>
    <n v="0"/>
    <n v="0"/>
    <m/>
    <n v="0"/>
    <n v="0"/>
    <n v="0"/>
    <n v="0"/>
    <m/>
    <n v="45"/>
    <n v="60"/>
    <n v="40"/>
    <n v="45"/>
    <n v="190"/>
    <n v="40"/>
    <n v="45"/>
    <n v="35"/>
    <n v="45"/>
    <n v="165"/>
  </r>
  <r>
    <s v="WAT025248"/>
    <s v="RHEODYNE 7725I &amp; STAND KIT"/>
    <s v="OEM"/>
    <m/>
    <s v="LC"/>
    <s v="Legacy LC"/>
    <s v="Injectors"/>
    <n v="512.16999999999996"/>
    <s v="Dan Sullivan"/>
    <s v="Current Production Plan"/>
    <m/>
    <m/>
    <m/>
    <m/>
    <m/>
    <m/>
    <m/>
    <m/>
    <m/>
    <n v="0"/>
    <n v="0"/>
    <n v="0"/>
    <n v="0"/>
    <n v="0"/>
    <n v="0"/>
    <n v="30"/>
    <n v="45"/>
    <n v="40"/>
    <n v="55"/>
    <n v="170"/>
    <n v="40"/>
    <n v="40"/>
    <n v="45"/>
    <n v="45"/>
    <n v="0"/>
  </r>
  <r>
    <s v="WAT025248"/>
    <s v="RHEODYNE 7725I &amp; STAND KIT"/>
    <s v="OEM"/>
    <m/>
    <s v="LC"/>
    <s v="Legacy LC"/>
    <s v="Injectors"/>
    <n v="512.16999999999996"/>
    <s v="Dan Sullivan"/>
    <s v="Demand Plan"/>
    <n v="47"/>
    <n v="42"/>
    <n v="54"/>
    <n v="36"/>
    <m/>
    <n v="46"/>
    <n v="68"/>
    <n v="42"/>
    <n v="42"/>
    <n v="198"/>
    <n v="50"/>
    <n v="56"/>
    <n v="44"/>
    <n v="45"/>
    <n v="195"/>
    <n v="54"/>
    <n v="45"/>
    <n v="32"/>
    <n v="46"/>
    <n v="177"/>
    <n v="26"/>
    <n v="42"/>
    <n v="33"/>
    <n v="49"/>
    <n v="0"/>
  </r>
  <r>
    <s v="WAT025248"/>
    <s v="RHEODYNE 7725I &amp; STAND KIT"/>
    <s v="OEM"/>
    <m/>
    <s v="LC"/>
    <s v="Legacy LC"/>
    <s v="Injectors"/>
    <n v="512.16999999999996"/>
    <s v="Dan Sullivan"/>
    <s v="Backlog"/>
    <n v="0"/>
    <n v="0"/>
    <n v="0"/>
    <n v="0"/>
    <n v="0"/>
    <n v="0"/>
    <n v="0"/>
    <n v="0"/>
    <n v="0"/>
    <n v="0"/>
    <n v="0"/>
    <n v="0"/>
    <n v="0"/>
    <n v="0"/>
    <n v="0"/>
    <n v="0"/>
    <n v="0"/>
    <n v="0"/>
    <n v="0"/>
    <n v="0"/>
    <n v="0"/>
    <n v="0"/>
    <n v="0"/>
    <n v="0"/>
    <n v="0"/>
  </r>
  <r>
    <s v="WAT025248"/>
    <s v="RHEODYNE 7725I &amp; STAND KIT"/>
    <s v="OEM"/>
    <n v="15"/>
    <s v="LC"/>
    <s v="Legacy LC"/>
    <s v="Injectors"/>
    <n v="512.16999999999996"/>
    <s v="Dan Sullivan"/>
    <s v="End Inv @ Accept Plan Volume"/>
    <n v="71"/>
    <n v="48"/>
    <n v="23"/>
    <n v="38"/>
    <m/>
    <n v="28"/>
    <n v="37"/>
    <n v="47"/>
    <n v="31"/>
    <n v="143"/>
    <n v="41"/>
    <n v="23"/>
    <n v="19"/>
    <n v="31"/>
    <n v="31"/>
    <n v="39"/>
    <n v="35"/>
    <n v="40"/>
    <n v="52"/>
    <m/>
    <n v="66"/>
    <n v="54"/>
    <n v="56"/>
    <n v="47"/>
    <m/>
  </r>
  <r>
    <s v="WAT025248"/>
    <s v="RHEODYNE 7725I &amp; STAND KIT"/>
    <s v="OEM"/>
    <n v="15"/>
    <s v="LC"/>
    <s v="Legacy LC"/>
    <s v="Injectors"/>
    <n v="512.16999999999996"/>
    <s v="Dan Sullivan"/>
    <s v="Planned Ending INV"/>
    <n v="71"/>
    <n v="48"/>
    <n v="23"/>
    <n v="38"/>
    <m/>
    <n v="28"/>
    <n v="37"/>
    <n v="47"/>
    <n v="31"/>
    <n v="143"/>
    <n v="41"/>
    <n v="23"/>
    <n v="19"/>
    <n v="31"/>
    <n v="31"/>
    <n v="39"/>
    <n v="35"/>
    <n v="40"/>
    <n v="52"/>
    <m/>
    <n v="66"/>
    <n v="54"/>
    <n v="56"/>
    <n v="47"/>
    <m/>
  </r>
  <r>
    <s v="WAT025248"/>
    <s v="RHEODYNE 7725I &amp; STAND KIT"/>
    <s v="OEM"/>
    <m/>
    <s v="LC"/>
    <s v="Legacy LC"/>
    <s v="Injectors"/>
    <n v="512.16999999999996"/>
    <s v="Dan Sullivan"/>
    <s v="Planned Ending INV Value"/>
    <n v="35987.769999999997"/>
    <n v="24329.759999999998"/>
    <n v="11658.009999999998"/>
    <n v="19261.059999999998"/>
    <n v="91236.599999999991"/>
    <n v="14192.359999999999"/>
    <n v="18754.189999999999"/>
    <n v="23822.889999999996"/>
    <n v="15712.969999999998"/>
    <n v="72482.409999999989"/>
    <n v="20781.669999999998"/>
    <n v="11658.009999999998"/>
    <n v="9630.5299999999988"/>
    <n v="15877.269999999999"/>
    <n v="15877.269999999999"/>
    <n v="19974.629999999997"/>
    <n v="17925.949999999997"/>
    <n v="20486.8"/>
    <n v="26632.839999999997"/>
    <m/>
    <n v="33803.219999999994"/>
    <n v="27657.179999999997"/>
    <n v="28681.519999999997"/>
    <n v="24071.989999999998"/>
    <m/>
  </r>
  <r>
    <s v="WAT025248"/>
    <s v="RHEODYNE 7725I &amp; STAND KIT"/>
    <s v="OEM"/>
    <m/>
    <s v="LC"/>
    <s v="Legacy LC"/>
    <s v="Injectors"/>
    <n v="512.16999999999996"/>
    <s v="Dan Sullivan"/>
    <s v="Planned Ending Inv Value @ Accpt Plan"/>
    <m/>
    <m/>
    <m/>
    <m/>
    <n v="0"/>
    <m/>
    <m/>
    <m/>
    <m/>
    <n v="0"/>
    <n v="20781.669999999998"/>
    <n v="11658.009999999998"/>
    <n v="9630.5299999999988"/>
    <n v="15877.269999999999"/>
    <n v="15877.269999999999"/>
    <n v="19974.629999999997"/>
    <n v="17925.949999999997"/>
    <n v="20486.8"/>
    <n v="26632.839999999997"/>
    <m/>
    <n v="33803.219999999994"/>
    <n v="27657.179999999997"/>
    <n v="28681.519999999997"/>
    <n v="24071.989999999998"/>
    <m/>
  </r>
  <r>
    <s v="WAT025248"/>
    <s v="RHEODYNE 7725I &amp; STAND KIT"/>
    <s v="OEM"/>
    <m/>
    <s v="LC"/>
    <s v="Legacy LC"/>
    <s v="Injectors"/>
    <n v="512.16999999999996"/>
    <s v="Dan Sullivan"/>
    <s v="Proposed Production "/>
    <m/>
    <m/>
    <m/>
    <m/>
    <m/>
    <m/>
    <m/>
    <m/>
    <m/>
    <m/>
    <m/>
    <m/>
    <m/>
    <n v="50"/>
    <n v="50"/>
    <n v="30"/>
    <n v="45"/>
    <n v="40"/>
    <n v="55"/>
    <n v="170"/>
    <n v="40"/>
    <n v="30"/>
    <n v="35"/>
    <n v="40"/>
    <n v="0"/>
  </r>
  <r>
    <s v="WAT038040"/>
    <s v="COLUMN HEATER COMPARTMENT"/>
    <s v="MIL (US31)"/>
    <m/>
    <s v="LC"/>
    <s v="Legacy LC"/>
    <s v="Accessories"/>
    <n v="704.39"/>
    <s v="Sharon Bibbo"/>
    <s v="∆ Accepted from Proposed"/>
    <m/>
    <m/>
    <m/>
    <m/>
    <m/>
    <m/>
    <m/>
    <m/>
    <m/>
    <n v="0"/>
    <n v="0"/>
    <n v="0"/>
    <n v="470"/>
    <n v="-145"/>
    <n v="325"/>
    <n v="0"/>
    <n v="0"/>
    <n v="0"/>
    <n v="0"/>
    <m/>
    <n v="0"/>
    <n v="0"/>
    <n v="0"/>
    <n v="0"/>
    <m/>
  </r>
  <r>
    <s v="WAT038040"/>
    <s v="COLUMN HEATER COMPARTMENT"/>
    <s v="MIL (US31)"/>
    <m/>
    <s v="LC"/>
    <s v="Legacy LC"/>
    <s v="Accessories"/>
    <n v="704.39"/>
    <s v="Sharon Bibbo"/>
    <s v="∆ Proposed from Current"/>
    <m/>
    <m/>
    <m/>
    <m/>
    <m/>
    <m/>
    <m/>
    <m/>
    <m/>
    <n v="0"/>
    <m/>
    <m/>
    <n v="-100"/>
    <n v="0"/>
    <n v="-100"/>
    <n v="0"/>
    <n v="0"/>
    <n v="0"/>
    <n v="0"/>
    <m/>
    <n v="0"/>
    <n v="10"/>
    <n v="0"/>
    <n v="5"/>
    <m/>
  </r>
  <r>
    <s v="WAT038040"/>
    <s v="COLUMN HEATER COMPARTMENT"/>
    <s v="MIL (US31)"/>
    <m/>
    <s v="LC"/>
    <s v="Legacy LC"/>
    <s v="Accessories"/>
    <n v="704.39"/>
    <s v="Sharon Bibbo"/>
    <s v="Accepted Plan"/>
    <m/>
    <m/>
    <m/>
    <m/>
    <m/>
    <m/>
    <m/>
    <m/>
    <m/>
    <n v="0"/>
    <m/>
    <m/>
    <n v="470"/>
    <n v="0"/>
    <n v="0"/>
    <n v="110"/>
    <n v="120"/>
    <n v="125"/>
    <n v="155"/>
    <n v="510"/>
    <n v="130"/>
    <n v="135"/>
    <n v="135"/>
    <n v="140"/>
    <n v="0"/>
  </r>
  <r>
    <s v="WAT038040"/>
    <s v="COLUMN HEATER COMPARTMENT"/>
    <s v="MIL (US31)"/>
    <m/>
    <s v="LC"/>
    <s v="Legacy LC"/>
    <s v="Accessories"/>
    <n v="704.39"/>
    <s v="Sharon Bibbo"/>
    <s v="Budget"/>
    <n v="0"/>
    <n v="0"/>
    <n v="0"/>
    <n v="0"/>
    <m/>
    <n v="0"/>
    <n v="0"/>
    <n v="0"/>
    <n v="0"/>
    <m/>
    <n v="0"/>
    <n v="0"/>
    <n v="0"/>
    <n v="0"/>
    <m/>
    <n v="115"/>
    <n v="115"/>
    <n v="125"/>
    <n v="145"/>
    <n v="500"/>
    <n v="95"/>
    <n v="110"/>
    <n v="130"/>
    <n v="155"/>
    <n v="490"/>
  </r>
  <r>
    <s v="WAT038040"/>
    <s v="COLUMN HEATER COMPARTMENT"/>
    <s v="MIL (US31)"/>
    <m/>
    <s v="LC"/>
    <s v="Legacy LC"/>
    <s v="Accessories"/>
    <n v="704.39"/>
    <s v="Sharon Bibbo"/>
    <s v="Current Production Plan"/>
    <m/>
    <m/>
    <m/>
    <m/>
    <m/>
    <m/>
    <m/>
    <m/>
    <m/>
    <n v="0"/>
    <n v="0"/>
    <n v="0"/>
    <n v="0"/>
    <n v="0"/>
    <n v="0"/>
    <n v="110"/>
    <n v="120"/>
    <n v="125"/>
    <n v="155"/>
    <n v="510"/>
    <n v="130"/>
    <n v="125"/>
    <n v="135"/>
    <n v="135"/>
    <n v="0"/>
  </r>
  <r>
    <s v="WAT038040"/>
    <s v="COLUMN HEATER COMPARTMENT"/>
    <s v="MIL (US31)"/>
    <m/>
    <s v="LC"/>
    <s v="Legacy LC"/>
    <s v="Accessories"/>
    <n v="704.39"/>
    <s v="Sharon Bibbo"/>
    <s v="Demand Plan"/>
    <n v="78"/>
    <n v="101"/>
    <n v="111"/>
    <n v="114"/>
    <m/>
    <n v="102"/>
    <n v="131"/>
    <n v="71"/>
    <n v="71"/>
    <n v="375"/>
    <n v="110"/>
    <n v="111"/>
    <n v="92"/>
    <n v="140"/>
    <n v="453"/>
    <n v="103"/>
    <n v="139"/>
    <n v="113"/>
    <n v="122"/>
    <n v="477"/>
    <n v="118"/>
    <n v="143"/>
    <n v="120"/>
    <n v="141"/>
    <n v="0"/>
  </r>
  <r>
    <s v="WAT038040"/>
    <s v="COLUMN HEATER COMPARTMENT"/>
    <s v="MIL (US31)"/>
    <m/>
    <s v="LC"/>
    <s v="Legacy LC"/>
    <s v="Accessories"/>
    <n v="704.39"/>
    <s v="Sharon Bibbo"/>
    <s v="Backlog"/>
    <n v="0"/>
    <n v="0"/>
    <n v="0"/>
    <n v="0"/>
    <n v="0"/>
    <n v="0"/>
    <n v="0"/>
    <n v="0"/>
    <n v="0"/>
    <n v="0"/>
    <n v="0"/>
    <n v="0"/>
    <n v="0"/>
    <n v="0"/>
    <n v="0"/>
    <n v="0"/>
    <n v="0"/>
    <n v="0"/>
    <n v="0"/>
    <n v="0"/>
    <n v="0"/>
    <n v="0"/>
    <n v="0"/>
    <n v="0"/>
    <n v="0"/>
  </r>
  <r>
    <s v="WAT038040"/>
    <s v="COLUMN HEATER COMPARTMENT"/>
    <s v="MIL (US31)"/>
    <n v="35"/>
    <s v="LC"/>
    <s v="Legacy LC"/>
    <s v="Accessories"/>
    <n v="704.39"/>
    <s v="Sharon Bibbo"/>
    <s v="End Inv @ Accept Plan Volume"/>
    <n v="63"/>
    <n v="60"/>
    <n v="18"/>
    <n v="34"/>
    <m/>
    <n v="33"/>
    <n v="50"/>
    <n v="43"/>
    <n v="49"/>
    <n v="175"/>
    <n v="27"/>
    <n v="67"/>
    <n v="41"/>
    <n v="49"/>
    <n v="49"/>
    <n v="49"/>
    <n v="32"/>
    <n v="37"/>
    <n v="60"/>
    <m/>
    <n v="70"/>
    <n v="62"/>
    <n v="77"/>
    <n v="76"/>
    <m/>
  </r>
  <r>
    <s v="WAT038040"/>
    <s v="COLUMN HEATER COMPARTMENT"/>
    <s v="MIL (US31)"/>
    <n v="35"/>
    <s v="LC"/>
    <s v="Legacy LC"/>
    <s v="Accessories"/>
    <n v="704.39"/>
    <s v="Sharon Bibbo"/>
    <s v="Planned Ending INV"/>
    <n v="63"/>
    <n v="60"/>
    <n v="18"/>
    <n v="34"/>
    <m/>
    <n v="33"/>
    <n v="50"/>
    <n v="43"/>
    <n v="49"/>
    <n v="175"/>
    <n v="27"/>
    <n v="67"/>
    <n v="41"/>
    <n v="49"/>
    <n v="49"/>
    <n v="49"/>
    <n v="32"/>
    <n v="37"/>
    <n v="60"/>
    <m/>
    <n v="70"/>
    <n v="62"/>
    <n v="77"/>
    <n v="76"/>
    <m/>
  </r>
  <r>
    <s v="WAT038040"/>
    <s v="COLUMN HEATER COMPARTMENT"/>
    <s v="MIL (US31)"/>
    <m/>
    <s v="LC"/>
    <s v="Legacy LC"/>
    <s v="Accessories"/>
    <n v="704.39"/>
    <s v="Sharon Bibbo"/>
    <s v="Planned Ending INV Value"/>
    <n v="38326.049999999996"/>
    <n v="36500.999999999993"/>
    <n v="10950.3"/>
    <n v="20683.899999999998"/>
    <n v="106461.24999999999"/>
    <n v="20075.549999999996"/>
    <n v="30417.499999999996"/>
    <n v="26159.049999999996"/>
    <n v="29809.149999999994"/>
    <n v="106461.24999999997"/>
    <n v="16425.449999999997"/>
    <n v="40759.449999999997"/>
    <n v="24942.349999999995"/>
    <n v="34515.11"/>
    <n v="34515.11"/>
    <n v="34515.11"/>
    <n v="22540.48"/>
    <n v="26062.43"/>
    <n v="42263.4"/>
    <m/>
    <n v="49307.299999999996"/>
    <n v="43672.18"/>
    <n v="54238.03"/>
    <n v="53533.64"/>
    <m/>
  </r>
  <r>
    <s v="WAT038040"/>
    <s v="COLUMN HEATER COMPARTMENT"/>
    <s v="MIL (US31)"/>
    <m/>
    <s v="LC"/>
    <s v="Legacy LC"/>
    <s v="Accessories"/>
    <n v="704.39"/>
    <s v="Sharon Bibbo"/>
    <s v="Planned Ending Inv Value @ Accpt Plan"/>
    <m/>
    <m/>
    <m/>
    <m/>
    <n v="0"/>
    <m/>
    <m/>
    <m/>
    <m/>
    <n v="0"/>
    <n v="16425.449999999997"/>
    <n v="40759.449999999997"/>
    <n v="24942.349999999995"/>
    <n v="34515.11"/>
    <n v="34515.11"/>
    <n v="34515.11"/>
    <n v="22540.48"/>
    <n v="26062.43"/>
    <n v="42263.4"/>
    <m/>
    <n v="49307.299999999996"/>
    <n v="43672.18"/>
    <n v="54238.03"/>
    <n v="53533.64"/>
    <m/>
  </r>
  <r>
    <s v="WAT038040"/>
    <s v="COLUMN HEATER COMPARTMENT"/>
    <s v="MIL (US31)"/>
    <m/>
    <s v="LC"/>
    <s v="Legacy LC"/>
    <s v="Accessories"/>
    <n v="704.39"/>
    <s v="Sharon Bibbo"/>
    <s v="Proposed Production "/>
    <m/>
    <m/>
    <m/>
    <m/>
    <m/>
    <m/>
    <m/>
    <m/>
    <m/>
    <m/>
    <m/>
    <m/>
    <m/>
    <n v="145"/>
    <n v="145"/>
    <n v="110"/>
    <n v="120"/>
    <n v="125"/>
    <n v="155"/>
    <n v="510"/>
    <n v="130"/>
    <n v="135"/>
    <n v="135"/>
    <n v="140"/>
    <n v="0"/>
  </r>
  <r>
    <s v="WAT043061"/>
    <s v="M432 CONDUCTIVITY DETECTOR"/>
    <s v="MIL (US31)"/>
    <m/>
    <s v="LC"/>
    <s v="Legacy LC"/>
    <s v="Detectors"/>
    <n v="4168.0600000000004"/>
    <s v="Vicky Allen"/>
    <s v="∆ Accepted from Proposed"/>
    <m/>
    <m/>
    <m/>
    <m/>
    <m/>
    <m/>
    <m/>
    <m/>
    <m/>
    <n v="0"/>
    <n v="0"/>
    <n v="0"/>
    <n v="37"/>
    <n v="-20"/>
    <n v="17"/>
    <n v="0"/>
    <n v="0"/>
    <n v="0"/>
    <n v="0"/>
    <m/>
    <n v="0"/>
    <n v="0"/>
    <n v="0"/>
    <n v="0"/>
    <m/>
  </r>
  <r>
    <s v="WAT043061"/>
    <s v="M432 CONDUCTIVITY DETECTOR"/>
    <s v="MIL (US31)"/>
    <m/>
    <s v="LC"/>
    <s v="Legacy LC"/>
    <s v="Detectors"/>
    <n v="4168.0600000000004"/>
    <s v="Vicky Allen"/>
    <s v="∆ Proposed from Current"/>
    <m/>
    <m/>
    <m/>
    <m/>
    <m/>
    <m/>
    <m/>
    <m/>
    <m/>
    <n v="0"/>
    <m/>
    <m/>
    <n v="-22"/>
    <n v="0"/>
    <n v="-22"/>
    <n v="0"/>
    <n v="0"/>
    <n v="0"/>
    <n v="0"/>
    <m/>
    <n v="0"/>
    <n v="0"/>
    <n v="0"/>
    <n v="0"/>
    <m/>
  </r>
  <r>
    <s v="WAT043061"/>
    <s v="M432 CONDUCTIVITY DETECTOR"/>
    <s v="MIL (US31)"/>
    <m/>
    <s v="LC"/>
    <s v="Legacy LC"/>
    <s v="Detectors"/>
    <n v="4168.0600000000004"/>
    <s v="Vicky Allen"/>
    <s v="Accepted Plan"/>
    <m/>
    <m/>
    <m/>
    <m/>
    <m/>
    <m/>
    <m/>
    <m/>
    <m/>
    <n v="0"/>
    <m/>
    <m/>
    <n v="37"/>
    <n v="0"/>
    <n v="0"/>
    <n v="3"/>
    <n v="39"/>
    <n v="20"/>
    <n v="12"/>
    <n v="74"/>
    <n v="10"/>
    <n v="12"/>
    <n v="16"/>
    <n v="15"/>
    <n v="0"/>
  </r>
  <r>
    <s v="WAT043061"/>
    <s v="M432 CONDUCTIVITY DETECTOR"/>
    <s v="MIL (US31)"/>
    <m/>
    <s v="LC"/>
    <s v="Legacy LC"/>
    <s v="Detectors"/>
    <n v="4168.0600000000004"/>
    <s v="Vicky Allen"/>
    <s v="Budget"/>
    <n v="0"/>
    <n v="0"/>
    <n v="0"/>
    <n v="0"/>
    <m/>
    <n v="0"/>
    <n v="0"/>
    <n v="0"/>
    <n v="0"/>
    <m/>
    <n v="0"/>
    <n v="0"/>
    <n v="0"/>
    <n v="0"/>
    <m/>
    <n v="12"/>
    <n v="12"/>
    <n v="20"/>
    <n v="20"/>
    <n v="64"/>
    <n v="10"/>
    <n v="12"/>
    <n v="15"/>
    <n v="15"/>
    <n v="52"/>
  </r>
  <r>
    <s v="WAT043061"/>
    <s v="M432 CONDUCTIVITY DETECTOR"/>
    <s v="MIL (US31)"/>
    <m/>
    <s v="LC"/>
    <s v="Legacy LC"/>
    <s v="Detectors"/>
    <n v="4168.0600000000004"/>
    <s v="Vicky Allen"/>
    <s v="Current Production Plan"/>
    <m/>
    <m/>
    <m/>
    <m/>
    <m/>
    <m/>
    <m/>
    <m/>
    <m/>
    <n v="0"/>
    <n v="0"/>
    <n v="0"/>
    <n v="0"/>
    <n v="0"/>
    <n v="0"/>
    <n v="3"/>
    <n v="39"/>
    <n v="20"/>
    <n v="12"/>
    <n v="74"/>
    <n v="10"/>
    <n v="12"/>
    <n v="16"/>
    <n v="15"/>
    <n v="0"/>
  </r>
  <r>
    <s v="WAT043061"/>
    <s v="M432 CONDUCTIVITY DETECTOR"/>
    <s v="MIL (US31)"/>
    <m/>
    <s v="LC"/>
    <s v="Legacy LC"/>
    <s v="Detectors"/>
    <n v="4168.0600000000004"/>
    <s v="Vicky Allen"/>
    <s v="Demand Plan"/>
    <n v="19"/>
    <n v="22"/>
    <n v="13"/>
    <n v="22"/>
    <m/>
    <n v="7"/>
    <n v="21"/>
    <n v="14"/>
    <n v="15"/>
    <n v="57"/>
    <n v="8"/>
    <n v="14"/>
    <n v="26"/>
    <n v="9"/>
    <n v="57"/>
    <n v="16"/>
    <n v="11"/>
    <n v="15"/>
    <n v="25"/>
    <n v="67"/>
    <n v="9"/>
    <n v="16"/>
    <n v="12"/>
    <n v="20"/>
    <n v="0"/>
  </r>
  <r>
    <s v="WAT043061"/>
    <s v="M432 CONDUCTIVITY DETECTOR"/>
    <s v="MIL (US31)"/>
    <m/>
    <s v="LC"/>
    <s v="Legacy LC"/>
    <s v="Detectors"/>
    <n v="4168.0600000000004"/>
    <s v="Vicky Allen"/>
    <s v="Backlog"/>
    <n v="0"/>
    <n v="0"/>
    <n v="0"/>
    <n v="0"/>
    <n v="0"/>
    <n v="0"/>
    <n v="0"/>
    <n v="0"/>
    <n v="0"/>
    <n v="0"/>
    <n v="0"/>
    <n v="0"/>
    <n v="0"/>
    <n v="0"/>
    <n v="0"/>
    <n v="0"/>
    <n v="0"/>
    <n v="0"/>
    <n v="0"/>
    <n v="0"/>
    <n v="0"/>
    <n v="0"/>
    <n v="0"/>
    <n v="0"/>
    <n v="0"/>
  </r>
  <r>
    <s v="WAT043061"/>
    <s v="M432 CONDUCTIVITY DETECTOR"/>
    <s v="MIL (US31)"/>
    <n v="5"/>
    <s v="LC"/>
    <s v="Legacy LC"/>
    <s v="Detectors"/>
    <n v="4168.0600000000004"/>
    <s v="Vicky Allen"/>
    <s v="End Inv @ Accept Plan Volume"/>
    <n v="6"/>
    <n v="13"/>
    <n v="11"/>
    <n v="8"/>
    <m/>
    <n v="26"/>
    <n v="14"/>
    <n v="11"/>
    <n v="4"/>
    <n v="55"/>
    <n v="18"/>
    <n v="11"/>
    <n v="5"/>
    <n v="4"/>
    <n v="4"/>
    <n v="1"/>
    <n v="18"/>
    <n v="28"/>
    <n v="17"/>
    <m/>
    <n v="16"/>
    <n v="12"/>
    <n v="16"/>
    <n v="11"/>
    <m/>
  </r>
  <r>
    <s v="WAT043061"/>
    <s v="M432 CONDUCTIVITY DETECTOR"/>
    <s v="MIL (US31)"/>
    <n v="5"/>
    <s v="LC"/>
    <s v="Legacy LC"/>
    <s v="Detectors"/>
    <n v="4168.0600000000004"/>
    <s v="Vicky Allen"/>
    <s v="Planned Ending INV"/>
    <n v="6"/>
    <n v="13"/>
    <n v="11"/>
    <n v="8"/>
    <m/>
    <n v="26"/>
    <n v="14"/>
    <n v="11"/>
    <n v="4"/>
    <n v="55"/>
    <n v="18"/>
    <n v="11"/>
    <n v="5"/>
    <n v="4"/>
    <n v="4"/>
    <n v="1"/>
    <n v="18"/>
    <n v="28"/>
    <n v="17"/>
    <m/>
    <n v="16"/>
    <n v="12"/>
    <n v="16"/>
    <n v="11"/>
    <m/>
  </r>
  <r>
    <s v="WAT043061"/>
    <s v="M432 CONDUCTIVITY DETECTOR"/>
    <s v="MIL (US31)"/>
    <m/>
    <s v="LC"/>
    <s v="Legacy LC"/>
    <s v="Detectors"/>
    <n v="4168.0600000000004"/>
    <s v="Vicky Allen"/>
    <s v="Planned Ending INV Value"/>
    <n v="24219.18"/>
    <n v="52474.89"/>
    <n v="44401.83"/>
    <n v="32292.240000000002"/>
    <n v="153388.14000000001"/>
    <n v="104949.78"/>
    <n v="56511.420000000006"/>
    <n v="44401.83"/>
    <n v="16146.12"/>
    <n v="222009.15000000002"/>
    <n v="72657.540000000008"/>
    <n v="44401.83"/>
    <n v="20182.650000000001"/>
    <n v="16672.240000000002"/>
    <n v="16672.240000000002"/>
    <n v="4168.0600000000004"/>
    <n v="75025.08"/>
    <n v="116705.68000000001"/>
    <n v="70857.02"/>
    <m/>
    <n v="66688.960000000006"/>
    <n v="50016.72"/>
    <n v="66688.960000000006"/>
    <n v="45848.66"/>
    <m/>
  </r>
  <r>
    <s v="WAT043061"/>
    <s v="M432 CONDUCTIVITY DETECTOR"/>
    <s v="MIL (US31)"/>
    <m/>
    <s v="LC"/>
    <s v="Legacy LC"/>
    <s v="Detectors"/>
    <n v="4168.0600000000004"/>
    <s v="Vicky Allen"/>
    <s v="Planned Ending Inv Value @ Accpt Plan"/>
    <m/>
    <m/>
    <m/>
    <m/>
    <n v="0"/>
    <m/>
    <m/>
    <m/>
    <m/>
    <n v="0"/>
    <n v="72657.540000000008"/>
    <n v="44401.83"/>
    <n v="20182.650000000001"/>
    <n v="16672.240000000002"/>
    <n v="16672.240000000002"/>
    <n v="4168.0600000000004"/>
    <n v="75025.08"/>
    <n v="116705.68000000001"/>
    <n v="70857.02"/>
    <m/>
    <n v="66688.960000000006"/>
    <n v="50016.72"/>
    <n v="66688.960000000006"/>
    <n v="45848.66"/>
    <m/>
  </r>
  <r>
    <s v="WAT043061"/>
    <s v="M432 CONDUCTIVITY DETECTOR"/>
    <s v="MIL (US31)"/>
    <m/>
    <s v="LC"/>
    <s v="Legacy LC"/>
    <s v="Detectors"/>
    <n v="4168.0600000000004"/>
    <s v="Vicky Allen"/>
    <s v="Proposed Production "/>
    <m/>
    <m/>
    <m/>
    <m/>
    <m/>
    <m/>
    <m/>
    <m/>
    <m/>
    <m/>
    <m/>
    <m/>
    <m/>
    <n v="20"/>
    <n v="20"/>
    <n v="3"/>
    <n v="39"/>
    <n v="20"/>
    <n v="12"/>
    <n v="74"/>
    <n v="10"/>
    <n v="12"/>
    <n v="16"/>
    <n v="15"/>
    <n v="0"/>
  </r>
  <r>
    <s v="WAT078563"/>
    <s v="717 HEATER/COOLER OPTION"/>
    <s v="OEM"/>
    <m/>
    <s v="LC"/>
    <s v="Legacy LC"/>
    <s v="Injectors"/>
    <n v="369.99"/>
    <s v="Dan Sullivan"/>
    <s v="∆ Accepted from Proposed"/>
    <m/>
    <m/>
    <m/>
    <m/>
    <m/>
    <m/>
    <m/>
    <m/>
    <m/>
    <n v="0"/>
    <n v="0"/>
    <n v="0"/>
    <n v="85"/>
    <n v="-5"/>
    <n v="80"/>
    <n v="0"/>
    <n v="0"/>
    <n v="0"/>
    <n v="0"/>
    <m/>
    <n v="0"/>
    <n v="0"/>
    <n v="0"/>
    <n v="0"/>
    <m/>
  </r>
  <r>
    <s v="WAT078563"/>
    <s v="717 HEATER/COOLER OPTION"/>
    <s v="OEM"/>
    <m/>
    <s v="LC"/>
    <s v="Legacy LC"/>
    <s v="Injectors"/>
    <n v="369.99"/>
    <s v="Dan Sullivan"/>
    <s v="∆ Proposed from Current"/>
    <m/>
    <m/>
    <m/>
    <m/>
    <m/>
    <m/>
    <m/>
    <m/>
    <m/>
    <n v="0"/>
    <m/>
    <m/>
    <n v="0"/>
    <n v="0"/>
    <n v="0"/>
    <n v="0"/>
    <n v="0"/>
    <n v="0"/>
    <n v="0"/>
    <m/>
    <n v="0"/>
    <n v="5"/>
    <n v="10"/>
    <n v="5"/>
    <m/>
  </r>
  <r>
    <s v="WAT078563"/>
    <s v="717 HEATER/COOLER OPTION"/>
    <s v="OEM"/>
    <m/>
    <s v="LC"/>
    <s v="Legacy LC"/>
    <s v="Injectors"/>
    <n v="369.99"/>
    <s v="Dan Sullivan"/>
    <s v="Accepted Plan"/>
    <m/>
    <m/>
    <m/>
    <m/>
    <m/>
    <m/>
    <m/>
    <m/>
    <m/>
    <n v="0"/>
    <m/>
    <m/>
    <n v="85"/>
    <n v="0"/>
    <n v="0"/>
    <n v="18"/>
    <n v="25"/>
    <n v="25"/>
    <n v="25"/>
    <n v="93"/>
    <n v="25"/>
    <n v="35"/>
    <n v="35"/>
    <n v="40"/>
    <n v="0"/>
  </r>
  <r>
    <s v="WAT078563"/>
    <s v="717 HEATER/COOLER OPTION"/>
    <s v="OEM"/>
    <m/>
    <s v="LC"/>
    <s v="Legacy LC"/>
    <s v="Injectors"/>
    <n v="369.99"/>
    <s v="Dan Sullivan"/>
    <s v="Budget"/>
    <n v="0"/>
    <n v="0"/>
    <n v="0"/>
    <n v="0"/>
    <m/>
    <n v="0"/>
    <n v="0"/>
    <n v="0"/>
    <n v="0"/>
    <m/>
    <n v="0"/>
    <n v="0"/>
    <n v="0"/>
    <n v="0"/>
    <m/>
    <n v="25"/>
    <n v="25"/>
    <n v="25"/>
    <n v="25"/>
    <n v="100"/>
    <n v="20"/>
    <n v="25"/>
    <n v="25"/>
    <n v="25"/>
    <n v="95"/>
  </r>
  <r>
    <s v="WAT078563"/>
    <s v="717 HEATER/COOLER OPTION"/>
    <s v="OEM"/>
    <m/>
    <s v="LC"/>
    <s v="Legacy LC"/>
    <s v="Injectors"/>
    <n v="369.99"/>
    <s v="Dan Sullivan"/>
    <s v="Current Production Plan"/>
    <m/>
    <m/>
    <m/>
    <m/>
    <m/>
    <m/>
    <m/>
    <m/>
    <m/>
    <n v="0"/>
    <n v="0"/>
    <n v="0"/>
    <n v="0"/>
    <n v="0"/>
    <n v="0"/>
    <n v="18"/>
    <n v="25"/>
    <n v="25"/>
    <n v="25"/>
    <n v="93"/>
    <n v="25"/>
    <n v="30"/>
    <n v="25"/>
    <n v="35"/>
    <n v="0"/>
  </r>
  <r>
    <s v="WAT078563"/>
    <s v="717 HEATER/COOLER OPTION"/>
    <s v="OEM"/>
    <m/>
    <s v="LC"/>
    <s v="Legacy LC"/>
    <s v="Injectors"/>
    <n v="369.99"/>
    <s v="Dan Sullivan"/>
    <s v="Demand Plan"/>
    <n v="45"/>
    <n v="46"/>
    <n v="43"/>
    <n v="37"/>
    <m/>
    <n v="32"/>
    <n v="43"/>
    <n v="48"/>
    <n v="25"/>
    <n v="148"/>
    <n v="24"/>
    <n v="26"/>
    <n v="26"/>
    <n v="25"/>
    <n v="101"/>
    <n v="28"/>
    <n v="30"/>
    <n v="25"/>
    <n v="31"/>
    <n v="114"/>
    <n v="34"/>
    <n v="38"/>
    <n v="35"/>
    <n v="37"/>
    <n v="0"/>
  </r>
  <r>
    <s v="WAT078563"/>
    <s v="717 HEATER/COOLER OPTION"/>
    <s v="OEM"/>
    <m/>
    <s v="LC"/>
    <s v="Legacy LC"/>
    <s v="Injectors"/>
    <n v="369.99"/>
    <s v="Dan Sullivan"/>
    <s v="Backlog"/>
    <n v="0"/>
    <n v="0"/>
    <n v="0"/>
    <n v="0"/>
    <n v="0"/>
    <n v="0"/>
    <n v="0"/>
    <n v="0"/>
    <n v="0"/>
    <n v="0"/>
    <n v="0"/>
    <n v="0"/>
    <n v="0"/>
    <n v="0"/>
    <n v="0"/>
    <n v="0"/>
    <n v="0"/>
    <n v="0"/>
    <n v="0"/>
    <n v="0"/>
    <n v="0"/>
    <n v="0"/>
    <n v="0"/>
    <n v="0"/>
    <n v="0"/>
  </r>
  <r>
    <s v="WAT078563"/>
    <s v="717 HEATER/COOLER OPTION"/>
    <s v="OEM"/>
    <n v="15"/>
    <s v="LC"/>
    <s v="Legacy LC"/>
    <s v="Injectors"/>
    <n v="369.99"/>
    <s v="Dan Sullivan"/>
    <s v="End Inv @ Accept Plan Volume"/>
    <n v="15"/>
    <n v="20"/>
    <n v="17"/>
    <n v="25"/>
    <m/>
    <n v="6"/>
    <n v="11"/>
    <n v="16"/>
    <n v="48"/>
    <n v="81"/>
    <n v="36"/>
    <n v="54"/>
    <n v="47"/>
    <n v="48"/>
    <n v="48"/>
    <n v="42"/>
    <n v="37"/>
    <n v="41"/>
    <n v="32"/>
    <m/>
    <n v="23"/>
    <n v="20"/>
    <n v="20"/>
    <n v="23"/>
    <m/>
  </r>
  <r>
    <s v="WAT078563"/>
    <s v="717 HEATER/COOLER OPTION"/>
    <s v="OEM"/>
    <n v="15"/>
    <s v="LC"/>
    <s v="Legacy LC"/>
    <s v="Injectors"/>
    <n v="369.99"/>
    <s v="Dan Sullivan"/>
    <s v="Planned Ending INV"/>
    <n v="15"/>
    <n v="20"/>
    <n v="17"/>
    <n v="25"/>
    <m/>
    <n v="6"/>
    <n v="11"/>
    <n v="16"/>
    <n v="48"/>
    <n v="81"/>
    <n v="36"/>
    <n v="54"/>
    <n v="47"/>
    <n v="48"/>
    <n v="48"/>
    <n v="42"/>
    <n v="37"/>
    <n v="41"/>
    <n v="32"/>
    <m/>
    <n v="23"/>
    <n v="20"/>
    <n v="20"/>
    <n v="23"/>
    <m/>
  </r>
  <r>
    <s v="WAT078563"/>
    <s v="717 HEATER/COOLER OPTION"/>
    <s v="OEM"/>
    <m/>
    <s v="LC"/>
    <s v="Legacy LC"/>
    <s v="Injectors"/>
    <n v="369.99"/>
    <s v="Dan Sullivan"/>
    <s v="Planned Ending INV Value"/>
    <n v="5237.3999999999996"/>
    <n v="6983.1999999999989"/>
    <n v="5935.7199999999993"/>
    <n v="8729"/>
    <n v="26885.32"/>
    <n v="2094.96"/>
    <n v="3840.7599999999998"/>
    <n v="5586.5599999999995"/>
    <n v="16759.68"/>
    <n v="28281.96"/>
    <n v="12569.759999999998"/>
    <n v="18854.64"/>
    <n v="16410.519999999997"/>
    <n v="17759.52"/>
    <n v="17759.52"/>
    <n v="15539.58"/>
    <n v="13689.630000000001"/>
    <n v="15169.59"/>
    <n v="11839.68"/>
    <m/>
    <n v="8509.77"/>
    <n v="7399.8"/>
    <n v="7399.8"/>
    <n v="8509.77"/>
    <m/>
  </r>
  <r>
    <s v="WAT078563"/>
    <s v="717 HEATER/COOLER OPTION"/>
    <s v="OEM"/>
    <m/>
    <s v="LC"/>
    <s v="Legacy LC"/>
    <s v="Injectors"/>
    <n v="369.99"/>
    <s v="Dan Sullivan"/>
    <s v="Planned Ending Inv Value @ Accpt Plan"/>
    <m/>
    <m/>
    <m/>
    <m/>
    <n v="0"/>
    <m/>
    <m/>
    <m/>
    <m/>
    <n v="0"/>
    <n v="12569.759999999998"/>
    <n v="18854.64"/>
    <n v="16410.519999999997"/>
    <n v="17759.52"/>
    <n v="17759.52"/>
    <n v="15539.58"/>
    <n v="13689.630000000001"/>
    <n v="15169.59"/>
    <n v="11839.68"/>
    <m/>
    <n v="8509.77"/>
    <n v="7399.8"/>
    <n v="7399.8"/>
    <n v="8509.77"/>
    <m/>
  </r>
  <r>
    <s v="WAT078563"/>
    <s v="717 HEATER/COOLER OPTION"/>
    <s v="OEM"/>
    <m/>
    <s v="LC"/>
    <s v="Legacy LC"/>
    <s v="Injectors"/>
    <n v="369.99"/>
    <s v="Dan Sullivan"/>
    <s v="Proposed Production "/>
    <m/>
    <m/>
    <m/>
    <m/>
    <m/>
    <m/>
    <m/>
    <m/>
    <m/>
    <m/>
    <m/>
    <m/>
    <m/>
    <n v="5"/>
    <n v="5"/>
    <n v="18"/>
    <n v="25"/>
    <n v="25"/>
    <n v="25"/>
    <n v="93"/>
    <n v="25"/>
    <n v="35"/>
    <n v="35"/>
    <n v="40"/>
    <n v="0"/>
  </r>
  <r>
    <s v="WAT089592"/>
    <s v="M1000 PREP-PAK MODULE"/>
    <s v="MIL (US31)"/>
    <m/>
    <s v="LC"/>
    <s v="Legacy LC"/>
    <s v="Accessories"/>
    <n v="4106.24"/>
    <s v="Paul Brusco"/>
    <s v="∆ Accepted from Proposed"/>
    <m/>
    <m/>
    <m/>
    <m/>
    <m/>
    <m/>
    <m/>
    <m/>
    <m/>
    <n v="0"/>
    <n v="0"/>
    <n v="0"/>
    <n v="4"/>
    <n v="0"/>
    <n v="4"/>
    <n v="0"/>
    <n v="0"/>
    <n v="0"/>
    <n v="0"/>
    <m/>
    <n v="0"/>
    <n v="0"/>
    <n v="-4"/>
    <n v="4"/>
    <m/>
  </r>
  <r>
    <s v="WAT089592"/>
    <s v="M1000 PREP-PAK MODULE"/>
    <s v="MIL (US31)"/>
    <m/>
    <s v="LC"/>
    <s v="Legacy LC"/>
    <s v="Accessories"/>
    <n v="4106.24"/>
    <s v="Paul Brusco"/>
    <s v="∆ Proposed from Current"/>
    <m/>
    <m/>
    <m/>
    <m/>
    <m/>
    <m/>
    <m/>
    <m/>
    <m/>
    <n v="0"/>
    <m/>
    <m/>
    <n v="0"/>
    <n v="0"/>
    <n v="0"/>
    <n v="0"/>
    <n v="0"/>
    <n v="0"/>
    <n v="0"/>
    <m/>
    <n v="0"/>
    <n v="0"/>
    <n v="0"/>
    <n v="0"/>
    <m/>
  </r>
  <r>
    <s v="WAT089592"/>
    <s v="M1000 PREP-PAK MODULE"/>
    <s v="MIL (US31)"/>
    <m/>
    <s v="LC"/>
    <s v="Legacy LC"/>
    <s v="Accessories"/>
    <n v="4106.24"/>
    <s v="Paul Brusco"/>
    <s v="Accepted Plan"/>
    <m/>
    <m/>
    <m/>
    <m/>
    <m/>
    <m/>
    <m/>
    <m/>
    <m/>
    <n v="0"/>
    <m/>
    <m/>
    <n v="4"/>
    <n v="0"/>
    <n v="0"/>
    <n v="0"/>
    <n v="0"/>
    <n v="0"/>
    <n v="2"/>
    <n v="2"/>
    <n v="9"/>
    <n v="0"/>
    <n v="0"/>
    <n v="4"/>
    <n v="0"/>
  </r>
  <r>
    <s v="WAT089592"/>
    <s v="M1000 PREP-PAK MODULE"/>
    <s v="MIL (US31)"/>
    <m/>
    <s v="LC"/>
    <s v="Legacy LC"/>
    <s v="Accessories"/>
    <n v="4106.24"/>
    <s v="Paul Brusco"/>
    <s v="Budget"/>
    <n v="0"/>
    <n v="0"/>
    <n v="0"/>
    <n v="0"/>
    <m/>
    <n v="0"/>
    <n v="0"/>
    <n v="0"/>
    <n v="0"/>
    <m/>
    <n v="0"/>
    <n v="0"/>
    <n v="0"/>
    <n v="0"/>
    <m/>
    <n v="0"/>
    <n v="0"/>
    <n v="0"/>
    <n v="0"/>
    <n v="0"/>
    <n v="2"/>
    <n v="2"/>
    <n v="2"/>
    <n v="2"/>
    <n v="8"/>
  </r>
  <r>
    <s v="WAT089592"/>
    <s v="M1000 PREP-PAK MODULE"/>
    <s v="MIL (US31)"/>
    <m/>
    <s v="LC"/>
    <s v="Legacy LC"/>
    <s v="Accessories"/>
    <n v="4106.24"/>
    <s v="Paul Brusco"/>
    <s v="Current Production Plan"/>
    <m/>
    <m/>
    <m/>
    <m/>
    <m/>
    <m/>
    <m/>
    <m/>
    <m/>
    <n v="0"/>
    <n v="0"/>
    <n v="0"/>
    <n v="0"/>
    <n v="0"/>
    <n v="0"/>
    <n v="0"/>
    <n v="0"/>
    <n v="0"/>
    <n v="2"/>
    <n v="2"/>
    <n v="9"/>
    <n v="0"/>
    <n v="4"/>
    <n v="0"/>
    <n v="0"/>
  </r>
  <r>
    <s v="WAT089592"/>
    <s v="M1000 PREP-PAK MODULE"/>
    <s v="MIL (US31)"/>
    <m/>
    <s v="LC"/>
    <s v="Legacy LC"/>
    <s v="Accessories"/>
    <n v="4106.24"/>
    <s v="Paul Brusco"/>
    <s v="Demand Plan"/>
    <n v="1"/>
    <n v="0"/>
    <n v="1"/>
    <n v="0"/>
    <m/>
    <n v="0"/>
    <n v="0"/>
    <n v="4"/>
    <n v="1"/>
    <n v="5"/>
    <n v="0"/>
    <n v="0"/>
    <n v="0"/>
    <n v="1"/>
    <n v="1"/>
    <n v="0"/>
    <n v="0"/>
    <n v="3"/>
    <n v="0"/>
    <n v="3"/>
    <n v="0"/>
    <n v="2"/>
    <n v="2"/>
    <n v="2"/>
    <n v="0"/>
  </r>
  <r>
    <s v="WAT089592"/>
    <s v="M1000 PREP-PAK MODULE"/>
    <s v="MIL (US31)"/>
    <m/>
    <s v="LC"/>
    <s v="Legacy LC"/>
    <s v="Accessories"/>
    <n v="4106.24"/>
    <s v="Paul Brusco"/>
    <s v="Backlog"/>
    <n v="0"/>
    <n v="0"/>
    <n v="0"/>
    <n v="0"/>
    <n v="0"/>
    <n v="0"/>
    <n v="0"/>
    <n v="0"/>
    <n v="0"/>
    <n v="0"/>
    <n v="0"/>
    <n v="0"/>
    <n v="0"/>
    <n v="0"/>
    <n v="0"/>
    <n v="0"/>
    <n v="0"/>
    <n v="0"/>
    <n v="0"/>
    <n v="0"/>
    <n v="0"/>
    <n v="0"/>
    <n v="0"/>
    <n v="0"/>
    <n v="0"/>
  </r>
  <r>
    <s v="WAT089592"/>
    <s v="M1000 PREP-PAK MODULE"/>
    <s v="MIL (US31)"/>
    <n v="1"/>
    <s v="LC"/>
    <s v="Legacy LC"/>
    <s v="Accessories"/>
    <n v="4106.24"/>
    <s v="Paul Brusco"/>
    <s v="End Inv @ Accept Plan Volume"/>
    <n v="4"/>
    <n v="3"/>
    <n v="2"/>
    <n v="2"/>
    <m/>
    <n v="2"/>
    <n v="0"/>
    <n v="0"/>
    <n v="0"/>
    <n v="2"/>
    <n v="1"/>
    <n v="1"/>
    <n v="1"/>
    <n v="0"/>
    <n v="0"/>
    <n v="0"/>
    <n v="0"/>
    <n v="0"/>
    <n v="0"/>
    <m/>
    <n v="8"/>
    <n v="6"/>
    <n v="4"/>
    <n v="6"/>
    <m/>
  </r>
  <r>
    <s v="WAT089592"/>
    <s v="M1000 PREP-PAK MODULE"/>
    <s v="MIL (US31)"/>
    <n v="1"/>
    <s v="LC"/>
    <s v="Legacy LC"/>
    <s v="Accessories"/>
    <n v="4106.24"/>
    <s v="Paul Brusco"/>
    <s v="Planned Ending INV"/>
    <n v="4"/>
    <n v="3"/>
    <n v="2"/>
    <n v="2"/>
    <m/>
    <n v="2"/>
    <n v="0"/>
    <n v="0"/>
    <n v="0"/>
    <n v="2"/>
    <n v="1"/>
    <n v="1"/>
    <n v="1"/>
    <n v="0"/>
    <n v="0"/>
    <n v="0"/>
    <n v="0"/>
    <n v="0"/>
    <n v="0"/>
    <m/>
    <n v="8"/>
    <n v="6"/>
    <n v="8"/>
    <n v="6"/>
    <m/>
  </r>
  <r>
    <s v="WAT089592"/>
    <s v="M1000 PREP-PAK MODULE"/>
    <s v="MIL (US31)"/>
    <m/>
    <s v="LC"/>
    <s v="Legacy LC"/>
    <s v="Accessories"/>
    <n v="4106.24"/>
    <s v="Paul Brusco"/>
    <s v="Planned Ending INV Value"/>
    <n v="12989.68"/>
    <n v="9742.26"/>
    <n v="6494.84"/>
    <n v="6494.84"/>
    <n v="35721.620000000003"/>
    <n v="6494.84"/>
    <n v="0"/>
    <n v="0"/>
    <n v="0"/>
    <n v="6494.84"/>
    <n v="3247.42"/>
    <n v="3247.42"/>
    <n v="3247.42"/>
    <n v="0"/>
    <n v="0"/>
    <n v="0"/>
    <n v="0"/>
    <n v="0"/>
    <n v="0"/>
    <m/>
    <n v="32849.919999999998"/>
    <n v="24637.439999999999"/>
    <n v="32849.919999999998"/>
    <n v="24637.439999999999"/>
    <m/>
  </r>
  <r>
    <s v="WAT089592"/>
    <s v="M1000 PREP-PAK MODULE"/>
    <s v="MIL (US31)"/>
    <m/>
    <s v="LC"/>
    <s v="Legacy LC"/>
    <s v="Accessories"/>
    <n v="4106.24"/>
    <s v="Paul Brusco"/>
    <s v="Planned Ending Inv Value @ Accpt Plan"/>
    <m/>
    <m/>
    <m/>
    <m/>
    <n v="0"/>
    <m/>
    <m/>
    <m/>
    <m/>
    <n v="0"/>
    <n v="3247.42"/>
    <n v="3247.42"/>
    <n v="3247.42"/>
    <n v="0"/>
    <n v="0"/>
    <n v="0"/>
    <n v="0"/>
    <n v="0"/>
    <n v="0"/>
    <m/>
    <n v="32849.919999999998"/>
    <n v="24637.439999999999"/>
    <n v="16424.96"/>
    <n v="24637.439999999999"/>
    <m/>
  </r>
  <r>
    <s v="WAT089592"/>
    <s v="M1000 PREP-PAK MODULE"/>
    <s v="MIL (US31)"/>
    <m/>
    <s v="LC"/>
    <s v="Legacy LC"/>
    <s v="Accessories"/>
    <n v="4106.24"/>
    <s v="Paul Brusco"/>
    <s v="Proposed Production "/>
    <m/>
    <m/>
    <m/>
    <m/>
    <m/>
    <m/>
    <m/>
    <m/>
    <m/>
    <m/>
    <m/>
    <m/>
    <m/>
    <n v="0"/>
    <n v="0"/>
    <n v="0"/>
    <n v="0"/>
    <n v="0"/>
    <n v="2"/>
    <n v="2"/>
    <n v="9"/>
    <n v="0"/>
    <n v="4"/>
    <n v="0"/>
    <n v="0"/>
  </r>
  <r>
    <s v="WAT207000"/>
    <s v="515 HPLC PUMP"/>
    <s v="WPPL (SG20)"/>
    <m/>
    <s v="LC"/>
    <s v="Legacy LC"/>
    <s v="Pumps"/>
    <n v="1477.91"/>
    <s v="Ee Ling Lim"/>
    <s v="∆ Accepted from Proposed"/>
    <m/>
    <m/>
    <m/>
    <m/>
    <m/>
    <m/>
    <m/>
    <m/>
    <m/>
    <n v="0"/>
    <n v="0"/>
    <n v="0"/>
    <n v="530"/>
    <n v="-150"/>
    <n v="380"/>
    <n v="0"/>
    <n v="0"/>
    <n v="0"/>
    <n v="0"/>
    <m/>
    <n v="0"/>
    <n v="0"/>
    <n v="0"/>
    <n v="0"/>
    <m/>
  </r>
  <r>
    <s v="WAT207000"/>
    <s v="515 HPLC PUMP"/>
    <s v="WPPL (SG20)"/>
    <m/>
    <s v="LC"/>
    <s v="Legacy LC"/>
    <s v="Pumps"/>
    <n v="1477.91"/>
    <s v="Ee Ling Lim"/>
    <s v="∆ Proposed from Current"/>
    <m/>
    <m/>
    <m/>
    <m/>
    <m/>
    <m/>
    <m/>
    <m/>
    <m/>
    <n v="0"/>
    <m/>
    <m/>
    <n v="-174"/>
    <n v="0"/>
    <n v="-174"/>
    <n v="0"/>
    <n v="0"/>
    <n v="0"/>
    <n v="0"/>
    <m/>
    <n v="0"/>
    <n v="32"/>
    <n v="15"/>
    <n v="-20"/>
    <m/>
  </r>
  <r>
    <s v="WAT207000"/>
    <s v="515 HPLC PUMP"/>
    <s v="WPPL (SG20)"/>
    <m/>
    <s v="LC"/>
    <s v="Legacy LC"/>
    <s v="Pumps"/>
    <n v="1477.91"/>
    <s v="Ee Ling Lim"/>
    <s v="Accepted Plan"/>
    <m/>
    <m/>
    <m/>
    <m/>
    <m/>
    <m/>
    <m/>
    <m/>
    <m/>
    <n v="0"/>
    <m/>
    <m/>
    <m/>
    <n v="0"/>
    <n v="0"/>
    <n v="133"/>
    <n v="120"/>
    <n v="100"/>
    <n v="150"/>
    <n v="503"/>
    <n v="97"/>
    <n v="150"/>
    <n v="130"/>
    <n v="135"/>
    <n v="0"/>
  </r>
  <r>
    <s v="WAT207000"/>
    <s v="515 HPLC PUMP"/>
    <s v="WPPL (SG20)"/>
    <m/>
    <s v="LC"/>
    <s v="Legacy LC"/>
    <s v="Pumps"/>
    <n v="1477.91"/>
    <s v="Ee Ling Lim"/>
    <s v="Budget"/>
    <n v="0"/>
    <n v="0"/>
    <n v="0"/>
    <n v="0"/>
    <m/>
    <n v="0"/>
    <n v="0"/>
    <n v="0"/>
    <n v="0"/>
    <m/>
    <n v="0"/>
    <n v="0"/>
    <n v="0"/>
    <n v="0"/>
    <m/>
    <n v="140"/>
    <n v="140"/>
    <n v="120"/>
    <n v="140"/>
    <n v="540"/>
    <n v="85"/>
    <n v="130"/>
    <n v="110"/>
    <n v="130"/>
    <n v="455"/>
  </r>
  <r>
    <s v="WAT207000"/>
    <s v="515 HPLC PUMP"/>
    <s v="WPPL (SG20)"/>
    <m/>
    <s v="LC"/>
    <s v="Legacy LC"/>
    <s v="Pumps"/>
    <n v="1477.91"/>
    <s v="Ee Ling Lim"/>
    <s v="Current Production Plan"/>
    <m/>
    <m/>
    <m/>
    <m/>
    <m/>
    <m/>
    <m/>
    <m/>
    <m/>
    <n v="0"/>
    <n v="150"/>
    <n v="194"/>
    <n v="184"/>
    <n v="150"/>
    <n v="678"/>
    <n v="133"/>
    <n v="120"/>
    <n v="100"/>
    <n v="150"/>
    <n v="503"/>
    <n v="97"/>
    <n v="118"/>
    <n v="115"/>
    <n v="155"/>
    <n v="0"/>
  </r>
  <r>
    <s v="WAT207000"/>
    <s v="515 HPLC PUMP"/>
    <s v="WPPL (SG20)"/>
    <m/>
    <s v="LC"/>
    <s v="Legacy LC"/>
    <s v="Pumps"/>
    <n v="1477.91"/>
    <s v="Ee Ling Lim"/>
    <s v="Demand Plan"/>
    <n v="151"/>
    <n v="125"/>
    <n v="140"/>
    <n v="125"/>
    <m/>
    <n v="117"/>
    <n v="147"/>
    <n v="129"/>
    <n v="141"/>
    <n v="534"/>
    <n v="139"/>
    <n v="159"/>
    <n v="117"/>
    <n v="120"/>
    <n v="535"/>
    <n v="85"/>
    <n v="129"/>
    <n v="110"/>
    <n v="144"/>
    <n v="468"/>
    <n v="96"/>
    <n v="139"/>
    <n v="107"/>
    <n v="135"/>
    <n v="0"/>
  </r>
  <r>
    <s v="WAT207000"/>
    <s v="515 HPLC PUMP"/>
    <s v="WPPL (SG20)"/>
    <m/>
    <s v="LC"/>
    <s v="Legacy LC"/>
    <s v="Pumps"/>
    <n v="1477.91"/>
    <s v="Ee Ling Lim"/>
    <s v="Backlog"/>
    <n v="0"/>
    <n v="0"/>
    <n v="0"/>
    <n v="0"/>
    <n v="0"/>
    <n v="0"/>
    <n v="0"/>
    <n v="0"/>
    <n v="0"/>
    <n v="0"/>
    <n v="0"/>
    <n v="0"/>
    <n v="0"/>
    <n v="0"/>
    <n v="0"/>
    <n v="0"/>
    <n v="0"/>
    <n v="0"/>
    <n v="0"/>
    <n v="0"/>
    <n v="0"/>
    <n v="0"/>
    <n v="0"/>
    <n v="0"/>
    <n v="0"/>
  </r>
  <r>
    <s v="WAT207000"/>
    <s v="515 HPLC PUMP"/>
    <s v="WPPL (SG20)"/>
    <n v="50"/>
    <s v="LC"/>
    <s v="Legacy LC"/>
    <s v="Pumps"/>
    <n v="1477.91"/>
    <s v="Ee Ling Lim"/>
    <s v="End Inv @ Accept Plan Volume"/>
    <n v="44"/>
    <n v="131"/>
    <n v="95"/>
    <n v="55"/>
    <m/>
    <n v="29"/>
    <n v="33"/>
    <n v="18"/>
    <n v="63"/>
    <n v="143"/>
    <n v="12"/>
    <n v="27"/>
    <n v="63"/>
    <n v="66"/>
    <n v="66"/>
    <n v="93"/>
    <n v="98"/>
    <n v="48"/>
    <n v="39"/>
    <m/>
    <n v="23"/>
    <n v="34"/>
    <n v="57"/>
    <n v="57"/>
    <m/>
  </r>
  <r>
    <s v="WAT207000"/>
    <s v="515 HPLC PUMP"/>
    <s v="WPPL (SG20)"/>
    <n v="50"/>
    <s v="LC"/>
    <s v="Legacy LC"/>
    <s v="Pumps"/>
    <n v="1477.91"/>
    <s v="Ee Ling Lim"/>
    <s v="Planned Ending INV"/>
    <n v="44"/>
    <n v="131"/>
    <n v="95"/>
    <n v="55"/>
    <m/>
    <n v="29"/>
    <n v="33"/>
    <n v="18"/>
    <n v="63"/>
    <n v="143"/>
    <n v="12"/>
    <n v="27"/>
    <n v="63"/>
    <n v="66"/>
    <n v="66"/>
    <n v="93"/>
    <n v="98"/>
    <n v="48"/>
    <n v="39"/>
    <m/>
    <n v="23"/>
    <n v="34"/>
    <n v="57"/>
    <n v="57"/>
    <m/>
  </r>
  <r>
    <s v="WAT207000"/>
    <s v="515 HPLC PUMP"/>
    <s v="WPPL (SG20)"/>
    <m/>
    <s v="LC"/>
    <s v="Legacy LC"/>
    <s v="Pumps"/>
    <n v="1477.91"/>
    <s v="Ee Ling Lim"/>
    <s v="Planned Ending INV Value"/>
    <n v="60651.360000000001"/>
    <n v="180575.64"/>
    <n v="130951.8"/>
    <n v="75814.2"/>
    <n v="447993"/>
    <n v="39974.76"/>
    <n v="45488.520000000004"/>
    <n v="24811.920000000002"/>
    <n v="86841.72"/>
    <n v="197116.91999999998"/>
    <n v="16541.28"/>
    <n v="37217.880000000005"/>
    <n v="73057.320000000007"/>
    <n v="97542.060000000012"/>
    <n v="97542.060000000012"/>
    <n v="137445.63"/>
    <n v="144835.18000000002"/>
    <n v="70939.680000000008"/>
    <n v="57638.490000000005"/>
    <m/>
    <n v="33991.93"/>
    <n v="50248.94"/>
    <n v="84240.87000000001"/>
    <n v="84240.87000000001"/>
    <m/>
  </r>
  <r>
    <s v="WAT207000"/>
    <s v="515 HPLC PUMP"/>
    <s v="WPPL (SG20)"/>
    <m/>
    <s v="LC"/>
    <s v="Legacy LC"/>
    <s v="Pumps"/>
    <n v="1477.91"/>
    <s v="Ee Ling Lim"/>
    <s v="Planned Ending Inv Value @ Accpt Plan"/>
    <m/>
    <m/>
    <m/>
    <m/>
    <m/>
    <m/>
    <m/>
    <m/>
    <m/>
    <n v="0"/>
    <n v="16541.28"/>
    <n v="37217.880000000005"/>
    <n v="73057.320000000007"/>
    <n v="0"/>
    <n v="0"/>
    <n v="206907.40000000002"/>
    <n v="206907.40000000002"/>
    <n v="177349.2"/>
    <n v="206907.40000000002"/>
    <m/>
    <n v="125622.35"/>
    <n v="192128.30000000002"/>
    <n v="162570.1"/>
    <n v="192128.30000000002"/>
    <m/>
  </r>
  <r>
    <s v="WAT207000"/>
    <s v="515 HPLC PUMP"/>
    <s v="WPPL (SG20)"/>
    <m/>
    <s v="LC"/>
    <s v="Legacy LC"/>
    <s v="Pumps"/>
    <n v="1477.91"/>
    <s v="Ee Ling Lim"/>
    <s v="Proposed Production "/>
    <m/>
    <m/>
    <m/>
    <m/>
    <m/>
    <m/>
    <m/>
    <m/>
    <m/>
    <m/>
    <m/>
    <m/>
    <m/>
    <n v="150"/>
    <n v="150"/>
    <n v="133"/>
    <n v="120"/>
    <n v="100"/>
    <n v="150"/>
    <n v="503"/>
    <n v="97"/>
    <n v="150"/>
    <n v="130"/>
    <n v="135"/>
    <n v="0"/>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r>
    <m/>
    <m/>
    <m/>
    <m/>
    <m/>
    <m/>
    <m/>
    <m/>
    <m/>
    <m/>
    <m/>
    <m/>
    <m/>
    <m/>
    <m/>
    <m/>
    <m/>
    <m/>
    <m/>
    <m/>
    <m/>
    <m/>
    <m/>
    <m/>
    <m/>
    <m/>
    <m/>
    <m/>
    <m/>
    <m/>
    <m/>
    <m/>
    <m/>
    <m/>
    <m/>
  </r>
</pivotCacheRecords>
</file>

<file path=xl/pivotCache/pivotCacheRecords2.xml><?xml version="1.0" encoding="utf-8"?>
<pivotCacheRecords xmlns="http://schemas.openxmlformats.org/spreadsheetml/2006/main" xmlns:r="http://schemas.openxmlformats.org/officeDocument/2006/relationships" count="1002">
  <r>
    <x v="0"/>
    <x v="0"/>
    <x v="0"/>
    <n v="0"/>
    <x v="0"/>
    <x v="0"/>
    <x v="0"/>
    <n v="71227.42"/>
    <x v="0"/>
    <x v="0"/>
    <m/>
    <m/>
    <m/>
    <m/>
    <m/>
    <m/>
    <m/>
    <m/>
    <m/>
    <m/>
    <n v="0"/>
    <n v="0"/>
    <n v="-7"/>
    <n v="0"/>
    <m/>
    <n v="0"/>
    <n v="0"/>
    <n v="0"/>
    <n v="0"/>
    <m/>
  </r>
  <r>
    <x v="0"/>
    <x v="0"/>
    <x v="0"/>
    <n v="0"/>
    <x v="0"/>
    <x v="0"/>
    <x v="0"/>
    <n v="71227.42"/>
    <x v="0"/>
    <x v="1"/>
    <m/>
    <m/>
    <m/>
    <m/>
    <m/>
    <m/>
    <m/>
    <m/>
    <m/>
    <m/>
    <m/>
    <m/>
    <n v="0"/>
    <n v="0"/>
    <m/>
    <n v="0"/>
    <n v="0"/>
    <n v="0"/>
    <n v="0"/>
    <m/>
  </r>
  <r>
    <x v="0"/>
    <x v="0"/>
    <x v="0"/>
    <n v="0"/>
    <x v="0"/>
    <x v="0"/>
    <x v="0"/>
    <n v="71227.42"/>
    <x v="0"/>
    <x v="2"/>
    <m/>
    <m/>
    <m/>
    <m/>
    <m/>
    <m/>
    <m/>
    <m/>
    <m/>
    <m/>
    <m/>
    <m/>
    <n v="0"/>
    <n v="0"/>
    <n v="0"/>
    <n v="0"/>
    <n v="0"/>
    <n v="0"/>
    <n v="0"/>
    <n v="0"/>
  </r>
  <r>
    <x v="0"/>
    <x v="0"/>
    <x v="0"/>
    <n v="0"/>
    <x v="0"/>
    <x v="0"/>
    <x v="0"/>
    <n v="71227.42"/>
    <x v="0"/>
    <x v="3"/>
    <n v="0"/>
    <n v="0"/>
    <n v="0"/>
    <n v="0"/>
    <m/>
    <n v="0"/>
    <n v="0"/>
    <n v="0"/>
    <n v="0"/>
    <m/>
    <n v="0"/>
    <n v="0"/>
    <n v="0"/>
    <n v="0"/>
    <m/>
    <n v="0"/>
    <n v="0"/>
    <n v="0"/>
    <n v="0"/>
    <n v="0"/>
  </r>
  <r>
    <x v="0"/>
    <x v="0"/>
    <x v="0"/>
    <n v="0"/>
    <x v="0"/>
    <x v="0"/>
    <x v="0"/>
    <n v="71227.42"/>
    <x v="0"/>
    <x v="4"/>
    <m/>
    <m/>
    <m/>
    <m/>
    <m/>
    <m/>
    <m/>
    <m/>
    <m/>
    <m/>
    <n v="0"/>
    <n v="0"/>
    <n v="0"/>
    <n v="0"/>
    <n v="0"/>
    <n v="0"/>
    <n v="0"/>
    <n v="0"/>
    <n v="0"/>
    <n v="0"/>
  </r>
  <r>
    <x v="0"/>
    <x v="0"/>
    <x v="0"/>
    <n v="0"/>
    <x v="0"/>
    <x v="0"/>
    <x v="0"/>
    <n v="71227.42"/>
    <x v="0"/>
    <x v="5"/>
    <n v="8"/>
    <n v="10"/>
    <n v="9"/>
    <n v="8"/>
    <m/>
    <n v="5"/>
    <n v="6"/>
    <n v="7"/>
    <n v="5"/>
    <m/>
    <n v="6"/>
    <n v="11"/>
    <n v="4"/>
    <n v="3"/>
    <m/>
    <n v="0"/>
    <n v="0"/>
    <n v="0"/>
    <n v="1"/>
    <n v="1"/>
  </r>
  <r>
    <x v="0"/>
    <x v="0"/>
    <x v="0"/>
    <n v="0"/>
    <x v="0"/>
    <x v="0"/>
    <x v="0"/>
    <n v="71227.42"/>
    <x v="0"/>
    <x v="6"/>
    <n v="0"/>
    <n v="0"/>
    <n v="0"/>
    <n v="0"/>
    <n v="0"/>
    <n v="0"/>
    <n v="0"/>
    <n v="0"/>
    <n v="0"/>
    <n v="0"/>
    <n v="0"/>
    <n v="0"/>
    <n v="0"/>
    <n v="0"/>
    <n v="0"/>
    <n v="1"/>
    <n v="1"/>
    <n v="1"/>
    <n v="1"/>
    <n v="4"/>
  </r>
  <r>
    <x v="0"/>
    <x v="0"/>
    <x v="0"/>
    <n v="0"/>
    <x v="0"/>
    <x v="0"/>
    <x v="0"/>
    <n v="71227.42"/>
    <x v="0"/>
    <x v="7"/>
    <m/>
    <m/>
    <m/>
    <m/>
    <m/>
    <m/>
    <m/>
    <m/>
    <m/>
    <m/>
    <n v="5"/>
    <n v="0"/>
    <n v="5"/>
    <n v="1"/>
    <n v="1"/>
    <n v="1"/>
    <n v="1"/>
    <n v="1"/>
    <n v="0"/>
    <m/>
  </r>
  <r>
    <x v="0"/>
    <x v="0"/>
    <x v="0"/>
    <n v="0"/>
    <x v="0"/>
    <x v="0"/>
    <x v="0"/>
    <n v="71227.42"/>
    <x v="0"/>
    <x v="8"/>
    <m/>
    <m/>
    <m/>
    <m/>
    <m/>
    <m/>
    <m/>
    <m/>
    <m/>
    <m/>
    <n v="5"/>
    <n v="0"/>
    <n v="5"/>
    <n v="1"/>
    <n v="1"/>
    <n v="1"/>
    <n v="1"/>
    <n v="1"/>
    <n v="0"/>
    <m/>
  </r>
  <r>
    <x v="0"/>
    <x v="0"/>
    <x v="0"/>
    <n v="0"/>
    <x v="0"/>
    <x v="0"/>
    <x v="0"/>
    <n v="71227.42"/>
    <x v="0"/>
    <x v="9"/>
    <n v="0"/>
    <n v="0"/>
    <n v="0"/>
    <n v="0"/>
    <n v="0"/>
    <n v="0"/>
    <n v="0"/>
    <n v="0"/>
    <n v="0"/>
    <n v="0"/>
    <n v="292366.65000000002"/>
    <n v="0"/>
    <n v="116946.66"/>
    <n v="71227.42"/>
    <n v="71227.42"/>
    <n v="71227.42"/>
    <n v="71227.42"/>
    <n v="71227.42"/>
    <n v="0"/>
    <m/>
  </r>
  <r>
    <x v="0"/>
    <x v="0"/>
    <x v="0"/>
    <n v="0"/>
    <x v="0"/>
    <x v="0"/>
    <x v="0"/>
    <n v="71227.42"/>
    <x v="0"/>
    <x v="10"/>
    <m/>
    <m/>
    <m/>
    <m/>
    <n v="0"/>
    <m/>
    <m/>
    <m/>
    <m/>
    <n v="0"/>
    <n v="292366.65000000002"/>
    <n v="0"/>
    <n v="116946.66"/>
    <n v="71227.42"/>
    <n v="71227.42"/>
    <n v="71227.42"/>
    <n v="71227.42"/>
    <n v="71227.42"/>
    <n v="0"/>
    <m/>
  </r>
  <r>
    <x v="0"/>
    <x v="0"/>
    <x v="0"/>
    <n v="0"/>
    <x v="0"/>
    <x v="0"/>
    <x v="0"/>
    <n v="71227.42"/>
    <x v="0"/>
    <x v="11"/>
    <m/>
    <m/>
    <m/>
    <m/>
    <m/>
    <m/>
    <m/>
    <m/>
    <m/>
    <m/>
    <m/>
    <m/>
    <n v="7"/>
    <n v="0"/>
    <n v="7"/>
    <n v="0"/>
    <n v="0"/>
    <n v="0"/>
    <n v="0"/>
    <n v="0"/>
  </r>
  <r>
    <x v="1"/>
    <x v="1"/>
    <x v="0"/>
    <n v="0"/>
    <x v="0"/>
    <x v="0"/>
    <x v="0"/>
    <n v="166042.37"/>
    <x v="0"/>
    <x v="0"/>
    <m/>
    <m/>
    <m/>
    <m/>
    <m/>
    <m/>
    <m/>
    <m/>
    <m/>
    <n v="0"/>
    <n v="0"/>
    <n v="0"/>
    <n v="-5"/>
    <n v="-4"/>
    <n v="-9"/>
    <n v="0"/>
    <n v="0"/>
    <n v="0"/>
    <n v="0"/>
    <m/>
  </r>
  <r>
    <x v="1"/>
    <x v="1"/>
    <x v="0"/>
    <n v="0"/>
    <x v="0"/>
    <x v="0"/>
    <x v="0"/>
    <n v="166042.37"/>
    <x v="0"/>
    <x v="1"/>
    <m/>
    <m/>
    <m/>
    <m/>
    <m/>
    <m/>
    <m/>
    <m/>
    <m/>
    <n v="0"/>
    <m/>
    <m/>
    <n v="0"/>
    <n v="1"/>
    <n v="1"/>
    <n v="0"/>
    <n v="0"/>
    <n v="0"/>
    <n v="0"/>
    <m/>
  </r>
  <r>
    <x v="1"/>
    <x v="1"/>
    <x v="0"/>
    <n v="0"/>
    <x v="0"/>
    <x v="0"/>
    <x v="0"/>
    <n v="166042.37"/>
    <x v="0"/>
    <x v="2"/>
    <m/>
    <m/>
    <m/>
    <m/>
    <m/>
    <m/>
    <m/>
    <m/>
    <m/>
    <n v="0"/>
    <m/>
    <m/>
    <n v="0"/>
    <n v="0"/>
    <n v="0"/>
    <n v="4"/>
    <n v="5"/>
    <n v="7"/>
    <n v="6"/>
    <n v="22"/>
  </r>
  <r>
    <x v="1"/>
    <x v="1"/>
    <x v="0"/>
    <n v="0"/>
    <x v="0"/>
    <x v="0"/>
    <x v="0"/>
    <n v="166042.37"/>
    <x v="0"/>
    <x v="3"/>
    <n v="0"/>
    <n v="0"/>
    <n v="0"/>
    <n v="0"/>
    <m/>
    <n v="0"/>
    <n v="0"/>
    <n v="0"/>
    <n v="0"/>
    <m/>
    <n v="0"/>
    <n v="0"/>
    <n v="0"/>
    <n v="0"/>
    <m/>
    <n v="4"/>
    <n v="4"/>
    <n v="6"/>
    <n v="5"/>
    <n v="19"/>
  </r>
  <r>
    <x v="1"/>
    <x v="1"/>
    <x v="0"/>
    <n v="0"/>
    <x v="0"/>
    <x v="0"/>
    <x v="0"/>
    <n v="166042.37"/>
    <x v="0"/>
    <x v="4"/>
    <m/>
    <m/>
    <m/>
    <m/>
    <m/>
    <m/>
    <m/>
    <m/>
    <m/>
    <n v="0"/>
    <n v="0"/>
    <n v="0"/>
    <n v="0"/>
    <n v="0"/>
    <n v="0"/>
    <n v="4"/>
    <n v="5"/>
    <n v="7"/>
    <n v="6"/>
    <n v="22"/>
  </r>
  <r>
    <x v="1"/>
    <x v="1"/>
    <x v="0"/>
    <n v="0"/>
    <x v="0"/>
    <x v="0"/>
    <x v="0"/>
    <n v="166042.37"/>
    <x v="0"/>
    <x v="5"/>
    <n v="4"/>
    <n v="4"/>
    <n v="7"/>
    <n v="6"/>
    <m/>
    <n v="4"/>
    <n v="7"/>
    <n v="6"/>
    <n v="5"/>
    <n v="22"/>
    <n v="2"/>
    <n v="2"/>
    <n v="5"/>
    <n v="6"/>
    <n v="15"/>
    <n v="8"/>
    <n v="13"/>
    <n v="7"/>
    <n v="6"/>
    <n v="34"/>
  </r>
  <r>
    <x v="1"/>
    <x v="1"/>
    <x v="0"/>
    <n v="0"/>
    <x v="0"/>
    <x v="0"/>
    <x v="0"/>
    <n v="166042.37"/>
    <x v="0"/>
    <x v="6"/>
    <n v="0"/>
    <n v="0"/>
    <n v="0"/>
    <n v="0"/>
    <n v="0"/>
    <n v="0"/>
    <n v="0"/>
    <n v="0"/>
    <n v="0"/>
    <n v="0"/>
    <n v="0"/>
    <n v="0"/>
    <n v="0"/>
    <n v="0"/>
    <n v="0"/>
    <n v="10"/>
    <n v="13"/>
    <n v="13"/>
    <n v="8"/>
    <n v="44"/>
  </r>
  <r>
    <x v="1"/>
    <x v="1"/>
    <x v="0"/>
    <n v="0"/>
    <x v="0"/>
    <x v="0"/>
    <x v="0"/>
    <n v="166042.37"/>
    <x v="0"/>
    <x v="7"/>
    <m/>
    <m/>
    <m/>
    <m/>
    <m/>
    <m/>
    <m/>
    <m/>
    <m/>
    <n v="0"/>
    <n v="0"/>
    <n v="0"/>
    <n v="2"/>
    <n v="0"/>
    <n v="0"/>
    <n v="0"/>
    <n v="0"/>
    <n v="0"/>
    <n v="0"/>
    <m/>
  </r>
  <r>
    <x v="1"/>
    <x v="1"/>
    <x v="0"/>
    <n v="0"/>
    <x v="0"/>
    <x v="0"/>
    <x v="0"/>
    <n v="166042.37"/>
    <x v="0"/>
    <x v="8"/>
    <m/>
    <m/>
    <m/>
    <m/>
    <m/>
    <m/>
    <m/>
    <m/>
    <m/>
    <n v="0"/>
    <n v="0"/>
    <n v="0"/>
    <n v="2"/>
    <n v="0"/>
    <n v="0"/>
    <n v="0"/>
    <n v="0"/>
    <n v="0"/>
    <n v="0"/>
    <m/>
  </r>
  <r>
    <x v="1"/>
    <x v="1"/>
    <x v="0"/>
    <n v="0"/>
    <x v="0"/>
    <x v="0"/>
    <x v="0"/>
    <n v="166042.37"/>
    <x v="0"/>
    <x v="9"/>
    <n v="0"/>
    <n v="0"/>
    <n v="0"/>
    <n v="0"/>
    <n v="0"/>
    <n v="0"/>
    <n v="0"/>
    <n v="0"/>
    <n v="0"/>
    <n v="0"/>
    <n v="0"/>
    <n v="0"/>
    <n v="0"/>
    <n v="0"/>
    <n v="0"/>
    <n v="0"/>
    <n v="0"/>
    <n v="0"/>
    <n v="0"/>
    <m/>
  </r>
  <r>
    <x v="1"/>
    <x v="1"/>
    <x v="0"/>
    <n v="0"/>
    <x v="0"/>
    <x v="0"/>
    <x v="0"/>
    <n v="166042.37"/>
    <x v="0"/>
    <x v="10"/>
    <m/>
    <m/>
    <m/>
    <m/>
    <n v="0"/>
    <m/>
    <m/>
    <m/>
    <m/>
    <n v="0"/>
    <n v="0"/>
    <n v="0"/>
    <n v="0"/>
    <n v="0"/>
    <n v="0"/>
    <n v="0"/>
    <n v="0"/>
    <n v="0"/>
    <n v="0"/>
    <m/>
  </r>
  <r>
    <x v="1"/>
    <x v="1"/>
    <x v="0"/>
    <n v="0"/>
    <x v="0"/>
    <x v="0"/>
    <x v="0"/>
    <n v="166042.37"/>
    <x v="0"/>
    <x v="11"/>
    <m/>
    <m/>
    <m/>
    <m/>
    <m/>
    <m/>
    <m/>
    <m/>
    <m/>
    <m/>
    <m/>
    <m/>
    <n v="5"/>
    <n v="4"/>
    <n v="9"/>
    <n v="4"/>
    <n v="5"/>
    <n v="7"/>
    <n v="6"/>
    <n v="22"/>
  </r>
  <r>
    <x v="2"/>
    <x v="2"/>
    <x v="0"/>
    <n v="0"/>
    <x v="0"/>
    <x v="0"/>
    <x v="0"/>
    <n v="69098.55"/>
    <x v="0"/>
    <x v="0"/>
    <m/>
    <m/>
    <m/>
    <m/>
    <m/>
    <m/>
    <m/>
    <m/>
    <m/>
    <n v="0"/>
    <n v="0"/>
    <n v="0"/>
    <n v="-3"/>
    <n v="-3"/>
    <n v="-6"/>
    <n v="0"/>
    <n v="0"/>
    <n v="0"/>
    <n v="0"/>
    <m/>
  </r>
  <r>
    <x v="2"/>
    <x v="2"/>
    <x v="0"/>
    <n v="0"/>
    <x v="0"/>
    <x v="0"/>
    <x v="0"/>
    <n v="69098.55"/>
    <x v="0"/>
    <x v="1"/>
    <m/>
    <m/>
    <m/>
    <m/>
    <m/>
    <m/>
    <m/>
    <m/>
    <m/>
    <n v="0"/>
    <m/>
    <m/>
    <n v="0"/>
    <n v="1"/>
    <n v="1"/>
    <n v="0"/>
    <n v="0"/>
    <n v="0"/>
    <n v="0"/>
    <m/>
  </r>
  <r>
    <x v="2"/>
    <x v="2"/>
    <x v="0"/>
    <n v="0"/>
    <x v="0"/>
    <x v="0"/>
    <x v="0"/>
    <n v="69098.55"/>
    <x v="0"/>
    <x v="2"/>
    <m/>
    <m/>
    <m/>
    <m/>
    <m/>
    <m/>
    <m/>
    <m/>
    <m/>
    <n v="0"/>
    <m/>
    <m/>
    <n v="0"/>
    <n v="0"/>
    <n v="0"/>
    <n v="4"/>
    <n v="2"/>
    <n v="0"/>
    <n v="0"/>
    <n v="6"/>
  </r>
  <r>
    <x v="2"/>
    <x v="2"/>
    <x v="0"/>
    <n v="0"/>
    <x v="0"/>
    <x v="0"/>
    <x v="0"/>
    <n v="69098.55"/>
    <x v="0"/>
    <x v="3"/>
    <n v="0"/>
    <n v="0"/>
    <n v="0"/>
    <n v="0"/>
    <m/>
    <n v="0"/>
    <n v="0"/>
    <n v="0"/>
    <n v="0"/>
    <m/>
    <n v="0"/>
    <n v="0"/>
    <n v="0"/>
    <n v="0"/>
    <m/>
    <n v="6"/>
    <n v="0"/>
    <n v="0"/>
    <n v="0"/>
    <n v="6"/>
  </r>
  <r>
    <x v="2"/>
    <x v="2"/>
    <x v="0"/>
    <n v="0"/>
    <x v="0"/>
    <x v="0"/>
    <x v="0"/>
    <n v="69098.55"/>
    <x v="0"/>
    <x v="4"/>
    <m/>
    <m/>
    <m/>
    <m/>
    <m/>
    <m/>
    <m/>
    <m/>
    <m/>
    <n v="0"/>
    <n v="0"/>
    <n v="0"/>
    <n v="0"/>
    <n v="0"/>
    <n v="0"/>
    <n v="4"/>
    <n v="2"/>
    <n v="0"/>
    <n v="0"/>
    <n v="6"/>
  </r>
  <r>
    <x v="2"/>
    <x v="2"/>
    <x v="0"/>
    <n v="0"/>
    <x v="0"/>
    <x v="0"/>
    <x v="0"/>
    <n v="69098.55"/>
    <x v="0"/>
    <x v="5"/>
    <n v="5"/>
    <n v="10"/>
    <n v="6"/>
    <n v="16"/>
    <m/>
    <n v="9"/>
    <n v="5"/>
    <n v="5"/>
    <n v="3"/>
    <n v="22"/>
    <n v="1"/>
    <n v="6"/>
    <n v="4"/>
    <n v="2"/>
    <n v="13"/>
    <n v="1"/>
    <n v="2"/>
    <n v="3"/>
    <n v="1"/>
    <n v="7"/>
  </r>
  <r>
    <x v="2"/>
    <x v="2"/>
    <x v="0"/>
    <n v="0"/>
    <x v="0"/>
    <x v="0"/>
    <x v="0"/>
    <n v="69098.55"/>
    <x v="0"/>
    <x v="6"/>
    <n v="0"/>
    <n v="0"/>
    <n v="0"/>
    <n v="0"/>
    <n v="0"/>
    <n v="0"/>
    <n v="0"/>
    <n v="0"/>
    <n v="0"/>
    <n v="0"/>
    <n v="0"/>
    <n v="0"/>
    <n v="0"/>
    <n v="0"/>
    <n v="0"/>
    <n v="1"/>
    <n v="2"/>
    <n v="1"/>
    <n v="1"/>
    <n v="5"/>
  </r>
  <r>
    <x v="2"/>
    <x v="2"/>
    <x v="0"/>
    <n v="0"/>
    <x v="0"/>
    <x v="0"/>
    <x v="0"/>
    <n v="69098.55"/>
    <x v="0"/>
    <x v="7"/>
    <m/>
    <m/>
    <m/>
    <m/>
    <m/>
    <m/>
    <m/>
    <m/>
    <m/>
    <n v="0"/>
    <n v="7"/>
    <n v="7"/>
    <n v="2"/>
    <n v="1"/>
    <n v="1"/>
    <n v="5"/>
    <n v="5"/>
    <n v="2"/>
    <n v="1"/>
    <m/>
  </r>
  <r>
    <x v="2"/>
    <x v="2"/>
    <x v="0"/>
    <n v="0"/>
    <x v="0"/>
    <x v="0"/>
    <x v="0"/>
    <n v="69098.55"/>
    <x v="0"/>
    <x v="8"/>
    <m/>
    <m/>
    <m/>
    <m/>
    <m/>
    <m/>
    <m/>
    <m/>
    <m/>
    <n v="0"/>
    <n v="7"/>
    <n v="7"/>
    <n v="2"/>
    <n v="1"/>
    <n v="1"/>
    <n v="5"/>
    <n v="5"/>
    <n v="2"/>
    <n v="1"/>
    <m/>
  </r>
  <r>
    <x v="2"/>
    <x v="2"/>
    <x v="0"/>
    <n v="0"/>
    <x v="0"/>
    <x v="0"/>
    <x v="0"/>
    <n v="69098.55"/>
    <x v="0"/>
    <x v="9"/>
    <n v="0"/>
    <n v="0"/>
    <n v="0"/>
    <n v="0"/>
    <n v="0"/>
    <n v="0"/>
    <n v="0"/>
    <n v="0"/>
    <n v="0"/>
    <n v="0"/>
    <n v="466104.66000000003"/>
    <n v="466104.66000000003"/>
    <n v="332931.90000000002"/>
    <n v="69098.55"/>
    <n v="69098.55"/>
    <n v="345492.75"/>
    <n v="345492.75"/>
    <n v="138197.1"/>
    <n v="69098.55"/>
    <m/>
  </r>
  <r>
    <x v="2"/>
    <x v="2"/>
    <x v="0"/>
    <n v="0"/>
    <x v="0"/>
    <x v="0"/>
    <x v="0"/>
    <n v="69098.55"/>
    <x v="0"/>
    <x v="10"/>
    <m/>
    <m/>
    <m/>
    <m/>
    <n v="0"/>
    <m/>
    <m/>
    <m/>
    <m/>
    <n v="0"/>
    <n v="466104.66000000003"/>
    <n v="466104.66000000003"/>
    <n v="332931.90000000002"/>
    <n v="69098.55"/>
    <n v="69098.55"/>
    <n v="345492.75"/>
    <n v="345492.75"/>
    <n v="138197.1"/>
    <n v="69098.55"/>
    <m/>
  </r>
  <r>
    <x v="2"/>
    <x v="2"/>
    <x v="0"/>
    <n v="0"/>
    <x v="0"/>
    <x v="0"/>
    <x v="0"/>
    <n v="69098.55"/>
    <x v="0"/>
    <x v="11"/>
    <m/>
    <m/>
    <m/>
    <m/>
    <m/>
    <m/>
    <m/>
    <m/>
    <m/>
    <m/>
    <m/>
    <m/>
    <n v="3"/>
    <n v="3"/>
    <n v="6"/>
    <n v="4"/>
    <n v="2"/>
    <n v="0"/>
    <n v="0"/>
    <n v="6"/>
  </r>
  <r>
    <x v="3"/>
    <x v="3"/>
    <x v="1"/>
    <m/>
    <x v="1"/>
    <x v="1"/>
    <x v="1"/>
    <n v="1520.17"/>
    <x v="1"/>
    <x v="0"/>
    <m/>
    <m/>
    <m/>
    <m/>
    <m/>
    <m/>
    <m/>
    <m/>
    <m/>
    <n v="0"/>
    <n v="0"/>
    <n v="0"/>
    <n v="84"/>
    <n v="-17"/>
    <n v="67"/>
    <n v="0"/>
    <n v="0"/>
    <n v="0"/>
    <n v="0"/>
    <m/>
  </r>
  <r>
    <x v="3"/>
    <x v="3"/>
    <x v="1"/>
    <m/>
    <x v="1"/>
    <x v="1"/>
    <x v="1"/>
    <n v="1520.17"/>
    <x v="1"/>
    <x v="1"/>
    <m/>
    <m/>
    <m/>
    <m/>
    <m/>
    <m/>
    <m/>
    <m/>
    <m/>
    <n v="0"/>
    <m/>
    <m/>
    <n v="-25"/>
    <n v="0"/>
    <n v="-25"/>
    <n v="0"/>
    <n v="0"/>
    <n v="0"/>
    <n v="0"/>
    <m/>
  </r>
  <r>
    <x v="3"/>
    <x v="3"/>
    <x v="1"/>
    <m/>
    <x v="1"/>
    <x v="1"/>
    <x v="1"/>
    <n v="1520.17"/>
    <x v="1"/>
    <x v="2"/>
    <m/>
    <m/>
    <m/>
    <m/>
    <m/>
    <m/>
    <m/>
    <m/>
    <m/>
    <n v="0"/>
    <m/>
    <m/>
    <n v="84"/>
    <n v="0"/>
    <n v="0"/>
    <n v="36"/>
    <n v="49"/>
    <n v="34"/>
    <n v="54"/>
    <n v="173"/>
  </r>
  <r>
    <x v="3"/>
    <x v="3"/>
    <x v="1"/>
    <m/>
    <x v="1"/>
    <x v="1"/>
    <x v="1"/>
    <n v="1520.17"/>
    <x v="1"/>
    <x v="3"/>
    <n v="0"/>
    <n v="0"/>
    <n v="0"/>
    <n v="0"/>
    <m/>
    <n v="0"/>
    <n v="0"/>
    <n v="0"/>
    <n v="0"/>
    <m/>
    <n v="0"/>
    <n v="0"/>
    <n v="0"/>
    <n v="0"/>
    <m/>
    <n v="35"/>
    <n v="25"/>
    <n v="30"/>
    <n v="30"/>
    <n v="120"/>
  </r>
  <r>
    <x v="3"/>
    <x v="3"/>
    <x v="1"/>
    <m/>
    <x v="1"/>
    <x v="1"/>
    <x v="1"/>
    <n v="1520.17"/>
    <x v="1"/>
    <x v="4"/>
    <m/>
    <m/>
    <m/>
    <m/>
    <m/>
    <m/>
    <m/>
    <m/>
    <m/>
    <n v="0"/>
    <n v="0"/>
    <n v="0"/>
    <n v="0"/>
    <n v="0"/>
    <n v="0"/>
    <n v="36"/>
    <n v="49"/>
    <n v="34"/>
    <n v="54"/>
    <n v="173"/>
  </r>
  <r>
    <x v="3"/>
    <x v="3"/>
    <x v="1"/>
    <m/>
    <x v="1"/>
    <x v="1"/>
    <x v="1"/>
    <n v="1520.17"/>
    <x v="1"/>
    <x v="5"/>
    <n v="24"/>
    <n v="25"/>
    <n v="36"/>
    <n v="28"/>
    <m/>
    <n v="24"/>
    <n v="17"/>
    <n v="30"/>
    <n v="25"/>
    <n v="96"/>
    <n v="30"/>
    <n v="27"/>
    <n v="18"/>
    <n v="20"/>
    <n v="95"/>
    <n v="28"/>
    <n v="44"/>
    <n v="41"/>
    <n v="39"/>
    <n v="152"/>
  </r>
  <r>
    <x v="3"/>
    <x v="3"/>
    <x v="1"/>
    <m/>
    <x v="1"/>
    <x v="1"/>
    <x v="1"/>
    <n v="1520.17"/>
    <x v="1"/>
    <x v="6"/>
    <n v="0"/>
    <n v="0"/>
    <n v="0"/>
    <n v="0"/>
    <n v="0"/>
    <n v="0"/>
    <n v="0"/>
    <n v="0"/>
    <n v="0"/>
    <n v="0"/>
    <n v="0"/>
    <n v="0"/>
    <n v="0"/>
    <n v="0"/>
    <n v="0"/>
    <n v="0"/>
    <n v="0"/>
    <n v="0"/>
    <n v="0"/>
    <n v="0"/>
  </r>
  <r>
    <x v="3"/>
    <x v="3"/>
    <x v="1"/>
    <n v="10"/>
    <x v="1"/>
    <x v="1"/>
    <x v="1"/>
    <n v="1520.17"/>
    <x v="1"/>
    <x v="7"/>
    <n v="7"/>
    <n v="12"/>
    <n v="7"/>
    <n v="8"/>
    <m/>
    <n v="18"/>
    <n v="11"/>
    <n v="11"/>
    <n v="14"/>
    <n v="54"/>
    <n v="7"/>
    <n v="24"/>
    <n v="23"/>
    <n v="14"/>
    <n v="14"/>
    <n v="16"/>
    <n v="35"/>
    <n v="23"/>
    <n v="27"/>
    <m/>
  </r>
  <r>
    <x v="3"/>
    <x v="3"/>
    <x v="1"/>
    <n v="10"/>
    <x v="1"/>
    <x v="1"/>
    <x v="1"/>
    <n v="1520.17"/>
    <x v="1"/>
    <x v="8"/>
    <n v="7"/>
    <n v="12"/>
    <n v="7"/>
    <n v="8"/>
    <m/>
    <n v="18"/>
    <n v="11"/>
    <n v="11"/>
    <n v="14"/>
    <n v="54"/>
    <n v="7"/>
    <n v="24"/>
    <n v="23"/>
    <n v="14"/>
    <n v="14"/>
    <n v="16"/>
    <n v="35"/>
    <n v="23"/>
    <n v="27"/>
    <m/>
  </r>
  <r>
    <x v="3"/>
    <x v="3"/>
    <x v="1"/>
    <m/>
    <x v="1"/>
    <x v="1"/>
    <x v="1"/>
    <n v="1520.17"/>
    <x v="1"/>
    <x v="9"/>
    <n v="9197.6499999999978"/>
    <n v="15767.399999999998"/>
    <n v="9197.6499999999978"/>
    <n v="10511.599999999999"/>
    <n v="44674.299999999996"/>
    <n v="23651.1"/>
    <n v="14453.449999999997"/>
    <n v="14453.449999999997"/>
    <n v="18395.299999999996"/>
    <n v="70953.299999999988"/>
    <n v="9197.6499999999978"/>
    <n v="31534.799999999996"/>
    <n v="30220.849999999995"/>
    <n v="21282.38"/>
    <n v="21282.38"/>
    <n v="24322.720000000001"/>
    <n v="53205.950000000004"/>
    <n v="34963.910000000003"/>
    <n v="41044.590000000004"/>
    <m/>
  </r>
  <r>
    <x v="3"/>
    <x v="3"/>
    <x v="1"/>
    <m/>
    <x v="1"/>
    <x v="1"/>
    <x v="1"/>
    <n v="1520.17"/>
    <x v="1"/>
    <x v="10"/>
    <m/>
    <m/>
    <m/>
    <m/>
    <n v="0"/>
    <m/>
    <m/>
    <m/>
    <m/>
    <n v="0"/>
    <n v="9197.6499999999978"/>
    <n v="31534.799999999996"/>
    <n v="30220.849999999995"/>
    <n v="21282.38"/>
    <n v="21282.38"/>
    <n v="24322.720000000001"/>
    <n v="53205.950000000004"/>
    <n v="34963.910000000003"/>
    <n v="41044.590000000004"/>
    <m/>
  </r>
  <r>
    <x v="3"/>
    <x v="3"/>
    <x v="1"/>
    <m/>
    <x v="1"/>
    <x v="1"/>
    <x v="1"/>
    <n v="1520.17"/>
    <x v="1"/>
    <x v="11"/>
    <m/>
    <m/>
    <m/>
    <m/>
    <m/>
    <m/>
    <m/>
    <m/>
    <m/>
    <m/>
    <m/>
    <m/>
    <m/>
    <n v="17"/>
    <n v="17"/>
    <n v="36"/>
    <n v="49"/>
    <n v="34"/>
    <n v="54"/>
    <n v="173"/>
  </r>
  <r>
    <x v="4"/>
    <x v="4"/>
    <x v="1"/>
    <m/>
    <x v="1"/>
    <x v="1"/>
    <x v="1"/>
    <n v="478.46"/>
    <x v="2"/>
    <x v="0"/>
    <m/>
    <m/>
    <m/>
    <m/>
    <m/>
    <m/>
    <m/>
    <m/>
    <m/>
    <n v="0"/>
    <n v="0"/>
    <n v="0"/>
    <n v="375"/>
    <n v="-65"/>
    <n v="310"/>
    <n v="0"/>
    <n v="0"/>
    <n v="0"/>
    <n v="0"/>
    <m/>
  </r>
  <r>
    <x v="4"/>
    <x v="4"/>
    <x v="1"/>
    <m/>
    <x v="1"/>
    <x v="1"/>
    <x v="1"/>
    <n v="478.46"/>
    <x v="2"/>
    <x v="1"/>
    <m/>
    <m/>
    <m/>
    <m/>
    <m/>
    <m/>
    <m/>
    <m/>
    <m/>
    <n v="0"/>
    <m/>
    <m/>
    <n v="-25"/>
    <n v="0"/>
    <n v="-25"/>
    <n v="0"/>
    <n v="0"/>
    <n v="0"/>
    <n v="0"/>
    <m/>
  </r>
  <r>
    <x v="4"/>
    <x v="4"/>
    <x v="1"/>
    <m/>
    <x v="1"/>
    <x v="1"/>
    <x v="1"/>
    <n v="478.46"/>
    <x v="2"/>
    <x v="2"/>
    <m/>
    <m/>
    <m/>
    <m/>
    <m/>
    <m/>
    <m/>
    <m/>
    <m/>
    <n v="0"/>
    <m/>
    <m/>
    <n v="375"/>
    <n v="0"/>
    <n v="0"/>
    <n v="55"/>
    <n v="90"/>
    <n v="50"/>
    <n v="120"/>
    <n v="315"/>
  </r>
  <r>
    <x v="4"/>
    <x v="4"/>
    <x v="1"/>
    <m/>
    <x v="1"/>
    <x v="1"/>
    <x v="1"/>
    <n v="478.46"/>
    <x v="2"/>
    <x v="3"/>
    <n v="0"/>
    <n v="0"/>
    <n v="0"/>
    <n v="0"/>
    <m/>
    <n v="0"/>
    <n v="0"/>
    <n v="0"/>
    <n v="0"/>
    <m/>
    <n v="0"/>
    <n v="0"/>
    <n v="0"/>
    <n v="0"/>
    <m/>
    <n v="90"/>
    <n v="90"/>
    <n v="95"/>
    <n v="100"/>
    <n v="375"/>
  </r>
  <r>
    <x v="4"/>
    <x v="4"/>
    <x v="1"/>
    <m/>
    <x v="1"/>
    <x v="1"/>
    <x v="1"/>
    <n v="478.46"/>
    <x v="2"/>
    <x v="4"/>
    <m/>
    <m/>
    <m/>
    <m/>
    <m/>
    <m/>
    <m/>
    <m/>
    <m/>
    <n v="0"/>
    <n v="0"/>
    <n v="0"/>
    <n v="0"/>
    <n v="0"/>
    <n v="0"/>
    <n v="55"/>
    <n v="90"/>
    <n v="50"/>
    <n v="120"/>
    <n v="315"/>
  </r>
  <r>
    <x v="4"/>
    <x v="4"/>
    <x v="1"/>
    <m/>
    <x v="1"/>
    <x v="1"/>
    <x v="1"/>
    <n v="478.46"/>
    <x v="2"/>
    <x v="5"/>
    <n v="57"/>
    <n v="70"/>
    <n v="79"/>
    <n v="75"/>
    <m/>
    <n v="98"/>
    <n v="105"/>
    <n v="88"/>
    <n v="94"/>
    <n v="385"/>
    <n v="101"/>
    <n v="97"/>
    <n v="57"/>
    <n v="90"/>
    <n v="345"/>
    <n v="60"/>
    <n v="78"/>
    <n v="64"/>
    <n v="68"/>
    <n v="270"/>
  </r>
  <r>
    <x v="4"/>
    <x v="4"/>
    <x v="1"/>
    <m/>
    <x v="1"/>
    <x v="1"/>
    <x v="1"/>
    <n v="478.46"/>
    <x v="2"/>
    <x v="6"/>
    <n v="0"/>
    <n v="0"/>
    <n v="0"/>
    <n v="0"/>
    <n v="0"/>
    <n v="0"/>
    <n v="0"/>
    <n v="0"/>
    <n v="0"/>
    <n v="0"/>
    <n v="0"/>
    <n v="0"/>
    <n v="0"/>
    <n v="0"/>
    <n v="0"/>
    <n v="0"/>
    <n v="0"/>
    <n v="0"/>
    <n v="0"/>
    <n v="0"/>
  </r>
  <r>
    <x v="4"/>
    <x v="4"/>
    <x v="1"/>
    <n v="45"/>
    <x v="1"/>
    <x v="1"/>
    <x v="1"/>
    <n v="478.46"/>
    <x v="2"/>
    <x v="7"/>
    <n v="36"/>
    <n v="35"/>
    <n v="14"/>
    <n v="26"/>
    <m/>
    <n v="32"/>
    <n v="17"/>
    <n v="37"/>
    <n v="64"/>
    <n v="150"/>
    <n v="56"/>
    <n v="54"/>
    <n v="65"/>
    <n v="64"/>
    <n v="64"/>
    <n v="38"/>
    <n v="53"/>
    <n v="38"/>
    <n v="92"/>
    <m/>
  </r>
  <r>
    <x v="4"/>
    <x v="4"/>
    <x v="1"/>
    <n v="45"/>
    <x v="1"/>
    <x v="1"/>
    <x v="1"/>
    <n v="478.46"/>
    <x v="2"/>
    <x v="8"/>
    <n v="36"/>
    <n v="35"/>
    <n v="14"/>
    <n v="26"/>
    <m/>
    <n v="32"/>
    <n v="17"/>
    <n v="37"/>
    <n v="64"/>
    <n v="150"/>
    <n v="56"/>
    <n v="54"/>
    <n v="65"/>
    <n v="64"/>
    <n v="64"/>
    <n v="38"/>
    <n v="53"/>
    <n v="38"/>
    <n v="92"/>
    <m/>
  </r>
  <r>
    <x v="4"/>
    <x v="4"/>
    <x v="1"/>
    <m/>
    <x v="1"/>
    <x v="1"/>
    <x v="1"/>
    <n v="478.46"/>
    <x v="2"/>
    <x v="9"/>
    <n v="16557.84"/>
    <n v="16097.9"/>
    <n v="6439.16"/>
    <n v="11958.44"/>
    <n v="51053.34"/>
    <n v="14718.08"/>
    <n v="7818.98"/>
    <n v="17017.78"/>
    <n v="29436.16"/>
    <n v="68991"/>
    <n v="25756.639999999999"/>
    <n v="24836.76"/>
    <n v="29896.1"/>
    <n v="30621.439999999999"/>
    <n v="30621.439999999999"/>
    <n v="18181.48"/>
    <n v="25358.379999999997"/>
    <n v="18181.48"/>
    <n v="44018.32"/>
    <m/>
  </r>
  <r>
    <x v="4"/>
    <x v="4"/>
    <x v="1"/>
    <m/>
    <x v="1"/>
    <x v="1"/>
    <x v="1"/>
    <n v="478.46"/>
    <x v="2"/>
    <x v="10"/>
    <m/>
    <m/>
    <m/>
    <m/>
    <n v="0"/>
    <m/>
    <m/>
    <m/>
    <m/>
    <n v="0"/>
    <n v="25756.639999999999"/>
    <n v="24836.76"/>
    <n v="29896.1"/>
    <n v="30621.439999999999"/>
    <n v="30621.439999999999"/>
    <n v="18181.48"/>
    <n v="25358.379999999997"/>
    <n v="18181.48"/>
    <n v="44018.32"/>
    <m/>
  </r>
  <r>
    <x v="4"/>
    <x v="4"/>
    <x v="1"/>
    <m/>
    <x v="1"/>
    <x v="1"/>
    <x v="1"/>
    <n v="478.46"/>
    <x v="2"/>
    <x v="11"/>
    <m/>
    <m/>
    <m/>
    <m/>
    <m/>
    <m/>
    <m/>
    <m/>
    <m/>
    <m/>
    <m/>
    <m/>
    <m/>
    <n v="65"/>
    <n v="65"/>
    <n v="55"/>
    <n v="90"/>
    <n v="50"/>
    <n v="120"/>
    <n v="315"/>
  </r>
  <r>
    <x v="5"/>
    <x v="5"/>
    <x v="2"/>
    <m/>
    <x v="1"/>
    <x v="1"/>
    <x v="1"/>
    <n v="774.9"/>
    <x v="3"/>
    <x v="0"/>
    <m/>
    <m/>
    <m/>
    <m/>
    <m/>
    <m/>
    <m/>
    <m/>
    <m/>
    <n v="0"/>
    <n v="0"/>
    <n v="0"/>
    <n v="420"/>
    <n v="-112"/>
    <n v="308"/>
    <n v="0"/>
    <n v="0"/>
    <n v="0"/>
    <n v="0"/>
    <m/>
  </r>
  <r>
    <x v="5"/>
    <x v="5"/>
    <x v="2"/>
    <m/>
    <x v="1"/>
    <x v="1"/>
    <x v="1"/>
    <n v="774.9"/>
    <x v="3"/>
    <x v="1"/>
    <m/>
    <m/>
    <m/>
    <m/>
    <m/>
    <m/>
    <m/>
    <m/>
    <m/>
    <n v="0"/>
    <m/>
    <m/>
    <n v="-96"/>
    <n v="0"/>
    <n v="-96"/>
    <n v="0"/>
    <n v="0"/>
    <n v="0"/>
    <n v="0"/>
    <m/>
  </r>
  <r>
    <x v="5"/>
    <x v="5"/>
    <x v="2"/>
    <m/>
    <x v="1"/>
    <x v="1"/>
    <x v="1"/>
    <n v="774.9"/>
    <x v="3"/>
    <x v="2"/>
    <m/>
    <m/>
    <m/>
    <m/>
    <m/>
    <m/>
    <m/>
    <m/>
    <m/>
    <n v="0"/>
    <m/>
    <m/>
    <m/>
    <n v="0"/>
    <n v="0"/>
    <n v="60"/>
    <n v="80"/>
    <n v="90"/>
    <n v="80"/>
    <n v="310"/>
  </r>
  <r>
    <x v="5"/>
    <x v="5"/>
    <x v="2"/>
    <m/>
    <x v="1"/>
    <x v="1"/>
    <x v="1"/>
    <n v="774.9"/>
    <x v="3"/>
    <x v="3"/>
    <n v="0"/>
    <n v="0"/>
    <n v="0"/>
    <n v="0"/>
    <m/>
    <n v="0"/>
    <n v="0"/>
    <n v="0"/>
    <n v="0"/>
    <m/>
    <n v="0"/>
    <n v="0"/>
    <n v="0"/>
    <n v="0"/>
    <m/>
    <n v="100"/>
    <n v="100"/>
    <n v="100"/>
    <n v="120"/>
    <n v="420"/>
  </r>
  <r>
    <x v="5"/>
    <x v="5"/>
    <x v="2"/>
    <m/>
    <x v="1"/>
    <x v="1"/>
    <x v="1"/>
    <n v="774.9"/>
    <x v="3"/>
    <x v="4"/>
    <m/>
    <m/>
    <m/>
    <m/>
    <m/>
    <m/>
    <m/>
    <m/>
    <m/>
    <n v="0"/>
    <n v="160"/>
    <n v="144"/>
    <n v="96"/>
    <n v="112"/>
    <n v="512"/>
    <n v="60"/>
    <n v="80"/>
    <n v="90"/>
    <n v="80"/>
    <n v="310"/>
  </r>
  <r>
    <x v="5"/>
    <x v="5"/>
    <x v="2"/>
    <m/>
    <x v="1"/>
    <x v="1"/>
    <x v="1"/>
    <n v="774.9"/>
    <x v="3"/>
    <x v="5"/>
    <n v="55"/>
    <n v="87"/>
    <n v="74"/>
    <n v="107"/>
    <m/>
    <n v="98"/>
    <n v="108"/>
    <n v="87"/>
    <n v="150"/>
    <n v="443"/>
    <n v="141"/>
    <n v="109"/>
    <n v="74"/>
    <n v="110"/>
    <n v="434"/>
    <n v="47"/>
    <n v="71"/>
    <n v="55"/>
    <n v="60"/>
    <n v="233"/>
  </r>
  <r>
    <x v="5"/>
    <x v="5"/>
    <x v="2"/>
    <m/>
    <x v="1"/>
    <x v="1"/>
    <x v="1"/>
    <n v="774.9"/>
    <x v="3"/>
    <x v="6"/>
    <n v="0"/>
    <n v="0"/>
    <n v="0"/>
    <n v="0"/>
    <n v="0"/>
    <n v="0"/>
    <n v="0"/>
    <n v="0"/>
    <n v="0"/>
    <n v="0"/>
    <n v="0"/>
    <n v="0"/>
    <n v="0"/>
    <n v="0"/>
    <n v="0"/>
    <n v="0"/>
    <n v="0"/>
    <n v="0"/>
    <n v="0"/>
    <n v="0"/>
  </r>
  <r>
    <x v="5"/>
    <x v="5"/>
    <x v="2"/>
    <n v="30"/>
    <x v="1"/>
    <x v="1"/>
    <x v="1"/>
    <n v="774.9"/>
    <x v="3"/>
    <x v="7"/>
    <n v="35"/>
    <n v="35"/>
    <n v="40"/>
    <n v="36"/>
    <m/>
    <n v="34"/>
    <n v="30"/>
    <n v="23"/>
    <n v="96"/>
    <n v="183"/>
    <n v="47"/>
    <n v="45"/>
    <n v="62"/>
    <n v="95"/>
    <n v="95"/>
    <n v="72"/>
    <n v="100"/>
    <n v="141"/>
    <n v="157"/>
    <m/>
  </r>
  <r>
    <x v="5"/>
    <x v="5"/>
    <x v="2"/>
    <n v="30"/>
    <x v="1"/>
    <x v="1"/>
    <x v="1"/>
    <n v="774.9"/>
    <x v="3"/>
    <x v="8"/>
    <n v="35"/>
    <n v="35"/>
    <n v="40"/>
    <n v="36"/>
    <m/>
    <n v="34"/>
    <n v="30"/>
    <n v="23"/>
    <n v="96"/>
    <n v="183"/>
    <n v="47"/>
    <n v="45"/>
    <n v="62"/>
    <n v="95"/>
    <n v="95"/>
    <n v="72"/>
    <n v="100"/>
    <n v="141"/>
    <n v="157"/>
    <m/>
  </r>
  <r>
    <x v="5"/>
    <x v="5"/>
    <x v="2"/>
    <m/>
    <x v="1"/>
    <x v="1"/>
    <x v="1"/>
    <n v="774.9"/>
    <x v="3"/>
    <x v="9"/>
    <n v="24099.599999999999"/>
    <n v="24099.599999999999"/>
    <n v="27542.399999999998"/>
    <n v="24788.159999999996"/>
    <n v="100529.75999999998"/>
    <n v="23411.039999999997"/>
    <n v="20656.8"/>
    <n v="15836.88"/>
    <n v="66101.759999999995"/>
    <n v="126006.47999999998"/>
    <n v="32362.319999999996"/>
    <n v="30985.199999999997"/>
    <n v="42690.719999999994"/>
    <n v="73615.5"/>
    <n v="73615.5"/>
    <n v="55792.799999999996"/>
    <n v="77490"/>
    <n v="109260.9"/>
    <n v="121659.3"/>
    <m/>
  </r>
  <r>
    <x v="5"/>
    <x v="5"/>
    <x v="2"/>
    <m/>
    <x v="1"/>
    <x v="1"/>
    <x v="1"/>
    <n v="774.9"/>
    <x v="3"/>
    <x v="10"/>
    <m/>
    <m/>
    <m/>
    <m/>
    <n v="0"/>
    <m/>
    <m/>
    <m/>
    <m/>
    <n v="0"/>
    <n v="32362.319999999996"/>
    <n v="30985.199999999997"/>
    <n v="42690.719999999994"/>
    <n v="73615.5"/>
    <n v="73615.5"/>
    <n v="55792.799999999996"/>
    <n v="77490"/>
    <n v="109260.9"/>
    <n v="121659.3"/>
    <m/>
  </r>
  <r>
    <x v="5"/>
    <x v="5"/>
    <x v="2"/>
    <m/>
    <x v="1"/>
    <x v="1"/>
    <x v="1"/>
    <n v="774.9"/>
    <x v="3"/>
    <x v="11"/>
    <m/>
    <m/>
    <m/>
    <m/>
    <m/>
    <m/>
    <m/>
    <m/>
    <m/>
    <m/>
    <m/>
    <m/>
    <m/>
    <n v="112"/>
    <n v="112"/>
    <n v="60"/>
    <n v="80"/>
    <n v="90"/>
    <n v="80"/>
    <n v="310"/>
  </r>
  <r>
    <x v="6"/>
    <x v="6"/>
    <x v="2"/>
    <m/>
    <x v="1"/>
    <x v="1"/>
    <x v="2"/>
    <n v="2646.3"/>
    <x v="3"/>
    <x v="0"/>
    <m/>
    <m/>
    <m/>
    <m/>
    <m/>
    <m/>
    <m/>
    <m/>
    <m/>
    <n v="0"/>
    <n v="0"/>
    <n v="0"/>
    <n v="245"/>
    <n v="-41"/>
    <n v="204"/>
    <n v="0"/>
    <n v="0"/>
    <n v="0"/>
    <n v="0"/>
    <m/>
  </r>
  <r>
    <x v="6"/>
    <x v="6"/>
    <x v="2"/>
    <m/>
    <x v="1"/>
    <x v="1"/>
    <x v="2"/>
    <n v="2646.3"/>
    <x v="3"/>
    <x v="1"/>
    <m/>
    <m/>
    <m/>
    <m/>
    <m/>
    <m/>
    <m/>
    <m/>
    <m/>
    <n v="0"/>
    <m/>
    <m/>
    <n v="-50"/>
    <n v="0"/>
    <n v="-50"/>
    <n v="0"/>
    <n v="0"/>
    <n v="0"/>
    <n v="0"/>
    <m/>
  </r>
  <r>
    <x v="6"/>
    <x v="6"/>
    <x v="2"/>
    <m/>
    <x v="1"/>
    <x v="1"/>
    <x v="2"/>
    <n v="2646.3"/>
    <x v="3"/>
    <x v="2"/>
    <m/>
    <m/>
    <m/>
    <m/>
    <m/>
    <m/>
    <m/>
    <m/>
    <m/>
    <n v="0"/>
    <m/>
    <m/>
    <m/>
    <n v="0"/>
    <n v="0"/>
    <n v="25"/>
    <n v="49"/>
    <n v="40"/>
    <n v="55"/>
    <n v="169"/>
  </r>
  <r>
    <x v="6"/>
    <x v="6"/>
    <x v="2"/>
    <m/>
    <x v="1"/>
    <x v="1"/>
    <x v="2"/>
    <n v="2646.3"/>
    <x v="3"/>
    <x v="3"/>
    <n v="0"/>
    <n v="0"/>
    <n v="0"/>
    <n v="0"/>
    <m/>
    <n v="0"/>
    <n v="0"/>
    <n v="0"/>
    <n v="0"/>
    <m/>
    <n v="0"/>
    <n v="0"/>
    <n v="0"/>
    <n v="0"/>
    <m/>
    <n v="50"/>
    <n v="40"/>
    <n v="50"/>
    <n v="60"/>
    <n v="200"/>
  </r>
  <r>
    <x v="6"/>
    <x v="6"/>
    <x v="2"/>
    <m/>
    <x v="1"/>
    <x v="1"/>
    <x v="2"/>
    <n v="2646.3"/>
    <x v="3"/>
    <x v="4"/>
    <m/>
    <m/>
    <m/>
    <m/>
    <m/>
    <m/>
    <m/>
    <m/>
    <m/>
    <n v="0"/>
    <n v="65"/>
    <n v="70"/>
    <n v="55"/>
    <n v="41"/>
    <n v="231"/>
    <n v="25"/>
    <n v="49"/>
    <n v="40"/>
    <n v="55"/>
    <n v="169"/>
  </r>
  <r>
    <x v="6"/>
    <x v="6"/>
    <x v="2"/>
    <m/>
    <x v="1"/>
    <x v="1"/>
    <x v="2"/>
    <n v="2646.3"/>
    <x v="3"/>
    <x v="5"/>
    <n v="38"/>
    <n v="50"/>
    <n v="48"/>
    <n v="50"/>
    <m/>
    <n v="59"/>
    <n v="57"/>
    <n v="49"/>
    <n v="73"/>
    <n v="238"/>
    <n v="54"/>
    <n v="60"/>
    <n v="38"/>
    <n v="60"/>
    <n v="212"/>
    <n v="31"/>
    <n v="44"/>
    <n v="45"/>
    <n v="29"/>
    <n v="149"/>
  </r>
  <r>
    <x v="6"/>
    <x v="6"/>
    <x v="2"/>
    <m/>
    <x v="1"/>
    <x v="1"/>
    <x v="2"/>
    <n v="2646.3"/>
    <x v="3"/>
    <x v="6"/>
    <n v="0"/>
    <n v="0"/>
    <n v="0"/>
    <n v="0"/>
    <n v="0"/>
    <n v="0"/>
    <n v="0"/>
    <n v="0"/>
    <n v="0"/>
    <n v="0"/>
    <n v="0"/>
    <n v="0"/>
    <n v="0"/>
    <n v="0"/>
    <n v="0"/>
    <n v="0"/>
    <n v="0"/>
    <n v="0"/>
    <n v="0"/>
    <n v="0"/>
  </r>
  <r>
    <x v="6"/>
    <x v="6"/>
    <x v="2"/>
    <n v="20"/>
    <x v="1"/>
    <x v="1"/>
    <x v="2"/>
    <n v="2646.3"/>
    <x v="3"/>
    <x v="7"/>
    <n v="29"/>
    <n v="28"/>
    <n v="16"/>
    <n v="17"/>
    <m/>
    <n v="14"/>
    <n v="24"/>
    <n v="24"/>
    <n v="51"/>
    <n v="113"/>
    <n v="29"/>
    <n v="40"/>
    <n v="59"/>
    <n v="51"/>
    <n v="51"/>
    <n v="33"/>
    <n v="36"/>
    <n v="34"/>
    <n v="59"/>
    <m/>
  </r>
  <r>
    <x v="6"/>
    <x v="6"/>
    <x v="2"/>
    <n v="20"/>
    <x v="1"/>
    <x v="1"/>
    <x v="2"/>
    <n v="2646.3"/>
    <x v="3"/>
    <x v="8"/>
    <n v="29"/>
    <n v="28"/>
    <n v="16"/>
    <n v="17"/>
    <m/>
    <n v="14"/>
    <n v="24"/>
    <n v="24"/>
    <n v="51"/>
    <n v="113"/>
    <n v="29"/>
    <n v="40"/>
    <n v="59"/>
    <n v="51"/>
    <n v="51"/>
    <n v="33"/>
    <n v="36"/>
    <n v="34"/>
    <n v="59"/>
    <m/>
  </r>
  <r>
    <x v="6"/>
    <x v="6"/>
    <x v="2"/>
    <m/>
    <x v="1"/>
    <x v="1"/>
    <x v="2"/>
    <n v="2646.3"/>
    <x v="3"/>
    <x v="9"/>
    <n v="70466.52"/>
    <n v="68036.639999999999"/>
    <n v="38878.080000000002"/>
    <n v="41307.96"/>
    <n v="218689.19999999998"/>
    <n v="34018.32"/>
    <n v="58317.120000000003"/>
    <n v="58317.120000000003"/>
    <n v="123923.88"/>
    <n v="274576.44"/>
    <n v="70466.52"/>
    <n v="97195.200000000012"/>
    <n v="131213.52000000002"/>
    <n v="134961.30000000002"/>
    <n v="134961.30000000002"/>
    <n v="87327.900000000009"/>
    <n v="95266.8"/>
    <n v="89974.200000000012"/>
    <n v="156131.70000000001"/>
    <m/>
  </r>
  <r>
    <x v="6"/>
    <x v="6"/>
    <x v="2"/>
    <m/>
    <x v="1"/>
    <x v="1"/>
    <x v="2"/>
    <n v="2646.3"/>
    <x v="3"/>
    <x v="10"/>
    <m/>
    <m/>
    <m/>
    <m/>
    <n v="0"/>
    <m/>
    <m/>
    <m/>
    <m/>
    <n v="0"/>
    <n v="70466.52"/>
    <n v="97195.200000000012"/>
    <n v="131213.52000000002"/>
    <n v="134961.30000000002"/>
    <n v="134961.30000000002"/>
    <n v="87327.900000000009"/>
    <n v="95266.8"/>
    <n v="89974.200000000012"/>
    <n v="156131.70000000001"/>
    <m/>
  </r>
  <r>
    <x v="6"/>
    <x v="6"/>
    <x v="2"/>
    <m/>
    <x v="1"/>
    <x v="1"/>
    <x v="2"/>
    <n v="2646.3"/>
    <x v="3"/>
    <x v="11"/>
    <m/>
    <m/>
    <m/>
    <m/>
    <m/>
    <m/>
    <m/>
    <m/>
    <m/>
    <m/>
    <m/>
    <m/>
    <m/>
    <n v="41"/>
    <n v="41"/>
    <n v="25"/>
    <n v="49"/>
    <n v="40"/>
    <n v="55"/>
    <n v="169"/>
  </r>
  <r>
    <x v="7"/>
    <x v="7"/>
    <x v="2"/>
    <m/>
    <x v="1"/>
    <x v="1"/>
    <x v="2"/>
    <n v="3658.17"/>
    <x v="3"/>
    <x v="0"/>
    <m/>
    <m/>
    <m/>
    <m/>
    <m/>
    <m/>
    <m/>
    <m/>
    <m/>
    <n v="0"/>
    <n v="0"/>
    <n v="0"/>
    <n v="490"/>
    <n v="-100"/>
    <n v="390"/>
    <n v="0"/>
    <n v="0"/>
    <n v="0"/>
    <n v="0"/>
    <m/>
  </r>
  <r>
    <x v="7"/>
    <x v="7"/>
    <x v="2"/>
    <m/>
    <x v="1"/>
    <x v="1"/>
    <x v="2"/>
    <n v="3658.17"/>
    <x v="3"/>
    <x v="1"/>
    <m/>
    <m/>
    <m/>
    <m/>
    <m/>
    <m/>
    <m/>
    <m/>
    <m/>
    <n v="0"/>
    <m/>
    <m/>
    <n v="-142"/>
    <n v="0"/>
    <n v="-142"/>
    <n v="0"/>
    <n v="0"/>
    <n v="0"/>
    <n v="0"/>
    <m/>
  </r>
  <r>
    <x v="7"/>
    <x v="7"/>
    <x v="2"/>
    <m/>
    <x v="1"/>
    <x v="1"/>
    <x v="2"/>
    <n v="3658.17"/>
    <x v="3"/>
    <x v="2"/>
    <m/>
    <m/>
    <m/>
    <m/>
    <m/>
    <m/>
    <m/>
    <m/>
    <m/>
    <n v="0"/>
    <m/>
    <m/>
    <m/>
    <n v="0"/>
    <n v="0"/>
    <n v="95"/>
    <n v="100"/>
    <n v="120"/>
    <n v="80"/>
    <n v="395"/>
  </r>
  <r>
    <x v="7"/>
    <x v="7"/>
    <x v="2"/>
    <m/>
    <x v="1"/>
    <x v="1"/>
    <x v="2"/>
    <n v="3658.17"/>
    <x v="3"/>
    <x v="3"/>
    <n v="0"/>
    <n v="0"/>
    <n v="0"/>
    <n v="0"/>
    <m/>
    <n v="0"/>
    <n v="0"/>
    <n v="0"/>
    <n v="0"/>
    <m/>
    <n v="0"/>
    <n v="0"/>
    <n v="0"/>
    <n v="0"/>
    <m/>
    <n v="100"/>
    <n v="110"/>
    <n v="130"/>
    <n v="140"/>
    <n v="480"/>
  </r>
  <r>
    <x v="7"/>
    <x v="7"/>
    <x v="2"/>
    <m/>
    <x v="1"/>
    <x v="1"/>
    <x v="2"/>
    <n v="3658.17"/>
    <x v="3"/>
    <x v="4"/>
    <m/>
    <m/>
    <m/>
    <m/>
    <m/>
    <m/>
    <m/>
    <m/>
    <m/>
    <n v="0"/>
    <n v="154"/>
    <n v="158"/>
    <n v="153"/>
    <n v="100"/>
    <n v="565"/>
    <n v="95"/>
    <n v="100"/>
    <n v="120"/>
    <n v="80"/>
    <n v="395"/>
  </r>
  <r>
    <x v="7"/>
    <x v="7"/>
    <x v="2"/>
    <m/>
    <x v="1"/>
    <x v="1"/>
    <x v="2"/>
    <n v="3658.17"/>
    <x v="3"/>
    <x v="5"/>
    <n v="82"/>
    <n v="105"/>
    <n v="103"/>
    <n v="138"/>
    <m/>
    <n v="129"/>
    <n v="154"/>
    <n v="106"/>
    <n v="130"/>
    <n v="519"/>
    <n v="157"/>
    <n v="114"/>
    <n v="91"/>
    <n v="110"/>
    <n v="472"/>
    <n v="75"/>
    <n v="110"/>
    <n v="73"/>
    <n v="111"/>
    <n v="369"/>
  </r>
  <r>
    <x v="7"/>
    <x v="7"/>
    <x v="2"/>
    <m/>
    <x v="1"/>
    <x v="1"/>
    <x v="2"/>
    <n v="3658.17"/>
    <x v="3"/>
    <x v="6"/>
    <n v="0"/>
    <n v="0"/>
    <n v="0"/>
    <n v="0"/>
    <n v="0"/>
    <n v="0"/>
    <n v="0"/>
    <n v="0"/>
    <n v="0"/>
    <n v="0"/>
    <n v="0"/>
    <n v="0"/>
    <n v="0"/>
    <n v="0"/>
    <n v="0"/>
    <n v="0"/>
    <n v="0"/>
    <n v="0"/>
    <n v="0"/>
    <n v="0"/>
  </r>
  <r>
    <x v="7"/>
    <x v="7"/>
    <x v="2"/>
    <n v="45"/>
    <x v="1"/>
    <x v="1"/>
    <x v="2"/>
    <n v="3658.17"/>
    <x v="3"/>
    <x v="7"/>
    <n v="48"/>
    <n v="63"/>
    <n v="36"/>
    <n v="25"/>
    <m/>
    <n v="13"/>
    <n v="68"/>
    <n v="28"/>
    <n v="69"/>
    <n v="178"/>
    <n v="30"/>
    <n v="58"/>
    <n v="90"/>
    <n v="51"/>
    <n v="51"/>
    <n v="70"/>
    <n v="76"/>
    <n v="117"/>
    <n v="93"/>
    <m/>
  </r>
  <r>
    <x v="7"/>
    <x v="7"/>
    <x v="2"/>
    <n v="45"/>
    <x v="1"/>
    <x v="1"/>
    <x v="2"/>
    <n v="3658.17"/>
    <x v="3"/>
    <x v="8"/>
    <n v="48"/>
    <n v="63"/>
    <n v="36"/>
    <n v="25"/>
    <m/>
    <n v="13"/>
    <n v="68"/>
    <n v="28"/>
    <n v="69"/>
    <n v="178"/>
    <n v="30"/>
    <n v="58"/>
    <n v="90"/>
    <n v="51"/>
    <n v="51"/>
    <n v="70"/>
    <n v="76"/>
    <n v="117"/>
    <n v="93"/>
    <m/>
  </r>
  <r>
    <x v="7"/>
    <x v="7"/>
    <x v="2"/>
    <m/>
    <x v="1"/>
    <x v="1"/>
    <x v="2"/>
    <n v="3658.17"/>
    <x v="3"/>
    <x v="9"/>
    <n v="175813.91999999998"/>
    <n v="230755.77"/>
    <n v="131860.44"/>
    <n v="91569.75"/>
    <n v="629999.87999999989"/>
    <n v="47616.27"/>
    <n v="249069.72"/>
    <n v="102558.12"/>
    <n v="252732.51"/>
    <n v="651976.62"/>
    <n v="109883.7"/>
    <n v="212441.82"/>
    <n v="252732.51"/>
    <n v="186566.67"/>
    <n v="186566.67"/>
    <n v="256071.9"/>
    <n v="278020.92"/>
    <n v="428005.89"/>
    <n v="340209.81"/>
    <m/>
  </r>
  <r>
    <x v="7"/>
    <x v="7"/>
    <x v="2"/>
    <m/>
    <x v="1"/>
    <x v="1"/>
    <x v="2"/>
    <n v="3658.17"/>
    <x v="3"/>
    <x v="10"/>
    <m/>
    <m/>
    <m/>
    <m/>
    <n v="0"/>
    <m/>
    <m/>
    <m/>
    <m/>
    <n v="0"/>
    <n v="109883.7"/>
    <n v="212441.82"/>
    <n v="252732.51"/>
    <n v="186566.67"/>
    <n v="186566.67"/>
    <n v="256071.9"/>
    <n v="278020.92"/>
    <n v="428005.89"/>
    <n v="340209.81"/>
    <m/>
  </r>
  <r>
    <x v="7"/>
    <x v="7"/>
    <x v="2"/>
    <m/>
    <x v="1"/>
    <x v="1"/>
    <x v="2"/>
    <n v="3658.17"/>
    <x v="3"/>
    <x v="11"/>
    <m/>
    <m/>
    <m/>
    <m/>
    <m/>
    <m/>
    <m/>
    <m/>
    <m/>
    <m/>
    <m/>
    <m/>
    <m/>
    <n v="100"/>
    <n v="100"/>
    <n v="95"/>
    <n v="100"/>
    <n v="120"/>
    <n v="80"/>
    <n v="395"/>
  </r>
  <r>
    <x v="8"/>
    <x v="8"/>
    <x v="2"/>
    <m/>
    <x v="1"/>
    <x v="2"/>
    <x v="3"/>
    <n v="837.72"/>
    <x v="3"/>
    <x v="0"/>
    <m/>
    <m/>
    <m/>
    <m/>
    <m/>
    <m/>
    <m/>
    <m/>
    <m/>
    <n v="0"/>
    <n v="0"/>
    <n v="0"/>
    <n v="1250"/>
    <n v="-265"/>
    <n v="985"/>
    <n v="0"/>
    <n v="0"/>
    <n v="0"/>
    <n v="0"/>
    <m/>
  </r>
  <r>
    <x v="8"/>
    <x v="8"/>
    <x v="2"/>
    <m/>
    <x v="1"/>
    <x v="2"/>
    <x v="3"/>
    <n v="837.72"/>
    <x v="3"/>
    <x v="1"/>
    <m/>
    <m/>
    <m/>
    <m/>
    <m/>
    <m/>
    <m/>
    <m/>
    <m/>
    <n v="0"/>
    <m/>
    <m/>
    <n v="-300"/>
    <n v="0"/>
    <n v="-300"/>
    <n v="0"/>
    <n v="0"/>
    <n v="0"/>
    <n v="0"/>
    <m/>
  </r>
  <r>
    <x v="8"/>
    <x v="8"/>
    <x v="2"/>
    <m/>
    <x v="1"/>
    <x v="2"/>
    <x v="3"/>
    <n v="837.72"/>
    <x v="3"/>
    <x v="2"/>
    <m/>
    <m/>
    <m/>
    <m/>
    <m/>
    <m/>
    <m/>
    <m/>
    <m/>
    <n v="0"/>
    <m/>
    <m/>
    <m/>
    <n v="0"/>
    <n v="0"/>
    <n v="330"/>
    <n v="390"/>
    <n v="350"/>
    <n v="430"/>
    <n v="1500"/>
  </r>
  <r>
    <x v="8"/>
    <x v="8"/>
    <x v="2"/>
    <m/>
    <x v="1"/>
    <x v="2"/>
    <x v="3"/>
    <n v="837.72"/>
    <x v="3"/>
    <x v="3"/>
    <n v="0"/>
    <n v="0"/>
    <n v="0"/>
    <n v="0"/>
    <m/>
    <n v="0"/>
    <n v="0"/>
    <n v="0"/>
    <n v="0"/>
    <m/>
    <n v="0"/>
    <n v="0"/>
    <n v="0"/>
    <n v="0"/>
    <m/>
    <n v="309.65801139962002"/>
    <n v="331.77644078530716"/>
    <n v="301.61494616846102"/>
    <n v="331.37428752374922"/>
    <n v="1274.4236858771374"/>
  </r>
  <r>
    <x v="8"/>
    <x v="8"/>
    <x v="2"/>
    <m/>
    <x v="1"/>
    <x v="2"/>
    <x v="3"/>
    <n v="837.72"/>
    <x v="3"/>
    <x v="4"/>
    <m/>
    <m/>
    <m/>
    <m/>
    <m/>
    <m/>
    <m/>
    <m/>
    <m/>
    <n v="0"/>
    <n v="375"/>
    <n v="405"/>
    <n v="330"/>
    <n v="295"/>
    <n v="1405"/>
    <n v="330"/>
    <n v="390"/>
    <n v="350"/>
    <n v="430"/>
    <n v="1500"/>
  </r>
  <r>
    <x v="8"/>
    <x v="8"/>
    <x v="2"/>
    <m/>
    <x v="1"/>
    <x v="2"/>
    <x v="3"/>
    <n v="837.72"/>
    <x v="3"/>
    <x v="5"/>
    <n v="229"/>
    <n v="246"/>
    <n v="305"/>
    <n v="371"/>
    <m/>
    <n v="247"/>
    <n v="281"/>
    <n v="509"/>
    <n v="379"/>
    <n v="1416"/>
    <n v="318"/>
    <n v="317"/>
    <n v="383"/>
    <n v="407"/>
    <n v="1425"/>
    <n v="270"/>
    <n v="355"/>
    <n v="384"/>
    <n v="445"/>
    <n v="1454"/>
  </r>
  <r>
    <x v="8"/>
    <x v="8"/>
    <x v="2"/>
    <m/>
    <x v="1"/>
    <x v="2"/>
    <x v="3"/>
    <n v="837.72"/>
    <x v="3"/>
    <x v="6"/>
    <n v="0"/>
    <n v="0"/>
    <n v="0"/>
    <n v="0"/>
    <n v="0"/>
    <n v="0"/>
    <n v="0"/>
    <n v="0"/>
    <n v="0"/>
    <n v="0"/>
    <n v="0"/>
    <n v="0"/>
    <n v="0"/>
    <n v="0"/>
    <n v="0"/>
    <n v="0"/>
    <n v="0"/>
    <n v="0"/>
    <n v="0"/>
    <n v="0"/>
  </r>
  <r>
    <x v="8"/>
    <x v="8"/>
    <x v="2"/>
    <n v="85"/>
    <x v="1"/>
    <x v="2"/>
    <x v="3"/>
    <n v="837.72"/>
    <x v="3"/>
    <x v="7"/>
    <n v="187"/>
    <n v="121"/>
    <n v="41"/>
    <n v="51"/>
    <m/>
    <n v="140"/>
    <n v="133"/>
    <n v="42"/>
    <n v="57"/>
    <n v="372"/>
    <n v="90"/>
    <n v="206"/>
    <n v="195"/>
    <n v="57"/>
    <n v="57"/>
    <n v="66"/>
    <n v="123"/>
    <n v="89"/>
    <n v="43"/>
    <m/>
  </r>
  <r>
    <x v="8"/>
    <x v="8"/>
    <x v="2"/>
    <n v="85"/>
    <x v="1"/>
    <x v="2"/>
    <x v="3"/>
    <n v="837.72"/>
    <x v="3"/>
    <x v="8"/>
    <n v="187"/>
    <n v="121"/>
    <n v="41"/>
    <n v="51"/>
    <m/>
    <n v="140"/>
    <n v="133"/>
    <n v="42"/>
    <n v="57"/>
    <n v="372"/>
    <n v="90"/>
    <n v="206"/>
    <n v="195"/>
    <n v="57"/>
    <n v="57"/>
    <n v="66"/>
    <n v="123"/>
    <n v="89"/>
    <n v="43"/>
    <m/>
  </r>
  <r>
    <x v="8"/>
    <x v="8"/>
    <x v="2"/>
    <m/>
    <x v="1"/>
    <x v="2"/>
    <x v="3"/>
    <n v="837.72"/>
    <x v="3"/>
    <x v="9"/>
    <n v="175434.05"/>
    <n v="113516.15"/>
    <n v="38464.15"/>
    <n v="47845.65"/>
    <n v="375260"/>
    <n v="131341"/>
    <n v="124773.95"/>
    <n v="39402.299999999996"/>
    <n v="53474.549999999996"/>
    <n v="348991.8"/>
    <n v="84433.5"/>
    <n v="193258.9"/>
    <n v="154794.75"/>
    <n v="47750.04"/>
    <n v="47750.04"/>
    <n v="55289.520000000004"/>
    <n v="103039.56"/>
    <n v="74557.08"/>
    <n v="36021.96"/>
    <m/>
  </r>
  <r>
    <x v="8"/>
    <x v="8"/>
    <x v="2"/>
    <m/>
    <x v="1"/>
    <x v="2"/>
    <x v="3"/>
    <n v="837.72"/>
    <x v="3"/>
    <x v="10"/>
    <m/>
    <m/>
    <m/>
    <m/>
    <n v="0"/>
    <m/>
    <m/>
    <m/>
    <m/>
    <n v="0"/>
    <n v="84433.5"/>
    <n v="193258.9"/>
    <n v="154794.75"/>
    <n v="47750.04"/>
    <n v="47750.04"/>
    <n v="55289.520000000004"/>
    <n v="103039.56"/>
    <n v="74557.08"/>
    <n v="36021.96"/>
    <m/>
  </r>
  <r>
    <x v="8"/>
    <x v="8"/>
    <x v="2"/>
    <m/>
    <x v="1"/>
    <x v="2"/>
    <x v="3"/>
    <n v="837.72"/>
    <x v="3"/>
    <x v="11"/>
    <m/>
    <m/>
    <m/>
    <m/>
    <m/>
    <m/>
    <m/>
    <m/>
    <m/>
    <m/>
    <m/>
    <m/>
    <m/>
    <n v="265"/>
    <n v="265"/>
    <n v="330"/>
    <n v="390"/>
    <n v="350"/>
    <n v="430"/>
    <n v="1500"/>
  </r>
  <r>
    <x v="9"/>
    <x v="9"/>
    <x v="2"/>
    <m/>
    <x v="1"/>
    <x v="1"/>
    <x v="2"/>
    <n v="6248.84"/>
    <x v="3"/>
    <x v="0"/>
    <m/>
    <m/>
    <m/>
    <m/>
    <m/>
    <m/>
    <m/>
    <m/>
    <m/>
    <n v="0"/>
    <n v="0"/>
    <n v="0"/>
    <n v="45"/>
    <n v="-8"/>
    <n v="37"/>
    <n v="0"/>
    <n v="0"/>
    <n v="0"/>
    <n v="0"/>
    <m/>
  </r>
  <r>
    <x v="9"/>
    <x v="9"/>
    <x v="2"/>
    <m/>
    <x v="1"/>
    <x v="1"/>
    <x v="2"/>
    <n v="6248.84"/>
    <x v="3"/>
    <x v="1"/>
    <m/>
    <m/>
    <m/>
    <m/>
    <m/>
    <m/>
    <m/>
    <m/>
    <m/>
    <n v="0"/>
    <m/>
    <m/>
    <n v="-16"/>
    <n v="0"/>
    <n v="-16"/>
    <n v="0"/>
    <n v="0"/>
    <n v="0"/>
    <n v="0"/>
    <m/>
  </r>
  <r>
    <x v="9"/>
    <x v="9"/>
    <x v="2"/>
    <m/>
    <x v="1"/>
    <x v="1"/>
    <x v="2"/>
    <n v="6248.84"/>
    <x v="3"/>
    <x v="2"/>
    <m/>
    <m/>
    <m/>
    <m/>
    <m/>
    <m/>
    <m/>
    <m/>
    <m/>
    <n v="0"/>
    <m/>
    <m/>
    <m/>
    <n v="0"/>
    <n v="0"/>
    <n v="0"/>
    <n v="0"/>
    <n v="7"/>
    <n v="5"/>
    <n v="12"/>
  </r>
  <r>
    <x v="9"/>
    <x v="9"/>
    <x v="2"/>
    <m/>
    <x v="1"/>
    <x v="1"/>
    <x v="2"/>
    <n v="6248.84"/>
    <x v="3"/>
    <x v="3"/>
    <n v="0"/>
    <n v="0"/>
    <n v="0"/>
    <n v="0"/>
    <m/>
    <n v="0"/>
    <n v="0"/>
    <n v="0"/>
    <n v="0"/>
    <m/>
    <n v="0"/>
    <n v="0"/>
    <n v="0"/>
    <n v="0"/>
    <m/>
    <n v="0"/>
    <n v="0"/>
    <n v="7"/>
    <n v="10"/>
    <n v="17"/>
  </r>
  <r>
    <x v="9"/>
    <x v="9"/>
    <x v="2"/>
    <m/>
    <x v="1"/>
    <x v="1"/>
    <x v="2"/>
    <n v="6248.84"/>
    <x v="3"/>
    <x v="4"/>
    <m/>
    <m/>
    <m/>
    <m/>
    <m/>
    <m/>
    <m/>
    <m/>
    <m/>
    <n v="0"/>
    <n v="0"/>
    <n v="20"/>
    <n v="16"/>
    <n v="10"/>
    <n v="46"/>
    <n v="0"/>
    <n v="0"/>
    <n v="7"/>
    <n v="5"/>
    <n v="12"/>
  </r>
  <r>
    <x v="9"/>
    <x v="9"/>
    <x v="2"/>
    <m/>
    <x v="1"/>
    <x v="1"/>
    <x v="2"/>
    <n v="6248.84"/>
    <x v="3"/>
    <x v="5"/>
    <n v="4"/>
    <n v="9"/>
    <n v="4"/>
    <n v="8"/>
    <m/>
    <n v="6"/>
    <n v="8"/>
    <n v="4"/>
    <n v="10"/>
    <n v="28"/>
    <n v="1"/>
    <n v="1"/>
    <n v="4"/>
    <n v="4"/>
    <n v="10"/>
    <n v="4"/>
    <n v="3"/>
    <n v="6"/>
    <n v="5"/>
    <n v="18"/>
  </r>
  <r>
    <x v="9"/>
    <x v="9"/>
    <x v="2"/>
    <m/>
    <x v="1"/>
    <x v="1"/>
    <x v="2"/>
    <n v="6248.84"/>
    <x v="3"/>
    <x v="6"/>
    <n v="0"/>
    <n v="0"/>
    <n v="0"/>
    <n v="0"/>
    <n v="0"/>
    <n v="0"/>
    <n v="0"/>
    <n v="0"/>
    <n v="0"/>
    <n v="0"/>
    <n v="0"/>
    <n v="0"/>
    <n v="0"/>
    <n v="0"/>
    <n v="0"/>
    <n v="0"/>
    <n v="0"/>
    <n v="0"/>
    <n v="0"/>
    <n v="0"/>
  </r>
  <r>
    <x v="9"/>
    <x v="9"/>
    <x v="2"/>
    <n v="12"/>
    <x v="1"/>
    <x v="1"/>
    <x v="2"/>
    <n v="6248.84"/>
    <x v="3"/>
    <x v="7"/>
    <m/>
    <m/>
    <m/>
    <m/>
    <m/>
    <m/>
    <m/>
    <m/>
    <m/>
    <n v="0"/>
    <n v="6"/>
    <n v="20"/>
    <n v="31"/>
    <n v="28"/>
    <n v="28"/>
    <n v="20"/>
    <n v="14"/>
    <n v="15"/>
    <n v="10"/>
    <m/>
  </r>
  <r>
    <x v="9"/>
    <x v="9"/>
    <x v="2"/>
    <n v="12"/>
    <x v="1"/>
    <x v="1"/>
    <x v="2"/>
    <n v="6248.84"/>
    <x v="3"/>
    <x v="8"/>
    <m/>
    <m/>
    <m/>
    <m/>
    <m/>
    <m/>
    <m/>
    <m/>
    <m/>
    <n v="0"/>
    <n v="6"/>
    <n v="20"/>
    <n v="31"/>
    <n v="28"/>
    <n v="28"/>
    <n v="20"/>
    <n v="14"/>
    <n v="15"/>
    <n v="10"/>
    <m/>
  </r>
  <r>
    <x v="9"/>
    <x v="9"/>
    <x v="2"/>
    <m/>
    <x v="1"/>
    <x v="1"/>
    <x v="2"/>
    <n v="6248.84"/>
    <x v="3"/>
    <x v="9"/>
    <n v="0"/>
    <n v="0"/>
    <n v="0"/>
    <n v="0"/>
    <n v="0"/>
    <n v="0"/>
    <n v="0"/>
    <n v="0"/>
    <n v="0"/>
    <n v="0"/>
    <n v="32415.239999999998"/>
    <n v="108050.8"/>
    <n v="118855.88"/>
    <n v="174967.52000000002"/>
    <n v="174967.52000000002"/>
    <n v="124976.8"/>
    <n v="87483.760000000009"/>
    <n v="93732.6"/>
    <n v="62488.4"/>
    <m/>
  </r>
  <r>
    <x v="9"/>
    <x v="9"/>
    <x v="2"/>
    <m/>
    <x v="1"/>
    <x v="1"/>
    <x v="2"/>
    <n v="6248.84"/>
    <x v="3"/>
    <x v="10"/>
    <m/>
    <m/>
    <m/>
    <m/>
    <n v="0"/>
    <m/>
    <m/>
    <m/>
    <m/>
    <n v="0"/>
    <n v="32415.239999999998"/>
    <n v="108050.8"/>
    <n v="118855.88"/>
    <n v="174967.52000000002"/>
    <n v="174967.52000000002"/>
    <n v="124976.8"/>
    <n v="87483.760000000009"/>
    <n v="93732.6"/>
    <n v="62488.4"/>
    <m/>
  </r>
  <r>
    <x v="9"/>
    <x v="9"/>
    <x v="2"/>
    <m/>
    <x v="1"/>
    <x v="1"/>
    <x v="2"/>
    <n v="6248.84"/>
    <x v="3"/>
    <x v="11"/>
    <m/>
    <m/>
    <m/>
    <m/>
    <m/>
    <m/>
    <m/>
    <m/>
    <m/>
    <m/>
    <m/>
    <m/>
    <m/>
    <n v="8"/>
    <n v="8"/>
    <n v="0"/>
    <n v="0"/>
    <n v="7"/>
    <n v="5"/>
    <n v="12"/>
  </r>
  <r>
    <x v="10"/>
    <x v="10"/>
    <x v="2"/>
    <m/>
    <x v="1"/>
    <x v="2"/>
    <x v="3"/>
    <n v="544.73"/>
    <x v="3"/>
    <x v="0"/>
    <m/>
    <m/>
    <m/>
    <m/>
    <m/>
    <m/>
    <m/>
    <m/>
    <m/>
    <n v="0"/>
    <n v="0"/>
    <n v="0"/>
    <n v="1925"/>
    <n v="-420"/>
    <n v="1505"/>
    <n v="0"/>
    <n v="0"/>
    <n v="0"/>
    <n v="0"/>
    <m/>
  </r>
  <r>
    <x v="10"/>
    <x v="10"/>
    <x v="2"/>
    <m/>
    <x v="1"/>
    <x v="2"/>
    <x v="3"/>
    <n v="544.73"/>
    <x v="3"/>
    <x v="1"/>
    <m/>
    <m/>
    <m/>
    <m/>
    <m/>
    <m/>
    <m/>
    <m/>
    <m/>
    <n v="0"/>
    <m/>
    <m/>
    <n v="-450"/>
    <n v="0"/>
    <n v="-450"/>
    <n v="0"/>
    <n v="0"/>
    <n v="0"/>
    <n v="0"/>
    <m/>
  </r>
  <r>
    <x v="10"/>
    <x v="10"/>
    <x v="2"/>
    <m/>
    <x v="1"/>
    <x v="2"/>
    <x v="3"/>
    <n v="544.73"/>
    <x v="3"/>
    <x v="2"/>
    <m/>
    <m/>
    <m/>
    <m/>
    <m/>
    <m/>
    <m/>
    <m/>
    <m/>
    <n v="0"/>
    <m/>
    <m/>
    <m/>
    <n v="0"/>
    <n v="0"/>
    <n v="440"/>
    <n v="530"/>
    <n v="420"/>
    <n v="560"/>
    <n v="1950"/>
  </r>
  <r>
    <x v="10"/>
    <x v="10"/>
    <x v="2"/>
    <m/>
    <x v="1"/>
    <x v="2"/>
    <x v="3"/>
    <n v="544.73"/>
    <x v="3"/>
    <x v="3"/>
    <n v="0"/>
    <n v="0"/>
    <n v="0"/>
    <n v="0"/>
    <m/>
    <n v="0"/>
    <n v="0"/>
    <n v="0"/>
    <n v="0"/>
    <m/>
    <n v="0"/>
    <n v="0"/>
    <n v="0"/>
    <n v="0"/>
    <m/>
    <n v="485.69981000633317"/>
    <n v="520.39265357821409"/>
    <n v="473.08423052564916"/>
    <n v="519.76187460417987"/>
    <n v="1998.9385687143763"/>
  </r>
  <r>
    <x v="10"/>
    <x v="10"/>
    <x v="2"/>
    <m/>
    <x v="1"/>
    <x v="2"/>
    <x v="3"/>
    <n v="544.73"/>
    <x v="3"/>
    <x v="4"/>
    <m/>
    <m/>
    <m/>
    <m/>
    <m/>
    <m/>
    <m/>
    <m/>
    <m/>
    <n v="0"/>
    <n v="405"/>
    <n v="600"/>
    <n v="450"/>
    <n v="465"/>
    <n v="1920"/>
    <n v="440"/>
    <n v="530"/>
    <n v="420"/>
    <n v="560"/>
    <n v="1950"/>
  </r>
  <r>
    <x v="10"/>
    <x v="10"/>
    <x v="2"/>
    <m/>
    <x v="1"/>
    <x v="2"/>
    <x v="3"/>
    <n v="544.73"/>
    <x v="3"/>
    <x v="5"/>
    <n v="357"/>
    <n v="421"/>
    <n v="380"/>
    <n v="466"/>
    <m/>
    <n v="400"/>
    <n v="566"/>
    <n v="427"/>
    <n v="443"/>
    <n v="1836"/>
    <n v="485"/>
    <n v="511"/>
    <n v="429"/>
    <n v="580"/>
    <n v="2005"/>
    <n v="433"/>
    <n v="512"/>
    <n v="392"/>
    <n v="476"/>
    <n v="1813"/>
  </r>
  <r>
    <x v="10"/>
    <x v="10"/>
    <x v="2"/>
    <m/>
    <x v="1"/>
    <x v="2"/>
    <x v="3"/>
    <n v="544.73"/>
    <x v="3"/>
    <x v="6"/>
    <n v="0"/>
    <n v="0"/>
    <n v="0"/>
    <n v="0"/>
    <n v="0"/>
    <n v="0"/>
    <n v="0"/>
    <n v="0"/>
    <n v="0"/>
    <n v="0"/>
    <n v="0"/>
    <n v="0"/>
    <n v="0"/>
    <n v="0"/>
    <n v="0"/>
    <n v="0"/>
    <n v="0"/>
    <n v="0"/>
    <n v="0"/>
    <n v="0"/>
  </r>
  <r>
    <x v="10"/>
    <x v="10"/>
    <x v="2"/>
    <n v="140"/>
    <x v="1"/>
    <x v="2"/>
    <x v="3"/>
    <n v="544.73"/>
    <x v="3"/>
    <x v="7"/>
    <n v="259"/>
    <n v="221"/>
    <n v="96"/>
    <n v="72"/>
    <m/>
    <n v="105"/>
    <n v="139"/>
    <n v="189"/>
    <n v="162"/>
    <n v="595"/>
    <n v="147"/>
    <n v="253"/>
    <n v="234"/>
    <n v="161"/>
    <n v="161"/>
    <n v="131"/>
    <n v="195"/>
    <n v="189"/>
    <n v="245"/>
    <m/>
  </r>
  <r>
    <x v="10"/>
    <x v="10"/>
    <x v="2"/>
    <n v="140"/>
    <x v="1"/>
    <x v="2"/>
    <x v="3"/>
    <n v="544.73"/>
    <x v="3"/>
    <x v="8"/>
    <n v="259"/>
    <n v="221"/>
    <n v="96"/>
    <n v="72"/>
    <m/>
    <n v="105"/>
    <n v="139"/>
    <n v="189"/>
    <n v="162"/>
    <n v="595"/>
    <n v="147"/>
    <n v="253"/>
    <n v="234"/>
    <n v="161"/>
    <n v="161"/>
    <n v="131"/>
    <n v="195"/>
    <n v="189"/>
    <n v="245"/>
    <m/>
  </r>
  <r>
    <x v="10"/>
    <x v="10"/>
    <x v="2"/>
    <m/>
    <x v="1"/>
    <x v="2"/>
    <x v="3"/>
    <n v="544.73"/>
    <x v="3"/>
    <x v="9"/>
    <n v="136469.69"/>
    <n v="116447.10999999999"/>
    <n v="50583.360000000001"/>
    <n v="37937.519999999997"/>
    <n v="341437.68"/>
    <n v="55325.549999999996"/>
    <n v="73240.489999999991"/>
    <n v="99585.989999999991"/>
    <n v="85359.42"/>
    <n v="313511.44999999995"/>
    <n v="77455.76999999999"/>
    <n v="133308.22999999998"/>
    <n v="75875.039999999994"/>
    <n v="87701.53"/>
    <n v="87701.53"/>
    <n v="71359.63"/>
    <n v="106222.35"/>
    <n v="102953.97"/>
    <n v="133458.85"/>
    <m/>
  </r>
  <r>
    <x v="10"/>
    <x v="10"/>
    <x v="2"/>
    <m/>
    <x v="1"/>
    <x v="2"/>
    <x v="3"/>
    <n v="544.73"/>
    <x v="3"/>
    <x v="10"/>
    <m/>
    <m/>
    <m/>
    <m/>
    <n v="0"/>
    <m/>
    <m/>
    <m/>
    <m/>
    <n v="0"/>
    <n v="77455.76999999999"/>
    <n v="133308.22999999998"/>
    <n v="75875.039999999994"/>
    <n v="87701.53"/>
    <n v="87701.53"/>
    <n v="71359.63"/>
    <n v="106222.35"/>
    <n v="102953.97"/>
    <n v="133458.85"/>
    <m/>
  </r>
  <r>
    <x v="10"/>
    <x v="10"/>
    <x v="2"/>
    <m/>
    <x v="1"/>
    <x v="2"/>
    <x v="3"/>
    <n v="544.73"/>
    <x v="3"/>
    <x v="11"/>
    <m/>
    <m/>
    <m/>
    <m/>
    <m/>
    <m/>
    <m/>
    <m/>
    <m/>
    <m/>
    <m/>
    <m/>
    <m/>
    <n v="420"/>
    <n v="420"/>
    <n v="440"/>
    <n v="530"/>
    <n v="420"/>
    <n v="560"/>
    <n v="1950"/>
  </r>
  <r>
    <x v="11"/>
    <x v="11"/>
    <x v="3"/>
    <m/>
    <x v="1"/>
    <x v="1"/>
    <x v="1"/>
    <n v="2362.42"/>
    <x v="4"/>
    <x v="0"/>
    <m/>
    <m/>
    <m/>
    <m/>
    <m/>
    <m/>
    <m/>
    <m/>
    <m/>
    <n v="0"/>
    <n v="0"/>
    <n v="0"/>
    <n v="265"/>
    <n v="-90"/>
    <n v="175"/>
    <n v="0"/>
    <n v="0"/>
    <n v="0"/>
    <n v="0"/>
    <m/>
  </r>
  <r>
    <x v="11"/>
    <x v="11"/>
    <x v="3"/>
    <m/>
    <x v="1"/>
    <x v="1"/>
    <x v="1"/>
    <n v="2362.42"/>
    <x v="4"/>
    <x v="1"/>
    <m/>
    <m/>
    <m/>
    <m/>
    <m/>
    <m/>
    <m/>
    <m/>
    <m/>
    <n v="0"/>
    <m/>
    <m/>
    <n v="-63"/>
    <n v="0"/>
    <n v="-63"/>
    <n v="0"/>
    <n v="0"/>
    <n v="0"/>
    <n v="0"/>
    <m/>
  </r>
  <r>
    <x v="11"/>
    <x v="11"/>
    <x v="3"/>
    <m/>
    <x v="1"/>
    <x v="1"/>
    <x v="1"/>
    <n v="2362.42"/>
    <x v="4"/>
    <x v="2"/>
    <m/>
    <m/>
    <m/>
    <m/>
    <m/>
    <m/>
    <m/>
    <m/>
    <m/>
    <n v="0"/>
    <m/>
    <m/>
    <n v="265"/>
    <n v="0"/>
    <n v="0"/>
    <n v="50"/>
    <n v="90"/>
    <n v="75"/>
    <n v="50"/>
    <n v="265"/>
  </r>
  <r>
    <x v="11"/>
    <x v="11"/>
    <x v="3"/>
    <m/>
    <x v="1"/>
    <x v="1"/>
    <x v="1"/>
    <n v="2362.42"/>
    <x v="4"/>
    <x v="3"/>
    <n v="0"/>
    <n v="0"/>
    <n v="0"/>
    <n v="0"/>
    <m/>
    <n v="0"/>
    <n v="0"/>
    <n v="0"/>
    <n v="0"/>
    <m/>
    <n v="0"/>
    <n v="0"/>
    <n v="0"/>
    <n v="0"/>
    <m/>
    <n v="60"/>
    <n v="80"/>
    <n v="80"/>
    <n v="80"/>
    <n v="300"/>
  </r>
  <r>
    <x v="11"/>
    <x v="11"/>
    <x v="3"/>
    <m/>
    <x v="1"/>
    <x v="1"/>
    <x v="1"/>
    <n v="2362.42"/>
    <x v="4"/>
    <x v="4"/>
    <m/>
    <m/>
    <m/>
    <m/>
    <m/>
    <m/>
    <m/>
    <m/>
    <m/>
    <n v="0"/>
    <n v="0"/>
    <n v="0"/>
    <n v="0"/>
    <n v="0"/>
    <n v="0"/>
    <n v="50"/>
    <n v="90"/>
    <n v="75"/>
    <n v="50"/>
    <n v="265"/>
  </r>
  <r>
    <x v="11"/>
    <x v="11"/>
    <x v="3"/>
    <m/>
    <x v="1"/>
    <x v="1"/>
    <x v="1"/>
    <n v="2362.42"/>
    <x v="4"/>
    <x v="5"/>
    <n v="61"/>
    <n v="57"/>
    <n v="57"/>
    <n v="98"/>
    <m/>
    <n v="68"/>
    <n v="70"/>
    <n v="58"/>
    <n v="74"/>
    <n v="270"/>
    <n v="58"/>
    <n v="79"/>
    <n v="74"/>
    <n v="70"/>
    <n v="281"/>
    <n v="55"/>
    <n v="70"/>
    <n v="53"/>
    <n v="74"/>
    <n v="252"/>
  </r>
  <r>
    <x v="11"/>
    <x v="11"/>
    <x v="3"/>
    <m/>
    <x v="1"/>
    <x v="1"/>
    <x v="1"/>
    <n v="2362.42"/>
    <x v="4"/>
    <x v="6"/>
    <n v="0"/>
    <n v="0"/>
    <n v="0"/>
    <n v="0"/>
    <n v="0"/>
    <n v="0"/>
    <n v="0"/>
    <n v="0"/>
    <n v="0"/>
    <n v="0"/>
    <n v="0"/>
    <n v="0"/>
    <n v="0"/>
    <n v="0"/>
    <n v="0"/>
    <n v="0"/>
    <n v="0"/>
    <n v="0"/>
    <n v="0"/>
    <n v="0"/>
  </r>
  <r>
    <x v="11"/>
    <x v="11"/>
    <x v="3"/>
    <n v="25"/>
    <x v="1"/>
    <x v="1"/>
    <x v="1"/>
    <n v="2362.42"/>
    <x v="4"/>
    <x v="7"/>
    <n v="59"/>
    <n v="46"/>
    <n v="26"/>
    <n v="9"/>
    <m/>
    <n v="23"/>
    <n v="29"/>
    <n v="29"/>
    <n v="36"/>
    <n v="117"/>
    <n v="32"/>
    <n v="27"/>
    <n v="26"/>
    <n v="36"/>
    <n v="36"/>
    <n v="30"/>
    <n v="60"/>
    <n v="71"/>
    <n v="43"/>
    <m/>
  </r>
  <r>
    <x v="11"/>
    <x v="11"/>
    <x v="3"/>
    <n v="25"/>
    <x v="1"/>
    <x v="1"/>
    <x v="1"/>
    <n v="2362.42"/>
    <x v="4"/>
    <x v="8"/>
    <n v="59"/>
    <n v="46"/>
    <n v="26"/>
    <n v="9"/>
    <m/>
    <n v="23"/>
    <n v="29"/>
    <n v="29"/>
    <n v="36"/>
    <n v="117"/>
    <n v="32"/>
    <n v="27"/>
    <n v="26"/>
    <n v="36"/>
    <n v="36"/>
    <n v="30"/>
    <n v="60"/>
    <n v="71"/>
    <n v="43"/>
    <m/>
  </r>
  <r>
    <x v="11"/>
    <x v="11"/>
    <x v="3"/>
    <m/>
    <x v="1"/>
    <x v="1"/>
    <x v="1"/>
    <n v="2362.42"/>
    <x v="4"/>
    <x v="9"/>
    <n v="140031.78"/>
    <n v="109177.32"/>
    <n v="61708.92"/>
    <n v="21360.78"/>
    <n v="332278.80000000005"/>
    <n v="54588.66"/>
    <n v="68829.180000000008"/>
    <n v="68829.180000000008"/>
    <n v="85443.12"/>
    <n v="277690.14"/>
    <n v="75949.440000000002"/>
    <n v="64082.340000000004"/>
    <n v="61708.92"/>
    <n v="85047.12"/>
    <n v="85047.12"/>
    <n v="70872.600000000006"/>
    <n v="141745.20000000001"/>
    <n v="167731.82"/>
    <n v="101584.06"/>
    <m/>
  </r>
  <r>
    <x v="11"/>
    <x v="11"/>
    <x v="3"/>
    <m/>
    <x v="1"/>
    <x v="1"/>
    <x v="1"/>
    <n v="2362.42"/>
    <x v="4"/>
    <x v="10"/>
    <m/>
    <m/>
    <m/>
    <m/>
    <n v="0"/>
    <m/>
    <m/>
    <m/>
    <m/>
    <n v="0"/>
    <n v="75949.440000000002"/>
    <n v="64082.340000000004"/>
    <n v="61708.92"/>
    <n v="85047.12"/>
    <n v="85047.12"/>
    <n v="70872.600000000006"/>
    <n v="141745.20000000001"/>
    <n v="167731.82"/>
    <n v="101584.06"/>
    <m/>
  </r>
  <r>
    <x v="11"/>
    <x v="11"/>
    <x v="3"/>
    <m/>
    <x v="1"/>
    <x v="1"/>
    <x v="1"/>
    <n v="2362.42"/>
    <x v="4"/>
    <x v="11"/>
    <m/>
    <m/>
    <m/>
    <m/>
    <m/>
    <m/>
    <m/>
    <m/>
    <m/>
    <m/>
    <m/>
    <m/>
    <m/>
    <n v="90"/>
    <n v="90"/>
    <n v="50"/>
    <n v="90"/>
    <n v="75"/>
    <n v="50"/>
    <n v="265"/>
  </r>
  <r>
    <x v="12"/>
    <x v="12"/>
    <x v="1"/>
    <m/>
    <x v="1"/>
    <x v="2"/>
    <x v="4"/>
    <n v="5422.15"/>
    <x v="2"/>
    <x v="0"/>
    <m/>
    <m/>
    <m/>
    <m/>
    <m/>
    <m/>
    <m/>
    <m/>
    <m/>
    <n v="0"/>
    <n v="0"/>
    <n v="0"/>
    <n v="207"/>
    <n v="-30"/>
    <n v="177"/>
    <n v="0"/>
    <n v="0"/>
    <n v="0"/>
    <n v="0"/>
    <m/>
  </r>
  <r>
    <x v="12"/>
    <x v="12"/>
    <x v="1"/>
    <m/>
    <x v="1"/>
    <x v="2"/>
    <x v="4"/>
    <n v="5422.15"/>
    <x v="2"/>
    <x v="1"/>
    <m/>
    <m/>
    <m/>
    <m/>
    <m/>
    <m/>
    <m/>
    <m/>
    <m/>
    <n v="0"/>
    <m/>
    <m/>
    <n v="-62"/>
    <n v="0"/>
    <n v="-62"/>
    <n v="0"/>
    <n v="0"/>
    <n v="0"/>
    <n v="0"/>
    <m/>
  </r>
  <r>
    <x v="12"/>
    <x v="12"/>
    <x v="1"/>
    <m/>
    <x v="1"/>
    <x v="2"/>
    <x v="4"/>
    <n v="5422.15"/>
    <x v="2"/>
    <x v="2"/>
    <m/>
    <m/>
    <m/>
    <m/>
    <m/>
    <m/>
    <m/>
    <m/>
    <m/>
    <n v="0"/>
    <m/>
    <m/>
    <n v="207"/>
    <n v="0"/>
    <n v="0"/>
    <n v="53"/>
    <n v="62"/>
    <n v="45"/>
    <n v="50"/>
    <n v="210"/>
  </r>
  <r>
    <x v="12"/>
    <x v="12"/>
    <x v="1"/>
    <m/>
    <x v="1"/>
    <x v="2"/>
    <x v="4"/>
    <n v="5422.15"/>
    <x v="2"/>
    <x v="3"/>
    <n v="0"/>
    <n v="0"/>
    <n v="0"/>
    <n v="0"/>
    <m/>
    <n v="0"/>
    <n v="0"/>
    <n v="0"/>
    <n v="0"/>
    <m/>
    <n v="0"/>
    <n v="0"/>
    <n v="0"/>
    <n v="0"/>
    <m/>
    <n v="51.203293223559214"/>
    <n v="54.860671310956306"/>
    <n v="49.873337555414821"/>
    <n v="54.794173527549084"/>
    <n v="210.73147561747942"/>
  </r>
  <r>
    <x v="12"/>
    <x v="12"/>
    <x v="1"/>
    <m/>
    <x v="1"/>
    <x v="2"/>
    <x v="4"/>
    <n v="5422.15"/>
    <x v="2"/>
    <x v="4"/>
    <m/>
    <m/>
    <m/>
    <m/>
    <m/>
    <m/>
    <m/>
    <m/>
    <m/>
    <n v="0"/>
    <n v="0"/>
    <n v="0"/>
    <n v="0"/>
    <n v="0"/>
    <n v="0"/>
    <n v="53"/>
    <n v="62"/>
    <n v="45"/>
    <n v="50"/>
    <n v="210"/>
  </r>
  <r>
    <x v="12"/>
    <x v="12"/>
    <x v="1"/>
    <m/>
    <x v="1"/>
    <x v="2"/>
    <x v="4"/>
    <n v="5422.15"/>
    <x v="2"/>
    <x v="5"/>
    <n v="28"/>
    <n v="51"/>
    <n v="39"/>
    <n v="51"/>
    <m/>
    <n v="35"/>
    <n v="46"/>
    <n v="118"/>
    <n v="55"/>
    <n v="254"/>
    <n v="46"/>
    <n v="59"/>
    <n v="39"/>
    <n v="60"/>
    <n v="204"/>
    <n v="39"/>
    <n v="54"/>
    <n v="55"/>
    <n v="53"/>
    <n v="201"/>
  </r>
  <r>
    <x v="12"/>
    <x v="12"/>
    <x v="1"/>
    <m/>
    <x v="1"/>
    <x v="2"/>
    <x v="4"/>
    <n v="5422.15"/>
    <x v="2"/>
    <x v="6"/>
    <n v="0"/>
    <n v="0"/>
    <n v="0"/>
    <n v="0"/>
    <n v="0"/>
    <n v="0"/>
    <n v="0"/>
    <n v="0"/>
    <n v="0"/>
    <n v="0"/>
    <n v="0"/>
    <n v="0"/>
    <n v="0"/>
    <n v="0"/>
    <n v="0"/>
    <n v="0"/>
    <n v="0"/>
    <n v="0"/>
    <n v="0"/>
    <n v="0"/>
  </r>
  <r>
    <x v="12"/>
    <x v="12"/>
    <x v="1"/>
    <n v="15"/>
    <x v="1"/>
    <x v="2"/>
    <x v="4"/>
    <n v="5422.15"/>
    <x v="2"/>
    <x v="7"/>
    <n v="37"/>
    <n v="15"/>
    <n v="12"/>
    <n v="17"/>
    <m/>
    <n v="42"/>
    <n v="55"/>
    <n v="10"/>
    <n v="12"/>
    <n v="119"/>
    <n v="18"/>
    <n v="29"/>
    <n v="42"/>
    <n v="11"/>
    <n v="11"/>
    <n v="21"/>
    <n v="26"/>
    <n v="19"/>
    <n v="11"/>
    <m/>
  </r>
  <r>
    <x v="12"/>
    <x v="12"/>
    <x v="1"/>
    <n v="15"/>
    <x v="1"/>
    <x v="2"/>
    <x v="4"/>
    <n v="5422.15"/>
    <x v="2"/>
    <x v="8"/>
    <n v="37"/>
    <n v="15"/>
    <n v="12"/>
    <n v="17"/>
    <m/>
    <n v="42"/>
    <n v="55"/>
    <n v="10"/>
    <n v="12"/>
    <n v="119"/>
    <n v="18"/>
    <n v="29"/>
    <n v="42"/>
    <n v="11"/>
    <n v="11"/>
    <n v="21"/>
    <n v="26"/>
    <n v="19"/>
    <n v="11"/>
    <m/>
  </r>
  <r>
    <x v="12"/>
    <x v="12"/>
    <x v="1"/>
    <m/>
    <x v="1"/>
    <x v="2"/>
    <x v="4"/>
    <n v="5422.15"/>
    <x v="2"/>
    <x v="9"/>
    <n v="195511.69999999998"/>
    <n v="79261.499999999985"/>
    <n v="63409.2"/>
    <n v="89829.7"/>
    <n v="428012.1"/>
    <n v="221932.19999999998"/>
    <n v="290625.49999999994"/>
    <n v="52840.999999999993"/>
    <n v="63409.2"/>
    <n v="628807.89999999991"/>
    <n v="95113.799999999988"/>
    <n v="153238.9"/>
    <n v="221932.19999999998"/>
    <n v="59643.649999999994"/>
    <n v="59643.649999999994"/>
    <n v="113865.15"/>
    <n v="140975.9"/>
    <n v="103020.84999999999"/>
    <n v="59643.649999999994"/>
    <m/>
  </r>
  <r>
    <x v="12"/>
    <x v="12"/>
    <x v="1"/>
    <m/>
    <x v="1"/>
    <x v="2"/>
    <x v="4"/>
    <n v="5422.15"/>
    <x v="2"/>
    <x v="10"/>
    <m/>
    <m/>
    <m/>
    <m/>
    <n v="0"/>
    <m/>
    <m/>
    <m/>
    <m/>
    <n v="0"/>
    <n v="95113.799999999988"/>
    <n v="153238.9"/>
    <n v="221932.19999999998"/>
    <n v="59643.649999999994"/>
    <n v="59643.649999999994"/>
    <n v="113865.15"/>
    <n v="140975.9"/>
    <n v="103020.84999999999"/>
    <n v="59643.649999999994"/>
    <m/>
  </r>
  <r>
    <x v="12"/>
    <x v="12"/>
    <x v="1"/>
    <m/>
    <x v="1"/>
    <x v="2"/>
    <x v="4"/>
    <n v="5422.15"/>
    <x v="2"/>
    <x v="11"/>
    <m/>
    <m/>
    <m/>
    <m/>
    <m/>
    <m/>
    <m/>
    <m/>
    <m/>
    <m/>
    <m/>
    <m/>
    <m/>
    <n v="30"/>
    <n v="30"/>
    <n v="53"/>
    <n v="62"/>
    <n v="45"/>
    <n v="50"/>
    <n v="210"/>
  </r>
  <r>
    <x v="13"/>
    <x v="13"/>
    <x v="2"/>
    <m/>
    <x v="1"/>
    <x v="1"/>
    <x v="1"/>
    <n v="669.66"/>
    <x v="3"/>
    <x v="0"/>
    <m/>
    <m/>
    <m/>
    <m/>
    <m/>
    <m/>
    <m/>
    <m/>
    <m/>
    <n v="0"/>
    <n v="0"/>
    <n v="0"/>
    <n v="260"/>
    <n v="-54"/>
    <n v="206"/>
    <n v="0"/>
    <n v="0"/>
    <n v="0"/>
    <n v="0"/>
    <m/>
  </r>
  <r>
    <x v="13"/>
    <x v="13"/>
    <x v="2"/>
    <m/>
    <x v="1"/>
    <x v="1"/>
    <x v="1"/>
    <n v="669.66"/>
    <x v="3"/>
    <x v="1"/>
    <m/>
    <m/>
    <m/>
    <m/>
    <m/>
    <m/>
    <m/>
    <m/>
    <m/>
    <n v="0"/>
    <m/>
    <m/>
    <n v="-60"/>
    <n v="0"/>
    <n v="-60"/>
    <n v="0"/>
    <n v="0"/>
    <n v="0"/>
    <n v="0"/>
    <m/>
  </r>
  <r>
    <x v="13"/>
    <x v="13"/>
    <x v="2"/>
    <m/>
    <x v="1"/>
    <x v="1"/>
    <x v="1"/>
    <n v="669.66"/>
    <x v="3"/>
    <x v="2"/>
    <m/>
    <m/>
    <m/>
    <m/>
    <m/>
    <m/>
    <m/>
    <m/>
    <m/>
    <n v="0"/>
    <m/>
    <m/>
    <m/>
    <n v="0"/>
    <n v="0"/>
    <n v="82"/>
    <n v="68"/>
    <n v="112"/>
    <n v="85"/>
    <n v="347"/>
  </r>
  <r>
    <x v="13"/>
    <x v="13"/>
    <x v="2"/>
    <m/>
    <x v="1"/>
    <x v="1"/>
    <x v="1"/>
    <n v="669.66"/>
    <x v="3"/>
    <x v="3"/>
    <n v="0"/>
    <n v="0"/>
    <n v="0"/>
    <n v="0"/>
    <m/>
    <n v="0"/>
    <n v="0"/>
    <n v="0"/>
    <n v="0"/>
    <m/>
    <n v="0"/>
    <n v="0"/>
    <n v="0"/>
    <n v="0"/>
    <m/>
    <n v="60"/>
    <n v="70"/>
    <n v="60"/>
    <n v="70"/>
    <n v="260"/>
  </r>
  <r>
    <x v="13"/>
    <x v="13"/>
    <x v="2"/>
    <m/>
    <x v="1"/>
    <x v="1"/>
    <x v="1"/>
    <n v="669.66"/>
    <x v="3"/>
    <x v="4"/>
    <m/>
    <m/>
    <m/>
    <m/>
    <m/>
    <m/>
    <m/>
    <m/>
    <m/>
    <n v="0"/>
    <n v="40"/>
    <n v="48"/>
    <n v="60"/>
    <n v="78"/>
    <n v="226"/>
    <n v="82"/>
    <n v="68"/>
    <n v="112"/>
    <n v="85"/>
    <n v="347"/>
  </r>
  <r>
    <x v="13"/>
    <x v="13"/>
    <x v="2"/>
    <m/>
    <x v="1"/>
    <x v="1"/>
    <x v="1"/>
    <n v="669.66"/>
    <x v="3"/>
    <x v="5"/>
    <n v="57"/>
    <n v="65"/>
    <n v="71"/>
    <n v="62"/>
    <m/>
    <n v="62"/>
    <n v="61"/>
    <n v="70"/>
    <n v="69"/>
    <n v="262"/>
    <n v="61"/>
    <n v="58"/>
    <n v="45"/>
    <n v="60"/>
    <n v="224"/>
    <n v="62"/>
    <n v="84"/>
    <n v="81"/>
    <n v="87"/>
    <n v="314"/>
  </r>
  <r>
    <x v="13"/>
    <x v="13"/>
    <x v="2"/>
    <m/>
    <x v="1"/>
    <x v="1"/>
    <x v="1"/>
    <n v="669.66"/>
    <x v="3"/>
    <x v="6"/>
    <n v="0"/>
    <n v="0"/>
    <n v="0"/>
    <n v="0"/>
    <n v="0"/>
    <n v="0"/>
    <n v="0"/>
    <n v="0"/>
    <n v="0"/>
    <n v="0"/>
    <n v="0"/>
    <n v="0"/>
    <n v="0"/>
    <n v="0"/>
    <n v="0"/>
    <n v="0"/>
    <n v="0"/>
    <n v="0"/>
    <n v="0"/>
    <n v="0"/>
  </r>
  <r>
    <x v="13"/>
    <x v="13"/>
    <x v="2"/>
    <n v="25"/>
    <x v="1"/>
    <x v="1"/>
    <x v="1"/>
    <n v="669.66"/>
    <x v="3"/>
    <x v="7"/>
    <n v="41"/>
    <n v="71"/>
    <n v="64"/>
    <n v="63"/>
    <m/>
    <n v="77"/>
    <n v="32"/>
    <n v="83"/>
    <n v="30"/>
    <n v="222"/>
    <n v="57"/>
    <n v="38"/>
    <n v="40"/>
    <n v="30"/>
    <n v="30"/>
    <n v="43"/>
    <n v="37"/>
    <n v="60"/>
    <n v="57"/>
    <m/>
  </r>
  <r>
    <x v="13"/>
    <x v="13"/>
    <x v="2"/>
    <n v="25"/>
    <x v="1"/>
    <x v="1"/>
    <x v="1"/>
    <n v="669.66"/>
    <x v="3"/>
    <x v="8"/>
    <n v="41"/>
    <n v="71"/>
    <n v="64"/>
    <n v="63"/>
    <m/>
    <n v="77"/>
    <n v="32"/>
    <n v="83"/>
    <n v="30"/>
    <n v="222"/>
    <n v="57"/>
    <n v="38"/>
    <n v="40"/>
    <n v="30"/>
    <n v="30"/>
    <n v="43"/>
    <n v="37"/>
    <n v="60"/>
    <n v="57"/>
    <m/>
  </r>
  <r>
    <x v="13"/>
    <x v="13"/>
    <x v="2"/>
    <m/>
    <x v="1"/>
    <x v="1"/>
    <x v="1"/>
    <n v="669.66"/>
    <x v="3"/>
    <x v="9"/>
    <n v="30088.259999999995"/>
    <n v="52104.05999999999"/>
    <n v="46967.039999999994"/>
    <n v="46233.179999999993"/>
    <n v="175392.53999999998"/>
    <n v="56507.219999999994"/>
    <n v="23483.519999999997"/>
    <n v="60910.37999999999"/>
    <n v="22015.799999999996"/>
    <n v="162916.91999999998"/>
    <n v="41830.019999999997"/>
    <n v="27886.679999999997"/>
    <n v="29354.399999999994"/>
    <n v="20089.8"/>
    <n v="20089.8"/>
    <n v="28795.379999999997"/>
    <n v="24777.42"/>
    <n v="40179.599999999999"/>
    <n v="38170.619999999995"/>
    <m/>
  </r>
  <r>
    <x v="13"/>
    <x v="13"/>
    <x v="2"/>
    <m/>
    <x v="1"/>
    <x v="1"/>
    <x v="1"/>
    <n v="669.66"/>
    <x v="3"/>
    <x v="10"/>
    <m/>
    <m/>
    <m/>
    <m/>
    <n v="0"/>
    <m/>
    <m/>
    <m/>
    <m/>
    <n v="0"/>
    <n v="41830.019999999997"/>
    <n v="27886.679999999997"/>
    <n v="29354.399999999994"/>
    <n v="20089.8"/>
    <n v="20089.8"/>
    <n v="28795.379999999997"/>
    <n v="24777.42"/>
    <n v="40179.599999999999"/>
    <n v="38170.619999999995"/>
    <m/>
  </r>
  <r>
    <x v="13"/>
    <x v="13"/>
    <x v="2"/>
    <m/>
    <x v="1"/>
    <x v="1"/>
    <x v="1"/>
    <n v="669.66"/>
    <x v="3"/>
    <x v="11"/>
    <m/>
    <m/>
    <m/>
    <m/>
    <m/>
    <m/>
    <m/>
    <m/>
    <m/>
    <m/>
    <m/>
    <m/>
    <m/>
    <n v="54"/>
    <n v="54"/>
    <n v="82"/>
    <n v="68"/>
    <n v="112"/>
    <n v="85"/>
    <n v="347"/>
  </r>
  <r>
    <x v="14"/>
    <x v="14"/>
    <x v="2"/>
    <m/>
    <x v="2"/>
    <x v="3"/>
    <x v="5"/>
    <n v="735.02"/>
    <x v="3"/>
    <x v="0"/>
    <m/>
    <m/>
    <m/>
    <m/>
    <m/>
    <m/>
    <m/>
    <m/>
    <m/>
    <n v="0"/>
    <n v="0"/>
    <n v="0"/>
    <n v="150"/>
    <n v="-46"/>
    <n v="104"/>
    <n v="0"/>
    <n v="0"/>
    <n v="0"/>
    <n v="0"/>
    <m/>
  </r>
  <r>
    <x v="14"/>
    <x v="14"/>
    <x v="2"/>
    <m/>
    <x v="2"/>
    <x v="3"/>
    <x v="5"/>
    <n v="735.02"/>
    <x v="3"/>
    <x v="1"/>
    <m/>
    <m/>
    <m/>
    <m/>
    <m/>
    <m/>
    <m/>
    <m/>
    <m/>
    <n v="0"/>
    <m/>
    <m/>
    <n v="-8"/>
    <n v="0"/>
    <n v="-8"/>
    <n v="0"/>
    <n v="0"/>
    <n v="0"/>
    <n v="0"/>
    <m/>
  </r>
  <r>
    <x v="14"/>
    <x v="14"/>
    <x v="2"/>
    <m/>
    <x v="2"/>
    <x v="3"/>
    <x v="5"/>
    <n v="735.02"/>
    <x v="3"/>
    <x v="2"/>
    <m/>
    <m/>
    <m/>
    <m/>
    <m/>
    <m/>
    <m/>
    <m/>
    <m/>
    <n v="0"/>
    <m/>
    <m/>
    <m/>
    <n v="0"/>
    <n v="0"/>
    <n v="40"/>
    <n v="70"/>
    <n v="40"/>
    <n v="70"/>
    <n v="220"/>
  </r>
  <r>
    <x v="14"/>
    <x v="14"/>
    <x v="2"/>
    <m/>
    <x v="2"/>
    <x v="3"/>
    <x v="5"/>
    <n v="735.02"/>
    <x v="3"/>
    <x v="3"/>
    <n v="0"/>
    <n v="0"/>
    <n v="0"/>
    <n v="0"/>
    <m/>
    <n v="0"/>
    <n v="0"/>
    <n v="0"/>
    <n v="0"/>
    <m/>
    <n v="0"/>
    <n v="0"/>
    <n v="0"/>
    <n v="0"/>
    <m/>
    <n v="40"/>
    <n v="40"/>
    <n v="30"/>
    <n v="40"/>
    <n v="150"/>
  </r>
  <r>
    <x v="14"/>
    <x v="14"/>
    <x v="2"/>
    <m/>
    <x v="2"/>
    <x v="3"/>
    <x v="5"/>
    <n v="735.02"/>
    <x v="3"/>
    <x v="4"/>
    <m/>
    <m/>
    <m/>
    <m/>
    <m/>
    <m/>
    <m/>
    <m/>
    <m/>
    <n v="0"/>
    <n v="10"/>
    <n v="88"/>
    <n v="24"/>
    <n v="78"/>
    <n v="200"/>
    <n v="40"/>
    <n v="70"/>
    <n v="40"/>
    <n v="70"/>
    <n v="220"/>
  </r>
  <r>
    <x v="14"/>
    <x v="14"/>
    <x v="2"/>
    <m/>
    <x v="2"/>
    <x v="3"/>
    <x v="5"/>
    <n v="735.02"/>
    <x v="3"/>
    <x v="5"/>
    <n v="40"/>
    <n v="48"/>
    <n v="54"/>
    <n v="42"/>
    <m/>
    <n v="44"/>
    <n v="48"/>
    <n v="42"/>
    <n v="37"/>
    <n v="171"/>
    <n v="38"/>
    <n v="40"/>
    <n v="59"/>
    <n v="40"/>
    <n v="177"/>
    <n v="27"/>
    <n v="32"/>
    <n v="48"/>
    <n v="44"/>
    <n v="151"/>
  </r>
  <r>
    <x v="14"/>
    <x v="14"/>
    <x v="2"/>
    <m/>
    <x v="2"/>
    <x v="3"/>
    <x v="5"/>
    <n v="735.02"/>
    <x v="3"/>
    <x v="6"/>
    <n v="0"/>
    <n v="0"/>
    <n v="0"/>
    <n v="0"/>
    <n v="0"/>
    <n v="0"/>
    <n v="0"/>
    <n v="0"/>
    <n v="0"/>
    <n v="0"/>
    <n v="0"/>
    <n v="0"/>
    <n v="0"/>
    <n v="0"/>
    <n v="0"/>
    <n v="0"/>
    <n v="0"/>
    <n v="0"/>
    <n v="0"/>
    <n v="0"/>
  </r>
  <r>
    <x v="14"/>
    <x v="14"/>
    <x v="2"/>
    <n v="15"/>
    <x v="2"/>
    <x v="3"/>
    <x v="5"/>
    <n v="735.02"/>
    <x v="3"/>
    <x v="7"/>
    <n v="5"/>
    <n v="50"/>
    <n v="57"/>
    <n v="49"/>
    <m/>
    <n v="50"/>
    <n v="17"/>
    <n v="47"/>
    <n v="25"/>
    <n v="139"/>
    <n v="13"/>
    <n v="49"/>
    <n v="9"/>
    <n v="25"/>
    <n v="25"/>
    <n v="25"/>
    <n v="70"/>
    <n v="41"/>
    <n v="42"/>
    <m/>
  </r>
  <r>
    <x v="14"/>
    <x v="14"/>
    <x v="2"/>
    <n v="15"/>
    <x v="2"/>
    <x v="3"/>
    <x v="5"/>
    <n v="735.02"/>
    <x v="3"/>
    <x v="8"/>
    <n v="5"/>
    <n v="50"/>
    <n v="57"/>
    <n v="49"/>
    <m/>
    <n v="50"/>
    <n v="17"/>
    <n v="47"/>
    <n v="25"/>
    <n v="139"/>
    <n v="13"/>
    <n v="49"/>
    <n v="9"/>
    <n v="25"/>
    <n v="25"/>
    <n v="25"/>
    <n v="70"/>
    <n v="41"/>
    <n v="42"/>
    <m/>
  </r>
  <r>
    <x v="14"/>
    <x v="14"/>
    <x v="2"/>
    <m/>
    <x v="2"/>
    <x v="3"/>
    <x v="5"/>
    <n v="735.02"/>
    <x v="3"/>
    <x v="9"/>
    <n v="3826.8"/>
    <n v="38268"/>
    <n v="43625.520000000004"/>
    <n v="37502.639999999999"/>
    <n v="123222.96"/>
    <n v="38268"/>
    <n v="13011.12"/>
    <n v="35971.919999999998"/>
    <n v="19134"/>
    <n v="106385.04000000001"/>
    <n v="9949.68"/>
    <n v="37502.639999999999"/>
    <n v="6888.24"/>
    <n v="18375.5"/>
    <n v="18375.5"/>
    <n v="18375.5"/>
    <n v="51451.4"/>
    <n v="30135.82"/>
    <n v="30870.84"/>
    <m/>
  </r>
  <r>
    <x v="14"/>
    <x v="14"/>
    <x v="2"/>
    <n v="0"/>
    <x v="2"/>
    <x v="3"/>
    <x v="5"/>
    <n v="735.02"/>
    <x v="3"/>
    <x v="10"/>
    <m/>
    <m/>
    <m/>
    <m/>
    <n v="0"/>
    <m/>
    <m/>
    <m/>
    <m/>
    <n v="0"/>
    <n v="9949.68"/>
    <n v="37502.639999999999"/>
    <n v="6888.24"/>
    <n v="18375.5"/>
    <n v="18375.5"/>
    <n v="18375.5"/>
    <n v="51451.4"/>
    <n v="30135.82"/>
    <n v="30870.84"/>
    <m/>
  </r>
  <r>
    <x v="14"/>
    <x v="14"/>
    <x v="2"/>
    <m/>
    <x v="2"/>
    <x v="3"/>
    <x v="5"/>
    <n v="735.02"/>
    <x v="3"/>
    <x v="11"/>
    <m/>
    <m/>
    <m/>
    <m/>
    <m/>
    <m/>
    <m/>
    <m/>
    <m/>
    <m/>
    <m/>
    <m/>
    <m/>
    <n v="46"/>
    <n v="46"/>
    <n v="40"/>
    <n v="70"/>
    <n v="40"/>
    <n v="70"/>
    <n v="220"/>
  </r>
  <r>
    <x v="15"/>
    <x v="15"/>
    <x v="3"/>
    <m/>
    <x v="1"/>
    <x v="1"/>
    <x v="4"/>
    <n v="3509.55"/>
    <x v="4"/>
    <x v="0"/>
    <m/>
    <m/>
    <m/>
    <m/>
    <m/>
    <m/>
    <m/>
    <m/>
    <m/>
    <n v="0"/>
    <n v="0"/>
    <n v="0"/>
    <n v="105"/>
    <n v="-16"/>
    <n v="89"/>
    <n v="0"/>
    <n v="0"/>
    <n v="0"/>
    <n v="0"/>
    <m/>
  </r>
  <r>
    <x v="15"/>
    <x v="15"/>
    <x v="3"/>
    <m/>
    <x v="1"/>
    <x v="1"/>
    <x v="4"/>
    <n v="3509.55"/>
    <x v="4"/>
    <x v="1"/>
    <m/>
    <m/>
    <m/>
    <m/>
    <m/>
    <m/>
    <m/>
    <m/>
    <m/>
    <n v="0"/>
    <m/>
    <m/>
    <n v="-15"/>
    <n v="0"/>
    <n v="-15"/>
    <n v="0"/>
    <n v="0"/>
    <n v="0"/>
    <n v="0"/>
    <m/>
  </r>
  <r>
    <x v="15"/>
    <x v="15"/>
    <x v="3"/>
    <m/>
    <x v="1"/>
    <x v="1"/>
    <x v="4"/>
    <n v="3509.55"/>
    <x v="4"/>
    <x v="2"/>
    <m/>
    <m/>
    <m/>
    <m/>
    <m/>
    <m/>
    <m/>
    <m/>
    <m/>
    <n v="0"/>
    <m/>
    <m/>
    <n v="105"/>
    <n v="0"/>
    <n v="0"/>
    <n v="10"/>
    <n v="10"/>
    <n v="10"/>
    <n v="30"/>
    <n v="60"/>
  </r>
  <r>
    <x v="15"/>
    <x v="15"/>
    <x v="3"/>
    <m/>
    <x v="1"/>
    <x v="1"/>
    <x v="4"/>
    <n v="3509.55"/>
    <x v="4"/>
    <x v="3"/>
    <n v="0"/>
    <n v="0"/>
    <n v="0"/>
    <n v="0"/>
    <m/>
    <n v="0"/>
    <n v="0"/>
    <n v="0"/>
    <n v="0"/>
    <m/>
    <n v="0"/>
    <n v="0"/>
    <n v="0"/>
    <n v="0"/>
    <m/>
    <n v="15"/>
    <n v="15"/>
    <n v="18"/>
    <n v="18"/>
    <n v="66"/>
  </r>
  <r>
    <x v="15"/>
    <x v="15"/>
    <x v="3"/>
    <m/>
    <x v="1"/>
    <x v="1"/>
    <x v="4"/>
    <n v="3509.55"/>
    <x v="4"/>
    <x v="4"/>
    <m/>
    <m/>
    <m/>
    <m/>
    <m/>
    <m/>
    <m/>
    <m/>
    <m/>
    <n v="0"/>
    <n v="0"/>
    <n v="0"/>
    <n v="0"/>
    <n v="0"/>
    <n v="0"/>
    <n v="10"/>
    <n v="10"/>
    <n v="10"/>
    <n v="30"/>
    <n v="60"/>
  </r>
  <r>
    <x v="15"/>
    <x v="15"/>
    <x v="3"/>
    <m/>
    <x v="1"/>
    <x v="1"/>
    <x v="4"/>
    <n v="3509.55"/>
    <x v="4"/>
    <x v="5"/>
    <n v="24"/>
    <n v="15"/>
    <n v="22"/>
    <n v="28"/>
    <m/>
    <n v="26"/>
    <n v="24"/>
    <n v="13"/>
    <n v="24"/>
    <n v="87"/>
    <n v="18"/>
    <n v="16"/>
    <n v="12"/>
    <n v="32"/>
    <n v="78"/>
    <n v="12"/>
    <n v="17"/>
    <n v="18"/>
    <n v="21"/>
    <n v="68"/>
  </r>
  <r>
    <x v="15"/>
    <x v="15"/>
    <x v="3"/>
    <m/>
    <x v="1"/>
    <x v="1"/>
    <x v="4"/>
    <n v="3509.55"/>
    <x v="4"/>
    <x v="6"/>
    <n v="0"/>
    <n v="0"/>
    <n v="0"/>
    <n v="0"/>
    <n v="0"/>
    <n v="0"/>
    <n v="0"/>
    <n v="0"/>
    <n v="0"/>
    <n v="0"/>
    <n v="0"/>
    <n v="0"/>
    <n v="0"/>
    <n v="0"/>
    <n v="0"/>
    <n v="0"/>
    <n v="0"/>
    <n v="0"/>
    <n v="0"/>
    <n v="0"/>
  </r>
  <r>
    <x v="15"/>
    <x v="15"/>
    <x v="3"/>
    <n v="7"/>
    <x v="1"/>
    <x v="1"/>
    <x v="4"/>
    <n v="3509.55"/>
    <x v="4"/>
    <x v="7"/>
    <n v="6"/>
    <n v="14"/>
    <n v="10"/>
    <n v="12"/>
    <m/>
    <n v="14"/>
    <n v="25"/>
    <n v="20"/>
    <n v="24"/>
    <n v="83"/>
    <n v="23"/>
    <n v="26"/>
    <n v="26"/>
    <n v="24"/>
    <n v="24"/>
    <n v="32"/>
    <n v="24"/>
    <n v="17"/>
    <n v="28"/>
    <m/>
  </r>
  <r>
    <x v="15"/>
    <x v="15"/>
    <x v="3"/>
    <n v="7"/>
    <x v="1"/>
    <x v="1"/>
    <x v="4"/>
    <n v="3509.55"/>
    <x v="4"/>
    <x v="8"/>
    <n v="6"/>
    <n v="14"/>
    <n v="10"/>
    <n v="12"/>
    <m/>
    <n v="14"/>
    <n v="25"/>
    <n v="20"/>
    <n v="24"/>
    <n v="83"/>
    <n v="23"/>
    <n v="26"/>
    <n v="26"/>
    <n v="24"/>
    <n v="24"/>
    <n v="32"/>
    <n v="24"/>
    <n v="17"/>
    <n v="28"/>
    <m/>
  </r>
  <r>
    <x v="15"/>
    <x v="15"/>
    <x v="3"/>
    <m/>
    <x v="1"/>
    <x v="1"/>
    <x v="4"/>
    <n v="3509.55"/>
    <x v="4"/>
    <x v="9"/>
    <n v="19170.059999999998"/>
    <n v="44730.14"/>
    <n v="31950.1"/>
    <n v="38340.119999999995"/>
    <n v="134190.41999999998"/>
    <n v="44730.14"/>
    <n v="79875.25"/>
    <n v="63900.2"/>
    <n v="76680.239999999991"/>
    <n v="265185.82999999996"/>
    <n v="73485.23"/>
    <n v="83070.259999999995"/>
    <n v="83070.259999999995"/>
    <n v="84229.200000000012"/>
    <n v="84229.200000000012"/>
    <n v="112305.60000000001"/>
    <n v="84229.200000000012"/>
    <n v="59662.350000000006"/>
    <n v="98267.400000000009"/>
    <m/>
  </r>
  <r>
    <x v="15"/>
    <x v="15"/>
    <x v="3"/>
    <m/>
    <x v="1"/>
    <x v="1"/>
    <x v="4"/>
    <n v="3509.55"/>
    <x v="4"/>
    <x v="10"/>
    <m/>
    <m/>
    <m/>
    <m/>
    <n v="0"/>
    <m/>
    <m/>
    <m/>
    <m/>
    <n v="0"/>
    <n v="73485.23"/>
    <n v="83070.259999999995"/>
    <n v="83070.259999999995"/>
    <n v="84229.200000000012"/>
    <n v="84229.200000000012"/>
    <n v="112305.60000000001"/>
    <n v="84229.200000000012"/>
    <n v="59662.350000000006"/>
    <n v="98267.400000000009"/>
    <m/>
  </r>
  <r>
    <x v="15"/>
    <x v="15"/>
    <x v="3"/>
    <m/>
    <x v="1"/>
    <x v="1"/>
    <x v="4"/>
    <n v="3509.55"/>
    <x v="4"/>
    <x v="11"/>
    <m/>
    <m/>
    <m/>
    <m/>
    <m/>
    <m/>
    <m/>
    <m/>
    <m/>
    <m/>
    <m/>
    <m/>
    <m/>
    <n v="16"/>
    <n v="16"/>
    <n v="10"/>
    <n v="10"/>
    <n v="10"/>
    <n v="30"/>
    <n v="60"/>
  </r>
  <r>
    <x v="16"/>
    <x v="16"/>
    <x v="4"/>
    <m/>
    <x v="1"/>
    <x v="2"/>
    <x v="4"/>
    <n v="4403.08"/>
    <x v="5"/>
    <x v="0"/>
    <m/>
    <m/>
    <m/>
    <m/>
    <m/>
    <m/>
    <m/>
    <m/>
    <m/>
    <n v="0"/>
    <n v="0"/>
    <n v="0"/>
    <n v="595"/>
    <n v="-100"/>
    <n v="495"/>
    <n v="0"/>
    <n v="0"/>
    <n v="0"/>
    <n v="0"/>
    <m/>
  </r>
  <r>
    <x v="16"/>
    <x v="16"/>
    <x v="4"/>
    <m/>
    <x v="1"/>
    <x v="2"/>
    <x v="4"/>
    <n v="4403.08"/>
    <x v="5"/>
    <x v="1"/>
    <m/>
    <m/>
    <m/>
    <m/>
    <m/>
    <m/>
    <m/>
    <m/>
    <m/>
    <n v="0"/>
    <m/>
    <m/>
    <n v="-123"/>
    <n v="0"/>
    <n v="-123"/>
    <n v="0"/>
    <n v="0"/>
    <n v="0"/>
    <n v="0"/>
    <m/>
  </r>
  <r>
    <x v="16"/>
    <x v="16"/>
    <x v="4"/>
    <m/>
    <x v="1"/>
    <x v="2"/>
    <x v="4"/>
    <n v="4403.08"/>
    <x v="5"/>
    <x v="2"/>
    <m/>
    <m/>
    <m/>
    <m/>
    <m/>
    <m/>
    <m/>
    <m/>
    <m/>
    <n v="0"/>
    <m/>
    <m/>
    <n v="595"/>
    <n v="0"/>
    <n v="0"/>
    <n v="143"/>
    <n v="140"/>
    <n v="155"/>
    <n v="153"/>
    <n v="591"/>
  </r>
  <r>
    <x v="16"/>
    <x v="16"/>
    <x v="4"/>
    <m/>
    <x v="1"/>
    <x v="2"/>
    <x v="4"/>
    <n v="4403.08"/>
    <x v="5"/>
    <x v="3"/>
    <n v="0"/>
    <n v="0"/>
    <n v="0"/>
    <n v="0"/>
    <m/>
    <n v="0"/>
    <n v="0"/>
    <n v="0"/>
    <n v="0"/>
    <m/>
    <n v="0"/>
    <n v="0"/>
    <n v="0"/>
    <n v="0"/>
    <m/>
    <n v="156"/>
    <n v="162"/>
    <n v="150"/>
    <n v="167"/>
    <n v="635"/>
  </r>
  <r>
    <x v="16"/>
    <x v="16"/>
    <x v="4"/>
    <m/>
    <x v="1"/>
    <x v="2"/>
    <x v="4"/>
    <n v="4403.08"/>
    <x v="5"/>
    <x v="4"/>
    <m/>
    <m/>
    <m/>
    <m/>
    <m/>
    <m/>
    <m/>
    <m/>
    <m/>
    <n v="0"/>
    <n v="0"/>
    <n v="0"/>
    <n v="120"/>
    <n v="116"/>
    <n v="236"/>
    <n v="143"/>
    <n v="140"/>
    <n v="155"/>
    <n v="153"/>
    <n v="591"/>
  </r>
  <r>
    <x v="16"/>
    <x v="16"/>
    <x v="4"/>
    <m/>
    <x v="1"/>
    <x v="2"/>
    <x v="4"/>
    <n v="4403.08"/>
    <x v="5"/>
    <x v="5"/>
    <n v="138"/>
    <n v="168"/>
    <n v="151"/>
    <n v="157"/>
    <m/>
    <n v="123"/>
    <n v="143"/>
    <n v="183"/>
    <n v="182"/>
    <n v="631"/>
    <n v="141"/>
    <n v="161"/>
    <n v="131"/>
    <n v="178"/>
    <n v="611"/>
    <n v="127"/>
    <n v="149"/>
    <n v="142"/>
    <n v="165"/>
    <n v="583"/>
  </r>
  <r>
    <x v="16"/>
    <x v="16"/>
    <x v="4"/>
    <m/>
    <x v="1"/>
    <x v="2"/>
    <x v="4"/>
    <n v="4403.08"/>
    <x v="5"/>
    <x v="6"/>
    <n v="0"/>
    <n v="0"/>
    <n v="0"/>
    <n v="0"/>
    <n v="0"/>
    <n v="0"/>
    <n v="0"/>
    <n v="0"/>
    <n v="0"/>
    <n v="0"/>
    <n v="0"/>
    <n v="0"/>
    <n v="0"/>
    <n v="0"/>
    <n v="0"/>
    <n v="0"/>
    <n v="0"/>
    <n v="0"/>
    <n v="0"/>
    <n v="0"/>
  </r>
  <r>
    <x v="16"/>
    <x v="16"/>
    <x v="4"/>
    <n v="45"/>
    <x v="1"/>
    <x v="2"/>
    <x v="4"/>
    <n v="4403.08"/>
    <x v="5"/>
    <x v="7"/>
    <n v="31"/>
    <n v="37"/>
    <n v="9"/>
    <n v="37"/>
    <m/>
    <n v="69"/>
    <n v="50"/>
    <n v="16"/>
    <n v="75"/>
    <n v="210"/>
    <n v="41"/>
    <n v="131"/>
    <n v="101"/>
    <n v="76"/>
    <n v="76"/>
    <n v="87"/>
    <n v="65"/>
    <n v="74"/>
    <n v="49"/>
    <m/>
  </r>
  <r>
    <x v="16"/>
    <x v="16"/>
    <x v="4"/>
    <n v="45"/>
    <x v="1"/>
    <x v="2"/>
    <x v="4"/>
    <n v="4403.08"/>
    <x v="5"/>
    <x v="8"/>
    <n v="31"/>
    <n v="37"/>
    <n v="9"/>
    <n v="37"/>
    <m/>
    <n v="69"/>
    <n v="50"/>
    <n v="16"/>
    <n v="75"/>
    <n v="210"/>
    <n v="41"/>
    <n v="131"/>
    <n v="101"/>
    <n v="76"/>
    <n v="76"/>
    <n v="87"/>
    <n v="65"/>
    <n v="74"/>
    <n v="49"/>
    <m/>
  </r>
  <r>
    <x v="16"/>
    <x v="16"/>
    <x v="4"/>
    <m/>
    <x v="1"/>
    <x v="2"/>
    <x v="4"/>
    <n v="4403.08"/>
    <x v="5"/>
    <x v="9"/>
    <n v="140533.23000000001"/>
    <n v="167733.21"/>
    <n v="40799.97"/>
    <n v="167733.21"/>
    <n v="516799.62"/>
    <n v="312799.77"/>
    <n v="226666.5"/>
    <n v="72533.279999999999"/>
    <n v="339999.75"/>
    <n v="951999.3"/>
    <n v="185866.53"/>
    <n v="593866.23"/>
    <n v="457866.33"/>
    <n v="334634.08"/>
    <n v="334634.08"/>
    <n v="383067.96"/>
    <n v="286200.2"/>
    <n v="325827.92"/>
    <n v="215750.91999999998"/>
    <m/>
  </r>
  <r>
    <x v="16"/>
    <x v="16"/>
    <x v="4"/>
    <m/>
    <x v="1"/>
    <x v="2"/>
    <x v="4"/>
    <n v="4403.08"/>
    <x v="5"/>
    <x v="10"/>
    <m/>
    <m/>
    <m/>
    <m/>
    <n v="0"/>
    <m/>
    <m/>
    <m/>
    <m/>
    <n v="0"/>
    <n v="185866.53"/>
    <n v="593866.23"/>
    <n v="457866.33"/>
    <n v="334634.08"/>
    <n v="334634.08"/>
    <n v="383067.96"/>
    <n v="286200.2"/>
    <n v="325827.92"/>
    <n v="215750.91999999998"/>
    <m/>
  </r>
  <r>
    <x v="16"/>
    <x v="16"/>
    <x v="4"/>
    <m/>
    <x v="1"/>
    <x v="2"/>
    <x v="4"/>
    <n v="4403.08"/>
    <x v="5"/>
    <x v="11"/>
    <m/>
    <m/>
    <m/>
    <m/>
    <m/>
    <m/>
    <m/>
    <m/>
    <m/>
    <m/>
    <m/>
    <m/>
    <m/>
    <n v="100"/>
    <n v="100"/>
    <n v="143"/>
    <n v="140"/>
    <n v="155"/>
    <n v="153"/>
    <n v="591"/>
  </r>
  <r>
    <x v="17"/>
    <x v="17"/>
    <x v="2"/>
    <m/>
    <x v="1"/>
    <x v="2"/>
    <x v="4"/>
    <n v="2115.62"/>
    <x v="3"/>
    <x v="0"/>
    <m/>
    <m/>
    <m/>
    <m/>
    <m/>
    <m/>
    <m/>
    <m/>
    <m/>
    <n v="0"/>
    <n v="0"/>
    <n v="0"/>
    <n v="2980"/>
    <n v="-732"/>
    <n v="2248"/>
    <n v="0"/>
    <n v="0"/>
    <n v="0"/>
    <n v="0"/>
    <m/>
  </r>
  <r>
    <x v="17"/>
    <x v="18"/>
    <x v="2"/>
    <m/>
    <x v="1"/>
    <x v="2"/>
    <x v="4"/>
    <n v="2115.62"/>
    <x v="3"/>
    <x v="1"/>
    <m/>
    <m/>
    <m/>
    <m/>
    <m/>
    <m/>
    <m/>
    <m/>
    <m/>
    <n v="0"/>
    <m/>
    <m/>
    <n v="-732"/>
    <n v="0"/>
    <n v="-732"/>
    <n v="0"/>
    <n v="0"/>
    <n v="0"/>
    <n v="0"/>
    <m/>
  </r>
  <r>
    <x v="17"/>
    <x v="17"/>
    <x v="2"/>
    <m/>
    <x v="1"/>
    <x v="2"/>
    <x v="4"/>
    <n v="2115.62"/>
    <x v="3"/>
    <x v="2"/>
    <m/>
    <m/>
    <m/>
    <m/>
    <m/>
    <m/>
    <m/>
    <m/>
    <m/>
    <n v="0"/>
    <m/>
    <m/>
    <m/>
    <n v="0"/>
    <n v="0"/>
    <n v="770"/>
    <n v="700"/>
    <n v="650"/>
    <n v="732"/>
    <n v="2852"/>
  </r>
  <r>
    <x v="17"/>
    <x v="17"/>
    <x v="2"/>
    <m/>
    <x v="1"/>
    <x v="2"/>
    <x v="4"/>
    <n v="2115.62"/>
    <x v="3"/>
    <x v="3"/>
    <n v="0"/>
    <n v="0"/>
    <n v="0"/>
    <n v="0"/>
    <m/>
    <n v="0"/>
    <n v="0"/>
    <n v="0"/>
    <n v="0"/>
    <m/>
    <n v="0"/>
    <n v="0"/>
    <n v="0"/>
    <n v="0"/>
    <m/>
    <n v="739.76567447751745"/>
    <n v="792.60607979734004"/>
    <n v="720.55098163394553"/>
    <n v="791.64534515516152"/>
    <n v="3044.5680810639647"/>
  </r>
  <r>
    <x v="17"/>
    <x v="17"/>
    <x v="2"/>
    <m/>
    <x v="1"/>
    <x v="2"/>
    <x v="4"/>
    <n v="2115.62"/>
    <x v="3"/>
    <x v="4"/>
    <m/>
    <m/>
    <m/>
    <m/>
    <m/>
    <m/>
    <m/>
    <m/>
    <m/>
    <n v="0"/>
    <n v="696"/>
    <n v="924"/>
    <n v="732"/>
    <n v="732"/>
    <n v="3084"/>
    <n v="770"/>
    <n v="700"/>
    <n v="650"/>
    <n v="732"/>
    <n v="2852"/>
  </r>
  <r>
    <x v="17"/>
    <x v="17"/>
    <x v="2"/>
    <m/>
    <x v="1"/>
    <x v="2"/>
    <x v="4"/>
    <n v="2115.62"/>
    <x v="3"/>
    <x v="5"/>
    <n v="539"/>
    <n v="634"/>
    <n v="630"/>
    <n v="762"/>
    <m/>
    <n v="579"/>
    <n v="757"/>
    <n v="755"/>
    <n v="742"/>
    <n v="2833"/>
    <n v="730"/>
    <n v="787"/>
    <n v="717"/>
    <n v="827"/>
    <n v="3061"/>
    <n v="576"/>
    <n v="679"/>
    <n v="665"/>
    <n v="817"/>
    <n v="2737"/>
  </r>
  <r>
    <x v="17"/>
    <x v="17"/>
    <x v="2"/>
    <m/>
    <x v="1"/>
    <x v="2"/>
    <x v="4"/>
    <n v="2115.62"/>
    <x v="3"/>
    <x v="6"/>
    <n v="0"/>
    <n v="0"/>
    <n v="0"/>
    <n v="0"/>
    <n v="0"/>
    <n v="0"/>
    <n v="0"/>
    <n v="0"/>
    <n v="0"/>
    <n v="0"/>
    <n v="0"/>
    <n v="0"/>
    <n v="0"/>
    <n v="0"/>
    <n v="0"/>
    <n v="0"/>
    <n v="0"/>
    <n v="0"/>
    <n v="0"/>
    <n v="0"/>
  </r>
  <r>
    <x v="17"/>
    <x v="17"/>
    <x v="2"/>
    <n v="200"/>
    <x v="1"/>
    <x v="2"/>
    <x v="4"/>
    <n v="2115.62"/>
    <x v="3"/>
    <x v="7"/>
    <n v="380"/>
    <n v="187"/>
    <n v="40"/>
    <n v="22"/>
    <m/>
    <n v="97"/>
    <n v="192"/>
    <n v="115"/>
    <n v="144"/>
    <n v="548"/>
    <n v="80"/>
    <n v="250"/>
    <n v="256"/>
    <n v="144"/>
    <n v="144"/>
    <n v="196"/>
    <n v="315"/>
    <n v="298"/>
    <n v="157"/>
    <m/>
  </r>
  <r>
    <x v="17"/>
    <x v="17"/>
    <x v="2"/>
    <n v="200"/>
    <x v="1"/>
    <x v="2"/>
    <x v="4"/>
    <n v="2115.62"/>
    <x v="3"/>
    <x v="8"/>
    <n v="380"/>
    <n v="187"/>
    <n v="40"/>
    <n v="22"/>
    <m/>
    <n v="97"/>
    <n v="192"/>
    <n v="115"/>
    <n v="144"/>
    <n v="548"/>
    <n v="80"/>
    <n v="250"/>
    <n v="256"/>
    <n v="144"/>
    <n v="144"/>
    <n v="196"/>
    <n v="315"/>
    <n v="298"/>
    <n v="157"/>
    <m/>
  </r>
  <r>
    <x v="17"/>
    <x v="17"/>
    <x v="2"/>
    <m/>
    <x v="1"/>
    <x v="2"/>
    <x v="4"/>
    <n v="2115.62"/>
    <x v="3"/>
    <x v="9"/>
    <n v="936643.00000000012"/>
    <n v="460926.95000000007"/>
    <n v="98594.000000000015"/>
    <n v="54226.700000000012"/>
    <n v="1550390.6500000001"/>
    <n v="239090.45000000004"/>
    <n v="473251.20000000007"/>
    <n v="283457.75000000006"/>
    <n v="354938.4"/>
    <n v="1350737.8000000003"/>
    <n v="197188.00000000003"/>
    <n v="616212.50000000012"/>
    <n v="468321.50000000006"/>
    <n v="304649.27999999997"/>
    <n v="304649.27999999997"/>
    <n v="414661.51999999996"/>
    <n v="666420.29999999993"/>
    <n v="630454.76"/>
    <n v="332152.33999999997"/>
    <m/>
  </r>
  <r>
    <x v="17"/>
    <x v="17"/>
    <x v="2"/>
    <m/>
    <x v="1"/>
    <x v="2"/>
    <x v="4"/>
    <n v="2115.62"/>
    <x v="3"/>
    <x v="10"/>
    <m/>
    <m/>
    <m/>
    <m/>
    <n v="0"/>
    <m/>
    <m/>
    <m/>
    <m/>
    <n v="0"/>
    <n v="197188.00000000003"/>
    <n v="616212.50000000012"/>
    <n v="468321.50000000006"/>
    <n v="304649.27999999997"/>
    <n v="304649.27999999997"/>
    <n v="414661.51999999996"/>
    <n v="666420.29999999993"/>
    <n v="630454.76"/>
    <n v="332152.33999999997"/>
    <m/>
  </r>
  <r>
    <x v="17"/>
    <x v="17"/>
    <x v="2"/>
    <m/>
    <x v="1"/>
    <x v="2"/>
    <x v="4"/>
    <n v="2115.62"/>
    <x v="3"/>
    <x v="11"/>
    <m/>
    <m/>
    <m/>
    <m/>
    <m/>
    <m/>
    <m/>
    <m/>
    <m/>
    <m/>
    <m/>
    <m/>
    <m/>
    <n v="732"/>
    <n v="732"/>
    <n v="770"/>
    <n v="700"/>
    <n v="650"/>
    <n v="732"/>
    <n v="2852"/>
  </r>
  <r>
    <x v="18"/>
    <x v="19"/>
    <x v="1"/>
    <m/>
    <x v="1"/>
    <x v="1"/>
    <x v="1"/>
    <n v="2613.5700000000002"/>
    <x v="2"/>
    <x v="0"/>
    <m/>
    <m/>
    <m/>
    <m/>
    <m/>
    <m/>
    <m/>
    <m/>
    <m/>
    <n v="0"/>
    <n v="0"/>
    <n v="0"/>
    <n v="20"/>
    <n v="-10"/>
    <n v="10"/>
    <n v="0"/>
    <n v="0"/>
    <n v="0"/>
    <n v="0"/>
    <m/>
  </r>
  <r>
    <x v="18"/>
    <x v="19"/>
    <x v="1"/>
    <m/>
    <x v="1"/>
    <x v="1"/>
    <x v="1"/>
    <n v="2613.5700000000002"/>
    <x v="2"/>
    <x v="1"/>
    <m/>
    <m/>
    <m/>
    <m/>
    <m/>
    <m/>
    <m/>
    <m/>
    <m/>
    <n v="0"/>
    <m/>
    <m/>
    <n v="-5"/>
    <n v="0"/>
    <n v="-5"/>
    <n v="0"/>
    <n v="0"/>
    <n v="0"/>
    <n v="0"/>
    <m/>
  </r>
  <r>
    <x v="18"/>
    <x v="19"/>
    <x v="1"/>
    <m/>
    <x v="1"/>
    <x v="1"/>
    <x v="1"/>
    <n v="2613.5700000000002"/>
    <x v="2"/>
    <x v="2"/>
    <m/>
    <m/>
    <m/>
    <m/>
    <m/>
    <m/>
    <m/>
    <m/>
    <m/>
    <n v="0"/>
    <m/>
    <m/>
    <n v="20"/>
    <n v="0"/>
    <n v="0"/>
    <n v="5"/>
    <n v="15"/>
    <n v="10"/>
    <n v="8"/>
    <n v="38"/>
  </r>
  <r>
    <x v="18"/>
    <x v="19"/>
    <x v="1"/>
    <m/>
    <x v="1"/>
    <x v="1"/>
    <x v="1"/>
    <n v="2613.5700000000002"/>
    <x v="2"/>
    <x v="3"/>
    <n v="0"/>
    <n v="0"/>
    <n v="0"/>
    <n v="0"/>
    <m/>
    <n v="0"/>
    <n v="0"/>
    <n v="0"/>
    <n v="0"/>
    <m/>
    <n v="0"/>
    <n v="0"/>
    <n v="0"/>
    <n v="0"/>
    <m/>
    <n v="5"/>
    <n v="5"/>
    <n v="5"/>
    <n v="5"/>
    <n v="20"/>
  </r>
  <r>
    <x v="18"/>
    <x v="19"/>
    <x v="1"/>
    <m/>
    <x v="1"/>
    <x v="1"/>
    <x v="1"/>
    <n v="2613.5700000000002"/>
    <x v="2"/>
    <x v="4"/>
    <m/>
    <m/>
    <m/>
    <m/>
    <m/>
    <m/>
    <m/>
    <m/>
    <m/>
    <n v="0"/>
    <n v="0"/>
    <n v="0"/>
    <n v="0"/>
    <n v="0"/>
    <n v="0"/>
    <n v="5"/>
    <n v="15"/>
    <n v="10"/>
    <n v="8"/>
    <n v="38"/>
  </r>
  <r>
    <x v="18"/>
    <x v="19"/>
    <x v="1"/>
    <m/>
    <x v="1"/>
    <x v="1"/>
    <x v="1"/>
    <n v="2613.5700000000002"/>
    <x v="2"/>
    <x v="5"/>
    <n v="3"/>
    <n v="5"/>
    <n v="4"/>
    <n v="8"/>
    <m/>
    <n v="8"/>
    <n v="8"/>
    <n v="9"/>
    <n v="7"/>
    <n v="32"/>
    <n v="3"/>
    <n v="4"/>
    <n v="2"/>
    <n v="10"/>
    <n v="19"/>
    <n v="7"/>
    <n v="9"/>
    <n v="6"/>
    <n v="10"/>
    <n v="32"/>
  </r>
  <r>
    <x v="18"/>
    <x v="19"/>
    <x v="1"/>
    <m/>
    <x v="1"/>
    <x v="1"/>
    <x v="1"/>
    <n v="2613.5700000000002"/>
    <x v="2"/>
    <x v="6"/>
    <n v="0"/>
    <n v="0"/>
    <n v="0"/>
    <n v="0"/>
    <n v="0"/>
    <n v="0"/>
    <n v="0"/>
    <n v="0"/>
    <n v="0"/>
    <n v="0"/>
    <n v="0"/>
    <n v="0"/>
    <n v="0"/>
    <n v="0"/>
    <n v="0"/>
    <n v="0"/>
    <n v="0"/>
    <n v="0"/>
    <n v="0"/>
    <n v="0"/>
  </r>
  <r>
    <x v="18"/>
    <x v="19"/>
    <x v="1"/>
    <n v="3"/>
    <x v="1"/>
    <x v="1"/>
    <x v="1"/>
    <n v="2613.5700000000002"/>
    <x v="2"/>
    <x v="7"/>
    <n v="0"/>
    <n v="3"/>
    <n v="5"/>
    <n v="2"/>
    <m/>
    <n v="1"/>
    <n v="8"/>
    <n v="5"/>
    <n v="6"/>
    <n v="20"/>
    <n v="2"/>
    <n v="6"/>
    <n v="4"/>
    <n v="6"/>
    <n v="6"/>
    <n v="2"/>
    <n v="6"/>
    <n v="10"/>
    <n v="9"/>
    <m/>
  </r>
  <r>
    <x v="18"/>
    <x v="19"/>
    <x v="1"/>
    <n v="3"/>
    <x v="1"/>
    <x v="1"/>
    <x v="1"/>
    <n v="2613.5700000000002"/>
    <x v="2"/>
    <x v="8"/>
    <n v="0"/>
    <n v="3"/>
    <n v="5"/>
    <n v="2"/>
    <m/>
    <n v="1"/>
    <n v="8"/>
    <n v="5"/>
    <n v="6"/>
    <n v="20"/>
    <n v="2"/>
    <n v="6"/>
    <n v="4"/>
    <n v="6"/>
    <n v="6"/>
    <n v="2"/>
    <n v="6"/>
    <n v="10"/>
    <n v="9"/>
    <m/>
  </r>
  <r>
    <x v="18"/>
    <x v="19"/>
    <x v="1"/>
    <m/>
    <x v="1"/>
    <x v="1"/>
    <x v="1"/>
    <n v="2613.5700000000002"/>
    <x v="2"/>
    <x v="9"/>
    <n v="0"/>
    <n v="7800.7799999999988"/>
    <n v="13001.3"/>
    <n v="5200.5199999999995"/>
    <n v="26002.6"/>
    <n v="2600.2599999999998"/>
    <n v="20802.079999999998"/>
    <n v="13001.3"/>
    <n v="15601.559999999998"/>
    <n v="52005.2"/>
    <n v="5200.5199999999995"/>
    <n v="15601.559999999998"/>
    <n v="10401.039999999999"/>
    <n v="15681.420000000002"/>
    <n v="15681.420000000002"/>
    <n v="5227.1400000000003"/>
    <n v="15681.420000000002"/>
    <n v="26135.7"/>
    <n v="23522.13"/>
    <m/>
  </r>
  <r>
    <x v="18"/>
    <x v="19"/>
    <x v="1"/>
    <m/>
    <x v="1"/>
    <x v="1"/>
    <x v="1"/>
    <n v="2613.5700000000002"/>
    <x v="2"/>
    <x v="10"/>
    <m/>
    <m/>
    <m/>
    <m/>
    <n v="0"/>
    <m/>
    <m/>
    <m/>
    <m/>
    <n v="0"/>
    <n v="5200.5199999999995"/>
    <n v="15601.559999999998"/>
    <n v="10401.039999999999"/>
    <n v="15681.420000000002"/>
    <n v="15681.420000000002"/>
    <n v="5227.1400000000003"/>
    <n v="15681.420000000002"/>
    <n v="26135.7"/>
    <n v="23522.13"/>
    <m/>
  </r>
  <r>
    <x v="18"/>
    <x v="19"/>
    <x v="1"/>
    <m/>
    <x v="1"/>
    <x v="1"/>
    <x v="1"/>
    <n v="2613.5700000000002"/>
    <x v="2"/>
    <x v="11"/>
    <m/>
    <m/>
    <m/>
    <m/>
    <m/>
    <m/>
    <m/>
    <m/>
    <m/>
    <m/>
    <m/>
    <m/>
    <m/>
    <n v="10"/>
    <n v="10"/>
    <n v="5"/>
    <n v="15"/>
    <n v="10"/>
    <n v="8"/>
    <n v="38"/>
  </r>
  <r>
    <x v="19"/>
    <x v="20"/>
    <x v="3"/>
    <m/>
    <x v="1"/>
    <x v="1"/>
    <x v="6"/>
    <n v="9796.41"/>
    <x v="4"/>
    <x v="0"/>
    <m/>
    <m/>
    <m/>
    <m/>
    <m/>
    <m/>
    <m/>
    <m/>
    <m/>
    <n v="0"/>
    <n v="0"/>
    <n v="0"/>
    <n v="35"/>
    <n v="-10"/>
    <n v="25"/>
    <n v="0"/>
    <n v="0"/>
    <n v="0"/>
    <n v="0"/>
    <m/>
  </r>
  <r>
    <x v="19"/>
    <x v="20"/>
    <x v="3"/>
    <m/>
    <x v="1"/>
    <x v="1"/>
    <x v="6"/>
    <n v="9796.41"/>
    <x v="4"/>
    <x v="1"/>
    <m/>
    <m/>
    <m/>
    <m/>
    <m/>
    <m/>
    <m/>
    <m/>
    <m/>
    <n v="0"/>
    <m/>
    <m/>
    <n v="0"/>
    <n v="0"/>
    <n v="0"/>
    <n v="0"/>
    <n v="0"/>
    <n v="0"/>
    <n v="0"/>
    <m/>
  </r>
  <r>
    <x v="19"/>
    <x v="20"/>
    <x v="3"/>
    <m/>
    <x v="1"/>
    <x v="1"/>
    <x v="6"/>
    <n v="9796.41"/>
    <x v="4"/>
    <x v="2"/>
    <m/>
    <m/>
    <m/>
    <m/>
    <m/>
    <m/>
    <m/>
    <m/>
    <m/>
    <n v="0"/>
    <m/>
    <m/>
    <n v="35"/>
    <n v="0"/>
    <n v="0"/>
    <n v="10"/>
    <n v="5"/>
    <n v="15"/>
    <n v="20"/>
    <n v="50"/>
  </r>
  <r>
    <x v="19"/>
    <x v="20"/>
    <x v="3"/>
    <m/>
    <x v="1"/>
    <x v="1"/>
    <x v="6"/>
    <n v="9796.41"/>
    <x v="4"/>
    <x v="3"/>
    <n v="0"/>
    <n v="0"/>
    <n v="0"/>
    <n v="0"/>
    <m/>
    <n v="0"/>
    <n v="0"/>
    <n v="0"/>
    <n v="0"/>
    <m/>
    <n v="0"/>
    <n v="0"/>
    <n v="0"/>
    <n v="0"/>
    <m/>
    <n v="11"/>
    <n v="10"/>
    <n v="10"/>
    <n v="12"/>
    <n v="43"/>
  </r>
  <r>
    <x v="19"/>
    <x v="20"/>
    <x v="3"/>
    <m/>
    <x v="1"/>
    <x v="1"/>
    <x v="6"/>
    <n v="9796.41"/>
    <x v="4"/>
    <x v="4"/>
    <m/>
    <m/>
    <m/>
    <m/>
    <m/>
    <m/>
    <m/>
    <m/>
    <m/>
    <n v="0"/>
    <n v="0"/>
    <n v="0"/>
    <n v="0"/>
    <n v="0"/>
    <n v="0"/>
    <n v="10"/>
    <n v="5"/>
    <n v="15"/>
    <n v="20"/>
    <n v="50"/>
  </r>
  <r>
    <x v="19"/>
    <x v="20"/>
    <x v="3"/>
    <m/>
    <x v="1"/>
    <x v="1"/>
    <x v="6"/>
    <n v="9796.41"/>
    <x v="4"/>
    <x v="5"/>
    <n v="3"/>
    <n v="6"/>
    <n v="6"/>
    <n v="6"/>
    <m/>
    <n v="7"/>
    <n v="10"/>
    <n v="5"/>
    <n v="22"/>
    <n v="44"/>
    <n v="6"/>
    <n v="2"/>
    <n v="6"/>
    <n v="10"/>
    <n v="24"/>
    <n v="8"/>
    <n v="12"/>
    <n v="4"/>
    <n v="10"/>
    <n v="34"/>
  </r>
  <r>
    <x v="19"/>
    <x v="20"/>
    <x v="3"/>
    <m/>
    <x v="1"/>
    <x v="1"/>
    <x v="6"/>
    <n v="9796.41"/>
    <x v="4"/>
    <x v="6"/>
    <n v="0"/>
    <n v="0"/>
    <n v="0"/>
    <n v="0"/>
    <n v="0"/>
    <n v="0"/>
    <n v="0"/>
    <n v="0"/>
    <n v="0"/>
    <n v="0"/>
    <n v="0"/>
    <n v="0"/>
    <n v="0"/>
    <n v="0"/>
    <n v="0"/>
    <n v="0"/>
    <n v="0"/>
    <n v="0"/>
    <n v="0"/>
    <n v="0"/>
  </r>
  <r>
    <x v="19"/>
    <x v="20"/>
    <x v="3"/>
    <n v="15"/>
    <x v="1"/>
    <x v="1"/>
    <x v="6"/>
    <n v="9796.41"/>
    <x v="4"/>
    <x v="7"/>
    <n v="23"/>
    <n v="17"/>
    <n v="18"/>
    <n v="10"/>
    <m/>
    <n v="4"/>
    <n v="11"/>
    <n v="3"/>
    <n v="16"/>
    <n v="34"/>
    <n v="20"/>
    <n v="35"/>
    <n v="25"/>
    <n v="16"/>
    <n v="16"/>
    <n v="22"/>
    <n v="6"/>
    <n v="12"/>
    <n v="17"/>
    <m/>
  </r>
  <r>
    <x v="19"/>
    <x v="20"/>
    <x v="3"/>
    <n v="15"/>
    <x v="1"/>
    <x v="1"/>
    <x v="6"/>
    <n v="9796.41"/>
    <x v="4"/>
    <x v="8"/>
    <n v="23"/>
    <n v="17"/>
    <n v="18"/>
    <n v="10"/>
    <m/>
    <n v="4"/>
    <n v="11"/>
    <n v="3"/>
    <n v="16"/>
    <n v="34"/>
    <n v="20"/>
    <n v="35"/>
    <n v="25"/>
    <n v="16"/>
    <n v="16"/>
    <n v="22"/>
    <n v="6"/>
    <n v="12"/>
    <n v="17"/>
    <m/>
  </r>
  <r>
    <x v="19"/>
    <x v="20"/>
    <x v="3"/>
    <m/>
    <x v="1"/>
    <x v="1"/>
    <x v="6"/>
    <n v="9796.41"/>
    <x v="4"/>
    <x v="9"/>
    <n v="209964.69999999998"/>
    <n v="155191.29999999999"/>
    <n v="164320.19999999998"/>
    <n v="91289"/>
    <n v="620765.19999999995"/>
    <n v="36515.599999999999"/>
    <n v="100417.9"/>
    <n v="27386.699999999997"/>
    <n v="146062.39999999999"/>
    <n v="310382.59999999998"/>
    <n v="182578"/>
    <n v="319511.5"/>
    <n v="228222.5"/>
    <n v="156742.56"/>
    <n v="156742.56"/>
    <n v="215521.02"/>
    <n v="58778.46"/>
    <n v="117556.92"/>
    <n v="166538.97"/>
    <m/>
  </r>
  <r>
    <x v="19"/>
    <x v="20"/>
    <x v="3"/>
    <m/>
    <x v="1"/>
    <x v="1"/>
    <x v="6"/>
    <n v="9796.41"/>
    <x v="4"/>
    <x v="10"/>
    <m/>
    <m/>
    <m/>
    <m/>
    <n v="0"/>
    <m/>
    <m/>
    <m/>
    <m/>
    <n v="0"/>
    <n v="182578"/>
    <n v="319511.5"/>
    <n v="228222.5"/>
    <n v="156742.56"/>
    <n v="156742.56"/>
    <n v="215521.02"/>
    <n v="58778.46"/>
    <n v="117556.92"/>
    <n v="166538.97"/>
    <m/>
  </r>
  <r>
    <x v="19"/>
    <x v="20"/>
    <x v="3"/>
    <m/>
    <x v="1"/>
    <x v="1"/>
    <x v="6"/>
    <n v="9796.41"/>
    <x v="4"/>
    <x v="11"/>
    <m/>
    <m/>
    <m/>
    <m/>
    <m/>
    <m/>
    <m/>
    <m/>
    <m/>
    <m/>
    <m/>
    <m/>
    <m/>
    <n v="10"/>
    <n v="10"/>
    <n v="10"/>
    <n v="5"/>
    <n v="15"/>
    <n v="20"/>
    <n v="50"/>
  </r>
  <r>
    <x v="20"/>
    <x v="21"/>
    <x v="3"/>
    <m/>
    <x v="1"/>
    <x v="1"/>
    <x v="6"/>
    <n v="10296.959999999999"/>
    <x v="4"/>
    <x v="0"/>
    <m/>
    <m/>
    <m/>
    <m/>
    <m/>
    <m/>
    <m/>
    <m/>
    <m/>
    <n v="0"/>
    <n v="0"/>
    <n v="0"/>
    <n v="13"/>
    <n v="-3"/>
    <n v="10"/>
    <n v="0"/>
    <n v="0"/>
    <n v="0"/>
    <n v="0"/>
    <m/>
  </r>
  <r>
    <x v="20"/>
    <x v="21"/>
    <x v="3"/>
    <m/>
    <x v="1"/>
    <x v="1"/>
    <x v="6"/>
    <n v="10296.959999999999"/>
    <x v="4"/>
    <x v="1"/>
    <m/>
    <m/>
    <m/>
    <m/>
    <m/>
    <m/>
    <m/>
    <m/>
    <m/>
    <n v="0"/>
    <m/>
    <m/>
    <n v="0"/>
    <n v="0"/>
    <n v="0"/>
    <n v="0"/>
    <n v="0"/>
    <n v="0"/>
    <n v="0"/>
    <m/>
  </r>
  <r>
    <x v="20"/>
    <x v="21"/>
    <x v="3"/>
    <m/>
    <x v="1"/>
    <x v="1"/>
    <x v="6"/>
    <n v="10296.959999999999"/>
    <x v="4"/>
    <x v="2"/>
    <m/>
    <m/>
    <m/>
    <m/>
    <m/>
    <m/>
    <m/>
    <m/>
    <m/>
    <n v="0"/>
    <m/>
    <m/>
    <n v="13"/>
    <n v="0"/>
    <n v="0"/>
    <n v="5"/>
    <n v="5"/>
    <n v="2"/>
    <n v="3"/>
    <n v="15"/>
  </r>
  <r>
    <x v="20"/>
    <x v="21"/>
    <x v="3"/>
    <m/>
    <x v="1"/>
    <x v="1"/>
    <x v="6"/>
    <n v="10296.959999999999"/>
    <x v="4"/>
    <x v="3"/>
    <n v="0"/>
    <n v="0"/>
    <n v="0"/>
    <n v="0"/>
    <m/>
    <n v="0"/>
    <n v="0"/>
    <n v="0"/>
    <n v="0"/>
    <m/>
    <n v="0"/>
    <n v="0"/>
    <n v="0"/>
    <n v="0"/>
    <m/>
    <n v="5"/>
    <n v="2"/>
    <n v="2"/>
    <n v="5"/>
    <n v="14"/>
  </r>
  <r>
    <x v="20"/>
    <x v="21"/>
    <x v="3"/>
    <m/>
    <x v="1"/>
    <x v="1"/>
    <x v="6"/>
    <n v="10296.959999999999"/>
    <x v="4"/>
    <x v="4"/>
    <m/>
    <m/>
    <m/>
    <m/>
    <m/>
    <m/>
    <m/>
    <m/>
    <m/>
    <n v="0"/>
    <n v="0"/>
    <n v="0"/>
    <n v="0"/>
    <n v="0"/>
    <n v="0"/>
    <n v="5"/>
    <n v="5"/>
    <n v="2"/>
    <n v="3"/>
    <n v="15"/>
  </r>
  <r>
    <x v="20"/>
    <x v="21"/>
    <x v="3"/>
    <m/>
    <x v="1"/>
    <x v="1"/>
    <x v="6"/>
    <n v="10296.959999999999"/>
    <x v="4"/>
    <x v="5"/>
    <n v="2"/>
    <n v="5"/>
    <n v="3"/>
    <n v="7"/>
    <m/>
    <n v="6"/>
    <n v="1"/>
    <n v="1"/>
    <n v="4"/>
    <n v="12"/>
    <n v="1"/>
    <n v="6"/>
    <n v="2"/>
    <n v="6"/>
    <n v="15"/>
    <n v="2"/>
    <n v="3"/>
    <n v="0"/>
    <n v="4"/>
    <n v="9"/>
  </r>
  <r>
    <x v="20"/>
    <x v="21"/>
    <x v="3"/>
    <m/>
    <x v="1"/>
    <x v="1"/>
    <x v="6"/>
    <n v="10296.959999999999"/>
    <x v="4"/>
    <x v="6"/>
    <n v="0"/>
    <n v="0"/>
    <n v="0"/>
    <n v="0"/>
    <n v="0"/>
    <n v="0"/>
    <n v="0"/>
    <n v="0"/>
    <n v="0"/>
    <n v="0"/>
    <n v="0"/>
    <n v="0"/>
    <n v="0"/>
    <n v="0"/>
    <n v="0"/>
    <n v="0"/>
    <n v="0"/>
    <n v="0"/>
    <n v="0"/>
    <n v="0"/>
  </r>
  <r>
    <x v="20"/>
    <x v="21"/>
    <x v="3"/>
    <n v="2"/>
    <x v="1"/>
    <x v="1"/>
    <x v="6"/>
    <n v="10296.959999999999"/>
    <x v="4"/>
    <x v="7"/>
    <n v="9"/>
    <n v="7"/>
    <n v="5"/>
    <n v="2"/>
    <m/>
    <n v="4"/>
    <n v="9"/>
    <n v="8"/>
    <n v="2"/>
    <n v="23"/>
    <n v="8"/>
    <n v="8"/>
    <n v="5"/>
    <n v="2"/>
    <n v="2"/>
    <n v="5"/>
    <n v="8"/>
    <n v="9"/>
    <n v="11"/>
    <m/>
  </r>
  <r>
    <x v="20"/>
    <x v="21"/>
    <x v="3"/>
    <n v="2"/>
    <x v="1"/>
    <x v="1"/>
    <x v="6"/>
    <n v="10296.959999999999"/>
    <x v="4"/>
    <x v="8"/>
    <n v="9"/>
    <n v="7"/>
    <n v="5"/>
    <n v="2"/>
    <m/>
    <n v="4"/>
    <n v="9"/>
    <n v="8"/>
    <n v="2"/>
    <n v="23"/>
    <n v="8"/>
    <n v="8"/>
    <n v="5"/>
    <n v="2"/>
    <n v="2"/>
    <n v="5"/>
    <n v="8"/>
    <n v="9"/>
    <n v="11"/>
    <m/>
  </r>
  <r>
    <x v="20"/>
    <x v="21"/>
    <x v="3"/>
    <m/>
    <x v="1"/>
    <x v="1"/>
    <x v="6"/>
    <n v="10296.959999999999"/>
    <x v="4"/>
    <x v="9"/>
    <n v="85344.569999999992"/>
    <n v="66379.11"/>
    <n v="47413.649999999994"/>
    <n v="18965.46"/>
    <n v="218102.78999999998"/>
    <n v="37930.92"/>
    <n v="85344.569999999992"/>
    <n v="75861.84"/>
    <n v="18965.46"/>
    <n v="218102.78999999998"/>
    <n v="75861.84"/>
    <n v="75861.84"/>
    <n v="47413.649999999994"/>
    <n v="20593.919999999998"/>
    <n v="20593.919999999998"/>
    <n v="51484.799999999996"/>
    <n v="82375.679999999993"/>
    <n v="92672.639999999985"/>
    <n v="113266.56"/>
    <m/>
  </r>
  <r>
    <x v="20"/>
    <x v="21"/>
    <x v="3"/>
    <m/>
    <x v="1"/>
    <x v="1"/>
    <x v="6"/>
    <n v="10296.959999999999"/>
    <x v="4"/>
    <x v="10"/>
    <m/>
    <m/>
    <m/>
    <m/>
    <n v="0"/>
    <m/>
    <m/>
    <m/>
    <m/>
    <n v="0"/>
    <n v="75861.84"/>
    <n v="75861.84"/>
    <n v="47413.649999999994"/>
    <n v="20593.919999999998"/>
    <n v="20593.919999999998"/>
    <n v="51484.799999999996"/>
    <n v="82375.679999999993"/>
    <n v="92672.639999999985"/>
    <n v="113266.56"/>
    <m/>
  </r>
  <r>
    <x v="20"/>
    <x v="21"/>
    <x v="3"/>
    <m/>
    <x v="1"/>
    <x v="1"/>
    <x v="6"/>
    <n v="10296.959999999999"/>
    <x v="4"/>
    <x v="11"/>
    <m/>
    <m/>
    <m/>
    <m/>
    <m/>
    <m/>
    <m/>
    <m/>
    <m/>
    <m/>
    <m/>
    <m/>
    <m/>
    <n v="3"/>
    <n v="3"/>
    <n v="5"/>
    <n v="5"/>
    <n v="2"/>
    <n v="3"/>
    <n v="15"/>
  </r>
  <r>
    <x v="21"/>
    <x v="22"/>
    <x v="2"/>
    <m/>
    <x v="1"/>
    <x v="2"/>
    <x v="4"/>
    <n v="3174.35"/>
    <x v="3"/>
    <x v="0"/>
    <m/>
    <m/>
    <m/>
    <m/>
    <m/>
    <m/>
    <m/>
    <m/>
    <m/>
    <n v="0"/>
    <n v="0"/>
    <n v="0"/>
    <n v="1420"/>
    <n v="-360"/>
    <n v="1060"/>
    <n v="0"/>
    <n v="0"/>
    <n v="0"/>
    <n v="0"/>
    <m/>
  </r>
  <r>
    <x v="21"/>
    <x v="22"/>
    <x v="2"/>
    <m/>
    <x v="1"/>
    <x v="2"/>
    <x v="4"/>
    <n v="3174.35"/>
    <x v="3"/>
    <x v="1"/>
    <m/>
    <m/>
    <m/>
    <m/>
    <m/>
    <m/>
    <m/>
    <m/>
    <m/>
    <n v="0"/>
    <m/>
    <m/>
    <n v="-360"/>
    <n v="0"/>
    <n v="-360"/>
    <n v="0"/>
    <n v="0"/>
    <n v="0"/>
    <n v="0"/>
    <m/>
  </r>
  <r>
    <x v="21"/>
    <x v="22"/>
    <x v="2"/>
    <m/>
    <x v="1"/>
    <x v="2"/>
    <x v="4"/>
    <n v="3174.35"/>
    <x v="3"/>
    <x v="2"/>
    <m/>
    <m/>
    <m/>
    <m/>
    <m/>
    <m/>
    <m/>
    <m/>
    <m/>
    <n v="0"/>
    <m/>
    <m/>
    <m/>
    <n v="0"/>
    <n v="0"/>
    <n v="384"/>
    <n v="438"/>
    <n v="520"/>
    <n v="510"/>
    <n v="1852"/>
  </r>
  <r>
    <x v="21"/>
    <x v="22"/>
    <x v="2"/>
    <m/>
    <x v="1"/>
    <x v="2"/>
    <x v="4"/>
    <n v="3174.35"/>
    <x v="3"/>
    <x v="3"/>
    <n v="0"/>
    <n v="0"/>
    <n v="0"/>
    <n v="0"/>
    <m/>
    <n v="0"/>
    <n v="0"/>
    <n v="0"/>
    <n v="0"/>
    <m/>
    <n v="0"/>
    <n v="0"/>
    <n v="0"/>
    <n v="0"/>
    <m/>
    <n v="351.59594680177327"/>
    <n v="376.70994300189994"/>
    <n v="342.46358454718177"/>
    <n v="376.25332488917036"/>
    <n v="1447.0227992400255"/>
  </r>
  <r>
    <x v="21"/>
    <x v="22"/>
    <x v="2"/>
    <m/>
    <x v="1"/>
    <x v="2"/>
    <x v="4"/>
    <n v="3174.35"/>
    <x v="3"/>
    <x v="4"/>
    <m/>
    <m/>
    <m/>
    <m/>
    <m/>
    <m/>
    <m/>
    <m/>
    <m/>
    <n v="0"/>
    <n v="405"/>
    <n v="400"/>
    <n v="360"/>
    <n v="360"/>
    <n v="1525"/>
    <n v="384"/>
    <n v="438"/>
    <n v="520"/>
    <n v="510"/>
    <n v="1852"/>
  </r>
  <r>
    <x v="21"/>
    <x v="22"/>
    <x v="2"/>
    <m/>
    <x v="1"/>
    <x v="2"/>
    <x v="4"/>
    <n v="3174.35"/>
    <x v="3"/>
    <x v="5"/>
    <n v="266"/>
    <n v="347"/>
    <n v="338"/>
    <n v="380"/>
    <m/>
    <n v="310"/>
    <n v="383"/>
    <n v="377"/>
    <n v="375"/>
    <n v="1445"/>
    <n v="354"/>
    <n v="367"/>
    <n v="331"/>
    <n v="463"/>
    <n v="1515"/>
    <n v="355"/>
    <n v="450"/>
    <n v="386"/>
    <n v="371"/>
    <n v="1562"/>
  </r>
  <r>
    <x v="21"/>
    <x v="22"/>
    <x v="2"/>
    <m/>
    <x v="1"/>
    <x v="2"/>
    <x v="4"/>
    <n v="3174.35"/>
    <x v="3"/>
    <x v="6"/>
    <n v="0"/>
    <n v="0"/>
    <n v="0"/>
    <n v="0"/>
    <n v="0"/>
    <n v="0"/>
    <n v="0"/>
    <n v="0"/>
    <n v="0"/>
    <n v="0"/>
    <n v="0"/>
    <n v="0"/>
    <n v="0"/>
    <n v="0"/>
    <n v="0"/>
    <n v="0"/>
    <n v="0"/>
    <n v="0"/>
    <n v="0"/>
    <n v="0"/>
  </r>
  <r>
    <x v="21"/>
    <x v="22"/>
    <x v="2"/>
    <n v="100"/>
    <x v="1"/>
    <x v="2"/>
    <x v="4"/>
    <n v="3174.35"/>
    <x v="3"/>
    <x v="7"/>
    <n v="214"/>
    <n v="142"/>
    <n v="59"/>
    <n v="37"/>
    <m/>
    <n v="68"/>
    <n v="127"/>
    <n v="54"/>
    <n v="76"/>
    <n v="325"/>
    <n v="103"/>
    <n v="120"/>
    <n v="137"/>
    <n v="76"/>
    <n v="76"/>
    <n v="57"/>
    <n v="61"/>
    <n v="153"/>
    <n v="256"/>
    <m/>
  </r>
  <r>
    <x v="21"/>
    <x v="22"/>
    <x v="2"/>
    <n v="100"/>
    <x v="1"/>
    <x v="2"/>
    <x v="4"/>
    <n v="3174.35"/>
    <x v="3"/>
    <x v="8"/>
    <n v="214"/>
    <n v="142"/>
    <n v="59"/>
    <n v="37"/>
    <m/>
    <n v="68"/>
    <n v="127"/>
    <n v="54"/>
    <n v="76"/>
    <n v="325"/>
    <n v="103"/>
    <n v="120"/>
    <n v="137"/>
    <n v="76"/>
    <n v="76"/>
    <n v="57"/>
    <n v="61"/>
    <n v="153"/>
    <n v="256"/>
    <m/>
  </r>
  <r>
    <x v="21"/>
    <x v="22"/>
    <x v="2"/>
    <m/>
    <x v="1"/>
    <x v="2"/>
    <x v="4"/>
    <n v="3174.35"/>
    <x v="3"/>
    <x v="9"/>
    <n v="786616.91999999993"/>
    <n v="521960.75999999995"/>
    <n v="216871.02"/>
    <n v="136003.85999999999"/>
    <n v="1661452.56"/>
    <n v="249953.03999999998"/>
    <n v="466824.05999999994"/>
    <n v="198492.12"/>
    <n v="279359.27999999997"/>
    <n v="1194628.4999999998"/>
    <n v="378605.33999999997"/>
    <n v="441093.6"/>
    <n v="415363.13999999996"/>
    <n v="241250.6"/>
    <n v="241250.6"/>
    <n v="180937.94999999998"/>
    <n v="193635.35"/>
    <n v="485675.55"/>
    <n v="812633.59999999998"/>
    <m/>
  </r>
  <r>
    <x v="21"/>
    <x v="22"/>
    <x v="2"/>
    <m/>
    <x v="1"/>
    <x v="2"/>
    <x v="4"/>
    <n v="3174.35"/>
    <x v="3"/>
    <x v="10"/>
    <m/>
    <m/>
    <m/>
    <m/>
    <n v="0"/>
    <m/>
    <m/>
    <m/>
    <m/>
    <n v="0"/>
    <n v="378605.33999999997"/>
    <n v="441093.6"/>
    <n v="415363.13999999996"/>
    <n v="241250.6"/>
    <n v="241250.6"/>
    <n v="180937.94999999998"/>
    <n v="193635.35"/>
    <n v="485675.55"/>
    <n v="812633.59999999998"/>
    <m/>
  </r>
  <r>
    <x v="21"/>
    <x v="22"/>
    <x v="2"/>
    <m/>
    <x v="1"/>
    <x v="2"/>
    <x v="4"/>
    <n v="3174.35"/>
    <x v="3"/>
    <x v="11"/>
    <m/>
    <m/>
    <m/>
    <m/>
    <m/>
    <m/>
    <m/>
    <m/>
    <m/>
    <m/>
    <m/>
    <m/>
    <m/>
    <n v="360"/>
    <n v="360"/>
    <n v="384"/>
    <n v="438"/>
    <n v="520"/>
    <n v="510"/>
    <n v="1852"/>
  </r>
  <r>
    <x v="22"/>
    <x v="23"/>
    <x v="5"/>
    <n v="3"/>
    <x v="0"/>
    <x v="4"/>
    <x v="7"/>
    <n v="25756.39"/>
    <x v="6"/>
    <x v="0"/>
    <m/>
    <m/>
    <m/>
    <m/>
    <m/>
    <m/>
    <m/>
    <m/>
    <m/>
    <n v="0"/>
    <n v="0"/>
    <n v="0"/>
    <n v="-37"/>
    <n v="-20"/>
    <n v="-57"/>
    <n v="0"/>
    <n v="0"/>
    <n v="0"/>
    <n v="0"/>
    <m/>
  </r>
  <r>
    <x v="22"/>
    <x v="23"/>
    <x v="5"/>
    <n v="3"/>
    <x v="0"/>
    <x v="4"/>
    <x v="7"/>
    <n v="25756.39"/>
    <x v="6"/>
    <x v="1"/>
    <m/>
    <m/>
    <m/>
    <m/>
    <m/>
    <m/>
    <m/>
    <m/>
    <m/>
    <n v="0"/>
    <m/>
    <m/>
    <n v="0"/>
    <n v="0"/>
    <n v="0"/>
    <n v="0"/>
    <n v="0"/>
    <n v="0"/>
    <n v="0"/>
    <m/>
  </r>
  <r>
    <x v="22"/>
    <x v="23"/>
    <x v="5"/>
    <n v="3"/>
    <x v="0"/>
    <x v="4"/>
    <x v="7"/>
    <n v="25756.39"/>
    <x v="6"/>
    <x v="2"/>
    <m/>
    <m/>
    <m/>
    <m/>
    <m/>
    <m/>
    <m/>
    <m/>
    <m/>
    <n v="0"/>
    <m/>
    <m/>
    <n v="0"/>
    <n v="0"/>
    <n v="0"/>
    <n v="25"/>
    <n v="20"/>
    <n v="22"/>
    <n v="23"/>
    <n v="90"/>
  </r>
  <r>
    <x v="22"/>
    <x v="23"/>
    <x v="5"/>
    <n v="5"/>
    <x v="0"/>
    <x v="4"/>
    <x v="7"/>
    <n v="25756.39"/>
    <x v="6"/>
    <x v="3"/>
    <n v="0"/>
    <n v="0"/>
    <n v="0"/>
    <n v="0"/>
    <m/>
    <n v="0"/>
    <n v="0"/>
    <n v="0"/>
    <n v="0"/>
    <m/>
    <n v="0"/>
    <n v="0"/>
    <n v="0"/>
    <n v="0"/>
    <m/>
    <n v="25"/>
    <n v="15"/>
    <n v="8"/>
    <n v="3"/>
    <n v="51"/>
  </r>
  <r>
    <x v="22"/>
    <x v="23"/>
    <x v="5"/>
    <n v="3"/>
    <x v="0"/>
    <x v="4"/>
    <x v="7"/>
    <n v="25756.39"/>
    <x v="6"/>
    <x v="4"/>
    <m/>
    <m/>
    <m/>
    <m/>
    <m/>
    <m/>
    <m/>
    <m/>
    <m/>
    <n v="0"/>
    <n v="45"/>
    <n v="37"/>
    <n v="37"/>
    <n v="30"/>
    <n v="149"/>
    <n v="25"/>
    <n v="20"/>
    <n v="22"/>
    <n v="23"/>
    <n v="90"/>
  </r>
  <r>
    <x v="22"/>
    <x v="23"/>
    <x v="5"/>
    <n v="5"/>
    <x v="0"/>
    <x v="4"/>
    <x v="7"/>
    <n v="25756.39"/>
    <x v="6"/>
    <x v="5"/>
    <n v="40"/>
    <n v="40"/>
    <n v="31"/>
    <n v="38"/>
    <m/>
    <n v="40"/>
    <n v="35"/>
    <n v="33"/>
    <n v="55"/>
    <n v="163"/>
    <n v="35"/>
    <n v="43"/>
    <n v="31"/>
    <n v="30"/>
    <n v="139"/>
    <n v="14"/>
    <n v="29"/>
    <n v="22"/>
    <n v="29"/>
    <n v="94"/>
  </r>
  <r>
    <x v="22"/>
    <x v="23"/>
    <x v="5"/>
    <n v="5"/>
    <x v="0"/>
    <x v="4"/>
    <x v="7"/>
    <n v="25756.39"/>
    <x v="6"/>
    <x v="6"/>
    <n v="0"/>
    <n v="0"/>
    <n v="0"/>
    <n v="0"/>
    <n v="0"/>
    <n v="0"/>
    <n v="0"/>
    <n v="0"/>
    <n v="0"/>
    <n v="0"/>
    <n v="0"/>
    <n v="0"/>
    <n v="0"/>
    <n v="0"/>
    <n v="0"/>
    <n v="9"/>
    <n v="5"/>
    <n v="1"/>
    <n v="8"/>
    <n v="23"/>
  </r>
  <r>
    <x v="22"/>
    <x v="23"/>
    <x v="5"/>
    <n v="3"/>
    <x v="0"/>
    <x v="4"/>
    <x v="7"/>
    <n v="25756.39"/>
    <x v="6"/>
    <x v="7"/>
    <n v="10"/>
    <n v="29"/>
    <n v="28"/>
    <n v="13"/>
    <m/>
    <n v="11"/>
    <n v="9"/>
    <n v="10"/>
    <n v="12"/>
    <n v="42"/>
    <n v="20"/>
    <n v="29"/>
    <n v="25"/>
    <n v="12"/>
    <n v="12"/>
    <n v="18"/>
    <n v="12"/>
    <n v="7"/>
    <n v="3"/>
    <m/>
  </r>
  <r>
    <x v="22"/>
    <x v="23"/>
    <x v="5"/>
    <n v="3"/>
    <x v="0"/>
    <x v="4"/>
    <x v="7"/>
    <n v="25756.39"/>
    <x v="6"/>
    <x v="8"/>
    <n v="10"/>
    <n v="29"/>
    <n v="28"/>
    <n v="13"/>
    <m/>
    <n v="11"/>
    <n v="9"/>
    <n v="10"/>
    <n v="12"/>
    <n v="42"/>
    <n v="20"/>
    <n v="29"/>
    <n v="25"/>
    <n v="12"/>
    <n v="12"/>
    <n v="18"/>
    <n v="12"/>
    <n v="7"/>
    <n v="3"/>
    <m/>
  </r>
  <r>
    <x v="22"/>
    <x v="23"/>
    <x v="5"/>
    <n v="3"/>
    <x v="0"/>
    <x v="4"/>
    <x v="7"/>
    <n v="25756.39"/>
    <x v="6"/>
    <x v="9"/>
    <n v="312123.5"/>
    <n v="905158.14999999991"/>
    <n v="873945.79999999993"/>
    <n v="405760.55"/>
    <n v="2496987.9999999995"/>
    <n v="343335.85"/>
    <n v="280911.14999999997"/>
    <n v="312123.5"/>
    <n v="374548.19999999995"/>
    <n v="1310918.7"/>
    <n v="624247"/>
    <n v="905158.14999999991"/>
    <n v="967582.85"/>
    <n v="309076.68"/>
    <n v="309076.68"/>
    <n v="463615.02"/>
    <n v="309076.68"/>
    <n v="180294.72999999998"/>
    <n v="77269.17"/>
    <m/>
  </r>
  <r>
    <x v="22"/>
    <x v="23"/>
    <x v="5"/>
    <n v="3"/>
    <x v="0"/>
    <x v="4"/>
    <x v="7"/>
    <n v="25756.39"/>
    <x v="6"/>
    <x v="10"/>
    <m/>
    <m/>
    <m/>
    <m/>
    <n v="0"/>
    <m/>
    <m/>
    <m/>
    <m/>
    <n v="0"/>
    <n v="624247"/>
    <n v="905158.14999999991"/>
    <n v="967582.85"/>
    <n v="309076.68"/>
    <n v="309076.68"/>
    <n v="463615.02"/>
    <n v="309076.68"/>
    <n v="180294.72999999998"/>
    <n v="77269.17"/>
    <m/>
  </r>
  <r>
    <x v="22"/>
    <x v="23"/>
    <x v="5"/>
    <n v="3"/>
    <x v="0"/>
    <x v="4"/>
    <x v="7"/>
    <n v="25756.39"/>
    <x v="6"/>
    <x v="11"/>
    <m/>
    <m/>
    <m/>
    <m/>
    <m/>
    <m/>
    <m/>
    <m/>
    <m/>
    <m/>
    <m/>
    <m/>
    <n v="37"/>
    <n v="20"/>
    <n v="57"/>
    <n v="25"/>
    <n v="20"/>
    <n v="22"/>
    <n v="23"/>
    <n v="90"/>
  </r>
  <r>
    <x v="23"/>
    <x v="24"/>
    <x v="1"/>
    <m/>
    <x v="1"/>
    <x v="5"/>
    <x v="1"/>
    <n v="5549.89"/>
    <x v="1"/>
    <x v="0"/>
    <m/>
    <m/>
    <m/>
    <m/>
    <m/>
    <m/>
    <m/>
    <m/>
    <m/>
    <n v="0"/>
    <n v="0"/>
    <n v="0"/>
    <n v="70"/>
    <n v="-33"/>
    <n v="37"/>
    <n v="0"/>
    <n v="0"/>
    <n v="0"/>
    <n v="0"/>
    <m/>
  </r>
  <r>
    <x v="23"/>
    <x v="24"/>
    <x v="1"/>
    <m/>
    <x v="1"/>
    <x v="5"/>
    <x v="1"/>
    <n v="5549.89"/>
    <x v="1"/>
    <x v="1"/>
    <m/>
    <m/>
    <m/>
    <m/>
    <m/>
    <m/>
    <m/>
    <m/>
    <m/>
    <n v="0"/>
    <m/>
    <m/>
    <n v="-10"/>
    <n v="0"/>
    <n v="-10"/>
    <n v="0"/>
    <n v="0"/>
    <n v="0"/>
    <n v="0"/>
    <m/>
  </r>
  <r>
    <x v="23"/>
    <x v="24"/>
    <x v="1"/>
    <m/>
    <x v="1"/>
    <x v="5"/>
    <x v="1"/>
    <n v="5549.89"/>
    <x v="1"/>
    <x v="2"/>
    <m/>
    <m/>
    <m/>
    <m/>
    <m/>
    <m/>
    <m/>
    <m/>
    <m/>
    <n v="0"/>
    <m/>
    <m/>
    <n v="70"/>
    <n v="0"/>
    <n v="0"/>
    <n v="15"/>
    <n v="20"/>
    <n v="15"/>
    <n v="10"/>
    <n v="60"/>
  </r>
  <r>
    <x v="23"/>
    <x v="24"/>
    <x v="1"/>
    <m/>
    <x v="1"/>
    <x v="5"/>
    <x v="1"/>
    <n v="5549.89"/>
    <x v="1"/>
    <x v="3"/>
    <n v="0"/>
    <n v="0"/>
    <n v="0"/>
    <n v="0"/>
    <m/>
    <n v="0"/>
    <n v="0"/>
    <n v="0"/>
    <n v="0"/>
    <m/>
    <n v="0"/>
    <n v="0"/>
    <n v="0"/>
    <n v="0"/>
    <m/>
    <n v="20"/>
    <n v="20"/>
    <n v="25"/>
    <n v="25"/>
    <n v="90"/>
  </r>
  <r>
    <x v="23"/>
    <x v="24"/>
    <x v="1"/>
    <m/>
    <x v="1"/>
    <x v="5"/>
    <x v="1"/>
    <n v="5549.89"/>
    <x v="1"/>
    <x v="4"/>
    <m/>
    <m/>
    <m/>
    <m/>
    <m/>
    <m/>
    <m/>
    <m/>
    <m/>
    <n v="0"/>
    <n v="0"/>
    <n v="0"/>
    <n v="0"/>
    <n v="0"/>
    <n v="0"/>
    <n v="15"/>
    <n v="20"/>
    <n v="15"/>
    <n v="10"/>
    <n v="60"/>
  </r>
  <r>
    <x v="23"/>
    <x v="24"/>
    <x v="1"/>
    <m/>
    <x v="1"/>
    <x v="5"/>
    <x v="1"/>
    <n v="5549.89"/>
    <x v="1"/>
    <x v="5"/>
    <n v="20"/>
    <n v="14"/>
    <n v="17"/>
    <n v="26"/>
    <m/>
    <n v="10"/>
    <n v="18"/>
    <n v="8"/>
    <n v="20"/>
    <n v="56"/>
    <n v="16"/>
    <n v="19"/>
    <n v="21"/>
    <n v="12"/>
    <n v="68"/>
    <n v="11"/>
    <n v="16"/>
    <n v="12"/>
    <n v="17"/>
    <n v="56"/>
  </r>
  <r>
    <x v="23"/>
    <x v="24"/>
    <x v="1"/>
    <m/>
    <x v="1"/>
    <x v="5"/>
    <x v="1"/>
    <n v="5549.89"/>
    <x v="1"/>
    <x v="6"/>
    <n v="0"/>
    <n v="0"/>
    <n v="0"/>
    <n v="0"/>
    <n v="0"/>
    <n v="0"/>
    <n v="0"/>
    <n v="0"/>
    <n v="0"/>
    <n v="0"/>
    <n v="0"/>
    <n v="0"/>
    <n v="0"/>
    <n v="0"/>
    <n v="0"/>
    <n v="0"/>
    <n v="0"/>
    <n v="0"/>
    <n v="0"/>
    <n v="0"/>
  </r>
  <r>
    <x v="23"/>
    <x v="24"/>
    <x v="1"/>
    <n v="8"/>
    <x v="1"/>
    <x v="5"/>
    <x v="1"/>
    <n v="5549.89"/>
    <x v="1"/>
    <x v="7"/>
    <n v="14"/>
    <n v="18"/>
    <n v="4"/>
    <n v="7"/>
    <m/>
    <n v="11"/>
    <n v="13"/>
    <n v="13"/>
    <n v="20"/>
    <n v="57"/>
    <n v="14"/>
    <n v="16"/>
    <n v="5"/>
    <n v="20"/>
    <n v="20"/>
    <n v="24"/>
    <n v="29"/>
    <n v="26"/>
    <n v="23"/>
    <m/>
  </r>
  <r>
    <x v="23"/>
    <x v="24"/>
    <x v="1"/>
    <n v="8"/>
    <x v="1"/>
    <x v="5"/>
    <x v="1"/>
    <n v="5549.89"/>
    <x v="1"/>
    <x v="8"/>
    <n v="14"/>
    <n v="18"/>
    <n v="4"/>
    <n v="7"/>
    <m/>
    <n v="11"/>
    <n v="13"/>
    <n v="13"/>
    <n v="20"/>
    <n v="57"/>
    <n v="14"/>
    <n v="16"/>
    <n v="5"/>
    <n v="20"/>
    <n v="20"/>
    <n v="24"/>
    <n v="29"/>
    <n v="26"/>
    <n v="23"/>
    <m/>
  </r>
  <r>
    <x v="23"/>
    <x v="24"/>
    <x v="1"/>
    <m/>
    <x v="1"/>
    <x v="5"/>
    <x v="1"/>
    <n v="5549.89"/>
    <x v="1"/>
    <x v="9"/>
    <n v="81042.080000000002"/>
    <n v="104196.96"/>
    <n v="23154.880000000001"/>
    <n v="40521.040000000001"/>
    <n v="248914.96000000002"/>
    <n v="63675.920000000006"/>
    <n v="75253.36"/>
    <n v="75253.36"/>
    <n v="115774.40000000001"/>
    <n v="329957.04000000004"/>
    <n v="81042.080000000002"/>
    <n v="92619.520000000004"/>
    <n v="28943.600000000002"/>
    <n v="110997.8"/>
    <n v="110997.8"/>
    <n v="133197.36000000002"/>
    <n v="160946.81"/>
    <n v="144297.14000000001"/>
    <n v="127647.47"/>
    <m/>
  </r>
  <r>
    <x v="23"/>
    <x v="24"/>
    <x v="1"/>
    <m/>
    <x v="1"/>
    <x v="5"/>
    <x v="1"/>
    <n v="5549.89"/>
    <x v="1"/>
    <x v="10"/>
    <m/>
    <m/>
    <m/>
    <m/>
    <n v="0"/>
    <m/>
    <m/>
    <m/>
    <m/>
    <n v="0"/>
    <n v="81042.080000000002"/>
    <n v="92619.520000000004"/>
    <n v="28943.600000000002"/>
    <n v="110997.8"/>
    <n v="110997.8"/>
    <n v="133197.36000000002"/>
    <n v="160946.81"/>
    <n v="144297.14000000001"/>
    <n v="127647.47"/>
    <m/>
  </r>
  <r>
    <x v="23"/>
    <x v="24"/>
    <x v="1"/>
    <m/>
    <x v="1"/>
    <x v="5"/>
    <x v="1"/>
    <n v="5549.89"/>
    <x v="1"/>
    <x v="11"/>
    <m/>
    <m/>
    <m/>
    <m/>
    <m/>
    <m/>
    <m/>
    <m/>
    <m/>
    <m/>
    <m/>
    <m/>
    <m/>
    <n v="33"/>
    <n v="33"/>
    <n v="15"/>
    <n v="20"/>
    <n v="15"/>
    <n v="10"/>
    <n v="60"/>
  </r>
  <r>
    <x v="24"/>
    <x v="25"/>
    <x v="3"/>
    <m/>
    <x v="1"/>
    <x v="1"/>
    <x v="6"/>
    <n v="2439.4"/>
    <x v="4"/>
    <x v="0"/>
    <m/>
    <m/>
    <m/>
    <m/>
    <m/>
    <m/>
    <m/>
    <m/>
    <m/>
    <n v="0"/>
    <n v="0"/>
    <n v="0"/>
    <n v="375"/>
    <n v="-71"/>
    <n v="304"/>
    <n v="0"/>
    <n v="0"/>
    <n v="0"/>
    <n v="0"/>
    <m/>
  </r>
  <r>
    <x v="24"/>
    <x v="25"/>
    <x v="3"/>
    <m/>
    <x v="1"/>
    <x v="1"/>
    <x v="6"/>
    <n v="2439.4"/>
    <x v="4"/>
    <x v="1"/>
    <m/>
    <m/>
    <m/>
    <m/>
    <m/>
    <m/>
    <m/>
    <m/>
    <m/>
    <n v="0"/>
    <m/>
    <m/>
    <n v="-100"/>
    <n v="0"/>
    <n v="-100"/>
    <n v="0"/>
    <n v="0"/>
    <n v="0"/>
    <n v="0"/>
    <m/>
  </r>
  <r>
    <x v="24"/>
    <x v="25"/>
    <x v="3"/>
    <m/>
    <x v="1"/>
    <x v="1"/>
    <x v="6"/>
    <n v="2439.4"/>
    <x v="4"/>
    <x v="2"/>
    <m/>
    <m/>
    <m/>
    <m/>
    <m/>
    <m/>
    <m/>
    <m/>
    <m/>
    <n v="0"/>
    <m/>
    <m/>
    <n v="375"/>
    <n v="0"/>
    <n v="0"/>
    <n v="60"/>
    <n v="65"/>
    <n v="70"/>
    <n v="102"/>
    <n v="297"/>
  </r>
  <r>
    <x v="24"/>
    <x v="25"/>
    <x v="3"/>
    <m/>
    <x v="1"/>
    <x v="1"/>
    <x v="6"/>
    <n v="2439.4"/>
    <x v="4"/>
    <x v="3"/>
    <n v="0"/>
    <n v="0"/>
    <n v="0"/>
    <n v="0"/>
    <m/>
    <n v="0"/>
    <n v="0"/>
    <n v="0"/>
    <n v="0"/>
    <m/>
    <n v="0"/>
    <n v="0"/>
    <n v="0"/>
    <n v="0"/>
    <m/>
    <n v="90"/>
    <n v="85"/>
    <n v="90"/>
    <n v="110"/>
    <n v="375"/>
  </r>
  <r>
    <x v="24"/>
    <x v="25"/>
    <x v="3"/>
    <m/>
    <x v="1"/>
    <x v="1"/>
    <x v="6"/>
    <n v="2439.4"/>
    <x v="4"/>
    <x v="4"/>
    <m/>
    <m/>
    <m/>
    <m/>
    <m/>
    <m/>
    <m/>
    <m/>
    <m/>
    <n v="0"/>
    <n v="0"/>
    <n v="0"/>
    <n v="0"/>
    <n v="0"/>
    <n v="0"/>
    <n v="60"/>
    <n v="65"/>
    <n v="70"/>
    <n v="102"/>
    <n v="297"/>
  </r>
  <r>
    <x v="24"/>
    <x v="25"/>
    <x v="3"/>
    <m/>
    <x v="1"/>
    <x v="1"/>
    <x v="6"/>
    <n v="2439.4"/>
    <x v="4"/>
    <x v="5"/>
    <n v="63"/>
    <n v="91"/>
    <n v="93"/>
    <n v="138"/>
    <m/>
    <n v="105"/>
    <n v="96"/>
    <n v="86"/>
    <n v="128"/>
    <n v="415"/>
    <n v="93"/>
    <n v="84"/>
    <n v="73"/>
    <n v="100"/>
    <n v="350"/>
    <n v="51"/>
    <n v="86"/>
    <n v="63"/>
    <n v="65"/>
    <n v="265"/>
  </r>
  <r>
    <x v="24"/>
    <x v="25"/>
    <x v="3"/>
    <m/>
    <x v="1"/>
    <x v="1"/>
    <x v="6"/>
    <n v="2439.4"/>
    <x v="4"/>
    <x v="6"/>
    <n v="0"/>
    <n v="0"/>
    <n v="0"/>
    <n v="0"/>
    <n v="0"/>
    <n v="0"/>
    <n v="0"/>
    <n v="0"/>
    <n v="0"/>
    <n v="0"/>
    <n v="0"/>
    <n v="0"/>
    <n v="0"/>
    <n v="0"/>
    <n v="0"/>
    <n v="0"/>
    <n v="0"/>
    <n v="0"/>
    <n v="0"/>
    <n v="0"/>
  </r>
  <r>
    <x v="24"/>
    <x v="25"/>
    <x v="3"/>
    <n v="30"/>
    <x v="1"/>
    <x v="1"/>
    <x v="6"/>
    <n v="2439.4"/>
    <x v="4"/>
    <x v="7"/>
    <n v="78"/>
    <n v="84"/>
    <n v="52"/>
    <n v="28"/>
    <m/>
    <n v="55"/>
    <n v="65"/>
    <n v="46"/>
    <n v="52"/>
    <n v="218"/>
    <n v="58"/>
    <n v="60"/>
    <n v="89"/>
    <n v="52"/>
    <n v="52"/>
    <n v="63"/>
    <n v="45"/>
    <n v="54"/>
    <n v="85"/>
    <m/>
  </r>
  <r>
    <x v="24"/>
    <x v="25"/>
    <x v="3"/>
    <n v="30"/>
    <x v="1"/>
    <x v="1"/>
    <x v="6"/>
    <n v="2439.4"/>
    <x v="4"/>
    <x v="8"/>
    <n v="78"/>
    <n v="84"/>
    <n v="52"/>
    <n v="28"/>
    <m/>
    <n v="55"/>
    <n v="65"/>
    <n v="46"/>
    <n v="52"/>
    <n v="218"/>
    <n v="58"/>
    <n v="60"/>
    <n v="89"/>
    <n v="52"/>
    <n v="52"/>
    <n v="63"/>
    <n v="45"/>
    <n v="54"/>
    <n v="85"/>
    <m/>
  </r>
  <r>
    <x v="24"/>
    <x v="25"/>
    <x v="3"/>
    <m/>
    <x v="1"/>
    <x v="1"/>
    <x v="6"/>
    <n v="2439.4"/>
    <x v="4"/>
    <x v="9"/>
    <n v="187476.12"/>
    <n v="201897.36"/>
    <n v="124984.08"/>
    <n v="67299.12"/>
    <n v="581656.67999999993"/>
    <n v="132194.70000000001"/>
    <n v="156230.1"/>
    <n v="110562.84"/>
    <n v="124984.08"/>
    <n v="523971.72000000003"/>
    <n v="139405.32"/>
    <n v="144212.4"/>
    <n v="213915.06"/>
    <n v="126848.8"/>
    <n v="126848.8"/>
    <n v="153682.20000000001"/>
    <n v="109773"/>
    <n v="131727.6"/>
    <n v="207349"/>
    <m/>
  </r>
  <r>
    <x v="24"/>
    <x v="25"/>
    <x v="3"/>
    <m/>
    <x v="1"/>
    <x v="1"/>
    <x v="6"/>
    <n v="2439.4"/>
    <x v="4"/>
    <x v="10"/>
    <m/>
    <m/>
    <m/>
    <m/>
    <n v="0"/>
    <m/>
    <m/>
    <m/>
    <m/>
    <n v="0"/>
    <n v="139405.32"/>
    <n v="144212.4"/>
    <n v="213915.06"/>
    <n v="126848.8"/>
    <n v="126848.8"/>
    <n v="153682.20000000001"/>
    <n v="109773"/>
    <n v="131727.6"/>
    <n v="207349"/>
    <m/>
  </r>
  <r>
    <x v="24"/>
    <x v="25"/>
    <x v="3"/>
    <m/>
    <x v="1"/>
    <x v="1"/>
    <x v="6"/>
    <n v="2439.4"/>
    <x v="4"/>
    <x v="11"/>
    <m/>
    <m/>
    <m/>
    <m/>
    <m/>
    <m/>
    <m/>
    <m/>
    <m/>
    <m/>
    <m/>
    <m/>
    <m/>
    <n v="71"/>
    <n v="71"/>
    <n v="60"/>
    <n v="65"/>
    <n v="70"/>
    <n v="102"/>
    <n v="297"/>
  </r>
  <r>
    <x v="25"/>
    <x v="26"/>
    <x v="3"/>
    <m/>
    <x v="1"/>
    <x v="1"/>
    <x v="6"/>
    <n v="2726.7"/>
    <x v="4"/>
    <x v="0"/>
    <m/>
    <m/>
    <m/>
    <m/>
    <m/>
    <m/>
    <m/>
    <m/>
    <m/>
    <n v="0"/>
    <n v="0"/>
    <n v="0"/>
    <n v="93"/>
    <n v="0"/>
    <n v="93"/>
    <n v="0"/>
    <n v="0"/>
    <n v="0"/>
    <n v="0"/>
    <m/>
  </r>
  <r>
    <x v="25"/>
    <x v="26"/>
    <x v="3"/>
    <m/>
    <x v="1"/>
    <x v="1"/>
    <x v="6"/>
    <n v="2726.7"/>
    <x v="4"/>
    <x v="1"/>
    <m/>
    <m/>
    <m/>
    <m/>
    <m/>
    <m/>
    <m/>
    <m/>
    <m/>
    <n v="0"/>
    <m/>
    <m/>
    <n v="-30"/>
    <n v="0"/>
    <n v="-30"/>
    <n v="0"/>
    <n v="0"/>
    <n v="0"/>
    <n v="0"/>
    <m/>
  </r>
  <r>
    <x v="25"/>
    <x v="26"/>
    <x v="3"/>
    <m/>
    <x v="1"/>
    <x v="1"/>
    <x v="6"/>
    <n v="2726.7"/>
    <x v="4"/>
    <x v="2"/>
    <m/>
    <m/>
    <m/>
    <m/>
    <m/>
    <m/>
    <m/>
    <m/>
    <m/>
    <n v="0"/>
    <m/>
    <m/>
    <n v="93"/>
    <n v="0"/>
    <n v="0"/>
    <n v="12"/>
    <n v="2"/>
    <n v="8"/>
    <n v="20"/>
    <n v="42"/>
  </r>
  <r>
    <x v="25"/>
    <x v="26"/>
    <x v="3"/>
    <m/>
    <x v="1"/>
    <x v="1"/>
    <x v="6"/>
    <n v="2726.7"/>
    <x v="4"/>
    <x v="3"/>
    <n v="0"/>
    <n v="0"/>
    <n v="0"/>
    <n v="0"/>
    <m/>
    <n v="0"/>
    <n v="0"/>
    <n v="0"/>
    <n v="0"/>
    <m/>
    <n v="0"/>
    <n v="0"/>
    <n v="0"/>
    <n v="0"/>
    <m/>
    <n v="15"/>
    <n v="15"/>
    <n v="20"/>
    <n v="20"/>
    <n v="70"/>
  </r>
  <r>
    <x v="25"/>
    <x v="26"/>
    <x v="3"/>
    <m/>
    <x v="1"/>
    <x v="1"/>
    <x v="6"/>
    <n v="2726.7"/>
    <x v="4"/>
    <x v="4"/>
    <m/>
    <m/>
    <m/>
    <m/>
    <m/>
    <m/>
    <m/>
    <m/>
    <m/>
    <n v="0"/>
    <n v="0"/>
    <n v="0"/>
    <n v="0"/>
    <n v="0"/>
    <n v="0"/>
    <n v="12"/>
    <n v="2"/>
    <n v="8"/>
    <n v="20"/>
    <n v="42"/>
  </r>
  <r>
    <x v="25"/>
    <x v="26"/>
    <x v="3"/>
    <m/>
    <x v="1"/>
    <x v="1"/>
    <x v="6"/>
    <n v="2726.7"/>
    <x v="4"/>
    <x v="5"/>
    <n v="19"/>
    <n v="37"/>
    <n v="33"/>
    <n v="36"/>
    <m/>
    <n v="28"/>
    <n v="35"/>
    <n v="23"/>
    <n v="25"/>
    <n v="111"/>
    <n v="27"/>
    <n v="18"/>
    <n v="21"/>
    <n v="25"/>
    <n v="91"/>
    <n v="10"/>
    <n v="20"/>
    <n v="13"/>
    <n v="14"/>
    <n v="57"/>
  </r>
  <r>
    <x v="25"/>
    <x v="26"/>
    <x v="3"/>
    <m/>
    <x v="1"/>
    <x v="1"/>
    <x v="6"/>
    <n v="2726.7"/>
    <x v="4"/>
    <x v="6"/>
    <n v="0"/>
    <n v="0"/>
    <n v="0"/>
    <n v="0"/>
    <n v="0"/>
    <n v="0"/>
    <n v="0"/>
    <n v="0"/>
    <n v="0"/>
    <n v="0"/>
    <n v="0"/>
    <n v="0"/>
    <n v="0"/>
    <n v="0"/>
    <n v="0"/>
    <n v="0"/>
    <n v="0"/>
    <n v="0"/>
    <n v="0"/>
    <n v="0"/>
  </r>
  <r>
    <x v="25"/>
    <x v="26"/>
    <x v="3"/>
    <n v="15"/>
    <x v="1"/>
    <x v="1"/>
    <x v="6"/>
    <n v="2726.7"/>
    <x v="4"/>
    <x v="7"/>
    <n v="25"/>
    <n v="29"/>
    <n v="27"/>
    <n v="44"/>
    <m/>
    <n v="38"/>
    <n v="38"/>
    <n v="38"/>
    <n v="31"/>
    <n v="145"/>
    <n v="38"/>
    <n v="39"/>
    <n v="47"/>
    <n v="31"/>
    <n v="31"/>
    <n v="38"/>
    <n v="24"/>
    <n v="17"/>
    <n v="23"/>
    <m/>
  </r>
  <r>
    <x v="25"/>
    <x v="26"/>
    <x v="3"/>
    <n v="15"/>
    <x v="1"/>
    <x v="1"/>
    <x v="6"/>
    <n v="2726.7"/>
    <x v="4"/>
    <x v="8"/>
    <n v="25"/>
    <n v="29"/>
    <n v="27"/>
    <n v="44"/>
    <m/>
    <n v="38"/>
    <n v="38"/>
    <n v="38"/>
    <n v="31"/>
    <n v="145"/>
    <n v="38"/>
    <n v="39"/>
    <n v="47"/>
    <n v="31"/>
    <n v="31"/>
    <n v="38"/>
    <n v="24"/>
    <n v="17"/>
    <n v="23"/>
    <m/>
  </r>
  <r>
    <x v="25"/>
    <x v="26"/>
    <x v="3"/>
    <m/>
    <x v="1"/>
    <x v="1"/>
    <x v="6"/>
    <n v="2726.7"/>
    <x v="4"/>
    <x v="9"/>
    <n v="67196.750000000015"/>
    <n v="77948.23000000001"/>
    <n v="72572.490000000005"/>
    <n v="118266.28000000001"/>
    <n v="335983.75000000006"/>
    <n v="102139.06000000001"/>
    <n v="102139.06000000001"/>
    <n v="102139.06000000001"/>
    <n v="83323.970000000016"/>
    <n v="389741.15000000008"/>
    <n v="102139.06000000001"/>
    <n v="104826.93000000001"/>
    <n v="126329.89000000001"/>
    <n v="84527.7"/>
    <n v="84527.7"/>
    <n v="103614.59999999999"/>
    <n v="65440.799999999996"/>
    <n v="46353.899999999994"/>
    <n v="62714.1"/>
    <m/>
  </r>
  <r>
    <x v="25"/>
    <x v="26"/>
    <x v="3"/>
    <m/>
    <x v="1"/>
    <x v="1"/>
    <x v="6"/>
    <n v="2726.7"/>
    <x v="4"/>
    <x v="10"/>
    <m/>
    <m/>
    <m/>
    <m/>
    <n v="0"/>
    <m/>
    <m/>
    <m/>
    <m/>
    <n v="0"/>
    <n v="102139.06000000001"/>
    <n v="104826.93000000001"/>
    <n v="126329.89000000001"/>
    <n v="84527.7"/>
    <n v="84527.7"/>
    <n v="103614.59999999999"/>
    <n v="65440.799999999996"/>
    <n v="46353.899999999994"/>
    <n v="62714.1"/>
    <m/>
  </r>
  <r>
    <x v="25"/>
    <x v="26"/>
    <x v="3"/>
    <m/>
    <x v="1"/>
    <x v="1"/>
    <x v="6"/>
    <n v="2726.7"/>
    <x v="4"/>
    <x v="11"/>
    <m/>
    <m/>
    <m/>
    <m/>
    <m/>
    <m/>
    <m/>
    <m/>
    <m/>
    <m/>
    <m/>
    <m/>
    <m/>
    <n v="0"/>
    <n v="0"/>
    <n v="12"/>
    <n v="2"/>
    <n v="8"/>
    <n v="20"/>
    <n v="42"/>
  </r>
  <r>
    <x v="26"/>
    <x v="27"/>
    <x v="1"/>
    <m/>
    <x v="1"/>
    <x v="5"/>
    <x v="2"/>
    <n v="8194.16"/>
    <x v="1"/>
    <x v="0"/>
    <m/>
    <m/>
    <m/>
    <m/>
    <m/>
    <m/>
    <m/>
    <m/>
    <m/>
    <n v="0"/>
    <n v="0"/>
    <n v="0"/>
    <n v="34"/>
    <n v="-20"/>
    <n v="14"/>
    <n v="0"/>
    <n v="0"/>
    <n v="0"/>
    <n v="0"/>
    <m/>
  </r>
  <r>
    <x v="26"/>
    <x v="27"/>
    <x v="1"/>
    <m/>
    <x v="1"/>
    <x v="5"/>
    <x v="2"/>
    <n v="8194.16"/>
    <x v="1"/>
    <x v="1"/>
    <m/>
    <m/>
    <m/>
    <m/>
    <m/>
    <m/>
    <m/>
    <m/>
    <m/>
    <n v="0"/>
    <m/>
    <m/>
    <n v="-2"/>
    <n v="0"/>
    <n v="-2"/>
    <n v="0"/>
    <n v="0"/>
    <n v="0"/>
    <n v="0"/>
    <m/>
  </r>
  <r>
    <x v="26"/>
    <x v="27"/>
    <x v="1"/>
    <m/>
    <x v="1"/>
    <x v="5"/>
    <x v="2"/>
    <n v="8194.16"/>
    <x v="1"/>
    <x v="2"/>
    <m/>
    <m/>
    <m/>
    <m/>
    <m/>
    <m/>
    <m/>
    <m/>
    <m/>
    <n v="0"/>
    <m/>
    <m/>
    <n v="34"/>
    <n v="0"/>
    <n v="0"/>
    <n v="7"/>
    <n v="22"/>
    <n v="30"/>
    <n v="30"/>
    <n v="89"/>
  </r>
  <r>
    <x v="26"/>
    <x v="27"/>
    <x v="1"/>
    <m/>
    <x v="1"/>
    <x v="5"/>
    <x v="2"/>
    <n v="8194.16"/>
    <x v="1"/>
    <x v="3"/>
    <n v="0"/>
    <n v="0"/>
    <n v="0"/>
    <n v="0"/>
    <m/>
    <n v="0"/>
    <n v="0"/>
    <n v="0"/>
    <n v="0"/>
    <m/>
    <n v="0"/>
    <n v="0"/>
    <n v="0"/>
    <n v="0"/>
    <m/>
    <n v="10"/>
    <n v="10"/>
    <n v="15"/>
    <n v="20"/>
    <n v="55"/>
  </r>
  <r>
    <x v="26"/>
    <x v="27"/>
    <x v="1"/>
    <m/>
    <x v="1"/>
    <x v="5"/>
    <x v="2"/>
    <n v="8194.16"/>
    <x v="1"/>
    <x v="4"/>
    <m/>
    <m/>
    <m/>
    <m/>
    <m/>
    <m/>
    <m/>
    <m/>
    <m/>
    <n v="0"/>
    <n v="0"/>
    <n v="0"/>
    <n v="0"/>
    <n v="0"/>
    <n v="0"/>
    <n v="7"/>
    <n v="22"/>
    <n v="30"/>
    <n v="30"/>
    <n v="89"/>
  </r>
  <r>
    <x v="26"/>
    <x v="27"/>
    <x v="1"/>
    <m/>
    <x v="1"/>
    <x v="5"/>
    <x v="2"/>
    <n v="8194.16"/>
    <x v="1"/>
    <x v="5"/>
    <n v="9"/>
    <n v="5"/>
    <n v="13"/>
    <n v="11"/>
    <m/>
    <n v="12"/>
    <n v="12"/>
    <n v="4"/>
    <n v="11"/>
    <n v="39"/>
    <n v="5"/>
    <n v="5"/>
    <n v="23"/>
    <n v="12"/>
    <n v="45"/>
    <n v="7"/>
    <n v="16"/>
    <n v="21"/>
    <n v="15"/>
    <n v="59"/>
  </r>
  <r>
    <x v="26"/>
    <x v="27"/>
    <x v="1"/>
    <m/>
    <x v="1"/>
    <x v="5"/>
    <x v="2"/>
    <n v="8194.16"/>
    <x v="1"/>
    <x v="6"/>
    <n v="0"/>
    <n v="0"/>
    <n v="0"/>
    <n v="0"/>
    <n v="0"/>
    <n v="0"/>
    <n v="0"/>
    <n v="0"/>
    <n v="0"/>
    <n v="0"/>
    <n v="0"/>
    <n v="0"/>
    <n v="0"/>
    <n v="0"/>
    <n v="0"/>
    <n v="0"/>
    <n v="0"/>
    <n v="0"/>
    <n v="0"/>
    <n v="0"/>
  </r>
  <r>
    <x v="26"/>
    <x v="27"/>
    <x v="1"/>
    <n v="5"/>
    <x v="1"/>
    <x v="5"/>
    <x v="2"/>
    <n v="8194.16"/>
    <x v="1"/>
    <x v="7"/>
    <n v="13"/>
    <n v="13"/>
    <n v="4"/>
    <n v="5"/>
    <m/>
    <n v="8"/>
    <n v="15"/>
    <n v="11"/>
    <n v="8"/>
    <n v="42"/>
    <n v="21"/>
    <n v="20"/>
    <n v="5"/>
    <n v="8"/>
    <n v="8"/>
    <n v="9"/>
    <n v="9"/>
    <n v="7"/>
    <n v="9"/>
    <m/>
  </r>
  <r>
    <x v="26"/>
    <x v="27"/>
    <x v="1"/>
    <n v="5"/>
    <x v="1"/>
    <x v="5"/>
    <x v="2"/>
    <n v="8194.16"/>
    <x v="1"/>
    <x v="8"/>
    <n v="13"/>
    <n v="13"/>
    <n v="4"/>
    <n v="5"/>
    <m/>
    <n v="8"/>
    <n v="15"/>
    <n v="11"/>
    <n v="8"/>
    <n v="42"/>
    <n v="21"/>
    <n v="20"/>
    <n v="5"/>
    <n v="8"/>
    <n v="8"/>
    <n v="9"/>
    <n v="9"/>
    <n v="7"/>
    <n v="9"/>
    <m/>
  </r>
  <r>
    <x v="26"/>
    <x v="27"/>
    <x v="1"/>
    <m/>
    <x v="1"/>
    <x v="5"/>
    <x v="2"/>
    <n v="8194.16"/>
    <x v="1"/>
    <x v="9"/>
    <n v="114905.7"/>
    <n v="114905.7"/>
    <n v="35355.599999999999"/>
    <n v="44194.5"/>
    <n v="309361.5"/>
    <n v="70711.199999999997"/>
    <n v="132583.5"/>
    <n v="97227.9"/>
    <n v="70711.199999999997"/>
    <n v="371233.8"/>
    <n v="185616.9"/>
    <n v="176778"/>
    <n v="44194.5"/>
    <n v="65553.279999999999"/>
    <n v="65553.279999999999"/>
    <n v="73747.44"/>
    <n v="73747.44"/>
    <n v="57359.119999999995"/>
    <n v="73747.44"/>
    <m/>
  </r>
  <r>
    <x v="26"/>
    <x v="27"/>
    <x v="1"/>
    <m/>
    <x v="1"/>
    <x v="5"/>
    <x v="2"/>
    <n v="8194.16"/>
    <x v="1"/>
    <x v="10"/>
    <m/>
    <m/>
    <m/>
    <m/>
    <n v="0"/>
    <m/>
    <m/>
    <m/>
    <m/>
    <n v="0"/>
    <n v="185616.9"/>
    <n v="176778"/>
    <n v="44194.5"/>
    <n v="65553.279999999999"/>
    <n v="65553.279999999999"/>
    <n v="73747.44"/>
    <n v="73747.44"/>
    <n v="57359.119999999995"/>
    <n v="73747.44"/>
    <m/>
  </r>
  <r>
    <x v="26"/>
    <x v="27"/>
    <x v="1"/>
    <m/>
    <x v="1"/>
    <x v="5"/>
    <x v="2"/>
    <n v="8194.16"/>
    <x v="1"/>
    <x v="11"/>
    <m/>
    <m/>
    <m/>
    <m/>
    <m/>
    <m/>
    <m/>
    <m/>
    <m/>
    <m/>
    <m/>
    <m/>
    <m/>
    <n v="20"/>
    <n v="20"/>
    <n v="7"/>
    <n v="22"/>
    <n v="30"/>
    <n v="30"/>
    <n v="89"/>
  </r>
  <r>
    <x v="27"/>
    <x v="28"/>
    <x v="1"/>
    <m/>
    <x v="1"/>
    <x v="5"/>
    <x v="2"/>
    <n v="8806.19"/>
    <x v="1"/>
    <x v="0"/>
    <m/>
    <m/>
    <m/>
    <m/>
    <m/>
    <m/>
    <m/>
    <m/>
    <m/>
    <n v="0"/>
    <n v="0"/>
    <n v="0"/>
    <n v="44"/>
    <n v="-6"/>
    <n v="38"/>
    <n v="0"/>
    <n v="0"/>
    <n v="0"/>
    <n v="0"/>
    <m/>
  </r>
  <r>
    <x v="27"/>
    <x v="28"/>
    <x v="1"/>
    <m/>
    <x v="1"/>
    <x v="5"/>
    <x v="2"/>
    <n v="8806.19"/>
    <x v="1"/>
    <x v="1"/>
    <m/>
    <m/>
    <m/>
    <m/>
    <m/>
    <m/>
    <m/>
    <m/>
    <m/>
    <n v="0"/>
    <m/>
    <m/>
    <n v="-11"/>
    <n v="0"/>
    <n v="-11"/>
    <n v="0"/>
    <n v="0"/>
    <n v="0"/>
    <n v="0"/>
    <m/>
  </r>
  <r>
    <x v="27"/>
    <x v="28"/>
    <x v="1"/>
    <m/>
    <x v="1"/>
    <x v="5"/>
    <x v="2"/>
    <n v="8806.19"/>
    <x v="1"/>
    <x v="2"/>
    <m/>
    <m/>
    <m/>
    <m/>
    <m/>
    <m/>
    <m/>
    <m/>
    <m/>
    <n v="0"/>
    <m/>
    <m/>
    <n v="44"/>
    <n v="0"/>
    <n v="0"/>
    <n v="15"/>
    <n v="15"/>
    <n v="15"/>
    <n v="14"/>
    <n v="59"/>
  </r>
  <r>
    <x v="27"/>
    <x v="28"/>
    <x v="1"/>
    <m/>
    <x v="1"/>
    <x v="5"/>
    <x v="2"/>
    <n v="8806.19"/>
    <x v="1"/>
    <x v="3"/>
    <n v="0"/>
    <n v="0"/>
    <n v="0"/>
    <n v="0"/>
    <m/>
    <n v="0"/>
    <n v="0"/>
    <n v="0"/>
    <n v="0"/>
    <m/>
    <n v="0"/>
    <n v="0"/>
    <n v="0"/>
    <n v="0"/>
    <m/>
    <n v="12"/>
    <n v="12"/>
    <n v="12"/>
    <n v="12"/>
    <n v="48"/>
  </r>
  <r>
    <x v="27"/>
    <x v="28"/>
    <x v="1"/>
    <m/>
    <x v="1"/>
    <x v="5"/>
    <x v="2"/>
    <n v="8806.19"/>
    <x v="1"/>
    <x v="4"/>
    <m/>
    <m/>
    <m/>
    <m/>
    <m/>
    <m/>
    <m/>
    <m/>
    <m/>
    <n v="0"/>
    <n v="0"/>
    <n v="0"/>
    <n v="0"/>
    <n v="0"/>
    <n v="0"/>
    <n v="15"/>
    <n v="15"/>
    <n v="15"/>
    <n v="14"/>
    <n v="59"/>
  </r>
  <r>
    <x v="27"/>
    <x v="28"/>
    <x v="1"/>
    <m/>
    <x v="1"/>
    <x v="5"/>
    <x v="2"/>
    <n v="8806.19"/>
    <x v="1"/>
    <x v="5"/>
    <n v="0"/>
    <n v="0"/>
    <n v="0"/>
    <n v="11"/>
    <m/>
    <n v="10"/>
    <n v="13"/>
    <n v="16"/>
    <n v="8"/>
    <n v="47"/>
    <n v="10"/>
    <n v="16"/>
    <n v="13"/>
    <n v="10"/>
    <n v="49"/>
    <n v="12"/>
    <n v="14"/>
    <n v="7"/>
    <n v="19"/>
    <n v="52"/>
  </r>
  <r>
    <x v="27"/>
    <x v="28"/>
    <x v="1"/>
    <m/>
    <x v="1"/>
    <x v="5"/>
    <x v="2"/>
    <n v="8806.19"/>
    <x v="1"/>
    <x v="6"/>
    <n v="0"/>
    <n v="0"/>
    <n v="0"/>
    <n v="0"/>
    <n v="0"/>
    <n v="0"/>
    <n v="0"/>
    <n v="0"/>
    <n v="0"/>
    <n v="0"/>
    <n v="0"/>
    <n v="0"/>
    <n v="0"/>
    <n v="0"/>
    <n v="0"/>
    <n v="0"/>
    <n v="0"/>
    <n v="0"/>
    <n v="0"/>
    <n v="0"/>
  </r>
  <r>
    <x v="27"/>
    <x v="28"/>
    <x v="1"/>
    <n v="10"/>
    <x v="1"/>
    <x v="5"/>
    <x v="2"/>
    <n v="8806.19"/>
    <x v="1"/>
    <x v="7"/>
    <n v="0"/>
    <n v="0"/>
    <n v="0"/>
    <n v="19"/>
    <m/>
    <n v="17"/>
    <n v="16"/>
    <n v="18"/>
    <n v="6"/>
    <n v="57"/>
    <n v="17"/>
    <n v="19"/>
    <n v="14"/>
    <n v="6"/>
    <n v="6"/>
    <n v="6"/>
    <n v="8"/>
    <n v="13"/>
    <n v="8"/>
    <m/>
  </r>
  <r>
    <x v="27"/>
    <x v="28"/>
    <x v="1"/>
    <n v="7"/>
    <x v="1"/>
    <x v="5"/>
    <x v="2"/>
    <n v="8806.19"/>
    <x v="1"/>
    <x v="8"/>
    <n v="0"/>
    <n v="0"/>
    <n v="0"/>
    <n v="19"/>
    <m/>
    <n v="17"/>
    <n v="16"/>
    <n v="18"/>
    <n v="6"/>
    <n v="57"/>
    <n v="17"/>
    <n v="19"/>
    <n v="14"/>
    <n v="6"/>
    <n v="6"/>
    <n v="6"/>
    <n v="8"/>
    <n v="13"/>
    <n v="8"/>
    <m/>
  </r>
  <r>
    <x v="27"/>
    <x v="28"/>
    <x v="1"/>
    <m/>
    <x v="1"/>
    <x v="5"/>
    <x v="2"/>
    <n v="8806.19"/>
    <x v="1"/>
    <x v="9"/>
    <n v="0"/>
    <n v="0"/>
    <n v="0"/>
    <n v="171887.87"/>
    <n v="171887.87"/>
    <n v="153794.41"/>
    <n v="144747.68"/>
    <n v="162841.13999999998"/>
    <n v="54280.38"/>
    <n v="515663.61"/>
    <n v="153794.41"/>
    <n v="171887.87"/>
    <n v="126654.22"/>
    <n v="52837.14"/>
    <n v="52837.14"/>
    <n v="52837.14"/>
    <n v="70449.52"/>
    <n v="114480.47"/>
    <n v="70449.52"/>
    <m/>
  </r>
  <r>
    <x v="27"/>
    <x v="28"/>
    <x v="1"/>
    <m/>
    <x v="1"/>
    <x v="5"/>
    <x v="2"/>
    <n v="8806.19"/>
    <x v="1"/>
    <x v="10"/>
    <m/>
    <m/>
    <m/>
    <m/>
    <n v="0"/>
    <m/>
    <m/>
    <m/>
    <m/>
    <n v="0"/>
    <n v="153794.41"/>
    <n v="171887.87"/>
    <n v="126654.22"/>
    <n v="52837.14"/>
    <n v="52837.14"/>
    <n v="52837.14"/>
    <n v="70449.52"/>
    <n v="114480.47"/>
    <n v="70449.52"/>
    <m/>
  </r>
  <r>
    <x v="27"/>
    <x v="28"/>
    <x v="1"/>
    <m/>
    <x v="1"/>
    <x v="5"/>
    <x v="2"/>
    <n v="8806.19"/>
    <x v="1"/>
    <x v="11"/>
    <m/>
    <m/>
    <m/>
    <m/>
    <m/>
    <m/>
    <m/>
    <m/>
    <m/>
    <m/>
    <m/>
    <m/>
    <m/>
    <n v="6"/>
    <n v="6"/>
    <n v="15"/>
    <n v="15"/>
    <n v="15"/>
    <n v="14"/>
    <n v="59"/>
  </r>
  <r>
    <x v="28"/>
    <x v="29"/>
    <x v="0"/>
    <n v="0"/>
    <x v="0"/>
    <x v="6"/>
    <x v="8"/>
    <n v="96010.2"/>
    <x v="0"/>
    <x v="0"/>
    <m/>
    <m/>
    <m/>
    <m/>
    <m/>
    <m/>
    <m/>
    <m/>
    <m/>
    <n v="0"/>
    <n v="0"/>
    <n v="0"/>
    <n v="-55"/>
    <n v="-57"/>
    <n v="-112"/>
    <n v="0"/>
    <n v="0"/>
    <n v="0"/>
    <n v="0"/>
    <m/>
  </r>
  <r>
    <x v="28"/>
    <x v="29"/>
    <x v="0"/>
    <n v="0"/>
    <x v="0"/>
    <x v="6"/>
    <x v="8"/>
    <n v="96010.2"/>
    <x v="0"/>
    <x v="1"/>
    <m/>
    <m/>
    <m/>
    <m/>
    <m/>
    <m/>
    <m/>
    <m/>
    <m/>
    <n v="0"/>
    <m/>
    <m/>
    <n v="0"/>
    <n v="0"/>
    <n v="0"/>
    <n v="0"/>
    <n v="0"/>
    <n v="0"/>
    <n v="0"/>
    <m/>
  </r>
  <r>
    <x v="28"/>
    <x v="29"/>
    <x v="0"/>
    <n v="0"/>
    <x v="0"/>
    <x v="6"/>
    <x v="8"/>
    <n v="96010.2"/>
    <x v="0"/>
    <x v="2"/>
    <m/>
    <m/>
    <m/>
    <m/>
    <m/>
    <m/>
    <m/>
    <m/>
    <m/>
    <n v="0"/>
    <m/>
    <m/>
    <n v="10"/>
    <n v="0"/>
    <n v="0"/>
    <n v="50"/>
    <n v="40"/>
    <n v="0"/>
    <n v="0"/>
    <n v="90"/>
  </r>
  <r>
    <x v="28"/>
    <x v="29"/>
    <x v="0"/>
    <n v="0"/>
    <x v="0"/>
    <x v="6"/>
    <x v="8"/>
    <n v="96010.2"/>
    <x v="0"/>
    <x v="3"/>
    <n v="0"/>
    <n v="0"/>
    <n v="0"/>
    <n v="0"/>
    <m/>
    <n v="0"/>
    <n v="0"/>
    <n v="0"/>
    <n v="0"/>
    <m/>
    <n v="0"/>
    <n v="0"/>
    <n v="0"/>
    <n v="0"/>
    <m/>
    <n v="43"/>
    <n v="48"/>
    <n v="26"/>
    <n v="0"/>
    <n v="117"/>
  </r>
  <r>
    <x v="28"/>
    <x v="29"/>
    <x v="0"/>
    <n v="0"/>
    <x v="0"/>
    <x v="6"/>
    <x v="8"/>
    <n v="96010.2"/>
    <x v="0"/>
    <x v="4"/>
    <m/>
    <m/>
    <m/>
    <m/>
    <m/>
    <m/>
    <m/>
    <m/>
    <m/>
    <n v="0"/>
    <n v="0"/>
    <n v="0"/>
    <n v="0"/>
    <n v="0"/>
    <n v="0"/>
    <n v="50"/>
    <n v="40"/>
    <n v="0"/>
    <n v="0"/>
    <n v="90"/>
  </r>
  <r>
    <x v="28"/>
    <x v="29"/>
    <x v="0"/>
    <n v="0"/>
    <x v="0"/>
    <x v="6"/>
    <x v="8"/>
    <n v="96010.2"/>
    <x v="0"/>
    <x v="5"/>
    <m/>
    <m/>
    <m/>
    <m/>
    <m/>
    <m/>
    <m/>
    <m/>
    <m/>
    <n v="0"/>
    <m/>
    <m/>
    <m/>
    <m/>
    <n v="0"/>
    <n v="28"/>
    <n v="21"/>
    <n v="20"/>
    <n v="19"/>
    <n v="88"/>
  </r>
  <r>
    <x v="28"/>
    <x v="29"/>
    <x v="0"/>
    <n v="0"/>
    <x v="0"/>
    <x v="6"/>
    <x v="8"/>
    <n v="96010.2"/>
    <x v="0"/>
    <x v="6"/>
    <n v="0"/>
    <n v="0"/>
    <n v="0"/>
    <n v="0"/>
    <n v="0"/>
    <n v="0"/>
    <n v="0"/>
    <n v="0"/>
    <n v="0"/>
    <n v="0"/>
    <n v="0"/>
    <n v="0"/>
    <n v="0"/>
    <n v="0"/>
    <n v="0"/>
    <n v="23"/>
    <n v="12"/>
    <n v="15"/>
    <n v="23"/>
    <n v="73"/>
  </r>
  <r>
    <x v="28"/>
    <x v="29"/>
    <x v="0"/>
    <n v="0"/>
    <x v="0"/>
    <x v="6"/>
    <x v="8"/>
    <n v="96010.2"/>
    <x v="0"/>
    <x v="7"/>
    <n v="0"/>
    <n v="0"/>
    <n v="0"/>
    <n v="0"/>
    <m/>
    <n v="0"/>
    <n v="0"/>
    <n v="0"/>
    <n v="4"/>
    <n v="4"/>
    <n v="12"/>
    <n v="0"/>
    <n v="9"/>
    <n v="9"/>
    <n v="9"/>
    <n v="17"/>
    <n v="37"/>
    <n v="20"/>
    <n v="4"/>
    <m/>
  </r>
  <r>
    <x v="28"/>
    <x v="29"/>
    <x v="0"/>
    <n v="0"/>
    <x v="0"/>
    <x v="6"/>
    <x v="8"/>
    <n v="96010.2"/>
    <x v="0"/>
    <x v="8"/>
    <n v="0"/>
    <n v="0"/>
    <n v="0"/>
    <n v="0"/>
    <m/>
    <n v="0"/>
    <n v="0"/>
    <n v="0"/>
    <n v="4"/>
    <n v="4"/>
    <n v="12"/>
    <n v="0"/>
    <n v="9"/>
    <n v="9"/>
    <n v="9"/>
    <n v="17"/>
    <n v="37"/>
    <n v="20"/>
    <n v="4"/>
    <m/>
  </r>
  <r>
    <x v="28"/>
    <x v="29"/>
    <x v="0"/>
    <n v="0"/>
    <x v="0"/>
    <x v="6"/>
    <x v="8"/>
    <n v="96010.2"/>
    <x v="0"/>
    <x v="9"/>
    <n v="0"/>
    <n v="0"/>
    <n v="0"/>
    <n v="0"/>
    <n v="0"/>
    <n v="0"/>
    <n v="0"/>
    <n v="0"/>
    <n v="454260.08"/>
    <n v="454260.08"/>
    <n v="1362780.24"/>
    <n v="0"/>
    <n v="0"/>
    <n v="864091.79999999993"/>
    <n v="864091.79999999993"/>
    <n v="1632173.4"/>
    <n v="3552377.4"/>
    <n v="1920204"/>
    <n v="384040.8"/>
    <m/>
  </r>
  <r>
    <x v="28"/>
    <x v="29"/>
    <x v="0"/>
    <n v="0"/>
    <x v="0"/>
    <x v="6"/>
    <x v="8"/>
    <n v="96010.2"/>
    <x v="0"/>
    <x v="10"/>
    <m/>
    <m/>
    <m/>
    <m/>
    <n v="0"/>
    <m/>
    <m/>
    <m/>
    <m/>
    <n v="0"/>
    <n v="1362780.24"/>
    <n v="0"/>
    <n v="0"/>
    <n v="864091.79999999993"/>
    <n v="864091.79999999993"/>
    <n v="1632173.4"/>
    <n v="3552377.4"/>
    <n v="1920204"/>
    <n v="384040.8"/>
    <m/>
  </r>
  <r>
    <x v="28"/>
    <x v="29"/>
    <x v="0"/>
    <n v="0"/>
    <x v="0"/>
    <x v="6"/>
    <x v="8"/>
    <n v="96010.2"/>
    <x v="0"/>
    <x v="11"/>
    <m/>
    <m/>
    <m/>
    <m/>
    <m/>
    <m/>
    <m/>
    <m/>
    <m/>
    <m/>
    <m/>
    <m/>
    <n v="55"/>
    <n v="57"/>
    <n v="112"/>
    <n v="50"/>
    <n v="40"/>
    <n v="0"/>
    <n v="0"/>
    <n v="90"/>
  </r>
  <r>
    <x v="29"/>
    <x v="30"/>
    <x v="1"/>
    <m/>
    <x v="2"/>
    <x v="7"/>
    <x v="5"/>
    <n v="1287.98"/>
    <x v="7"/>
    <x v="0"/>
    <m/>
    <m/>
    <m/>
    <m/>
    <m/>
    <m/>
    <m/>
    <m/>
    <m/>
    <n v="0"/>
    <n v="0"/>
    <n v="0"/>
    <n v="0"/>
    <n v="-5"/>
    <n v="-5"/>
    <n v="0"/>
    <n v="0"/>
    <n v="0"/>
    <n v="0"/>
    <m/>
  </r>
  <r>
    <x v="29"/>
    <x v="30"/>
    <x v="1"/>
    <m/>
    <x v="2"/>
    <x v="7"/>
    <x v="5"/>
    <n v="1287.98"/>
    <x v="7"/>
    <x v="1"/>
    <m/>
    <m/>
    <m/>
    <m/>
    <m/>
    <m/>
    <m/>
    <m/>
    <m/>
    <n v="0"/>
    <m/>
    <m/>
    <n v="-3"/>
    <n v="0"/>
    <n v="-3"/>
    <n v="0"/>
    <n v="0"/>
    <n v="0"/>
    <n v="0"/>
    <m/>
  </r>
  <r>
    <x v="29"/>
    <x v="30"/>
    <x v="1"/>
    <m/>
    <x v="2"/>
    <x v="7"/>
    <x v="5"/>
    <n v="1287.98"/>
    <x v="7"/>
    <x v="2"/>
    <m/>
    <m/>
    <m/>
    <m/>
    <m/>
    <m/>
    <m/>
    <m/>
    <m/>
    <n v="0"/>
    <m/>
    <m/>
    <n v="0"/>
    <n v="0"/>
    <n v="0"/>
    <n v="0"/>
    <n v="2"/>
    <n v="0"/>
    <n v="7"/>
    <n v="9"/>
  </r>
  <r>
    <x v="29"/>
    <x v="30"/>
    <x v="1"/>
    <m/>
    <x v="2"/>
    <x v="7"/>
    <x v="5"/>
    <n v="1287.98"/>
    <x v="7"/>
    <x v="3"/>
    <n v="0"/>
    <n v="0"/>
    <n v="0"/>
    <n v="0"/>
    <m/>
    <n v="0"/>
    <n v="0"/>
    <n v="0"/>
    <n v="0"/>
    <m/>
    <n v="0"/>
    <n v="0"/>
    <n v="0"/>
    <n v="0"/>
    <m/>
    <n v="0"/>
    <n v="0"/>
    <n v="0"/>
    <n v="0"/>
    <n v="0"/>
  </r>
  <r>
    <x v="29"/>
    <x v="30"/>
    <x v="1"/>
    <m/>
    <x v="2"/>
    <x v="7"/>
    <x v="5"/>
    <n v="1287.98"/>
    <x v="7"/>
    <x v="4"/>
    <m/>
    <m/>
    <m/>
    <m/>
    <m/>
    <m/>
    <m/>
    <m/>
    <m/>
    <n v="0"/>
    <n v="0"/>
    <n v="0"/>
    <n v="0"/>
    <n v="0"/>
    <n v="0"/>
    <n v="0"/>
    <n v="2"/>
    <n v="0"/>
    <n v="7"/>
    <n v="9"/>
  </r>
  <r>
    <x v="29"/>
    <x v="30"/>
    <x v="1"/>
    <m/>
    <x v="2"/>
    <x v="7"/>
    <x v="5"/>
    <n v="1287.98"/>
    <x v="7"/>
    <x v="5"/>
    <n v="0"/>
    <n v="0"/>
    <n v="0"/>
    <n v="0"/>
    <m/>
    <n v="0"/>
    <n v="0"/>
    <n v="0"/>
    <n v="0"/>
    <n v="0"/>
    <n v="0"/>
    <n v="1"/>
    <n v="0"/>
    <n v="2"/>
    <n v="3"/>
    <n v="0"/>
    <n v="1"/>
    <n v="2"/>
    <n v="4"/>
    <n v="7"/>
  </r>
  <r>
    <x v="29"/>
    <x v="30"/>
    <x v="1"/>
    <m/>
    <x v="2"/>
    <x v="7"/>
    <x v="5"/>
    <n v="1287.98"/>
    <x v="7"/>
    <x v="6"/>
    <n v="0"/>
    <n v="0"/>
    <n v="0"/>
    <n v="0"/>
    <n v="0"/>
    <n v="0"/>
    <n v="0"/>
    <n v="0"/>
    <n v="0"/>
    <n v="0"/>
    <n v="0"/>
    <n v="0"/>
    <n v="0"/>
    <n v="0"/>
    <n v="0"/>
    <n v="0"/>
    <n v="0"/>
    <n v="0"/>
    <n v="0"/>
    <n v="0"/>
  </r>
  <r>
    <x v="29"/>
    <x v="30"/>
    <x v="1"/>
    <n v="2"/>
    <x v="2"/>
    <x v="7"/>
    <x v="5"/>
    <n v="1287.98"/>
    <x v="7"/>
    <x v="7"/>
    <n v="0"/>
    <n v="0"/>
    <n v="0"/>
    <n v="0"/>
    <m/>
    <n v="0"/>
    <n v="0"/>
    <n v="0"/>
    <n v="4"/>
    <n v="4"/>
    <n v="0"/>
    <n v="1"/>
    <n v="2"/>
    <n v="4"/>
    <n v="4"/>
    <n v="1"/>
    <n v="4"/>
    <n v="2"/>
    <n v="4"/>
    <m/>
  </r>
  <r>
    <x v="29"/>
    <x v="30"/>
    <x v="1"/>
    <n v="2"/>
    <x v="2"/>
    <x v="7"/>
    <x v="5"/>
    <n v="1287.98"/>
    <x v="7"/>
    <x v="8"/>
    <n v="0"/>
    <n v="0"/>
    <n v="0"/>
    <n v="0"/>
    <m/>
    <n v="0"/>
    <n v="0"/>
    <n v="0"/>
    <n v="4"/>
    <n v="4"/>
    <n v="0"/>
    <n v="1"/>
    <n v="2"/>
    <n v="4"/>
    <n v="4"/>
    <n v="1"/>
    <n v="4"/>
    <n v="2"/>
    <n v="4"/>
    <m/>
  </r>
  <r>
    <x v="29"/>
    <x v="30"/>
    <x v="1"/>
    <m/>
    <x v="2"/>
    <x v="7"/>
    <x v="5"/>
    <n v="1287.98"/>
    <x v="7"/>
    <x v="9"/>
    <n v="0"/>
    <n v="0"/>
    <n v="0"/>
    <n v="0"/>
    <n v="0"/>
    <n v="0"/>
    <n v="0"/>
    <n v="0"/>
    <n v="5388.96"/>
    <n v="5388.96"/>
    <n v="0"/>
    <n v="1347.24"/>
    <n v="2694.48"/>
    <n v="5151.92"/>
    <n v="5151.92"/>
    <n v="1287.98"/>
    <n v="5151.92"/>
    <n v="2575.96"/>
    <n v="5151.92"/>
    <m/>
  </r>
  <r>
    <x v="29"/>
    <x v="30"/>
    <x v="1"/>
    <n v="0"/>
    <x v="2"/>
    <x v="7"/>
    <x v="5"/>
    <n v="1287.98"/>
    <x v="7"/>
    <x v="10"/>
    <m/>
    <m/>
    <m/>
    <m/>
    <n v="0"/>
    <m/>
    <m/>
    <m/>
    <m/>
    <n v="0"/>
    <n v="0"/>
    <n v="1347.24"/>
    <n v="2694.48"/>
    <n v="5151.92"/>
    <n v="5151.92"/>
    <n v="1287.98"/>
    <n v="5151.92"/>
    <n v="2575.96"/>
    <n v="5151.92"/>
    <m/>
  </r>
  <r>
    <x v="29"/>
    <x v="30"/>
    <x v="1"/>
    <m/>
    <x v="2"/>
    <x v="7"/>
    <x v="5"/>
    <n v="1287.98"/>
    <x v="7"/>
    <x v="11"/>
    <m/>
    <m/>
    <m/>
    <m/>
    <m/>
    <m/>
    <m/>
    <m/>
    <m/>
    <m/>
    <m/>
    <m/>
    <m/>
    <n v="5"/>
    <n v="5"/>
    <n v="0"/>
    <n v="2"/>
    <n v="0"/>
    <n v="7"/>
    <n v="9"/>
  </r>
  <r>
    <x v="30"/>
    <x v="31"/>
    <x v="5"/>
    <n v="15"/>
    <x v="0"/>
    <x v="4"/>
    <x v="7"/>
    <n v="29101.56"/>
    <x v="6"/>
    <x v="0"/>
    <m/>
    <m/>
    <m/>
    <m/>
    <m/>
    <m/>
    <m/>
    <m/>
    <m/>
    <n v="0"/>
    <n v="0"/>
    <n v="0"/>
    <n v="0"/>
    <n v="-38"/>
    <n v="-38"/>
    <n v="0"/>
    <n v="0"/>
    <n v="0"/>
    <n v="0"/>
    <m/>
  </r>
  <r>
    <x v="30"/>
    <x v="31"/>
    <x v="5"/>
    <n v="15"/>
    <x v="0"/>
    <x v="4"/>
    <x v="7"/>
    <n v="29101.56"/>
    <x v="6"/>
    <x v="1"/>
    <m/>
    <m/>
    <m/>
    <m/>
    <m/>
    <m/>
    <m/>
    <m/>
    <m/>
    <n v="0"/>
    <m/>
    <m/>
    <n v="0"/>
    <n v="-10"/>
    <n v="-10"/>
    <n v="0"/>
    <n v="0"/>
    <n v="0"/>
    <n v="0"/>
    <m/>
  </r>
  <r>
    <x v="30"/>
    <x v="31"/>
    <x v="5"/>
    <n v="15"/>
    <x v="0"/>
    <x v="4"/>
    <x v="7"/>
    <n v="29101.56"/>
    <x v="6"/>
    <x v="2"/>
    <m/>
    <m/>
    <m/>
    <m/>
    <m/>
    <m/>
    <m/>
    <m/>
    <m/>
    <n v="0"/>
    <m/>
    <m/>
    <n v="0"/>
    <n v="0"/>
    <n v="0"/>
    <n v="25"/>
    <n v="32"/>
    <n v="50"/>
    <n v="26"/>
    <n v="133"/>
  </r>
  <r>
    <x v="30"/>
    <x v="31"/>
    <x v="5"/>
    <n v="15"/>
    <x v="0"/>
    <x v="4"/>
    <x v="7"/>
    <n v="29101.56"/>
    <x v="6"/>
    <x v="3"/>
    <n v="0"/>
    <n v="0"/>
    <n v="0"/>
    <n v="0"/>
    <m/>
    <n v="0"/>
    <n v="0"/>
    <n v="0"/>
    <n v="0"/>
    <m/>
    <n v="0"/>
    <n v="0"/>
    <n v="0"/>
    <n v="0"/>
    <m/>
    <n v="25"/>
    <n v="40"/>
    <n v="50"/>
    <n v="54"/>
    <n v="169"/>
  </r>
  <r>
    <x v="30"/>
    <x v="31"/>
    <x v="5"/>
    <n v="15"/>
    <x v="0"/>
    <x v="4"/>
    <x v="7"/>
    <n v="29101.56"/>
    <x v="6"/>
    <x v="4"/>
    <m/>
    <m/>
    <m/>
    <m/>
    <m/>
    <m/>
    <m/>
    <m/>
    <m/>
    <n v="0"/>
    <n v="0"/>
    <n v="0"/>
    <n v="0"/>
    <n v="3"/>
    <n v="3"/>
    <n v="25"/>
    <n v="32"/>
    <n v="50"/>
    <n v="26"/>
    <n v="133"/>
  </r>
  <r>
    <x v="30"/>
    <x v="31"/>
    <x v="5"/>
    <n v="15"/>
    <x v="0"/>
    <x v="4"/>
    <x v="7"/>
    <n v="29101.56"/>
    <x v="6"/>
    <x v="5"/>
    <n v="0"/>
    <n v="0"/>
    <n v="0"/>
    <n v="0"/>
    <m/>
    <n v="0"/>
    <n v="0"/>
    <n v="0"/>
    <n v="0"/>
    <n v="0"/>
    <n v="0"/>
    <n v="0"/>
    <n v="2"/>
    <n v="40"/>
    <n v="42"/>
    <n v="18"/>
    <n v="30"/>
    <n v="39"/>
    <n v="39"/>
    <n v="126"/>
  </r>
  <r>
    <x v="30"/>
    <x v="31"/>
    <x v="5"/>
    <n v="15"/>
    <x v="0"/>
    <x v="4"/>
    <x v="7"/>
    <n v="29101.56"/>
    <x v="6"/>
    <x v="6"/>
    <n v="0"/>
    <n v="0"/>
    <n v="0"/>
    <n v="0"/>
    <n v="0"/>
    <n v="0"/>
    <n v="0"/>
    <n v="0"/>
    <n v="0"/>
    <n v="0"/>
    <n v="0"/>
    <n v="0"/>
    <n v="0"/>
    <n v="0"/>
    <n v="0"/>
    <n v="4"/>
    <n v="3"/>
    <n v="12"/>
    <n v="12"/>
    <n v="31"/>
  </r>
  <r>
    <x v="30"/>
    <x v="31"/>
    <x v="5"/>
    <n v="15"/>
    <x v="0"/>
    <x v="4"/>
    <x v="7"/>
    <n v="29101.56"/>
    <x v="6"/>
    <x v="7"/>
    <n v="0"/>
    <n v="0"/>
    <n v="0"/>
    <n v="0"/>
    <m/>
    <n v="0"/>
    <n v="0"/>
    <n v="0"/>
    <n v="17"/>
    <n v="17"/>
    <n v="0"/>
    <n v="0"/>
    <n v="0"/>
    <n v="19"/>
    <n v="19"/>
    <n v="26"/>
    <n v="28"/>
    <n v="37"/>
    <n v="22"/>
    <m/>
  </r>
  <r>
    <x v="30"/>
    <x v="31"/>
    <x v="5"/>
    <n v="15"/>
    <x v="0"/>
    <x v="4"/>
    <x v="7"/>
    <n v="29101.56"/>
    <x v="6"/>
    <x v="8"/>
    <n v="0"/>
    <n v="0"/>
    <n v="0"/>
    <n v="0"/>
    <m/>
    <n v="0"/>
    <n v="0"/>
    <n v="0"/>
    <n v="17"/>
    <n v="17"/>
    <n v="0"/>
    <n v="0"/>
    <n v="0"/>
    <n v="19"/>
    <n v="19"/>
    <n v="26"/>
    <n v="28"/>
    <n v="37"/>
    <n v="22"/>
    <m/>
  </r>
  <r>
    <x v="30"/>
    <x v="31"/>
    <x v="5"/>
    <n v="15"/>
    <x v="0"/>
    <x v="4"/>
    <x v="7"/>
    <n v="29101.56"/>
    <x v="6"/>
    <x v="9"/>
    <n v="0"/>
    <n v="0"/>
    <n v="0"/>
    <n v="0"/>
    <n v="0"/>
    <n v="0"/>
    <n v="0"/>
    <n v="0"/>
    <n v="595000"/>
    <n v="595000"/>
    <n v="0"/>
    <n v="0"/>
    <n v="0"/>
    <n v="552929.64"/>
    <n v="552929.64"/>
    <n v="756640.56"/>
    <n v="814843.68"/>
    <n v="1076757.72"/>
    <n v="640234.32000000007"/>
    <m/>
  </r>
  <r>
    <x v="30"/>
    <x v="31"/>
    <x v="5"/>
    <n v="15"/>
    <x v="0"/>
    <x v="4"/>
    <x v="7"/>
    <n v="29101.56"/>
    <x v="6"/>
    <x v="10"/>
    <m/>
    <m/>
    <m/>
    <m/>
    <n v="0"/>
    <m/>
    <m/>
    <m/>
    <m/>
    <n v="0"/>
    <n v="0"/>
    <n v="0"/>
    <n v="0"/>
    <n v="552929.64"/>
    <n v="552929.64"/>
    <n v="756640.56"/>
    <n v="814843.68"/>
    <n v="1076757.72"/>
    <n v="640234.32000000007"/>
    <m/>
  </r>
  <r>
    <x v="30"/>
    <x v="31"/>
    <x v="5"/>
    <n v="15"/>
    <x v="0"/>
    <x v="4"/>
    <x v="7"/>
    <n v="29101.56"/>
    <x v="6"/>
    <x v="11"/>
    <m/>
    <m/>
    <m/>
    <m/>
    <m/>
    <m/>
    <m/>
    <m/>
    <m/>
    <m/>
    <m/>
    <m/>
    <n v="0"/>
    <n v="38"/>
    <n v="38"/>
    <n v="25"/>
    <n v="32"/>
    <n v="50"/>
    <n v="26"/>
    <n v="133"/>
  </r>
  <r>
    <x v="31"/>
    <x v="32"/>
    <x v="0"/>
    <n v="5"/>
    <x v="0"/>
    <x v="6"/>
    <x v="8"/>
    <n v="96010.2"/>
    <x v="0"/>
    <x v="0"/>
    <m/>
    <m/>
    <m/>
    <m/>
    <m/>
    <m/>
    <m/>
    <m/>
    <m/>
    <n v="0"/>
    <n v="0"/>
    <n v="0"/>
    <n v="0"/>
    <n v="0"/>
    <n v="0"/>
    <n v="0"/>
    <n v="0"/>
    <n v="0"/>
    <n v="0"/>
    <m/>
  </r>
  <r>
    <x v="31"/>
    <x v="32"/>
    <x v="0"/>
    <n v="5"/>
    <x v="0"/>
    <x v="6"/>
    <x v="8"/>
    <n v="96010.2"/>
    <x v="0"/>
    <x v="1"/>
    <m/>
    <m/>
    <m/>
    <m/>
    <m/>
    <m/>
    <m/>
    <m/>
    <m/>
    <n v="0"/>
    <m/>
    <m/>
    <n v="0"/>
    <n v="0"/>
    <n v="0"/>
    <n v="0"/>
    <n v="0"/>
    <n v="0"/>
    <n v="0"/>
    <m/>
  </r>
  <r>
    <x v="31"/>
    <x v="32"/>
    <x v="0"/>
    <n v="5"/>
    <x v="0"/>
    <x v="6"/>
    <x v="8"/>
    <n v="96010.2"/>
    <x v="0"/>
    <x v="2"/>
    <m/>
    <m/>
    <m/>
    <m/>
    <m/>
    <m/>
    <m/>
    <m/>
    <m/>
    <n v="0"/>
    <m/>
    <m/>
    <n v="0"/>
    <n v="0"/>
    <n v="0"/>
    <n v="0"/>
    <n v="15"/>
    <n v="45"/>
    <n v="40"/>
    <n v="100"/>
  </r>
  <r>
    <x v="31"/>
    <x v="32"/>
    <x v="0"/>
    <n v="5"/>
    <x v="0"/>
    <x v="6"/>
    <x v="8"/>
    <n v="96010.2"/>
    <x v="0"/>
    <x v="3"/>
    <n v="0"/>
    <n v="0"/>
    <n v="0"/>
    <n v="0"/>
    <m/>
    <n v="0"/>
    <n v="0"/>
    <n v="0"/>
    <n v="0"/>
    <m/>
    <n v="0"/>
    <n v="0"/>
    <n v="0"/>
    <n v="0"/>
    <m/>
    <n v="0"/>
    <n v="0"/>
    <n v="39"/>
    <n v="61"/>
    <n v="100"/>
  </r>
  <r>
    <x v="31"/>
    <x v="32"/>
    <x v="0"/>
    <n v="5"/>
    <x v="0"/>
    <x v="6"/>
    <x v="8"/>
    <n v="96010.2"/>
    <x v="0"/>
    <x v="4"/>
    <m/>
    <m/>
    <m/>
    <m/>
    <m/>
    <m/>
    <m/>
    <m/>
    <m/>
    <n v="0"/>
    <n v="0"/>
    <n v="0"/>
    <n v="0"/>
    <n v="0"/>
    <n v="0"/>
    <n v="0"/>
    <n v="15"/>
    <n v="45"/>
    <n v="40"/>
    <n v="100"/>
  </r>
  <r>
    <x v="31"/>
    <x v="32"/>
    <x v="0"/>
    <n v="5"/>
    <x v="0"/>
    <x v="6"/>
    <x v="8"/>
    <n v="96010.2"/>
    <x v="0"/>
    <x v="5"/>
    <m/>
    <m/>
    <m/>
    <m/>
    <m/>
    <m/>
    <m/>
    <m/>
    <m/>
    <n v="0"/>
    <m/>
    <m/>
    <m/>
    <m/>
    <n v="0"/>
    <n v="1"/>
    <n v="14"/>
    <n v="25"/>
    <n v="54"/>
    <n v="94"/>
  </r>
  <r>
    <x v="31"/>
    <x v="32"/>
    <x v="0"/>
    <n v="5"/>
    <x v="0"/>
    <x v="6"/>
    <x v="8"/>
    <n v="96010.2"/>
    <x v="0"/>
    <x v="6"/>
    <n v="0"/>
    <n v="0"/>
    <n v="0"/>
    <n v="0"/>
    <n v="0"/>
    <n v="0"/>
    <n v="0"/>
    <n v="0"/>
    <n v="0"/>
    <n v="0"/>
    <n v="0"/>
    <n v="0"/>
    <n v="0"/>
    <n v="0"/>
    <n v="0"/>
    <n v="0"/>
    <n v="0"/>
    <n v="5"/>
    <n v="7"/>
    <n v="12"/>
  </r>
  <r>
    <x v="31"/>
    <x v="32"/>
    <x v="0"/>
    <n v="5"/>
    <x v="0"/>
    <x v="6"/>
    <x v="8"/>
    <n v="96010.2"/>
    <x v="0"/>
    <x v="7"/>
    <m/>
    <m/>
    <m/>
    <m/>
    <m/>
    <m/>
    <m/>
    <m/>
    <m/>
    <n v="0"/>
    <n v="0"/>
    <n v="0"/>
    <n v="0"/>
    <n v="0"/>
    <n v="0"/>
    <n v="0"/>
    <n v="1"/>
    <n v="19"/>
    <n v="1"/>
    <m/>
  </r>
  <r>
    <x v="31"/>
    <x v="32"/>
    <x v="0"/>
    <n v="5"/>
    <x v="0"/>
    <x v="6"/>
    <x v="8"/>
    <n v="96010.2"/>
    <x v="0"/>
    <x v="8"/>
    <m/>
    <m/>
    <m/>
    <m/>
    <m/>
    <m/>
    <m/>
    <m/>
    <m/>
    <n v="0"/>
    <n v="0"/>
    <n v="0"/>
    <n v="0"/>
    <n v="0"/>
    <n v="0"/>
    <n v="0"/>
    <n v="1"/>
    <n v="19"/>
    <n v="1"/>
    <m/>
  </r>
  <r>
    <x v="31"/>
    <x v="32"/>
    <x v="0"/>
    <n v="5"/>
    <x v="0"/>
    <x v="6"/>
    <x v="8"/>
    <n v="96010.2"/>
    <x v="0"/>
    <x v="9"/>
    <n v="0"/>
    <n v="0"/>
    <n v="0"/>
    <n v="0"/>
    <n v="0"/>
    <n v="0"/>
    <n v="0"/>
    <n v="0"/>
    <n v="0"/>
    <n v="0"/>
    <n v="0"/>
    <n v="0"/>
    <n v="0"/>
    <n v="0"/>
    <n v="0"/>
    <n v="0"/>
    <n v="96010.2"/>
    <n v="1824193.8"/>
    <n v="96010.2"/>
    <m/>
  </r>
  <r>
    <x v="31"/>
    <x v="32"/>
    <x v="0"/>
    <n v="5"/>
    <x v="0"/>
    <x v="6"/>
    <x v="8"/>
    <n v="96010.2"/>
    <x v="0"/>
    <x v="10"/>
    <m/>
    <m/>
    <m/>
    <m/>
    <n v="0"/>
    <m/>
    <m/>
    <m/>
    <m/>
    <n v="0"/>
    <n v="0"/>
    <n v="0"/>
    <n v="0"/>
    <n v="0"/>
    <n v="0"/>
    <n v="0"/>
    <n v="96010.2"/>
    <n v="1824193.8"/>
    <n v="96010.2"/>
    <m/>
  </r>
  <r>
    <x v="31"/>
    <x v="32"/>
    <x v="0"/>
    <n v="5"/>
    <x v="0"/>
    <x v="6"/>
    <x v="8"/>
    <n v="96010.2"/>
    <x v="0"/>
    <x v="11"/>
    <m/>
    <m/>
    <m/>
    <m/>
    <m/>
    <m/>
    <m/>
    <m/>
    <m/>
    <m/>
    <m/>
    <m/>
    <n v="0"/>
    <n v="0"/>
    <n v="0"/>
    <n v="0"/>
    <n v="15"/>
    <n v="45"/>
    <n v="40"/>
    <n v="100"/>
  </r>
  <r>
    <x v="32"/>
    <x v="33"/>
    <x v="1"/>
    <m/>
    <x v="1"/>
    <x v="8"/>
    <x v="3"/>
    <m/>
    <x v="8"/>
    <x v="0"/>
    <m/>
    <m/>
    <m/>
    <m/>
    <m/>
    <m/>
    <m/>
    <m/>
    <m/>
    <n v="0"/>
    <m/>
    <m/>
    <m/>
    <m/>
    <n v="0"/>
    <m/>
    <m/>
    <m/>
    <m/>
    <m/>
  </r>
  <r>
    <x v="32"/>
    <x v="33"/>
    <x v="1"/>
    <m/>
    <x v="1"/>
    <x v="8"/>
    <x v="3"/>
    <m/>
    <x v="8"/>
    <x v="1"/>
    <m/>
    <m/>
    <m/>
    <m/>
    <m/>
    <m/>
    <m/>
    <m/>
    <m/>
    <n v="0"/>
    <m/>
    <m/>
    <m/>
    <m/>
    <n v="0"/>
    <m/>
    <m/>
    <m/>
    <m/>
    <m/>
  </r>
  <r>
    <x v="32"/>
    <x v="33"/>
    <x v="1"/>
    <m/>
    <x v="1"/>
    <x v="8"/>
    <x v="3"/>
    <m/>
    <x v="8"/>
    <x v="2"/>
    <m/>
    <m/>
    <m/>
    <m/>
    <m/>
    <m/>
    <m/>
    <m/>
    <m/>
    <n v="0"/>
    <m/>
    <m/>
    <m/>
    <m/>
    <n v="0"/>
    <n v="0"/>
    <n v="0"/>
    <n v="0"/>
    <n v="0"/>
    <n v="0"/>
  </r>
  <r>
    <x v="32"/>
    <x v="33"/>
    <x v="1"/>
    <m/>
    <x v="1"/>
    <x v="8"/>
    <x v="3"/>
    <m/>
    <x v="8"/>
    <x v="3"/>
    <n v="0"/>
    <n v="0"/>
    <n v="0"/>
    <n v="0"/>
    <m/>
    <n v="0"/>
    <n v="0"/>
    <n v="0"/>
    <n v="0"/>
    <m/>
    <n v="0"/>
    <n v="0"/>
    <n v="0"/>
    <n v="0"/>
    <m/>
    <n v="0"/>
    <n v="0"/>
    <n v="0"/>
    <n v="0"/>
    <n v="0"/>
  </r>
  <r>
    <x v="32"/>
    <x v="33"/>
    <x v="1"/>
    <m/>
    <x v="1"/>
    <x v="8"/>
    <x v="3"/>
    <m/>
    <x v="8"/>
    <x v="4"/>
    <m/>
    <m/>
    <m/>
    <m/>
    <m/>
    <m/>
    <m/>
    <m/>
    <m/>
    <n v="0"/>
    <m/>
    <m/>
    <m/>
    <m/>
    <n v="0"/>
    <n v="0"/>
    <n v="0"/>
    <n v="0"/>
    <n v="0"/>
    <n v="0"/>
  </r>
  <r>
    <x v="32"/>
    <x v="33"/>
    <x v="1"/>
    <m/>
    <x v="1"/>
    <x v="8"/>
    <x v="3"/>
    <m/>
    <x v="8"/>
    <x v="5"/>
    <n v="0"/>
    <n v="0"/>
    <n v="0"/>
    <n v="0"/>
    <m/>
    <n v="0"/>
    <n v="0"/>
    <n v="0"/>
    <n v="0"/>
    <n v="0"/>
    <n v="0"/>
    <n v="0"/>
    <n v="0"/>
    <n v="0"/>
    <n v="0"/>
    <n v="0"/>
    <n v="0"/>
    <n v="0"/>
    <n v="0"/>
    <n v="0"/>
  </r>
  <r>
    <x v="32"/>
    <x v="33"/>
    <x v="1"/>
    <m/>
    <x v="1"/>
    <x v="8"/>
    <x v="3"/>
    <m/>
    <x v="8"/>
    <x v="6"/>
    <n v="0"/>
    <n v="0"/>
    <n v="0"/>
    <n v="0"/>
    <n v="0"/>
    <n v="0"/>
    <n v="0"/>
    <n v="0"/>
    <n v="0"/>
    <n v="0"/>
    <n v="0"/>
    <n v="0"/>
    <n v="0"/>
    <n v="0"/>
    <n v="0"/>
    <n v="0"/>
    <n v="0"/>
    <n v="0"/>
    <n v="0"/>
    <n v="0"/>
  </r>
  <r>
    <x v="32"/>
    <x v="33"/>
    <x v="1"/>
    <m/>
    <x v="1"/>
    <x v="8"/>
    <x v="3"/>
    <m/>
    <x v="8"/>
    <x v="7"/>
    <n v="0"/>
    <n v="0"/>
    <n v="0"/>
    <n v="0"/>
    <m/>
    <n v="0"/>
    <n v="0"/>
    <n v="0"/>
    <n v="0"/>
    <n v="0"/>
    <n v="0"/>
    <n v="0"/>
    <n v="0"/>
    <n v="0"/>
    <n v="0"/>
    <n v="0"/>
    <n v="0"/>
    <n v="0"/>
    <n v="0"/>
    <m/>
  </r>
  <r>
    <x v="32"/>
    <x v="33"/>
    <x v="1"/>
    <m/>
    <x v="1"/>
    <x v="8"/>
    <x v="3"/>
    <m/>
    <x v="8"/>
    <x v="8"/>
    <n v="0"/>
    <n v="0"/>
    <n v="0"/>
    <n v="0"/>
    <m/>
    <n v="0"/>
    <n v="0"/>
    <n v="0"/>
    <n v="0"/>
    <n v="0"/>
    <n v="0"/>
    <n v="0"/>
    <n v="0"/>
    <n v="0"/>
    <n v="0"/>
    <n v="0"/>
    <n v="0"/>
    <n v="0"/>
    <n v="0"/>
    <m/>
  </r>
  <r>
    <x v="32"/>
    <x v="33"/>
    <x v="1"/>
    <m/>
    <x v="1"/>
    <x v="8"/>
    <x v="3"/>
    <m/>
    <x v="8"/>
    <x v="9"/>
    <n v="0"/>
    <n v="0"/>
    <n v="0"/>
    <n v="0"/>
    <n v="0"/>
    <n v="0"/>
    <n v="0"/>
    <n v="0"/>
    <n v="0"/>
    <n v="0"/>
    <n v="0"/>
    <n v="0"/>
    <n v="0"/>
    <n v="0"/>
    <n v="0"/>
    <n v="0"/>
    <n v="0"/>
    <n v="0"/>
    <n v="0"/>
    <m/>
  </r>
  <r>
    <x v="32"/>
    <x v="33"/>
    <x v="1"/>
    <m/>
    <x v="1"/>
    <x v="8"/>
    <x v="3"/>
    <m/>
    <x v="8"/>
    <x v="10"/>
    <m/>
    <m/>
    <m/>
    <m/>
    <n v="0"/>
    <m/>
    <m/>
    <m/>
    <m/>
    <n v="0"/>
    <m/>
    <m/>
    <m/>
    <m/>
    <n v="0"/>
    <m/>
    <m/>
    <m/>
    <m/>
    <m/>
  </r>
  <r>
    <x v="32"/>
    <x v="33"/>
    <x v="1"/>
    <m/>
    <x v="1"/>
    <x v="8"/>
    <x v="3"/>
    <m/>
    <x v="8"/>
    <x v="11"/>
    <m/>
    <m/>
    <m/>
    <m/>
    <m/>
    <m/>
    <m/>
    <m/>
    <m/>
    <m/>
    <m/>
    <m/>
    <m/>
    <n v="0"/>
    <m/>
    <m/>
    <m/>
    <m/>
    <n v="0"/>
    <n v="0"/>
  </r>
  <r>
    <x v="33"/>
    <x v="34"/>
    <x v="1"/>
    <m/>
    <x v="1"/>
    <x v="9"/>
    <x v="2"/>
    <n v="8275.5499999999993"/>
    <x v="1"/>
    <x v="0"/>
    <m/>
    <m/>
    <m/>
    <m/>
    <m/>
    <m/>
    <m/>
    <m/>
    <m/>
    <n v="0"/>
    <n v="0"/>
    <n v="0"/>
    <n v="1200"/>
    <n v="-200"/>
    <n v="1000"/>
    <n v="0"/>
    <n v="0"/>
    <n v="0"/>
    <n v="0"/>
    <m/>
  </r>
  <r>
    <x v="33"/>
    <x v="34"/>
    <x v="1"/>
    <m/>
    <x v="1"/>
    <x v="9"/>
    <x v="2"/>
    <n v="8275.5499999999993"/>
    <x v="1"/>
    <x v="1"/>
    <m/>
    <m/>
    <m/>
    <m/>
    <m/>
    <m/>
    <m/>
    <m/>
    <m/>
    <n v="0"/>
    <m/>
    <m/>
    <n v="-175"/>
    <n v="0"/>
    <n v="-175"/>
    <n v="0"/>
    <n v="0"/>
    <n v="0"/>
    <n v="0"/>
    <m/>
  </r>
  <r>
    <x v="33"/>
    <x v="34"/>
    <x v="1"/>
    <m/>
    <x v="1"/>
    <x v="9"/>
    <x v="2"/>
    <n v="8275.5499999999993"/>
    <x v="1"/>
    <x v="2"/>
    <m/>
    <m/>
    <m/>
    <m/>
    <m/>
    <m/>
    <m/>
    <m/>
    <m/>
    <n v="0"/>
    <m/>
    <m/>
    <n v="1200"/>
    <n v="0"/>
    <n v="0"/>
    <n v="149"/>
    <n v="98"/>
    <n v="149"/>
    <n v="250"/>
    <n v="646"/>
  </r>
  <r>
    <x v="33"/>
    <x v="34"/>
    <x v="1"/>
    <m/>
    <x v="1"/>
    <x v="9"/>
    <x v="2"/>
    <n v="8275.5499999999993"/>
    <x v="1"/>
    <x v="3"/>
    <n v="0"/>
    <n v="0"/>
    <n v="0"/>
    <n v="0"/>
    <m/>
    <n v="0"/>
    <n v="0"/>
    <n v="0"/>
    <n v="0"/>
    <m/>
    <n v="0"/>
    <n v="0"/>
    <n v="0"/>
    <n v="0"/>
    <m/>
    <n v="150"/>
    <n v="210"/>
    <n v="290"/>
    <n v="358"/>
    <n v="1008"/>
  </r>
  <r>
    <x v="33"/>
    <x v="34"/>
    <x v="1"/>
    <m/>
    <x v="1"/>
    <x v="9"/>
    <x v="2"/>
    <n v="8275.5499999999993"/>
    <x v="1"/>
    <x v="4"/>
    <m/>
    <m/>
    <m/>
    <m/>
    <m/>
    <m/>
    <m/>
    <m/>
    <m/>
    <n v="0"/>
    <n v="0"/>
    <n v="0"/>
    <n v="0"/>
    <n v="0"/>
    <n v="0"/>
    <n v="149"/>
    <n v="98"/>
    <n v="149"/>
    <n v="250"/>
    <n v="646"/>
  </r>
  <r>
    <x v="33"/>
    <x v="34"/>
    <x v="1"/>
    <m/>
    <x v="1"/>
    <x v="9"/>
    <x v="2"/>
    <n v="8275.5499999999993"/>
    <x v="1"/>
    <x v="5"/>
    <n v="0"/>
    <n v="0"/>
    <n v="0"/>
    <n v="0"/>
    <m/>
    <n v="0"/>
    <n v="0"/>
    <n v="0"/>
    <n v="0"/>
    <n v="0"/>
    <n v="0"/>
    <n v="7"/>
    <n v="29"/>
    <n v="103"/>
    <n v="139"/>
    <n v="102"/>
    <n v="121"/>
    <n v="174"/>
    <n v="181"/>
    <n v="578"/>
  </r>
  <r>
    <x v="33"/>
    <x v="34"/>
    <x v="1"/>
    <m/>
    <x v="1"/>
    <x v="9"/>
    <x v="2"/>
    <n v="8275.5499999999993"/>
    <x v="1"/>
    <x v="6"/>
    <n v="0"/>
    <n v="0"/>
    <n v="0"/>
    <n v="0"/>
    <n v="0"/>
    <n v="0"/>
    <n v="0"/>
    <n v="0"/>
    <n v="0"/>
    <n v="0"/>
    <n v="0"/>
    <n v="0"/>
    <n v="0"/>
    <n v="0"/>
    <n v="0"/>
    <n v="0"/>
    <n v="0"/>
    <n v="0"/>
    <n v="0"/>
    <n v="0"/>
  </r>
  <r>
    <x v="33"/>
    <x v="34"/>
    <x v="1"/>
    <n v="55"/>
    <x v="1"/>
    <x v="9"/>
    <x v="2"/>
    <n v="8275.5499999999993"/>
    <x v="1"/>
    <x v="7"/>
    <n v="0"/>
    <n v="0"/>
    <n v="0"/>
    <n v="0"/>
    <m/>
    <n v="0"/>
    <n v="0"/>
    <n v="0"/>
    <n v="121"/>
    <n v="121"/>
    <n v="0"/>
    <n v="0"/>
    <n v="50"/>
    <n v="119"/>
    <n v="119"/>
    <n v="123"/>
    <n v="83"/>
    <n v="54"/>
    <n v="97"/>
    <m/>
  </r>
  <r>
    <x v="33"/>
    <x v="34"/>
    <x v="1"/>
    <n v="55"/>
    <x v="1"/>
    <x v="9"/>
    <x v="2"/>
    <n v="8275.5499999999993"/>
    <x v="1"/>
    <x v="8"/>
    <n v="0"/>
    <n v="0"/>
    <n v="0"/>
    <n v="0"/>
    <m/>
    <n v="0"/>
    <n v="0"/>
    <n v="0"/>
    <n v="121"/>
    <n v="121"/>
    <n v="0"/>
    <n v="0"/>
    <n v="50"/>
    <n v="119"/>
    <n v="119"/>
    <n v="123"/>
    <n v="83"/>
    <n v="54"/>
    <n v="97"/>
    <m/>
  </r>
  <r>
    <x v="33"/>
    <x v="34"/>
    <x v="1"/>
    <m/>
    <x v="1"/>
    <x v="9"/>
    <x v="2"/>
    <n v="8275.5499999999993"/>
    <x v="1"/>
    <x v="9"/>
    <n v="0"/>
    <n v="0"/>
    <n v="0"/>
    <n v="0"/>
    <n v="0"/>
    <n v="0"/>
    <n v="0"/>
    <n v="0"/>
    <n v="1172296.3999999999"/>
    <n v="1172296.3999999999"/>
    <n v="0"/>
    <n v="0"/>
    <n v="485781.97500000015"/>
    <n v="984790.45"/>
    <n v="984790.45"/>
    <n v="1017892.6499999999"/>
    <n v="686870.64999999991"/>
    <n v="446879.69999999995"/>
    <n v="802728.35"/>
    <m/>
  </r>
  <r>
    <x v="33"/>
    <x v="34"/>
    <x v="1"/>
    <m/>
    <x v="1"/>
    <x v="9"/>
    <x v="2"/>
    <n v="8275.5499999999993"/>
    <x v="1"/>
    <x v="10"/>
    <m/>
    <m/>
    <m/>
    <m/>
    <n v="0"/>
    <m/>
    <m/>
    <m/>
    <m/>
    <n v="0"/>
    <n v="0"/>
    <n v="0"/>
    <n v="485781.97500000015"/>
    <n v="984790.45"/>
    <n v="984790.45"/>
    <n v="1017892.6499999999"/>
    <n v="686870.64999999991"/>
    <n v="446879.69999999995"/>
    <n v="802728.35"/>
    <m/>
  </r>
  <r>
    <x v="33"/>
    <x v="35"/>
    <x v="1"/>
    <m/>
    <x v="1"/>
    <x v="9"/>
    <x v="2"/>
    <n v="8275.5499999999993"/>
    <x v="1"/>
    <x v="11"/>
    <m/>
    <m/>
    <m/>
    <m/>
    <m/>
    <m/>
    <m/>
    <m/>
    <m/>
    <m/>
    <m/>
    <m/>
    <m/>
    <n v="250"/>
    <n v="200"/>
    <n v="149"/>
    <n v="98"/>
    <n v="149"/>
    <n v="250"/>
    <n v="646"/>
  </r>
  <r>
    <x v="34"/>
    <x v="36"/>
    <x v="2"/>
    <m/>
    <x v="1"/>
    <x v="10"/>
    <x v="2"/>
    <n v="7666.38"/>
    <x v="3"/>
    <x v="0"/>
    <m/>
    <m/>
    <m/>
    <m/>
    <m/>
    <m/>
    <m/>
    <m/>
    <m/>
    <n v="0"/>
    <n v="0"/>
    <n v="0"/>
    <n v="250"/>
    <n v="-200"/>
    <n v="50"/>
    <n v="0"/>
    <n v="0"/>
    <n v="0"/>
    <n v="0"/>
    <m/>
  </r>
  <r>
    <x v="34"/>
    <x v="36"/>
    <x v="2"/>
    <m/>
    <x v="1"/>
    <x v="10"/>
    <x v="2"/>
    <n v="7666.38"/>
    <x v="3"/>
    <x v="1"/>
    <m/>
    <m/>
    <m/>
    <m/>
    <m/>
    <m/>
    <m/>
    <m/>
    <m/>
    <n v="0"/>
    <m/>
    <m/>
    <n v="-218"/>
    <n v="0"/>
    <n v="-218"/>
    <n v="0"/>
    <n v="0"/>
    <n v="0"/>
    <n v="0"/>
    <m/>
  </r>
  <r>
    <x v="34"/>
    <x v="36"/>
    <x v="2"/>
    <m/>
    <x v="1"/>
    <x v="10"/>
    <x v="2"/>
    <n v="7666.38"/>
    <x v="3"/>
    <x v="2"/>
    <m/>
    <m/>
    <m/>
    <m/>
    <m/>
    <m/>
    <m/>
    <m/>
    <m/>
    <n v="0"/>
    <m/>
    <m/>
    <m/>
    <n v="0"/>
    <n v="0"/>
    <n v="200"/>
    <n v="180"/>
    <n v="190"/>
    <n v="180"/>
    <n v="750"/>
  </r>
  <r>
    <x v="34"/>
    <x v="36"/>
    <x v="2"/>
    <m/>
    <x v="1"/>
    <x v="10"/>
    <x v="2"/>
    <n v="7666.38"/>
    <x v="3"/>
    <x v="3"/>
    <n v="0"/>
    <n v="0"/>
    <n v="0"/>
    <n v="0"/>
    <m/>
    <n v="0"/>
    <n v="0"/>
    <n v="0"/>
    <n v="0"/>
    <m/>
    <n v="0"/>
    <n v="0"/>
    <n v="0"/>
    <n v="0"/>
    <m/>
    <n v="150"/>
    <n v="150"/>
    <n v="75"/>
    <n v="58"/>
    <n v="433"/>
  </r>
  <r>
    <x v="34"/>
    <x v="36"/>
    <x v="2"/>
    <m/>
    <x v="1"/>
    <x v="10"/>
    <x v="2"/>
    <n v="7666.38"/>
    <x v="3"/>
    <x v="4"/>
    <m/>
    <m/>
    <m/>
    <m/>
    <m/>
    <m/>
    <m/>
    <m/>
    <m/>
    <n v="0"/>
    <n v="425"/>
    <n v="400"/>
    <n v="218"/>
    <n v="200"/>
    <n v="1243"/>
    <n v="200"/>
    <n v="180"/>
    <n v="190"/>
    <n v="180"/>
    <n v="750"/>
  </r>
  <r>
    <x v="34"/>
    <x v="36"/>
    <x v="2"/>
    <m/>
    <x v="1"/>
    <x v="10"/>
    <x v="2"/>
    <n v="7666.38"/>
    <x v="3"/>
    <x v="5"/>
    <n v="450"/>
    <n v="665"/>
    <n v="585"/>
    <n v="675"/>
    <m/>
    <n v="417"/>
    <n v="407"/>
    <n v="356"/>
    <n v="444"/>
    <n v="1624"/>
    <n v="274"/>
    <n v="295"/>
    <n v="291"/>
    <n v="227"/>
    <n v="1087"/>
    <n v="178"/>
    <n v="173"/>
    <n v="134"/>
    <n v="197"/>
    <n v="682"/>
  </r>
  <r>
    <x v="34"/>
    <x v="36"/>
    <x v="2"/>
    <m/>
    <x v="1"/>
    <x v="10"/>
    <x v="2"/>
    <n v="7666.38"/>
    <x v="3"/>
    <x v="6"/>
    <n v="0"/>
    <n v="0"/>
    <n v="0"/>
    <n v="0"/>
    <n v="0"/>
    <n v="0"/>
    <n v="0"/>
    <n v="0"/>
    <n v="0"/>
    <n v="0"/>
    <n v="0"/>
    <n v="0"/>
    <n v="0"/>
    <n v="0"/>
    <n v="0"/>
    <n v="0"/>
    <n v="0"/>
    <n v="0"/>
    <n v="0"/>
    <n v="0"/>
  </r>
  <r>
    <x v="34"/>
    <x v="36"/>
    <x v="2"/>
    <n v="110"/>
    <x v="1"/>
    <x v="10"/>
    <x v="2"/>
    <n v="7666.38"/>
    <x v="3"/>
    <x v="7"/>
    <n v="148"/>
    <n v="98"/>
    <n v="146"/>
    <n v="175"/>
    <m/>
    <n v="179"/>
    <n v="162"/>
    <n v="84"/>
    <n v="74"/>
    <n v="499"/>
    <n v="155"/>
    <n v="239"/>
    <n v="150"/>
    <n v="72"/>
    <n v="72"/>
    <n v="76"/>
    <n v="70"/>
    <n v="121"/>
    <n v="94"/>
    <m/>
  </r>
  <r>
    <x v="34"/>
    <x v="36"/>
    <x v="2"/>
    <n v="110"/>
    <x v="1"/>
    <x v="10"/>
    <x v="2"/>
    <n v="7666.38"/>
    <x v="3"/>
    <x v="8"/>
    <n v="148"/>
    <n v="98"/>
    <n v="146"/>
    <n v="175"/>
    <m/>
    <n v="179"/>
    <n v="162"/>
    <n v="84"/>
    <n v="74"/>
    <n v="499"/>
    <n v="155"/>
    <n v="239"/>
    <n v="150"/>
    <n v="72"/>
    <n v="72"/>
    <n v="76"/>
    <n v="70"/>
    <n v="121"/>
    <n v="94"/>
    <m/>
  </r>
  <r>
    <x v="34"/>
    <x v="36"/>
    <x v="2"/>
    <m/>
    <x v="1"/>
    <x v="10"/>
    <x v="2"/>
    <n v="7666.38"/>
    <x v="3"/>
    <x v="9"/>
    <n v="1369442.5200000003"/>
    <n v="906793.02000000014"/>
    <n v="1350936.5400000003"/>
    <n v="1619273.2500000002"/>
    <n v="5246445.330000001"/>
    <n v="1656285.2100000002"/>
    <n v="1498984.3800000004"/>
    <n v="777251.16000000015"/>
    <n v="684721.26000000013"/>
    <n v="4617242.0100000007"/>
    <n v="1434213.4500000002"/>
    <n v="2211464.6100000003"/>
    <n v="1165876.7400000002"/>
    <n v="551979.36"/>
    <n v="551979.36"/>
    <n v="582644.88"/>
    <n v="536646.6"/>
    <n v="927631.98"/>
    <n v="720639.72"/>
    <m/>
  </r>
  <r>
    <x v="34"/>
    <x v="36"/>
    <x v="2"/>
    <m/>
    <x v="1"/>
    <x v="10"/>
    <x v="2"/>
    <n v="7666.38"/>
    <x v="3"/>
    <x v="10"/>
    <m/>
    <m/>
    <m/>
    <m/>
    <n v="0"/>
    <m/>
    <m/>
    <m/>
    <m/>
    <n v="0"/>
    <n v="1434213.4500000002"/>
    <n v="2211464.6100000003"/>
    <n v="1165876.7400000002"/>
    <n v="551979.36"/>
    <n v="551979.36"/>
    <n v="582644.88"/>
    <n v="536646.6"/>
    <n v="927631.98"/>
    <n v="720639.72"/>
    <m/>
  </r>
  <r>
    <x v="34"/>
    <x v="36"/>
    <x v="2"/>
    <m/>
    <x v="1"/>
    <x v="10"/>
    <x v="2"/>
    <n v="7666.38"/>
    <x v="3"/>
    <x v="11"/>
    <m/>
    <m/>
    <m/>
    <m/>
    <m/>
    <m/>
    <m/>
    <m/>
    <m/>
    <m/>
    <m/>
    <m/>
    <m/>
    <n v="200"/>
    <n v="200"/>
    <n v="200"/>
    <n v="180"/>
    <n v="190"/>
    <n v="180"/>
    <n v="750"/>
  </r>
  <r>
    <x v="35"/>
    <x v="37"/>
    <x v="1"/>
    <m/>
    <x v="1"/>
    <x v="10"/>
    <x v="6"/>
    <n v="6257.02"/>
    <x v="9"/>
    <x v="0"/>
    <m/>
    <m/>
    <m/>
    <m/>
    <m/>
    <m/>
    <m/>
    <m/>
    <m/>
    <n v="0"/>
    <n v="0"/>
    <n v="0"/>
    <n v="200"/>
    <n v="-150"/>
    <n v="50"/>
    <n v="0"/>
    <n v="0"/>
    <n v="0"/>
    <n v="0"/>
    <m/>
  </r>
  <r>
    <x v="35"/>
    <x v="37"/>
    <x v="1"/>
    <m/>
    <x v="1"/>
    <x v="10"/>
    <x v="6"/>
    <n v="6257.02"/>
    <x v="9"/>
    <x v="1"/>
    <m/>
    <m/>
    <m/>
    <m/>
    <m/>
    <m/>
    <m/>
    <m/>
    <m/>
    <n v="0"/>
    <m/>
    <m/>
    <n v="-180"/>
    <n v="0"/>
    <n v="-180"/>
    <n v="0"/>
    <n v="0"/>
    <n v="0"/>
    <n v="0"/>
    <m/>
  </r>
  <r>
    <x v="35"/>
    <x v="37"/>
    <x v="1"/>
    <m/>
    <x v="1"/>
    <x v="10"/>
    <x v="6"/>
    <n v="6257.02"/>
    <x v="9"/>
    <x v="2"/>
    <m/>
    <m/>
    <m/>
    <m/>
    <m/>
    <m/>
    <m/>
    <m/>
    <m/>
    <n v="0"/>
    <m/>
    <m/>
    <n v="200"/>
    <n v="0"/>
    <n v="0"/>
    <n v="136"/>
    <n v="186"/>
    <n v="139"/>
    <n v="116"/>
    <n v="577"/>
  </r>
  <r>
    <x v="35"/>
    <x v="37"/>
    <x v="1"/>
    <m/>
    <x v="1"/>
    <x v="10"/>
    <x v="6"/>
    <n v="6257.02"/>
    <x v="9"/>
    <x v="3"/>
    <n v="0"/>
    <n v="0"/>
    <n v="0"/>
    <n v="0"/>
    <m/>
    <n v="0"/>
    <n v="0"/>
    <n v="0"/>
    <n v="0"/>
    <m/>
    <n v="0"/>
    <n v="0"/>
    <n v="0"/>
    <n v="0"/>
    <m/>
    <n v="150"/>
    <n v="150"/>
    <n v="75"/>
    <n v="58"/>
    <n v="433"/>
  </r>
  <r>
    <x v="35"/>
    <x v="37"/>
    <x v="1"/>
    <m/>
    <x v="1"/>
    <x v="10"/>
    <x v="6"/>
    <n v="6257.02"/>
    <x v="9"/>
    <x v="4"/>
    <m/>
    <m/>
    <m/>
    <m/>
    <m/>
    <m/>
    <m/>
    <m/>
    <m/>
    <n v="0"/>
    <n v="0"/>
    <n v="0"/>
    <n v="0"/>
    <n v="0"/>
    <n v="0"/>
    <n v="136"/>
    <n v="186"/>
    <n v="139"/>
    <n v="116"/>
    <n v="577"/>
  </r>
  <r>
    <x v="35"/>
    <x v="37"/>
    <x v="1"/>
    <m/>
    <x v="1"/>
    <x v="10"/>
    <x v="6"/>
    <n v="6257.02"/>
    <x v="9"/>
    <x v="5"/>
    <n v="440"/>
    <n v="653"/>
    <n v="574"/>
    <n v="657"/>
    <m/>
    <n v="409"/>
    <n v="390"/>
    <n v="348"/>
    <n v="422"/>
    <n v="1569"/>
    <n v="270"/>
    <n v="283"/>
    <n v="275"/>
    <n v="206"/>
    <n v="1034"/>
    <n v="178"/>
    <n v="173"/>
    <n v="125"/>
    <n v="170"/>
    <n v="646"/>
  </r>
  <r>
    <x v="35"/>
    <x v="37"/>
    <x v="1"/>
    <m/>
    <x v="1"/>
    <x v="10"/>
    <x v="6"/>
    <n v="6257.02"/>
    <x v="9"/>
    <x v="6"/>
    <n v="0"/>
    <n v="0"/>
    <n v="0"/>
    <n v="0"/>
    <n v="0"/>
    <n v="0"/>
    <n v="0"/>
    <n v="0"/>
    <n v="0"/>
    <n v="0"/>
    <n v="0"/>
    <n v="0"/>
    <n v="0"/>
    <n v="0"/>
    <n v="0"/>
    <n v="0"/>
    <n v="0"/>
    <n v="0"/>
    <n v="0"/>
    <n v="0"/>
  </r>
  <r>
    <x v="35"/>
    <x v="37"/>
    <x v="1"/>
    <n v="105"/>
    <x v="1"/>
    <x v="10"/>
    <x v="6"/>
    <n v="6257.02"/>
    <x v="9"/>
    <x v="7"/>
    <n v="172"/>
    <n v="95"/>
    <n v="156"/>
    <n v="142"/>
    <m/>
    <n v="178"/>
    <n v="99"/>
    <n v="96"/>
    <n v="88"/>
    <n v="461"/>
    <n v="195"/>
    <n v="272"/>
    <n v="184"/>
    <n v="83"/>
    <n v="83"/>
    <n v="59"/>
    <n v="98"/>
    <n v="152"/>
    <n v="87"/>
    <m/>
  </r>
  <r>
    <x v="35"/>
    <x v="37"/>
    <x v="1"/>
    <n v="105"/>
    <x v="1"/>
    <x v="10"/>
    <x v="6"/>
    <n v="6257.02"/>
    <x v="9"/>
    <x v="8"/>
    <n v="172"/>
    <n v="95"/>
    <n v="156"/>
    <n v="142"/>
    <m/>
    <n v="178"/>
    <n v="99"/>
    <n v="96"/>
    <n v="88"/>
    <n v="461"/>
    <n v="195"/>
    <n v="272"/>
    <n v="184"/>
    <n v="83"/>
    <n v="83"/>
    <n v="59"/>
    <n v="98"/>
    <n v="152"/>
    <n v="87"/>
    <m/>
  </r>
  <r>
    <x v="35"/>
    <x v="37"/>
    <x v="1"/>
    <m/>
    <x v="1"/>
    <x v="10"/>
    <x v="6"/>
    <n v="6257.02"/>
    <x v="9"/>
    <x v="9"/>
    <n v="1372044"/>
    <n v="757815"/>
    <n v="1244412"/>
    <n v="1132734"/>
    <n v="4507005"/>
    <n v="1419906"/>
    <n v="789723"/>
    <n v="765792"/>
    <n v="701976"/>
    <n v="3677397"/>
    <n v="1555515"/>
    <n v="2169744"/>
    <n v="1467768"/>
    <n v="519332.66000000003"/>
    <n v="519332.66000000003"/>
    <n v="369164.18000000005"/>
    <n v="613187.96000000008"/>
    <n v="951067.04"/>
    <n v="544360.74"/>
    <m/>
  </r>
  <r>
    <x v="35"/>
    <x v="37"/>
    <x v="1"/>
    <m/>
    <x v="1"/>
    <x v="10"/>
    <x v="6"/>
    <n v="6257.02"/>
    <x v="9"/>
    <x v="10"/>
    <m/>
    <m/>
    <m/>
    <m/>
    <n v="0"/>
    <m/>
    <m/>
    <m/>
    <m/>
    <n v="0"/>
    <n v="1555515"/>
    <n v="2169744"/>
    <n v="1467768"/>
    <n v="519332.66000000003"/>
    <n v="519332.66000000003"/>
    <n v="369164.18000000005"/>
    <n v="613187.96000000008"/>
    <n v="951067.04"/>
    <n v="544360.74"/>
    <m/>
  </r>
  <r>
    <x v="35"/>
    <x v="37"/>
    <x v="1"/>
    <m/>
    <x v="1"/>
    <x v="10"/>
    <x v="6"/>
    <n v="6257.02"/>
    <x v="9"/>
    <x v="11"/>
    <m/>
    <m/>
    <m/>
    <m/>
    <m/>
    <m/>
    <m/>
    <m/>
    <m/>
    <m/>
    <m/>
    <m/>
    <m/>
    <n v="150"/>
    <n v="150"/>
    <n v="136"/>
    <n v="186"/>
    <n v="139"/>
    <n v="116"/>
    <n v="577"/>
  </r>
  <r>
    <x v="36"/>
    <x v="38"/>
    <x v="2"/>
    <m/>
    <x v="1"/>
    <x v="10"/>
    <x v="3"/>
    <n v="4357.41"/>
    <x v="3"/>
    <x v="0"/>
    <m/>
    <m/>
    <m/>
    <m/>
    <m/>
    <m/>
    <m/>
    <m/>
    <m/>
    <n v="0"/>
    <n v="0"/>
    <n v="0"/>
    <n v="46"/>
    <n v="-35"/>
    <n v="11"/>
    <n v="0"/>
    <n v="0"/>
    <n v="0"/>
    <n v="0"/>
    <m/>
  </r>
  <r>
    <x v="36"/>
    <x v="38"/>
    <x v="2"/>
    <m/>
    <x v="1"/>
    <x v="10"/>
    <x v="3"/>
    <n v="4357.41"/>
    <x v="3"/>
    <x v="1"/>
    <m/>
    <m/>
    <m/>
    <m/>
    <m/>
    <m/>
    <m/>
    <m/>
    <m/>
    <n v="0"/>
    <m/>
    <m/>
    <n v="-63"/>
    <n v="0"/>
    <n v="-63"/>
    <n v="0"/>
    <n v="0"/>
    <n v="0"/>
    <n v="0"/>
    <m/>
  </r>
  <r>
    <x v="36"/>
    <x v="38"/>
    <x v="2"/>
    <m/>
    <x v="1"/>
    <x v="10"/>
    <x v="3"/>
    <n v="4357.41"/>
    <x v="3"/>
    <x v="2"/>
    <m/>
    <m/>
    <m/>
    <m/>
    <m/>
    <m/>
    <m/>
    <m/>
    <m/>
    <n v="0"/>
    <m/>
    <m/>
    <m/>
    <n v="0"/>
    <n v="0"/>
    <n v="39"/>
    <n v="66"/>
    <n v="76"/>
    <n v="90"/>
    <n v="271"/>
  </r>
  <r>
    <x v="36"/>
    <x v="38"/>
    <x v="2"/>
    <m/>
    <x v="1"/>
    <x v="10"/>
    <x v="3"/>
    <n v="4357.41"/>
    <x v="3"/>
    <x v="3"/>
    <n v="0"/>
    <n v="0"/>
    <n v="0"/>
    <n v="0"/>
    <m/>
    <n v="0"/>
    <n v="0"/>
    <n v="0"/>
    <n v="0"/>
    <m/>
    <n v="0"/>
    <n v="0"/>
    <n v="0"/>
    <n v="0"/>
    <m/>
    <n v="50"/>
    <n v="15"/>
    <n v="0"/>
    <n v="0"/>
    <n v="65"/>
  </r>
  <r>
    <x v="36"/>
    <x v="38"/>
    <x v="2"/>
    <m/>
    <x v="1"/>
    <x v="10"/>
    <x v="3"/>
    <n v="4357.41"/>
    <x v="3"/>
    <x v="4"/>
    <m/>
    <m/>
    <m/>
    <m/>
    <m/>
    <m/>
    <m/>
    <m/>
    <m/>
    <n v="0"/>
    <n v="60"/>
    <n v="105"/>
    <n v="78"/>
    <n v="61"/>
    <n v="304"/>
    <n v="39"/>
    <n v="66"/>
    <n v="76"/>
    <n v="90"/>
    <n v="271"/>
  </r>
  <r>
    <x v="36"/>
    <x v="38"/>
    <x v="2"/>
    <m/>
    <x v="1"/>
    <x v="10"/>
    <x v="3"/>
    <n v="4357.41"/>
    <x v="3"/>
    <x v="5"/>
    <n v="101"/>
    <n v="199"/>
    <n v="148"/>
    <n v="155"/>
    <m/>
    <n v="124"/>
    <n v="89"/>
    <n v="96"/>
    <n v="108"/>
    <n v="417"/>
    <n v="69"/>
    <n v="95"/>
    <n v="81"/>
    <n v="64"/>
    <n v="309"/>
    <n v="49"/>
    <n v="69"/>
    <n v="52"/>
    <n v="73"/>
    <n v="243"/>
  </r>
  <r>
    <x v="36"/>
    <x v="38"/>
    <x v="2"/>
    <m/>
    <x v="1"/>
    <x v="10"/>
    <x v="3"/>
    <n v="4357.41"/>
    <x v="3"/>
    <x v="6"/>
    <n v="0"/>
    <n v="0"/>
    <n v="0"/>
    <n v="0"/>
    <n v="0"/>
    <n v="0"/>
    <n v="0"/>
    <n v="0"/>
    <n v="0"/>
    <n v="0"/>
    <n v="0"/>
    <n v="0"/>
    <n v="0"/>
    <n v="0"/>
    <n v="0"/>
    <n v="0"/>
    <n v="0"/>
    <n v="0"/>
    <n v="0"/>
    <n v="0"/>
  </r>
  <r>
    <x v="36"/>
    <x v="38"/>
    <x v="2"/>
    <n v="35"/>
    <x v="1"/>
    <x v="10"/>
    <x v="3"/>
    <n v="4357.41"/>
    <x v="3"/>
    <x v="7"/>
    <n v="112"/>
    <n v="65"/>
    <n v="46"/>
    <n v="98"/>
    <m/>
    <n v="73"/>
    <n v="97"/>
    <n v="66"/>
    <n v="31"/>
    <n v="267"/>
    <n v="45"/>
    <n v="63"/>
    <n v="69"/>
    <n v="31"/>
    <n v="31"/>
    <n v="15"/>
    <n v="31"/>
    <n v="54"/>
    <n v="72"/>
    <m/>
  </r>
  <r>
    <x v="36"/>
    <x v="38"/>
    <x v="2"/>
    <n v="35"/>
    <x v="1"/>
    <x v="10"/>
    <x v="3"/>
    <n v="4357.41"/>
    <x v="3"/>
    <x v="8"/>
    <n v="112"/>
    <n v="65"/>
    <n v="46"/>
    <n v="98"/>
    <m/>
    <n v="73"/>
    <n v="97"/>
    <n v="66"/>
    <n v="31"/>
    <n v="267"/>
    <n v="45"/>
    <n v="63"/>
    <n v="69"/>
    <n v="31"/>
    <n v="31"/>
    <n v="15"/>
    <n v="31"/>
    <n v="54"/>
    <n v="72"/>
    <m/>
  </r>
  <r>
    <x v="36"/>
    <x v="38"/>
    <x v="2"/>
    <m/>
    <x v="1"/>
    <x v="10"/>
    <x v="3"/>
    <n v="4357.41"/>
    <x v="3"/>
    <x v="9"/>
    <n v="639320.6399999999"/>
    <n v="371034.29999999993"/>
    <n v="262578.12"/>
    <n v="559405.55999999994"/>
    <n v="1832338.6199999996"/>
    <n v="416700.05999999994"/>
    <n v="553697.34"/>
    <n v="376742.51999999996"/>
    <n v="176954.81999999998"/>
    <n v="1524094.74"/>
    <n v="256869.89999999997"/>
    <n v="359617.86"/>
    <n v="308243.87999999995"/>
    <n v="135079.71"/>
    <n v="135079.71"/>
    <n v="65361.149999999994"/>
    <n v="135079.71"/>
    <n v="235300.13999999998"/>
    <n v="313733.52"/>
    <m/>
  </r>
  <r>
    <x v="36"/>
    <x v="38"/>
    <x v="2"/>
    <m/>
    <x v="1"/>
    <x v="10"/>
    <x v="3"/>
    <n v="4357.41"/>
    <x v="3"/>
    <x v="10"/>
    <m/>
    <m/>
    <m/>
    <m/>
    <n v="0"/>
    <m/>
    <m/>
    <m/>
    <m/>
    <n v="0"/>
    <n v="256869.89999999997"/>
    <n v="359617.86"/>
    <n v="308243.87999999995"/>
    <n v="135079.71"/>
    <n v="135079.71"/>
    <n v="65361.149999999994"/>
    <n v="135079.71"/>
    <n v="235300.13999999998"/>
    <n v="313733.52"/>
    <m/>
  </r>
  <r>
    <x v="36"/>
    <x v="38"/>
    <x v="2"/>
    <m/>
    <x v="1"/>
    <x v="10"/>
    <x v="3"/>
    <n v="4357.41"/>
    <x v="3"/>
    <x v="11"/>
    <m/>
    <m/>
    <m/>
    <m/>
    <m/>
    <m/>
    <m/>
    <m/>
    <m/>
    <m/>
    <m/>
    <m/>
    <m/>
    <n v="35"/>
    <n v="35"/>
    <n v="39"/>
    <n v="66"/>
    <n v="76"/>
    <n v="90"/>
    <n v="271"/>
  </r>
  <r>
    <x v="37"/>
    <x v="39"/>
    <x v="2"/>
    <m/>
    <x v="1"/>
    <x v="10"/>
    <x v="3"/>
    <n v="2896.58"/>
    <x v="3"/>
    <x v="0"/>
    <m/>
    <m/>
    <m/>
    <m/>
    <m/>
    <m/>
    <m/>
    <m/>
    <m/>
    <n v="0"/>
    <n v="0"/>
    <n v="0"/>
    <n v="0"/>
    <n v="0"/>
    <n v="0"/>
    <n v="0"/>
    <n v="0"/>
    <n v="0"/>
    <n v="0"/>
    <m/>
  </r>
  <r>
    <x v="37"/>
    <x v="39"/>
    <x v="2"/>
    <m/>
    <x v="1"/>
    <x v="10"/>
    <x v="3"/>
    <n v="2896.58"/>
    <x v="3"/>
    <x v="1"/>
    <m/>
    <m/>
    <m/>
    <m/>
    <m/>
    <m/>
    <m/>
    <m/>
    <m/>
    <n v="0"/>
    <m/>
    <m/>
    <n v="0"/>
    <n v="0"/>
    <n v="0"/>
    <n v="0"/>
    <n v="0"/>
    <n v="0"/>
    <n v="0"/>
    <m/>
  </r>
  <r>
    <x v="37"/>
    <x v="39"/>
    <x v="2"/>
    <m/>
    <x v="1"/>
    <x v="10"/>
    <x v="3"/>
    <n v="2896.58"/>
    <x v="3"/>
    <x v="2"/>
    <m/>
    <m/>
    <m/>
    <m/>
    <m/>
    <m/>
    <m/>
    <m/>
    <m/>
    <n v="0"/>
    <m/>
    <m/>
    <m/>
    <n v="0"/>
    <n v="0"/>
    <n v="0"/>
    <n v="0"/>
    <n v="5"/>
    <n v="10"/>
    <n v="15"/>
  </r>
  <r>
    <x v="37"/>
    <x v="39"/>
    <x v="2"/>
    <m/>
    <x v="1"/>
    <x v="10"/>
    <x v="3"/>
    <n v="2896.58"/>
    <x v="3"/>
    <x v="3"/>
    <n v="0"/>
    <n v="0"/>
    <n v="0"/>
    <n v="0"/>
    <m/>
    <n v="0"/>
    <n v="0"/>
    <n v="0"/>
    <n v="0"/>
    <m/>
    <n v="0"/>
    <n v="0"/>
    <n v="0"/>
    <n v="0"/>
    <m/>
    <n v="0"/>
    <n v="0"/>
    <n v="0"/>
    <n v="0"/>
    <n v="0"/>
  </r>
  <r>
    <x v="37"/>
    <x v="39"/>
    <x v="2"/>
    <m/>
    <x v="1"/>
    <x v="10"/>
    <x v="3"/>
    <n v="2896.58"/>
    <x v="3"/>
    <x v="4"/>
    <m/>
    <m/>
    <m/>
    <m/>
    <m/>
    <m/>
    <m/>
    <m/>
    <m/>
    <n v="0"/>
    <n v="25"/>
    <n v="25"/>
    <n v="0"/>
    <n v="0"/>
    <n v="50"/>
    <n v="0"/>
    <n v="0"/>
    <n v="5"/>
    <n v="10"/>
    <n v="15"/>
  </r>
  <r>
    <x v="37"/>
    <x v="39"/>
    <x v="2"/>
    <m/>
    <x v="1"/>
    <x v="10"/>
    <x v="3"/>
    <n v="2896.58"/>
    <x v="3"/>
    <x v="5"/>
    <n v="28"/>
    <n v="25"/>
    <n v="48"/>
    <n v="36"/>
    <m/>
    <n v="17"/>
    <n v="16"/>
    <n v="23"/>
    <n v="24"/>
    <n v="80"/>
    <n v="15"/>
    <n v="2"/>
    <n v="6"/>
    <n v="11"/>
    <n v="34"/>
    <n v="5"/>
    <n v="9"/>
    <n v="9"/>
    <n v="11"/>
    <n v="34"/>
  </r>
  <r>
    <x v="37"/>
    <x v="39"/>
    <x v="2"/>
    <m/>
    <x v="1"/>
    <x v="10"/>
    <x v="3"/>
    <n v="2896.58"/>
    <x v="3"/>
    <x v="6"/>
    <n v="0"/>
    <n v="0"/>
    <n v="0"/>
    <n v="0"/>
    <n v="0"/>
    <n v="0"/>
    <n v="0"/>
    <n v="0"/>
    <n v="0"/>
    <n v="0"/>
    <n v="0"/>
    <n v="0"/>
    <n v="0"/>
    <n v="0"/>
    <n v="0"/>
    <n v="0"/>
    <n v="0"/>
    <n v="0"/>
    <n v="0"/>
    <n v="0"/>
  </r>
  <r>
    <x v="37"/>
    <x v="39"/>
    <x v="2"/>
    <n v="10"/>
    <x v="1"/>
    <x v="10"/>
    <x v="3"/>
    <n v="2896.58"/>
    <x v="3"/>
    <x v="7"/>
    <n v="49"/>
    <n v="56"/>
    <n v="42"/>
    <n v="21"/>
    <m/>
    <n v="40"/>
    <n v="22"/>
    <n v="31"/>
    <n v="35"/>
    <n v="128"/>
    <n v="41"/>
    <n v="57"/>
    <n v="44"/>
    <n v="35"/>
    <n v="35"/>
    <n v="23"/>
    <n v="15"/>
    <n v="6"/>
    <n v="8"/>
    <m/>
  </r>
  <r>
    <x v="37"/>
    <x v="39"/>
    <x v="2"/>
    <n v="10"/>
    <x v="1"/>
    <x v="10"/>
    <x v="3"/>
    <n v="2896.58"/>
    <x v="3"/>
    <x v="8"/>
    <n v="49"/>
    <n v="56"/>
    <n v="42"/>
    <n v="21"/>
    <m/>
    <n v="40"/>
    <n v="22"/>
    <n v="31"/>
    <n v="35"/>
    <n v="128"/>
    <n v="41"/>
    <n v="57"/>
    <n v="44"/>
    <n v="35"/>
    <n v="35"/>
    <n v="23"/>
    <n v="15"/>
    <n v="6"/>
    <n v="8"/>
    <m/>
  </r>
  <r>
    <x v="37"/>
    <x v="39"/>
    <x v="2"/>
    <m/>
    <x v="1"/>
    <x v="10"/>
    <x v="3"/>
    <n v="2896.58"/>
    <x v="3"/>
    <x v="9"/>
    <n v="170253.43999999997"/>
    <n v="194575.35999999999"/>
    <n v="145931.51999999999"/>
    <n v="72965.759999999995"/>
    <n v="583726.07999999996"/>
    <n v="138982.39999999997"/>
    <n v="76440.319999999992"/>
    <n v="107711.35999999999"/>
    <n v="121609.59999999998"/>
    <n v="444743.67999999993"/>
    <n v="142456.95999999999"/>
    <n v="198049.91999999998"/>
    <n v="152880.63999999998"/>
    <n v="101380.3"/>
    <n v="101380.3"/>
    <n v="66621.34"/>
    <n v="43448.7"/>
    <n v="17379.48"/>
    <n v="23172.639999999999"/>
    <m/>
  </r>
  <r>
    <x v="37"/>
    <x v="39"/>
    <x v="2"/>
    <m/>
    <x v="1"/>
    <x v="10"/>
    <x v="3"/>
    <n v="2896.58"/>
    <x v="3"/>
    <x v="10"/>
    <m/>
    <m/>
    <m/>
    <m/>
    <n v="0"/>
    <m/>
    <m/>
    <m/>
    <m/>
    <n v="0"/>
    <n v="142456.95999999999"/>
    <n v="198049.91999999998"/>
    <n v="152880.63999999998"/>
    <n v="101380.3"/>
    <n v="101380.3"/>
    <n v="66621.34"/>
    <n v="43448.7"/>
    <n v="17379.48"/>
    <n v="23172.639999999999"/>
    <m/>
  </r>
  <r>
    <x v="37"/>
    <x v="39"/>
    <x v="2"/>
    <m/>
    <x v="1"/>
    <x v="10"/>
    <x v="3"/>
    <n v="2896.58"/>
    <x v="3"/>
    <x v="11"/>
    <m/>
    <m/>
    <m/>
    <m/>
    <m/>
    <m/>
    <m/>
    <m/>
    <m/>
    <m/>
    <m/>
    <m/>
    <m/>
    <n v="0"/>
    <n v="0"/>
    <n v="0"/>
    <n v="0"/>
    <n v="5"/>
    <n v="10"/>
    <n v="15"/>
  </r>
  <r>
    <x v="38"/>
    <x v="40"/>
    <x v="2"/>
    <m/>
    <x v="1"/>
    <x v="10"/>
    <x v="3"/>
    <n v="4361.2700000000004"/>
    <x v="3"/>
    <x v="0"/>
    <m/>
    <m/>
    <m/>
    <m/>
    <m/>
    <m/>
    <m/>
    <m/>
    <m/>
    <n v="0"/>
    <n v="0"/>
    <n v="0"/>
    <n v="14"/>
    <n v="-3"/>
    <n v="11"/>
    <n v="0"/>
    <n v="0"/>
    <n v="0"/>
    <n v="0"/>
    <m/>
  </r>
  <r>
    <x v="38"/>
    <x v="40"/>
    <x v="2"/>
    <m/>
    <x v="1"/>
    <x v="10"/>
    <x v="3"/>
    <n v="4361.2700000000004"/>
    <x v="3"/>
    <x v="1"/>
    <m/>
    <m/>
    <m/>
    <m/>
    <m/>
    <m/>
    <m/>
    <m/>
    <m/>
    <n v="0"/>
    <m/>
    <m/>
    <n v="-26"/>
    <n v="0"/>
    <n v="-26"/>
    <n v="0"/>
    <n v="0"/>
    <n v="0"/>
    <n v="0"/>
    <m/>
  </r>
  <r>
    <x v="38"/>
    <x v="40"/>
    <x v="2"/>
    <m/>
    <x v="1"/>
    <x v="10"/>
    <x v="3"/>
    <n v="4361.2700000000004"/>
    <x v="3"/>
    <x v="2"/>
    <m/>
    <m/>
    <m/>
    <m/>
    <m/>
    <m/>
    <m/>
    <m/>
    <m/>
    <n v="0"/>
    <m/>
    <m/>
    <m/>
    <n v="0"/>
    <n v="0"/>
    <n v="10"/>
    <n v="23"/>
    <n v="25"/>
    <n v="30"/>
    <n v="88"/>
  </r>
  <r>
    <x v="38"/>
    <x v="40"/>
    <x v="2"/>
    <m/>
    <x v="1"/>
    <x v="10"/>
    <x v="3"/>
    <n v="4361.2700000000004"/>
    <x v="3"/>
    <x v="3"/>
    <n v="0"/>
    <n v="0"/>
    <n v="0"/>
    <n v="0"/>
    <m/>
    <n v="0"/>
    <n v="0"/>
    <n v="0"/>
    <n v="0"/>
    <m/>
    <n v="0"/>
    <n v="0"/>
    <n v="0"/>
    <n v="0"/>
    <m/>
    <n v="24"/>
    <n v="9"/>
    <n v="2"/>
    <n v="0"/>
    <n v="35"/>
  </r>
  <r>
    <x v="38"/>
    <x v="40"/>
    <x v="2"/>
    <m/>
    <x v="1"/>
    <x v="10"/>
    <x v="3"/>
    <n v="4361.2700000000004"/>
    <x v="3"/>
    <x v="4"/>
    <m/>
    <m/>
    <m/>
    <m/>
    <m/>
    <m/>
    <m/>
    <m/>
    <m/>
    <n v="0"/>
    <n v="25"/>
    <n v="25"/>
    <n v="26"/>
    <n v="13"/>
    <n v="89"/>
    <n v="10"/>
    <n v="23"/>
    <n v="25"/>
    <n v="30"/>
    <n v="88"/>
  </r>
  <r>
    <x v="38"/>
    <x v="40"/>
    <x v="2"/>
    <m/>
    <x v="1"/>
    <x v="10"/>
    <x v="3"/>
    <n v="4361.2700000000004"/>
    <x v="3"/>
    <x v="5"/>
    <n v="18"/>
    <n v="26"/>
    <n v="31"/>
    <n v="44"/>
    <m/>
    <n v="6"/>
    <n v="27"/>
    <n v="26"/>
    <n v="18"/>
    <n v="77"/>
    <n v="27"/>
    <n v="27"/>
    <n v="26"/>
    <n v="25"/>
    <n v="105"/>
    <n v="21"/>
    <n v="9"/>
    <n v="13"/>
    <n v="15"/>
    <n v="58"/>
  </r>
  <r>
    <x v="38"/>
    <x v="40"/>
    <x v="2"/>
    <m/>
    <x v="1"/>
    <x v="10"/>
    <x v="3"/>
    <n v="4361.2700000000004"/>
    <x v="3"/>
    <x v="6"/>
    <n v="0"/>
    <n v="0"/>
    <n v="0"/>
    <n v="0"/>
    <n v="0"/>
    <n v="0"/>
    <n v="0"/>
    <n v="0"/>
    <n v="0"/>
    <n v="0"/>
    <n v="0"/>
    <n v="0"/>
    <n v="0"/>
    <n v="0"/>
    <n v="0"/>
    <n v="0"/>
    <n v="0"/>
    <n v="0"/>
    <n v="0"/>
    <n v="0"/>
  </r>
  <r>
    <x v="38"/>
    <x v="40"/>
    <x v="2"/>
    <n v="10"/>
    <x v="1"/>
    <x v="10"/>
    <x v="3"/>
    <n v="4361.2700000000004"/>
    <x v="3"/>
    <x v="7"/>
    <n v="18"/>
    <n v="19"/>
    <n v="15"/>
    <n v="25"/>
    <m/>
    <n v="15"/>
    <n v="13"/>
    <n v="32"/>
    <n v="16"/>
    <n v="76"/>
    <n v="31"/>
    <n v="28"/>
    <n v="32"/>
    <n v="16"/>
    <n v="16"/>
    <n v="2"/>
    <n v="15"/>
    <n v="31"/>
    <n v="42"/>
    <m/>
  </r>
  <r>
    <x v="38"/>
    <x v="40"/>
    <x v="2"/>
    <n v="10"/>
    <x v="1"/>
    <x v="10"/>
    <x v="3"/>
    <n v="4361.2700000000004"/>
    <x v="3"/>
    <x v="8"/>
    <n v="18"/>
    <n v="19"/>
    <n v="15"/>
    <n v="25"/>
    <m/>
    <n v="15"/>
    <n v="13"/>
    <n v="32"/>
    <n v="16"/>
    <n v="76"/>
    <n v="31"/>
    <n v="28"/>
    <n v="32"/>
    <n v="16"/>
    <n v="16"/>
    <n v="2"/>
    <n v="15"/>
    <n v="31"/>
    <n v="42"/>
    <m/>
  </r>
  <r>
    <x v="38"/>
    <x v="40"/>
    <x v="2"/>
    <m/>
    <x v="1"/>
    <x v="10"/>
    <x v="3"/>
    <n v="4361.2700000000004"/>
    <x v="3"/>
    <x v="9"/>
    <n v="98355.78"/>
    <n v="103819.99"/>
    <n v="81963.149999999994"/>
    <n v="136605.25"/>
    <n v="420744.17000000004"/>
    <n v="81963.149999999994"/>
    <n v="71034.73"/>
    <n v="174854.72"/>
    <n v="87427.36"/>
    <n v="415279.95999999996"/>
    <n v="169390.51"/>
    <n v="152997.88"/>
    <n v="174854.72"/>
    <n v="69780.320000000007"/>
    <n v="69780.320000000007"/>
    <n v="8722.5400000000009"/>
    <n v="65419.05"/>
    <n v="135199.37000000002"/>
    <n v="183173.34000000003"/>
    <m/>
  </r>
  <r>
    <x v="38"/>
    <x v="40"/>
    <x v="2"/>
    <m/>
    <x v="1"/>
    <x v="10"/>
    <x v="3"/>
    <n v="4361.2700000000004"/>
    <x v="3"/>
    <x v="10"/>
    <m/>
    <m/>
    <m/>
    <m/>
    <n v="0"/>
    <m/>
    <m/>
    <m/>
    <m/>
    <n v="0"/>
    <n v="169390.51"/>
    <n v="152997.88"/>
    <n v="174854.72"/>
    <n v="69780.320000000007"/>
    <n v="69780.320000000007"/>
    <n v="8722.5400000000009"/>
    <n v="65419.05"/>
    <n v="135199.37000000002"/>
    <n v="183173.34000000003"/>
    <m/>
  </r>
  <r>
    <x v="38"/>
    <x v="40"/>
    <x v="2"/>
    <m/>
    <x v="1"/>
    <x v="10"/>
    <x v="3"/>
    <n v="4361.2700000000004"/>
    <x v="3"/>
    <x v="11"/>
    <m/>
    <m/>
    <m/>
    <m/>
    <m/>
    <m/>
    <m/>
    <m/>
    <m/>
    <m/>
    <m/>
    <m/>
    <m/>
    <n v="3"/>
    <n v="3"/>
    <n v="10"/>
    <n v="23"/>
    <n v="25"/>
    <n v="30"/>
    <n v="88"/>
  </r>
  <r>
    <x v="39"/>
    <x v="41"/>
    <x v="2"/>
    <m/>
    <x v="1"/>
    <x v="10"/>
    <x v="3"/>
    <n v="934.47"/>
    <x v="3"/>
    <x v="0"/>
    <m/>
    <m/>
    <m/>
    <m/>
    <m/>
    <m/>
    <m/>
    <m/>
    <m/>
    <n v="0"/>
    <n v="0"/>
    <n v="0"/>
    <n v="140"/>
    <n v="-130"/>
    <n v="10"/>
    <n v="0"/>
    <n v="0"/>
    <n v="0"/>
    <n v="0"/>
    <m/>
  </r>
  <r>
    <x v="39"/>
    <x v="41"/>
    <x v="2"/>
    <m/>
    <x v="1"/>
    <x v="10"/>
    <x v="3"/>
    <n v="934.47"/>
    <x v="3"/>
    <x v="1"/>
    <m/>
    <m/>
    <m/>
    <m/>
    <m/>
    <m/>
    <m/>
    <m/>
    <m/>
    <n v="0"/>
    <m/>
    <m/>
    <n v="-98"/>
    <n v="0"/>
    <n v="-98"/>
    <n v="0"/>
    <n v="0"/>
    <n v="0"/>
    <n v="0"/>
    <m/>
  </r>
  <r>
    <x v="39"/>
    <x v="41"/>
    <x v="2"/>
    <m/>
    <x v="1"/>
    <x v="10"/>
    <x v="3"/>
    <n v="934.47"/>
    <x v="3"/>
    <x v="2"/>
    <m/>
    <m/>
    <m/>
    <m/>
    <m/>
    <m/>
    <m/>
    <m/>
    <m/>
    <n v="0"/>
    <m/>
    <m/>
    <m/>
    <n v="0"/>
    <n v="0"/>
    <n v="160"/>
    <n v="130"/>
    <n v="120"/>
    <n v="85"/>
    <n v="495"/>
  </r>
  <r>
    <x v="39"/>
    <x v="41"/>
    <x v="2"/>
    <m/>
    <x v="1"/>
    <x v="10"/>
    <x v="3"/>
    <n v="934.47"/>
    <x v="3"/>
    <x v="3"/>
    <n v="0"/>
    <n v="0"/>
    <n v="0"/>
    <n v="0"/>
    <m/>
    <n v="0"/>
    <n v="0"/>
    <n v="0"/>
    <n v="0"/>
    <m/>
    <n v="0"/>
    <n v="0"/>
    <n v="0"/>
    <n v="0"/>
    <m/>
    <n v="107"/>
    <n v="107"/>
    <n v="53"/>
    <n v="41"/>
    <n v="308"/>
  </r>
  <r>
    <x v="39"/>
    <x v="41"/>
    <x v="2"/>
    <m/>
    <x v="1"/>
    <x v="10"/>
    <x v="3"/>
    <n v="934.47"/>
    <x v="3"/>
    <x v="4"/>
    <m/>
    <m/>
    <m/>
    <m/>
    <m/>
    <m/>
    <m/>
    <m/>
    <m/>
    <n v="0"/>
    <n v="181"/>
    <n v="237"/>
    <n v="98"/>
    <n v="130"/>
    <n v="646"/>
    <n v="160"/>
    <n v="130"/>
    <n v="120"/>
    <n v="85"/>
    <n v="495"/>
  </r>
  <r>
    <x v="39"/>
    <x v="41"/>
    <x v="2"/>
    <m/>
    <x v="1"/>
    <x v="10"/>
    <x v="3"/>
    <n v="934.47"/>
    <x v="3"/>
    <x v="5"/>
    <n v="321"/>
    <n v="449"/>
    <n v="399"/>
    <n v="464"/>
    <m/>
    <n v="305"/>
    <n v="298"/>
    <n v="237"/>
    <n v="316"/>
    <n v="1156"/>
    <n v="187"/>
    <n v="204"/>
    <n v="186"/>
    <n v="158"/>
    <n v="735"/>
    <n v="133"/>
    <n v="118"/>
    <n v="81"/>
    <n v="94"/>
    <n v="426"/>
  </r>
  <r>
    <x v="39"/>
    <x v="41"/>
    <x v="2"/>
    <m/>
    <x v="1"/>
    <x v="10"/>
    <x v="3"/>
    <n v="934.47"/>
    <x v="3"/>
    <x v="6"/>
    <n v="0"/>
    <n v="0"/>
    <n v="0"/>
    <n v="0"/>
    <n v="0"/>
    <n v="0"/>
    <n v="0"/>
    <n v="0"/>
    <n v="0"/>
    <n v="0"/>
    <n v="0"/>
    <n v="0"/>
    <n v="0"/>
    <n v="0"/>
    <n v="0"/>
    <n v="0"/>
    <n v="0"/>
    <n v="0"/>
    <n v="0"/>
    <n v="0"/>
  </r>
  <r>
    <x v="39"/>
    <x v="41"/>
    <x v="2"/>
    <n v="90"/>
    <x v="1"/>
    <x v="10"/>
    <x v="3"/>
    <n v="934.47"/>
    <x v="3"/>
    <x v="7"/>
    <n v="184"/>
    <n v="112"/>
    <n v="100"/>
    <n v="122"/>
    <m/>
    <n v="176"/>
    <n v="232"/>
    <n v="213"/>
    <n v="62"/>
    <n v="683"/>
    <n v="166"/>
    <n v="198"/>
    <n v="113"/>
    <n v="59"/>
    <n v="59"/>
    <n v="63"/>
    <n v="103"/>
    <n v="129"/>
    <n v="107"/>
    <m/>
  </r>
  <r>
    <x v="39"/>
    <x v="41"/>
    <x v="2"/>
    <n v="90"/>
    <x v="1"/>
    <x v="10"/>
    <x v="3"/>
    <n v="934.47"/>
    <x v="3"/>
    <x v="8"/>
    <n v="184"/>
    <n v="112"/>
    <n v="100"/>
    <n v="122"/>
    <m/>
    <n v="176"/>
    <n v="232"/>
    <n v="213"/>
    <n v="62"/>
    <n v="683"/>
    <n v="166"/>
    <n v="198"/>
    <n v="113"/>
    <n v="59"/>
    <n v="59"/>
    <n v="63"/>
    <n v="103"/>
    <n v="129"/>
    <n v="107"/>
    <m/>
  </r>
  <r>
    <x v="39"/>
    <x v="41"/>
    <x v="2"/>
    <m/>
    <x v="1"/>
    <x v="10"/>
    <x v="3"/>
    <n v="934.47"/>
    <x v="3"/>
    <x v="9"/>
    <n v="207555.68"/>
    <n v="126338.23999999999"/>
    <n v="112802"/>
    <n v="137618.44"/>
    <n v="584314.36"/>
    <n v="198531.52"/>
    <n v="261700.63999999998"/>
    <n v="240268.26"/>
    <n v="69937.240000000005"/>
    <n v="770437.65999999992"/>
    <n v="187251.32"/>
    <n v="223347.96"/>
    <n v="111673.98"/>
    <n v="55133.73"/>
    <n v="55133.73"/>
    <n v="58871.61"/>
    <n v="96250.41"/>
    <n v="120546.63"/>
    <n v="99988.290000000008"/>
    <m/>
  </r>
  <r>
    <x v="39"/>
    <x v="41"/>
    <x v="2"/>
    <m/>
    <x v="1"/>
    <x v="10"/>
    <x v="3"/>
    <n v="934.47"/>
    <x v="3"/>
    <x v="10"/>
    <m/>
    <m/>
    <m/>
    <m/>
    <n v="0"/>
    <m/>
    <m/>
    <m/>
    <m/>
    <n v="0"/>
    <n v="187251.32"/>
    <n v="223347.96"/>
    <n v="111673.98"/>
    <n v="55133.73"/>
    <n v="55133.73"/>
    <n v="58871.61"/>
    <n v="96250.41"/>
    <n v="120546.63"/>
    <n v="99988.290000000008"/>
    <m/>
  </r>
  <r>
    <x v="39"/>
    <x v="41"/>
    <x v="2"/>
    <m/>
    <x v="1"/>
    <x v="10"/>
    <x v="3"/>
    <n v="934.47"/>
    <x v="3"/>
    <x v="11"/>
    <m/>
    <m/>
    <m/>
    <m/>
    <m/>
    <m/>
    <m/>
    <m/>
    <m/>
    <m/>
    <m/>
    <m/>
    <m/>
    <n v="130"/>
    <n v="130"/>
    <n v="160"/>
    <n v="130"/>
    <n v="120"/>
    <n v="85"/>
    <n v="495"/>
  </r>
  <r>
    <x v="40"/>
    <x v="42"/>
    <x v="2"/>
    <m/>
    <x v="1"/>
    <x v="11"/>
    <x v="3"/>
    <n v="1210.21"/>
    <x v="3"/>
    <x v="0"/>
    <m/>
    <m/>
    <m/>
    <m/>
    <m/>
    <m/>
    <m/>
    <m/>
    <m/>
    <n v="0"/>
    <n v="0"/>
    <n v="0"/>
    <n v="641"/>
    <n v="-150"/>
    <n v="491"/>
    <n v="0"/>
    <n v="0"/>
    <n v="0"/>
    <n v="0"/>
    <m/>
  </r>
  <r>
    <x v="40"/>
    <x v="42"/>
    <x v="2"/>
    <m/>
    <x v="1"/>
    <x v="11"/>
    <x v="3"/>
    <n v="1210.21"/>
    <x v="3"/>
    <x v="1"/>
    <m/>
    <m/>
    <m/>
    <m/>
    <m/>
    <m/>
    <m/>
    <m/>
    <m/>
    <n v="0"/>
    <m/>
    <m/>
    <n v="-120"/>
    <n v="0"/>
    <n v="-120"/>
    <n v="0"/>
    <n v="0"/>
    <n v="0"/>
    <n v="0"/>
    <m/>
  </r>
  <r>
    <x v="40"/>
    <x v="42"/>
    <x v="2"/>
    <m/>
    <x v="1"/>
    <x v="11"/>
    <x v="3"/>
    <n v="1210.21"/>
    <x v="3"/>
    <x v="2"/>
    <m/>
    <m/>
    <m/>
    <m/>
    <m/>
    <m/>
    <m/>
    <m/>
    <m/>
    <n v="0"/>
    <m/>
    <m/>
    <m/>
    <n v="0"/>
    <n v="0"/>
    <n v="161"/>
    <n v="185"/>
    <n v="170"/>
    <n v="200"/>
    <n v="716"/>
  </r>
  <r>
    <x v="40"/>
    <x v="42"/>
    <x v="2"/>
    <m/>
    <x v="1"/>
    <x v="11"/>
    <x v="3"/>
    <n v="1210.21"/>
    <x v="3"/>
    <x v="3"/>
    <n v="0"/>
    <n v="0"/>
    <n v="0"/>
    <n v="0"/>
    <m/>
    <n v="0"/>
    <n v="0"/>
    <n v="0"/>
    <n v="0"/>
    <m/>
    <n v="0"/>
    <n v="0"/>
    <n v="0"/>
    <n v="0"/>
    <m/>
    <n v="150.25888666877643"/>
    <n v="181.40468240795607"/>
    <n v="181.36599423631125"/>
    <n v="215.86109510086456"/>
    <n v="728.89065841390834"/>
  </r>
  <r>
    <x v="40"/>
    <x v="42"/>
    <x v="2"/>
    <m/>
    <x v="1"/>
    <x v="11"/>
    <x v="3"/>
    <n v="1210.21"/>
    <x v="3"/>
    <x v="4"/>
    <m/>
    <m/>
    <m/>
    <m/>
    <m/>
    <m/>
    <m/>
    <m/>
    <m/>
    <n v="0"/>
    <n v="164"/>
    <n v="212"/>
    <n v="120"/>
    <n v="150"/>
    <n v="646"/>
    <n v="161"/>
    <n v="185"/>
    <n v="170"/>
    <n v="200"/>
    <n v="716"/>
  </r>
  <r>
    <x v="40"/>
    <x v="42"/>
    <x v="2"/>
    <m/>
    <x v="1"/>
    <x v="11"/>
    <x v="3"/>
    <n v="1210.21"/>
    <x v="3"/>
    <x v="5"/>
    <n v="36"/>
    <n v="76"/>
    <n v="77"/>
    <n v="71"/>
    <m/>
    <n v="53"/>
    <n v="50"/>
    <n v="98"/>
    <n v="160"/>
    <n v="361"/>
    <n v="99"/>
    <n v="176"/>
    <n v="144"/>
    <n v="196"/>
    <n v="615"/>
    <n v="134"/>
    <n v="189"/>
    <n v="161"/>
    <n v="180"/>
    <n v="664"/>
  </r>
  <r>
    <x v="40"/>
    <x v="42"/>
    <x v="2"/>
    <m/>
    <x v="1"/>
    <x v="11"/>
    <x v="3"/>
    <n v="1210.21"/>
    <x v="3"/>
    <x v="6"/>
    <n v="0"/>
    <n v="0"/>
    <n v="0"/>
    <n v="0"/>
    <n v="0"/>
    <n v="0"/>
    <n v="0"/>
    <n v="0"/>
    <n v="0"/>
    <n v="0"/>
    <n v="0"/>
    <n v="0"/>
    <n v="0"/>
    <n v="0"/>
    <n v="0"/>
    <n v="0"/>
    <n v="0"/>
    <n v="0"/>
    <n v="0"/>
    <n v="0"/>
  </r>
  <r>
    <x v="40"/>
    <x v="42"/>
    <x v="2"/>
    <n v="50"/>
    <x v="1"/>
    <x v="11"/>
    <x v="3"/>
    <n v="1210.21"/>
    <x v="3"/>
    <x v="7"/>
    <n v="56"/>
    <n v="45"/>
    <n v="25"/>
    <n v="43"/>
    <m/>
    <n v="53"/>
    <n v="57"/>
    <n v="37"/>
    <n v="69"/>
    <n v="216"/>
    <n v="74"/>
    <n v="128"/>
    <n v="97"/>
    <n v="69"/>
    <n v="69"/>
    <n v="56"/>
    <n v="71"/>
    <n v="96"/>
    <n v="89"/>
    <m/>
  </r>
  <r>
    <x v="40"/>
    <x v="42"/>
    <x v="2"/>
    <n v="50"/>
    <x v="1"/>
    <x v="11"/>
    <x v="3"/>
    <n v="1210.21"/>
    <x v="3"/>
    <x v="8"/>
    <n v="56"/>
    <n v="45"/>
    <n v="25"/>
    <n v="43"/>
    <m/>
    <n v="53"/>
    <n v="57"/>
    <n v="37"/>
    <n v="69"/>
    <n v="216"/>
    <n v="74"/>
    <n v="128"/>
    <n v="97"/>
    <n v="69"/>
    <n v="69"/>
    <n v="56"/>
    <n v="71"/>
    <n v="96"/>
    <n v="89"/>
    <m/>
  </r>
  <r>
    <x v="40"/>
    <x v="42"/>
    <x v="2"/>
    <m/>
    <x v="1"/>
    <x v="11"/>
    <x v="3"/>
    <n v="1210.21"/>
    <x v="3"/>
    <x v="9"/>
    <n v="66069.360000000015"/>
    <n v="53091.450000000004"/>
    <n v="29495.250000000004"/>
    <n v="50731.830000000009"/>
    <n v="199387.89000000004"/>
    <n v="62529.930000000008"/>
    <n v="67249.170000000013"/>
    <n v="43652.970000000008"/>
    <n v="81406.890000000014"/>
    <n v="254838.96000000005"/>
    <n v="87305.940000000017"/>
    <n v="151015.68000000002"/>
    <n v="81406.890000000014"/>
    <n v="83504.490000000005"/>
    <n v="83504.490000000005"/>
    <n v="67771.760000000009"/>
    <n v="85924.91"/>
    <n v="116180.16"/>
    <n v="107708.69"/>
    <m/>
  </r>
  <r>
    <x v="40"/>
    <x v="42"/>
    <x v="2"/>
    <n v="0"/>
    <x v="1"/>
    <x v="11"/>
    <x v="3"/>
    <n v="1210.21"/>
    <x v="3"/>
    <x v="10"/>
    <m/>
    <m/>
    <m/>
    <m/>
    <n v="0"/>
    <m/>
    <m/>
    <m/>
    <m/>
    <n v="0"/>
    <n v="87305.940000000017"/>
    <n v="151015.68000000002"/>
    <n v="81406.890000000014"/>
    <n v="83504.490000000005"/>
    <n v="83504.490000000005"/>
    <n v="67771.760000000009"/>
    <n v="85924.91"/>
    <n v="116180.16"/>
    <n v="107708.69"/>
    <m/>
  </r>
  <r>
    <x v="40"/>
    <x v="42"/>
    <x v="2"/>
    <m/>
    <x v="1"/>
    <x v="11"/>
    <x v="3"/>
    <n v="1210.21"/>
    <x v="3"/>
    <x v="11"/>
    <m/>
    <m/>
    <m/>
    <m/>
    <m/>
    <m/>
    <m/>
    <m/>
    <m/>
    <m/>
    <m/>
    <m/>
    <m/>
    <n v="150"/>
    <n v="150"/>
    <n v="161"/>
    <n v="185"/>
    <n v="170"/>
    <n v="200"/>
    <n v="716"/>
  </r>
  <r>
    <x v="41"/>
    <x v="43"/>
    <x v="1"/>
    <m/>
    <x v="1"/>
    <x v="12"/>
    <x v="6"/>
    <n v="28724.35"/>
    <x v="9"/>
    <x v="0"/>
    <m/>
    <m/>
    <m/>
    <m/>
    <m/>
    <m/>
    <m/>
    <m/>
    <m/>
    <n v="0"/>
    <n v="0"/>
    <n v="0"/>
    <n v="32"/>
    <n v="-8"/>
    <n v="24"/>
    <n v="0"/>
    <n v="0"/>
    <n v="0"/>
    <n v="0"/>
    <m/>
  </r>
  <r>
    <x v="41"/>
    <x v="43"/>
    <x v="1"/>
    <m/>
    <x v="1"/>
    <x v="12"/>
    <x v="6"/>
    <n v="28724.35"/>
    <x v="9"/>
    <x v="1"/>
    <m/>
    <m/>
    <m/>
    <m/>
    <m/>
    <m/>
    <m/>
    <m/>
    <m/>
    <n v="0"/>
    <m/>
    <m/>
    <n v="-12"/>
    <n v="0"/>
    <n v="-12"/>
    <n v="0"/>
    <n v="0"/>
    <n v="0"/>
    <n v="0"/>
    <m/>
  </r>
  <r>
    <x v="41"/>
    <x v="43"/>
    <x v="1"/>
    <m/>
    <x v="1"/>
    <x v="12"/>
    <x v="6"/>
    <n v="28724.35"/>
    <x v="9"/>
    <x v="2"/>
    <m/>
    <m/>
    <m/>
    <m/>
    <m/>
    <m/>
    <m/>
    <m/>
    <m/>
    <n v="0"/>
    <m/>
    <m/>
    <n v="32"/>
    <n v="0"/>
    <n v="0"/>
    <n v="0"/>
    <n v="0"/>
    <n v="8"/>
    <n v="3"/>
    <n v="11"/>
  </r>
  <r>
    <x v="41"/>
    <x v="43"/>
    <x v="1"/>
    <m/>
    <x v="1"/>
    <x v="12"/>
    <x v="6"/>
    <n v="28724.35"/>
    <x v="9"/>
    <x v="3"/>
    <n v="0"/>
    <n v="0"/>
    <n v="0"/>
    <n v="0"/>
    <m/>
    <n v="0"/>
    <n v="0"/>
    <n v="0"/>
    <n v="0"/>
    <m/>
    <n v="0"/>
    <n v="0"/>
    <n v="0"/>
    <n v="0"/>
    <m/>
    <n v="12"/>
    <n v="8"/>
    <n v="8"/>
    <n v="8"/>
    <n v="36"/>
  </r>
  <r>
    <x v="41"/>
    <x v="43"/>
    <x v="1"/>
    <m/>
    <x v="1"/>
    <x v="12"/>
    <x v="6"/>
    <n v="28724.35"/>
    <x v="9"/>
    <x v="4"/>
    <m/>
    <m/>
    <m/>
    <m/>
    <m/>
    <m/>
    <m/>
    <m/>
    <m/>
    <n v="0"/>
    <n v="0"/>
    <n v="0"/>
    <n v="0"/>
    <n v="0"/>
    <n v="0"/>
    <n v="0"/>
    <n v="0"/>
    <n v="8"/>
    <n v="3"/>
    <n v="11"/>
  </r>
  <r>
    <x v="41"/>
    <x v="43"/>
    <x v="1"/>
    <m/>
    <x v="1"/>
    <x v="12"/>
    <x v="6"/>
    <n v="28724.35"/>
    <x v="9"/>
    <x v="5"/>
    <m/>
    <m/>
    <m/>
    <m/>
    <m/>
    <m/>
    <m/>
    <m/>
    <m/>
    <n v="0"/>
    <m/>
    <m/>
    <m/>
    <m/>
    <n v="0"/>
    <n v="2"/>
    <n v="0"/>
    <n v="2"/>
    <n v="1"/>
    <n v="5"/>
  </r>
  <r>
    <x v="41"/>
    <x v="43"/>
    <x v="1"/>
    <m/>
    <x v="1"/>
    <x v="12"/>
    <x v="6"/>
    <n v="28724.35"/>
    <x v="9"/>
    <x v="6"/>
    <n v="0"/>
    <n v="0"/>
    <n v="0"/>
    <n v="0"/>
    <n v="0"/>
    <n v="0"/>
    <n v="0"/>
    <n v="0"/>
    <n v="0"/>
    <n v="0"/>
    <n v="0"/>
    <n v="0"/>
    <n v="0"/>
    <n v="0"/>
    <n v="0"/>
    <n v="0"/>
    <n v="0"/>
    <n v="0"/>
    <n v="0"/>
    <n v="0"/>
  </r>
  <r>
    <x v="41"/>
    <x v="43"/>
    <x v="1"/>
    <n v="4"/>
    <x v="1"/>
    <x v="12"/>
    <x v="6"/>
    <n v="28724.35"/>
    <x v="9"/>
    <x v="7"/>
    <m/>
    <m/>
    <m/>
    <m/>
    <m/>
    <m/>
    <m/>
    <m/>
    <m/>
    <n v="0"/>
    <n v="0"/>
    <n v="0"/>
    <n v="0"/>
    <n v="-8"/>
    <n v="-8"/>
    <n v="0"/>
    <n v="0"/>
    <n v="4"/>
    <n v="4"/>
    <m/>
  </r>
  <r>
    <x v="41"/>
    <x v="43"/>
    <x v="1"/>
    <n v="4"/>
    <x v="1"/>
    <x v="12"/>
    <x v="6"/>
    <n v="28724.35"/>
    <x v="9"/>
    <x v="8"/>
    <m/>
    <m/>
    <m/>
    <m/>
    <m/>
    <m/>
    <m/>
    <m/>
    <m/>
    <n v="0"/>
    <n v="0"/>
    <n v="0"/>
    <n v="0"/>
    <n v="0"/>
    <n v="0"/>
    <n v="0"/>
    <n v="0"/>
    <n v="4"/>
    <n v="4"/>
    <m/>
  </r>
  <r>
    <x v="41"/>
    <x v="43"/>
    <x v="1"/>
    <m/>
    <x v="1"/>
    <x v="12"/>
    <x v="6"/>
    <n v="28724.35"/>
    <x v="9"/>
    <x v="9"/>
    <n v="0"/>
    <n v="0"/>
    <n v="0"/>
    <n v="0"/>
    <n v="0"/>
    <n v="0"/>
    <n v="0"/>
    <n v="0"/>
    <n v="0"/>
    <n v="0"/>
    <n v="0"/>
    <n v="0"/>
    <n v="0"/>
    <n v="0"/>
    <n v="0"/>
    <n v="0"/>
    <n v="0"/>
    <n v="114897.4"/>
    <n v="114897.4"/>
    <m/>
  </r>
  <r>
    <x v="41"/>
    <x v="43"/>
    <x v="1"/>
    <m/>
    <x v="1"/>
    <x v="12"/>
    <x v="6"/>
    <n v="28724.35"/>
    <x v="9"/>
    <x v="10"/>
    <m/>
    <m/>
    <m/>
    <m/>
    <n v="0"/>
    <m/>
    <m/>
    <m/>
    <m/>
    <n v="0"/>
    <n v="0"/>
    <n v="0"/>
    <n v="0"/>
    <n v="0"/>
    <n v="0"/>
    <n v="0"/>
    <n v="0"/>
    <n v="114897.4"/>
    <n v="114897.4"/>
    <m/>
  </r>
  <r>
    <x v="41"/>
    <x v="43"/>
    <x v="1"/>
    <m/>
    <x v="1"/>
    <x v="12"/>
    <x v="6"/>
    <n v="28724.35"/>
    <x v="9"/>
    <x v="11"/>
    <m/>
    <m/>
    <m/>
    <m/>
    <m/>
    <m/>
    <m/>
    <m/>
    <m/>
    <m/>
    <m/>
    <m/>
    <m/>
    <n v="8"/>
    <n v="8"/>
    <n v="0"/>
    <n v="0"/>
    <n v="8"/>
    <n v="3"/>
    <n v="11"/>
  </r>
  <r>
    <x v="42"/>
    <x v="44"/>
    <x v="6"/>
    <m/>
    <x v="1"/>
    <x v="13"/>
    <x v="1"/>
    <n v="9057.4599999999991"/>
    <x v="7"/>
    <x v="0"/>
    <m/>
    <m/>
    <m/>
    <m/>
    <m/>
    <m/>
    <m/>
    <m/>
    <m/>
    <n v="0"/>
    <n v="0"/>
    <n v="0"/>
    <n v="210"/>
    <n v="-48"/>
    <n v="162"/>
    <n v="0"/>
    <n v="0"/>
    <n v="0"/>
    <n v="0"/>
    <m/>
  </r>
  <r>
    <x v="42"/>
    <x v="44"/>
    <x v="6"/>
    <m/>
    <x v="1"/>
    <x v="13"/>
    <x v="1"/>
    <n v="9057.4599999999991"/>
    <x v="7"/>
    <x v="1"/>
    <m/>
    <m/>
    <m/>
    <m/>
    <m/>
    <m/>
    <m/>
    <m/>
    <m/>
    <n v="0"/>
    <m/>
    <m/>
    <n v="-72"/>
    <n v="0"/>
    <n v="-72"/>
    <n v="0"/>
    <n v="0"/>
    <n v="0"/>
    <n v="0"/>
    <m/>
  </r>
  <r>
    <x v="42"/>
    <x v="44"/>
    <x v="6"/>
    <m/>
    <x v="1"/>
    <x v="13"/>
    <x v="1"/>
    <n v="9057.4599999999991"/>
    <x v="7"/>
    <x v="2"/>
    <m/>
    <m/>
    <m/>
    <m/>
    <m/>
    <m/>
    <m/>
    <m/>
    <m/>
    <n v="0"/>
    <m/>
    <m/>
    <n v="210"/>
    <n v="0"/>
    <n v="0"/>
    <n v="50"/>
    <n v="55"/>
    <n v="57"/>
    <n v="50"/>
    <n v="212"/>
  </r>
  <r>
    <x v="42"/>
    <x v="44"/>
    <x v="6"/>
    <m/>
    <x v="1"/>
    <x v="13"/>
    <x v="1"/>
    <n v="9057.4599999999991"/>
    <x v="7"/>
    <x v="3"/>
    <n v="0"/>
    <n v="0"/>
    <n v="0"/>
    <n v="0"/>
    <m/>
    <n v="0"/>
    <n v="0"/>
    <n v="0"/>
    <n v="0"/>
    <m/>
    <n v="0"/>
    <n v="0"/>
    <n v="0"/>
    <n v="0"/>
    <m/>
    <n v="57.806731892523374"/>
    <n v="73.728460864485982"/>
    <n v="78.75"/>
    <n v="100"/>
    <n v="310.28519275700933"/>
  </r>
  <r>
    <x v="42"/>
    <x v="44"/>
    <x v="6"/>
    <m/>
    <x v="1"/>
    <x v="13"/>
    <x v="1"/>
    <n v="9057.4599999999991"/>
    <x v="7"/>
    <x v="4"/>
    <m/>
    <m/>
    <m/>
    <m/>
    <m/>
    <m/>
    <m/>
    <m/>
    <m/>
    <n v="0"/>
    <n v="0"/>
    <n v="0"/>
    <n v="0"/>
    <n v="0"/>
    <n v="0"/>
    <n v="50"/>
    <n v="55"/>
    <n v="57"/>
    <n v="50"/>
    <n v="212"/>
  </r>
  <r>
    <x v="42"/>
    <x v="44"/>
    <x v="6"/>
    <m/>
    <x v="1"/>
    <x v="13"/>
    <x v="1"/>
    <n v="9057.4599999999991"/>
    <x v="7"/>
    <x v="5"/>
    <n v="0"/>
    <n v="0"/>
    <n v="0"/>
    <n v="0"/>
    <m/>
    <n v="1"/>
    <n v="7"/>
    <n v="6"/>
    <n v="10"/>
    <n v="24"/>
    <n v="22"/>
    <n v="44"/>
    <n v="35"/>
    <n v="39"/>
    <n v="140"/>
    <n v="43"/>
    <n v="46"/>
    <n v="40"/>
    <n v="65"/>
    <n v="194"/>
  </r>
  <r>
    <x v="42"/>
    <x v="44"/>
    <x v="6"/>
    <m/>
    <x v="1"/>
    <x v="13"/>
    <x v="1"/>
    <n v="9057.4599999999991"/>
    <x v="7"/>
    <x v="6"/>
    <n v="0"/>
    <n v="0"/>
    <n v="0"/>
    <n v="0"/>
    <n v="0"/>
    <n v="0"/>
    <n v="0"/>
    <n v="0"/>
    <n v="0"/>
    <n v="0"/>
    <n v="0"/>
    <n v="0"/>
    <n v="0"/>
    <n v="0"/>
    <n v="0"/>
    <n v="0"/>
    <n v="0"/>
    <n v="0"/>
    <n v="0"/>
    <n v="0"/>
  </r>
  <r>
    <x v="42"/>
    <x v="44"/>
    <x v="6"/>
    <n v="20"/>
    <x v="1"/>
    <x v="13"/>
    <x v="1"/>
    <n v="9057.4599999999991"/>
    <x v="7"/>
    <x v="7"/>
    <n v="0"/>
    <n v="0"/>
    <n v="0"/>
    <n v="0"/>
    <m/>
    <n v="0"/>
    <n v="0"/>
    <n v="0"/>
    <n v="22"/>
    <n v="22"/>
    <n v="1"/>
    <n v="7"/>
    <n v="30"/>
    <n v="22"/>
    <n v="22"/>
    <n v="19"/>
    <n v="25"/>
    <n v="36"/>
    <n v="14"/>
    <m/>
  </r>
  <r>
    <x v="42"/>
    <x v="44"/>
    <x v="6"/>
    <n v="20"/>
    <x v="1"/>
    <x v="13"/>
    <x v="1"/>
    <n v="9057.4599999999991"/>
    <x v="7"/>
    <x v="8"/>
    <n v="0"/>
    <n v="0"/>
    <n v="0"/>
    <n v="0"/>
    <m/>
    <n v="0"/>
    <n v="0"/>
    <n v="0"/>
    <n v="22"/>
    <n v="22"/>
    <n v="1"/>
    <n v="7"/>
    <n v="30"/>
    <n v="22"/>
    <n v="22"/>
    <n v="19"/>
    <n v="25"/>
    <n v="36"/>
    <n v="14"/>
    <m/>
  </r>
  <r>
    <x v="42"/>
    <x v="44"/>
    <x v="6"/>
    <m/>
    <x v="1"/>
    <x v="13"/>
    <x v="1"/>
    <n v="9057.4599999999991"/>
    <x v="7"/>
    <x v="9"/>
    <n v="0"/>
    <n v="0"/>
    <n v="0"/>
    <n v="0"/>
    <n v="0"/>
    <n v="0"/>
    <n v="0"/>
    <n v="0"/>
    <n v="205355.48"/>
    <n v="205355.48"/>
    <n v="9334.34"/>
    <n v="65340.380000000005"/>
    <n v="280030.2"/>
    <n v="199264.12"/>
    <n v="199264.12"/>
    <n v="172091.74"/>
    <n v="226436.49999999997"/>
    <n v="326068.55999999994"/>
    <n v="126804.43999999999"/>
    <m/>
  </r>
  <r>
    <x v="42"/>
    <x v="44"/>
    <x v="6"/>
    <m/>
    <x v="1"/>
    <x v="13"/>
    <x v="1"/>
    <n v="9057.4599999999991"/>
    <x v="7"/>
    <x v="10"/>
    <m/>
    <m/>
    <m/>
    <m/>
    <n v="0"/>
    <m/>
    <m/>
    <m/>
    <m/>
    <n v="0"/>
    <n v="9334.34"/>
    <n v="65340.380000000005"/>
    <n v="280030.2"/>
    <n v="199264.12"/>
    <n v="199264.12"/>
    <n v="172091.74"/>
    <n v="226436.49999999997"/>
    <n v="326068.55999999994"/>
    <n v="126804.43999999999"/>
    <m/>
  </r>
  <r>
    <x v="42"/>
    <x v="44"/>
    <x v="6"/>
    <m/>
    <x v="1"/>
    <x v="13"/>
    <x v="1"/>
    <n v="9057.4599999999991"/>
    <x v="7"/>
    <x v="11"/>
    <m/>
    <m/>
    <m/>
    <m/>
    <m/>
    <m/>
    <m/>
    <m/>
    <m/>
    <m/>
    <m/>
    <m/>
    <m/>
    <n v="48"/>
    <n v="48"/>
    <n v="50"/>
    <n v="55"/>
    <n v="57"/>
    <n v="50"/>
    <n v="212"/>
  </r>
  <r>
    <x v="43"/>
    <x v="45"/>
    <x v="2"/>
    <m/>
    <x v="1"/>
    <x v="13"/>
    <x v="6"/>
    <n v="5175.6099999999997"/>
    <x v="3"/>
    <x v="0"/>
    <m/>
    <m/>
    <m/>
    <m/>
    <m/>
    <m/>
    <m/>
    <m/>
    <m/>
    <n v="0"/>
    <n v="0"/>
    <n v="0"/>
    <n v="2600"/>
    <n v="-272"/>
    <n v="2328"/>
    <n v="0"/>
    <n v="0"/>
    <n v="0"/>
    <n v="0"/>
    <m/>
  </r>
  <r>
    <x v="43"/>
    <x v="45"/>
    <x v="2"/>
    <m/>
    <x v="1"/>
    <x v="13"/>
    <x v="6"/>
    <n v="5175.6099999999997"/>
    <x v="3"/>
    <x v="1"/>
    <m/>
    <m/>
    <m/>
    <m/>
    <m/>
    <m/>
    <m/>
    <m/>
    <m/>
    <n v="0"/>
    <m/>
    <m/>
    <n v="-558"/>
    <n v="0"/>
    <n v="-558"/>
    <n v="0"/>
    <n v="0"/>
    <n v="0"/>
    <n v="0"/>
    <m/>
  </r>
  <r>
    <x v="43"/>
    <x v="45"/>
    <x v="2"/>
    <m/>
    <x v="1"/>
    <x v="13"/>
    <x v="6"/>
    <n v="5175.6099999999997"/>
    <x v="3"/>
    <x v="2"/>
    <m/>
    <m/>
    <m/>
    <m/>
    <m/>
    <m/>
    <m/>
    <m/>
    <m/>
    <n v="0"/>
    <m/>
    <m/>
    <m/>
    <n v="0"/>
    <n v="0"/>
    <n v="460"/>
    <n v="590"/>
    <n v="580"/>
    <n v="590"/>
    <n v="2220"/>
  </r>
  <r>
    <x v="43"/>
    <x v="45"/>
    <x v="2"/>
    <m/>
    <x v="1"/>
    <x v="13"/>
    <x v="6"/>
    <n v="5175.6099999999997"/>
    <x v="3"/>
    <x v="3"/>
    <n v="0"/>
    <n v="0"/>
    <n v="0"/>
    <n v="0"/>
    <m/>
    <n v="0"/>
    <n v="0"/>
    <n v="0"/>
    <n v="0"/>
    <m/>
    <n v="0"/>
    <n v="0"/>
    <n v="0"/>
    <n v="0"/>
    <m/>
    <n v="490"/>
    <n v="590"/>
    <n v="580"/>
    <n v="703"/>
    <n v="2363"/>
  </r>
  <r>
    <x v="43"/>
    <x v="45"/>
    <x v="2"/>
    <m/>
    <x v="1"/>
    <x v="13"/>
    <x v="6"/>
    <n v="5175.6099999999997"/>
    <x v="3"/>
    <x v="4"/>
    <m/>
    <m/>
    <m/>
    <m/>
    <m/>
    <m/>
    <m/>
    <m/>
    <m/>
    <n v="0"/>
    <n v="80"/>
    <n v="379"/>
    <n v="558"/>
    <n v="272"/>
    <n v="1289"/>
    <n v="460"/>
    <n v="590"/>
    <n v="580"/>
    <n v="590"/>
    <n v="2220"/>
  </r>
  <r>
    <x v="43"/>
    <x v="45"/>
    <x v="2"/>
    <m/>
    <x v="1"/>
    <x v="13"/>
    <x v="6"/>
    <n v="5175.6099999999997"/>
    <x v="3"/>
    <x v="5"/>
    <n v="0"/>
    <n v="0"/>
    <n v="0"/>
    <n v="0"/>
    <m/>
    <n v="138"/>
    <n v="356"/>
    <n v="472"/>
    <n v="587"/>
    <n v="1553"/>
    <n v="369"/>
    <n v="525"/>
    <n v="500"/>
    <n v="671"/>
    <n v="2065"/>
    <n v="408"/>
    <n v="570"/>
    <n v="467"/>
    <n v="556"/>
    <n v="2001"/>
  </r>
  <r>
    <x v="43"/>
    <x v="45"/>
    <x v="2"/>
    <m/>
    <x v="1"/>
    <x v="13"/>
    <x v="6"/>
    <n v="5175.6099999999997"/>
    <x v="3"/>
    <x v="6"/>
    <n v="0"/>
    <n v="0"/>
    <n v="0"/>
    <n v="0"/>
    <n v="0"/>
    <n v="0"/>
    <n v="0"/>
    <n v="0"/>
    <n v="0"/>
    <n v="0"/>
    <n v="0"/>
    <n v="0"/>
    <n v="0"/>
    <n v="0"/>
    <n v="0"/>
    <n v="0"/>
    <n v="0"/>
    <n v="0"/>
    <n v="0"/>
    <n v="0"/>
  </r>
  <r>
    <x v="43"/>
    <x v="45"/>
    <x v="2"/>
    <n v="200"/>
    <x v="1"/>
    <x v="13"/>
    <x v="6"/>
    <n v="5175.6099999999997"/>
    <x v="3"/>
    <x v="7"/>
    <n v="0"/>
    <n v="0"/>
    <n v="0"/>
    <n v="0"/>
    <m/>
    <n v="81"/>
    <n v="24"/>
    <n v="8"/>
    <n v="172"/>
    <n v="285"/>
    <n v="124"/>
    <n v="478"/>
    <n v="529"/>
    <n v="168"/>
    <n v="168"/>
    <n v="120"/>
    <n v="179"/>
    <n v="294"/>
    <n v="271"/>
    <m/>
  </r>
  <r>
    <x v="43"/>
    <x v="45"/>
    <x v="2"/>
    <n v="200"/>
    <x v="1"/>
    <x v="13"/>
    <x v="6"/>
    <n v="5175.6099999999997"/>
    <x v="3"/>
    <x v="8"/>
    <n v="0"/>
    <n v="0"/>
    <n v="0"/>
    <n v="0"/>
    <m/>
    <n v="81"/>
    <n v="24"/>
    <n v="8"/>
    <n v="172"/>
    <n v="285"/>
    <n v="124"/>
    <n v="478"/>
    <n v="529"/>
    <n v="168"/>
    <n v="168"/>
    <n v="120"/>
    <n v="179"/>
    <n v="294"/>
    <n v="271"/>
    <m/>
  </r>
  <r>
    <x v="43"/>
    <x v="45"/>
    <x v="2"/>
    <m/>
    <x v="1"/>
    <x v="13"/>
    <x v="6"/>
    <n v="5175.6099999999997"/>
    <x v="3"/>
    <x v="9"/>
    <n v="0"/>
    <n v="0"/>
    <n v="0"/>
    <n v="0"/>
    <n v="0"/>
    <n v="466993.35000000003"/>
    <n v="138368.40000000002"/>
    <n v="46122.8"/>
    <n v="991640.20000000007"/>
    <n v="1643124.75"/>
    <n v="714903.4"/>
    <n v="2755837.3000000003"/>
    <n v="2530988.6500000004"/>
    <n v="869502.48"/>
    <n v="869502.48"/>
    <n v="621073.19999999995"/>
    <n v="926434.19"/>
    <n v="1521629.3399999999"/>
    <n v="1402590.3099999998"/>
    <m/>
  </r>
  <r>
    <x v="43"/>
    <x v="45"/>
    <x v="2"/>
    <m/>
    <x v="1"/>
    <x v="13"/>
    <x v="6"/>
    <n v="5175.6099999999997"/>
    <x v="3"/>
    <x v="10"/>
    <m/>
    <m/>
    <m/>
    <m/>
    <n v="0"/>
    <m/>
    <m/>
    <m/>
    <m/>
    <n v="0"/>
    <n v="714903.4"/>
    <n v="2755837.3000000003"/>
    <n v="2530988.6500000004"/>
    <n v="869502.48"/>
    <n v="869502.48"/>
    <n v="621073.19999999995"/>
    <n v="926434.19"/>
    <n v="1521629.3399999999"/>
    <n v="1402590.3099999998"/>
    <m/>
  </r>
  <r>
    <x v="43"/>
    <x v="45"/>
    <x v="2"/>
    <m/>
    <x v="1"/>
    <x v="13"/>
    <x v="6"/>
    <n v="5175.6099999999997"/>
    <x v="3"/>
    <x v="11"/>
    <m/>
    <m/>
    <m/>
    <m/>
    <m/>
    <m/>
    <m/>
    <m/>
    <m/>
    <m/>
    <m/>
    <m/>
    <m/>
    <n v="272"/>
    <n v="272"/>
    <n v="460"/>
    <n v="590"/>
    <n v="580"/>
    <n v="590"/>
    <n v="2220"/>
  </r>
  <r>
    <x v="44"/>
    <x v="46"/>
    <x v="2"/>
    <m/>
    <x v="1"/>
    <x v="13"/>
    <x v="2"/>
    <n v="4770.22"/>
    <x v="3"/>
    <x v="0"/>
    <m/>
    <m/>
    <m/>
    <m/>
    <m/>
    <m/>
    <m/>
    <m/>
    <m/>
    <n v="0"/>
    <n v="0"/>
    <n v="0"/>
    <n v="2595"/>
    <n v="-430"/>
    <n v="2165"/>
    <n v="0"/>
    <n v="0"/>
    <n v="0"/>
    <n v="0"/>
    <m/>
  </r>
  <r>
    <x v="44"/>
    <x v="46"/>
    <x v="2"/>
    <m/>
    <x v="1"/>
    <x v="13"/>
    <x v="2"/>
    <n v="4770.22"/>
    <x v="3"/>
    <x v="1"/>
    <m/>
    <m/>
    <m/>
    <m/>
    <m/>
    <m/>
    <m/>
    <m/>
    <m/>
    <n v="0"/>
    <m/>
    <m/>
    <n v="-520"/>
    <n v="0"/>
    <n v="-520"/>
    <n v="0"/>
    <n v="0"/>
    <n v="0"/>
    <n v="0"/>
    <m/>
  </r>
  <r>
    <x v="44"/>
    <x v="46"/>
    <x v="2"/>
    <m/>
    <x v="1"/>
    <x v="13"/>
    <x v="2"/>
    <n v="4770.22"/>
    <x v="3"/>
    <x v="2"/>
    <m/>
    <m/>
    <m/>
    <m/>
    <m/>
    <m/>
    <m/>
    <m/>
    <m/>
    <n v="0"/>
    <m/>
    <m/>
    <m/>
    <n v="0"/>
    <n v="0"/>
    <n v="460"/>
    <n v="580"/>
    <n v="600"/>
    <n v="605"/>
    <n v="2245"/>
  </r>
  <r>
    <x v="44"/>
    <x v="46"/>
    <x v="2"/>
    <m/>
    <x v="1"/>
    <x v="13"/>
    <x v="2"/>
    <n v="4770.22"/>
    <x v="3"/>
    <x v="3"/>
    <n v="0"/>
    <n v="0"/>
    <n v="0"/>
    <n v="0"/>
    <m/>
    <n v="0"/>
    <n v="0"/>
    <n v="0"/>
    <n v="0"/>
    <m/>
    <n v="0"/>
    <n v="0"/>
    <n v="0"/>
    <n v="0"/>
    <m/>
    <n v="490"/>
    <n v="590"/>
    <n v="580"/>
    <n v="703"/>
    <n v="2363"/>
  </r>
  <r>
    <x v="44"/>
    <x v="46"/>
    <x v="2"/>
    <m/>
    <x v="1"/>
    <x v="13"/>
    <x v="2"/>
    <n v="4770.22"/>
    <x v="3"/>
    <x v="4"/>
    <m/>
    <m/>
    <m/>
    <m/>
    <m/>
    <m/>
    <m/>
    <m/>
    <m/>
    <n v="0"/>
    <n v="580"/>
    <n v="625"/>
    <n v="520"/>
    <n v="430"/>
    <n v="2155"/>
    <n v="460"/>
    <n v="580"/>
    <n v="600"/>
    <n v="605"/>
    <n v="2245"/>
  </r>
  <r>
    <x v="44"/>
    <x v="46"/>
    <x v="2"/>
    <m/>
    <x v="1"/>
    <x v="13"/>
    <x v="2"/>
    <n v="4770.22"/>
    <x v="3"/>
    <x v="5"/>
    <n v="0"/>
    <n v="0"/>
    <n v="0"/>
    <n v="0"/>
    <m/>
    <n v="138"/>
    <n v="361"/>
    <n v="476"/>
    <n v="587"/>
    <n v="1562"/>
    <n v="374"/>
    <n v="527"/>
    <n v="504"/>
    <n v="679"/>
    <n v="2084"/>
    <n v="413"/>
    <n v="578"/>
    <n v="473"/>
    <n v="565"/>
    <n v="2029"/>
  </r>
  <r>
    <x v="44"/>
    <x v="46"/>
    <x v="2"/>
    <m/>
    <x v="1"/>
    <x v="13"/>
    <x v="2"/>
    <n v="4770.22"/>
    <x v="3"/>
    <x v="6"/>
    <n v="0"/>
    <n v="0"/>
    <n v="0"/>
    <n v="0"/>
    <n v="0"/>
    <n v="0"/>
    <n v="0"/>
    <n v="0"/>
    <n v="0"/>
    <n v="0"/>
    <n v="0"/>
    <n v="0"/>
    <n v="0"/>
    <n v="0"/>
    <n v="0"/>
    <n v="0"/>
    <n v="0"/>
    <n v="0"/>
    <n v="0"/>
    <n v="0"/>
  </r>
  <r>
    <x v="44"/>
    <x v="46"/>
    <x v="2"/>
    <n v="200"/>
    <x v="1"/>
    <x v="13"/>
    <x v="2"/>
    <n v="4770.22"/>
    <x v="3"/>
    <x v="7"/>
    <n v="0"/>
    <n v="0"/>
    <n v="0"/>
    <n v="0"/>
    <m/>
    <n v="74"/>
    <n v="108"/>
    <n v="120"/>
    <n v="145"/>
    <n v="447"/>
    <n v="236"/>
    <n v="360"/>
    <n v="357"/>
    <n v="141"/>
    <n v="141"/>
    <n v="118"/>
    <n v="122"/>
    <n v="245"/>
    <n v="244"/>
    <m/>
  </r>
  <r>
    <x v="44"/>
    <x v="46"/>
    <x v="2"/>
    <n v="200"/>
    <x v="1"/>
    <x v="13"/>
    <x v="2"/>
    <n v="4770.22"/>
    <x v="3"/>
    <x v="8"/>
    <n v="0"/>
    <n v="0"/>
    <n v="0"/>
    <n v="0"/>
    <m/>
    <n v="74"/>
    <n v="108"/>
    <n v="120"/>
    <n v="145"/>
    <n v="447"/>
    <n v="236"/>
    <n v="360"/>
    <n v="357"/>
    <n v="141"/>
    <n v="141"/>
    <n v="118"/>
    <n v="122"/>
    <n v="245"/>
    <n v="244"/>
    <m/>
  </r>
  <r>
    <x v="44"/>
    <x v="46"/>
    <x v="2"/>
    <m/>
    <x v="1"/>
    <x v="13"/>
    <x v="2"/>
    <n v="4770.22"/>
    <x v="3"/>
    <x v="9"/>
    <n v="0"/>
    <n v="0"/>
    <n v="0"/>
    <n v="0"/>
    <n v="0"/>
    <n v="394932.08000000007"/>
    <n v="576387.3600000001"/>
    <n v="640430.40000000014"/>
    <n v="773853.40000000014"/>
    <n v="2385603.2400000002"/>
    <n v="1259513.1200000003"/>
    <n v="1921291.2000000004"/>
    <n v="1392936.1200000003"/>
    <n v="672601.02"/>
    <n v="672601.02"/>
    <n v="562885.96000000008"/>
    <n v="581966.84000000008"/>
    <n v="1168703.9000000001"/>
    <n v="1163933.6800000002"/>
    <m/>
  </r>
  <r>
    <x v="44"/>
    <x v="46"/>
    <x v="2"/>
    <m/>
    <x v="1"/>
    <x v="13"/>
    <x v="2"/>
    <n v="4770.22"/>
    <x v="3"/>
    <x v="10"/>
    <m/>
    <m/>
    <m/>
    <m/>
    <n v="0"/>
    <m/>
    <m/>
    <m/>
    <m/>
    <n v="0"/>
    <n v="1259513.1200000003"/>
    <n v="1921291.2000000004"/>
    <n v="1392936.1200000003"/>
    <n v="672601.02"/>
    <n v="672601.02"/>
    <n v="562885.96000000008"/>
    <n v="581966.84000000008"/>
    <n v="1168703.9000000001"/>
    <n v="1163933.6800000002"/>
    <m/>
  </r>
  <r>
    <x v="44"/>
    <x v="46"/>
    <x v="2"/>
    <m/>
    <x v="1"/>
    <x v="13"/>
    <x v="2"/>
    <n v="4770.22"/>
    <x v="3"/>
    <x v="11"/>
    <m/>
    <m/>
    <m/>
    <m/>
    <m/>
    <m/>
    <m/>
    <m/>
    <m/>
    <m/>
    <m/>
    <m/>
    <m/>
    <n v="430"/>
    <n v="430"/>
    <n v="460"/>
    <n v="580"/>
    <n v="600"/>
    <n v="605"/>
    <n v="2245"/>
  </r>
  <r>
    <x v="45"/>
    <x v="47"/>
    <x v="1"/>
    <m/>
    <x v="1"/>
    <x v="7"/>
    <x v="6"/>
    <n v="21634.16"/>
    <x v="7"/>
    <x v="0"/>
    <m/>
    <m/>
    <m/>
    <m/>
    <m/>
    <m/>
    <m/>
    <m/>
    <m/>
    <n v="0"/>
    <n v="0"/>
    <n v="0"/>
    <n v="0"/>
    <n v="-5"/>
    <n v="-5"/>
    <n v="0"/>
    <n v="0"/>
    <n v="0"/>
    <n v="0"/>
    <m/>
  </r>
  <r>
    <x v="45"/>
    <x v="47"/>
    <x v="1"/>
    <m/>
    <x v="1"/>
    <x v="7"/>
    <x v="6"/>
    <n v="21634.16"/>
    <x v="7"/>
    <x v="1"/>
    <m/>
    <m/>
    <m/>
    <m/>
    <m/>
    <m/>
    <m/>
    <m/>
    <m/>
    <n v="0"/>
    <m/>
    <m/>
    <n v="-2"/>
    <n v="0"/>
    <n v="-2"/>
    <n v="0"/>
    <n v="0"/>
    <n v="0"/>
    <n v="0"/>
    <m/>
  </r>
  <r>
    <x v="45"/>
    <x v="47"/>
    <x v="1"/>
    <m/>
    <x v="1"/>
    <x v="7"/>
    <x v="6"/>
    <n v="21634.16"/>
    <x v="7"/>
    <x v="2"/>
    <m/>
    <m/>
    <m/>
    <m/>
    <m/>
    <m/>
    <m/>
    <m/>
    <m/>
    <n v="0"/>
    <m/>
    <m/>
    <n v="0"/>
    <n v="0"/>
    <n v="0"/>
    <n v="1"/>
    <n v="0"/>
    <n v="4"/>
    <n v="5"/>
    <n v="10"/>
  </r>
  <r>
    <x v="45"/>
    <x v="47"/>
    <x v="1"/>
    <m/>
    <x v="1"/>
    <x v="7"/>
    <x v="6"/>
    <n v="21634.16"/>
    <x v="7"/>
    <x v="3"/>
    <n v="0"/>
    <n v="0"/>
    <n v="0"/>
    <n v="0"/>
    <m/>
    <n v="0"/>
    <n v="0"/>
    <n v="0"/>
    <n v="0"/>
    <m/>
    <n v="0"/>
    <n v="0"/>
    <n v="0"/>
    <n v="0"/>
    <m/>
    <n v="0"/>
    <n v="0"/>
    <n v="0"/>
    <n v="0"/>
    <n v="0"/>
  </r>
  <r>
    <x v="45"/>
    <x v="47"/>
    <x v="1"/>
    <m/>
    <x v="1"/>
    <x v="7"/>
    <x v="6"/>
    <n v="21634.16"/>
    <x v="7"/>
    <x v="4"/>
    <m/>
    <m/>
    <m/>
    <m/>
    <m/>
    <m/>
    <m/>
    <m/>
    <m/>
    <n v="0"/>
    <n v="0"/>
    <n v="0"/>
    <n v="0"/>
    <n v="0"/>
    <n v="0"/>
    <n v="1"/>
    <n v="0"/>
    <n v="4"/>
    <n v="5"/>
    <n v="10"/>
  </r>
  <r>
    <x v="45"/>
    <x v="47"/>
    <x v="1"/>
    <m/>
    <x v="1"/>
    <x v="7"/>
    <x v="6"/>
    <n v="21634.16"/>
    <x v="7"/>
    <x v="5"/>
    <n v="0"/>
    <n v="0"/>
    <n v="0"/>
    <n v="0"/>
    <m/>
    <n v="0"/>
    <n v="2"/>
    <n v="0"/>
    <n v="2"/>
    <n v="4"/>
    <n v="0"/>
    <n v="1"/>
    <n v="1"/>
    <n v="5"/>
    <n v="7"/>
    <n v="0"/>
    <n v="2"/>
    <n v="2"/>
    <n v="4"/>
    <n v="8"/>
  </r>
  <r>
    <x v="45"/>
    <x v="47"/>
    <x v="1"/>
    <m/>
    <x v="1"/>
    <x v="7"/>
    <x v="6"/>
    <n v="21634.16"/>
    <x v="7"/>
    <x v="6"/>
    <n v="0"/>
    <n v="0"/>
    <n v="0"/>
    <n v="0"/>
    <n v="0"/>
    <n v="0"/>
    <n v="0"/>
    <n v="0"/>
    <n v="0"/>
    <n v="0"/>
    <n v="0"/>
    <n v="0"/>
    <n v="0"/>
    <n v="0"/>
    <n v="0"/>
    <n v="0"/>
    <n v="0"/>
    <n v="0"/>
    <n v="0"/>
    <n v="0"/>
  </r>
  <r>
    <x v="45"/>
    <x v="47"/>
    <x v="1"/>
    <n v="2"/>
    <x v="1"/>
    <x v="7"/>
    <x v="6"/>
    <n v="21634.16"/>
    <x v="7"/>
    <x v="7"/>
    <n v="0"/>
    <n v="0"/>
    <n v="0"/>
    <n v="0"/>
    <m/>
    <n v="0"/>
    <n v="0"/>
    <n v="0"/>
    <n v="1"/>
    <n v="1"/>
    <n v="0"/>
    <n v="0"/>
    <n v="0"/>
    <n v="1"/>
    <n v="1"/>
    <n v="0"/>
    <n v="0"/>
    <n v="2"/>
    <n v="2"/>
    <m/>
  </r>
  <r>
    <x v="45"/>
    <x v="47"/>
    <x v="1"/>
    <n v="2"/>
    <x v="1"/>
    <x v="7"/>
    <x v="6"/>
    <n v="21634.16"/>
    <x v="7"/>
    <x v="8"/>
    <n v="0"/>
    <n v="0"/>
    <n v="0"/>
    <n v="0"/>
    <m/>
    <n v="0"/>
    <n v="0"/>
    <n v="0"/>
    <n v="1"/>
    <n v="1"/>
    <n v="0"/>
    <n v="0"/>
    <n v="0"/>
    <n v="1"/>
    <n v="1"/>
    <n v="0"/>
    <n v="0"/>
    <n v="2"/>
    <n v="2"/>
    <m/>
  </r>
  <r>
    <x v="45"/>
    <x v="47"/>
    <x v="1"/>
    <m/>
    <x v="1"/>
    <x v="7"/>
    <x v="6"/>
    <n v="21634.16"/>
    <x v="7"/>
    <x v="9"/>
    <n v="0"/>
    <n v="0"/>
    <n v="0"/>
    <n v="0"/>
    <n v="0"/>
    <n v="0"/>
    <n v="0"/>
    <n v="0"/>
    <n v="31278.880000000001"/>
    <n v="31278.880000000001"/>
    <n v="0"/>
    <n v="0"/>
    <n v="0"/>
    <n v="21634.16"/>
    <n v="21634.16"/>
    <n v="0"/>
    <n v="0"/>
    <n v="43268.32"/>
    <n v="43268.32"/>
    <m/>
  </r>
  <r>
    <x v="45"/>
    <x v="47"/>
    <x v="1"/>
    <m/>
    <x v="1"/>
    <x v="7"/>
    <x v="6"/>
    <n v="21634.16"/>
    <x v="7"/>
    <x v="10"/>
    <m/>
    <m/>
    <m/>
    <m/>
    <n v="0"/>
    <m/>
    <m/>
    <m/>
    <m/>
    <n v="0"/>
    <n v="0"/>
    <n v="0"/>
    <n v="0"/>
    <n v="21634.16"/>
    <n v="21634.16"/>
    <n v="0"/>
    <n v="0"/>
    <n v="43268.32"/>
    <n v="43268.32"/>
    <m/>
  </r>
  <r>
    <x v="45"/>
    <x v="47"/>
    <x v="1"/>
    <m/>
    <x v="1"/>
    <x v="7"/>
    <x v="6"/>
    <n v="21634.16"/>
    <x v="7"/>
    <x v="11"/>
    <m/>
    <m/>
    <m/>
    <m/>
    <m/>
    <m/>
    <m/>
    <m/>
    <m/>
    <m/>
    <m/>
    <m/>
    <m/>
    <n v="5"/>
    <n v="5"/>
    <n v="1"/>
    <n v="0"/>
    <n v="4"/>
    <n v="5"/>
    <n v="10"/>
  </r>
  <r>
    <x v="46"/>
    <x v="48"/>
    <x v="1"/>
    <m/>
    <x v="1"/>
    <x v="11"/>
    <x v="4"/>
    <n v="5492.31"/>
    <x v="2"/>
    <x v="0"/>
    <m/>
    <m/>
    <m/>
    <m/>
    <m/>
    <m/>
    <m/>
    <m/>
    <m/>
    <n v="0"/>
    <n v="0"/>
    <n v="0"/>
    <n v="305"/>
    <n v="-28"/>
    <n v="277"/>
    <n v="0"/>
    <n v="0"/>
    <n v="0"/>
    <n v="0"/>
    <m/>
  </r>
  <r>
    <x v="46"/>
    <x v="48"/>
    <x v="1"/>
    <m/>
    <x v="1"/>
    <x v="11"/>
    <x v="4"/>
    <n v="5492.31"/>
    <x v="2"/>
    <x v="1"/>
    <m/>
    <m/>
    <m/>
    <m/>
    <m/>
    <m/>
    <m/>
    <m/>
    <m/>
    <n v="0"/>
    <m/>
    <m/>
    <n v="-45"/>
    <n v="0"/>
    <n v="-45"/>
    <n v="0"/>
    <n v="0"/>
    <n v="0"/>
    <n v="0"/>
    <m/>
  </r>
  <r>
    <x v="46"/>
    <x v="48"/>
    <x v="1"/>
    <m/>
    <x v="1"/>
    <x v="11"/>
    <x v="4"/>
    <n v="5492.31"/>
    <x v="2"/>
    <x v="2"/>
    <m/>
    <m/>
    <m/>
    <m/>
    <m/>
    <m/>
    <m/>
    <m/>
    <m/>
    <n v="0"/>
    <m/>
    <m/>
    <n v="305"/>
    <n v="0"/>
    <n v="0"/>
    <n v="46"/>
    <n v="55"/>
    <n v="45"/>
    <n v="40"/>
    <n v="186"/>
  </r>
  <r>
    <x v="46"/>
    <x v="48"/>
    <x v="1"/>
    <m/>
    <x v="1"/>
    <x v="11"/>
    <x v="4"/>
    <n v="5492.31"/>
    <x v="2"/>
    <x v="3"/>
    <n v="0"/>
    <n v="0"/>
    <n v="0"/>
    <n v="0"/>
    <m/>
    <n v="0"/>
    <n v="0"/>
    <n v="0"/>
    <n v="0"/>
    <m/>
    <n v="0"/>
    <n v="0"/>
    <n v="0"/>
    <n v="0"/>
    <m/>
    <n v="53"/>
    <n v="65"/>
    <n v="67"/>
    <n v="80"/>
    <n v="265"/>
  </r>
  <r>
    <x v="46"/>
    <x v="48"/>
    <x v="1"/>
    <m/>
    <x v="1"/>
    <x v="11"/>
    <x v="4"/>
    <n v="5492.31"/>
    <x v="2"/>
    <x v="4"/>
    <m/>
    <m/>
    <m/>
    <m/>
    <m/>
    <m/>
    <m/>
    <m/>
    <m/>
    <n v="0"/>
    <n v="0"/>
    <n v="0"/>
    <n v="0"/>
    <n v="0"/>
    <n v="0"/>
    <n v="46"/>
    <n v="55"/>
    <n v="45"/>
    <n v="40"/>
    <n v="186"/>
  </r>
  <r>
    <x v="46"/>
    <x v="48"/>
    <x v="1"/>
    <m/>
    <x v="1"/>
    <x v="11"/>
    <x v="4"/>
    <n v="5492.31"/>
    <x v="2"/>
    <x v="5"/>
    <n v="31"/>
    <n v="55"/>
    <n v="33"/>
    <n v="31"/>
    <m/>
    <n v="23"/>
    <n v="52"/>
    <n v="54"/>
    <n v="52"/>
    <n v="181"/>
    <n v="47"/>
    <n v="60"/>
    <n v="39"/>
    <n v="50"/>
    <n v="196"/>
    <n v="33"/>
    <n v="35"/>
    <n v="58"/>
    <n v="42"/>
    <n v="168"/>
  </r>
  <r>
    <x v="46"/>
    <x v="48"/>
    <x v="1"/>
    <m/>
    <x v="1"/>
    <x v="11"/>
    <x v="4"/>
    <n v="5492.31"/>
    <x v="2"/>
    <x v="6"/>
    <n v="0"/>
    <n v="0"/>
    <n v="0"/>
    <n v="0"/>
    <n v="0"/>
    <n v="0"/>
    <n v="0"/>
    <n v="0"/>
    <n v="0"/>
    <n v="0"/>
    <n v="0"/>
    <n v="0"/>
    <n v="0"/>
    <n v="0"/>
    <n v="0"/>
    <n v="0"/>
    <n v="0"/>
    <n v="0"/>
    <n v="0"/>
    <n v="0"/>
  </r>
  <r>
    <x v="46"/>
    <x v="48"/>
    <x v="1"/>
    <n v="20"/>
    <x v="1"/>
    <x v="11"/>
    <x v="4"/>
    <n v="5492.31"/>
    <x v="2"/>
    <x v="7"/>
    <n v="22"/>
    <n v="22"/>
    <n v="42"/>
    <n v="27"/>
    <m/>
    <n v="24"/>
    <n v="23"/>
    <n v="22"/>
    <n v="56"/>
    <n v="125"/>
    <n v="44"/>
    <n v="73"/>
    <n v="75"/>
    <n v="56"/>
    <n v="56"/>
    <n v="50"/>
    <n v="63"/>
    <n v="43"/>
    <n v="34"/>
    <m/>
  </r>
  <r>
    <x v="46"/>
    <x v="48"/>
    <x v="1"/>
    <n v="20"/>
    <x v="1"/>
    <x v="11"/>
    <x v="4"/>
    <n v="5492.31"/>
    <x v="2"/>
    <x v="8"/>
    <n v="22"/>
    <n v="22"/>
    <n v="42"/>
    <n v="27"/>
    <m/>
    <n v="24"/>
    <n v="23"/>
    <n v="22"/>
    <n v="56"/>
    <n v="125"/>
    <n v="44"/>
    <n v="73"/>
    <n v="75"/>
    <n v="56"/>
    <n v="56"/>
    <n v="50"/>
    <n v="63"/>
    <n v="43"/>
    <n v="34"/>
    <m/>
  </r>
  <r>
    <x v="46"/>
    <x v="48"/>
    <x v="1"/>
    <m/>
    <x v="1"/>
    <x v="11"/>
    <x v="4"/>
    <n v="5492.31"/>
    <x v="2"/>
    <x v="9"/>
    <n v="120480.14"/>
    <n v="120480.14"/>
    <n v="230007.54"/>
    <n v="147861.99"/>
    <n v="618829.81000000006"/>
    <n v="131432.88"/>
    <n v="125956.51"/>
    <n v="120480.14"/>
    <n v="306676.71999999997"/>
    <n v="684546.25"/>
    <n v="240960.28"/>
    <n v="399775.01"/>
    <n v="410727.75"/>
    <n v="307569.36000000004"/>
    <n v="307569.36000000004"/>
    <n v="274615.5"/>
    <n v="346015.53"/>
    <n v="236169.33000000002"/>
    <n v="186738.54"/>
    <m/>
  </r>
  <r>
    <x v="46"/>
    <x v="48"/>
    <x v="1"/>
    <m/>
    <x v="1"/>
    <x v="11"/>
    <x v="4"/>
    <n v="5492.31"/>
    <x v="2"/>
    <x v="10"/>
    <m/>
    <m/>
    <m/>
    <m/>
    <n v="0"/>
    <m/>
    <m/>
    <m/>
    <m/>
    <n v="0"/>
    <n v="240960.28"/>
    <n v="399775.01"/>
    <n v="410727.75"/>
    <n v="307569.36000000004"/>
    <n v="307569.36000000004"/>
    <n v="274615.5"/>
    <n v="346015.53"/>
    <n v="236169.33000000002"/>
    <n v="186738.54"/>
    <m/>
  </r>
  <r>
    <x v="46"/>
    <x v="48"/>
    <x v="1"/>
    <m/>
    <x v="1"/>
    <x v="11"/>
    <x v="4"/>
    <n v="5492.31"/>
    <x v="2"/>
    <x v="11"/>
    <m/>
    <m/>
    <m/>
    <m/>
    <m/>
    <m/>
    <m/>
    <m/>
    <m/>
    <m/>
    <m/>
    <m/>
    <m/>
    <n v="28"/>
    <n v="28"/>
    <n v="46"/>
    <n v="55"/>
    <n v="45"/>
    <n v="40"/>
    <n v="186"/>
  </r>
  <r>
    <x v="47"/>
    <x v="49"/>
    <x v="4"/>
    <m/>
    <x v="1"/>
    <x v="11"/>
    <x v="4"/>
    <n v="4943.16"/>
    <x v="5"/>
    <x v="0"/>
    <m/>
    <m/>
    <m/>
    <m/>
    <m/>
    <m/>
    <m/>
    <m/>
    <m/>
    <n v="0"/>
    <n v="0"/>
    <n v="0"/>
    <n v="645"/>
    <n v="-90"/>
    <n v="555"/>
    <n v="0"/>
    <n v="0"/>
    <n v="0"/>
    <n v="0"/>
    <m/>
  </r>
  <r>
    <x v="47"/>
    <x v="49"/>
    <x v="4"/>
    <m/>
    <x v="1"/>
    <x v="11"/>
    <x v="4"/>
    <n v="4943.16"/>
    <x v="5"/>
    <x v="1"/>
    <m/>
    <m/>
    <m/>
    <m/>
    <m/>
    <m/>
    <m/>
    <m/>
    <m/>
    <n v="0"/>
    <m/>
    <m/>
    <n v="-179"/>
    <n v="0"/>
    <n v="-179"/>
    <n v="0"/>
    <n v="0"/>
    <n v="0"/>
    <n v="0"/>
    <m/>
  </r>
  <r>
    <x v="47"/>
    <x v="49"/>
    <x v="4"/>
    <m/>
    <x v="1"/>
    <x v="11"/>
    <x v="4"/>
    <n v="4943.16"/>
    <x v="5"/>
    <x v="2"/>
    <m/>
    <m/>
    <m/>
    <m/>
    <m/>
    <m/>
    <m/>
    <m/>
    <m/>
    <n v="0"/>
    <m/>
    <m/>
    <n v="645"/>
    <n v="0"/>
    <n v="0"/>
    <n v="100"/>
    <n v="151"/>
    <n v="160"/>
    <n v="150"/>
    <n v="561"/>
  </r>
  <r>
    <x v="47"/>
    <x v="49"/>
    <x v="4"/>
    <m/>
    <x v="1"/>
    <x v="11"/>
    <x v="4"/>
    <n v="4943.16"/>
    <x v="5"/>
    <x v="3"/>
    <n v="0"/>
    <n v="0"/>
    <n v="0"/>
    <n v="0"/>
    <m/>
    <n v="0"/>
    <n v="0"/>
    <n v="0"/>
    <n v="0"/>
    <m/>
    <n v="0"/>
    <n v="0"/>
    <n v="0"/>
    <n v="0"/>
    <m/>
    <n v="120"/>
    <n v="150"/>
    <n v="160"/>
    <n v="215"/>
    <n v="645"/>
  </r>
  <r>
    <x v="47"/>
    <x v="49"/>
    <x v="4"/>
    <m/>
    <x v="1"/>
    <x v="11"/>
    <x v="4"/>
    <n v="4943.16"/>
    <x v="5"/>
    <x v="4"/>
    <m/>
    <m/>
    <m/>
    <m/>
    <m/>
    <m/>
    <m/>
    <m/>
    <m/>
    <n v="0"/>
    <n v="0"/>
    <n v="0"/>
    <n v="120"/>
    <n v="91"/>
    <n v="211"/>
    <n v="100"/>
    <n v="151"/>
    <n v="160"/>
    <n v="150"/>
    <n v="561"/>
  </r>
  <r>
    <x v="47"/>
    <x v="49"/>
    <x v="4"/>
    <m/>
    <x v="1"/>
    <x v="11"/>
    <x v="4"/>
    <n v="4943.16"/>
    <x v="5"/>
    <x v="5"/>
    <n v="60"/>
    <n v="62"/>
    <n v="60"/>
    <n v="92"/>
    <m/>
    <n v="81"/>
    <n v="81"/>
    <n v="125"/>
    <n v="126"/>
    <n v="413"/>
    <n v="92"/>
    <n v="115"/>
    <n v="123"/>
    <n v="156"/>
    <n v="486"/>
    <n v="104"/>
    <n v="157"/>
    <n v="110"/>
    <n v="149"/>
    <n v="520"/>
  </r>
  <r>
    <x v="47"/>
    <x v="49"/>
    <x v="4"/>
    <m/>
    <x v="1"/>
    <x v="11"/>
    <x v="4"/>
    <n v="4943.16"/>
    <x v="5"/>
    <x v="6"/>
    <n v="0"/>
    <n v="0"/>
    <n v="0"/>
    <n v="0"/>
    <n v="0"/>
    <n v="0"/>
    <n v="0"/>
    <n v="0"/>
    <n v="0"/>
    <n v="0"/>
    <n v="0"/>
    <n v="0"/>
    <n v="0"/>
    <n v="0"/>
    <n v="0"/>
    <n v="0"/>
    <n v="0"/>
    <n v="0"/>
    <n v="0"/>
    <n v="0"/>
  </r>
  <r>
    <x v="47"/>
    <x v="49"/>
    <x v="4"/>
    <n v="40"/>
    <x v="1"/>
    <x v="11"/>
    <x v="4"/>
    <n v="4943.16"/>
    <x v="5"/>
    <x v="7"/>
    <n v="14"/>
    <n v="29"/>
    <n v="24"/>
    <n v="8"/>
    <m/>
    <n v="49"/>
    <n v="8"/>
    <n v="17"/>
    <n v="66"/>
    <n v="140"/>
    <n v="37"/>
    <n v="77"/>
    <n v="92"/>
    <n v="65"/>
    <n v="65"/>
    <n v="36"/>
    <n v="33"/>
    <n v="63"/>
    <n v="51"/>
    <m/>
  </r>
  <r>
    <x v="47"/>
    <x v="49"/>
    <x v="4"/>
    <n v="40"/>
    <x v="1"/>
    <x v="11"/>
    <x v="4"/>
    <n v="4943.16"/>
    <x v="5"/>
    <x v="8"/>
    <n v="14"/>
    <n v="29"/>
    <n v="24"/>
    <n v="8"/>
    <m/>
    <n v="49"/>
    <n v="8"/>
    <n v="17"/>
    <n v="66"/>
    <n v="140"/>
    <n v="37"/>
    <n v="77"/>
    <n v="92"/>
    <n v="65"/>
    <n v="65"/>
    <n v="36"/>
    <n v="33"/>
    <n v="63"/>
    <n v="51"/>
    <m/>
  </r>
  <r>
    <x v="47"/>
    <x v="49"/>
    <x v="4"/>
    <m/>
    <x v="1"/>
    <x v="11"/>
    <x v="4"/>
    <n v="4943.16"/>
    <x v="5"/>
    <x v="9"/>
    <n v="76341.859999999986"/>
    <n v="158136.70999999996"/>
    <n v="130871.75999999998"/>
    <n v="43623.919999999991"/>
    <n v="408974.24999999994"/>
    <n v="267196.50999999995"/>
    <n v="43623.919999999991"/>
    <n v="92700.829999999987"/>
    <n v="359897.33999999991"/>
    <n v="763418.59999999986"/>
    <n v="201760.62999999995"/>
    <n v="419880.22999999992"/>
    <n v="501675.0799999999"/>
    <n v="321305.39999999997"/>
    <n v="321305.39999999997"/>
    <n v="177953.76"/>
    <n v="163124.28"/>
    <n v="311419.08"/>
    <n v="252101.16"/>
    <m/>
  </r>
  <r>
    <x v="47"/>
    <x v="49"/>
    <x v="4"/>
    <m/>
    <x v="1"/>
    <x v="11"/>
    <x v="4"/>
    <n v="4943.16"/>
    <x v="5"/>
    <x v="10"/>
    <m/>
    <m/>
    <m/>
    <m/>
    <n v="0"/>
    <m/>
    <m/>
    <m/>
    <m/>
    <n v="0"/>
    <n v="201760.62999999995"/>
    <n v="419880.22999999992"/>
    <n v="501675.0799999999"/>
    <n v="321305.39999999997"/>
    <n v="321305.39999999997"/>
    <n v="177953.76"/>
    <n v="163124.28"/>
    <n v="311419.08"/>
    <n v="252101.16"/>
    <m/>
  </r>
  <r>
    <x v="47"/>
    <x v="49"/>
    <x v="4"/>
    <m/>
    <x v="1"/>
    <x v="11"/>
    <x v="4"/>
    <n v="4943.16"/>
    <x v="5"/>
    <x v="11"/>
    <m/>
    <m/>
    <m/>
    <m/>
    <m/>
    <m/>
    <m/>
    <m/>
    <m/>
    <m/>
    <m/>
    <m/>
    <m/>
    <n v="90"/>
    <n v="90"/>
    <n v="100"/>
    <n v="151"/>
    <n v="160"/>
    <n v="150"/>
    <n v="561"/>
  </r>
  <r>
    <x v="48"/>
    <x v="50"/>
    <x v="2"/>
    <m/>
    <x v="1"/>
    <x v="11"/>
    <x v="4"/>
    <n v="2296.02"/>
    <x v="3"/>
    <x v="0"/>
    <m/>
    <m/>
    <m/>
    <m/>
    <m/>
    <m/>
    <m/>
    <m/>
    <m/>
    <n v="0"/>
    <n v="0"/>
    <n v="0"/>
    <n v="1280"/>
    <n v="-180"/>
    <n v="1100"/>
    <n v="0"/>
    <n v="0"/>
    <n v="0"/>
    <n v="0"/>
    <m/>
  </r>
  <r>
    <x v="48"/>
    <x v="50"/>
    <x v="2"/>
    <m/>
    <x v="1"/>
    <x v="11"/>
    <x v="4"/>
    <n v="2296.02"/>
    <x v="3"/>
    <x v="1"/>
    <m/>
    <m/>
    <m/>
    <m/>
    <m/>
    <m/>
    <m/>
    <m/>
    <m/>
    <n v="0"/>
    <m/>
    <m/>
    <n v="-250"/>
    <n v="0"/>
    <n v="-250"/>
    <n v="0"/>
    <n v="0"/>
    <n v="0"/>
    <n v="0"/>
    <m/>
  </r>
  <r>
    <x v="48"/>
    <x v="50"/>
    <x v="2"/>
    <m/>
    <x v="1"/>
    <x v="11"/>
    <x v="4"/>
    <n v="2296.02"/>
    <x v="3"/>
    <x v="2"/>
    <m/>
    <m/>
    <m/>
    <m/>
    <m/>
    <m/>
    <m/>
    <m/>
    <m/>
    <n v="0"/>
    <m/>
    <m/>
    <m/>
    <n v="0"/>
    <n v="0"/>
    <n v="268"/>
    <n v="305"/>
    <n v="305"/>
    <n v="290"/>
    <n v="1168"/>
  </r>
  <r>
    <x v="48"/>
    <x v="50"/>
    <x v="2"/>
    <m/>
    <x v="1"/>
    <x v="11"/>
    <x v="4"/>
    <n v="2296.02"/>
    <x v="3"/>
    <x v="3"/>
    <n v="0"/>
    <n v="0"/>
    <n v="0"/>
    <n v="0"/>
    <m/>
    <n v="0"/>
    <n v="0"/>
    <n v="0"/>
    <n v="0"/>
    <m/>
    <n v="0"/>
    <n v="0"/>
    <n v="0"/>
    <n v="0"/>
    <m/>
    <n v="250.10676922015134"/>
    <n v="301.94912290594954"/>
    <n v="301.88472622478383"/>
    <n v="359.30201729106625"/>
    <n v="1213.242635641951"/>
  </r>
  <r>
    <x v="48"/>
    <x v="50"/>
    <x v="2"/>
    <m/>
    <x v="1"/>
    <x v="11"/>
    <x v="4"/>
    <n v="2296.02"/>
    <x v="3"/>
    <x v="4"/>
    <m/>
    <m/>
    <m/>
    <m/>
    <m/>
    <m/>
    <m/>
    <m/>
    <m/>
    <n v="0"/>
    <n v="330"/>
    <n v="405"/>
    <n v="250"/>
    <n v="180"/>
    <n v="1165"/>
    <n v="268"/>
    <n v="305"/>
    <n v="305"/>
    <n v="290"/>
    <n v="1168"/>
  </r>
  <r>
    <x v="48"/>
    <x v="50"/>
    <x v="2"/>
    <m/>
    <x v="1"/>
    <x v="11"/>
    <x v="4"/>
    <n v="2296.02"/>
    <x v="3"/>
    <x v="5"/>
    <n v="0"/>
    <n v="0"/>
    <n v="0"/>
    <n v="0"/>
    <m/>
    <n v="0"/>
    <n v="236"/>
    <n v="255"/>
    <n v="347"/>
    <n v="838"/>
    <n v="172"/>
    <n v="273"/>
    <n v="267"/>
    <n v="312"/>
    <n v="1024"/>
    <n v="229"/>
    <n v="300"/>
    <n v="221"/>
    <n v="251"/>
    <n v="1001"/>
  </r>
  <r>
    <x v="48"/>
    <x v="50"/>
    <x v="2"/>
    <m/>
    <x v="1"/>
    <x v="11"/>
    <x v="4"/>
    <n v="2296.02"/>
    <x v="3"/>
    <x v="6"/>
    <n v="0"/>
    <n v="0"/>
    <n v="0"/>
    <n v="0"/>
    <n v="0"/>
    <n v="0"/>
    <n v="0"/>
    <n v="0"/>
    <n v="0"/>
    <n v="0"/>
    <n v="0"/>
    <n v="0"/>
    <n v="0"/>
    <n v="0"/>
    <n v="0"/>
    <n v="0"/>
    <n v="0"/>
    <n v="0"/>
    <n v="0"/>
    <n v="0"/>
  </r>
  <r>
    <x v="48"/>
    <x v="50"/>
    <x v="2"/>
    <n v="90"/>
    <x v="1"/>
    <x v="11"/>
    <x v="4"/>
    <n v="2296.02"/>
    <x v="3"/>
    <x v="7"/>
    <n v="0"/>
    <n v="0"/>
    <n v="0"/>
    <n v="0"/>
    <m/>
    <n v="135"/>
    <n v="37"/>
    <n v="28"/>
    <n v="73"/>
    <n v="273"/>
    <n v="115"/>
    <n v="259"/>
    <n v="223"/>
    <n v="72"/>
    <n v="72"/>
    <n v="69"/>
    <n v="83"/>
    <n v="164"/>
    <n v="144"/>
    <m/>
  </r>
  <r>
    <x v="48"/>
    <x v="50"/>
    <x v="2"/>
    <n v="90"/>
    <x v="1"/>
    <x v="11"/>
    <x v="4"/>
    <n v="2296.02"/>
    <x v="3"/>
    <x v="8"/>
    <n v="0"/>
    <n v="0"/>
    <n v="0"/>
    <n v="0"/>
    <m/>
    <n v="135"/>
    <n v="37"/>
    <n v="28"/>
    <n v="73"/>
    <n v="273"/>
    <n v="115"/>
    <n v="259"/>
    <n v="223"/>
    <n v="72"/>
    <n v="72"/>
    <n v="69"/>
    <n v="83"/>
    <n v="164"/>
    <n v="144"/>
    <m/>
  </r>
  <r>
    <x v="48"/>
    <x v="50"/>
    <x v="2"/>
    <m/>
    <x v="1"/>
    <x v="11"/>
    <x v="4"/>
    <n v="2296.02"/>
    <x v="3"/>
    <x v="9"/>
    <n v="0"/>
    <n v="0"/>
    <n v="0"/>
    <n v="0"/>
    <n v="0"/>
    <n v="369149.39999999991"/>
    <n v="101174.27999999997"/>
    <n v="76564.319999999978"/>
    <n v="199614.11999999994"/>
    <n v="746502.11999999988"/>
    <n v="314460.59999999992"/>
    <n v="708219.95999999973"/>
    <n v="522278.03999999986"/>
    <n v="165313.44"/>
    <n v="165313.44"/>
    <n v="158425.38"/>
    <n v="190569.66"/>
    <n v="376547.27999999997"/>
    <n v="330626.88"/>
    <m/>
  </r>
  <r>
    <x v="48"/>
    <x v="50"/>
    <x v="2"/>
    <m/>
    <x v="1"/>
    <x v="11"/>
    <x v="4"/>
    <n v="2296.02"/>
    <x v="3"/>
    <x v="10"/>
    <m/>
    <m/>
    <m/>
    <m/>
    <n v="0"/>
    <m/>
    <m/>
    <m/>
    <m/>
    <n v="0"/>
    <n v="314460.59999999992"/>
    <n v="708219.95999999973"/>
    <n v="522278.03999999986"/>
    <n v="165313.44"/>
    <n v="165313.44"/>
    <n v="158425.38"/>
    <n v="190569.66"/>
    <n v="376547.27999999997"/>
    <n v="330626.88"/>
    <m/>
  </r>
  <r>
    <x v="48"/>
    <x v="50"/>
    <x v="2"/>
    <m/>
    <x v="1"/>
    <x v="11"/>
    <x v="4"/>
    <n v="2296.02"/>
    <x v="3"/>
    <x v="11"/>
    <m/>
    <m/>
    <m/>
    <m/>
    <m/>
    <m/>
    <m/>
    <m/>
    <m/>
    <m/>
    <m/>
    <m/>
    <m/>
    <n v="180"/>
    <n v="180"/>
    <n v="268"/>
    <n v="305"/>
    <n v="305"/>
    <n v="290"/>
    <n v="1168"/>
  </r>
  <r>
    <x v="49"/>
    <x v="51"/>
    <x v="2"/>
    <m/>
    <x v="1"/>
    <x v="11"/>
    <x v="4"/>
    <n v="3390.92"/>
    <x v="3"/>
    <x v="0"/>
    <m/>
    <m/>
    <m/>
    <m/>
    <m/>
    <m/>
    <m/>
    <m/>
    <m/>
    <n v="0"/>
    <n v="0"/>
    <n v="0"/>
    <n v="1500"/>
    <n v="-220"/>
    <n v="1280"/>
    <n v="0"/>
    <n v="0"/>
    <n v="0"/>
    <n v="0"/>
    <m/>
  </r>
  <r>
    <x v="49"/>
    <x v="51"/>
    <x v="2"/>
    <m/>
    <x v="1"/>
    <x v="11"/>
    <x v="4"/>
    <n v="3390.92"/>
    <x v="3"/>
    <x v="1"/>
    <m/>
    <m/>
    <m/>
    <m/>
    <m/>
    <m/>
    <m/>
    <m/>
    <m/>
    <n v="0"/>
    <m/>
    <m/>
    <n v="-300"/>
    <n v="0"/>
    <n v="-300"/>
    <n v="0"/>
    <n v="0"/>
    <n v="0"/>
    <n v="0"/>
    <m/>
  </r>
  <r>
    <x v="49"/>
    <x v="51"/>
    <x v="2"/>
    <m/>
    <x v="1"/>
    <x v="11"/>
    <x v="4"/>
    <n v="3390.92"/>
    <x v="3"/>
    <x v="2"/>
    <m/>
    <m/>
    <m/>
    <m/>
    <m/>
    <m/>
    <m/>
    <m/>
    <m/>
    <n v="0"/>
    <m/>
    <m/>
    <m/>
    <n v="0"/>
    <n v="0"/>
    <n v="295"/>
    <n v="232"/>
    <n v="275"/>
    <n v="315"/>
    <n v="1117"/>
  </r>
  <r>
    <x v="49"/>
    <x v="51"/>
    <x v="2"/>
    <m/>
    <x v="1"/>
    <x v="11"/>
    <x v="4"/>
    <n v="3390.92"/>
    <x v="3"/>
    <x v="3"/>
    <n v="0"/>
    <n v="0"/>
    <n v="0"/>
    <n v="0"/>
    <m/>
    <n v="0"/>
    <n v="0"/>
    <n v="0"/>
    <n v="0"/>
    <m/>
    <n v="0"/>
    <n v="0"/>
    <n v="0"/>
    <n v="0"/>
    <m/>
    <n v="255.22092905814864"/>
    <n v="308.12335034609072"/>
    <n v="308.05763688760811"/>
    <n v="366.64899135446689"/>
    <n v="1238.0509076463145"/>
  </r>
  <r>
    <x v="49"/>
    <x v="51"/>
    <x v="2"/>
    <m/>
    <x v="1"/>
    <x v="11"/>
    <x v="4"/>
    <n v="3390.92"/>
    <x v="3"/>
    <x v="4"/>
    <m/>
    <m/>
    <m/>
    <m/>
    <m/>
    <m/>
    <m/>
    <m/>
    <m/>
    <n v="0"/>
    <n v="324"/>
    <n v="317"/>
    <n v="300"/>
    <n v="220"/>
    <n v="1161"/>
    <n v="295"/>
    <n v="232"/>
    <n v="275"/>
    <n v="315"/>
    <n v="1117"/>
  </r>
  <r>
    <x v="49"/>
    <x v="51"/>
    <x v="2"/>
    <m/>
    <x v="1"/>
    <x v="11"/>
    <x v="4"/>
    <n v="3390.92"/>
    <x v="3"/>
    <x v="5"/>
    <n v="0"/>
    <n v="0"/>
    <n v="0"/>
    <n v="0"/>
    <m/>
    <n v="0"/>
    <n v="270"/>
    <n v="308"/>
    <n v="363"/>
    <n v="941"/>
    <n v="237"/>
    <n v="251"/>
    <n v="239"/>
    <n v="320"/>
    <n v="1047"/>
    <n v="201"/>
    <n v="289"/>
    <n v="250"/>
    <n v="263"/>
    <n v="1003"/>
  </r>
  <r>
    <x v="49"/>
    <x v="51"/>
    <x v="2"/>
    <m/>
    <x v="1"/>
    <x v="11"/>
    <x v="4"/>
    <n v="3390.92"/>
    <x v="3"/>
    <x v="6"/>
    <n v="0"/>
    <n v="0"/>
    <n v="0"/>
    <n v="0"/>
    <n v="0"/>
    <n v="0"/>
    <n v="0"/>
    <n v="0"/>
    <n v="0"/>
    <n v="0"/>
    <n v="0"/>
    <n v="0"/>
    <n v="0"/>
    <n v="0"/>
    <n v="0"/>
    <n v="0"/>
    <n v="0"/>
    <n v="0"/>
    <n v="0"/>
    <n v="0"/>
  </r>
  <r>
    <x v="49"/>
    <x v="51"/>
    <x v="2"/>
    <n v="90"/>
    <x v="1"/>
    <x v="11"/>
    <x v="4"/>
    <n v="3390.92"/>
    <x v="3"/>
    <x v="7"/>
    <n v="0"/>
    <n v="0"/>
    <n v="0"/>
    <n v="0"/>
    <m/>
    <n v="0"/>
    <n v="66"/>
    <n v="86"/>
    <n v="106"/>
    <n v="258"/>
    <n v="117"/>
    <n v="185"/>
    <n v="211"/>
    <n v="103"/>
    <n v="103"/>
    <n v="133"/>
    <n v="101"/>
    <n v="128"/>
    <n v="128"/>
    <m/>
  </r>
  <r>
    <x v="49"/>
    <x v="51"/>
    <x v="2"/>
    <n v="90"/>
    <x v="1"/>
    <x v="11"/>
    <x v="4"/>
    <n v="3390.92"/>
    <x v="3"/>
    <x v="8"/>
    <n v="0"/>
    <n v="0"/>
    <n v="0"/>
    <n v="0"/>
    <m/>
    <n v="0"/>
    <n v="66"/>
    <n v="86"/>
    <n v="106"/>
    <n v="258"/>
    <n v="117"/>
    <n v="185"/>
    <n v="211"/>
    <n v="103"/>
    <n v="103"/>
    <n v="133"/>
    <n v="101"/>
    <n v="128"/>
    <n v="128"/>
    <m/>
  </r>
  <r>
    <x v="49"/>
    <x v="51"/>
    <x v="2"/>
    <m/>
    <x v="1"/>
    <x v="11"/>
    <x v="4"/>
    <n v="3390.92"/>
    <x v="3"/>
    <x v="9"/>
    <n v="0"/>
    <n v="0"/>
    <n v="0"/>
    <n v="0"/>
    <n v="0"/>
    <n v="0"/>
    <n v="267938.22000000003"/>
    <n v="349131.62"/>
    <n v="430325.02"/>
    <n v="1047394.8600000001"/>
    <n v="474981.3899999999"/>
    <n v="751038.94999999984"/>
    <n v="742919.60999999987"/>
    <n v="349264.76"/>
    <n v="349264.76"/>
    <n v="450992.36"/>
    <n v="342482.92"/>
    <n v="434037.76000000001"/>
    <n v="434037.76000000001"/>
    <m/>
  </r>
  <r>
    <x v="49"/>
    <x v="51"/>
    <x v="2"/>
    <m/>
    <x v="1"/>
    <x v="11"/>
    <x v="4"/>
    <n v="3390.92"/>
    <x v="3"/>
    <x v="10"/>
    <m/>
    <m/>
    <m/>
    <m/>
    <n v="0"/>
    <m/>
    <m/>
    <m/>
    <m/>
    <n v="0"/>
    <n v="474981.3899999999"/>
    <n v="751038.94999999984"/>
    <n v="742919.60999999987"/>
    <n v="349264.76"/>
    <n v="349264.76"/>
    <n v="450992.36"/>
    <n v="342482.92"/>
    <n v="434037.76000000001"/>
    <n v="434037.76000000001"/>
    <m/>
  </r>
  <r>
    <x v="49"/>
    <x v="51"/>
    <x v="2"/>
    <m/>
    <x v="1"/>
    <x v="11"/>
    <x v="4"/>
    <n v="3390.92"/>
    <x v="3"/>
    <x v="11"/>
    <m/>
    <m/>
    <m/>
    <m/>
    <m/>
    <m/>
    <m/>
    <m/>
    <m/>
    <m/>
    <m/>
    <m/>
    <m/>
    <n v="220"/>
    <n v="220"/>
    <n v="295"/>
    <n v="232"/>
    <n v="275"/>
    <n v="315"/>
    <n v="1117"/>
  </r>
  <r>
    <x v="50"/>
    <x v="52"/>
    <x v="2"/>
    <m/>
    <x v="1"/>
    <x v="11"/>
    <x v="4"/>
    <n v="3409.84"/>
    <x v="3"/>
    <x v="0"/>
    <m/>
    <m/>
    <m/>
    <m/>
    <m/>
    <m/>
    <m/>
    <m/>
    <m/>
    <n v="0"/>
    <n v="0"/>
    <n v="0"/>
    <n v="855"/>
    <n v="-200"/>
    <n v="655"/>
    <n v="0"/>
    <n v="0"/>
    <n v="0"/>
    <n v="0"/>
    <m/>
  </r>
  <r>
    <x v="50"/>
    <x v="52"/>
    <x v="2"/>
    <m/>
    <x v="1"/>
    <x v="11"/>
    <x v="4"/>
    <n v="3409.84"/>
    <x v="3"/>
    <x v="1"/>
    <m/>
    <m/>
    <m/>
    <m/>
    <m/>
    <m/>
    <m/>
    <m/>
    <m/>
    <n v="0"/>
    <m/>
    <m/>
    <n v="-169"/>
    <n v="0"/>
    <n v="-169"/>
    <n v="0"/>
    <n v="0"/>
    <n v="0"/>
    <n v="0"/>
    <m/>
  </r>
  <r>
    <x v="50"/>
    <x v="52"/>
    <x v="2"/>
    <m/>
    <x v="1"/>
    <x v="11"/>
    <x v="4"/>
    <n v="3409.84"/>
    <x v="3"/>
    <x v="2"/>
    <m/>
    <m/>
    <m/>
    <m/>
    <m/>
    <m/>
    <m/>
    <m/>
    <m/>
    <n v="0"/>
    <m/>
    <m/>
    <m/>
    <n v="0"/>
    <n v="0"/>
    <n v="200"/>
    <n v="208"/>
    <n v="190"/>
    <n v="240"/>
    <n v="838"/>
  </r>
  <r>
    <x v="50"/>
    <x v="52"/>
    <x v="2"/>
    <m/>
    <x v="1"/>
    <x v="11"/>
    <x v="4"/>
    <n v="3409.84"/>
    <x v="3"/>
    <x v="3"/>
    <n v="0"/>
    <n v="0"/>
    <n v="0"/>
    <n v="0"/>
    <m/>
    <n v="0"/>
    <n v="0"/>
    <n v="0"/>
    <n v="0"/>
    <m/>
    <n v="0"/>
    <n v="0"/>
    <n v="0"/>
    <n v="0"/>
    <m/>
    <n v="180.21325143418889"/>
    <n v="217.5680145573541"/>
    <n v="217.52161383285301"/>
    <n v="258.89337175792508"/>
    <n v="874.19625158232111"/>
  </r>
  <r>
    <x v="50"/>
    <x v="52"/>
    <x v="2"/>
    <m/>
    <x v="1"/>
    <x v="11"/>
    <x v="4"/>
    <n v="3409.84"/>
    <x v="3"/>
    <x v="4"/>
    <m/>
    <m/>
    <m/>
    <m/>
    <m/>
    <m/>
    <m/>
    <m/>
    <m/>
    <n v="0"/>
    <n v="168"/>
    <n v="235"/>
    <n v="169"/>
    <n v="200"/>
    <n v="772"/>
    <n v="200"/>
    <n v="208"/>
    <n v="190"/>
    <n v="240"/>
    <n v="838"/>
  </r>
  <r>
    <x v="50"/>
    <x v="52"/>
    <x v="2"/>
    <m/>
    <x v="1"/>
    <x v="11"/>
    <x v="4"/>
    <n v="3409.84"/>
    <x v="3"/>
    <x v="5"/>
    <n v="0"/>
    <n v="0"/>
    <n v="0"/>
    <n v="0"/>
    <m/>
    <n v="0"/>
    <n v="132"/>
    <n v="87"/>
    <n v="167"/>
    <n v="386"/>
    <n v="127"/>
    <n v="193"/>
    <n v="182"/>
    <n v="235"/>
    <n v="737"/>
    <n v="132"/>
    <n v="214"/>
    <n v="205"/>
    <n v="216"/>
    <n v="767"/>
  </r>
  <r>
    <x v="50"/>
    <x v="52"/>
    <x v="2"/>
    <m/>
    <x v="1"/>
    <x v="11"/>
    <x v="4"/>
    <n v="3409.84"/>
    <x v="3"/>
    <x v="6"/>
    <n v="0"/>
    <n v="0"/>
    <n v="0"/>
    <n v="0"/>
    <n v="0"/>
    <n v="0"/>
    <n v="0"/>
    <n v="0"/>
    <n v="0"/>
    <n v="0"/>
    <n v="0"/>
    <n v="0"/>
    <n v="0"/>
    <n v="0"/>
    <n v="0"/>
    <n v="0"/>
    <n v="0"/>
    <n v="0"/>
    <n v="0"/>
    <n v="0"/>
  </r>
  <r>
    <x v="50"/>
    <x v="52"/>
    <x v="2"/>
    <n v="45"/>
    <x v="1"/>
    <x v="11"/>
    <x v="4"/>
    <n v="3409.84"/>
    <x v="3"/>
    <x v="7"/>
    <n v="0"/>
    <n v="0"/>
    <n v="0"/>
    <n v="0"/>
    <m/>
    <n v="0"/>
    <n v="68"/>
    <n v="34"/>
    <n v="56"/>
    <n v="158"/>
    <n v="56"/>
    <n v="122"/>
    <n v="86"/>
    <n v="56"/>
    <n v="56"/>
    <n v="92"/>
    <n v="98"/>
    <n v="85"/>
    <n v="92"/>
    <m/>
  </r>
  <r>
    <x v="50"/>
    <x v="52"/>
    <x v="2"/>
    <n v="45"/>
    <x v="1"/>
    <x v="11"/>
    <x v="4"/>
    <n v="3409.84"/>
    <x v="3"/>
    <x v="8"/>
    <n v="0"/>
    <n v="0"/>
    <n v="0"/>
    <n v="0"/>
    <m/>
    <n v="0"/>
    <n v="68"/>
    <n v="34"/>
    <n v="56"/>
    <n v="158"/>
    <n v="56"/>
    <n v="122"/>
    <n v="86"/>
    <n v="56"/>
    <n v="56"/>
    <n v="92"/>
    <n v="98"/>
    <n v="85"/>
    <n v="92"/>
    <m/>
  </r>
  <r>
    <x v="50"/>
    <x v="52"/>
    <x v="2"/>
    <m/>
    <x v="1"/>
    <x v="11"/>
    <x v="4"/>
    <n v="3409.84"/>
    <x v="3"/>
    <x v="9"/>
    <n v="0"/>
    <n v="0"/>
    <n v="0"/>
    <n v="0"/>
    <n v="0"/>
    <n v="0"/>
    <n v="276218.04000000004"/>
    <n v="138109.02000000002"/>
    <n v="227473.68000000002"/>
    <n v="641800.74000000011"/>
    <n v="227473.68"/>
    <n v="495567.66"/>
    <n v="316838.33999999997"/>
    <n v="190951.04000000001"/>
    <n v="190951.04000000001"/>
    <n v="313705.28000000003"/>
    <n v="334164.32"/>
    <n v="289836.40000000002"/>
    <n v="313705.28000000003"/>
    <m/>
  </r>
  <r>
    <x v="50"/>
    <x v="52"/>
    <x v="2"/>
    <m/>
    <x v="1"/>
    <x v="11"/>
    <x v="4"/>
    <n v="3409.84"/>
    <x v="3"/>
    <x v="10"/>
    <m/>
    <m/>
    <m/>
    <m/>
    <n v="0"/>
    <m/>
    <m/>
    <m/>
    <m/>
    <n v="0"/>
    <n v="227473.68"/>
    <n v="495567.66"/>
    <n v="316838.33999999997"/>
    <n v="190951.04000000001"/>
    <n v="190951.04000000001"/>
    <n v="313705.28000000003"/>
    <n v="334164.32"/>
    <n v="289836.40000000002"/>
    <n v="313705.28000000003"/>
    <m/>
  </r>
  <r>
    <x v="50"/>
    <x v="52"/>
    <x v="2"/>
    <m/>
    <x v="1"/>
    <x v="11"/>
    <x v="4"/>
    <n v="3409.84"/>
    <x v="3"/>
    <x v="11"/>
    <m/>
    <m/>
    <m/>
    <m/>
    <m/>
    <m/>
    <m/>
    <m/>
    <m/>
    <m/>
    <m/>
    <m/>
    <m/>
    <n v="200"/>
    <n v="200"/>
    <n v="200"/>
    <n v="208"/>
    <n v="190"/>
    <n v="240"/>
    <n v="838"/>
  </r>
  <r>
    <x v="51"/>
    <x v="53"/>
    <x v="6"/>
    <m/>
    <x v="3"/>
    <x v="14"/>
    <x v="4"/>
    <n v="3944.13"/>
    <x v="9"/>
    <x v="0"/>
    <m/>
    <m/>
    <m/>
    <m/>
    <m/>
    <m/>
    <m/>
    <m/>
    <m/>
    <n v="0"/>
    <n v="0"/>
    <n v="0"/>
    <n v="125"/>
    <n v="-30"/>
    <n v="95"/>
    <n v="0"/>
    <n v="0"/>
    <n v="0"/>
    <n v="0"/>
    <m/>
  </r>
  <r>
    <x v="51"/>
    <x v="53"/>
    <x v="6"/>
    <m/>
    <x v="3"/>
    <x v="14"/>
    <x v="4"/>
    <n v="3944.13"/>
    <x v="9"/>
    <x v="1"/>
    <m/>
    <m/>
    <m/>
    <m/>
    <m/>
    <m/>
    <m/>
    <m/>
    <m/>
    <n v="0"/>
    <m/>
    <m/>
    <n v="0"/>
    <n v="-15"/>
    <n v="-15"/>
    <n v="0"/>
    <n v="0"/>
    <n v="0"/>
    <n v="0"/>
    <m/>
  </r>
  <r>
    <x v="51"/>
    <x v="53"/>
    <x v="6"/>
    <m/>
    <x v="3"/>
    <x v="14"/>
    <x v="4"/>
    <n v="3944.13"/>
    <x v="9"/>
    <x v="2"/>
    <m/>
    <m/>
    <m/>
    <m/>
    <m/>
    <m/>
    <m/>
    <m/>
    <m/>
    <n v="0"/>
    <m/>
    <m/>
    <n v="125"/>
    <n v="0"/>
    <n v="0"/>
    <n v="28"/>
    <n v="67"/>
    <n v="93"/>
    <n v="50"/>
    <n v="238"/>
  </r>
  <r>
    <x v="51"/>
    <x v="53"/>
    <x v="6"/>
    <m/>
    <x v="3"/>
    <x v="14"/>
    <x v="4"/>
    <n v="3944.13"/>
    <x v="9"/>
    <x v="3"/>
    <n v="0"/>
    <n v="0"/>
    <n v="0"/>
    <n v="0"/>
    <m/>
    <n v="0"/>
    <n v="0"/>
    <n v="0"/>
    <n v="0"/>
    <m/>
    <n v="0"/>
    <n v="0"/>
    <n v="0"/>
    <n v="0"/>
    <m/>
    <n v="50"/>
    <n v="72"/>
    <n v="85"/>
    <n v="110"/>
    <n v="317"/>
  </r>
  <r>
    <x v="51"/>
    <x v="53"/>
    <x v="6"/>
    <m/>
    <x v="3"/>
    <x v="14"/>
    <x v="4"/>
    <n v="3944.13"/>
    <x v="9"/>
    <x v="4"/>
    <m/>
    <m/>
    <m/>
    <m/>
    <m/>
    <m/>
    <m/>
    <m/>
    <m/>
    <n v="0"/>
    <n v="0"/>
    <n v="0"/>
    <n v="0"/>
    <n v="0"/>
    <n v="0"/>
    <n v="28"/>
    <n v="67"/>
    <n v="93"/>
    <n v="50"/>
    <n v="238"/>
  </r>
  <r>
    <x v="51"/>
    <x v="53"/>
    <x v="6"/>
    <m/>
    <x v="3"/>
    <x v="14"/>
    <x v="4"/>
    <n v="3944.13"/>
    <x v="9"/>
    <x v="5"/>
    <n v="0"/>
    <n v="0"/>
    <n v="0"/>
    <n v="0"/>
    <m/>
    <n v="0"/>
    <n v="0"/>
    <n v="0"/>
    <n v="0"/>
    <n v="0"/>
    <n v="1"/>
    <n v="2"/>
    <n v="3"/>
    <n v="40"/>
    <n v="46"/>
    <n v="4"/>
    <n v="14"/>
    <n v="30"/>
    <n v="28"/>
    <n v="76"/>
  </r>
  <r>
    <x v="51"/>
    <x v="53"/>
    <x v="6"/>
    <m/>
    <x v="3"/>
    <x v="14"/>
    <x v="4"/>
    <n v="3944.13"/>
    <x v="9"/>
    <x v="6"/>
    <n v="0"/>
    <n v="0"/>
    <n v="0"/>
    <n v="0"/>
    <n v="0"/>
    <n v="0"/>
    <n v="0"/>
    <n v="0"/>
    <n v="0"/>
    <n v="0"/>
    <n v="0"/>
    <n v="0"/>
    <n v="0"/>
    <n v="0"/>
    <n v="0"/>
    <n v="0"/>
    <n v="0"/>
    <n v="0"/>
    <n v="0"/>
    <n v="0"/>
  </r>
  <r>
    <x v="51"/>
    <x v="53"/>
    <x v="6"/>
    <n v="10"/>
    <x v="3"/>
    <x v="14"/>
    <x v="4"/>
    <n v="3944.13"/>
    <x v="9"/>
    <x v="7"/>
    <m/>
    <m/>
    <m/>
    <m/>
    <m/>
    <m/>
    <m/>
    <m/>
    <m/>
    <n v="0"/>
    <n v="0"/>
    <n v="0"/>
    <n v="0"/>
    <n v="0"/>
    <n v="0"/>
    <n v="2"/>
    <n v="17"/>
    <n v="55"/>
    <n v="68"/>
    <m/>
  </r>
  <r>
    <x v="51"/>
    <x v="53"/>
    <x v="6"/>
    <n v="10"/>
    <x v="3"/>
    <x v="14"/>
    <x v="4"/>
    <n v="3944.13"/>
    <x v="9"/>
    <x v="8"/>
    <m/>
    <m/>
    <m/>
    <m/>
    <m/>
    <m/>
    <m/>
    <m/>
    <m/>
    <n v="0"/>
    <n v="0"/>
    <n v="0"/>
    <n v="0"/>
    <n v="0"/>
    <n v="0"/>
    <n v="2"/>
    <n v="17"/>
    <n v="55"/>
    <n v="68"/>
    <m/>
  </r>
  <r>
    <x v="51"/>
    <x v="53"/>
    <x v="6"/>
    <m/>
    <x v="3"/>
    <x v="14"/>
    <x v="4"/>
    <n v="3944.13"/>
    <x v="9"/>
    <x v="9"/>
    <n v="0"/>
    <n v="0"/>
    <n v="0"/>
    <n v="0"/>
    <n v="0"/>
    <n v="0"/>
    <n v="0"/>
    <n v="0"/>
    <n v="0"/>
    <n v="0"/>
    <n v="0"/>
    <n v="0"/>
    <n v="0"/>
    <n v="0"/>
    <n v="0"/>
    <n v="7888.26"/>
    <n v="67050.210000000006"/>
    <n v="216927.15"/>
    <n v="268200.84000000003"/>
    <m/>
  </r>
  <r>
    <x v="51"/>
    <x v="53"/>
    <x v="6"/>
    <m/>
    <x v="3"/>
    <x v="14"/>
    <x v="4"/>
    <n v="3944.13"/>
    <x v="9"/>
    <x v="10"/>
    <m/>
    <m/>
    <m/>
    <m/>
    <n v="0"/>
    <m/>
    <m/>
    <m/>
    <m/>
    <n v="0"/>
    <n v="0"/>
    <n v="0"/>
    <n v="0"/>
    <n v="0"/>
    <n v="0"/>
    <n v="7888.26"/>
    <n v="67050.210000000006"/>
    <n v="216927.15"/>
    <n v="268200.84000000003"/>
    <m/>
  </r>
  <r>
    <x v="51"/>
    <x v="53"/>
    <x v="6"/>
    <m/>
    <x v="3"/>
    <x v="14"/>
    <x v="4"/>
    <n v="3944.13"/>
    <x v="9"/>
    <x v="11"/>
    <m/>
    <m/>
    <m/>
    <m/>
    <m/>
    <m/>
    <m/>
    <m/>
    <m/>
    <m/>
    <m/>
    <m/>
    <m/>
    <n v="30"/>
    <n v="30"/>
    <n v="28"/>
    <n v="67"/>
    <n v="93"/>
    <n v="50"/>
    <n v="238"/>
  </r>
  <r>
    <x v="52"/>
    <x v="54"/>
    <x v="1"/>
    <m/>
    <x v="3"/>
    <x v="14"/>
    <x v="6"/>
    <n v="6926.34"/>
    <x v="7"/>
    <x v="0"/>
    <m/>
    <m/>
    <m/>
    <m/>
    <m/>
    <m/>
    <m/>
    <m/>
    <m/>
    <n v="0"/>
    <n v="0"/>
    <n v="0"/>
    <n v="0"/>
    <n v="0"/>
    <n v="0"/>
    <n v="0"/>
    <n v="0"/>
    <n v="0"/>
    <n v="0"/>
    <m/>
  </r>
  <r>
    <x v="52"/>
    <x v="54"/>
    <x v="1"/>
    <m/>
    <x v="3"/>
    <x v="14"/>
    <x v="6"/>
    <n v="6926.34"/>
    <x v="7"/>
    <x v="1"/>
    <m/>
    <m/>
    <m/>
    <m/>
    <m/>
    <m/>
    <m/>
    <m/>
    <m/>
    <n v="0"/>
    <m/>
    <m/>
    <n v="0"/>
    <n v="0"/>
    <n v="0"/>
    <n v="0"/>
    <n v="0"/>
    <n v="0"/>
    <n v="0"/>
    <m/>
  </r>
  <r>
    <x v="52"/>
    <x v="54"/>
    <x v="1"/>
    <m/>
    <x v="3"/>
    <x v="14"/>
    <x v="6"/>
    <n v="6926.34"/>
    <x v="7"/>
    <x v="2"/>
    <m/>
    <m/>
    <m/>
    <m/>
    <m/>
    <m/>
    <m/>
    <m/>
    <m/>
    <n v="0"/>
    <m/>
    <m/>
    <n v="0"/>
    <n v="0"/>
    <n v="0"/>
    <n v="28"/>
    <n v="70"/>
    <n v="100"/>
    <n v="50"/>
    <n v="248"/>
  </r>
  <r>
    <x v="52"/>
    <x v="54"/>
    <x v="1"/>
    <m/>
    <x v="3"/>
    <x v="14"/>
    <x v="6"/>
    <n v="6926.34"/>
    <x v="7"/>
    <x v="3"/>
    <n v="0"/>
    <n v="0"/>
    <n v="0"/>
    <n v="0"/>
    <m/>
    <n v="0"/>
    <n v="0"/>
    <n v="0"/>
    <n v="0"/>
    <m/>
    <n v="0"/>
    <n v="0"/>
    <n v="0"/>
    <n v="0"/>
    <m/>
    <n v="50"/>
    <n v="72"/>
    <n v="85"/>
    <n v="110"/>
    <n v="317"/>
  </r>
  <r>
    <x v="52"/>
    <x v="54"/>
    <x v="1"/>
    <m/>
    <x v="3"/>
    <x v="14"/>
    <x v="6"/>
    <n v="6926.34"/>
    <x v="7"/>
    <x v="4"/>
    <m/>
    <m/>
    <m/>
    <m/>
    <m/>
    <m/>
    <m/>
    <m/>
    <m/>
    <n v="0"/>
    <m/>
    <m/>
    <m/>
    <m/>
    <n v="0"/>
    <n v="28"/>
    <n v="70"/>
    <n v="100"/>
    <n v="50"/>
    <n v="248"/>
  </r>
  <r>
    <x v="52"/>
    <x v="54"/>
    <x v="1"/>
    <m/>
    <x v="3"/>
    <x v="14"/>
    <x v="6"/>
    <n v="6926.34"/>
    <x v="7"/>
    <x v="5"/>
    <m/>
    <m/>
    <m/>
    <m/>
    <m/>
    <m/>
    <m/>
    <m/>
    <m/>
    <n v="0"/>
    <m/>
    <m/>
    <m/>
    <m/>
    <n v="0"/>
    <n v="0"/>
    <n v="13"/>
    <n v="32"/>
    <n v="35"/>
    <n v="80"/>
  </r>
  <r>
    <x v="52"/>
    <x v="54"/>
    <x v="1"/>
    <m/>
    <x v="3"/>
    <x v="14"/>
    <x v="6"/>
    <n v="6926.34"/>
    <x v="7"/>
    <x v="6"/>
    <n v="0"/>
    <n v="0"/>
    <n v="0"/>
    <n v="0"/>
    <n v="0"/>
    <n v="0"/>
    <n v="0"/>
    <n v="0"/>
    <n v="0"/>
    <n v="0"/>
    <n v="0"/>
    <n v="0"/>
    <n v="0"/>
    <n v="0"/>
    <n v="0"/>
    <n v="0"/>
    <n v="0"/>
    <n v="0"/>
    <n v="0"/>
    <n v="0"/>
  </r>
  <r>
    <x v="52"/>
    <x v="54"/>
    <x v="1"/>
    <m/>
    <x v="3"/>
    <x v="14"/>
    <x v="6"/>
    <n v="6926.34"/>
    <x v="7"/>
    <x v="7"/>
    <m/>
    <m/>
    <m/>
    <m/>
    <m/>
    <m/>
    <m/>
    <m/>
    <m/>
    <n v="0"/>
    <n v="0"/>
    <n v="0"/>
    <n v="0"/>
    <n v="0"/>
    <n v="0"/>
    <n v="2"/>
    <n v="25"/>
    <n v="62"/>
    <n v="66"/>
    <m/>
  </r>
  <r>
    <x v="52"/>
    <x v="54"/>
    <x v="1"/>
    <m/>
    <x v="3"/>
    <x v="14"/>
    <x v="6"/>
    <n v="6926.34"/>
    <x v="7"/>
    <x v="8"/>
    <m/>
    <m/>
    <m/>
    <m/>
    <m/>
    <m/>
    <m/>
    <m/>
    <m/>
    <n v="0"/>
    <n v="0"/>
    <n v="0"/>
    <n v="0"/>
    <n v="0"/>
    <n v="0"/>
    <n v="2"/>
    <n v="25"/>
    <n v="62"/>
    <n v="66"/>
    <m/>
  </r>
  <r>
    <x v="52"/>
    <x v="54"/>
    <x v="1"/>
    <m/>
    <x v="3"/>
    <x v="14"/>
    <x v="6"/>
    <n v="6926.34"/>
    <x v="7"/>
    <x v="9"/>
    <n v="0"/>
    <n v="0"/>
    <n v="0"/>
    <n v="0"/>
    <n v="0"/>
    <n v="0"/>
    <n v="0"/>
    <n v="0"/>
    <n v="0"/>
    <n v="0"/>
    <n v="0"/>
    <n v="0"/>
    <n v="0"/>
    <n v="0"/>
    <n v="0"/>
    <n v="13852.68"/>
    <n v="173158.5"/>
    <n v="429433.08"/>
    <n v="457138.44"/>
    <m/>
  </r>
  <r>
    <x v="52"/>
    <x v="54"/>
    <x v="1"/>
    <m/>
    <x v="3"/>
    <x v="14"/>
    <x v="6"/>
    <n v="6926.34"/>
    <x v="7"/>
    <x v="10"/>
    <m/>
    <m/>
    <m/>
    <m/>
    <n v="0"/>
    <m/>
    <m/>
    <m/>
    <m/>
    <n v="0"/>
    <n v="0"/>
    <n v="0"/>
    <n v="0"/>
    <n v="0"/>
    <n v="0"/>
    <n v="13852.68"/>
    <n v="173158.5"/>
    <n v="429433.08"/>
    <n v="457138.44"/>
    <m/>
  </r>
  <r>
    <x v="52"/>
    <x v="54"/>
    <x v="1"/>
    <m/>
    <x v="3"/>
    <x v="14"/>
    <x v="6"/>
    <n v="6926.34"/>
    <x v="7"/>
    <x v="11"/>
    <m/>
    <m/>
    <m/>
    <m/>
    <m/>
    <m/>
    <m/>
    <m/>
    <m/>
    <m/>
    <m/>
    <m/>
    <m/>
    <n v="0"/>
    <n v="0"/>
    <n v="28"/>
    <n v="70"/>
    <n v="100"/>
    <n v="50"/>
    <n v="248"/>
  </r>
  <r>
    <x v="53"/>
    <x v="55"/>
    <x v="1"/>
    <m/>
    <x v="3"/>
    <x v="14"/>
    <x v="2"/>
    <n v="14718.64"/>
    <x v="1"/>
    <x v="0"/>
    <m/>
    <m/>
    <m/>
    <m/>
    <m/>
    <m/>
    <m/>
    <m/>
    <m/>
    <n v="0"/>
    <n v="0"/>
    <n v="0"/>
    <n v="125"/>
    <n v="-30"/>
    <n v="95"/>
    <n v="0"/>
    <n v="0"/>
    <n v="0"/>
    <n v="0"/>
    <m/>
  </r>
  <r>
    <x v="53"/>
    <x v="55"/>
    <x v="1"/>
    <m/>
    <x v="3"/>
    <x v="14"/>
    <x v="2"/>
    <n v="14718.64"/>
    <x v="1"/>
    <x v="1"/>
    <m/>
    <m/>
    <m/>
    <m/>
    <m/>
    <m/>
    <m/>
    <m/>
    <m/>
    <n v="0"/>
    <m/>
    <m/>
    <n v="0"/>
    <n v="-15"/>
    <n v="-15"/>
    <n v="0"/>
    <n v="0"/>
    <n v="0"/>
    <n v="0"/>
    <m/>
  </r>
  <r>
    <x v="53"/>
    <x v="55"/>
    <x v="1"/>
    <m/>
    <x v="3"/>
    <x v="14"/>
    <x v="2"/>
    <n v="14718.64"/>
    <x v="1"/>
    <x v="2"/>
    <m/>
    <m/>
    <m/>
    <m/>
    <m/>
    <m/>
    <m/>
    <m/>
    <m/>
    <n v="0"/>
    <m/>
    <m/>
    <n v="125"/>
    <n v="0"/>
    <n v="0"/>
    <n v="28"/>
    <n v="69"/>
    <n v="100"/>
    <n v="50"/>
    <n v="247"/>
  </r>
  <r>
    <x v="53"/>
    <x v="55"/>
    <x v="1"/>
    <m/>
    <x v="3"/>
    <x v="14"/>
    <x v="2"/>
    <n v="14718.64"/>
    <x v="1"/>
    <x v="3"/>
    <n v="0"/>
    <n v="0"/>
    <n v="0"/>
    <n v="0"/>
    <m/>
    <n v="0"/>
    <n v="0"/>
    <n v="0"/>
    <n v="0"/>
    <m/>
    <n v="0"/>
    <n v="0"/>
    <n v="0"/>
    <n v="0"/>
    <m/>
    <n v="50"/>
    <n v="72"/>
    <n v="85"/>
    <n v="110"/>
    <n v="317"/>
  </r>
  <r>
    <x v="53"/>
    <x v="55"/>
    <x v="1"/>
    <m/>
    <x v="3"/>
    <x v="14"/>
    <x v="2"/>
    <n v="14718.64"/>
    <x v="1"/>
    <x v="4"/>
    <m/>
    <m/>
    <m/>
    <m/>
    <m/>
    <m/>
    <m/>
    <m/>
    <m/>
    <n v="0"/>
    <n v="0"/>
    <n v="0"/>
    <n v="0"/>
    <n v="0"/>
    <n v="0"/>
    <n v="28"/>
    <n v="69"/>
    <n v="100"/>
    <n v="50"/>
    <n v="247"/>
  </r>
  <r>
    <x v="53"/>
    <x v="55"/>
    <x v="1"/>
    <m/>
    <x v="3"/>
    <x v="14"/>
    <x v="2"/>
    <n v="14718.64"/>
    <x v="1"/>
    <x v="5"/>
    <n v="0"/>
    <n v="0"/>
    <n v="0"/>
    <n v="0"/>
    <m/>
    <n v="0"/>
    <n v="0"/>
    <n v="0"/>
    <n v="0"/>
    <n v="0"/>
    <n v="1"/>
    <n v="2"/>
    <n v="5"/>
    <n v="40"/>
    <n v="48"/>
    <n v="0"/>
    <n v="13"/>
    <n v="32"/>
    <n v="35"/>
    <n v="80"/>
  </r>
  <r>
    <x v="53"/>
    <x v="55"/>
    <x v="1"/>
    <m/>
    <x v="3"/>
    <x v="14"/>
    <x v="2"/>
    <n v="14718.64"/>
    <x v="1"/>
    <x v="6"/>
    <n v="0"/>
    <n v="0"/>
    <n v="0"/>
    <n v="0"/>
    <n v="0"/>
    <n v="0"/>
    <n v="0"/>
    <n v="0"/>
    <n v="0"/>
    <n v="0"/>
    <n v="0"/>
    <n v="0"/>
    <n v="0"/>
    <n v="0"/>
    <n v="0"/>
    <n v="0"/>
    <n v="0"/>
    <n v="0"/>
    <n v="0"/>
    <n v="0"/>
  </r>
  <r>
    <x v="53"/>
    <x v="55"/>
    <x v="1"/>
    <n v="10"/>
    <x v="3"/>
    <x v="14"/>
    <x v="2"/>
    <n v="14718.64"/>
    <x v="1"/>
    <x v="7"/>
    <m/>
    <m/>
    <m/>
    <m/>
    <m/>
    <m/>
    <m/>
    <m/>
    <m/>
    <n v="0"/>
    <n v="0"/>
    <n v="0"/>
    <n v="0"/>
    <n v="0"/>
    <n v="0"/>
    <n v="2"/>
    <n v="21"/>
    <n v="56"/>
    <n v="64"/>
    <m/>
  </r>
  <r>
    <x v="53"/>
    <x v="55"/>
    <x v="1"/>
    <n v="10"/>
    <x v="3"/>
    <x v="14"/>
    <x v="2"/>
    <n v="14718.64"/>
    <x v="1"/>
    <x v="8"/>
    <m/>
    <m/>
    <m/>
    <m/>
    <m/>
    <m/>
    <m/>
    <m/>
    <m/>
    <n v="0"/>
    <n v="0"/>
    <n v="0"/>
    <n v="0"/>
    <n v="0"/>
    <n v="0"/>
    <n v="2"/>
    <n v="21"/>
    <n v="56"/>
    <n v="64"/>
    <m/>
  </r>
  <r>
    <x v="53"/>
    <x v="55"/>
    <x v="1"/>
    <m/>
    <x v="3"/>
    <x v="14"/>
    <x v="2"/>
    <n v="14718.64"/>
    <x v="1"/>
    <x v="9"/>
    <n v="0"/>
    <n v="0"/>
    <n v="0"/>
    <n v="0"/>
    <n v="0"/>
    <n v="0"/>
    <n v="0"/>
    <n v="0"/>
    <n v="0"/>
    <n v="0"/>
    <n v="0"/>
    <n v="0"/>
    <n v="0"/>
    <n v="0"/>
    <n v="0"/>
    <n v="29437.279999999999"/>
    <n v="309091.44"/>
    <n v="824243.84"/>
    <n v="941992.95999999996"/>
    <m/>
  </r>
  <r>
    <x v="53"/>
    <x v="55"/>
    <x v="1"/>
    <m/>
    <x v="3"/>
    <x v="14"/>
    <x v="2"/>
    <n v="14718.64"/>
    <x v="1"/>
    <x v="10"/>
    <m/>
    <m/>
    <m/>
    <m/>
    <n v="0"/>
    <m/>
    <m/>
    <m/>
    <m/>
    <n v="0"/>
    <n v="0"/>
    <n v="0"/>
    <n v="0"/>
    <n v="0"/>
    <n v="0"/>
    <n v="29437.279999999999"/>
    <n v="309091.44"/>
    <n v="824243.84"/>
    <n v="941992.95999999996"/>
    <m/>
  </r>
  <r>
    <x v="53"/>
    <x v="55"/>
    <x v="1"/>
    <m/>
    <x v="3"/>
    <x v="14"/>
    <x v="2"/>
    <n v="14718.64"/>
    <x v="1"/>
    <x v="11"/>
    <m/>
    <m/>
    <m/>
    <m/>
    <m/>
    <m/>
    <m/>
    <m/>
    <m/>
    <m/>
    <m/>
    <m/>
    <m/>
    <n v="30"/>
    <n v="30"/>
    <n v="28"/>
    <n v="69"/>
    <n v="100"/>
    <n v="50"/>
    <n v="247"/>
  </r>
  <r>
    <x v="54"/>
    <x v="56"/>
    <x v="1"/>
    <m/>
    <x v="3"/>
    <x v="14"/>
    <x v="6"/>
    <n v="10605.06"/>
    <x v="1"/>
    <x v="0"/>
    <m/>
    <m/>
    <m/>
    <m/>
    <m/>
    <m/>
    <m/>
    <m/>
    <m/>
    <n v="0"/>
    <n v="0"/>
    <n v="0"/>
    <n v="125"/>
    <n v="-30"/>
    <n v="95"/>
    <n v="0"/>
    <n v="0"/>
    <n v="0"/>
    <n v="0"/>
    <m/>
  </r>
  <r>
    <x v="54"/>
    <x v="56"/>
    <x v="1"/>
    <m/>
    <x v="3"/>
    <x v="14"/>
    <x v="6"/>
    <n v="10605.06"/>
    <x v="1"/>
    <x v="1"/>
    <m/>
    <m/>
    <m/>
    <m/>
    <m/>
    <m/>
    <m/>
    <m/>
    <m/>
    <n v="0"/>
    <m/>
    <m/>
    <n v="0"/>
    <n v="-15"/>
    <n v="-15"/>
    <n v="0"/>
    <n v="0"/>
    <n v="0"/>
    <n v="0"/>
    <m/>
  </r>
  <r>
    <x v="54"/>
    <x v="56"/>
    <x v="1"/>
    <m/>
    <x v="3"/>
    <x v="14"/>
    <x v="6"/>
    <n v="10605.06"/>
    <x v="1"/>
    <x v="2"/>
    <m/>
    <m/>
    <m/>
    <m/>
    <m/>
    <m/>
    <m/>
    <m/>
    <m/>
    <n v="0"/>
    <m/>
    <m/>
    <n v="125"/>
    <n v="0"/>
    <n v="0"/>
    <n v="28"/>
    <n v="71"/>
    <n v="100"/>
    <n v="50"/>
    <n v="249"/>
  </r>
  <r>
    <x v="54"/>
    <x v="56"/>
    <x v="1"/>
    <m/>
    <x v="3"/>
    <x v="14"/>
    <x v="6"/>
    <n v="10605.06"/>
    <x v="1"/>
    <x v="3"/>
    <n v="0"/>
    <n v="0"/>
    <n v="0"/>
    <n v="0"/>
    <m/>
    <n v="0"/>
    <n v="0"/>
    <n v="0"/>
    <n v="0"/>
    <m/>
    <n v="0"/>
    <n v="0"/>
    <n v="0"/>
    <n v="0"/>
    <m/>
    <n v="50"/>
    <n v="72"/>
    <n v="85"/>
    <n v="110"/>
    <n v="317"/>
  </r>
  <r>
    <x v="54"/>
    <x v="56"/>
    <x v="1"/>
    <m/>
    <x v="3"/>
    <x v="14"/>
    <x v="6"/>
    <n v="10605.06"/>
    <x v="1"/>
    <x v="4"/>
    <m/>
    <m/>
    <m/>
    <m/>
    <m/>
    <m/>
    <m/>
    <m/>
    <m/>
    <n v="0"/>
    <n v="0"/>
    <n v="0"/>
    <n v="0"/>
    <n v="0"/>
    <n v="0"/>
    <n v="28"/>
    <n v="71"/>
    <n v="100"/>
    <n v="50"/>
    <n v="249"/>
  </r>
  <r>
    <x v="54"/>
    <x v="56"/>
    <x v="1"/>
    <m/>
    <x v="3"/>
    <x v="14"/>
    <x v="6"/>
    <n v="10605.06"/>
    <x v="1"/>
    <x v="5"/>
    <n v="0"/>
    <n v="0"/>
    <n v="0"/>
    <n v="0"/>
    <m/>
    <n v="0"/>
    <n v="0"/>
    <n v="0"/>
    <n v="0"/>
    <n v="0"/>
    <n v="1"/>
    <n v="2"/>
    <n v="5"/>
    <n v="40"/>
    <n v="48"/>
    <n v="0"/>
    <n v="12"/>
    <n v="32"/>
    <n v="35"/>
    <n v="79"/>
  </r>
  <r>
    <x v="54"/>
    <x v="56"/>
    <x v="1"/>
    <m/>
    <x v="3"/>
    <x v="14"/>
    <x v="6"/>
    <n v="10605.06"/>
    <x v="1"/>
    <x v="6"/>
    <n v="0"/>
    <n v="0"/>
    <n v="0"/>
    <n v="0"/>
    <n v="0"/>
    <n v="0"/>
    <n v="0"/>
    <n v="0"/>
    <n v="0"/>
    <n v="0"/>
    <n v="0"/>
    <n v="0"/>
    <n v="0"/>
    <n v="0"/>
    <n v="0"/>
    <n v="0"/>
    <n v="0"/>
    <n v="0"/>
    <n v="0"/>
    <n v="0"/>
  </r>
  <r>
    <x v="54"/>
    <x v="56"/>
    <x v="1"/>
    <m/>
    <x v="3"/>
    <x v="14"/>
    <x v="6"/>
    <n v="10605.06"/>
    <x v="1"/>
    <x v="7"/>
    <m/>
    <m/>
    <m/>
    <m/>
    <m/>
    <m/>
    <m/>
    <m/>
    <m/>
    <n v="0"/>
    <n v="0"/>
    <n v="0"/>
    <n v="0"/>
    <n v="0"/>
    <n v="0"/>
    <n v="2"/>
    <n v="25"/>
    <n v="63"/>
    <n v="70"/>
    <m/>
  </r>
  <r>
    <x v="54"/>
    <x v="56"/>
    <x v="1"/>
    <n v="10"/>
    <x v="3"/>
    <x v="14"/>
    <x v="6"/>
    <n v="10605.06"/>
    <x v="1"/>
    <x v="8"/>
    <m/>
    <m/>
    <m/>
    <m/>
    <m/>
    <m/>
    <m/>
    <m/>
    <m/>
    <n v="0"/>
    <n v="0"/>
    <n v="0"/>
    <n v="0"/>
    <n v="0"/>
    <n v="0"/>
    <n v="2"/>
    <n v="25"/>
    <n v="63"/>
    <n v="70"/>
    <m/>
  </r>
  <r>
    <x v="54"/>
    <x v="56"/>
    <x v="1"/>
    <n v="10"/>
    <x v="3"/>
    <x v="14"/>
    <x v="6"/>
    <n v="10605.06"/>
    <x v="1"/>
    <x v="9"/>
    <n v="0"/>
    <n v="0"/>
    <n v="0"/>
    <n v="0"/>
    <n v="0"/>
    <n v="0"/>
    <n v="0"/>
    <n v="0"/>
    <n v="0"/>
    <n v="0"/>
    <n v="0"/>
    <n v="0"/>
    <n v="0"/>
    <n v="0"/>
    <n v="0"/>
    <n v="21210.12"/>
    <n v="265126.5"/>
    <n v="668118.77999999991"/>
    <n v="742354.2"/>
    <m/>
  </r>
  <r>
    <x v="54"/>
    <x v="56"/>
    <x v="1"/>
    <m/>
    <x v="3"/>
    <x v="14"/>
    <x v="6"/>
    <n v="10605.06"/>
    <x v="1"/>
    <x v="10"/>
    <m/>
    <m/>
    <m/>
    <m/>
    <n v="0"/>
    <m/>
    <m/>
    <m/>
    <m/>
    <n v="0"/>
    <n v="0"/>
    <n v="0"/>
    <n v="0"/>
    <n v="0"/>
    <n v="0"/>
    <n v="21210.12"/>
    <n v="265126.5"/>
    <n v="668118.77999999991"/>
    <n v="742354.2"/>
    <m/>
  </r>
  <r>
    <x v="54"/>
    <x v="56"/>
    <x v="1"/>
    <m/>
    <x v="3"/>
    <x v="14"/>
    <x v="6"/>
    <n v="10605.06"/>
    <x v="1"/>
    <x v="11"/>
    <m/>
    <m/>
    <m/>
    <m/>
    <m/>
    <m/>
    <m/>
    <m/>
    <m/>
    <m/>
    <m/>
    <m/>
    <m/>
    <n v="30"/>
    <n v="30"/>
    <n v="28"/>
    <n v="71"/>
    <n v="100"/>
    <n v="50"/>
    <n v="249"/>
  </r>
  <r>
    <x v="55"/>
    <x v="57"/>
    <x v="6"/>
    <m/>
    <x v="3"/>
    <x v="14"/>
    <x v="3"/>
    <n v="2744"/>
    <x v="1"/>
    <x v="0"/>
    <m/>
    <m/>
    <m/>
    <m/>
    <m/>
    <m/>
    <m/>
    <m/>
    <m/>
    <n v="0"/>
    <m/>
    <m/>
    <m/>
    <m/>
    <n v="0"/>
    <n v="0"/>
    <n v="0"/>
    <n v="0"/>
    <n v="0"/>
    <m/>
  </r>
  <r>
    <x v="55"/>
    <x v="57"/>
    <x v="6"/>
    <m/>
    <x v="3"/>
    <x v="14"/>
    <x v="3"/>
    <n v="2744"/>
    <x v="1"/>
    <x v="1"/>
    <m/>
    <m/>
    <m/>
    <m/>
    <m/>
    <m/>
    <m/>
    <m/>
    <m/>
    <n v="0"/>
    <m/>
    <m/>
    <m/>
    <m/>
    <n v="0"/>
    <n v="0"/>
    <n v="0"/>
    <n v="0"/>
    <n v="0"/>
    <m/>
  </r>
  <r>
    <x v="55"/>
    <x v="57"/>
    <x v="6"/>
    <m/>
    <x v="3"/>
    <x v="14"/>
    <x v="3"/>
    <n v="2744"/>
    <x v="1"/>
    <x v="2"/>
    <m/>
    <m/>
    <m/>
    <m/>
    <m/>
    <m/>
    <m/>
    <m/>
    <m/>
    <n v="0"/>
    <m/>
    <m/>
    <m/>
    <m/>
    <n v="0"/>
    <n v="14"/>
    <n v="66"/>
    <n v="77"/>
    <n v="48"/>
    <n v="205"/>
  </r>
  <r>
    <x v="55"/>
    <x v="57"/>
    <x v="6"/>
    <m/>
    <x v="3"/>
    <x v="14"/>
    <x v="3"/>
    <n v="2744"/>
    <x v="1"/>
    <x v="3"/>
    <n v="0"/>
    <n v="0"/>
    <n v="0"/>
    <n v="0"/>
    <m/>
    <n v="0"/>
    <n v="0"/>
    <n v="0"/>
    <n v="0"/>
    <m/>
    <n v="0"/>
    <n v="0"/>
    <n v="0"/>
    <n v="0"/>
    <m/>
    <n v="0"/>
    <n v="0"/>
    <n v="0"/>
    <n v="0"/>
    <n v="0"/>
  </r>
  <r>
    <x v="55"/>
    <x v="57"/>
    <x v="6"/>
    <m/>
    <x v="3"/>
    <x v="14"/>
    <x v="3"/>
    <n v="2744"/>
    <x v="1"/>
    <x v="4"/>
    <m/>
    <m/>
    <m/>
    <m/>
    <m/>
    <m/>
    <m/>
    <m/>
    <m/>
    <n v="0"/>
    <m/>
    <m/>
    <m/>
    <m/>
    <n v="0"/>
    <n v="14"/>
    <n v="66"/>
    <n v="77"/>
    <n v="48"/>
    <n v="205"/>
  </r>
  <r>
    <x v="55"/>
    <x v="57"/>
    <x v="6"/>
    <m/>
    <x v="3"/>
    <x v="14"/>
    <x v="3"/>
    <n v="2744"/>
    <x v="1"/>
    <x v="5"/>
    <n v="0"/>
    <n v="0"/>
    <n v="0"/>
    <n v="0"/>
    <m/>
    <n v="0"/>
    <n v="0"/>
    <n v="0"/>
    <n v="0"/>
    <n v="0"/>
    <n v="0"/>
    <n v="0"/>
    <n v="0"/>
    <n v="0"/>
    <n v="0"/>
    <n v="0"/>
    <n v="12"/>
    <n v="31"/>
    <n v="33"/>
    <n v="76"/>
  </r>
  <r>
    <x v="55"/>
    <x v="57"/>
    <x v="6"/>
    <m/>
    <x v="3"/>
    <x v="14"/>
    <x v="3"/>
    <n v="2744"/>
    <x v="1"/>
    <x v="6"/>
    <n v="0"/>
    <n v="0"/>
    <n v="0"/>
    <n v="0"/>
    <n v="0"/>
    <n v="0"/>
    <n v="0"/>
    <n v="0"/>
    <n v="0"/>
    <n v="0"/>
    <n v="0"/>
    <n v="0"/>
    <n v="0"/>
    <n v="0"/>
    <n v="0"/>
    <n v="0"/>
    <n v="0"/>
    <n v="0"/>
    <n v="0"/>
    <n v="0"/>
  </r>
  <r>
    <x v="55"/>
    <x v="57"/>
    <x v="6"/>
    <m/>
    <x v="3"/>
    <x v="14"/>
    <x v="3"/>
    <n v="2744"/>
    <x v="1"/>
    <x v="7"/>
    <n v="0"/>
    <n v="0"/>
    <n v="0"/>
    <n v="0"/>
    <m/>
    <n v="0"/>
    <n v="0"/>
    <n v="0"/>
    <n v="0"/>
    <n v="0"/>
    <n v="0"/>
    <n v="0"/>
    <n v="0"/>
    <n v="0"/>
    <n v="0"/>
    <n v="5"/>
    <n v="23"/>
    <n v="40"/>
    <n v="45"/>
    <m/>
  </r>
  <r>
    <x v="55"/>
    <x v="57"/>
    <x v="6"/>
    <m/>
    <x v="3"/>
    <x v="14"/>
    <x v="3"/>
    <n v="2744"/>
    <x v="1"/>
    <x v="8"/>
    <n v="0"/>
    <n v="0"/>
    <n v="0"/>
    <n v="0"/>
    <m/>
    <n v="0"/>
    <n v="0"/>
    <n v="0"/>
    <n v="0"/>
    <n v="0"/>
    <n v="0"/>
    <n v="0"/>
    <n v="0"/>
    <n v="0"/>
    <n v="0"/>
    <n v="5"/>
    <n v="23"/>
    <n v="40"/>
    <n v="45"/>
    <m/>
  </r>
  <r>
    <x v="55"/>
    <x v="57"/>
    <x v="6"/>
    <m/>
    <x v="3"/>
    <x v="14"/>
    <x v="3"/>
    <n v="2744"/>
    <x v="1"/>
    <x v="9"/>
    <n v="0"/>
    <n v="0"/>
    <n v="0"/>
    <n v="0"/>
    <n v="0"/>
    <n v="0"/>
    <n v="0"/>
    <n v="0"/>
    <n v="0"/>
    <n v="0"/>
    <n v="0"/>
    <n v="0"/>
    <n v="0"/>
    <n v="0"/>
    <n v="0"/>
    <n v="13720"/>
    <n v="63112"/>
    <n v="109760"/>
    <n v="123480"/>
    <m/>
  </r>
  <r>
    <x v="55"/>
    <x v="57"/>
    <x v="6"/>
    <m/>
    <x v="3"/>
    <x v="14"/>
    <x v="3"/>
    <n v="2744"/>
    <x v="1"/>
    <x v="10"/>
    <m/>
    <m/>
    <m/>
    <m/>
    <n v="0"/>
    <m/>
    <m/>
    <m/>
    <m/>
    <n v="0"/>
    <m/>
    <m/>
    <m/>
    <n v="0"/>
    <n v="0"/>
    <n v="13720"/>
    <n v="63112"/>
    <n v="109760"/>
    <n v="123480"/>
    <m/>
  </r>
  <r>
    <x v="55"/>
    <x v="57"/>
    <x v="6"/>
    <m/>
    <x v="3"/>
    <x v="14"/>
    <x v="3"/>
    <n v="2744"/>
    <x v="1"/>
    <x v="11"/>
    <m/>
    <m/>
    <m/>
    <m/>
    <m/>
    <m/>
    <m/>
    <m/>
    <m/>
    <m/>
    <m/>
    <m/>
    <m/>
    <m/>
    <n v="0"/>
    <n v="14"/>
    <n v="66"/>
    <n v="77"/>
    <n v="48"/>
    <n v="205"/>
  </r>
  <r>
    <x v="56"/>
    <x v="58"/>
    <x v="6"/>
    <m/>
    <x v="3"/>
    <x v="14"/>
    <x v="3"/>
    <n v="2059"/>
    <x v="1"/>
    <x v="0"/>
    <m/>
    <m/>
    <m/>
    <m/>
    <m/>
    <m/>
    <m/>
    <m/>
    <m/>
    <n v="0"/>
    <m/>
    <m/>
    <m/>
    <m/>
    <n v="0"/>
    <n v="0"/>
    <n v="0"/>
    <n v="0"/>
    <n v="0"/>
    <m/>
  </r>
  <r>
    <x v="56"/>
    <x v="58"/>
    <x v="6"/>
    <m/>
    <x v="3"/>
    <x v="14"/>
    <x v="3"/>
    <n v="2059"/>
    <x v="1"/>
    <x v="1"/>
    <m/>
    <m/>
    <m/>
    <m/>
    <m/>
    <m/>
    <m/>
    <m/>
    <m/>
    <n v="0"/>
    <m/>
    <m/>
    <m/>
    <m/>
    <n v="0"/>
    <n v="0"/>
    <n v="0"/>
    <n v="0"/>
    <n v="0"/>
    <m/>
  </r>
  <r>
    <x v="56"/>
    <x v="58"/>
    <x v="6"/>
    <m/>
    <x v="3"/>
    <x v="14"/>
    <x v="3"/>
    <n v="2059"/>
    <x v="1"/>
    <x v="2"/>
    <m/>
    <m/>
    <m/>
    <m/>
    <m/>
    <m/>
    <m/>
    <m/>
    <m/>
    <n v="0"/>
    <m/>
    <m/>
    <m/>
    <m/>
    <n v="0"/>
    <n v="16"/>
    <n v="39"/>
    <n v="83"/>
    <n v="58"/>
    <n v="196"/>
  </r>
  <r>
    <x v="56"/>
    <x v="58"/>
    <x v="6"/>
    <m/>
    <x v="3"/>
    <x v="14"/>
    <x v="3"/>
    <n v="2059"/>
    <x v="1"/>
    <x v="3"/>
    <n v="0"/>
    <n v="0"/>
    <n v="0"/>
    <n v="0"/>
    <m/>
    <n v="0"/>
    <n v="0"/>
    <n v="0"/>
    <n v="0"/>
    <m/>
    <n v="0"/>
    <n v="0"/>
    <n v="0"/>
    <n v="0"/>
    <m/>
    <n v="0"/>
    <n v="0"/>
    <n v="0"/>
    <n v="0"/>
    <n v="0"/>
  </r>
  <r>
    <x v="56"/>
    <x v="58"/>
    <x v="6"/>
    <m/>
    <x v="3"/>
    <x v="14"/>
    <x v="3"/>
    <n v="2059"/>
    <x v="1"/>
    <x v="4"/>
    <m/>
    <m/>
    <m/>
    <m/>
    <m/>
    <m/>
    <m/>
    <m/>
    <m/>
    <n v="0"/>
    <m/>
    <m/>
    <m/>
    <m/>
    <n v="0"/>
    <n v="16"/>
    <n v="39"/>
    <n v="83"/>
    <n v="58"/>
    <n v="196"/>
  </r>
  <r>
    <x v="56"/>
    <x v="58"/>
    <x v="6"/>
    <m/>
    <x v="3"/>
    <x v="14"/>
    <x v="3"/>
    <n v="2059"/>
    <x v="1"/>
    <x v="5"/>
    <n v="0"/>
    <n v="0"/>
    <n v="0"/>
    <n v="0"/>
    <m/>
    <n v="0"/>
    <n v="0"/>
    <n v="0"/>
    <n v="0"/>
    <n v="0"/>
    <n v="0"/>
    <n v="0"/>
    <n v="0"/>
    <n v="0"/>
    <n v="0"/>
    <n v="0"/>
    <n v="11"/>
    <n v="41"/>
    <n v="11"/>
    <n v="63"/>
  </r>
  <r>
    <x v="56"/>
    <x v="58"/>
    <x v="6"/>
    <m/>
    <x v="3"/>
    <x v="14"/>
    <x v="3"/>
    <n v="2059"/>
    <x v="1"/>
    <x v="6"/>
    <n v="0"/>
    <n v="0"/>
    <n v="0"/>
    <n v="0"/>
    <n v="0"/>
    <n v="0"/>
    <n v="0"/>
    <n v="0"/>
    <n v="0"/>
    <n v="0"/>
    <n v="0"/>
    <n v="0"/>
    <n v="0"/>
    <n v="0"/>
    <n v="0"/>
    <n v="0"/>
    <n v="0"/>
    <n v="0"/>
    <n v="0"/>
    <n v="0"/>
  </r>
  <r>
    <x v="56"/>
    <x v="58"/>
    <x v="6"/>
    <m/>
    <x v="3"/>
    <x v="14"/>
    <x v="3"/>
    <n v="2059"/>
    <x v="1"/>
    <x v="7"/>
    <n v="0"/>
    <n v="0"/>
    <n v="0"/>
    <n v="0"/>
    <m/>
    <n v="0"/>
    <n v="0"/>
    <n v="0"/>
    <n v="0"/>
    <n v="0"/>
    <n v="0"/>
    <n v="0"/>
    <n v="0"/>
    <n v="0"/>
    <n v="0"/>
    <n v="8"/>
    <n v="22"/>
    <n v="61"/>
    <n v="91"/>
    <m/>
  </r>
  <r>
    <x v="56"/>
    <x v="58"/>
    <x v="6"/>
    <m/>
    <x v="3"/>
    <x v="14"/>
    <x v="3"/>
    <n v="2059"/>
    <x v="1"/>
    <x v="8"/>
    <n v="0"/>
    <n v="0"/>
    <n v="0"/>
    <n v="0"/>
    <m/>
    <n v="0"/>
    <n v="0"/>
    <n v="0"/>
    <n v="0"/>
    <n v="0"/>
    <n v="0"/>
    <n v="0"/>
    <n v="0"/>
    <n v="0"/>
    <n v="0"/>
    <n v="8"/>
    <n v="22"/>
    <n v="61"/>
    <n v="91"/>
    <m/>
  </r>
  <r>
    <x v="56"/>
    <x v="58"/>
    <x v="6"/>
    <m/>
    <x v="3"/>
    <x v="14"/>
    <x v="3"/>
    <n v="2059"/>
    <x v="1"/>
    <x v="9"/>
    <n v="0"/>
    <n v="0"/>
    <n v="0"/>
    <n v="0"/>
    <n v="0"/>
    <n v="0"/>
    <n v="0"/>
    <n v="0"/>
    <n v="0"/>
    <n v="0"/>
    <n v="0"/>
    <n v="0"/>
    <n v="0"/>
    <n v="0"/>
    <n v="0"/>
    <n v="16472"/>
    <n v="45298"/>
    <n v="125599"/>
    <n v="187369"/>
    <m/>
  </r>
  <r>
    <x v="56"/>
    <x v="58"/>
    <x v="6"/>
    <m/>
    <x v="3"/>
    <x v="14"/>
    <x v="3"/>
    <n v="2059"/>
    <x v="1"/>
    <x v="10"/>
    <m/>
    <m/>
    <m/>
    <m/>
    <n v="0"/>
    <m/>
    <m/>
    <m/>
    <m/>
    <n v="0"/>
    <m/>
    <m/>
    <m/>
    <n v="0"/>
    <n v="0"/>
    <n v="16472"/>
    <n v="45298"/>
    <n v="125599"/>
    <n v="187369"/>
    <m/>
  </r>
  <r>
    <x v="56"/>
    <x v="58"/>
    <x v="6"/>
    <m/>
    <x v="3"/>
    <x v="14"/>
    <x v="3"/>
    <n v="2059"/>
    <x v="1"/>
    <x v="11"/>
    <m/>
    <m/>
    <m/>
    <m/>
    <m/>
    <m/>
    <m/>
    <m/>
    <m/>
    <m/>
    <m/>
    <m/>
    <m/>
    <m/>
    <n v="0"/>
    <n v="16"/>
    <n v="39"/>
    <n v="83"/>
    <n v="58"/>
    <n v="196"/>
  </r>
  <r>
    <x v="57"/>
    <x v="59"/>
    <x v="1"/>
    <m/>
    <x v="1"/>
    <x v="15"/>
    <x v="6"/>
    <n v="5276.24"/>
    <x v="2"/>
    <x v="0"/>
    <m/>
    <m/>
    <m/>
    <m/>
    <m/>
    <m/>
    <m/>
    <m/>
    <m/>
    <n v="0"/>
    <n v="0"/>
    <n v="0"/>
    <n v="300"/>
    <n v="-78"/>
    <n v="222"/>
    <n v="0"/>
    <n v="0"/>
    <n v="0"/>
    <n v="0"/>
    <m/>
  </r>
  <r>
    <x v="57"/>
    <x v="59"/>
    <x v="1"/>
    <m/>
    <x v="1"/>
    <x v="15"/>
    <x v="6"/>
    <n v="5276.24"/>
    <x v="2"/>
    <x v="1"/>
    <m/>
    <m/>
    <m/>
    <m/>
    <m/>
    <m/>
    <m/>
    <m/>
    <m/>
    <n v="0"/>
    <m/>
    <m/>
    <n v="-70"/>
    <n v="0"/>
    <n v="-70"/>
    <n v="0"/>
    <n v="0"/>
    <n v="0"/>
    <n v="0"/>
    <m/>
  </r>
  <r>
    <x v="57"/>
    <x v="59"/>
    <x v="1"/>
    <m/>
    <x v="1"/>
    <x v="15"/>
    <x v="6"/>
    <n v="5276.24"/>
    <x v="2"/>
    <x v="2"/>
    <m/>
    <m/>
    <m/>
    <m/>
    <m/>
    <m/>
    <m/>
    <m/>
    <m/>
    <n v="0"/>
    <m/>
    <m/>
    <n v="300"/>
    <n v="0"/>
    <n v="0"/>
    <n v="65"/>
    <n v="71"/>
    <n v="80"/>
    <n v="25"/>
    <n v="241"/>
  </r>
  <r>
    <x v="57"/>
    <x v="59"/>
    <x v="1"/>
    <m/>
    <x v="1"/>
    <x v="15"/>
    <x v="6"/>
    <n v="5276.24"/>
    <x v="2"/>
    <x v="3"/>
    <n v="0"/>
    <n v="0"/>
    <n v="0"/>
    <n v="0"/>
    <m/>
    <n v="0"/>
    <n v="0"/>
    <n v="0"/>
    <n v="0"/>
    <m/>
    <n v="0"/>
    <n v="0"/>
    <n v="0"/>
    <n v="0"/>
    <m/>
    <n v="55.054030373831779"/>
    <n v="70.217581775700936"/>
    <n v="75"/>
    <n v="95"/>
    <n v="295.2716121495327"/>
  </r>
  <r>
    <x v="57"/>
    <x v="59"/>
    <x v="1"/>
    <m/>
    <x v="1"/>
    <x v="15"/>
    <x v="6"/>
    <n v="5276.24"/>
    <x v="2"/>
    <x v="4"/>
    <m/>
    <m/>
    <m/>
    <m/>
    <m/>
    <m/>
    <m/>
    <m/>
    <m/>
    <n v="0"/>
    <n v="0"/>
    <n v="0"/>
    <n v="0"/>
    <n v="0"/>
    <n v="0"/>
    <n v="65"/>
    <n v="71"/>
    <n v="80"/>
    <n v="25"/>
    <n v="241"/>
  </r>
  <r>
    <x v="57"/>
    <x v="59"/>
    <x v="1"/>
    <m/>
    <x v="1"/>
    <x v="15"/>
    <x v="6"/>
    <n v="5276.24"/>
    <x v="2"/>
    <x v="5"/>
    <n v="0"/>
    <n v="0"/>
    <n v="0"/>
    <n v="0"/>
    <m/>
    <n v="0"/>
    <n v="3"/>
    <n v="26"/>
    <n v="38"/>
    <n v="67"/>
    <n v="36"/>
    <n v="61"/>
    <n v="66"/>
    <n v="69"/>
    <n v="232"/>
    <n v="53"/>
    <n v="69"/>
    <n v="54"/>
    <n v="53"/>
    <n v="229"/>
  </r>
  <r>
    <x v="57"/>
    <x v="59"/>
    <x v="1"/>
    <m/>
    <x v="1"/>
    <x v="15"/>
    <x v="6"/>
    <n v="5276.24"/>
    <x v="2"/>
    <x v="6"/>
    <n v="0"/>
    <n v="0"/>
    <n v="0"/>
    <n v="0"/>
    <n v="0"/>
    <n v="0"/>
    <n v="0"/>
    <n v="0"/>
    <n v="0"/>
    <n v="0"/>
    <n v="0"/>
    <n v="0"/>
    <n v="0"/>
    <n v="0"/>
    <n v="0"/>
    <n v="0"/>
    <n v="0"/>
    <n v="0"/>
    <n v="0"/>
    <n v="0"/>
  </r>
  <r>
    <x v="57"/>
    <x v="59"/>
    <x v="1"/>
    <n v="15"/>
    <x v="1"/>
    <x v="15"/>
    <x v="6"/>
    <n v="5276.24"/>
    <x v="2"/>
    <x v="7"/>
    <n v="0"/>
    <n v="0"/>
    <n v="0"/>
    <n v="0"/>
    <m/>
    <n v="0"/>
    <n v="9"/>
    <n v="7"/>
    <n v="22"/>
    <n v="38"/>
    <n v="20"/>
    <n v="12"/>
    <n v="17"/>
    <n v="21"/>
    <n v="21"/>
    <n v="36"/>
    <n v="36"/>
    <n v="58"/>
    <n v="18"/>
    <m/>
  </r>
  <r>
    <x v="57"/>
    <x v="59"/>
    <x v="1"/>
    <n v="15"/>
    <x v="1"/>
    <x v="15"/>
    <x v="6"/>
    <n v="5276.24"/>
    <x v="2"/>
    <x v="8"/>
    <n v="0"/>
    <n v="0"/>
    <n v="0"/>
    <n v="0"/>
    <m/>
    <n v="0"/>
    <n v="9"/>
    <n v="7"/>
    <n v="22"/>
    <n v="38"/>
    <n v="20"/>
    <n v="12"/>
    <n v="17"/>
    <n v="21"/>
    <n v="21"/>
    <n v="36"/>
    <n v="36"/>
    <n v="58"/>
    <n v="18"/>
    <m/>
  </r>
  <r>
    <x v="57"/>
    <x v="59"/>
    <x v="1"/>
    <m/>
    <x v="1"/>
    <x v="15"/>
    <x v="6"/>
    <n v="5276.24"/>
    <x v="2"/>
    <x v="9"/>
    <n v="0"/>
    <n v="0"/>
    <n v="0"/>
    <n v="0"/>
    <n v="0"/>
    <n v="0"/>
    <n v="53410.86"/>
    <n v="41541.78"/>
    <n v="130559.88"/>
    <n v="225512.52000000002"/>
    <n v="118690.8"/>
    <n v="71214.48"/>
    <n v="100887.18"/>
    <n v="110801.04"/>
    <n v="110801.04"/>
    <n v="189944.63999999998"/>
    <n v="189944.63999999998"/>
    <n v="306021.92"/>
    <n v="94972.319999999992"/>
    <m/>
  </r>
  <r>
    <x v="57"/>
    <x v="59"/>
    <x v="1"/>
    <m/>
    <x v="1"/>
    <x v="15"/>
    <x v="6"/>
    <n v="5276.24"/>
    <x v="2"/>
    <x v="10"/>
    <m/>
    <m/>
    <m/>
    <m/>
    <n v="0"/>
    <m/>
    <m/>
    <m/>
    <m/>
    <n v="0"/>
    <n v="118690.8"/>
    <n v="71214.48"/>
    <n v="100887.18"/>
    <n v="110801.04"/>
    <n v="110801.04"/>
    <n v="189944.63999999998"/>
    <n v="189944.63999999998"/>
    <n v="306021.92"/>
    <n v="94972.319999999992"/>
    <m/>
  </r>
  <r>
    <x v="57"/>
    <x v="59"/>
    <x v="1"/>
    <m/>
    <x v="1"/>
    <x v="15"/>
    <x v="6"/>
    <n v="5276.24"/>
    <x v="2"/>
    <x v="11"/>
    <m/>
    <m/>
    <m/>
    <m/>
    <m/>
    <m/>
    <m/>
    <m/>
    <m/>
    <m/>
    <m/>
    <m/>
    <m/>
    <n v="78"/>
    <n v="78"/>
    <n v="65"/>
    <n v="71"/>
    <n v="80"/>
    <n v="25"/>
    <n v="241"/>
  </r>
  <r>
    <x v="58"/>
    <x v="60"/>
    <x v="1"/>
    <m/>
    <x v="1"/>
    <x v="15"/>
    <x v="2"/>
    <n v="5857.68"/>
    <x v="7"/>
    <x v="0"/>
    <m/>
    <m/>
    <m/>
    <m/>
    <m/>
    <m/>
    <m/>
    <m/>
    <m/>
    <n v="0"/>
    <n v="0"/>
    <n v="0"/>
    <n v="295"/>
    <n v="-80"/>
    <n v="215"/>
    <n v="0"/>
    <n v="0"/>
    <n v="0"/>
    <n v="0"/>
    <m/>
  </r>
  <r>
    <x v="58"/>
    <x v="60"/>
    <x v="1"/>
    <m/>
    <x v="1"/>
    <x v="15"/>
    <x v="2"/>
    <n v="5857.68"/>
    <x v="7"/>
    <x v="1"/>
    <m/>
    <m/>
    <m/>
    <m/>
    <m/>
    <m/>
    <m/>
    <m/>
    <m/>
    <n v="0"/>
    <m/>
    <m/>
    <n v="-80"/>
    <n v="0"/>
    <n v="-80"/>
    <n v="0"/>
    <n v="0"/>
    <n v="0"/>
    <n v="0"/>
    <m/>
  </r>
  <r>
    <x v="58"/>
    <x v="60"/>
    <x v="1"/>
    <m/>
    <x v="1"/>
    <x v="15"/>
    <x v="2"/>
    <n v="5857.68"/>
    <x v="7"/>
    <x v="2"/>
    <m/>
    <m/>
    <m/>
    <m/>
    <m/>
    <m/>
    <m/>
    <m/>
    <m/>
    <n v="0"/>
    <m/>
    <m/>
    <n v="295"/>
    <n v="0"/>
    <n v="0"/>
    <n v="75"/>
    <n v="75"/>
    <n v="72"/>
    <n v="32"/>
    <n v="254"/>
  </r>
  <r>
    <x v="58"/>
    <x v="60"/>
    <x v="1"/>
    <m/>
    <x v="1"/>
    <x v="15"/>
    <x v="2"/>
    <n v="5857.68"/>
    <x v="7"/>
    <x v="3"/>
    <n v="0"/>
    <n v="0"/>
    <n v="0"/>
    <n v="0"/>
    <m/>
    <n v="0"/>
    <n v="0"/>
    <n v="0"/>
    <n v="0"/>
    <m/>
    <n v="0"/>
    <n v="0"/>
    <n v="0"/>
    <n v="0"/>
    <m/>
    <n v="55.054030373831779"/>
    <n v="70.217581775700936"/>
    <n v="75"/>
    <n v="95"/>
    <n v="295.2716121495327"/>
  </r>
  <r>
    <x v="58"/>
    <x v="60"/>
    <x v="1"/>
    <m/>
    <x v="1"/>
    <x v="15"/>
    <x v="2"/>
    <n v="5857.68"/>
    <x v="7"/>
    <x v="4"/>
    <m/>
    <m/>
    <m/>
    <m/>
    <m/>
    <m/>
    <m/>
    <m/>
    <m/>
    <n v="0"/>
    <n v="0"/>
    <n v="0"/>
    <n v="0"/>
    <n v="0"/>
    <n v="0"/>
    <n v="75"/>
    <n v="75"/>
    <n v="72"/>
    <n v="32"/>
    <n v="254"/>
  </r>
  <r>
    <x v="58"/>
    <x v="60"/>
    <x v="1"/>
    <m/>
    <x v="1"/>
    <x v="15"/>
    <x v="2"/>
    <n v="5857.68"/>
    <x v="7"/>
    <x v="5"/>
    <n v="0"/>
    <n v="0"/>
    <n v="0"/>
    <n v="0"/>
    <m/>
    <n v="0"/>
    <n v="3"/>
    <n v="26"/>
    <n v="37"/>
    <n v="66"/>
    <n v="36"/>
    <n v="61"/>
    <n v="66"/>
    <n v="69"/>
    <n v="232"/>
    <n v="53"/>
    <n v="68"/>
    <n v="55"/>
    <n v="54"/>
    <n v="230"/>
  </r>
  <r>
    <x v="58"/>
    <x v="60"/>
    <x v="1"/>
    <m/>
    <x v="1"/>
    <x v="15"/>
    <x v="2"/>
    <n v="5857.68"/>
    <x v="7"/>
    <x v="6"/>
    <n v="0"/>
    <n v="0"/>
    <n v="0"/>
    <n v="0"/>
    <n v="0"/>
    <n v="0"/>
    <n v="0"/>
    <n v="0"/>
    <n v="0"/>
    <n v="0"/>
    <n v="0"/>
    <n v="0"/>
    <n v="0"/>
    <n v="0"/>
    <n v="0"/>
    <n v="0"/>
    <n v="0"/>
    <n v="0"/>
    <n v="0"/>
    <n v="0"/>
  </r>
  <r>
    <x v="58"/>
    <x v="60"/>
    <x v="1"/>
    <n v="15"/>
    <x v="1"/>
    <x v="15"/>
    <x v="2"/>
    <n v="5857.68"/>
    <x v="7"/>
    <x v="7"/>
    <n v="0"/>
    <n v="0"/>
    <n v="0"/>
    <n v="0"/>
    <m/>
    <n v="0"/>
    <n v="7"/>
    <n v="7"/>
    <n v="25"/>
    <n v="39"/>
    <n v="5"/>
    <n v="2"/>
    <n v="16"/>
    <n v="23"/>
    <n v="23"/>
    <n v="48"/>
    <n v="50"/>
    <n v="63"/>
    <n v="32"/>
    <m/>
  </r>
  <r>
    <x v="58"/>
    <x v="60"/>
    <x v="1"/>
    <n v="15"/>
    <x v="1"/>
    <x v="15"/>
    <x v="2"/>
    <n v="5857.68"/>
    <x v="7"/>
    <x v="8"/>
    <n v="0"/>
    <n v="0"/>
    <n v="0"/>
    <n v="0"/>
    <m/>
    <n v="0"/>
    <n v="7"/>
    <n v="7"/>
    <n v="25"/>
    <n v="39"/>
    <n v="5"/>
    <n v="2"/>
    <n v="16"/>
    <n v="23"/>
    <n v="23"/>
    <n v="48"/>
    <n v="50"/>
    <n v="63"/>
    <n v="32"/>
    <m/>
  </r>
  <r>
    <x v="58"/>
    <x v="60"/>
    <x v="1"/>
    <m/>
    <x v="1"/>
    <x v="15"/>
    <x v="2"/>
    <n v="5857.68"/>
    <x v="7"/>
    <x v="9"/>
    <n v="0"/>
    <n v="0"/>
    <n v="0"/>
    <n v="0"/>
    <n v="0"/>
    <n v="0"/>
    <n v="42643.51"/>
    <n v="42643.51"/>
    <n v="152298.25"/>
    <n v="237585.27000000002"/>
    <n v="30459.65"/>
    <n v="12183.86"/>
    <n v="97470.88"/>
    <n v="134726.64000000001"/>
    <n v="134726.64000000001"/>
    <n v="281168.64000000001"/>
    <n v="292884"/>
    <n v="369033.84"/>
    <n v="187445.76000000001"/>
    <m/>
  </r>
  <r>
    <x v="58"/>
    <x v="60"/>
    <x v="1"/>
    <m/>
    <x v="1"/>
    <x v="15"/>
    <x v="2"/>
    <n v="5857.68"/>
    <x v="7"/>
    <x v="10"/>
    <m/>
    <m/>
    <m/>
    <m/>
    <n v="0"/>
    <m/>
    <m/>
    <m/>
    <m/>
    <n v="0"/>
    <n v="30459.65"/>
    <n v="12183.86"/>
    <n v="97470.88"/>
    <n v="134726.64000000001"/>
    <n v="134726.64000000001"/>
    <n v="281168.64000000001"/>
    <n v="292884"/>
    <n v="369033.84"/>
    <n v="187445.76000000001"/>
    <m/>
  </r>
  <r>
    <x v="58"/>
    <x v="60"/>
    <x v="1"/>
    <m/>
    <x v="1"/>
    <x v="15"/>
    <x v="2"/>
    <n v="5857.68"/>
    <x v="7"/>
    <x v="11"/>
    <m/>
    <m/>
    <m/>
    <m/>
    <m/>
    <m/>
    <m/>
    <m/>
    <m/>
    <m/>
    <m/>
    <m/>
    <m/>
    <n v="80"/>
    <n v="80"/>
    <n v="75"/>
    <n v="75"/>
    <n v="72"/>
    <n v="32"/>
    <n v="254"/>
  </r>
  <r>
    <x v="59"/>
    <x v="61"/>
    <x v="2"/>
    <m/>
    <x v="1"/>
    <x v="13"/>
    <x v="3"/>
    <n v="600.79999999999995"/>
    <x v="3"/>
    <x v="0"/>
    <m/>
    <m/>
    <m/>
    <m/>
    <m/>
    <m/>
    <m/>
    <m/>
    <m/>
    <n v="0"/>
    <n v="0"/>
    <n v="0"/>
    <n v="3210"/>
    <n v="-500"/>
    <n v="2710"/>
    <n v="0"/>
    <n v="0"/>
    <n v="0"/>
    <n v="0"/>
    <m/>
  </r>
  <r>
    <x v="59"/>
    <x v="61"/>
    <x v="2"/>
    <m/>
    <x v="1"/>
    <x v="13"/>
    <x v="3"/>
    <n v="600.79999999999995"/>
    <x v="3"/>
    <x v="1"/>
    <m/>
    <m/>
    <m/>
    <m/>
    <m/>
    <m/>
    <m/>
    <m/>
    <m/>
    <n v="0"/>
    <m/>
    <m/>
    <n v="-516"/>
    <n v="0"/>
    <n v="-516"/>
    <n v="0"/>
    <n v="0"/>
    <n v="0"/>
    <n v="0"/>
    <m/>
  </r>
  <r>
    <x v="59"/>
    <x v="61"/>
    <x v="2"/>
    <m/>
    <x v="1"/>
    <x v="13"/>
    <x v="3"/>
    <n v="600.79999999999995"/>
    <x v="3"/>
    <x v="2"/>
    <m/>
    <m/>
    <m/>
    <m/>
    <m/>
    <m/>
    <m/>
    <m/>
    <m/>
    <n v="0"/>
    <m/>
    <m/>
    <m/>
    <n v="0"/>
    <n v="0"/>
    <n v="500"/>
    <n v="595"/>
    <n v="575"/>
    <n v="500"/>
    <n v="2170"/>
  </r>
  <r>
    <x v="59"/>
    <x v="61"/>
    <x v="2"/>
    <m/>
    <x v="1"/>
    <x v="13"/>
    <x v="3"/>
    <n v="600.79999999999995"/>
    <x v="3"/>
    <x v="3"/>
    <n v="0"/>
    <n v="0"/>
    <n v="0"/>
    <n v="0"/>
    <m/>
    <n v="0"/>
    <n v="0"/>
    <n v="0"/>
    <n v="0"/>
    <m/>
    <n v="0"/>
    <n v="0"/>
    <n v="0"/>
    <n v="0"/>
    <m/>
    <n v="519.46161374673329"/>
    <n v="653.278525349647"/>
    <n v="717.52643535729044"/>
    <n v="878.16121437422544"/>
    <n v="2768.4277888278962"/>
  </r>
  <r>
    <x v="59"/>
    <x v="61"/>
    <x v="2"/>
    <m/>
    <x v="1"/>
    <x v="13"/>
    <x v="3"/>
    <n v="600.79999999999995"/>
    <x v="3"/>
    <x v="4"/>
    <m/>
    <m/>
    <m/>
    <m/>
    <m/>
    <m/>
    <m/>
    <m/>
    <m/>
    <n v="0"/>
    <n v="420"/>
    <n v="504"/>
    <n v="516"/>
    <n v="500"/>
    <n v="1940"/>
    <n v="500"/>
    <n v="595"/>
    <n v="575"/>
    <n v="500"/>
    <n v="2170"/>
  </r>
  <r>
    <x v="59"/>
    <x v="61"/>
    <x v="2"/>
    <m/>
    <x v="1"/>
    <x v="13"/>
    <x v="3"/>
    <n v="600.79999999999995"/>
    <x v="3"/>
    <x v="5"/>
    <n v="0"/>
    <n v="0"/>
    <n v="0"/>
    <n v="0"/>
    <m/>
    <n v="138"/>
    <n v="359"/>
    <n v="407"/>
    <n v="459"/>
    <n v="1363"/>
    <n v="304"/>
    <n v="421"/>
    <n v="414"/>
    <n v="599"/>
    <n v="1738"/>
    <n v="384"/>
    <n v="528"/>
    <n v="465"/>
    <n v="515"/>
    <n v="1892"/>
  </r>
  <r>
    <x v="59"/>
    <x v="61"/>
    <x v="2"/>
    <m/>
    <x v="1"/>
    <x v="13"/>
    <x v="3"/>
    <n v="600.79999999999995"/>
    <x v="3"/>
    <x v="6"/>
    <n v="0"/>
    <n v="0"/>
    <n v="0"/>
    <n v="0"/>
    <n v="0"/>
    <n v="0"/>
    <n v="0"/>
    <n v="0"/>
    <n v="0"/>
    <n v="0"/>
    <n v="0"/>
    <n v="0"/>
    <n v="0"/>
    <n v="0"/>
    <n v="0"/>
    <n v="0"/>
    <n v="0"/>
    <n v="0"/>
    <n v="0"/>
    <n v="0"/>
  </r>
  <r>
    <x v="59"/>
    <x v="61"/>
    <x v="2"/>
    <n v="160"/>
    <x v="1"/>
    <x v="13"/>
    <x v="3"/>
    <n v="600.79999999999995"/>
    <x v="3"/>
    <x v="7"/>
    <n v="0"/>
    <n v="0"/>
    <n v="0"/>
    <n v="0"/>
    <m/>
    <n v="146"/>
    <n v="67"/>
    <n v="129"/>
    <n v="195"/>
    <n v="537"/>
    <n v="159"/>
    <n v="237"/>
    <n v="303"/>
    <n v="23"/>
    <n v="23"/>
    <n v="177"/>
    <n v="264"/>
    <n v="374"/>
    <n v="294"/>
    <m/>
  </r>
  <r>
    <x v="59"/>
    <x v="61"/>
    <x v="2"/>
    <n v="160"/>
    <x v="1"/>
    <x v="13"/>
    <x v="3"/>
    <n v="600.79999999999995"/>
    <x v="3"/>
    <x v="8"/>
    <n v="0"/>
    <n v="0"/>
    <n v="0"/>
    <n v="0"/>
    <m/>
    <n v="146"/>
    <n v="67"/>
    <n v="129"/>
    <n v="195"/>
    <n v="537"/>
    <n v="159"/>
    <n v="237"/>
    <n v="303"/>
    <n v="145"/>
    <n v="145"/>
    <n v="177"/>
    <n v="264"/>
    <n v="374"/>
    <n v="294"/>
    <m/>
  </r>
  <r>
    <x v="59"/>
    <x v="61"/>
    <x v="2"/>
    <m/>
    <x v="1"/>
    <x v="13"/>
    <x v="3"/>
    <n v="600.79999999999995"/>
    <x v="3"/>
    <x v="9"/>
    <n v="0"/>
    <n v="0"/>
    <n v="0"/>
    <n v="0"/>
    <n v="0"/>
    <n v="88670.18"/>
    <n v="40691.109999999993"/>
    <n v="78345.569999999992"/>
    <n v="118429.34999999999"/>
    <n v="326136.20999999996"/>
    <n v="96565.469999999987"/>
    <n v="143937.21"/>
    <n v="123287.98999999999"/>
    <n v="87116"/>
    <n v="87116"/>
    <n v="106341.59999999999"/>
    <n v="158611.19999999998"/>
    <n v="224699.19999999998"/>
    <n v="176635.19999999998"/>
    <m/>
  </r>
  <r>
    <x v="59"/>
    <x v="61"/>
    <x v="2"/>
    <m/>
    <x v="1"/>
    <x v="13"/>
    <x v="3"/>
    <n v="600.79999999999995"/>
    <x v="3"/>
    <x v="10"/>
    <m/>
    <m/>
    <m/>
    <m/>
    <n v="0"/>
    <m/>
    <m/>
    <m/>
    <m/>
    <n v="0"/>
    <n v="96565.469999999987"/>
    <n v="143937.21"/>
    <n v="123287.98999999999"/>
    <n v="13818.4"/>
    <n v="13818.4"/>
    <n v="106341.59999999999"/>
    <n v="158611.19999999998"/>
    <n v="224699.19999999998"/>
    <n v="176635.19999999998"/>
    <m/>
  </r>
  <r>
    <x v="59"/>
    <x v="61"/>
    <x v="2"/>
    <m/>
    <x v="1"/>
    <x v="13"/>
    <x v="3"/>
    <n v="600.79999999999995"/>
    <x v="3"/>
    <x v="11"/>
    <m/>
    <m/>
    <m/>
    <m/>
    <m/>
    <m/>
    <m/>
    <m/>
    <m/>
    <m/>
    <m/>
    <m/>
    <m/>
    <n v="500"/>
    <n v="500"/>
    <n v="500"/>
    <n v="595"/>
    <n v="575"/>
    <n v="500"/>
    <n v="2170"/>
  </r>
  <r>
    <x v="60"/>
    <x v="62"/>
    <x v="2"/>
    <n v="0"/>
    <x v="1"/>
    <x v="13"/>
    <x v="3"/>
    <n v="2549.13"/>
    <x v="3"/>
    <x v="0"/>
    <m/>
    <m/>
    <m/>
    <m/>
    <m/>
    <m/>
    <m/>
    <m/>
    <m/>
    <n v="0"/>
    <n v="0"/>
    <n v="0"/>
    <n v="1235"/>
    <n v="-50"/>
    <n v="1185"/>
    <n v="0"/>
    <n v="0"/>
    <n v="0"/>
    <n v="0"/>
    <m/>
  </r>
  <r>
    <x v="60"/>
    <x v="62"/>
    <x v="2"/>
    <n v="0"/>
    <x v="1"/>
    <x v="13"/>
    <x v="3"/>
    <n v="2549.13"/>
    <x v="3"/>
    <x v="1"/>
    <m/>
    <m/>
    <m/>
    <m/>
    <m/>
    <m/>
    <m/>
    <m/>
    <m/>
    <n v="0"/>
    <m/>
    <m/>
    <n v="-100"/>
    <n v="0"/>
    <n v="-100"/>
    <n v="0"/>
    <n v="0"/>
    <n v="0"/>
    <n v="0"/>
    <m/>
  </r>
  <r>
    <x v="60"/>
    <x v="62"/>
    <x v="2"/>
    <n v="0"/>
    <x v="1"/>
    <x v="13"/>
    <x v="3"/>
    <n v="2549.13"/>
    <x v="3"/>
    <x v="2"/>
    <m/>
    <m/>
    <m/>
    <m/>
    <m/>
    <m/>
    <m/>
    <m/>
    <m/>
    <n v="0"/>
    <m/>
    <m/>
    <m/>
    <n v="0"/>
    <n v="0"/>
    <n v="310"/>
    <n v="320"/>
    <n v="340"/>
    <n v="340"/>
    <n v="1310"/>
  </r>
  <r>
    <x v="60"/>
    <x v="62"/>
    <x v="2"/>
    <m/>
    <x v="1"/>
    <x v="13"/>
    <x v="3"/>
    <n v="2549.13"/>
    <x v="3"/>
    <x v="3"/>
    <n v="0"/>
    <n v="0"/>
    <n v="0"/>
    <n v="0"/>
    <m/>
    <n v="0"/>
    <n v="0"/>
    <n v="0"/>
    <n v="0"/>
    <m/>
    <n v="0"/>
    <n v="0"/>
    <n v="0"/>
    <n v="0"/>
    <m/>
    <n v="280"/>
    <n v="360"/>
    <n v="393"/>
    <n v="493"/>
    <n v="1526"/>
  </r>
  <r>
    <x v="60"/>
    <x v="62"/>
    <x v="2"/>
    <n v="0"/>
    <x v="1"/>
    <x v="13"/>
    <x v="3"/>
    <n v="2549.13"/>
    <x v="3"/>
    <x v="4"/>
    <m/>
    <m/>
    <m/>
    <m/>
    <m/>
    <m/>
    <m/>
    <m/>
    <m/>
    <n v="0"/>
    <n v="0"/>
    <n v="39"/>
    <n v="102"/>
    <n v="71"/>
    <n v="212"/>
    <n v="310"/>
    <n v="320"/>
    <n v="340"/>
    <n v="340"/>
    <n v="1310"/>
  </r>
  <r>
    <x v="60"/>
    <x v="62"/>
    <x v="2"/>
    <m/>
    <x v="1"/>
    <x v="13"/>
    <x v="3"/>
    <n v="2549.13"/>
    <x v="3"/>
    <x v="5"/>
    <n v="0"/>
    <n v="0"/>
    <n v="0"/>
    <n v="0"/>
    <m/>
    <n v="23"/>
    <n v="72"/>
    <n v="136"/>
    <n v="198"/>
    <n v="429"/>
    <n v="120"/>
    <n v="191"/>
    <n v="206"/>
    <n v="281"/>
    <n v="798"/>
    <n v="193"/>
    <n v="227"/>
    <n v="243"/>
    <n v="315"/>
    <n v="978"/>
  </r>
  <r>
    <x v="60"/>
    <x v="62"/>
    <x v="2"/>
    <m/>
    <x v="1"/>
    <x v="13"/>
    <x v="3"/>
    <n v="2549.13"/>
    <x v="3"/>
    <x v="6"/>
    <n v="0"/>
    <n v="0"/>
    <n v="0"/>
    <n v="0"/>
    <n v="0"/>
    <n v="0"/>
    <n v="0"/>
    <n v="0"/>
    <n v="0"/>
    <n v="0"/>
    <n v="0"/>
    <n v="0"/>
    <n v="0"/>
    <n v="0"/>
    <n v="0"/>
    <n v="0"/>
    <n v="0"/>
    <n v="0"/>
    <n v="0"/>
    <n v="0"/>
  </r>
  <r>
    <x v="60"/>
    <x v="62"/>
    <x v="2"/>
    <n v="0"/>
    <x v="1"/>
    <x v="13"/>
    <x v="3"/>
    <n v="2549.13"/>
    <x v="3"/>
    <x v="7"/>
    <n v="0"/>
    <n v="0"/>
    <n v="0"/>
    <n v="0"/>
    <m/>
    <n v="0"/>
    <n v="8"/>
    <n v="50"/>
    <n v="33"/>
    <n v="91"/>
    <n v="162"/>
    <n v="425"/>
    <n v="265"/>
    <n v="32"/>
    <n v="32"/>
    <n v="76"/>
    <n v="95"/>
    <n v="106"/>
    <n v="73"/>
    <m/>
  </r>
  <r>
    <x v="60"/>
    <x v="62"/>
    <x v="2"/>
    <n v="65"/>
    <x v="1"/>
    <x v="13"/>
    <x v="3"/>
    <n v="2549.13"/>
    <x v="3"/>
    <x v="8"/>
    <n v="0"/>
    <n v="0"/>
    <n v="0"/>
    <n v="0"/>
    <m/>
    <n v="0"/>
    <n v="8"/>
    <n v="50"/>
    <n v="33"/>
    <n v="91"/>
    <n v="162"/>
    <n v="425"/>
    <n v="265"/>
    <n v="32"/>
    <n v="32"/>
    <n v="76"/>
    <n v="95"/>
    <n v="106"/>
    <n v="73"/>
    <m/>
  </r>
  <r>
    <x v="60"/>
    <x v="62"/>
    <x v="2"/>
    <n v="65"/>
    <x v="1"/>
    <x v="13"/>
    <x v="3"/>
    <n v="2549.13"/>
    <x v="3"/>
    <x v="9"/>
    <n v="0"/>
    <n v="0"/>
    <n v="0"/>
    <n v="0"/>
    <n v="0"/>
    <n v="0"/>
    <n v="22476.719999999998"/>
    <n v="140479.49999999997"/>
    <n v="92716.469999999987"/>
    <n v="255672.68999999994"/>
    <n v="455153.57999999996"/>
    <n v="1194075.7499999998"/>
    <n v="632157.74999999988"/>
    <n v="81572.160000000003"/>
    <n v="81572.160000000003"/>
    <n v="193733.88"/>
    <n v="242167.35"/>
    <n v="270207.78000000003"/>
    <n v="186086.49000000002"/>
    <m/>
  </r>
  <r>
    <x v="60"/>
    <x v="62"/>
    <x v="2"/>
    <m/>
    <x v="1"/>
    <x v="13"/>
    <x v="3"/>
    <n v="2549.13"/>
    <x v="3"/>
    <x v="10"/>
    <m/>
    <m/>
    <m/>
    <m/>
    <n v="0"/>
    <m/>
    <m/>
    <m/>
    <m/>
    <n v="0"/>
    <n v="455153.57999999996"/>
    <n v="1194075.7499999998"/>
    <n v="632157.74999999988"/>
    <n v="81572.160000000003"/>
    <n v="81572.160000000003"/>
    <n v="193733.88"/>
    <n v="242167.35"/>
    <n v="270207.78000000003"/>
    <n v="186086.49000000002"/>
    <m/>
  </r>
  <r>
    <x v="60"/>
    <x v="62"/>
    <x v="2"/>
    <m/>
    <x v="1"/>
    <x v="13"/>
    <x v="3"/>
    <n v="2549.13"/>
    <x v="3"/>
    <x v="11"/>
    <m/>
    <m/>
    <m/>
    <m/>
    <m/>
    <m/>
    <m/>
    <m/>
    <m/>
    <m/>
    <m/>
    <m/>
    <m/>
    <n v="50"/>
    <n v="50"/>
    <n v="310"/>
    <n v="320"/>
    <n v="340"/>
    <n v="340"/>
    <n v="1310"/>
  </r>
  <r>
    <x v="61"/>
    <x v="63"/>
    <x v="2"/>
    <m/>
    <x v="1"/>
    <x v="13"/>
    <x v="3"/>
    <n v="929.97"/>
    <x v="3"/>
    <x v="0"/>
    <m/>
    <m/>
    <m/>
    <m/>
    <m/>
    <m/>
    <m/>
    <m/>
    <m/>
    <n v="0"/>
    <n v="0"/>
    <n v="0"/>
    <n v="805"/>
    <n v="-36"/>
    <n v="769"/>
    <n v="0"/>
    <n v="0"/>
    <n v="0"/>
    <n v="0"/>
    <m/>
  </r>
  <r>
    <x v="61"/>
    <x v="63"/>
    <x v="2"/>
    <m/>
    <x v="1"/>
    <x v="13"/>
    <x v="3"/>
    <n v="929.97"/>
    <x v="3"/>
    <x v="1"/>
    <m/>
    <m/>
    <m/>
    <m/>
    <m/>
    <m/>
    <m/>
    <m/>
    <m/>
    <n v="0"/>
    <m/>
    <m/>
    <n v="-100"/>
    <n v="0"/>
    <n v="-100"/>
    <n v="0"/>
    <n v="0"/>
    <n v="0"/>
    <n v="0"/>
    <m/>
  </r>
  <r>
    <x v="61"/>
    <x v="63"/>
    <x v="2"/>
    <m/>
    <x v="1"/>
    <x v="13"/>
    <x v="3"/>
    <n v="929.97"/>
    <x v="3"/>
    <x v="2"/>
    <m/>
    <m/>
    <m/>
    <m/>
    <m/>
    <m/>
    <m/>
    <m/>
    <m/>
    <n v="0"/>
    <m/>
    <m/>
    <m/>
    <n v="0"/>
    <n v="0"/>
    <n v="50"/>
    <n v="100"/>
    <n v="100"/>
    <n v="50"/>
    <n v="300"/>
  </r>
  <r>
    <x v="61"/>
    <x v="63"/>
    <x v="2"/>
    <m/>
    <x v="1"/>
    <x v="13"/>
    <x v="3"/>
    <n v="929.97"/>
    <x v="3"/>
    <x v="3"/>
    <n v="0"/>
    <n v="0"/>
    <n v="0"/>
    <n v="0"/>
    <m/>
    <n v="0"/>
    <n v="0"/>
    <n v="0"/>
    <n v="0"/>
    <m/>
    <n v="0"/>
    <n v="0"/>
    <n v="0"/>
    <n v="0"/>
    <m/>
    <n v="124.31160477152794"/>
    <n v="155.63990619945415"/>
    <n v="169.01486988847583"/>
    <n v="206.75258157786038"/>
    <n v="655.71896243731828"/>
  </r>
  <r>
    <x v="61"/>
    <x v="63"/>
    <x v="2"/>
    <m/>
    <x v="1"/>
    <x v="13"/>
    <x v="3"/>
    <n v="929.97"/>
    <x v="3"/>
    <x v="4"/>
    <m/>
    <m/>
    <m/>
    <m/>
    <m/>
    <m/>
    <m/>
    <m/>
    <m/>
    <n v="0"/>
    <n v="0"/>
    <n v="21"/>
    <n v="100"/>
    <n v="36"/>
    <n v="157"/>
    <n v="50"/>
    <n v="100"/>
    <n v="100"/>
    <n v="50"/>
    <n v="300"/>
  </r>
  <r>
    <x v="61"/>
    <x v="63"/>
    <x v="2"/>
    <m/>
    <x v="1"/>
    <x v="13"/>
    <x v="3"/>
    <n v="929.97"/>
    <x v="3"/>
    <x v="5"/>
    <n v="0"/>
    <n v="0"/>
    <n v="0"/>
    <n v="0"/>
    <m/>
    <n v="9"/>
    <n v="93"/>
    <n v="29"/>
    <n v="139"/>
    <n v="270"/>
    <n v="121"/>
    <n v="84"/>
    <n v="106"/>
    <n v="120"/>
    <n v="431"/>
    <n v="81"/>
    <n v="83"/>
    <n v="107"/>
    <n v="125"/>
    <n v="396"/>
  </r>
  <r>
    <x v="61"/>
    <x v="63"/>
    <x v="2"/>
    <m/>
    <x v="1"/>
    <x v="13"/>
    <x v="3"/>
    <n v="929.97"/>
    <x v="3"/>
    <x v="6"/>
    <n v="0"/>
    <n v="0"/>
    <n v="0"/>
    <n v="0"/>
    <n v="0"/>
    <n v="0"/>
    <n v="0"/>
    <n v="0"/>
    <n v="0"/>
    <n v="0"/>
    <n v="0"/>
    <n v="0"/>
    <n v="0"/>
    <n v="0"/>
    <n v="0"/>
    <n v="0"/>
    <n v="0"/>
    <n v="0"/>
    <n v="0"/>
    <n v="0"/>
  </r>
  <r>
    <x v="61"/>
    <x v="63"/>
    <x v="2"/>
    <m/>
    <x v="1"/>
    <x v="13"/>
    <x v="3"/>
    <n v="929.97"/>
    <x v="3"/>
    <x v="7"/>
    <n v="0"/>
    <n v="0"/>
    <n v="0"/>
    <n v="0"/>
    <m/>
    <n v="0"/>
    <n v="0"/>
    <n v="55"/>
    <n v="190"/>
    <n v="245"/>
    <n v="86"/>
    <n v="231"/>
    <n v="269"/>
    <n v="189"/>
    <n v="189"/>
    <n v="152"/>
    <n v="161"/>
    <n v="162"/>
    <n v="64"/>
    <m/>
  </r>
  <r>
    <x v="61"/>
    <x v="63"/>
    <x v="2"/>
    <n v="40"/>
    <x v="1"/>
    <x v="13"/>
    <x v="3"/>
    <n v="929.97"/>
    <x v="3"/>
    <x v="8"/>
    <n v="0"/>
    <n v="0"/>
    <n v="0"/>
    <n v="0"/>
    <m/>
    <n v="0"/>
    <n v="0"/>
    <n v="55"/>
    <n v="190"/>
    <n v="245"/>
    <n v="86"/>
    <n v="231"/>
    <n v="269"/>
    <n v="189"/>
    <n v="189"/>
    <n v="152"/>
    <n v="161"/>
    <n v="162"/>
    <n v="64"/>
    <m/>
  </r>
  <r>
    <x v="61"/>
    <x v="63"/>
    <x v="2"/>
    <n v="40"/>
    <x v="1"/>
    <x v="13"/>
    <x v="3"/>
    <n v="929.97"/>
    <x v="3"/>
    <x v="9"/>
    <n v="0"/>
    <n v="0"/>
    <n v="0"/>
    <n v="0"/>
    <n v="0"/>
    <n v="0"/>
    <n v="0"/>
    <n v="75002.95"/>
    <n v="259101.09999999998"/>
    <n v="334104.05"/>
    <n v="117277.33999999998"/>
    <n v="315012.38999999996"/>
    <n v="313648.69999999995"/>
    <n v="175764.33000000002"/>
    <n v="175764.33000000002"/>
    <n v="141355.44"/>
    <n v="149725.17000000001"/>
    <n v="150655.14000000001"/>
    <n v="59518.080000000002"/>
    <m/>
  </r>
  <r>
    <x v="61"/>
    <x v="63"/>
    <x v="2"/>
    <m/>
    <x v="1"/>
    <x v="13"/>
    <x v="3"/>
    <n v="929.97"/>
    <x v="3"/>
    <x v="10"/>
    <m/>
    <m/>
    <m/>
    <m/>
    <n v="0"/>
    <m/>
    <m/>
    <m/>
    <m/>
    <n v="0"/>
    <n v="117277.33999999998"/>
    <n v="315012.38999999996"/>
    <n v="313648.69999999995"/>
    <n v="175764.33000000002"/>
    <n v="175764.33000000002"/>
    <n v="141355.44"/>
    <n v="149725.17000000001"/>
    <n v="150655.14000000001"/>
    <n v="59518.080000000002"/>
    <m/>
  </r>
  <r>
    <x v="61"/>
    <x v="63"/>
    <x v="2"/>
    <m/>
    <x v="1"/>
    <x v="13"/>
    <x v="3"/>
    <n v="929.97"/>
    <x v="3"/>
    <x v="11"/>
    <m/>
    <m/>
    <m/>
    <m/>
    <m/>
    <m/>
    <m/>
    <m/>
    <m/>
    <m/>
    <m/>
    <m/>
    <m/>
    <n v="36"/>
    <n v="36"/>
    <n v="50"/>
    <n v="100"/>
    <n v="100"/>
    <n v="50"/>
    <n v="300"/>
  </r>
  <r>
    <x v="62"/>
    <x v="64"/>
    <x v="2"/>
    <m/>
    <x v="1"/>
    <x v="9"/>
    <x v="6"/>
    <n v="5272.75"/>
    <x v="3"/>
    <x v="0"/>
    <m/>
    <m/>
    <m/>
    <m/>
    <m/>
    <m/>
    <m/>
    <m/>
    <m/>
    <n v="0"/>
    <n v="0"/>
    <n v="0"/>
    <n v="1190"/>
    <n v="-200"/>
    <n v="990"/>
    <n v="0"/>
    <n v="0"/>
    <n v="0"/>
    <n v="0"/>
    <m/>
  </r>
  <r>
    <x v="62"/>
    <x v="64"/>
    <x v="2"/>
    <m/>
    <x v="1"/>
    <x v="9"/>
    <x v="6"/>
    <n v="5272.75"/>
    <x v="3"/>
    <x v="1"/>
    <m/>
    <m/>
    <m/>
    <m/>
    <m/>
    <m/>
    <m/>
    <m/>
    <m/>
    <n v="0"/>
    <m/>
    <m/>
    <n v="-140"/>
    <n v="0"/>
    <n v="-140"/>
    <n v="0"/>
    <n v="0"/>
    <n v="0"/>
    <n v="0"/>
    <m/>
  </r>
  <r>
    <x v="62"/>
    <x v="64"/>
    <x v="2"/>
    <m/>
    <x v="1"/>
    <x v="9"/>
    <x v="6"/>
    <n v="5272.75"/>
    <x v="3"/>
    <x v="2"/>
    <m/>
    <m/>
    <m/>
    <m/>
    <m/>
    <m/>
    <m/>
    <m/>
    <m/>
    <n v="0"/>
    <m/>
    <m/>
    <m/>
    <n v="0"/>
    <n v="0"/>
    <n v="110"/>
    <n v="100"/>
    <n v="150"/>
    <n v="185"/>
    <n v="545"/>
  </r>
  <r>
    <x v="62"/>
    <x v="64"/>
    <x v="2"/>
    <m/>
    <x v="1"/>
    <x v="9"/>
    <x v="6"/>
    <n v="5272.75"/>
    <x v="3"/>
    <x v="3"/>
    <n v="0"/>
    <n v="0"/>
    <n v="0"/>
    <n v="0"/>
    <m/>
    <n v="0"/>
    <n v="0"/>
    <n v="0"/>
    <n v="0"/>
    <m/>
    <n v="0"/>
    <n v="0"/>
    <n v="0"/>
    <n v="0"/>
    <m/>
    <n v="150"/>
    <n v="210"/>
    <n v="290"/>
    <n v="358"/>
    <n v="1008"/>
  </r>
  <r>
    <x v="62"/>
    <x v="64"/>
    <x v="2"/>
    <m/>
    <x v="1"/>
    <x v="9"/>
    <x v="6"/>
    <n v="5272.75"/>
    <x v="3"/>
    <x v="4"/>
    <m/>
    <m/>
    <m/>
    <m/>
    <m/>
    <m/>
    <m/>
    <m/>
    <m/>
    <n v="0"/>
    <n v="0"/>
    <n v="0"/>
    <n v="0"/>
    <n v="159"/>
    <n v="159"/>
    <n v="110"/>
    <n v="100"/>
    <n v="150"/>
    <n v="185"/>
    <n v="545"/>
  </r>
  <r>
    <x v="62"/>
    <x v="64"/>
    <x v="2"/>
    <m/>
    <x v="1"/>
    <x v="9"/>
    <x v="6"/>
    <n v="5272.75"/>
    <x v="3"/>
    <x v="5"/>
    <n v="0"/>
    <n v="0"/>
    <n v="0"/>
    <n v="0"/>
    <m/>
    <n v="0"/>
    <n v="0"/>
    <n v="0"/>
    <n v="0"/>
    <n v="0"/>
    <n v="0"/>
    <n v="7"/>
    <n v="29"/>
    <n v="11"/>
    <n v="47"/>
    <n v="85"/>
    <n v="104"/>
    <n v="148"/>
    <n v="154"/>
    <n v="491"/>
  </r>
  <r>
    <x v="62"/>
    <x v="64"/>
    <x v="2"/>
    <m/>
    <x v="1"/>
    <x v="9"/>
    <x v="6"/>
    <n v="5272.75"/>
    <x v="3"/>
    <x v="6"/>
    <n v="0"/>
    <n v="0"/>
    <n v="0"/>
    <n v="0"/>
    <n v="0"/>
    <n v="0"/>
    <n v="0"/>
    <n v="0"/>
    <n v="0"/>
    <n v="0"/>
    <n v="0"/>
    <n v="0"/>
    <n v="0"/>
    <n v="0"/>
    <n v="0"/>
    <n v="0"/>
    <n v="0"/>
    <n v="0"/>
    <n v="0"/>
    <n v="0"/>
  </r>
  <r>
    <x v="62"/>
    <x v="64"/>
    <x v="2"/>
    <m/>
    <x v="1"/>
    <x v="9"/>
    <x v="6"/>
    <n v="5272.75"/>
    <x v="3"/>
    <x v="7"/>
    <n v="0"/>
    <n v="0"/>
    <n v="0"/>
    <n v="0"/>
    <m/>
    <n v="0"/>
    <n v="0"/>
    <n v="0"/>
    <n v="144"/>
    <n v="144"/>
    <n v="0"/>
    <n v="0"/>
    <n v="56"/>
    <n v="143"/>
    <n v="143"/>
    <n v="146"/>
    <n v="118"/>
    <n v="119"/>
    <n v="131"/>
    <m/>
  </r>
  <r>
    <x v="62"/>
    <x v="64"/>
    <x v="2"/>
    <m/>
    <x v="1"/>
    <x v="9"/>
    <x v="6"/>
    <n v="5272.75"/>
    <x v="3"/>
    <x v="8"/>
    <n v="0"/>
    <n v="0"/>
    <n v="0"/>
    <n v="0"/>
    <m/>
    <n v="0"/>
    <n v="0"/>
    <n v="0"/>
    <n v="144"/>
    <n v="144"/>
    <n v="0"/>
    <n v="0"/>
    <n v="56"/>
    <n v="143"/>
    <n v="143"/>
    <n v="146"/>
    <n v="118"/>
    <n v="119"/>
    <n v="131"/>
    <m/>
  </r>
  <r>
    <x v="62"/>
    <x v="64"/>
    <x v="2"/>
    <m/>
    <x v="1"/>
    <x v="9"/>
    <x v="6"/>
    <n v="5272.75"/>
    <x v="3"/>
    <x v="9"/>
    <n v="0"/>
    <n v="0"/>
    <n v="0"/>
    <n v="0"/>
    <n v="0"/>
    <n v="0"/>
    <n v="0"/>
    <n v="0"/>
    <n v="851480.64"/>
    <n v="851480.64"/>
    <n v="0"/>
    <n v="0"/>
    <n v="363217.05000000005"/>
    <n v="754003.25"/>
    <n v="754003.25"/>
    <n v="769821.5"/>
    <n v="622184.5"/>
    <n v="627457.25"/>
    <n v="690730.25"/>
    <m/>
  </r>
  <r>
    <x v="62"/>
    <x v="64"/>
    <x v="2"/>
    <m/>
    <x v="1"/>
    <x v="9"/>
    <x v="6"/>
    <n v="5272.75"/>
    <x v="3"/>
    <x v="10"/>
    <m/>
    <m/>
    <m/>
    <m/>
    <n v="0"/>
    <m/>
    <m/>
    <m/>
    <m/>
    <n v="0"/>
    <n v="0"/>
    <n v="0"/>
    <n v="363217.05000000005"/>
    <n v="754003.25"/>
    <n v="754003.25"/>
    <n v="769821.5"/>
    <n v="622184.5"/>
    <n v="627457.25"/>
    <n v="690730.25"/>
    <m/>
  </r>
  <r>
    <x v="62"/>
    <x v="64"/>
    <x v="2"/>
    <m/>
    <x v="1"/>
    <x v="9"/>
    <x v="6"/>
    <n v="5272.75"/>
    <x v="3"/>
    <x v="11"/>
    <m/>
    <m/>
    <m/>
    <m/>
    <m/>
    <m/>
    <m/>
    <m/>
    <m/>
    <m/>
    <m/>
    <m/>
    <m/>
    <n v="200"/>
    <n v="200"/>
    <n v="110"/>
    <n v="100"/>
    <n v="150"/>
    <n v="185"/>
    <n v="545"/>
  </r>
  <r>
    <x v="63"/>
    <x v="65"/>
    <x v="2"/>
    <n v="0"/>
    <x v="1"/>
    <x v="13"/>
    <x v="3"/>
    <n v="1866.67"/>
    <x v="3"/>
    <x v="0"/>
    <m/>
    <m/>
    <m/>
    <m/>
    <m/>
    <m/>
    <m/>
    <m/>
    <m/>
    <n v="0"/>
    <n v="0"/>
    <n v="0"/>
    <n v="410"/>
    <n v="-48"/>
    <n v="362"/>
    <n v="0"/>
    <n v="0"/>
    <n v="0"/>
    <n v="0"/>
    <m/>
  </r>
  <r>
    <x v="63"/>
    <x v="65"/>
    <x v="2"/>
    <n v="0"/>
    <x v="1"/>
    <x v="13"/>
    <x v="3"/>
    <n v="1866.67"/>
    <x v="3"/>
    <x v="1"/>
    <m/>
    <m/>
    <m/>
    <m/>
    <m/>
    <m/>
    <m/>
    <m/>
    <m/>
    <n v="0"/>
    <m/>
    <m/>
    <n v="-75"/>
    <n v="0"/>
    <n v="-75"/>
    <n v="0"/>
    <n v="0"/>
    <n v="0"/>
    <n v="0"/>
    <m/>
  </r>
  <r>
    <x v="63"/>
    <x v="65"/>
    <x v="2"/>
    <m/>
    <x v="1"/>
    <x v="13"/>
    <x v="3"/>
    <n v="1866.67"/>
    <x v="3"/>
    <x v="2"/>
    <m/>
    <m/>
    <m/>
    <m/>
    <m/>
    <m/>
    <m/>
    <m/>
    <m/>
    <n v="0"/>
    <m/>
    <m/>
    <m/>
    <n v="0"/>
    <n v="0"/>
    <n v="120"/>
    <n v="165"/>
    <n v="160"/>
    <n v="100"/>
    <n v="545"/>
  </r>
  <r>
    <x v="63"/>
    <x v="65"/>
    <x v="2"/>
    <m/>
    <x v="1"/>
    <x v="13"/>
    <x v="3"/>
    <n v="1866.67"/>
    <x v="3"/>
    <x v="3"/>
    <n v="0"/>
    <n v="0"/>
    <n v="0"/>
    <n v="0"/>
    <m/>
    <n v="0"/>
    <n v="0"/>
    <n v="0"/>
    <n v="0"/>
    <m/>
    <n v="0"/>
    <n v="0"/>
    <n v="0"/>
    <n v="0"/>
    <m/>
    <n v="113"/>
    <n v="146"/>
    <n v="156"/>
    <n v="195"/>
    <n v="610"/>
  </r>
  <r>
    <x v="63"/>
    <x v="65"/>
    <x v="2"/>
    <m/>
    <x v="1"/>
    <x v="13"/>
    <x v="3"/>
    <n v="1866.67"/>
    <x v="3"/>
    <x v="4"/>
    <m/>
    <m/>
    <m/>
    <m/>
    <m/>
    <m/>
    <m/>
    <m/>
    <m/>
    <n v="0"/>
    <n v="0"/>
    <n v="35"/>
    <n v="75"/>
    <n v="72"/>
    <n v="182"/>
    <n v="120"/>
    <n v="165"/>
    <n v="160"/>
    <n v="100"/>
    <n v="545"/>
  </r>
  <r>
    <x v="63"/>
    <x v="65"/>
    <x v="2"/>
    <m/>
    <x v="1"/>
    <x v="13"/>
    <x v="3"/>
    <n v="1866.67"/>
    <x v="3"/>
    <x v="5"/>
    <n v="0"/>
    <n v="0"/>
    <n v="0"/>
    <n v="0"/>
    <m/>
    <n v="10"/>
    <n v="22"/>
    <n v="62"/>
    <n v="84"/>
    <n v="178"/>
    <n v="60"/>
    <n v="70"/>
    <n v="67"/>
    <n v="125"/>
    <n v="322"/>
    <n v="66"/>
    <n v="48"/>
    <n v="49"/>
    <n v="73"/>
    <n v="236"/>
  </r>
  <r>
    <x v="63"/>
    <x v="65"/>
    <x v="2"/>
    <m/>
    <x v="1"/>
    <x v="13"/>
    <x v="3"/>
    <n v="1866.67"/>
    <x v="3"/>
    <x v="6"/>
    <n v="0"/>
    <n v="0"/>
    <n v="0"/>
    <n v="0"/>
    <n v="0"/>
    <n v="0"/>
    <n v="0"/>
    <n v="0"/>
    <n v="0"/>
    <n v="0"/>
    <n v="0"/>
    <n v="0"/>
    <n v="0"/>
    <n v="0"/>
    <n v="0"/>
    <n v="0"/>
    <n v="0"/>
    <n v="0"/>
    <n v="0"/>
    <n v="0"/>
  </r>
  <r>
    <x v="63"/>
    <x v="65"/>
    <x v="2"/>
    <m/>
    <x v="1"/>
    <x v="13"/>
    <x v="3"/>
    <n v="1866.67"/>
    <x v="3"/>
    <x v="7"/>
    <n v="0"/>
    <n v="0"/>
    <n v="0"/>
    <n v="0"/>
    <m/>
    <n v="0"/>
    <n v="0"/>
    <n v="26"/>
    <n v="47"/>
    <n v="73"/>
    <n v="0"/>
    <n v="112"/>
    <n v="100"/>
    <n v="47"/>
    <n v="47"/>
    <n v="63"/>
    <n v="134"/>
    <n v="174"/>
    <n v="133"/>
    <m/>
  </r>
  <r>
    <x v="63"/>
    <x v="65"/>
    <x v="2"/>
    <n v="40"/>
    <x v="1"/>
    <x v="13"/>
    <x v="3"/>
    <n v="1866.67"/>
    <x v="3"/>
    <x v="8"/>
    <n v="0"/>
    <n v="0"/>
    <n v="0"/>
    <n v="0"/>
    <m/>
    <n v="0"/>
    <n v="0"/>
    <n v="26"/>
    <n v="47"/>
    <n v="73"/>
    <n v="24"/>
    <n v="112"/>
    <n v="100"/>
    <n v="47"/>
    <n v="47"/>
    <n v="63"/>
    <n v="134"/>
    <n v="174"/>
    <n v="133"/>
    <m/>
  </r>
  <r>
    <x v="63"/>
    <x v="65"/>
    <x v="2"/>
    <n v="40"/>
    <x v="1"/>
    <x v="13"/>
    <x v="3"/>
    <n v="1866.67"/>
    <x v="3"/>
    <x v="9"/>
    <n v="0"/>
    <n v="0"/>
    <n v="0"/>
    <n v="0"/>
    <n v="0"/>
    <n v="0"/>
    <n v="0"/>
    <n v="56887.219999999994"/>
    <n v="102834.59"/>
    <n v="159721.81"/>
    <n v="52511.28"/>
    <n v="245052.63999999998"/>
    <n v="218796.99999999997"/>
    <n v="87733.49"/>
    <n v="87733.49"/>
    <n v="117600.21"/>
    <n v="250133.78"/>
    <n v="324800.58"/>
    <n v="248267.11000000002"/>
    <m/>
  </r>
  <r>
    <x v="63"/>
    <x v="65"/>
    <x v="2"/>
    <m/>
    <x v="1"/>
    <x v="13"/>
    <x v="3"/>
    <n v="1866.67"/>
    <x v="3"/>
    <x v="10"/>
    <m/>
    <m/>
    <m/>
    <m/>
    <n v="0"/>
    <m/>
    <m/>
    <m/>
    <m/>
    <n v="0"/>
    <n v="0"/>
    <n v="245052.63999999998"/>
    <n v="218796.99999999997"/>
    <n v="87733.49"/>
    <n v="87733.49"/>
    <n v="117600.21"/>
    <n v="250133.78"/>
    <n v="324800.58"/>
    <n v="248267.11000000002"/>
    <m/>
  </r>
  <r>
    <x v="63"/>
    <x v="65"/>
    <x v="2"/>
    <m/>
    <x v="1"/>
    <x v="13"/>
    <x v="3"/>
    <n v="1866.67"/>
    <x v="3"/>
    <x v="11"/>
    <m/>
    <m/>
    <m/>
    <m/>
    <m/>
    <m/>
    <m/>
    <m/>
    <m/>
    <m/>
    <m/>
    <m/>
    <m/>
    <n v="48"/>
    <n v="48"/>
    <n v="120"/>
    <n v="165"/>
    <n v="160"/>
    <n v="100"/>
    <n v="545"/>
  </r>
  <r>
    <x v="64"/>
    <x v="66"/>
    <x v="1"/>
    <m/>
    <x v="1"/>
    <x v="8"/>
    <x v="2"/>
    <m/>
    <x v="8"/>
    <x v="0"/>
    <m/>
    <m/>
    <m/>
    <m/>
    <m/>
    <m/>
    <m/>
    <m/>
    <m/>
    <n v="0"/>
    <m/>
    <m/>
    <m/>
    <m/>
    <n v="0"/>
    <m/>
    <m/>
    <m/>
    <m/>
    <m/>
  </r>
  <r>
    <x v="64"/>
    <x v="66"/>
    <x v="1"/>
    <m/>
    <x v="1"/>
    <x v="8"/>
    <x v="2"/>
    <m/>
    <x v="8"/>
    <x v="1"/>
    <m/>
    <m/>
    <m/>
    <m/>
    <m/>
    <m/>
    <m/>
    <m/>
    <m/>
    <n v="0"/>
    <m/>
    <m/>
    <m/>
    <m/>
    <n v="0"/>
    <m/>
    <m/>
    <m/>
    <m/>
    <m/>
  </r>
  <r>
    <x v="64"/>
    <x v="66"/>
    <x v="1"/>
    <m/>
    <x v="1"/>
    <x v="8"/>
    <x v="2"/>
    <m/>
    <x v="8"/>
    <x v="2"/>
    <m/>
    <m/>
    <m/>
    <m/>
    <m/>
    <m/>
    <m/>
    <m/>
    <m/>
    <n v="0"/>
    <m/>
    <m/>
    <m/>
    <m/>
    <n v="0"/>
    <n v="0"/>
    <n v="0"/>
    <n v="0"/>
    <n v="0"/>
    <n v="0"/>
  </r>
  <r>
    <x v="64"/>
    <x v="66"/>
    <x v="1"/>
    <m/>
    <x v="1"/>
    <x v="8"/>
    <x v="2"/>
    <m/>
    <x v="8"/>
    <x v="3"/>
    <n v="0"/>
    <n v="0"/>
    <n v="0"/>
    <n v="0"/>
    <m/>
    <n v="0"/>
    <n v="0"/>
    <n v="0"/>
    <n v="0"/>
    <m/>
    <n v="0"/>
    <n v="0"/>
    <n v="0"/>
    <n v="0"/>
    <m/>
    <n v="0"/>
    <n v="0"/>
    <n v="0"/>
    <n v="0"/>
    <n v="0"/>
  </r>
  <r>
    <x v="64"/>
    <x v="66"/>
    <x v="1"/>
    <m/>
    <x v="1"/>
    <x v="8"/>
    <x v="2"/>
    <m/>
    <x v="8"/>
    <x v="4"/>
    <m/>
    <m/>
    <m/>
    <m/>
    <m/>
    <m/>
    <m/>
    <m/>
    <m/>
    <n v="0"/>
    <m/>
    <m/>
    <m/>
    <m/>
    <n v="0"/>
    <n v="0"/>
    <n v="0"/>
    <n v="0"/>
    <n v="0"/>
    <n v="0"/>
  </r>
  <r>
    <x v="64"/>
    <x v="66"/>
    <x v="1"/>
    <m/>
    <x v="1"/>
    <x v="8"/>
    <x v="2"/>
    <m/>
    <x v="8"/>
    <x v="5"/>
    <n v="0"/>
    <n v="0"/>
    <n v="0"/>
    <n v="0"/>
    <m/>
    <n v="0"/>
    <n v="0"/>
    <n v="0"/>
    <n v="0"/>
    <n v="0"/>
    <n v="0"/>
    <n v="0"/>
    <n v="0"/>
    <n v="0"/>
    <n v="0"/>
    <n v="0"/>
    <n v="0"/>
    <n v="0"/>
    <n v="0"/>
    <n v="0"/>
  </r>
  <r>
    <x v="64"/>
    <x v="66"/>
    <x v="1"/>
    <m/>
    <x v="1"/>
    <x v="8"/>
    <x v="2"/>
    <m/>
    <x v="8"/>
    <x v="6"/>
    <n v="0"/>
    <n v="0"/>
    <n v="0"/>
    <n v="0"/>
    <n v="0"/>
    <n v="0"/>
    <n v="0"/>
    <n v="0"/>
    <n v="0"/>
    <n v="0"/>
    <n v="0"/>
    <n v="0"/>
    <n v="0"/>
    <n v="0"/>
    <n v="0"/>
    <n v="0"/>
    <n v="0"/>
    <n v="0"/>
    <n v="0"/>
    <n v="0"/>
  </r>
  <r>
    <x v="64"/>
    <x v="66"/>
    <x v="1"/>
    <m/>
    <x v="1"/>
    <x v="8"/>
    <x v="2"/>
    <m/>
    <x v="8"/>
    <x v="7"/>
    <n v="0"/>
    <n v="0"/>
    <n v="0"/>
    <n v="0"/>
    <m/>
    <n v="0"/>
    <n v="0"/>
    <n v="0"/>
    <n v="0"/>
    <n v="0"/>
    <n v="0"/>
    <n v="0"/>
    <n v="0"/>
    <n v="0"/>
    <n v="0"/>
    <n v="0"/>
    <n v="0"/>
    <n v="0"/>
    <n v="0"/>
    <m/>
  </r>
  <r>
    <x v="64"/>
    <x v="66"/>
    <x v="1"/>
    <m/>
    <x v="1"/>
    <x v="8"/>
    <x v="2"/>
    <m/>
    <x v="8"/>
    <x v="8"/>
    <n v="0"/>
    <n v="0"/>
    <n v="0"/>
    <n v="0"/>
    <m/>
    <n v="0"/>
    <n v="0"/>
    <n v="0"/>
    <n v="0"/>
    <n v="0"/>
    <n v="0"/>
    <n v="0"/>
    <n v="0"/>
    <n v="0"/>
    <n v="0"/>
    <n v="0"/>
    <n v="0"/>
    <n v="0"/>
    <n v="0"/>
    <m/>
  </r>
  <r>
    <x v="64"/>
    <x v="66"/>
    <x v="1"/>
    <m/>
    <x v="1"/>
    <x v="8"/>
    <x v="2"/>
    <m/>
    <x v="8"/>
    <x v="9"/>
    <n v="0"/>
    <n v="0"/>
    <n v="0"/>
    <n v="0"/>
    <n v="0"/>
    <n v="0"/>
    <n v="0"/>
    <n v="0"/>
    <n v="0"/>
    <n v="0"/>
    <n v="0"/>
    <n v="0"/>
    <n v="0"/>
    <n v="0"/>
    <n v="0"/>
    <n v="0"/>
    <n v="0"/>
    <n v="0"/>
    <n v="0"/>
    <m/>
  </r>
  <r>
    <x v="64"/>
    <x v="66"/>
    <x v="1"/>
    <m/>
    <x v="1"/>
    <x v="8"/>
    <x v="2"/>
    <m/>
    <x v="8"/>
    <x v="10"/>
    <m/>
    <m/>
    <m/>
    <m/>
    <n v="0"/>
    <m/>
    <m/>
    <m/>
    <m/>
    <n v="0"/>
    <m/>
    <m/>
    <m/>
    <m/>
    <n v="0"/>
    <m/>
    <m/>
    <m/>
    <m/>
    <m/>
  </r>
  <r>
    <x v="64"/>
    <x v="66"/>
    <x v="1"/>
    <m/>
    <x v="1"/>
    <x v="8"/>
    <x v="2"/>
    <m/>
    <x v="8"/>
    <x v="11"/>
    <m/>
    <m/>
    <m/>
    <m/>
    <m/>
    <m/>
    <m/>
    <m/>
    <m/>
    <m/>
    <m/>
    <m/>
    <m/>
    <n v="0"/>
    <m/>
    <m/>
    <m/>
    <m/>
    <n v="0"/>
    <n v="0"/>
  </r>
  <r>
    <x v="65"/>
    <x v="67"/>
    <x v="1"/>
    <m/>
    <x v="1"/>
    <x v="8"/>
    <x v="6"/>
    <m/>
    <x v="8"/>
    <x v="0"/>
    <m/>
    <m/>
    <m/>
    <m/>
    <m/>
    <m/>
    <m/>
    <m/>
    <m/>
    <n v="0"/>
    <m/>
    <m/>
    <m/>
    <m/>
    <n v="0"/>
    <m/>
    <m/>
    <m/>
    <m/>
    <m/>
  </r>
  <r>
    <x v="65"/>
    <x v="67"/>
    <x v="1"/>
    <m/>
    <x v="1"/>
    <x v="8"/>
    <x v="6"/>
    <m/>
    <x v="8"/>
    <x v="1"/>
    <m/>
    <m/>
    <m/>
    <m/>
    <m/>
    <m/>
    <m/>
    <m/>
    <m/>
    <n v="0"/>
    <m/>
    <m/>
    <m/>
    <m/>
    <n v="0"/>
    <m/>
    <m/>
    <m/>
    <m/>
    <m/>
  </r>
  <r>
    <x v="65"/>
    <x v="67"/>
    <x v="1"/>
    <m/>
    <x v="1"/>
    <x v="8"/>
    <x v="6"/>
    <m/>
    <x v="8"/>
    <x v="2"/>
    <m/>
    <m/>
    <m/>
    <m/>
    <m/>
    <m/>
    <m/>
    <m/>
    <m/>
    <n v="0"/>
    <m/>
    <m/>
    <m/>
    <m/>
    <n v="0"/>
    <n v="0"/>
    <n v="0"/>
    <n v="0"/>
    <n v="0"/>
    <n v="0"/>
  </r>
  <r>
    <x v="65"/>
    <x v="67"/>
    <x v="1"/>
    <m/>
    <x v="1"/>
    <x v="8"/>
    <x v="6"/>
    <m/>
    <x v="8"/>
    <x v="3"/>
    <n v="0"/>
    <n v="0"/>
    <n v="0"/>
    <n v="0"/>
    <m/>
    <n v="0"/>
    <n v="0"/>
    <n v="0"/>
    <n v="0"/>
    <m/>
    <n v="0"/>
    <n v="0"/>
    <n v="0"/>
    <n v="0"/>
    <m/>
    <n v="0"/>
    <n v="0"/>
    <n v="0"/>
    <n v="0"/>
    <n v="0"/>
  </r>
  <r>
    <x v="65"/>
    <x v="67"/>
    <x v="1"/>
    <m/>
    <x v="1"/>
    <x v="8"/>
    <x v="6"/>
    <m/>
    <x v="8"/>
    <x v="4"/>
    <m/>
    <m/>
    <m/>
    <m/>
    <m/>
    <m/>
    <m/>
    <m/>
    <m/>
    <n v="0"/>
    <m/>
    <m/>
    <m/>
    <m/>
    <n v="0"/>
    <n v="0"/>
    <n v="0"/>
    <n v="0"/>
    <n v="0"/>
    <n v="0"/>
  </r>
  <r>
    <x v="65"/>
    <x v="67"/>
    <x v="1"/>
    <m/>
    <x v="1"/>
    <x v="8"/>
    <x v="6"/>
    <m/>
    <x v="8"/>
    <x v="5"/>
    <n v="0"/>
    <n v="0"/>
    <n v="0"/>
    <n v="0"/>
    <m/>
    <n v="0"/>
    <n v="0"/>
    <n v="0"/>
    <n v="0"/>
    <n v="0"/>
    <n v="0"/>
    <n v="0"/>
    <n v="0"/>
    <n v="0"/>
    <n v="0"/>
    <n v="0"/>
    <n v="0"/>
    <n v="0"/>
    <n v="0"/>
    <n v="0"/>
  </r>
  <r>
    <x v="65"/>
    <x v="67"/>
    <x v="1"/>
    <m/>
    <x v="1"/>
    <x v="8"/>
    <x v="6"/>
    <m/>
    <x v="8"/>
    <x v="6"/>
    <n v="0"/>
    <n v="0"/>
    <n v="0"/>
    <n v="0"/>
    <n v="0"/>
    <n v="0"/>
    <n v="0"/>
    <n v="0"/>
    <n v="0"/>
    <n v="0"/>
    <n v="0"/>
    <n v="0"/>
    <n v="0"/>
    <n v="0"/>
    <n v="0"/>
    <n v="0"/>
    <n v="0"/>
    <n v="0"/>
    <n v="0"/>
    <n v="0"/>
  </r>
  <r>
    <x v="65"/>
    <x v="67"/>
    <x v="1"/>
    <m/>
    <x v="1"/>
    <x v="8"/>
    <x v="6"/>
    <m/>
    <x v="8"/>
    <x v="7"/>
    <n v="0"/>
    <n v="0"/>
    <n v="0"/>
    <n v="0"/>
    <m/>
    <n v="0"/>
    <n v="0"/>
    <n v="0"/>
    <n v="0"/>
    <n v="0"/>
    <n v="0"/>
    <n v="0"/>
    <n v="0"/>
    <n v="0"/>
    <n v="0"/>
    <n v="0"/>
    <n v="0"/>
    <n v="0"/>
    <n v="0"/>
    <m/>
  </r>
  <r>
    <x v="65"/>
    <x v="67"/>
    <x v="1"/>
    <m/>
    <x v="1"/>
    <x v="8"/>
    <x v="6"/>
    <m/>
    <x v="8"/>
    <x v="8"/>
    <n v="0"/>
    <n v="0"/>
    <n v="0"/>
    <n v="0"/>
    <m/>
    <n v="0"/>
    <n v="0"/>
    <n v="0"/>
    <n v="0"/>
    <n v="0"/>
    <n v="0"/>
    <n v="0"/>
    <n v="0"/>
    <n v="0"/>
    <n v="0"/>
    <n v="0"/>
    <n v="0"/>
    <n v="0"/>
    <n v="0"/>
    <m/>
  </r>
  <r>
    <x v="65"/>
    <x v="67"/>
    <x v="1"/>
    <m/>
    <x v="1"/>
    <x v="8"/>
    <x v="6"/>
    <m/>
    <x v="8"/>
    <x v="9"/>
    <n v="0"/>
    <n v="0"/>
    <n v="0"/>
    <n v="0"/>
    <n v="0"/>
    <n v="0"/>
    <n v="0"/>
    <n v="0"/>
    <n v="0"/>
    <n v="0"/>
    <n v="0"/>
    <n v="0"/>
    <n v="0"/>
    <n v="0"/>
    <n v="0"/>
    <n v="0"/>
    <n v="0"/>
    <n v="0"/>
    <n v="0"/>
    <m/>
  </r>
  <r>
    <x v="65"/>
    <x v="67"/>
    <x v="1"/>
    <m/>
    <x v="1"/>
    <x v="8"/>
    <x v="6"/>
    <m/>
    <x v="8"/>
    <x v="10"/>
    <m/>
    <m/>
    <m/>
    <m/>
    <n v="0"/>
    <m/>
    <m/>
    <m/>
    <m/>
    <n v="0"/>
    <m/>
    <m/>
    <m/>
    <m/>
    <n v="0"/>
    <m/>
    <m/>
    <m/>
    <m/>
    <m/>
  </r>
  <r>
    <x v="65"/>
    <x v="67"/>
    <x v="1"/>
    <m/>
    <x v="1"/>
    <x v="8"/>
    <x v="6"/>
    <m/>
    <x v="8"/>
    <x v="11"/>
    <m/>
    <m/>
    <m/>
    <m/>
    <m/>
    <m/>
    <m/>
    <m/>
    <m/>
    <m/>
    <m/>
    <m/>
    <m/>
    <n v="0"/>
    <m/>
    <m/>
    <m/>
    <m/>
    <n v="0"/>
    <n v="0"/>
  </r>
  <r>
    <x v="66"/>
    <x v="68"/>
    <x v="1"/>
    <m/>
    <x v="1"/>
    <x v="8"/>
    <x v="4"/>
    <m/>
    <x v="8"/>
    <x v="0"/>
    <m/>
    <m/>
    <m/>
    <m/>
    <m/>
    <m/>
    <m/>
    <m/>
    <m/>
    <n v="0"/>
    <m/>
    <m/>
    <m/>
    <m/>
    <n v="0"/>
    <m/>
    <m/>
    <m/>
    <m/>
    <m/>
  </r>
  <r>
    <x v="66"/>
    <x v="68"/>
    <x v="1"/>
    <m/>
    <x v="1"/>
    <x v="8"/>
    <x v="4"/>
    <m/>
    <x v="8"/>
    <x v="1"/>
    <m/>
    <m/>
    <m/>
    <m/>
    <m/>
    <m/>
    <m/>
    <m/>
    <m/>
    <n v="0"/>
    <m/>
    <m/>
    <m/>
    <m/>
    <n v="0"/>
    <m/>
    <m/>
    <m/>
    <m/>
    <m/>
  </r>
  <r>
    <x v="66"/>
    <x v="68"/>
    <x v="1"/>
    <m/>
    <x v="1"/>
    <x v="8"/>
    <x v="4"/>
    <m/>
    <x v="8"/>
    <x v="2"/>
    <m/>
    <m/>
    <m/>
    <m/>
    <m/>
    <m/>
    <m/>
    <m/>
    <m/>
    <n v="0"/>
    <m/>
    <m/>
    <m/>
    <m/>
    <n v="0"/>
    <n v="0"/>
    <n v="0"/>
    <n v="0"/>
    <n v="0"/>
    <n v="0"/>
  </r>
  <r>
    <x v="66"/>
    <x v="68"/>
    <x v="1"/>
    <m/>
    <x v="1"/>
    <x v="8"/>
    <x v="4"/>
    <m/>
    <x v="8"/>
    <x v="3"/>
    <n v="0"/>
    <n v="0"/>
    <n v="0"/>
    <n v="0"/>
    <m/>
    <n v="0"/>
    <n v="0"/>
    <n v="0"/>
    <n v="0"/>
    <m/>
    <n v="0"/>
    <n v="0"/>
    <n v="0"/>
    <n v="0"/>
    <m/>
    <n v="0"/>
    <n v="0"/>
    <n v="0"/>
    <n v="0"/>
    <n v="0"/>
  </r>
  <r>
    <x v="66"/>
    <x v="68"/>
    <x v="1"/>
    <m/>
    <x v="1"/>
    <x v="8"/>
    <x v="4"/>
    <m/>
    <x v="8"/>
    <x v="4"/>
    <m/>
    <m/>
    <m/>
    <m/>
    <m/>
    <m/>
    <m/>
    <m/>
    <m/>
    <n v="0"/>
    <m/>
    <m/>
    <m/>
    <m/>
    <n v="0"/>
    <n v="0"/>
    <n v="0"/>
    <n v="0"/>
    <n v="0"/>
    <n v="0"/>
  </r>
  <r>
    <x v="66"/>
    <x v="68"/>
    <x v="1"/>
    <m/>
    <x v="1"/>
    <x v="8"/>
    <x v="4"/>
    <m/>
    <x v="8"/>
    <x v="5"/>
    <n v="0"/>
    <n v="0"/>
    <n v="0"/>
    <n v="0"/>
    <m/>
    <n v="0"/>
    <n v="0"/>
    <n v="0"/>
    <n v="0"/>
    <n v="0"/>
    <n v="0"/>
    <n v="0"/>
    <n v="0"/>
    <n v="0"/>
    <n v="0"/>
    <n v="0"/>
    <n v="0"/>
    <n v="0"/>
    <n v="0"/>
    <n v="0"/>
  </r>
  <r>
    <x v="66"/>
    <x v="68"/>
    <x v="1"/>
    <m/>
    <x v="1"/>
    <x v="8"/>
    <x v="4"/>
    <m/>
    <x v="8"/>
    <x v="6"/>
    <n v="0"/>
    <n v="0"/>
    <n v="0"/>
    <n v="0"/>
    <n v="0"/>
    <n v="0"/>
    <n v="0"/>
    <n v="0"/>
    <n v="0"/>
    <n v="0"/>
    <n v="0"/>
    <n v="0"/>
    <n v="0"/>
    <n v="0"/>
    <n v="0"/>
    <n v="0"/>
    <n v="0"/>
    <n v="0"/>
    <n v="0"/>
    <n v="0"/>
  </r>
  <r>
    <x v="66"/>
    <x v="68"/>
    <x v="1"/>
    <m/>
    <x v="1"/>
    <x v="8"/>
    <x v="4"/>
    <m/>
    <x v="8"/>
    <x v="7"/>
    <n v="0"/>
    <n v="0"/>
    <n v="0"/>
    <n v="0"/>
    <m/>
    <n v="0"/>
    <n v="0"/>
    <n v="0"/>
    <n v="0"/>
    <n v="0"/>
    <n v="0"/>
    <n v="0"/>
    <n v="0"/>
    <n v="0"/>
    <n v="0"/>
    <n v="0"/>
    <n v="0"/>
    <n v="0"/>
    <n v="0"/>
    <m/>
  </r>
  <r>
    <x v="66"/>
    <x v="68"/>
    <x v="1"/>
    <m/>
    <x v="1"/>
    <x v="8"/>
    <x v="4"/>
    <m/>
    <x v="8"/>
    <x v="8"/>
    <n v="0"/>
    <n v="0"/>
    <n v="0"/>
    <n v="0"/>
    <m/>
    <n v="0"/>
    <n v="0"/>
    <n v="0"/>
    <n v="0"/>
    <n v="0"/>
    <n v="0"/>
    <n v="0"/>
    <n v="0"/>
    <n v="0"/>
    <n v="0"/>
    <n v="0"/>
    <n v="0"/>
    <n v="0"/>
    <n v="0"/>
    <m/>
  </r>
  <r>
    <x v="66"/>
    <x v="68"/>
    <x v="1"/>
    <m/>
    <x v="1"/>
    <x v="8"/>
    <x v="4"/>
    <m/>
    <x v="8"/>
    <x v="9"/>
    <n v="0"/>
    <n v="0"/>
    <n v="0"/>
    <n v="0"/>
    <n v="0"/>
    <n v="0"/>
    <n v="0"/>
    <n v="0"/>
    <n v="0"/>
    <n v="0"/>
    <n v="0"/>
    <n v="0"/>
    <n v="0"/>
    <n v="0"/>
    <n v="0"/>
    <n v="0"/>
    <n v="0"/>
    <n v="0"/>
    <n v="0"/>
    <m/>
  </r>
  <r>
    <x v="66"/>
    <x v="68"/>
    <x v="1"/>
    <m/>
    <x v="1"/>
    <x v="8"/>
    <x v="4"/>
    <m/>
    <x v="8"/>
    <x v="10"/>
    <m/>
    <m/>
    <m/>
    <m/>
    <n v="0"/>
    <m/>
    <m/>
    <m/>
    <m/>
    <n v="0"/>
    <m/>
    <m/>
    <m/>
    <m/>
    <n v="0"/>
    <m/>
    <m/>
    <m/>
    <m/>
    <m/>
  </r>
  <r>
    <x v="66"/>
    <x v="68"/>
    <x v="1"/>
    <m/>
    <x v="1"/>
    <x v="8"/>
    <x v="4"/>
    <m/>
    <x v="8"/>
    <x v="11"/>
    <m/>
    <m/>
    <m/>
    <m/>
    <m/>
    <m/>
    <m/>
    <m/>
    <m/>
    <m/>
    <m/>
    <m/>
    <m/>
    <n v="0"/>
    <m/>
    <m/>
    <m/>
    <m/>
    <n v="0"/>
    <n v="0"/>
  </r>
  <r>
    <x v="67"/>
    <x v="69"/>
    <x v="1"/>
    <m/>
    <x v="1"/>
    <x v="8"/>
    <x v="3"/>
    <m/>
    <x v="8"/>
    <x v="0"/>
    <m/>
    <m/>
    <m/>
    <m/>
    <m/>
    <m/>
    <m/>
    <m/>
    <m/>
    <n v="0"/>
    <m/>
    <m/>
    <m/>
    <m/>
    <n v="0"/>
    <m/>
    <m/>
    <m/>
    <m/>
    <m/>
  </r>
  <r>
    <x v="67"/>
    <x v="69"/>
    <x v="1"/>
    <m/>
    <x v="1"/>
    <x v="8"/>
    <x v="3"/>
    <m/>
    <x v="8"/>
    <x v="1"/>
    <m/>
    <m/>
    <m/>
    <m/>
    <m/>
    <m/>
    <m/>
    <m/>
    <m/>
    <n v="0"/>
    <m/>
    <m/>
    <m/>
    <m/>
    <n v="0"/>
    <m/>
    <m/>
    <m/>
    <m/>
    <m/>
  </r>
  <r>
    <x v="67"/>
    <x v="69"/>
    <x v="1"/>
    <m/>
    <x v="1"/>
    <x v="8"/>
    <x v="3"/>
    <m/>
    <x v="8"/>
    <x v="2"/>
    <m/>
    <m/>
    <m/>
    <m/>
    <m/>
    <m/>
    <m/>
    <m/>
    <m/>
    <n v="0"/>
    <m/>
    <m/>
    <m/>
    <m/>
    <n v="0"/>
    <n v="0"/>
    <n v="0"/>
    <n v="0"/>
    <n v="0"/>
    <n v="0"/>
  </r>
  <r>
    <x v="67"/>
    <x v="69"/>
    <x v="1"/>
    <m/>
    <x v="1"/>
    <x v="8"/>
    <x v="3"/>
    <m/>
    <x v="8"/>
    <x v="3"/>
    <n v="0"/>
    <n v="0"/>
    <n v="0"/>
    <n v="0"/>
    <m/>
    <n v="0"/>
    <n v="0"/>
    <n v="0"/>
    <n v="0"/>
    <m/>
    <n v="0"/>
    <n v="0"/>
    <n v="0"/>
    <n v="0"/>
    <m/>
    <n v="0"/>
    <n v="0"/>
    <n v="0"/>
    <n v="0"/>
    <n v="0"/>
  </r>
  <r>
    <x v="67"/>
    <x v="69"/>
    <x v="1"/>
    <m/>
    <x v="1"/>
    <x v="8"/>
    <x v="3"/>
    <m/>
    <x v="8"/>
    <x v="4"/>
    <m/>
    <m/>
    <m/>
    <m/>
    <m/>
    <m/>
    <m/>
    <m/>
    <m/>
    <n v="0"/>
    <m/>
    <m/>
    <m/>
    <m/>
    <n v="0"/>
    <n v="0"/>
    <n v="0"/>
    <n v="0"/>
    <n v="0"/>
    <n v="0"/>
  </r>
  <r>
    <x v="67"/>
    <x v="69"/>
    <x v="1"/>
    <m/>
    <x v="1"/>
    <x v="8"/>
    <x v="3"/>
    <m/>
    <x v="8"/>
    <x v="5"/>
    <n v="0"/>
    <n v="0"/>
    <n v="0"/>
    <n v="0"/>
    <m/>
    <n v="0"/>
    <n v="0"/>
    <n v="0"/>
    <n v="0"/>
    <n v="0"/>
    <n v="0"/>
    <n v="0"/>
    <n v="0"/>
    <n v="0"/>
    <n v="0"/>
    <n v="0"/>
    <n v="0"/>
    <n v="0"/>
    <n v="0"/>
    <n v="0"/>
  </r>
  <r>
    <x v="67"/>
    <x v="69"/>
    <x v="1"/>
    <m/>
    <x v="1"/>
    <x v="8"/>
    <x v="3"/>
    <m/>
    <x v="8"/>
    <x v="6"/>
    <n v="0"/>
    <n v="0"/>
    <n v="0"/>
    <n v="0"/>
    <n v="0"/>
    <n v="0"/>
    <n v="0"/>
    <n v="0"/>
    <n v="0"/>
    <n v="0"/>
    <n v="0"/>
    <n v="0"/>
    <n v="0"/>
    <n v="0"/>
    <n v="0"/>
    <n v="0"/>
    <n v="0"/>
    <n v="0"/>
    <n v="0"/>
    <n v="0"/>
  </r>
  <r>
    <x v="67"/>
    <x v="69"/>
    <x v="1"/>
    <m/>
    <x v="1"/>
    <x v="8"/>
    <x v="3"/>
    <m/>
    <x v="8"/>
    <x v="7"/>
    <n v="0"/>
    <n v="0"/>
    <n v="0"/>
    <n v="0"/>
    <m/>
    <n v="0"/>
    <n v="0"/>
    <n v="0"/>
    <n v="0"/>
    <n v="0"/>
    <n v="0"/>
    <n v="0"/>
    <n v="0"/>
    <n v="0"/>
    <n v="0"/>
    <n v="0"/>
    <n v="0"/>
    <n v="0"/>
    <n v="0"/>
    <m/>
  </r>
  <r>
    <x v="67"/>
    <x v="69"/>
    <x v="1"/>
    <m/>
    <x v="1"/>
    <x v="8"/>
    <x v="3"/>
    <m/>
    <x v="8"/>
    <x v="8"/>
    <n v="0"/>
    <n v="0"/>
    <n v="0"/>
    <n v="0"/>
    <m/>
    <n v="0"/>
    <n v="0"/>
    <n v="0"/>
    <n v="0"/>
    <n v="0"/>
    <n v="0"/>
    <n v="0"/>
    <n v="0"/>
    <n v="0"/>
    <n v="0"/>
    <n v="0"/>
    <n v="0"/>
    <n v="0"/>
    <n v="0"/>
    <m/>
  </r>
  <r>
    <x v="67"/>
    <x v="69"/>
    <x v="1"/>
    <m/>
    <x v="1"/>
    <x v="8"/>
    <x v="3"/>
    <m/>
    <x v="8"/>
    <x v="9"/>
    <n v="0"/>
    <n v="0"/>
    <n v="0"/>
    <n v="0"/>
    <n v="0"/>
    <n v="0"/>
    <n v="0"/>
    <n v="0"/>
    <n v="0"/>
    <n v="0"/>
    <n v="0"/>
    <n v="0"/>
    <n v="0"/>
    <n v="0"/>
    <n v="0"/>
    <n v="0"/>
    <n v="0"/>
    <n v="0"/>
    <n v="0"/>
    <m/>
  </r>
  <r>
    <x v="67"/>
    <x v="69"/>
    <x v="1"/>
    <m/>
    <x v="1"/>
    <x v="8"/>
    <x v="3"/>
    <m/>
    <x v="8"/>
    <x v="10"/>
    <m/>
    <m/>
    <m/>
    <m/>
    <n v="0"/>
    <m/>
    <m/>
    <m/>
    <m/>
    <n v="0"/>
    <m/>
    <m/>
    <m/>
    <m/>
    <n v="0"/>
    <m/>
    <m/>
    <m/>
    <m/>
    <m/>
  </r>
  <r>
    <x v="67"/>
    <x v="69"/>
    <x v="1"/>
    <m/>
    <x v="1"/>
    <x v="8"/>
    <x v="3"/>
    <m/>
    <x v="8"/>
    <x v="11"/>
    <m/>
    <m/>
    <m/>
    <m/>
    <m/>
    <m/>
    <m/>
    <m/>
    <m/>
    <m/>
    <m/>
    <m/>
    <m/>
    <n v="0"/>
    <m/>
    <m/>
    <m/>
    <m/>
    <n v="0"/>
    <n v="0"/>
  </r>
  <r>
    <x v="68"/>
    <x v="70"/>
    <x v="1"/>
    <m/>
    <x v="1"/>
    <x v="8"/>
    <x v="3"/>
    <m/>
    <x v="8"/>
    <x v="0"/>
    <m/>
    <m/>
    <m/>
    <m/>
    <m/>
    <m/>
    <m/>
    <m/>
    <m/>
    <n v="0"/>
    <m/>
    <m/>
    <m/>
    <m/>
    <n v="0"/>
    <m/>
    <m/>
    <m/>
    <m/>
    <m/>
  </r>
  <r>
    <x v="68"/>
    <x v="70"/>
    <x v="1"/>
    <m/>
    <x v="1"/>
    <x v="8"/>
    <x v="3"/>
    <m/>
    <x v="8"/>
    <x v="1"/>
    <m/>
    <m/>
    <m/>
    <m/>
    <m/>
    <m/>
    <m/>
    <m/>
    <m/>
    <n v="0"/>
    <m/>
    <m/>
    <m/>
    <m/>
    <n v="0"/>
    <m/>
    <m/>
    <m/>
    <m/>
    <m/>
  </r>
  <r>
    <x v="68"/>
    <x v="70"/>
    <x v="1"/>
    <m/>
    <x v="1"/>
    <x v="8"/>
    <x v="3"/>
    <m/>
    <x v="8"/>
    <x v="2"/>
    <m/>
    <m/>
    <m/>
    <m/>
    <m/>
    <m/>
    <m/>
    <m/>
    <m/>
    <n v="0"/>
    <m/>
    <m/>
    <m/>
    <m/>
    <n v="0"/>
    <n v="0"/>
    <n v="0"/>
    <n v="0"/>
    <n v="0"/>
    <n v="0"/>
  </r>
  <r>
    <x v="68"/>
    <x v="70"/>
    <x v="1"/>
    <m/>
    <x v="1"/>
    <x v="8"/>
    <x v="3"/>
    <m/>
    <x v="8"/>
    <x v="3"/>
    <n v="0"/>
    <n v="0"/>
    <n v="0"/>
    <n v="0"/>
    <m/>
    <n v="0"/>
    <n v="0"/>
    <n v="0"/>
    <n v="0"/>
    <m/>
    <n v="0"/>
    <n v="0"/>
    <n v="0"/>
    <n v="0"/>
    <m/>
    <n v="0"/>
    <n v="0"/>
    <n v="0"/>
    <n v="0"/>
    <n v="0"/>
  </r>
  <r>
    <x v="68"/>
    <x v="70"/>
    <x v="1"/>
    <m/>
    <x v="1"/>
    <x v="8"/>
    <x v="3"/>
    <m/>
    <x v="8"/>
    <x v="4"/>
    <m/>
    <m/>
    <m/>
    <m/>
    <m/>
    <m/>
    <m/>
    <m/>
    <m/>
    <n v="0"/>
    <m/>
    <m/>
    <m/>
    <m/>
    <n v="0"/>
    <n v="0"/>
    <n v="0"/>
    <n v="0"/>
    <n v="0"/>
    <n v="0"/>
  </r>
  <r>
    <x v="68"/>
    <x v="70"/>
    <x v="1"/>
    <m/>
    <x v="1"/>
    <x v="8"/>
    <x v="3"/>
    <m/>
    <x v="8"/>
    <x v="5"/>
    <n v="0"/>
    <n v="0"/>
    <n v="0"/>
    <n v="0"/>
    <m/>
    <n v="0"/>
    <n v="0"/>
    <n v="0"/>
    <n v="0"/>
    <n v="0"/>
    <n v="0"/>
    <n v="0"/>
    <n v="0"/>
    <n v="0"/>
    <n v="0"/>
    <n v="0"/>
    <n v="0"/>
    <n v="0"/>
    <n v="0"/>
    <n v="0"/>
  </r>
  <r>
    <x v="68"/>
    <x v="70"/>
    <x v="1"/>
    <m/>
    <x v="1"/>
    <x v="8"/>
    <x v="3"/>
    <m/>
    <x v="8"/>
    <x v="6"/>
    <n v="0"/>
    <n v="0"/>
    <n v="0"/>
    <n v="0"/>
    <n v="0"/>
    <n v="0"/>
    <n v="0"/>
    <n v="0"/>
    <n v="0"/>
    <n v="0"/>
    <n v="0"/>
    <n v="0"/>
    <n v="0"/>
    <n v="0"/>
    <n v="0"/>
    <n v="0"/>
    <n v="0"/>
    <n v="0"/>
    <n v="0"/>
    <n v="0"/>
  </r>
  <r>
    <x v="68"/>
    <x v="70"/>
    <x v="1"/>
    <m/>
    <x v="1"/>
    <x v="8"/>
    <x v="3"/>
    <m/>
    <x v="8"/>
    <x v="7"/>
    <n v="0"/>
    <n v="0"/>
    <n v="0"/>
    <n v="0"/>
    <m/>
    <n v="0"/>
    <n v="0"/>
    <n v="0"/>
    <n v="0"/>
    <n v="0"/>
    <n v="0"/>
    <n v="0"/>
    <n v="0"/>
    <n v="0"/>
    <n v="0"/>
    <n v="0"/>
    <n v="0"/>
    <n v="0"/>
    <n v="0"/>
    <m/>
  </r>
  <r>
    <x v="68"/>
    <x v="70"/>
    <x v="1"/>
    <m/>
    <x v="1"/>
    <x v="8"/>
    <x v="3"/>
    <m/>
    <x v="8"/>
    <x v="8"/>
    <n v="0"/>
    <n v="0"/>
    <n v="0"/>
    <n v="0"/>
    <m/>
    <n v="0"/>
    <n v="0"/>
    <n v="0"/>
    <n v="0"/>
    <n v="0"/>
    <n v="0"/>
    <n v="0"/>
    <n v="0"/>
    <n v="0"/>
    <n v="0"/>
    <n v="0"/>
    <n v="0"/>
    <n v="0"/>
    <n v="0"/>
    <m/>
  </r>
  <r>
    <x v="68"/>
    <x v="70"/>
    <x v="1"/>
    <m/>
    <x v="1"/>
    <x v="8"/>
    <x v="3"/>
    <m/>
    <x v="8"/>
    <x v="9"/>
    <n v="0"/>
    <n v="0"/>
    <n v="0"/>
    <n v="0"/>
    <n v="0"/>
    <n v="0"/>
    <n v="0"/>
    <n v="0"/>
    <n v="0"/>
    <n v="0"/>
    <n v="0"/>
    <n v="0"/>
    <n v="0"/>
    <n v="0"/>
    <n v="0"/>
    <n v="0"/>
    <n v="0"/>
    <n v="0"/>
    <n v="0"/>
    <m/>
  </r>
  <r>
    <x v="68"/>
    <x v="70"/>
    <x v="1"/>
    <m/>
    <x v="1"/>
    <x v="8"/>
    <x v="3"/>
    <m/>
    <x v="8"/>
    <x v="10"/>
    <m/>
    <m/>
    <m/>
    <m/>
    <n v="0"/>
    <m/>
    <m/>
    <m/>
    <m/>
    <n v="0"/>
    <m/>
    <m/>
    <m/>
    <m/>
    <n v="0"/>
    <m/>
    <m/>
    <m/>
    <m/>
    <m/>
  </r>
  <r>
    <x v="68"/>
    <x v="70"/>
    <x v="1"/>
    <m/>
    <x v="1"/>
    <x v="8"/>
    <x v="3"/>
    <m/>
    <x v="8"/>
    <x v="11"/>
    <m/>
    <m/>
    <m/>
    <m/>
    <m/>
    <m/>
    <m/>
    <m/>
    <m/>
    <m/>
    <m/>
    <m/>
    <m/>
    <n v="0"/>
    <m/>
    <m/>
    <m/>
    <m/>
    <n v="0"/>
    <n v="0"/>
  </r>
  <r>
    <x v="69"/>
    <x v="71"/>
    <x v="1"/>
    <m/>
    <x v="1"/>
    <x v="8"/>
    <x v="2"/>
    <m/>
    <x v="8"/>
    <x v="0"/>
    <m/>
    <m/>
    <m/>
    <m/>
    <m/>
    <m/>
    <m/>
    <m/>
    <m/>
    <n v="0"/>
    <m/>
    <m/>
    <m/>
    <m/>
    <n v="0"/>
    <m/>
    <m/>
    <m/>
    <m/>
    <m/>
  </r>
  <r>
    <x v="69"/>
    <x v="71"/>
    <x v="1"/>
    <m/>
    <x v="1"/>
    <x v="8"/>
    <x v="2"/>
    <m/>
    <x v="8"/>
    <x v="1"/>
    <m/>
    <m/>
    <m/>
    <m/>
    <m/>
    <m/>
    <m/>
    <m/>
    <m/>
    <n v="0"/>
    <m/>
    <m/>
    <m/>
    <m/>
    <n v="0"/>
    <m/>
    <m/>
    <m/>
    <m/>
    <m/>
  </r>
  <r>
    <x v="69"/>
    <x v="71"/>
    <x v="1"/>
    <m/>
    <x v="1"/>
    <x v="8"/>
    <x v="2"/>
    <m/>
    <x v="8"/>
    <x v="2"/>
    <m/>
    <m/>
    <m/>
    <m/>
    <m/>
    <m/>
    <m/>
    <m/>
    <m/>
    <n v="0"/>
    <m/>
    <m/>
    <m/>
    <m/>
    <n v="0"/>
    <n v="0"/>
    <n v="0"/>
    <n v="0"/>
    <n v="0"/>
    <n v="0"/>
  </r>
  <r>
    <x v="69"/>
    <x v="71"/>
    <x v="1"/>
    <m/>
    <x v="1"/>
    <x v="8"/>
    <x v="2"/>
    <m/>
    <x v="8"/>
    <x v="3"/>
    <n v="0"/>
    <n v="0"/>
    <n v="0"/>
    <n v="0"/>
    <m/>
    <n v="0"/>
    <n v="0"/>
    <n v="0"/>
    <n v="0"/>
    <m/>
    <n v="0"/>
    <n v="0"/>
    <n v="0"/>
    <n v="0"/>
    <m/>
    <n v="0"/>
    <n v="0"/>
    <n v="0"/>
    <n v="0"/>
    <n v="0"/>
  </r>
  <r>
    <x v="69"/>
    <x v="71"/>
    <x v="1"/>
    <m/>
    <x v="1"/>
    <x v="8"/>
    <x v="2"/>
    <m/>
    <x v="8"/>
    <x v="4"/>
    <m/>
    <m/>
    <m/>
    <m/>
    <m/>
    <m/>
    <m/>
    <m/>
    <m/>
    <n v="0"/>
    <m/>
    <m/>
    <m/>
    <m/>
    <n v="0"/>
    <n v="0"/>
    <n v="0"/>
    <n v="0"/>
    <n v="0"/>
    <n v="0"/>
  </r>
  <r>
    <x v="69"/>
    <x v="71"/>
    <x v="1"/>
    <m/>
    <x v="1"/>
    <x v="8"/>
    <x v="2"/>
    <m/>
    <x v="8"/>
    <x v="5"/>
    <n v="0"/>
    <n v="0"/>
    <n v="0"/>
    <n v="0"/>
    <m/>
    <n v="0"/>
    <n v="0"/>
    <n v="0"/>
    <n v="0"/>
    <n v="0"/>
    <n v="0"/>
    <n v="0"/>
    <n v="0"/>
    <n v="0"/>
    <n v="0"/>
    <n v="0"/>
    <n v="0"/>
    <n v="0"/>
    <n v="0"/>
    <n v="0"/>
  </r>
  <r>
    <x v="69"/>
    <x v="71"/>
    <x v="1"/>
    <m/>
    <x v="1"/>
    <x v="8"/>
    <x v="2"/>
    <m/>
    <x v="8"/>
    <x v="6"/>
    <n v="0"/>
    <n v="0"/>
    <n v="0"/>
    <n v="0"/>
    <n v="0"/>
    <n v="0"/>
    <n v="0"/>
    <n v="0"/>
    <n v="0"/>
    <n v="0"/>
    <n v="0"/>
    <n v="0"/>
    <n v="0"/>
    <n v="0"/>
    <n v="0"/>
    <n v="0"/>
    <n v="0"/>
    <n v="0"/>
    <n v="0"/>
    <n v="0"/>
  </r>
  <r>
    <x v="69"/>
    <x v="71"/>
    <x v="1"/>
    <m/>
    <x v="1"/>
    <x v="8"/>
    <x v="2"/>
    <m/>
    <x v="8"/>
    <x v="7"/>
    <n v="0"/>
    <n v="0"/>
    <n v="0"/>
    <n v="0"/>
    <m/>
    <n v="0"/>
    <n v="0"/>
    <n v="0"/>
    <n v="0"/>
    <n v="0"/>
    <n v="0"/>
    <n v="0"/>
    <n v="0"/>
    <n v="0"/>
    <n v="0"/>
    <n v="0"/>
    <n v="0"/>
    <n v="0"/>
    <n v="0"/>
    <m/>
  </r>
  <r>
    <x v="69"/>
    <x v="71"/>
    <x v="1"/>
    <m/>
    <x v="1"/>
    <x v="8"/>
    <x v="2"/>
    <m/>
    <x v="8"/>
    <x v="8"/>
    <n v="0"/>
    <n v="0"/>
    <n v="0"/>
    <n v="0"/>
    <m/>
    <n v="0"/>
    <n v="0"/>
    <n v="0"/>
    <n v="0"/>
    <n v="0"/>
    <n v="0"/>
    <n v="0"/>
    <n v="0"/>
    <n v="0"/>
    <n v="0"/>
    <n v="0"/>
    <n v="0"/>
    <n v="0"/>
    <n v="0"/>
    <m/>
  </r>
  <r>
    <x v="69"/>
    <x v="71"/>
    <x v="1"/>
    <m/>
    <x v="1"/>
    <x v="8"/>
    <x v="2"/>
    <m/>
    <x v="8"/>
    <x v="9"/>
    <n v="0"/>
    <n v="0"/>
    <n v="0"/>
    <n v="0"/>
    <n v="0"/>
    <n v="0"/>
    <n v="0"/>
    <n v="0"/>
    <n v="0"/>
    <n v="0"/>
    <n v="0"/>
    <n v="0"/>
    <n v="0"/>
    <n v="0"/>
    <n v="0"/>
    <n v="0"/>
    <n v="0"/>
    <n v="0"/>
    <n v="0"/>
    <m/>
  </r>
  <r>
    <x v="69"/>
    <x v="71"/>
    <x v="1"/>
    <m/>
    <x v="1"/>
    <x v="8"/>
    <x v="2"/>
    <m/>
    <x v="8"/>
    <x v="10"/>
    <m/>
    <m/>
    <m/>
    <m/>
    <n v="0"/>
    <m/>
    <m/>
    <m/>
    <m/>
    <n v="0"/>
    <m/>
    <m/>
    <m/>
    <m/>
    <n v="0"/>
    <m/>
    <m/>
    <m/>
    <m/>
    <m/>
  </r>
  <r>
    <x v="69"/>
    <x v="71"/>
    <x v="1"/>
    <m/>
    <x v="1"/>
    <x v="8"/>
    <x v="2"/>
    <m/>
    <x v="8"/>
    <x v="11"/>
    <m/>
    <m/>
    <m/>
    <m/>
    <m/>
    <m/>
    <m/>
    <m/>
    <m/>
    <m/>
    <m/>
    <m/>
    <m/>
    <n v="0"/>
    <m/>
    <m/>
    <m/>
    <m/>
    <n v="0"/>
    <n v="0"/>
  </r>
  <r>
    <x v="70"/>
    <x v="72"/>
    <x v="1"/>
    <m/>
    <x v="1"/>
    <x v="9"/>
    <x v="6"/>
    <n v="6855.47"/>
    <x v="7"/>
    <x v="0"/>
    <m/>
    <m/>
    <m/>
    <m/>
    <m/>
    <m/>
    <m/>
    <m/>
    <m/>
    <n v="0"/>
    <n v="0"/>
    <n v="0"/>
    <n v="151"/>
    <n v="-35"/>
    <n v="116"/>
    <n v="0"/>
    <n v="0"/>
    <n v="0"/>
    <n v="0"/>
    <m/>
  </r>
  <r>
    <x v="70"/>
    <x v="72"/>
    <x v="1"/>
    <m/>
    <x v="1"/>
    <x v="9"/>
    <x v="6"/>
    <n v="6855.47"/>
    <x v="7"/>
    <x v="1"/>
    <m/>
    <m/>
    <m/>
    <m/>
    <m/>
    <m/>
    <m/>
    <m/>
    <m/>
    <n v="0"/>
    <m/>
    <m/>
    <n v="-55"/>
    <n v="0"/>
    <n v="-55"/>
    <n v="0"/>
    <n v="0"/>
    <n v="0"/>
    <n v="0"/>
    <m/>
  </r>
  <r>
    <x v="70"/>
    <x v="72"/>
    <x v="1"/>
    <m/>
    <x v="1"/>
    <x v="9"/>
    <x v="6"/>
    <n v="6855.47"/>
    <x v="7"/>
    <x v="2"/>
    <m/>
    <m/>
    <m/>
    <m/>
    <m/>
    <m/>
    <m/>
    <m/>
    <m/>
    <n v="0"/>
    <m/>
    <m/>
    <n v="151"/>
    <n v="0"/>
    <n v="0"/>
    <n v="10"/>
    <n v="25"/>
    <n v="30"/>
    <n v="40"/>
    <n v="105"/>
  </r>
  <r>
    <x v="70"/>
    <x v="72"/>
    <x v="1"/>
    <m/>
    <x v="1"/>
    <x v="9"/>
    <x v="6"/>
    <n v="6855.47"/>
    <x v="7"/>
    <x v="3"/>
    <n v="0"/>
    <n v="0"/>
    <n v="0"/>
    <n v="0"/>
    <m/>
    <n v="0"/>
    <n v="0"/>
    <n v="0"/>
    <n v="0"/>
    <m/>
    <n v="0"/>
    <n v="0"/>
    <n v="0"/>
    <n v="0"/>
    <m/>
    <n v="11.870503597122301"/>
    <n v="16.618705035971221"/>
    <n v="22.949640287769782"/>
    <n v="28.330935251798557"/>
    <n v="79.769784172661872"/>
  </r>
  <r>
    <x v="70"/>
    <x v="72"/>
    <x v="1"/>
    <m/>
    <x v="1"/>
    <x v="9"/>
    <x v="6"/>
    <n v="6855.47"/>
    <x v="7"/>
    <x v="4"/>
    <m/>
    <m/>
    <m/>
    <m/>
    <m/>
    <m/>
    <m/>
    <m/>
    <m/>
    <n v="0"/>
    <n v="0"/>
    <n v="0"/>
    <n v="0"/>
    <n v="0"/>
    <n v="0"/>
    <n v="10"/>
    <n v="25"/>
    <n v="30"/>
    <n v="40"/>
    <n v="105"/>
  </r>
  <r>
    <x v="70"/>
    <x v="72"/>
    <x v="1"/>
    <m/>
    <x v="1"/>
    <x v="9"/>
    <x v="6"/>
    <n v="6855.47"/>
    <x v="7"/>
    <x v="5"/>
    <n v="0"/>
    <n v="0"/>
    <n v="0"/>
    <n v="0"/>
    <m/>
    <n v="0"/>
    <n v="0"/>
    <n v="0"/>
    <n v="0"/>
    <n v="0"/>
    <n v="0"/>
    <n v="0"/>
    <n v="0"/>
    <n v="11"/>
    <n v="11"/>
    <n v="14"/>
    <n v="13"/>
    <n v="21"/>
    <n v="22"/>
    <n v="70"/>
  </r>
  <r>
    <x v="70"/>
    <x v="72"/>
    <x v="1"/>
    <m/>
    <x v="1"/>
    <x v="9"/>
    <x v="6"/>
    <n v="6855.47"/>
    <x v="7"/>
    <x v="6"/>
    <n v="0"/>
    <n v="0"/>
    <n v="0"/>
    <n v="0"/>
    <n v="0"/>
    <n v="0"/>
    <n v="0"/>
    <n v="0"/>
    <n v="0"/>
    <n v="0"/>
    <n v="0"/>
    <n v="0"/>
    <n v="0"/>
    <n v="0"/>
    <n v="0"/>
    <n v="0"/>
    <n v="0"/>
    <n v="0"/>
    <n v="0"/>
    <n v="0"/>
  </r>
  <r>
    <x v="70"/>
    <x v="72"/>
    <x v="1"/>
    <n v="50"/>
    <x v="1"/>
    <x v="9"/>
    <x v="6"/>
    <n v="6855.47"/>
    <x v="7"/>
    <x v="7"/>
    <n v="0"/>
    <n v="0"/>
    <n v="0"/>
    <n v="0"/>
    <m/>
    <n v="0"/>
    <n v="0"/>
    <n v="0"/>
    <n v="15"/>
    <n v="15"/>
    <n v="0"/>
    <n v="0"/>
    <n v="13"/>
    <n v="15"/>
    <n v="15"/>
    <n v="7"/>
    <n v="3"/>
    <n v="12"/>
    <n v="20"/>
    <m/>
  </r>
  <r>
    <x v="70"/>
    <x v="72"/>
    <x v="1"/>
    <n v="50"/>
    <x v="1"/>
    <x v="9"/>
    <x v="6"/>
    <n v="6855.47"/>
    <x v="7"/>
    <x v="8"/>
    <n v="0"/>
    <n v="0"/>
    <n v="0"/>
    <n v="0"/>
    <m/>
    <n v="0"/>
    <n v="0"/>
    <n v="0"/>
    <n v="15"/>
    <n v="15"/>
    <n v="0"/>
    <n v="0"/>
    <n v="13"/>
    <n v="15"/>
    <n v="15"/>
    <n v="7"/>
    <n v="3"/>
    <n v="12"/>
    <n v="20"/>
    <m/>
  </r>
  <r>
    <x v="70"/>
    <x v="72"/>
    <x v="1"/>
    <m/>
    <x v="1"/>
    <x v="9"/>
    <x v="6"/>
    <n v="6855.47"/>
    <x v="7"/>
    <x v="9"/>
    <n v="0"/>
    <n v="0"/>
    <n v="0"/>
    <n v="0"/>
    <n v="0"/>
    <n v="0"/>
    <n v="0"/>
    <n v="0"/>
    <n v="113927.25"/>
    <n v="113927.25"/>
    <n v="0"/>
    <n v="0"/>
    <n v="72848.958000000013"/>
    <n v="102832.05"/>
    <n v="102832.05"/>
    <n v="47988.29"/>
    <n v="20566.41"/>
    <n v="82265.64"/>
    <n v="137109.4"/>
    <m/>
  </r>
  <r>
    <x v="70"/>
    <x v="72"/>
    <x v="1"/>
    <m/>
    <x v="1"/>
    <x v="9"/>
    <x v="6"/>
    <n v="6855.47"/>
    <x v="7"/>
    <x v="10"/>
    <m/>
    <m/>
    <m/>
    <m/>
    <n v="0"/>
    <m/>
    <m/>
    <m/>
    <m/>
    <n v="0"/>
    <n v="0"/>
    <n v="0"/>
    <n v="72848.958000000013"/>
    <n v="102832.05"/>
    <n v="102832.05"/>
    <n v="47988.29"/>
    <n v="20566.41"/>
    <n v="82265.64"/>
    <n v="137109.4"/>
    <m/>
  </r>
  <r>
    <x v="70"/>
    <x v="72"/>
    <x v="1"/>
    <m/>
    <x v="1"/>
    <x v="9"/>
    <x v="6"/>
    <n v="6855.47"/>
    <x v="7"/>
    <x v="11"/>
    <m/>
    <m/>
    <m/>
    <m/>
    <m/>
    <m/>
    <m/>
    <m/>
    <m/>
    <m/>
    <m/>
    <m/>
    <m/>
    <n v="35"/>
    <n v="35"/>
    <n v="10"/>
    <n v="25"/>
    <n v="30"/>
    <n v="40"/>
    <n v="105"/>
  </r>
  <r>
    <x v="71"/>
    <x v="73"/>
    <x v="1"/>
    <m/>
    <x v="1"/>
    <x v="11"/>
    <x v="4"/>
    <n v="3000"/>
    <x v="8"/>
    <x v="0"/>
    <m/>
    <m/>
    <m/>
    <m/>
    <m/>
    <m/>
    <m/>
    <m/>
    <m/>
    <n v="0"/>
    <n v="0"/>
    <n v="0"/>
    <n v="0"/>
    <n v="0"/>
    <n v="0"/>
    <n v="0"/>
    <n v="0"/>
    <n v="0"/>
    <n v="0"/>
    <m/>
  </r>
  <r>
    <x v="71"/>
    <x v="73"/>
    <x v="1"/>
    <m/>
    <x v="1"/>
    <x v="11"/>
    <x v="4"/>
    <n v="3000"/>
    <x v="8"/>
    <x v="1"/>
    <m/>
    <m/>
    <m/>
    <m/>
    <m/>
    <m/>
    <m/>
    <m/>
    <m/>
    <n v="0"/>
    <m/>
    <m/>
    <n v="0"/>
    <n v="0"/>
    <n v="0"/>
    <n v="0"/>
    <n v="0"/>
    <n v="0"/>
    <n v="0"/>
    <m/>
  </r>
  <r>
    <x v="71"/>
    <x v="73"/>
    <x v="1"/>
    <m/>
    <x v="1"/>
    <x v="11"/>
    <x v="4"/>
    <n v="3000"/>
    <x v="8"/>
    <x v="2"/>
    <m/>
    <m/>
    <m/>
    <m/>
    <m/>
    <m/>
    <m/>
    <m/>
    <m/>
    <n v="0"/>
    <m/>
    <m/>
    <n v="0"/>
    <n v="0"/>
    <n v="0"/>
    <n v="0"/>
    <n v="0"/>
    <n v="0"/>
    <n v="0"/>
    <n v="0"/>
  </r>
  <r>
    <x v="71"/>
    <x v="73"/>
    <x v="1"/>
    <m/>
    <x v="1"/>
    <x v="11"/>
    <x v="4"/>
    <n v="3000"/>
    <x v="8"/>
    <x v="3"/>
    <n v="0"/>
    <n v="0"/>
    <n v="0"/>
    <n v="0"/>
    <m/>
    <n v="0"/>
    <n v="0"/>
    <n v="0"/>
    <n v="0"/>
    <m/>
    <n v="0"/>
    <n v="0"/>
    <n v="0"/>
    <n v="0"/>
    <m/>
    <n v="0"/>
    <n v="0"/>
    <n v="0"/>
    <n v="0"/>
    <n v="0"/>
  </r>
  <r>
    <x v="71"/>
    <x v="73"/>
    <x v="1"/>
    <m/>
    <x v="1"/>
    <x v="11"/>
    <x v="4"/>
    <n v="3000"/>
    <x v="8"/>
    <x v="4"/>
    <m/>
    <m/>
    <m/>
    <m/>
    <m/>
    <m/>
    <m/>
    <m/>
    <m/>
    <n v="0"/>
    <n v="0"/>
    <n v="0"/>
    <n v="0"/>
    <n v="0"/>
    <n v="0"/>
    <n v="0"/>
    <n v="0"/>
    <n v="0"/>
    <n v="0"/>
    <n v="0"/>
  </r>
  <r>
    <x v="71"/>
    <x v="73"/>
    <x v="1"/>
    <m/>
    <x v="1"/>
    <x v="11"/>
    <x v="4"/>
    <n v="3000"/>
    <x v="8"/>
    <x v="5"/>
    <n v="0"/>
    <n v="0"/>
    <n v="0"/>
    <n v="0"/>
    <m/>
    <n v="0"/>
    <n v="0"/>
    <n v="0"/>
    <n v="0"/>
    <n v="0"/>
    <n v="0"/>
    <n v="0"/>
    <n v="0"/>
    <n v="0"/>
    <n v="0"/>
    <n v="0"/>
    <n v="0"/>
    <n v="0"/>
    <n v="0"/>
    <n v="0"/>
  </r>
  <r>
    <x v="71"/>
    <x v="73"/>
    <x v="1"/>
    <m/>
    <x v="1"/>
    <x v="11"/>
    <x v="4"/>
    <n v="3000"/>
    <x v="8"/>
    <x v="6"/>
    <n v="0"/>
    <n v="0"/>
    <n v="0"/>
    <n v="0"/>
    <n v="0"/>
    <n v="0"/>
    <n v="0"/>
    <n v="0"/>
    <n v="0"/>
    <n v="0"/>
    <n v="0"/>
    <n v="0"/>
    <n v="0"/>
    <n v="0"/>
    <n v="0"/>
    <n v="0"/>
    <n v="0"/>
    <n v="0"/>
    <n v="0"/>
    <n v="0"/>
  </r>
  <r>
    <x v="71"/>
    <x v="73"/>
    <x v="1"/>
    <m/>
    <x v="1"/>
    <x v="11"/>
    <x v="4"/>
    <n v="3000"/>
    <x v="8"/>
    <x v="7"/>
    <m/>
    <m/>
    <m/>
    <m/>
    <m/>
    <m/>
    <m/>
    <m/>
    <m/>
    <n v="0"/>
    <n v="0"/>
    <n v="0"/>
    <n v="0"/>
    <n v="0"/>
    <n v="0"/>
    <n v="0"/>
    <n v="0"/>
    <n v="0"/>
    <n v="0"/>
    <m/>
  </r>
  <r>
    <x v="71"/>
    <x v="73"/>
    <x v="1"/>
    <m/>
    <x v="1"/>
    <x v="11"/>
    <x v="4"/>
    <n v="3000"/>
    <x v="8"/>
    <x v="8"/>
    <m/>
    <m/>
    <m/>
    <m/>
    <m/>
    <m/>
    <m/>
    <m/>
    <m/>
    <n v="0"/>
    <n v="0"/>
    <n v="0"/>
    <n v="0"/>
    <n v="0"/>
    <n v="0"/>
    <n v="0"/>
    <n v="0"/>
    <n v="0"/>
    <n v="0"/>
    <m/>
  </r>
  <r>
    <x v="71"/>
    <x v="73"/>
    <x v="1"/>
    <m/>
    <x v="1"/>
    <x v="11"/>
    <x v="4"/>
    <n v="3000"/>
    <x v="8"/>
    <x v="9"/>
    <n v="0"/>
    <n v="0"/>
    <n v="0"/>
    <n v="0"/>
    <n v="0"/>
    <n v="0"/>
    <n v="0"/>
    <n v="0"/>
    <n v="0"/>
    <n v="0"/>
    <n v="0"/>
    <n v="0"/>
    <n v="0"/>
    <n v="0"/>
    <n v="0"/>
    <n v="0"/>
    <n v="0"/>
    <n v="0"/>
    <n v="0"/>
    <m/>
  </r>
  <r>
    <x v="71"/>
    <x v="73"/>
    <x v="1"/>
    <m/>
    <x v="1"/>
    <x v="11"/>
    <x v="4"/>
    <n v="3000"/>
    <x v="8"/>
    <x v="10"/>
    <m/>
    <m/>
    <m/>
    <m/>
    <n v="0"/>
    <m/>
    <m/>
    <m/>
    <m/>
    <n v="0"/>
    <n v="0"/>
    <n v="0"/>
    <n v="0"/>
    <n v="0"/>
    <n v="0"/>
    <n v="0"/>
    <n v="0"/>
    <n v="0"/>
    <n v="0"/>
    <m/>
  </r>
  <r>
    <x v="71"/>
    <x v="73"/>
    <x v="1"/>
    <m/>
    <x v="1"/>
    <x v="11"/>
    <x v="4"/>
    <n v="3000"/>
    <x v="8"/>
    <x v="11"/>
    <m/>
    <m/>
    <m/>
    <m/>
    <m/>
    <m/>
    <m/>
    <m/>
    <m/>
    <m/>
    <m/>
    <m/>
    <m/>
    <n v="0"/>
    <n v="0"/>
    <n v="0"/>
    <n v="0"/>
    <n v="0"/>
    <n v="0"/>
    <n v="0"/>
  </r>
  <r>
    <x v="72"/>
    <x v="74"/>
    <x v="1"/>
    <m/>
    <x v="1"/>
    <x v="16"/>
    <x v="2"/>
    <n v="10031.11"/>
    <x v="7"/>
    <x v="0"/>
    <m/>
    <m/>
    <m/>
    <m/>
    <m/>
    <m/>
    <m/>
    <m/>
    <m/>
    <n v="0"/>
    <n v="0"/>
    <n v="0"/>
    <n v="225"/>
    <n v="-42"/>
    <n v="183"/>
    <n v="0"/>
    <n v="0"/>
    <n v="0"/>
    <n v="0"/>
    <m/>
  </r>
  <r>
    <x v="72"/>
    <x v="74"/>
    <x v="1"/>
    <m/>
    <x v="1"/>
    <x v="16"/>
    <x v="2"/>
    <n v="10031.11"/>
    <x v="7"/>
    <x v="1"/>
    <m/>
    <m/>
    <m/>
    <m/>
    <m/>
    <m/>
    <m/>
    <m/>
    <m/>
    <n v="0"/>
    <m/>
    <m/>
    <n v="-30"/>
    <n v="0"/>
    <n v="-30"/>
    <n v="0"/>
    <n v="0"/>
    <n v="0"/>
    <n v="0"/>
    <m/>
  </r>
  <r>
    <x v="72"/>
    <x v="74"/>
    <x v="1"/>
    <m/>
    <x v="1"/>
    <x v="16"/>
    <x v="2"/>
    <n v="10031.11"/>
    <x v="7"/>
    <x v="2"/>
    <m/>
    <m/>
    <m/>
    <m/>
    <m/>
    <m/>
    <m/>
    <m/>
    <m/>
    <n v="0"/>
    <m/>
    <m/>
    <n v="225"/>
    <n v="0"/>
    <n v="0"/>
    <n v="30"/>
    <n v="40"/>
    <n v="40"/>
    <n v="42"/>
    <n v="152"/>
  </r>
  <r>
    <x v="72"/>
    <x v="74"/>
    <x v="1"/>
    <m/>
    <x v="1"/>
    <x v="16"/>
    <x v="2"/>
    <n v="10031.11"/>
    <x v="7"/>
    <x v="3"/>
    <n v="0"/>
    <n v="0"/>
    <n v="0"/>
    <n v="0"/>
    <m/>
    <n v="0"/>
    <n v="0"/>
    <n v="0"/>
    <n v="0"/>
    <m/>
    <n v="0"/>
    <n v="0"/>
    <n v="0"/>
    <n v="0"/>
    <m/>
    <n v="35"/>
    <n v="40"/>
    <n v="45"/>
    <n v="60"/>
    <n v="180"/>
  </r>
  <r>
    <x v="72"/>
    <x v="74"/>
    <x v="1"/>
    <m/>
    <x v="1"/>
    <x v="16"/>
    <x v="2"/>
    <n v="10031.11"/>
    <x v="7"/>
    <x v="4"/>
    <m/>
    <m/>
    <m/>
    <m/>
    <m/>
    <m/>
    <m/>
    <m/>
    <m/>
    <n v="0"/>
    <n v="0"/>
    <n v="0"/>
    <n v="0"/>
    <n v="0"/>
    <n v="0"/>
    <n v="30"/>
    <n v="40"/>
    <n v="40"/>
    <n v="42"/>
    <n v="152"/>
  </r>
  <r>
    <x v="72"/>
    <x v="74"/>
    <x v="1"/>
    <m/>
    <x v="1"/>
    <x v="16"/>
    <x v="2"/>
    <n v="10031.11"/>
    <x v="7"/>
    <x v="5"/>
    <n v="33"/>
    <n v="47"/>
    <n v="55"/>
    <n v="64"/>
    <m/>
    <n v="45"/>
    <n v="60"/>
    <n v="68"/>
    <n v="68"/>
    <n v="241"/>
    <n v="39"/>
    <n v="25"/>
    <n v="50"/>
    <n v="40"/>
    <n v="154"/>
    <n v="33"/>
    <n v="35"/>
    <n v="40"/>
    <n v="46"/>
    <n v="154"/>
  </r>
  <r>
    <x v="72"/>
    <x v="74"/>
    <x v="1"/>
    <m/>
    <x v="1"/>
    <x v="16"/>
    <x v="2"/>
    <n v="10031.11"/>
    <x v="7"/>
    <x v="6"/>
    <n v="0"/>
    <n v="0"/>
    <n v="0"/>
    <n v="0"/>
    <n v="0"/>
    <n v="0"/>
    <n v="0"/>
    <n v="0"/>
    <n v="0"/>
    <n v="0"/>
    <n v="0"/>
    <n v="0"/>
    <n v="0"/>
    <n v="0"/>
    <n v="0"/>
    <n v="0"/>
    <n v="0"/>
    <n v="0"/>
    <n v="0"/>
    <n v="0"/>
  </r>
  <r>
    <x v="72"/>
    <x v="74"/>
    <x v="1"/>
    <m/>
    <x v="1"/>
    <x v="16"/>
    <x v="2"/>
    <n v="10031.11"/>
    <x v="7"/>
    <x v="7"/>
    <n v="16"/>
    <n v="10"/>
    <n v="3"/>
    <n v="28"/>
    <m/>
    <n v="5"/>
    <n v="16"/>
    <n v="34"/>
    <n v="21"/>
    <n v="76"/>
    <n v="41"/>
    <n v="64"/>
    <n v="36"/>
    <n v="19"/>
    <n v="19"/>
    <n v="19"/>
    <n v="23"/>
    <n v="18"/>
    <n v="11"/>
    <m/>
  </r>
  <r>
    <x v="72"/>
    <x v="74"/>
    <x v="1"/>
    <n v="20"/>
    <x v="1"/>
    <x v="16"/>
    <x v="2"/>
    <n v="10031.11"/>
    <x v="7"/>
    <x v="8"/>
    <n v="16"/>
    <n v="10"/>
    <n v="3"/>
    <n v="28"/>
    <m/>
    <n v="5"/>
    <n v="16"/>
    <n v="34"/>
    <n v="21"/>
    <n v="76"/>
    <n v="41"/>
    <n v="64"/>
    <n v="36"/>
    <n v="19"/>
    <n v="19"/>
    <n v="19"/>
    <n v="23"/>
    <n v="18"/>
    <n v="11"/>
    <m/>
  </r>
  <r>
    <x v="72"/>
    <x v="74"/>
    <x v="1"/>
    <n v="20"/>
    <x v="1"/>
    <x v="16"/>
    <x v="2"/>
    <n v="10031.11"/>
    <x v="7"/>
    <x v="9"/>
    <n v="188457.44"/>
    <n v="117785.9"/>
    <n v="35335.770000000004"/>
    <n v="329800.52"/>
    <n v="671379.63"/>
    <n v="58892.95"/>
    <n v="188457.44"/>
    <n v="400472.06"/>
    <n v="247350.39"/>
    <n v="895172.84"/>
    <n v="482922.19"/>
    <n v="753829.76"/>
    <n v="424029.24"/>
    <n v="190591.09000000003"/>
    <n v="190591.09000000003"/>
    <n v="190591.09000000003"/>
    <n v="230715.53000000003"/>
    <n v="180559.98"/>
    <n v="110342.21"/>
    <m/>
  </r>
  <r>
    <x v="72"/>
    <x v="74"/>
    <x v="1"/>
    <m/>
    <x v="1"/>
    <x v="16"/>
    <x v="2"/>
    <n v="10031.11"/>
    <x v="7"/>
    <x v="10"/>
    <m/>
    <m/>
    <m/>
    <m/>
    <n v="0"/>
    <m/>
    <m/>
    <m/>
    <m/>
    <n v="0"/>
    <n v="482922.19"/>
    <n v="753829.76"/>
    <n v="424029.24"/>
    <n v="190591.09000000003"/>
    <n v="190591.09000000003"/>
    <n v="190591.09000000003"/>
    <n v="230715.53000000003"/>
    <n v="180559.98"/>
    <n v="110342.21"/>
    <m/>
  </r>
  <r>
    <x v="72"/>
    <x v="74"/>
    <x v="1"/>
    <m/>
    <x v="1"/>
    <x v="16"/>
    <x v="2"/>
    <n v="10031.11"/>
    <x v="7"/>
    <x v="11"/>
    <m/>
    <m/>
    <m/>
    <m/>
    <m/>
    <m/>
    <m/>
    <m/>
    <m/>
    <m/>
    <m/>
    <m/>
    <m/>
    <n v="42"/>
    <n v="42"/>
    <n v="30"/>
    <n v="40"/>
    <n v="40"/>
    <n v="42"/>
    <n v="152"/>
  </r>
  <r>
    <x v="73"/>
    <x v="75"/>
    <x v="1"/>
    <m/>
    <x v="1"/>
    <x v="16"/>
    <x v="2"/>
    <n v="10031.11"/>
    <x v="7"/>
    <x v="0"/>
    <m/>
    <m/>
    <m/>
    <m/>
    <m/>
    <m/>
    <m/>
    <m/>
    <m/>
    <n v="0"/>
    <m/>
    <m/>
    <m/>
    <m/>
    <n v="0"/>
    <n v="0"/>
    <n v="0"/>
    <n v="0"/>
    <n v="0"/>
    <m/>
  </r>
  <r>
    <x v="73"/>
    <x v="75"/>
    <x v="1"/>
    <m/>
    <x v="1"/>
    <x v="16"/>
    <x v="2"/>
    <n v="10031.11"/>
    <x v="7"/>
    <x v="1"/>
    <m/>
    <m/>
    <m/>
    <m/>
    <m/>
    <m/>
    <m/>
    <m/>
    <m/>
    <n v="0"/>
    <m/>
    <m/>
    <m/>
    <m/>
    <n v="0"/>
    <n v="0"/>
    <n v="0"/>
    <n v="0"/>
    <n v="0"/>
    <m/>
  </r>
  <r>
    <x v="73"/>
    <x v="75"/>
    <x v="1"/>
    <m/>
    <x v="1"/>
    <x v="16"/>
    <x v="2"/>
    <n v="10031.11"/>
    <x v="7"/>
    <x v="2"/>
    <m/>
    <m/>
    <m/>
    <m/>
    <m/>
    <m/>
    <m/>
    <m/>
    <m/>
    <n v="0"/>
    <m/>
    <m/>
    <m/>
    <m/>
    <n v="0"/>
    <n v="0"/>
    <n v="0"/>
    <n v="0"/>
    <n v="0"/>
    <n v="0"/>
  </r>
  <r>
    <x v="73"/>
    <x v="75"/>
    <x v="1"/>
    <m/>
    <x v="1"/>
    <x v="16"/>
    <x v="2"/>
    <n v="10031.11"/>
    <x v="7"/>
    <x v="3"/>
    <n v="0"/>
    <n v="0"/>
    <n v="0"/>
    <n v="0"/>
    <m/>
    <n v="0"/>
    <n v="0"/>
    <n v="0"/>
    <n v="0"/>
    <m/>
    <n v="0"/>
    <n v="0"/>
    <n v="0"/>
    <n v="0"/>
    <m/>
    <n v="0"/>
    <n v="0"/>
    <n v="0"/>
    <n v="0"/>
    <n v="0"/>
  </r>
  <r>
    <x v="73"/>
    <x v="75"/>
    <x v="1"/>
    <m/>
    <x v="1"/>
    <x v="16"/>
    <x v="2"/>
    <n v="10031.11"/>
    <x v="7"/>
    <x v="4"/>
    <m/>
    <m/>
    <m/>
    <m/>
    <m/>
    <m/>
    <m/>
    <m/>
    <m/>
    <n v="0"/>
    <m/>
    <m/>
    <m/>
    <m/>
    <n v="0"/>
    <n v="0"/>
    <n v="0"/>
    <n v="0"/>
    <n v="0"/>
    <n v="0"/>
  </r>
  <r>
    <x v="73"/>
    <x v="75"/>
    <x v="1"/>
    <m/>
    <x v="1"/>
    <x v="16"/>
    <x v="2"/>
    <n v="10031.11"/>
    <x v="7"/>
    <x v="5"/>
    <n v="0"/>
    <n v="0"/>
    <n v="0"/>
    <n v="0"/>
    <m/>
    <n v="0"/>
    <n v="0"/>
    <n v="0"/>
    <n v="0"/>
    <n v="0"/>
    <n v="0"/>
    <n v="0"/>
    <n v="0"/>
    <n v="0"/>
    <n v="0"/>
    <n v="0"/>
    <n v="0"/>
    <n v="0"/>
    <n v="0"/>
    <n v="0"/>
  </r>
  <r>
    <x v="73"/>
    <x v="75"/>
    <x v="1"/>
    <m/>
    <x v="1"/>
    <x v="16"/>
    <x v="2"/>
    <n v="10031.11"/>
    <x v="7"/>
    <x v="6"/>
    <n v="0"/>
    <n v="0"/>
    <n v="0"/>
    <n v="0"/>
    <n v="0"/>
    <n v="0"/>
    <n v="0"/>
    <n v="0"/>
    <n v="0"/>
    <n v="0"/>
    <n v="0"/>
    <n v="0"/>
    <n v="0"/>
    <n v="0"/>
    <n v="0"/>
    <n v="0"/>
    <n v="0"/>
    <n v="0"/>
    <n v="0"/>
    <n v="0"/>
  </r>
  <r>
    <x v="73"/>
    <x v="75"/>
    <x v="1"/>
    <m/>
    <x v="1"/>
    <x v="16"/>
    <x v="2"/>
    <n v="10031.11"/>
    <x v="7"/>
    <x v="7"/>
    <n v="0"/>
    <n v="0"/>
    <n v="0"/>
    <n v="0"/>
    <m/>
    <n v="0"/>
    <n v="0"/>
    <n v="0"/>
    <n v="0"/>
    <n v="0"/>
    <n v="0"/>
    <n v="0"/>
    <n v="0"/>
    <n v="0"/>
    <n v="0"/>
    <n v="0"/>
    <n v="0"/>
    <n v="0"/>
    <n v="0"/>
    <m/>
  </r>
  <r>
    <x v="73"/>
    <x v="75"/>
    <x v="1"/>
    <m/>
    <x v="1"/>
    <x v="16"/>
    <x v="2"/>
    <n v="10031.11"/>
    <x v="7"/>
    <x v="8"/>
    <n v="0"/>
    <n v="0"/>
    <n v="0"/>
    <n v="0"/>
    <m/>
    <n v="0"/>
    <n v="0"/>
    <n v="0"/>
    <n v="0"/>
    <n v="0"/>
    <n v="0"/>
    <n v="0"/>
    <n v="0"/>
    <n v="0"/>
    <n v="0"/>
    <n v="0"/>
    <n v="0"/>
    <n v="0"/>
    <n v="0"/>
    <m/>
  </r>
  <r>
    <x v="73"/>
    <x v="75"/>
    <x v="1"/>
    <m/>
    <x v="1"/>
    <x v="16"/>
    <x v="2"/>
    <n v="10031.11"/>
    <x v="7"/>
    <x v="9"/>
    <n v="0"/>
    <n v="0"/>
    <n v="0"/>
    <n v="0"/>
    <n v="0"/>
    <n v="0"/>
    <n v="0"/>
    <n v="0"/>
    <n v="0"/>
    <n v="0"/>
    <n v="0"/>
    <n v="0"/>
    <n v="0"/>
    <n v="0"/>
    <n v="0"/>
    <n v="0"/>
    <n v="0"/>
    <n v="0"/>
    <n v="0"/>
    <m/>
  </r>
  <r>
    <x v="73"/>
    <x v="75"/>
    <x v="1"/>
    <m/>
    <x v="1"/>
    <x v="16"/>
    <x v="2"/>
    <n v="10031.11"/>
    <x v="7"/>
    <x v="10"/>
    <m/>
    <m/>
    <m/>
    <m/>
    <n v="0"/>
    <m/>
    <m/>
    <m/>
    <m/>
    <n v="0"/>
    <m/>
    <m/>
    <m/>
    <n v="0"/>
    <n v="0"/>
    <n v="0"/>
    <n v="0"/>
    <n v="0"/>
    <n v="0"/>
    <m/>
  </r>
  <r>
    <x v="73"/>
    <x v="75"/>
    <x v="1"/>
    <m/>
    <x v="1"/>
    <x v="16"/>
    <x v="2"/>
    <n v="10031.11"/>
    <x v="7"/>
    <x v="11"/>
    <m/>
    <m/>
    <m/>
    <m/>
    <m/>
    <m/>
    <m/>
    <m/>
    <m/>
    <m/>
    <m/>
    <m/>
    <m/>
    <m/>
    <n v="0"/>
    <n v="0"/>
    <n v="0"/>
    <n v="0"/>
    <n v="0"/>
    <n v="0"/>
  </r>
  <r>
    <x v="74"/>
    <x v="76"/>
    <x v="1"/>
    <m/>
    <x v="1"/>
    <x v="16"/>
    <x v="6"/>
    <n v="8820.23"/>
    <x v="7"/>
    <x v="0"/>
    <m/>
    <m/>
    <m/>
    <m/>
    <m/>
    <m/>
    <m/>
    <m/>
    <m/>
    <n v="0"/>
    <n v="0"/>
    <n v="0"/>
    <n v="190"/>
    <n v="-30"/>
    <n v="160"/>
    <n v="0"/>
    <n v="0"/>
    <n v="0"/>
    <n v="0"/>
    <m/>
  </r>
  <r>
    <x v="74"/>
    <x v="76"/>
    <x v="1"/>
    <m/>
    <x v="1"/>
    <x v="16"/>
    <x v="6"/>
    <n v="8820.23"/>
    <x v="7"/>
    <x v="1"/>
    <m/>
    <m/>
    <m/>
    <m/>
    <m/>
    <m/>
    <m/>
    <m/>
    <m/>
    <n v="0"/>
    <m/>
    <m/>
    <n v="-20"/>
    <n v="0"/>
    <n v="-20"/>
    <n v="0"/>
    <n v="0"/>
    <n v="0"/>
    <n v="0"/>
    <m/>
  </r>
  <r>
    <x v="74"/>
    <x v="76"/>
    <x v="1"/>
    <m/>
    <x v="1"/>
    <x v="16"/>
    <x v="6"/>
    <n v="8820.23"/>
    <x v="7"/>
    <x v="2"/>
    <m/>
    <m/>
    <m/>
    <m/>
    <m/>
    <m/>
    <m/>
    <m/>
    <m/>
    <n v="0"/>
    <m/>
    <m/>
    <n v="190"/>
    <n v="0"/>
    <n v="0"/>
    <n v="25"/>
    <n v="32"/>
    <n v="25"/>
    <n v="50"/>
    <n v="132"/>
  </r>
  <r>
    <x v="74"/>
    <x v="76"/>
    <x v="1"/>
    <m/>
    <x v="1"/>
    <x v="16"/>
    <x v="6"/>
    <n v="8820.23"/>
    <x v="7"/>
    <x v="3"/>
    <n v="0"/>
    <n v="0"/>
    <n v="0"/>
    <n v="0"/>
    <m/>
    <n v="0"/>
    <n v="0"/>
    <n v="0"/>
    <n v="0"/>
    <m/>
    <n v="0"/>
    <n v="0"/>
    <n v="0"/>
    <n v="0"/>
    <m/>
    <n v="35"/>
    <n v="40"/>
    <n v="45"/>
    <n v="60"/>
    <n v="180"/>
  </r>
  <r>
    <x v="74"/>
    <x v="76"/>
    <x v="1"/>
    <m/>
    <x v="1"/>
    <x v="16"/>
    <x v="6"/>
    <n v="8820.23"/>
    <x v="7"/>
    <x v="4"/>
    <m/>
    <m/>
    <m/>
    <m/>
    <m/>
    <m/>
    <m/>
    <m/>
    <m/>
    <n v="0"/>
    <n v="0"/>
    <n v="0"/>
    <n v="0"/>
    <n v="0"/>
    <n v="0"/>
    <n v="25"/>
    <n v="32"/>
    <n v="25"/>
    <n v="50"/>
    <n v="132"/>
  </r>
  <r>
    <x v="74"/>
    <x v="76"/>
    <x v="1"/>
    <m/>
    <x v="1"/>
    <x v="16"/>
    <x v="6"/>
    <n v="8820.23"/>
    <x v="7"/>
    <x v="5"/>
    <n v="25"/>
    <n v="39"/>
    <n v="35"/>
    <n v="48"/>
    <m/>
    <n v="35"/>
    <n v="41"/>
    <n v="69"/>
    <n v="68"/>
    <n v="213"/>
    <n v="33"/>
    <n v="25"/>
    <n v="50"/>
    <n v="25"/>
    <n v="133"/>
    <n v="22"/>
    <n v="23"/>
    <n v="28"/>
    <n v="30"/>
    <n v="103"/>
  </r>
  <r>
    <x v="74"/>
    <x v="76"/>
    <x v="1"/>
    <m/>
    <x v="1"/>
    <x v="16"/>
    <x v="6"/>
    <n v="8820.23"/>
    <x v="7"/>
    <x v="6"/>
    <n v="0"/>
    <n v="0"/>
    <n v="0"/>
    <n v="0"/>
    <n v="0"/>
    <n v="0"/>
    <n v="0"/>
    <n v="0"/>
    <n v="0"/>
    <n v="0"/>
    <n v="0"/>
    <n v="0"/>
    <n v="0"/>
    <n v="0"/>
    <n v="0"/>
    <n v="0"/>
    <n v="0"/>
    <n v="0"/>
    <n v="0"/>
    <n v="0"/>
  </r>
  <r>
    <x v="74"/>
    <x v="76"/>
    <x v="1"/>
    <m/>
    <x v="1"/>
    <x v="16"/>
    <x v="6"/>
    <n v="8820.23"/>
    <x v="7"/>
    <x v="7"/>
    <n v="13"/>
    <n v="8"/>
    <n v="4"/>
    <n v="15"/>
    <m/>
    <n v="7"/>
    <n v="15"/>
    <n v="44"/>
    <n v="30"/>
    <n v="96"/>
    <n v="46"/>
    <n v="64"/>
    <n v="40"/>
    <n v="28"/>
    <n v="28"/>
    <n v="27"/>
    <n v="43"/>
    <n v="34"/>
    <n v="53"/>
    <m/>
  </r>
  <r>
    <x v="74"/>
    <x v="76"/>
    <x v="1"/>
    <n v="17"/>
    <x v="1"/>
    <x v="16"/>
    <x v="6"/>
    <n v="8820.23"/>
    <x v="7"/>
    <x v="8"/>
    <n v="13"/>
    <n v="8"/>
    <n v="4"/>
    <n v="15"/>
    <m/>
    <n v="7"/>
    <n v="15"/>
    <n v="44"/>
    <n v="30"/>
    <n v="96"/>
    <n v="46"/>
    <n v="64"/>
    <n v="40"/>
    <n v="28"/>
    <n v="28"/>
    <n v="27"/>
    <n v="43"/>
    <n v="34"/>
    <n v="53"/>
    <m/>
  </r>
  <r>
    <x v="74"/>
    <x v="76"/>
    <x v="1"/>
    <n v="17"/>
    <x v="1"/>
    <x v="16"/>
    <x v="6"/>
    <n v="8820.23"/>
    <x v="7"/>
    <x v="9"/>
    <n v="154217.57"/>
    <n v="94903.12"/>
    <n v="47451.56"/>
    <n v="177943.34999999998"/>
    <n v="474515.6"/>
    <n v="83040.23"/>
    <n v="177943.34999999998"/>
    <n v="521967.16"/>
    <n v="355886.69999999995"/>
    <n v="1138837.44"/>
    <n v="545692.93999999994"/>
    <n v="759224.96"/>
    <n v="474515.6"/>
    <n v="246966.44"/>
    <n v="246966.44"/>
    <n v="238146.21"/>
    <n v="379269.88999999996"/>
    <n v="299887.82"/>
    <n v="467472.19"/>
    <m/>
  </r>
  <r>
    <x v="74"/>
    <x v="76"/>
    <x v="1"/>
    <m/>
    <x v="1"/>
    <x v="16"/>
    <x v="6"/>
    <n v="8820.23"/>
    <x v="7"/>
    <x v="10"/>
    <m/>
    <m/>
    <m/>
    <m/>
    <n v="0"/>
    <m/>
    <m/>
    <m/>
    <m/>
    <n v="0"/>
    <n v="545692.93999999994"/>
    <n v="759224.96"/>
    <n v="474515.6"/>
    <n v="246966.44"/>
    <n v="246966.44"/>
    <n v="238146.21"/>
    <n v="379269.88999999996"/>
    <n v="299887.82"/>
    <n v="467472.19"/>
    <m/>
  </r>
  <r>
    <x v="74"/>
    <x v="76"/>
    <x v="1"/>
    <m/>
    <x v="1"/>
    <x v="16"/>
    <x v="6"/>
    <n v="8820.23"/>
    <x v="7"/>
    <x v="11"/>
    <m/>
    <m/>
    <m/>
    <m/>
    <m/>
    <m/>
    <m/>
    <m/>
    <m/>
    <m/>
    <m/>
    <m/>
    <m/>
    <n v="30"/>
    <n v="30"/>
    <n v="25"/>
    <n v="32"/>
    <n v="25"/>
    <n v="50"/>
    <n v="132"/>
  </r>
  <r>
    <x v="75"/>
    <x v="77"/>
    <x v="1"/>
    <n v="5"/>
    <x v="0"/>
    <x v="17"/>
    <x v="1"/>
    <n v="11156.97"/>
    <x v="9"/>
    <x v="0"/>
    <m/>
    <m/>
    <m/>
    <m/>
    <m/>
    <m/>
    <m/>
    <m/>
    <m/>
    <n v="0"/>
    <n v="0"/>
    <n v="0"/>
    <n v="30"/>
    <n v="-9"/>
    <n v="21"/>
    <n v="0"/>
    <n v="0"/>
    <n v="0"/>
    <n v="0"/>
    <m/>
  </r>
  <r>
    <x v="75"/>
    <x v="77"/>
    <x v="1"/>
    <n v="5"/>
    <x v="0"/>
    <x v="17"/>
    <x v="1"/>
    <n v="11156.97"/>
    <x v="9"/>
    <x v="1"/>
    <m/>
    <m/>
    <m/>
    <m/>
    <m/>
    <m/>
    <m/>
    <m/>
    <m/>
    <n v="0"/>
    <m/>
    <m/>
    <n v="0"/>
    <n v="-1"/>
    <n v="-1"/>
    <n v="0"/>
    <n v="0"/>
    <n v="0"/>
    <n v="0"/>
    <m/>
  </r>
  <r>
    <x v="75"/>
    <x v="77"/>
    <x v="1"/>
    <n v="5"/>
    <x v="0"/>
    <x v="17"/>
    <x v="1"/>
    <n v="11156.97"/>
    <x v="9"/>
    <x v="2"/>
    <m/>
    <m/>
    <m/>
    <m/>
    <m/>
    <m/>
    <m/>
    <m/>
    <m/>
    <n v="0"/>
    <m/>
    <m/>
    <n v="40"/>
    <n v="0"/>
    <n v="0"/>
    <n v="10"/>
    <n v="7"/>
    <n v="1"/>
    <n v="5"/>
    <n v="23"/>
  </r>
  <r>
    <x v="75"/>
    <x v="77"/>
    <x v="1"/>
    <n v="5"/>
    <x v="0"/>
    <x v="17"/>
    <x v="1"/>
    <n v="11156.97"/>
    <x v="9"/>
    <x v="3"/>
    <n v="0"/>
    <n v="0"/>
    <n v="0"/>
    <n v="0"/>
    <m/>
    <n v="0"/>
    <n v="0"/>
    <n v="0"/>
    <n v="0"/>
    <m/>
    <n v="0"/>
    <n v="0"/>
    <n v="0"/>
    <n v="0"/>
    <m/>
    <n v="10"/>
    <n v="10"/>
    <n v="10"/>
    <n v="10"/>
    <n v="40"/>
  </r>
  <r>
    <x v="75"/>
    <x v="77"/>
    <x v="1"/>
    <n v="5"/>
    <x v="0"/>
    <x v="17"/>
    <x v="1"/>
    <n v="11156.97"/>
    <x v="9"/>
    <x v="4"/>
    <m/>
    <m/>
    <m/>
    <m/>
    <m/>
    <m/>
    <m/>
    <m/>
    <m/>
    <n v="0"/>
    <n v="0"/>
    <n v="0"/>
    <n v="0"/>
    <n v="0"/>
    <n v="0"/>
    <n v="10"/>
    <n v="7"/>
    <n v="1"/>
    <n v="5"/>
    <n v="23"/>
  </r>
  <r>
    <x v="75"/>
    <x v="77"/>
    <x v="1"/>
    <n v="5"/>
    <x v="0"/>
    <x v="17"/>
    <x v="1"/>
    <n v="11156.97"/>
    <x v="9"/>
    <x v="5"/>
    <n v="0"/>
    <n v="0"/>
    <n v="1"/>
    <n v="0"/>
    <m/>
    <n v="1"/>
    <n v="0"/>
    <n v="1"/>
    <n v="1"/>
    <n v="3"/>
    <n v="2"/>
    <n v="7"/>
    <n v="3"/>
    <n v="10"/>
    <n v="22"/>
    <n v="10"/>
    <n v="1"/>
    <n v="4"/>
    <n v="9"/>
    <n v="24"/>
  </r>
  <r>
    <x v="75"/>
    <x v="77"/>
    <x v="1"/>
    <n v="5"/>
    <x v="0"/>
    <x v="17"/>
    <x v="1"/>
    <n v="11156.97"/>
    <x v="9"/>
    <x v="6"/>
    <n v="0"/>
    <n v="0"/>
    <n v="0"/>
    <n v="0"/>
    <n v="0"/>
    <n v="0"/>
    <n v="0"/>
    <n v="0"/>
    <n v="0"/>
    <n v="0"/>
    <n v="0"/>
    <n v="0"/>
    <n v="0"/>
    <n v="0"/>
    <n v="0"/>
    <n v="0"/>
    <n v="0"/>
    <n v="0"/>
    <m/>
    <n v="0"/>
  </r>
  <r>
    <x v="75"/>
    <x v="77"/>
    <x v="1"/>
    <n v="5"/>
    <x v="0"/>
    <x v="17"/>
    <x v="1"/>
    <n v="11156.97"/>
    <x v="9"/>
    <x v="7"/>
    <n v="0"/>
    <n v="0"/>
    <n v="0"/>
    <n v="0"/>
    <m/>
    <n v="0"/>
    <n v="0"/>
    <n v="0"/>
    <n v="10"/>
    <n v="10"/>
    <n v="0"/>
    <n v="6"/>
    <n v="6"/>
    <n v="-4"/>
    <n v="-4"/>
    <n v="6"/>
    <n v="14"/>
    <n v="9"/>
    <n v="3"/>
    <m/>
  </r>
  <r>
    <x v="75"/>
    <x v="77"/>
    <x v="1"/>
    <n v="5"/>
    <x v="0"/>
    <x v="17"/>
    <x v="1"/>
    <n v="11156.97"/>
    <x v="9"/>
    <x v="8"/>
    <n v="0"/>
    <n v="0"/>
    <n v="0"/>
    <n v="0"/>
    <m/>
    <n v="0"/>
    <n v="0"/>
    <n v="0"/>
    <n v="10"/>
    <n v="10"/>
    <n v="0"/>
    <n v="6"/>
    <n v="6"/>
    <n v="5"/>
    <n v="5"/>
    <n v="6"/>
    <n v="14"/>
    <n v="9"/>
    <n v="3"/>
    <m/>
  </r>
  <r>
    <x v="75"/>
    <x v="77"/>
    <x v="1"/>
    <n v="5"/>
    <x v="0"/>
    <x v="17"/>
    <x v="1"/>
    <n v="11156.97"/>
    <x v="9"/>
    <x v="9"/>
    <n v="0"/>
    <n v="0"/>
    <n v="0"/>
    <n v="0"/>
    <n v="0"/>
    <n v="0"/>
    <n v="0"/>
    <n v="0"/>
    <n v="132803.6"/>
    <n v="132803.6"/>
    <n v="0"/>
    <n v="79682.16"/>
    <n v="79682.16"/>
    <n v="55784.85"/>
    <n v="55784.85"/>
    <n v="66941.819999999992"/>
    <n v="156197.57999999999"/>
    <n v="100412.73"/>
    <n v="33470.909999999996"/>
    <m/>
  </r>
  <r>
    <x v="75"/>
    <x v="77"/>
    <x v="1"/>
    <n v="5"/>
    <x v="0"/>
    <x v="17"/>
    <x v="1"/>
    <n v="11156.97"/>
    <x v="9"/>
    <x v="10"/>
    <m/>
    <m/>
    <m/>
    <m/>
    <n v="0"/>
    <m/>
    <m/>
    <m/>
    <m/>
    <n v="0"/>
    <n v="0"/>
    <n v="79682.16"/>
    <n v="79682.16"/>
    <n v="0"/>
    <n v="0"/>
    <n v="66941.819999999992"/>
    <n v="156197.57999999999"/>
    <n v="100412.73"/>
    <n v="33470.909999999996"/>
    <m/>
  </r>
  <r>
    <x v="75"/>
    <x v="77"/>
    <x v="1"/>
    <n v="5"/>
    <x v="0"/>
    <x v="17"/>
    <x v="1"/>
    <n v="11156.97"/>
    <x v="9"/>
    <x v="11"/>
    <m/>
    <m/>
    <m/>
    <m/>
    <m/>
    <m/>
    <m/>
    <m/>
    <m/>
    <m/>
    <m/>
    <m/>
    <n v="10"/>
    <n v="9"/>
    <n v="19"/>
    <n v="10"/>
    <n v="7"/>
    <n v="1"/>
    <n v="5"/>
    <n v="23"/>
  </r>
  <r>
    <x v="76"/>
    <x v="78"/>
    <x v="1"/>
    <m/>
    <x v="1"/>
    <x v="18"/>
    <x v="6"/>
    <n v="11216.72"/>
    <x v="7"/>
    <x v="0"/>
    <m/>
    <m/>
    <m/>
    <m/>
    <m/>
    <m/>
    <m/>
    <m/>
    <m/>
    <n v="0"/>
    <n v="0"/>
    <n v="0"/>
    <n v="14"/>
    <n v="-5"/>
    <n v="9"/>
    <n v="0"/>
    <n v="0"/>
    <n v="0"/>
    <n v="0"/>
    <m/>
  </r>
  <r>
    <x v="76"/>
    <x v="78"/>
    <x v="1"/>
    <m/>
    <x v="1"/>
    <x v="18"/>
    <x v="6"/>
    <n v="11216.72"/>
    <x v="7"/>
    <x v="1"/>
    <m/>
    <m/>
    <m/>
    <m/>
    <m/>
    <m/>
    <m/>
    <m/>
    <m/>
    <n v="0"/>
    <m/>
    <m/>
    <n v="-15"/>
    <n v="0"/>
    <n v="-15"/>
    <n v="0"/>
    <n v="0"/>
    <n v="0"/>
    <n v="0"/>
    <m/>
  </r>
  <r>
    <x v="76"/>
    <x v="78"/>
    <x v="1"/>
    <m/>
    <x v="1"/>
    <x v="18"/>
    <x v="6"/>
    <n v="11216.72"/>
    <x v="7"/>
    <x v="2"/>
    <m/>
    <m/>
    <m/>
    <m/>
    <m/>
    <m/>
    <m/>
    <m/>
    <m/>
    <n v="0"/>
    <m/>
    <m/>
    <n v="14"/>
    <n v="0"/>
    <n v="0"/>
    <n v="5"/>
    <n v="5"/>
    <n v="10"/>
    <n v="6"/>
    <n v="26"/>
  </r>
  <r>
    <x v="76"/>
    <x v="78"/>
    <x v="1"/>
    <m/>
    <x v="1"/>
    <x v="18"/>
    <x v="6"/>
    <n v="11216.72"/>
    <x v="7"/>
    <x v="3"/>
    <n v="0"/>
    <n v="0"/>
    <n v="0"/>
    <n v="0"/>
    <m/>
    <n v="0"/>
    <n v="0"/>
    <n v="0"/>
    <n v="0"/>
    <m/>
    <n v="0"/>
    <n v="0"/>
    <n v="0"/>
    <n v="0"/>
    <m/>
    <n v="5"/>
    <n v="5"/>
    <n v="7"/>
    <n v="10"/>
    <n v="27"/>
  </r>
  <r>
    <x v="76"/>
    <x v="78"/>
    <x v="1"/>
    <m/>
    <x v="1"/>
    <x v="18"/>
    <x v="6"/>
    <n v="11216.72"/>
    <x v="7"/>
    <x v="4"/>
    <m/>
    <m/>
    <m/>
    <m/>
    <m/>
    <m/>
    <m/>
    <m/>
    <m/>
    <n v="0"/>
    <n v="0"/>
    <n v="0"/>
    <n v="0"/>
    <n v="0"/>
    <n v="0"/>
    <n v="5"/>
    <n v="5"/>
    <n v="10"/>
    <n v="6"/>
    <n v="26"/>
  </r>
  <r>
    <x v="76"/>
    <x v="78"/>
    <x v="1"/>
    <m/>
    <x v="1"/>
    <x v="18"/>
    <x v="6"/>
    <n v="11216.72"/>
    <x v="7"/>
    <x v="5"/>
    <n v="0"/>
    <n v="0"/>
    <n v="0"/>
    <n v="0"/>
    <m/>
    <n v="0"/>
    <n v="2"/>
    <n v="4"/>
    <n v="2"/>
    <n v="8"/>
    <n v="3"/>
    <n v="3"/>
    <n v="5"/>
    <n v="9"/>
    <n v="20"/>
    <n v="8"/>
    <n v="3"/>
    <n v="2"/>
    <n v="3"/>
    <n v="16"/>
  </r>
  <r>
    <x v="76"/>
    <x v="78"/>
    <x v="1"/>
    <m/>
    <x v="1"/>
    <x v="18"/>
    <x v="6"/>
    <n v="11216.72"/>
    <x v="7"/>
    <x v="6"/>
    <n v="0"/>
    <n v="0"/>
    <n v="0"/>
    <n v="0"/>
    <n v="0"/>
    <n v="0"/>
    <n v="0"/>
    <n v="0"/>
    <n v="0"/>
    <n v="0"/>
    <n v="0"/>
    <n v="0"/>
    <n v="0"/>
    <n v="0"/>
    <n v="0"/>
    <n v="0"/>
    <n v="0"/>
    <n v="0"/>
    <n v="0"/>
    <n v="0"/>
  </r>
  <r>
    <x v="76"/>
    <x v="78"/>
    <x v="1"/>
    <n v="4"/>
    <x v="1"/>
    <x v="18"/>
    <x v="6"/>
    <n v="11216.72"/>
    <x v="7"/>
    <x v="7"/>
    <n v="0"/>
    <n v="0"/>
    <n v="0"/>
    <n v="0"/>
    <m/>
    <n v="0"/>
    <n v="0"/>
    <n v="0"/>
    <n v="4"/>
    <n v="4"/>
    <n v="0"/>
    <n v="1"/>
    <n v="9"/>
    <n v="4"/>
    <n v="4"/>
    <n v="3"/>
    <n v="0"/>
    <n v="8"/>
    <n v="9"/>
    <m/>
  </r>
  <r>
    <x v="76"/>
    <x v="78"/>
    <x v="1"/>
    <n v="4"/>
    <x v="1"/>
    <x v="18"/>
    <x v="6"/>
    <n v="11216.72"/>
    <x v="7"/>
    <x v="8"/>
    <n v="0"/>
    <n v="0"/>
    <n v="0"/>
    <n v="0"/>
    <m/>
    <n v="0"/>
    <n v="0"/>
    <n v="0"/>
    <n v="4"/>
    <n v="4"/>
    <n v="0"/>
    <n v="1"/>
    <n v="9"/>
    <n v="4"/>
    <n v="4"/>
    <n v="3"/>
    <n v="0"/>
    <n v="8"/>
    <n v="9"/>
    <m/>
  </r>
  <r>
    <x v="76"/>
    <x v="78"/>
    <x v="1"/>
    <m/>
    <x v="1"/>
    <x v="18"/>
    <x v="6"/>
    <n v="11216.72"/>
    <x v="7"/>
    <x v="9"/>
    <n v="0"/>
    <n v="0"/>
    <n v="0"/>
    <n v="0"/>
    <n v="0"/>
    <n v="0"/>
    <n v="0"/>
    <n v="0"/>
    <n v="47926.96"/>
    <n v="47926.96"/>
    <n v="0"/>
    <n v="11981.74"/>
    <n v="107835.66"/>
    <n v="44866.879999999997"/>
    <n v="44866.879999999997"/>
    <n v="33650.159999999996"/>
    <n v="0"/>
    <n v="89733.759999999995"/>
    <n v="100950.48"/>
    <m/>
  </r>
  <r>
    <x v="76"/>
    <x v="78"/>
    <x v="1"/>
    <m/>
    <x v="1"/>
    <x v="18"/>
    <x v="6"/>
    <n v="11216.72"/>
    <x v="7"/>
    <x v="10"/>
    <m/>
    <m/>
    <m/>
    <m/>
    <n v="0"/>
    <m/>
    <m/>
    <m/>
    <m/>
    <n v="0"/>
    <n v="0"/>
    <n v="11981.74"/>
    <n v="107835.66"/>
    <n v="44866.879999999997"/>
    <n v="44866.879999999997"/>
    <n v="33650.159999999996"/>
    <n v="0"/>
    <n v="89733.759999999995"/>
    <n v="100950.48"/>
    <m/>
  </r>
  <r>
    <x v="76"/>
    <x v="78"/>
    <x v="1"/>
    <m/>
    <x v="1"/>
    <x v="18"/>
    <x v="6"/>
    <n v="11216.72"/>
    <x v="7"/>
    <x v="11"/>
    <m/>
    <m/>
    <m/>
    <m/>
    <m/>
    <m/>
    <m/>
    <m/>
    <m/>
    <m/>
    <m/>
    <m/>
    <m/>
    <n v="5"/>
    <n v="5"/>
    <n v="5"/>
    <n v="5"/>
    <n v="10"/>
    <n v="6"/>
    <n v="26"/>
  </r>
  <r>
    <x v="77"/>
    <x v="79"/>
    <x v="1"/>
    <m/>
    <x v="1"/>
    <x v="16"/>
    <x v="6"/>
    <n v="8820.23"/>
    <x v="7"/>
    <x v="0"/>
    <m/>
    <m/>
    <m/>
    <m/>
    <m/>
    <m/>
    <m/>
    <m/>
    <m/>
    <n v="0"/>
    <m/>
    <m/>
    <m/>
    <m/>
    <n v="0"/>
    <n v="0"/>
    <n v="0"/>
    <n v="0"/>
    <n v="0"/>
    <m/>
  </r>
  <r>
    <x v="77"/>
    <x v="79"/>
    <x v="1"/>
    <m/>
    <x v="1"/>
    <x v="16"/>
    <x v="6"/>
    <n v="8820.23"/>
    <x v="7"/>
    <x v="1"/>
    <m/>
    <m/>
    <m/>
    <m/>
    <m/>
    <m/>
    <m/>
    <m/>
    <m/>
    <n v="0"/>
    <m/>
    <m/>
    <m/>
    <m/>
    <n v="0"/>
    <n v="0"/>
    <n v="0"/>
    <n v="0"/>
    <n v="0"/>
    <m/>
  </r>
  <r>
    <x v="77"/>
    <x v="79"/>
    <x v="1"/>
    <m/>
    <x v="1"/>
    <x v="16"/>
    <x v="6"/>
    <n v="8820.23"/>
    <x v="7"/>
    <x v="2"/>
    <m/>
    <m/>
    <m/>
    <m/>
    <m/>
    <m/>
    <m/>
    <m/>
    <m/>
    <n v="0"/>
    <m/>
    <m/>
    <m/>
    <m/>
    <n v="0"/>
    <n v="0"/>
    <n v="0"/>
    <n v="0"/>
    <n v="0"/>
    <n v="0"/>
  </r>
  <r>
    <x v="77"/>
    <x v="79"/>
    <x v="1"/>
    <m/>
    <x v="1"/>
    <x v="16"/>
    <x v="6"/>
    <n v="8820.23"/>
    <x v="7"/>
    <x v="3"/>
    <n v="0"/>
    <n v="0"/>
    <n v="0"/>
    <n v="0"/>
    <m/>
    <n v="0"/>
    <n v="0"/>
    <n v="0"/>
    <n v="0"/>
    <m/>
    <n v="0"/>
    <n v="0"/>
    <n v="0"/>
    <n v="0"/>
    <m/>
    <n v="0"/>
    <n v="0"/>
    <n v="0"/>
    <n v="0"/>
    <n v="0"/>
  </r>
  <r>
    <x v="77"/>
    <x v="79"/>
    <x v="1"/>
    <m/>
    <x v="1"/>
    <x v="16"/>
    <x v="6"/>
    <n v="8820.23"/>
    <x v="7"/>
    <x v="4"/>
    <m/>
    <m/>
    <m/>
    <m/>
    <m/>
    <m/>
    <m/>
    <m/>
    <m/>
    <n v="0"/>
    <m/>
    <m/>
    <m/>
    <m/>
    <n v="0"/>
    <n v="0"/>
    <n v="0"/>
    <n v="0"/>
    <n v="0"/>
    <n v="0"/>
  </r>
  <r>
    <x v="77"/>
    <x v="79"/>
    <x v="1"/>
    <m/>
    <x v="1"/>
    <x v="16"/>
    <x v="6"/>
    <n v="8820.23"/>
    <x v="7"/>
    <x v="5"/>
    <n v="0"/>
    <n v="0"/>
    <n v="0"/>
    <n v="0"/>
    <m/>
    <n v="0"/>
    <n v="0"/>
    <n v="0"/>
    <n v="0"/>
    <n v="0"/>
    <n v="0"/>
    <n v="0"/>
    <n v="0"/>
    <n v="0"/>
    <n v="0"/>
    <n v="0"/>
    <n v="0"/>
    <n v="0"/>
    <n v="0"/>
    <n v="0"/>
  </r>
  <r>
    <x v="77"/>
    <x v="79"/>
    <x v="1"/>
    <m/>
    <x v="1"/>
    <x v="16"/>
    <x v="6"/>
    <n v="8820.23"/>
    <x v="7"/>
    <x v="6"/>
    <n v="0"/>
    <n v="0"/>
    <n v="0"/>
    <n v="0"/>
    <n v="0"/>
    <n v="0"/>
    <n v="0"/>
    <n v="0"/>
    <n v="0"/>
    <n v="0"/>
    <n v="0"/>
    <n v="0"/>
    <n v="0"/>
    <n v="0"/>
    <n v="0"/>
    <n v="0"/>
    <n v="0"/>
    <n v="0"/>
    <n v="0"/>
    <n v="0"/>
  </r>
  <r>
    <x v="77"/>
    <x v="79"/>
    <x v="1"/>
    <m/>
    <x v="1"/>
    <x v="16"/>
    <x v="6"/>
    <n v="8820.23"/>
    <x v="7"/>
    <x v="7"/>
    <n v="0"/>
    <n v="0"/>
    <n v="0"/>
    <n v="0"/>
    <m/>
    <n v="0"/>
    <n v="0"/>
    <n v="0"/>
    <n v="0"/>
    <n v="0"/>
    <n v="0"/>
    <n v="0"/>
    <n v="0"/>
    <n v="0"/>
    <n v="0"/>
    <n v="0"/>
    <n v="0"/>
    <n v="0"/>
    <n v="0"/>
    <m/>
  </r>
  <r>
    <x v="77"/>
    <x v="79"/>
    <x v="1"/>
    <m/>
    <x v="1"/>
    <x v="16"/>
    <x v="6"/>
    <n v="8820.23"/>
    <x v="7"/>
    <x v="8"/>
    <n v="0"/>
    <n v="0"/>
    <n v="0"/>
    <n v="0"/>
    <m/>
    <n v="0"/>
    <n v="0"/>
    <n v="0"/>
    <n v="0"/>
    <n v="0"/>
    <n v="0"/>
    <n v="0"/>
    <n v="0"/>
    <n v="0"/>
    <n v="0"/>
    <n v="0"/>
    <n v="0"/>
    <n v="0"/>
    <n v="0"/>
    <m/>
  </r>
  <r>
    <x v="77"/>
    <x v="79"/>
    <x v="1"/>
    <m/>
    <x v="1"/>
    <x v="16"/>
    <x v="6"/>
    <n v="8820.23"/>
    <x v="7"/>
    <x v="9"/>
    <n v="0"/>
    <n v="0"/>
    <n v="0"/>
    <n v="0"/>
    <n v="0"/>
    <n v="0"/>
    <n v="0"/>
    <n v="0"/>
    <n v="0"/>
    <n v="0"/>
    <n v="0"/>
    <n v="0"/>
    <n v="0"/>
    <n v="0"/>
    <n v="0"/>
    <n v="0"/>
    <n v="0"/>
    <n v="0"/>
    <n v="0"/>
    <m/>
  </r>
  <r>
    <x v="77"/>
    <x v="79"/>
    <x v="1"/>
    <m/>
    <x v="1"/>
    <x v="16"/>
    <x v="6"/>
    <n v="8820.23"/>
    <x v="7"/>
    <x v="10"/>
    <m/>
    <m/>
    <m/>
    <m/>
    <n v="0"/>
    <m/>
    <m/>
    <m/>
    <m/>
    <n v="0"/>
    <m/>
    <m/>
    <m/>
    <n v="0"/>
    <n v="0"/>
    <n v="0"/>
    <n v="0"/>
    <n v="0"/>
    <n v="0"/>
    <m/>
  </r>
  <r>
    <x v="77"/>
    <x v="79"/>
    <x v="1"/>
    <m/>
    <x v="1"/>
    <x v="16"/>
    <x v="6"/>
    <n v="8820.23"/>
    <x v="7"/>
    <x v="11"/>
    <m/>
    <m/>
    <m/>
    <m/>
    <m/>
    <m/>
    <m/>
    <m/>
    <m/>
    <m/>
    <m/>
    <m/>
    <m/>
    <m/>
    <n v="0"/>
    <n v="0"/>
    <n v="0"/>
    <n v="0"/>
    <n v="0"/>
    <n v="0"/>
  </r>
  <r>
    <x v="78"/>
    <x v="80"/>
    <x v="1"/>
    <m/>
    <x v="1"/>
    <x v="16"/>
    <x v="9"/>
    <n v="0"/>
    <x v="7"/>
    <x v="0"/>
    <m/>
    <m/>
    <m/>
    <m/>
    <m/>
    <m/>
    <m/>
    <m/>
    <m/>
    <n v="0"/>
    <m/>
    <m/>
    <m/>
    <m/>
    <n v="0"/>
    <n v="0"/>
    <n v="0"/>
    <n v="0"/>
    <n v="0"/>
    <m/>
  </r>
  <r>
    <x v="78"/>
    <x v="80"/>
    <x v="1"/>
    <m/>
    <x v="1"/>
    <x v="16"/>
    <x v="9"/>
    <n v="0"/>
    <x v="7"/>
    <x v="1"/>
    <m/>
    <m/>
    <m/>
    <m/>
    <m/>
    <m/>
    <m/>
    <m/>
    <m/>
    <n v="0"/>
    <m/>
    <m/>
    <m/>
    <m/>
    <n v="0"/>
    <n v="0"/>
    <n v="0"/>
    <n v="0"/>
    <n v="0"/>
    <m/>
  </r>
  <r>
    <x v="78"/>
    <x v="80"/>
    <x v="1"/>
    <m/>
    <x v="1"/>
    <x v="16"/>
    <x v="9"/>
    <n v="0"/>
    <x v="7"/>
    <x v="2"/>
    <m/>
    <m/>
    <m/>
    <m/>
    <m/>
    <m/>
    <m/>
    <m/>
    <m/>
    <n v="0"/>
    <m/>
    <m/>
    <m/>
    <m/>
    <n v="0"/>
    <n v="0"/>
    <n v="0"/>
    <n v="0"/>
    <n v="0"/>
    <n v="0"/>
  </r>
  <r>
    <x v="78"/>
    <x v="80"/>
    <x v="1"/>
    <m/>
    <x v="1"/>
    <x v="16"/>
    <x v="9"/>
    <n v="0"/>
    <x v="7"/>
    <x v="3"/>
    <n v="0"/>
    <n v="0"/>
    <n v="0"/>
    <n v="0"/>
    <m/>
    <n v="0"/>
    <n v="0"/>
    <n v="0"/>
    <n v="0"/>
    <m/>
    <n v="0"/>
    <n v="0"/>
    <n v="0"/>
    <n v="0"/>
    <m/>
    <n v="0"/>
    <n v="0"/>
    <n v="0"/>
    <n v="0"/>
    <n v="0"/>
  </r>
  <r>
    <x v="78"/>
    <x v="80"/>
    <x v="1"/>
    <m/>
    <x v="1"/>
    <x v="16"/>
    <x v="9"/>
    <n v="0"/>
    <x v="7"/>
    <x v="4"/>
    <m/>
    <m/>
    <m/>
    <m/>
    <m/>
    <m/>
    <m/>
    <m/>
    <m/>
    <n v="0"/>
    <m/>
    <m/>
    <m/>
    <m/>
    <n v="0"/>
    <n v="0"/>
    <n v="0"/>
    <n v="0"/>
    <n v="0"/>
    <n v="0"/>
  </r>
  <r>
    <x v="78"/>
    <x v="80"/>
    <x v="1"/>
    <m/>
    <x v="1"/>
    <x v="16"/>
    <x v="9"/>
    <n v="0"/>
    <x v="7"/>
    <x v="5"/>
    <n v="0"/>
    <n v="0"/>
    <n v="0"/>
    <n v="0"/>
    <m/>
    <n v="0"/>
    <n v="0"/>
    <n v="0"/>
    <n v="0"/>
    <n v="0"/>
    <n v="0"/>
    <n v="0"/>
    <n v="0"/>
    <n v="0"/>
    <n v="0"/>
    <n v="0"/>
    <n v="0"/>
    <n v="0"/>
    <n v="0"/>
    <n v="0"/>
  </r>
  <r>
    <x v="78"/>
    <x v="80"/>
    <x v="1"/>
    <m/>
    <x v="1"/>
    <x v="16"/>
    <x v="9"/>
    <n v="0"/>
    <x v="7"/>
    <x v="6"/>
    <n v="0"/>
    <n v="0"/>
    <n v="0"/>
    <n v="0"/>
    <n v="0"/>
    <n v="0"/>
    <n v="0"/>
    <n v="0"/>
    <n v="0"/>
    <n v="0"/>
    <n v="0"/>
    <n v="0"/>
    <n v="0"/>
    <n v="0"/>
    <n v="0"/>
    <n v="0"/>
    <n v="0"/>
    <n v="0"/>
    <n v="0"/>
    <n v="0"/>
  </r>
  <r>
    <x v="78"/>
    <x v="80"/>
    <x v="1"/>
    <m/>
    <x v="1"/>
    <x v="16"/>
    <x v="9"/>
    <n v="0"/>
    <x v="7"/>
    <x v="7"/>
    <n v="0"/>
    <n v="0"/>
    <n v="0"/>
    <n v="0"/>
    <m/>
    <n v="0"/>
    <n v="0"/>
    <n v="0"/>
    <n v="0"/>
    <n v="0"/>
    <n v="0"/>
    <n v="0"/>
    <n v="0"/>
    <n v="0"/>
    <n v="0"/>
    <n v="0"/>
    <n v="0"/>
    <n v="0"/>
    <n v="0"/>
    <m/>
  </r>
  <r>
    <x v="78"/>
    <x v="80"/>
    <x v="1"/>
    <m/>
    <x v="1"/>
    <x v="16"/>
    <x v="9"/>
    <n v="0"/>
    <x v="7"/>
    <x v="8"/>
    <n v="0"/>
    <n v="0"/>
    <n v="0"/>
    <n v="0"/>
    <m/>
    <n v="0"/>
    <n v="0"/>
    <n v="0"/>
    <n v="0"/>
    <n v="0"/>
    <n v="0"/>
    <n v="0"/>
    <n v="0"/>
    <n v="0"/>
    <n v="0"/>
    <n v="0"/>
    <n v="0"/>
    <n v="0"/>
    <n v="0"/>
    <m/>
  </r>
  <r>
    <x v="78"/>
    <x v="80"/>
    <x v="1"/>
    <m/>
    <x v="1"/>
    <x v="16"/>
    <x v="9"/>
    <n v="0"/>
    <x v="7"/>
    <x v="9"/>
    <n v="0"/>
    <n v="0"/>
    <n v="0"/>
    <n v="0"/>
    <n v="0"/>
    <n v="0"/>
    <n v="0"/>
    <n v="0"/>
    <n v="0"/>
    <n v="0"/>
    <n v="0"/>
    <n v="0"/>
    <n v="0"/>
    <n v="0"/>
    <n v="0"/>
    <n v="0"/>
    <n v="0"/>
    <n v="0"/>
    <n v="0"/>
    <m/>
  </r>
  <r>
    <x v="78"/>
    <x v="80"/>
    <x v="1"/>
    <m/>
    <x v="1"/>
    <x v="16"/>
    <x v="9"/>
    <n v="0"/>
    <x v="7"/>
    <x v="10"/>
    <m/>
    <m/>
    <m/>
    <m/>
    <n v="0"/>
    <m/>
    <m/>
    <m/>
    <m/>
    <n v="0"/>
    <m/>
    <m/>
    <m/>
    <n v="0"/>
    <n v="0"/>
    <n v="0"/>
    <n v="0"/>
    <n v="0"/>
    <n v="0"/>
    <m/>
  </r>
  <r>
    <x v="78"/>
    <x v="80"/>
    <x v="1"/>
    <m/>
    <x v="1"/>
    <x v="16"/>
    <x v="9"/>
    <n v="0"/>
    <x v="7"/>
    <x v="11"/>
    <m/>
    <m/>
    <m/>
    <m/>
    <m/>
    <m/>
    <m/>
    <m/>
    <m/>
    <m/>
    <m/>
    <m/>
    <m/>
    <m/>
    <n v="0"/>
    <n v="0"/>
    <n v="0"/>
    <n v="0"/>
    <n v="0"/>
    <n v="0"/>
  </r>
  <r>
    <x v="79"/>
    <x v="81"/>
    <x v="1"/>
    <m/>
    <x v="1"/>
    <x v="16"/>
    <x v="2"/>
    <n v="8853.2099999999991"/>
    <x v="7"/>
    <x v="0"/>
    <m/>
    <m/>
    <m/>
    <m/>
    <m/>
    <m/>
    <m/>
    <m/>
    <m/>
    <n v="0"/>
    <n v="0"/>
    <n v="0"/>
    <n v="90"/>
    <n v="-15"/>
    <n v="75"/>
    <n v="0"/>
    <n v="0"/>
    <n v="0"/>
    <n v="0"/>
    <m/>
  </r>
  <r>
    <x v="79"/>
    <x v="81"/>
    <x v="1"/>
    <m/>
    <x v="1"/>
    <x v="16"/>
    <x v="2"/>
    <n v="8853.2099999999991"/>
    <x v="7"/>
    <x v="1"/>
    <m/>
    <m/>
    <m/>
    <m/>
    <m/>
    <m/>
    <m/>
    <m/>
    <m/>
    <n v="0"/>
    <m/>
    <m/>
    <n v="-15"/>
    <n v="0"/>
    <n v="-15"/>
    <n v="0"/>
    <n v="0"/>
    <n v="0"/>
    <n v="0"/>
    <m/>
  </r>
  <r>
    <x v="79"/>
    <x v="81"/>
    <x v="1"/>
    <m/>
    <x v="1"/>
    <x v="16"/>
    <x v="2"/>
    <n v="8853.2099999999991"/>
    <x v="7"/>
    <x v="2"/>
    <m/>
    <m/>
    <m/>
    <m/>
    <m/>
    <m/>
    <m/>
    <m/>
    <m/>
    <n v="0"/>
    <m/>
    <m/>
    <n v="90"/>
    <n v="0"/>
    <n v="0"/>
    <n v="10"/>
    <n v="10"/>
    <n v="17"/>
    <n v="25"/>
    <n v="62"/>
  </r>
  <r>
    <x v="79"/>
    <x v="81"/>
    <x v="1"/>
    <m/>
    <x v="1"/>
    <x v="16"/>
    <x v="2"/>
    <n v="8853.2099999999991"/>
    <x v="7"/>
    <x v="3"/>
    <n v="0"/>
    <n v="0"/>
    <n v="0"/>
    <n v="0"/>
    <m/>
    <n v="0"/>
    <n v="0"/>
    <n v="0"/>
    <n v="0"/>
    <m/>
    <n v="0"/>
    <n v="0"/>
    <n v="0"/>
    <n v="0"/>
    <m/>
    <n v="11.993006993006993"/>
    <n v="13.706293706293707"/>
    <n v="15.41958041958042"/>
    <n v="20.55944055944056"/>
    <n v="61.67832167832168"/>
  </r>
  <r>
    <x v="79"/>
    <x v="81"/>
    <x v="1"/>
    <m/>
    <x v="1"/>
    <x v="16"/>
    <x v="2"/>
    <n v="8853.2099999999991"/>
    <x v="7"/>
    <x v="4"/>
    <m/>
    <m/>
    <m/>
    <m/>
    <m/>
    <m/>
    <m/>
    <m/>
    <m/>
    <n v="0"/>
    <n v="0"/>
    <n v="0"/>
    <n v="0"/>
    <n v="0"/>
    <n v="0"/>
    <n v="10"/>
    <n v="10"/>
    <n v="17"/>
    <n v="25"/>
    <n v="62"/>
  </r>
  <r>
    <x v="79"/>
    <x v="81"/>
    <x v="1"/>
    <m/>
    <x v="1"/>
    <x v="16"/>
    <x v="2"/>
    <n v="8853.2099999999991"/>
    <x v="7"/>
    <x v="5"/>
    <n v="16"/>
    <n v="15"/>
    <n v="12"/>
    <n v="27"/>
    <m/>
    <n v="11"/>
    <n v="15"/>
    <n v="21"/>
    <n v="22"/>
    <n v="69"/>
    <n v="15"/>
    <n v="11"/>
    <n v="11"/>
    <n v="18"/>
    <n v="55"/>
    <n v="16"/>
    <n v="10"/>
    <n v="15"/>
    <n v="21"/>
    <n v="62"/>
  </r>
  <r>
    <x v="79"/>
    <x v="81"/>
    <x v="1"/>
    <m/>
    <x v="1"/>
    <x v="16"/>
    <x v="2"/>
    <n v="8853.2099999999991"/>
    <x v="7"/>
    <x v="6"/>
    <n v="0"/>
    <n v="0"/>
    <n v="0"/>
    <n v="0"/>
    <n v="0"/>
    <n v="0"/>
    <n v="0"/>
    <n v="0"/>
    <n v="0"/>
    <n v="0"/>
    <n v="0"/>
    <n v="0"/>
    <n v="0"/>
    <n v="0"/>
    <n v="0"/>
    <n v="0"/>
    <n v="0"/>
    <n v="0"/>
    <n v="0"/>
    <n v="0"/>
  </r>
  <r>
    <x v="79"/>
    <x v="81"/>
    <x v="1"/>
    <m/>
    <x v="1"/>
    <x v="16"/>
    <x v="2"/>
    <n v="8853.2099999999991"/>
    <x v="7"/>
    <x v="7"/>
    <n v="8"/>
    <n v="6"/>
    <n v="3"/>
    <n v="15"/>
    <m/>
    <n v="11"/>
    <n v="2"/>
    <n v="18"/>
    <n v="19"/>
    <n v="50"/>
    <n v="21"/>
    <n v="12"/>
    <n v="23"/>
    <n v="17"/>
    <n v="17"/>
    <n v="14"/>
    <n v="8"/>
    <n v="9"/>
    <n v="8"/>
    <m/>
  </r>
  <r>
    <x v="79"/>
    <x v="81"/>
    <x v="1"/>
    <n v="10"/>
    <x v="1"/>
    <x v="16"/>
    <x v="2"/>
    <n v="8853.2099999999991"/>
    <x v="7"/>
    <x v="8"/>
    <n v="8"/>
    <n v="6"/>
    <n v="3"/>
    <n v="15"/>
    <m/>
    <n v="11"/>
    <n v="2"/>
    <n v="18"/>
    <n v="19"/>
    <n v="50"/>
    <n v="21"/>
    <n v="12"/>
    <n v="23"/>
    <n v="17"/>
    <n v="17"/>
    <n v="14"/>
    <n v="8"/>
    <n v="9"/>
    <n v="8"/>
    <m/>
  </r>
  <r>
    <x v="79"/>
    <x v="81"/>
    <x v="1"/>
    <n v="10"/>
    <x v="1"/>
    <x v="16"/>
    <x v="2"/>
    <n v="8853.2099999999991"/>
    <x v="7"/>
    <x v="9"/>
    <n v="84580.160000000018"/>
    <n v="63435.12000000001"/>
    <n v="31717.560000000005"/>
    <n v="158587.80000000005"/>
    <n v="338320.64000000007"/>
    <n v="116297.72000000003"/>
    <n v="21145.040000000005"/>
    <n v="190305.36000000004"/>
    <n v="200877.88000000003"/>
    <n v="528626.00000000012"/>
    <n v="222022.92000000004"/>
    <n v="126870.24000000002"/>
    <n v="243167.96000000005"/>
    <n v="150504.56999999998"/>
    <n v="150504.56999999998"/>
    <n v="123944.93999999999"/>
    <n v="70825.679999999993"/>
    <n v="79678.889999999985"/>
    <n v="70825.679999999993"/>
    <m/>
  </r>
  <r>
    <x v="79"/>
    <x v="81"/>
    <x v="1"/>
    <m/>
    <x v="1"/>
    <x v="16"/>
    <x v="2"/>
    <n v="8853.2099999999991"/>
    <x v="7"/>
    <x v="10"/>
    <m/>
    <m/>
    <m/>
    <m/>
    <n v="0"/>
    <m/>
    <m/>
    <m/>
    <m/>
    <n v="0"/>
    <n v="222022.92000000004"/>
    <n v="126870.24000000002"/>
    <n v="243167.96000000005"/>
    <n v="150504.56999999998"/>
    <n v="150504.56999999998"/>
    <n v="123944.93999999999"/>
    <n v="70825.679999999993"/>
    <n v="79678.889999999985"/>
    <n v="70825.679999999993"/>
    <m/>
  </r>
  <r>
    <x v="79"/>
    <x v="81"/>
    <x v="1"/>
    <m/>
    <x v="1"/>
    <x v="16"/>
    <x v="2"/>
    <n v="8853.2099999999991"/>
    <x v="7"/>
    <x v="11"/>
    <m/>
    <m/>
    <m/>
    <m/>
    <m/>
    <m/>
    <m/>
    <m/>
    <m/>
    <m/>
    <m/>
    <m/>
    <m/>
    <n v="15"/>
    <n v="15"/>
    <n v="10"/>
    <n v="10"/>
    <n v="17"/>
    <n v="25"/>
    <n v="62"/>
  </r>
  <r>
    <x v="80"/>
    <x v="82"/>
    <x v="1"/>
    <m/>
    <x v="1"/>
    <x v="16"/>
    <x v="2"/>
    <n v="8853.2099999999991"/>
    <x v="7"/>
    <x v="0"/>
    <m/>
    <m/>
    <m/>
    <m/>
    <m/>
    <m/>
    <m/>
    <m/>
    <m/>
    <n v="0"/>
    <m/>
    <m/>
    <m/>
    <m/>
    <n v="0"/>
    <n v="0"/>
    <n v="0"/>
    <n v="0"/>
    <n v="0"/>
    <m/>
  </r>
  <r>
    <x v="80"/>
    <x v="82"/>
    <x v="1"/>
    <m/>
    <x v="1"/>
    <x v="16"/>
    <x v="2"/>
    <n v="8853.2099999999991"/>
    <x v="7"/>
    <x v="1"/>
    <m/>
    <m/>
    <m/>
    <m/>
    <m/>
    <m/>
    <m/>
    <m/>
    <m/>
    <n v="0"/>
    <m/>
    <m/>
    <m/>
    <m/>
    <n v="0"/>
    <n v="0"/>
    <n v="0"/>
    <n v="0"/>
    <n v="0"/>
    <m/>
  </r>
  <r>
    <x v="80"/>
    <x v="82"/>
    <x v="1"/>
    <m/>
    <x v="1"/>
    <x v="16"/>
    <x v="2"/>
    <n v="8853.2099999999991"/>
    <x v="7"/>
    <x v="2"/>
    <m/>
    <m/>
    <m/>
    <m/>
    <m/>
    <m/>
    <m/>
    <m/>
    <m/>
    <n v="0"/>
    <m/>
    <m/>
    <m/>
    <m/>
    <n v="0"/>
    <n v="0"/>
    <n v="0"/>
    <n v="0"/>
    <n v="0"/>
    <n v="0"/>
  </r>
  <r>
    <x v="80"/>
    <x v="82"/>
    <x v="1"/>
    <m/>
    <x v="1"/>
    <x v="16"/>
    <x v="2"/>
    <n v="8853.2099999999991"/>
    <x v="7"/>
    <x v="3"/>
    <n v="0"/>
    <n v="0"/>
    <n v="0"/>
    <n v="0"/>
    <m/>
    <n v="0"/>
    <n v="0"/>
    <n v="0"/>
    <n v="0"/>
    <m/>
    <n v="0"/>
    <n v="0"/>
    <n v="0"/>
    <n v="0"/>
    <m/>
    <n v="0"/>
    <n v="0"/>
    <n v="0"/>
    <n v="0"/>
    <n v="0"/>
  </r>
  <r>
    <x v="80"/>
    <x v="82"/>
    <x v="1"/>
    <m/>
    <x v="1"/>
    <x v="16"/>
    <x v="2"/>
    <n v="8853.2099999999991"/>
    <x v="7"/>
    <x v="4"/>
    <m/>
    <m/>
    <m/>
    <m/>
    <m/>
    <m/>
    <m/>
    <m/>
    <m/>
    <n v="0"/>
    <m/>
    <m/>
    <m/>
    <m/>
    <n v="0"/>
    <n v="0"/>
    <n v="0"/>
    <n v="0"/>
    <n v="0"/>
    <n v="0"/>
  </r>
  <r>
    <x v="80"/>
    <x v="82"/>
    <x v="1"/>
    <m/>
    <x v="1"/>
    <x v="16"/>
    <x v="2"/>
    <n v="8853.2099999999991"/>
    <x v="7"/>
    <x v="5"/>
    <n v="0"/>
    <n v="0"/>
    <n v="0"/>
    <n v="0"/>
    <m/>
    <n v="0"/>
    <n v="0"/>
    <n v="0"/>
    <n v="0"/>
    <n v="0"/>
    <n v="0"/>
    <n v="0"/>
    <n v="0"/>
    <n v="0"/>
    <n v="0"/>
    <n v="0"/>
    <n v="0"/>
    <n v="0"/>
    <n v="0"/>
    <n v="0"/>
  </r>
  <r>
    <x v="80"/>
    <x v="82"/>
    <x v="1"/>
    <m/>
    <x v="1"/>
    <x v="16"/>
    <x v="2"/>
    <n v="8853.2099999999991"/>
    <x v="7"/>
    <x v="6"/>
    <n v="0"/>
    <n v="0"/>
    <n v="0"/>
    <n v="0"/>
    <n v="0"/>
    <n v="0"/>
    <n v="0"/>
    <n v="0"/>
    <n v="0"/>
    <n v="0"/>
    <n v="0"/>
    <n v="0"/>
    <n v="0"/>
    <n v="0"/>
    <n v="0"/>
    <n v="0"/>
    <n v="0"/>
    <n v="0"/>
    <n v="0"/>
    <n v="0"/>
  </r>
  <r>
    <x v="80"/>
    <x v="82"/>
    <x v="1"/>
    <m/>
    <x v="1"/>
    <x v="16"/>
    <x v="2"/>
    <n v="8853.2099999999991"/>
    <x v="7"/>
    <x v="7"/>
    <n v="0"/>
    <n v="0"/>
    <n v="0"/>
    <n v="0"/>
    <m/>
    <n v="0"/>
    <n v="0"/>
    <n v="0"/>
    <n v="0"/>
    <n v="0"/>
    <n v="0"/>
    <n v="0"/>
    <n v="0"/>
    <n v="0"/>
    <n v="0"/>
    <n v="0"/>
    <n v="0"/>
    <n v="0"/>
    <n v="0"/>
    <m/>
  </r>
  <r>
    <x v="80"/>
    <x v="82"/>
    <x v="1"/>
    <m/>
    <x v="1"/>
    <x v="16"/>
    <x v="2"/>
    <n v="8853.2099999999991"/>
    <x v="7"/>
    <x v="8"/>
    <n v="0"/>
    <n v="0"/>
    <n v="0"/>
    <n v="0"/>
    <m/>
    <n v="0"/>
    <n v="0"/>
    <n v="0"/>
    <n v="0"/>
    <n v="0"/>
    <n v="0"/>
    <n v="0"/>
    <n v="0"/>
    <n v="0"/>
    <n v="0"/>
    <n v="0"/>
    <n v="0"/>
    <n v="0"/>
    <n v="0"/>
    <m/>
  </r>
  <r>
    <x v="80"/>
    <x v="82"/>
    <x v="1"/>
    <m/>
    <x v="1"/>
    <x v="16"/>
    <x v="2"/>
    <n v="8853.2099999999991"/>
    <x v="7"/>
    <x v="9"/>
    <n v="0"/>
    <n v="0"/>
    <n v="0"/>
    <n v="0"/>
    <n v="0"/>
    <n v="0"/>
    <n v="0"/>
    <n v="0"/>
    <n v="0"/>
    <n v="0"/>
    <n v="0"/>
    <n v="0"/>
    <n v="0"/>
    <n v="0"/>
    <n v="0"/>
    <n v="0"/>
    <n v="0"/>
    <n v="0"/>
    <n v="0"/>
    <m/>
  </r>
  <r>
    <x v="80"/>
    <x v="82"/>
    <x v="1"/>
    <m/>
    <x v="1"/>
    <x v="16"/>
    <x v="2"/>
    <n v="8853.2099999999991"/>
    <x v="7"/>
    <x v="10"/>
    <m/>
    <m/>
    <m/>
    <m/>
    <n v="0"/>
    <m/>
    <m/>
    <m/>
    <m/>
    <n v="0"/>
    <m/>
    <m/>
    <m/>
    <n v="0"/>
    <n v="0"/>
    <n v="0"/>
    <n v="0"/>
    <n v="0"/>
    <n v="0"/>
    <m/>
  </r>
  <r>
    <x v="80"/>
    <x v="82"/>
    <x v="1"/>
    <m/>
    <x v="1"/>
    <x v="16"/>
    <x v="2"/>
    <n v="8853.2099999999991"/>
    <x v="7"/>
    <x v="11"/>
    <m/>
    <m/>
    <m/>
    <m/>
    <m/>
    <m/>
    <m/>
    <m/>
    <m/>
    <m/>
    <m/>
    <m/>
    <m/>
    <m/>
    <n v="0"/>
    <n v="0"/>
    <n v="0"/>
    <n v="0"/>
    <n v="0"/>
    <n v="0"/>
  </r>
  <r>
    <x v="81"/>
    <x v="83"/>
    <x v="1"/>
    <m/>
    <x v="1"/>
    <x v="5"/>
    <x v="2"/>
    <n v="11274.66"/>
    <x v="1"/>
    <x v="0"/>
    <m/>
    <m/>
    <m/>
    <m/>
    <m/>
    <m/>
    <m/>
    <m/>
    <m/>
    <n v="0"/>
    <n v="0"/>
    <n v="0"/>
    <n v="94"/>
    <n v="-35"/>
    <n v="59"/>
    <n v="0"/>
    <n v="0"/>
    <n v="0"/>
    <n v="0"/>
    <m/>
  </r>
  <r>
    <x v="81"/>
    <x v="83"/>
    <x v="1"/>
    <m/>
    <x v="1"/>
    <x v="5"/>
    <x v="2"/>
    <n v="11274.66"/>
    <x v="1"/>
    <x v="1"/>
    <m/>
    <m/>
    <m/>
    <m/>
    <m/>
    <m/>
    <m/>
    <m/>
    <m/>
    <n v="0"/>
    <m/>
    <m/>
    <n v="-20"/>
    <n v="0"/>
    <n v="-20"/>
    <n v="0"/>
    <n v="0"/>
    <n v="0"/>
    <n v="0"/>
    <m/>
  </r>
  <r>
    <x v="81"/>
    <x v="83"/>
    <x v="1"/>
    <m/>
    <x v="1"/>
    <x v="5"/>
    <x v="2"/>
    <n v="11274.66"/>
    <x v="1"/>
    <x v="2"/>
    <m/>
    <m/>
    <m/>
    <m/>
    <m/>
    <m/>
    <m/>
    <m/>
    <m/>
    <n v="0"/>
    <m/>
    <m/>
    <n v="94"/>
    <n v="0"/>
    <n v="0"/>
    <n v="21"/>
    <n v="25"/>
    <n v="39"/>
    <n v="15"/>
    <n v="100"/>
  </r>
  <r>
    <x v="81"/>
    <x v="83"/>
    <x v="1"/>
    <m/>
    <x v="1"/>
    <x v="5"/>
    <x v="2"/>
    <n v="11274.66"/>
    <x v="1"/>
    <x v="3"/>
    <n v="0"/>
    <n v="0"/>
    <n v="0"/>
    <n v="0"/>
    <m/>
    <n v="0"/>
    <n v="0"/>
    <n v="0"/>
    <n v="0"/>
    <m/>
    <n v="0"/>
    <n v="0"/>
    <n v="0"/>
    <n v="0"/>
    <m/>
    <n v="18"/>
    <n v="25"/>
    <n v="25"/>
    <n v="30"/>
    <n v="98"/>
  </r>
  <r>
    <x v="81"/>
    <x v="83"/>
    <x v="1"/>
    <m/>
    <x v="1"/>
    <x v="5"/>
    <x v="2"/>
    <n v="11274.66"/>
    <x v="1"/>
    <x v="4"/>
    <m/>
    <m/>
    <m/>
    <m/>
    <m/>
    <m/>
    <m/>
    <m/>
    <m/>
    <n v="0"/>
    <n v="0"/>
    <n v="0"/>
    <n v="0"/>
    <n v="0"/>
    <n v="0"/>
    <n v="21"/>
    <n v="25"/>
    <n v="39"/>
    <n v="15"/>
    <n v="100"/>
  </r>
  <r>
    <x v="81"/>
    <x v="83"/>
    <x v="1"/>
    <m/>
    <x v="1"/>
    <x v="5"/>
    <x v="2"/>
    <n v="11274.66"/>
    <x v="1"/>
    <x v="5"/>
    <n v="20"/>
    <n v="22"/>
    <n v="25"/>
    <n v="33"/>
    <m/>
    <n v="17"/>
    <n v="26"/>
    <n v="17"/>
    <n v="29"/>
    <n v="89"/>
    <n v="18"/>
    <n v="31"/>
    <n v="21"/>
    <n v="25"/>
    <n v="95"/>
    <n v="18"/>
    <n v="26"/>
    <n v="27"/>
    <n v="25"/>
    <n v="96"/>
  </r>
  <r>
    <x v="81"/>
    <x v="83"/>
    <x v="1"/>
    <m/>
    <x v="1"/>
    <x v="5"/>
    <x v="2"/>
    <n v="11274.66"/>
    <x v="1"/>
    <x v="6"/>
    <n v="0"/>
    <n v="0"/>
    <n v="0"/>
    <n v="0"/>
    <n v="0"/>
    <n v="0"/>
    <n v="0"/>
    <n v="0"/>
    <n v="0"/>
    <n v="0"/>
    <n v="0"/>
    <n v="0"/>
    <n v="0"/>
    <n v="0"/>
    <n v="0"/>
    <n v="0"/>
    <n v="0"/>
    <n v="0"/>
    <n v="0"/>
    <n v="0"/>
  </r>
  <r>
    <x v="81"/>
    <x v="83"/>
    <x v="1"/>
    <n v="10"/>
    <x v="1"/>
    <x v="5"/>
    <x v="2"/>
    <n v="11274.66"/>
    <x v="1"/>
    <x v="7"/>
    <n v="10"/>
    <n v="18"/>
    <n v="12"/>
    <n v="5"/>
    <m/>
    <n v="14"/>
    <n v="20"/>
    <n v="25"/>
    <n v="18"/>
    <n v="77"/>
    <n v="10"/>
    <n v="15"/>
    <n v="11"/>
    <n v="18"/>
    <n v="18"/>
    <n v="23"/>
    <n v="21"/>
    <n v="29"/>
    <n v="15"/>
    <m/>
  </r>
  <r>
    <x v="81"/>
    <x v="83"/>
    <x v="1"/>
    <n v="10"/>
    <x v="1"/>
    <x v="5"/>
    <x v="2"/>
    <n v="11274.66"/>
    <x v="1"/>
    <x v="8"/>
    <n v="10"/>
    <n v="18"/>
    <n v="12"/>
    <n v="5"/>
    <m/>
    <n v="14"/>
    <n v="20"/>
    <n v="25"/>
    <n v="18"/>
    <n v="77"/>
    <n v="10"/>
    <n v="15"/>
    <n v="11"/>
    <n v="18"/>
    <n v="18"/>
    <n v="23"/>
    <n v="21"/>
    <n v="29"/>
    <n v="15"/>
    <m/>
  </r>
  <r>
    <x v="81"/>
    <x v="83"/>
    <x v="1"/>
    <m/>
    <x v="1"/>
    <x v="5"/>
    <x v="2"/>
    <n v="11274.66"/>
    <x v="1"/>
    <x v="9"/>
    <n v="116035.20000000001"/>
    <n v="208863.36000000002"/>
    <n v="139242.23999999999"/>
    <n v="58017.600000000006"/>
    <n v="522158.4"/>
    <n v="162449.28"/>
    <n v="232070.40000000002"/>
    <n v="290088"/>
    <n v="208863.36000000002"/>
    <n v="893471.04"/>
    <n v="116035.20000000001"/>
    <n v="174052.80000000002"/>
    <n v="127638.72"/>
    <n v="202943.88"/>
    <n v="202943.88"/>
    <n v="259317.18"/>
    <n v="236767.86"/>
    <n v="326965.14"/>
    <n v="169119.9"/>
    <m/>
  </r>
  <r>
    <x v="81"/>
    <x v="83"/>
    <x v="1"/>
    <m/>
    <x v="1"/>
    <x v="5"/>
    <x v="2"/>
    <n v="11274.66"/>
    <x v="1"/>
    <x v="10"/>
    <m/>
    <m/>
    <m/>
    <m/>
    <n v="0"/>
    <m/>
    <m/>
    <m/>
    <m/>
    <n v="0"/>
    <n v="116035.20000000001"/>
    <n v="174052.80000000002"/>
    <n v="127638.72"/>
    <n v="202943.88"/>
    <n v="202943.88"/>
    <n v="259317.18"/>
    <n v="236767.86"/>
    <n v="326965.14"/>
    <n v="169119.9"/>
    <m/>
  </r>
  <r>
    <x v="81"/>
    <x v="83"/>
    <x v="1"/>
    <m/>
    <x v="1"/>
    <x v="5"/>
    <x v="2"/>
    <n v="11274.66"/>
    <x v="1"/>
    <x v="11"/>
    <m/>
    <m/>
    <m/>
    <m/>
    <m/>
    <m/>
    <m/>
    <m/>
    <m/>
    <m/>
    <m/>
    <m/>
    <m/>
    <n v="35"/>
    <n v="35"/>
    <n v="21"/>
    <n v="25"/>
    <n v="39"/>
    <n v="15"/>
    <n v="100"/>
  </r>
  <r>
    <x v="82"/>
    <x v="84"/>
    <x v="5"/>
    <n v="0"/>
    <x v="0"/>
    <x v="4"/>
    <x v="7"/>
    <n v="25702.83"/>
    <x v="6"/>
    <x v="0"/>
    <m/>
    <m/>
    <m/>
    <m/>
    <m/>
    <m/>
    <m/>
    <m/>
    <m/>
    <n v="0"/>
    <n v="0"/>
    <n v="0"/>
    <n v="-28"/>
    <n v="-25"/>
    <n v="-53"/>
    <n v="0"/>
    <n v="0"/>
    <n v="0"/>
    <n v="0"/>
    <m/>
  </r>
  <r>
    <x v="82"/>
    <x v="84"/>
    <x v="5"/>
    <n v="0"/>
    <x v="0"/>
    <x v="4"/>
    <x v="7"/>
    <n v="25702.83"/>
    <x v="6"/>
    <x v="1"/>
    <m/>
    <m/>
    <m/>
    <m/>
    <m/>
    <m/>
    <m/>
    <m/>
    <m/>
    <n v="0"/>
    <m/>
    <m/>
    <n v="0"/>
    <n v="5"/>
    <n v="5"/>
    <n v="0"/>
    <n v="0"/>
    <n v="0"/>
    <n v="0"/>
    <m/>
  </r>
  <r>
    <x v="82"/>
    <x v="84"/>
    <x v="5"/>
    <n v="0"/>
    <x v="0"/>
    <x v="4"/>
    <x v="7"/>
    <n v="25702.83"/>
    <x v="6"/>
    <x v="2"/>
    <m/>
    <m/>
    <m/>
    <m/>
    <m/>
    <m/>
    <m/>
    <m/>
    <m/>
    <n v="0"/>
    <m/>
    <m/>
    <n v="0"/>
    <n v="0"/>
    <n v="0"/>
    <n v="26"/>
    <n v="0"/>
    <n v="0"/>
    <n v="0"/>
    <n v="26"/>
  </r>
  <r>
    <x v="82"/>
    <x v="84"/>
    <x v="5"/>
    <n v="0"/>
    <x v="0"/>
    <x v="4"/>
    <x v="7"/>
    <n v="25702.83"/>
    <x v="6"/>
    <x v="3"/>
    <n v="0"/>
    <n v="0"/>
    <n v="0"/>
    <n v="0"/>
    <m/>
    <n v="0"/>
    <n v="0"/>
    <n v="0"/>
    <n v="0"/>
    <m/>
    <n v="0"/>
    <n v="0"/>
    <n v="0"/>
    <n v="0"/>
    <m/>
    <n v="26"/>
    <n v="26"/>
    <n v="13"/>
    <n v="6"/>
    <n v="71"/>
  </r>
  <r>
    <x v="82"/>
    <x v="84"/>
    <x v="5"/>
    <n v="0"/>
    <x v="0"/>
    <x v="4"/>
    <x v="7"/>
    <n v="25702.83"/>
    <x v="6"/>
    <x v="4"/>
    <m/>
    <m/>
    <m/>
    <m/>
    <m/>
    <m/>
    <m/>
    <m/>
    <m/>
    <n v="0"/>
    <n v="25"/>
    <n v="38"/>
    <n v="28"/>
    <n v="22"/>
    <n v="113"/>
    <n v="26"/>
    <n v="0"/>
    <n v="0"/>
    <n v="0"/>
    <n v="26"/>
  </r>
  <r>
    <x v="82"/>
    <x v="84"/>
    <x v="5"/>
    <n v="0"/>
    <x v="0"/>
    <x v="4"/>
    <x v="7"/>
    <n v="25702.83"/>
    <x v="6"/>
    <x v="5"/>
    <n v="19"/>
    <n v="32"/>
    <n v="25"/>
    <n v="26"/>
    <m/>
    <n v="12"/>
    <n v="24"/>
    <n v="20"/>
    <n v="25"/>
    <n v="81"/>
    <n v="18"/>
    <n v="29"/>
    <n v="30"/>
    <n v="8"/>
    <n v="85"/>
    <n v="8"/>
    <n v="16"/>
    <n v="5"/>
    <n v="2"/>
    <n v="31"/>
  </r>
  <r>
    <x v="82"/>
    <x v="84"/>
    <x v="5"/>
    <n v="0"/>
    <x v="0"/>
    <x v="4"/>
    <x v="7"/>
    <n v="25702.83"/>
    <x v="6"/>
    <x v="6"/>
    <n v="0"/>
    <n v="0"/>
    <n v="0"/>
    <n v="0"/>
    <n v="0"/>
    <n v="0"/>
    <n v="0"/>
    <n v="0"/>
    <n v="0"/>
    <n v="0"/>
    <n v="0"/>
    <n v="0"/>
    <n v="0"/>
    <n v="0"/>
    <n v="0"/>
    <n v="5"/>
    <n v="4"/>
    <n v="4"/>
    <n v="3"/>
    <n v="16"/>
  </r>
  <r>
    <x v="82"/>
    <x v="84"/>
    <x v="5"/>
    <n v="0"/>
    <x v="0"/>
    <x v="4"/>
    <x v="7"/>
    <n v="25702.83"/>
    <x v="6"/>
    <x v="7"/>
    <n v="9"/>
    <n v="9"/>
    <n v="18"/>
    <n v="6"/>
    <m/>
    <n v="9"/>
    <n v="11"/>
    <n v="4"/>
    <n v="6"/>
    <n v="30"/>
    <n v="1"/>
    <n v="10"/>
    <n v="10"/>
    <n v="4"/>
    <n v="4"/>
    <n v="23"/>
    <n v="8"/>
    <n v="4"/>
    <n v="2"/>
    <m/>
  </r>
  <r>
    <x v="82"/>
    <x v="84"/>
    <x v="5"/>
    <n v="0"/>
    <x v="0"/>
    <x v="4"/>
    <x v="7"/>
    <n v="25702.83"/>
    <x v="6"/>
    <x v="8"/>
    <n v="9"/>
    <n v="9"/>
    <n v="18"/>
    <n v="6"/>
    <m/>
    <n v="9"/>
    <n v="11"/>
    <n v="4"/>
    <n v="6"/>
    <n v="30"/>
    <n v="1"/>
    <n v="10"/>
    <n v="10"/>
    <n v="4"/>
    <n v="4"/>
    <n v="23"/>
    <n v="8"/>
    <n v="4"/>
    <n v="2"/>
    <m/>
  </r>
  <r>
    <x v="82"/>
    <x v="84"/>
    <x v="5"/>
    <n v="0"/>
    <x v="0"/>
    <x v="4"/>
    <x v="7"/>
    <n v="25702.83"/>
    <x v="6"/>
    <x v="9"/>
    <n v="280497.87"/>
    <n v="280497.87"/>
    <n v="560995.74"/>
    <n v="186998.58000000002"/>
    <n v="1308990.06"/>
    <n v="280497.87"/>
    <n v="342830.73"/>
    <n v="124665.72"/>
    <n v="186998.58000000002"/>
    <n v="934992.89999999991"/>
    <n v="31166.43"/>
    <n v="311664.3"/>
    <n v="592162.17000000004"/>
    <n v="102811.32"/>
    <n v="102811.32"/>
    <n v="591165.09000000008"/>
    <n v="205622.64"/>
    <n v="102811.32"/>
    <n v="51405.66"/>
    <m/>
  </r>
  <r>
    <x v="82"/>
    <x v="84"/>
    <x v="5"/>
    <n v="0"/>
    <x v="0"/>
    <x v="4"/>
    <x v="7"/>
    <n v="25702.83"/>
    <x v="6"/>
    <x v="10"/>
    <m/>
    <m/>
    <m/>
    <m/>
    <n v="0"/>
    <m/>
    <m/>
    <m/>
    <m/>
    <n v="0"/>
    <n v="31166.43"/>
    <n v="311664.3"/>
    <n v="592162.17000000004"/>
    <n v="102811.32"/>
    <n v="102811.32"/>
    <n v="591165.09000000008"/>
    <n v="205622.64"/>
    <n v="102811.32"/>
    <n v="51405.66"/>
    <m/>
  </r>
  <r>
    <x v="82"/>
    <x v="84"/>
    <x v="5"/>
    <n v="0"/>
    <x v="0"/>
    <x v="4"/>
    <x v="7"/>
    <n v="25702.83"/>
    <x v="6"/>
    <x v="11"/>
    <m/>
    <m/>
    <m/>
    <m/>
    <m/>
    <m/>
    <m/>
    <m/>
    <m/>
    <m/>
    <m/>
    <m/>
    <n v="28"/>
    <n v="25"/>
    <n v="53"/>
    <n v="26"/>
    <n v="0"/>
    <n v="0"/>
    <n v="0"/>
    <n v="26"/>
  </r>
  <r>
    <x v="83"/>
    <x v="85"/>
    <x v="2"/>
    <m/>
    <x v="1"/>
    <x v="2"/>
    <x v="3"/>
    <n v="837.72"/>
    <x v="3"/>
    <x v="0"/>
    <m/>
    <m/>
    <m/>
    <m/>
    <m/>
    <m/>
    <m/>
    <m/>
    <m/>
    <n v="0"/>
    <m/>
    <m/>
    <m/>
    <m/>
    <n v="0"/>
    <n v="0"/>
    <n v="0"/>
    <n v="0"/>
    <n v="0"/>
    <m/>
  </r>
  <r>
    <x v="83"/>
    <x v="85"/>
    <x v="2"/>
    <m/>
    <x v="1"/>
    <x v="2"/>
    <x v="3"/>
    <n v="837.72"/>
    <x v="3"/>
    <x v="1"/>
    <m/>
    <m/>
    <m/>
    <m/>
    <m/>
    <m/>
    <m/>
    <m/>
    <m/>
    <n v="0"/>
    <m/>
    <m/>
    <m/>
    <m/>
    <n v="0"/>
    <n v="0"/>
    <n v="0"/>
    <n v="0"/>
    <n v="0"/>
    <m/>
  </r>
  <r>
    <x v="83"/>
    <x v="85"/>
    <x v="2"/>
    <m/>
    <x v="1"/>
    <x v="2"/>
    <x v="3"/>
    <n v="837.72"/>
    <x v="3"/>
    <x v="2"/>
    <m/>
    <m/>
    <m/>
    <m/>
    <m/>
    <m/>
    <m/>
    <m/>
    <m/>
    <n v="0"/>
    <m/>
    <m/>
    <m/>
    <m/>
    <n v="0"/>
    <n v="0"/>
    <n v="0"/>
    <n v="0"/>
    <n v="0"/>
    <n v="0"/>
  </r>
  <r>
    <x v="83"/>
    <x v="85"/>
    <x v="2"/>
    <m/>
    <x v="1"/>
    <x v="2"/>
    <x v="3"/>
    <n v="837.72"/>
    <x v="3"/>
    <x v="3"/>
    <n v="0"/>
    <n v="0"/>
    <n v="0"/>
    <n v="0"/>
    <m/>
    <n v="0"/>
    <n v="0"/>
    <n v="0"/>
    <n v="0"/>
    <m/>
    <n v="0"/>
    <n v="0"/>
    <n v="0"/>
    <n v="0"/>
    <m/>
    <n v="0"/>
    <n v="0"/>
    <n v="0"/>
    <n v="0"/>
    <n v="0"/>
  </r>
  <r>
    <x v="83"/>
    <x v="85"/>
    <x v="2"/>
    <m/>
    <x v="1"/>
    <x v="2"/>
    <x v="3"/>
    <n v="837.72"/>
    <x v="3"/>
    <x v="4"/>
    <m/>
    <m/>
    <m/>
    <m/>
    <m/>
    <m/>
    <m/>
    <m/>
    <m/>
    <n v="0"/>
    <m/>
    <m/>
    <m/>
    <m/>
    <n v="0"/>
    <n v="0"/>
    <n v="0"/>
    <n v="0"/>
    <n v="0"/>
    <n v="0"/>
  </r>
  <r>
    <x v="83"/>
    <x v="85"/>
    <x v="2"/>
    <m/>
    <x v="1"/>
    <x v="2"/>
    <x v="3"/>
    <n v="837.72"/>
    <x v="3"/>
    <x v="5"/>
    <n v="0"/>
    <n v="0"/>
    <n v="0"/>
    <n v="0"/>
    <m/>
    <n v="0"/>
    <n v="0"/>
    <n v="0"/>
    <n v="0"/>
    <n v="0"/>
    <n v="0"/>
    <n v="0"/>
    <n v="0"/>
    <n v="0"/>
    <n v="0"/>
    <n v="0"/>
    <n v="0"/>
    <n v="0"/>
    <n v="0"/>
    <n v="0"/>
  </r>
</pivotCacheRecords>
</file>

<file path=xl/pivotCache/pivotCacheRecords3.xml><?xml version="1.0" encoding="utf-8"?>
<pivotCacheRecords xmlns="http://schemas.openxmlformats.org/spreadsheetml/2006/main" xmlns:r="http://schemas.openxmlformats.org/officeDocument/2006/relationships" count="3211">
  <r>
    <n v="176000613"/>
    <x v="0"/>
    <x v="0"/>
    <n v="0"/>
    <x v="0"/>
    <x v="0"/>
    <x v="0"/>
    <n v="71227.42"/>
    <s v="Stephen Connor"/>
    <x v="0"/>
    <m/>
    <m/>
    <m/>
    <m/>
    <m/>
    <m/>
    <m/>
    <m/>
    <m/>
    <m/>
    <n v="0"/>
    <n v="0"/>
    <n v="-7"/>
    <n v="0"/>
    <m/>
    <n v="0"/>
    <n v="0"/>
    <n v="0"/>
    <n v="0"/>
    <m/>
    <n v="0"/>
    <n v="0"/>
    <n v="0"/>
    <n v="0"/>
    <m/>
    <n v="0"/>
    <n v="0"/>
    <n v="0"/>
    <n v="0"/>
    <m/>
  </r>
  <r>
    <n v="176000613"/>
    <x v="0"/>
    <x v="0"/>
    <n v="0"/>
    <x v="0"/>
    <x v="0"/>
    <x v="0"/>
    <n v="71227.42"/>
    <s v="Stephen Connor"/>
    <x v="1"/>
    <m/>
    <m/>
    <m/>
    <m/>
    <m/>
    <m/>
    <m/>
    <m/>
    <m/>
    <m/>
    <m/>
    <m/>
    <n v="0"/>
    <n v="0"/>
    <m/>
    <n v="0"/>
    <n v="0"/>
    <n v="0"/>
    <n v="0"/>
    <m/>
    <n v="0"/>
    <n v="0"/>
    <n v="0"/>
    <n v="0"/>
    <m/>
    <n v="0"/>
    <n v="0"/>
    <n v="0"/>
    <n v="0"/>
    <m/>
  </r>
  <r>
    <n v="176000613"/>
    <x v="0"/>
    <x v="0"/>
    <n v="0"/>
    <x v="0"/>
    <x v="0"/>
    <x v="0"/>
    <n v="71227.42"/>
    <s v="Stephen Connor"/>
    <x v="2"/>
    <m/>
    <m/>
    <m/>
    <m/>
    <m/>
    <m/>
    <m/>
    <m/>
    <m/>
    <m/>
    <m/>
    <m/>
    <n v="0"/>
    <n v="0"/>
    <n v="0"/>
    <n v="0"/>
    <n v="0"/>
    <n v="0"/>
    <n v="0"/>
    <n v="0"/>
    <n v="0"/>
    <n v="0"/>
    <n v="0"/>
    <n v="0"/>
    <n v="0"/>
    <n v="0"/>
    <n v="0"/>
    <n v="0"/>
    <n v="0"/>
    <n v="0"/>
  </r>
  <r>
    <n v="176000613"/>
    <x v="0"/>
    <x v="0"/>
    <n v="0"/>
    <x v="0"/>
    <x v="0"/>
    <x v="0"/>
    <n v="71227.42"/>
    <s v="Stephen Connor"/>
    <x v="3"/>
    <n v="0"/>
    <n v="0"/>
    <n v="0"/>
    <n v="0"/>
    <m/>
    <n v="0"/>
    <n v="0"/>
    <n v="0"/>
    <n v="0"/>
    <m/>
    <n v="0"/>
    <n v="0"/>
    <n v="0"/>
    <n v="0"/>
    <m/>
    <n v="0"/>
    <n v="0"/>
    <n v="0"/>
    <n v="0"/>
    <n v="0"/>
    <n v="9"/>
    <n v="0"/>
    <n v="0"/>
    <n v="0"/>
    <n v="0"/>
    <n v="0"/>
    <n v="0"/>
    <n v="0"/>
    <n v="0"/>
    <n v="0"/>
  </r>
  <r>
    <n v="176000613"/>
    <x v="0"/>
    <x v="0"/>
    <n v="0"/>
    <x v="0"/>
    <x v="0"/>
    <x v="0"/>
    <n v="71227.42"/>
    <s v="Stephen Connor"/>
    <x v="4"/>
    <m/>
    <m/>
    <m/>
    <m/>
    <m/>
    <m/>
    <m/>
    <m/>
    <m/>
    <m/>
    <n v="0"/>
    <n v="0"/>
    <n v="0"/>
    <n v="0"/>
    <n v="0"/>
    <n v="0"/>
    <n v="0"/>
    <n v="0"/>
    <n v="0"/>
    <n v="0"/>
    <n v="0"/>
    <n v="0"/>
    <n v="0"/>
    <n v="0"/>
    <n v="0"/>
    <n v="0"/>
    <n v="0"/>
    <n v="0"/>
    <n v="0"/>
    <n v="0"/>
  </r>
  <r>
    <n v="176000613"/>
    <x v="0"/>
    <x v="0"/>
    <n v="0"/>
    <x v="0"/>
    <x v="0"/>
    <x v="0"/>
    <n v="71227.42"/>
    <s v="Stephen Connor"/>
    <x v="5"/>
    <n v="8"/>
    <n v="10"/>
    <n v="9"/>
    <n v="8"/>
    <m/>
    <n v="5"/>
    <n v="6"/>
    <n v="7"/>
    <n v="5"/>
    <m/>
    <n v="6"/>
    <n v="11"/>
    <n v="4"/>
    <n v="3"/>
    <m/>
    <n v="0"/>
    <n v="0"/>
    <n v="0"/>
    <n v="1"/>
    <n v="1"/>
    <n v="0"/>
    <n v="0"/>
    <n v="0"/>
    <n v="0"/>
    <n v="0"/>
    <n v="0"/>
    <n v="0"/>
    <n v="0"/>
    <n v="0"/>
    <n v="0"/>
  </r>
  <r>
    <n v="176000613"/>
    <x v="0"/>
    <x v="0"/>
    <n v="0"/>
    <x v="0"/>
    <x v="0"/>
    <x v="0"/>
    <n v="71227.42"/>
    <s v="Stephen Connor"/>
    <x v="6"/>
    <n v="0"/>
    <n v="0"/>
    <n v="0"/>
    <n v="0"/>
    <n v="0"/>
    <n v="0"/>
    <n v="0"/>
    <n v="0"/>
    <n v="0"/>
    <n v="0"/>
    <n v="0"/>
    <n v="0"/>
    <n v="0"/>
    <n v="0"/>
    <n v="0"/>
    <n v="1"/>
    <n v="1"/>
    <n v="1"/>
    <n v="1"/>
    <n v="4"/>
    <n v="0"/>
    <n v="0"/>
    <n v="0"/>
    <n v="0"/>
    <m/>
    <n v="0"/>
    <n v="0"/>
    <n v="0"/>
    <n v="0"/>
    <m/>
  </r>
  <r>
    <n v="176000613"/>
    <x v="0"/>
    <x v="0"/>
    <m/>
    <x v="0"/>
    <x v="0"/>
    <x v="0"/>
    <n v="71227.42"/>
    <s v="Stephen Connor"/>
    <x v="7"/>
    <m/>
    <m/>
    <m/>
    <m/>
    <m/>
    <m/>
    <m/>
    <m/>
    <m/>
    <m/>
    <m/>
    <m/>
    <m/>
    <m/>
    <m/>
    <n v="0"/>
    <n v="0"/>
    <n v="0"/>
    <n v="0"/>
    <n v="0"/>
    <n v="0"/>
    <n v="0"/>
    <n v="0"/>
    <n v="0"/>
    <n v="0"/>
    <n v="0"/>
    <n v="0"/>
    <n v="0"/>
    <n v="0"/>
    <n v="0"/>
  </r>
  <r>
    <n v="176000613"/>
    <x v="0"/>
    <x v="0"/>
    <n v="0"/>
    <x v="0"/>
    <x v="0"/>
    <x v="0"/>
    <n v="71227.42"/>
    <s v="Stephen Connor"/>
    <x v="8"/>
    <m/>
    <m/>
    <m/>
    <m/>
    <m/>
    <m/>
    <m/>
    <m/>
    <m/>
    <m/>
    <n v="5"/>
    <n v="0"/>
    <n v="5"/>
    <n v="1"/>
    <n v="1"/>
    <n v="1"/>
    <n v="1"/>
    <n v="1"/>
    <n v="0"/>
    <m/>
    <n v="0"/>
    <n v="0"/>
    <n v="0"/>
    <n v="0"/>
    <m/>
    <n v="0"/>
    <n v="0"/>
    <n v="0"/>
    <n v="0"/>
    <m/>
  </r>
  <r>
    <n v="176000613"/>
    <x v="0"/>
    <x v="0"/>
    <n v="0"/>
    <x v="0"/>
    <x v="0"/>
    <x v="0"/>
    <n v="71227.42"/>
    <s v="Stephen Connor"/>
    <x v="9"/>
    <m/>
    <m/>
    <m/>
    <m/>
    <m/>
    <m/>
    <m/>
    <m/>
    <m/>
    <m/>
    <n v="5"/>
    <n v="0"/>
    <n v="5"/>
    <n v="1"/>
    <n v="1"/>
    <n v="1"/>
    <n v="1"/>
    <n v="1"/>
    <n v="0"/>
    <m/>
    <n v="0"/>
    <n v="0"/>
    <n v="0"/>
    <n v="0"/>
    <m/>
    <n v="0"/>
    <n v="0"/>
    <n v="0"/>
    <n v="0"/>
    <m/>
  </r>
  <r>
    <n v="176000613"/>
    <x v="0"/>
    <x v="0"/>
    <n v="0"/>
    <x v="0"/>
    <x v="0"/>
    <x v="0"/>
    <n v="71227.42"/>
    <s v="Stephen Connor"/>
    <x v="10"/>
    <n v="0"/>
    <n v="0"/>
    <n v="0"/>
    <n v="0"/>
    <n v="0"/>
    <n v="0"/>
    <n v="0"/>
    <n v="0"/>
    <n v="0"/>
    <n v="0"/>
    <n v="292366.65000000002"/>
    <n v="0"/>
    <n v="116946.66"/>
    <n v="71227.42"/>
    <n v="71227.42"/>
    <n v="71227.42"/>
    <n v="71227.42"/>
    <n v="71227.42"/>
    <n v="0"/>
    <m/>
    <n v="0"/>
    <n v="0"/>
    <n v="0"/>
    <n v="0"/>
    <m/>
    <n v="0"/>
    <n v="0"/>
    <n v="0"/>
    <n v="0"/>
    <m/>
  </r>
  <r>
    <n v="176000613"/>
    <x v="0"/>
    <x v="0"/>
    <n v="0"/>
    <x v="0"/>
    <x v="0"/>
    <x v="0"/>
    <n v="71227.42"/>
    <s v="Stephen Connor"/>
    <x v="11"/>
    <m/>
    <m/>
    <m/>
    <m/>
    <n v="0"/>
    <m/>
    <m/>
    <m/>
    <m/>
    <n v="0"/>
    <n v="292366.65000000002"/>
    <n v="0"/>
    <n v="116946.66"/>
    <n v="71227.42"/>
    <n v="71227.42"/>
    <n v="71227.42"/>
    <n v="71227.42"/>
    <n v="71227.42"/>
    <n v="0"/>
    <m/>
    <n v="0"/>
    <n v="0"/>
    <n v="0"/>
    <n v="0"/>
    <m/>
    <n v="0"/>
    <n v="0"/>
    <n v="0"/>
    <n v="0"/>
    <m/>
  </r>
  <r>
    <n v="176000613"/>
    <x v="0"/>
    <x v="0"/>
    <n v="0"/>
    <x v="0"/>
    <x v="0"/>
    <x v="0"/>
    <n v="71227.42"/>
    <s v="Stephen Connor"/>
    <x v="12"/>
    <m/>
    <m/>
    <m/>
    <m/>
    <m/>
    <m/>
    <m/>
    <m/>
    <m/>
    <m/>
    <m/>
    <m/>
    <n v="7"/>
    <n v="0"/>
    <n v="7"/>
    <n v="0"/>
    <n v="0"/>
    <n v="0"/>
    <n v="0"/>
    <n v="0"/>
    <n v="0"/>
    <n v="0"/>
    <n v="0"/>
    <n v="0"/>
    <n v="0"/>
    <n v="0"/>
    <n v="0"/>
    <n v="0"/>
    <n v="0"/>
    <n v="0"/>
  </r>
  <r>
    <n v="176000851"/>
    <x v="1"/>
    <x v="0"/>
    <n v="0"/>
    <x v="0"/>
    <x v="0"/>
    <x v="0"/>
    <n v="166042.37"/>
    <s v="Stephen Connor"/>
    <x v="0"/>
    <m/>
    <m/>
    <m/>
    <m/>
    <m/>
    <m/>
    <m/>
    <m/>
    <m/>
    <n v="0"/>
    <n v="0"/>
    <n v="0"/>
    <n v="-5"/>
    <n v="-4"/>
    <n v="-9"/>
    <n v="0"/>
    <n v="0"/>
    <n v="0"/>
    <n v="0"/>
    <m/>
    <n v="0"/>
    <n v="0"/>
    <n v="0"/>
    <n v="0"/>
    <m/>
    <n v="-4"/>
    <n v="-4"/>
    <n v="-4"/>
    <n v="-4"/>
    <m/>
  </r>
  <r>
    <n v="176000851"/>
    <x v="1"/>
    <x v="0"/>
    <n v="0"/>
    <x v="0"/>
    <x v="0"/>
    <x v="0"/>
    <n v="166042.37"/>
    <s v="Stephen Connor"/>
    <x v="1"/>
    <m/>
    <m/>
    <m/>
    <m/>
    <m/>
    <m/>
    <m/>
    <m/>
    <m/>
    <n v="0"/>
    <m/>
    <m/>
    <n v="0"/>
    <n v="1"/>
    <n v="1"/>
    <n v="0"/>
    <n v="0"/>
    <n v="0"/>
    <n v="0"/>
    <m/>
    <n v="0"/>
    <n v="0"/>
    <n v="0"/>
    <n v="0"/>
    <m/>
    <n v="0"/>
    <n v="0"/>
    <n v="0"/>
    <n v="0"/>
    <m/>
  </r>
  <r>
    <n v="176000851"/>
    <x v="1"/>
    <x v="0"/>
    <n v="0"/>
    <x v="0"/>
    <x v="0"/>
    <x v="0"/>
    <n v="166042.37"/>
    <s v="Stephen Connor"/>
    <x v="2"/>
    <m/>
    <m/>
    <m/>
    <m/>
    <m/>
    <m/>
    <m/>
    <m/>
    <m/>
    <n v="0"/>
    <m/>
    <m/>
    <n v="0"/>
    <n v="0"/>
    <n v="0"/>
    <n v="4"/>
    <n v="5"/>
    <n v="7"/>
    <n v="6"/>
    <n v="22"/>
    <n v="7"/>
    <n v="5"/>
    <n v="4"/>
    <n v="5"/>
    <n v="0"/>
    <n v="0"/>
    <n v="0"/>
    <n v="0"/>
    <n v="0"/>
    <n v="0"/>
  </r>
  <r>
    <n v="176000851"/>
    <x v="1"/>
    <x v="0"/>
    <n v="0"/>
    <x v="0"/>
    <x v="0"/>
    <x v="0"/>
    <n v="166042.37"/>
    <s v="Stephen Connor"/>
    <x v="3"/>
    <n v="0"/>
    <n v="0"/>
    <n v="0"/>
    <n v="0"/>
    <m/>
    <n v="0"/>
    <n v="0"/>
    <n v="0"/>
    <n v="0"/>
    <m/>
    <n v="0"/>
    <n v="0"/>
    <n v="0"/>
    <n v="0"/>
    <m/>
    <n v="4"/>
    <n v="4"/>
    <n v="6"/>
    <n v="5"/>
    <n v="19"/>
    <n v="7"/>
    <n v="7"/>
    <n v="3"/>
    <n v="3"/>
    <n v="0"/>
    <n v="4"/>
    <n v="4"/>
    <n v="4"/>
    <n v="4"/>
    <n v="0"/>
  </r>
  <r>
    <n v="176000851"/>
    <x v="1"/>
    <x v="0"/>
    <n v="0"/>
    <x v="0"/>
    <x v="0"/>
    <x v="0"/>
    <n v="166042.37"/>
    <s v="Stephen Connor"/>
    <x v="4"/>
    <m/>
    <m/>
    <m/>
    <m/>
    <m/>
    <m/>
    <m/>
    <m/>
    <m/>
    <n v="0"/>
    <n v="0"/>
    <n v="0"/>
    <n v="0"/>
    <n v="0"/>
    <n v="0"/>
    <n v="4"/>
    <n v="5"/>
    <n v="7"/>
    <n v="6"/>
    <n v="22"/>
    <n v="7"/>
    <n v="5"/>
    <n v="4"/>
    <n v="5"/>
    <n v="0"/>
    <n v="4"/>
    <n v="4"/>
    <n v="4"/>
    <n v="4"/>
    <n v="0"/>
  </r>
  <r>
    <n v="176000851"/>
    <x v="1"/>
    <x v="0"/>
    <n v="0"/>
    <x v="0"/>
    <x v="0"/>
    <x v="0"/>
    <n v="166042.37"/>
    <s v="Stephen Connor"/>
    <x v="5"/>
    <n v="4"/>
    <n v="4"/>
    <n v="7"/>
    <n v="6"/>
    <m/>
    <n v="4"/>
    <n v="7"/>
    <n v="6"/>
    <n v="5"/>
    <n v="0"/>
    <n v="2"/>
    <n v="2"/>
    <n v="5"/>
    <n v="6"/>
    <n v="15"/>
    <n v="8"/>
    <n v="13"/>
    <n v="7"/>
    <n v="6"/>
    <n v="34"/>
    <n v="1"/>
    <n v="4"/>
    <n v="4"/>
    <n v="1"/>
    <n v="0"/>
    <n v="4"/>
    <n v="4"/>
    <n v="4"/>
    <n v="4"/>
    <n v="0"/>
  </r>
  <r>
    <n v="176000851"/>
    <x v="1"/>
    <x v="0"/>
    <n v="0"/>
    <x v="0"/>
    <x v="0"/>
    <x v="0"/>
    <n v="166042.37"/>
    <s v="Stephen Connor"/>
    <x v="6"/>
    <n v="0"/>
    <n v="0"/>
    <n v="0"/>
    <n v="0"/>
    <n v="0"/>
    <n v="0"/>
    <n v="0"/>
    <n v="0"/>
    <n v="0"/>
    <n v="0"/>
    <n v="0"/>
    <n v="0"/>
    <n v="0"/>
    <n v="0"/>
    <n v="0"/>
    <n v="10"/>
    <n v="13"/>
    <n v="13"/>
    <n v="8"/>
    <n v="44"/>
    <n v="7"/>
    <n v="0"/>
    <n v="8"/>
    <n v="5"/>
    <m/>
    <n v="8"/>
    <n v="0"/>
    <n v="0"/>
    <n v="0"/>
    <m/>
  </r>
  <r>
    <n v="176000851"/>
    <x v="1"/>
    <x v="0"/>
    <m/>
    <x v="0"/>
    <x v="0"/>
    <x v="0"/>
    <n v="166042.37"/>
    <s v="Stephen Connor"/>
    <x v="7"/>
    <m/>
    <m/>
    <m/>
    <m/>
    <m/>
    <m/>
    <m/>
    <m/>
    <m/>
    <m/>
    <m/>
    <m/>
    <m/>
    <m/>
    <m/>
    <n v="0"/>
    <n v="0"/>
    <n v="0"/>
    <n v="0"/>
    <n v="0"/>
    <n v="0"/>
    <n v="0"/>
    <n v="0"/>
    <n v="0"/>
    <n v="0"/>
    <n v="0"/>
    <n v="0"/>
    <n v="0"/>
    <n v="0"/>
    <n v="0"/>
  </r>
  <r>
    <n v="176000851"/>
    <x v="1"/>
    <x v="0"/>
    <n v="0"/>
    <x v="0"/>
    <x v="0"/>
    <x v="0"/>
    <n v="166042.37"/>
    <s v="Stephen Connor"/>
    <x v="8"/>
    <m/>
    <m/>
    <m/>
    <m/>
    <m/>
    <m/>
    <m/>
    <m/>
    <m/>
    <n v="0"/>
    <n v="0"/>
    <n v="0"/>
    <n v="2"/>
    <n v="0"/>
    <n v="0"/>
    <n v="0"/>
    <n v="0"/>
    <n v="0"/>
    <n v="0"/>
    <m/>
    <n v="5"/>
    <n v="6"/>
    <n v="6"/>
    <n v="5"/>
    <m/>
    <n v="1"/>
    <n v="-3"/>
    <n v="-7"/>
    <n v="-11"/>
    <m/>
  </r>
  <r>
    <n v="176000851"/>
    <x v="1"/>
    <x v="0"/>
    <n v="0"/>
    <x v="0"/>
    <x v="0"/>
    <x v="0"/>
    <n v="166042.37"/>
    <s v="Stephen Connor"/>
    <x v="9"/>
    <m/>
    <m/>
    <m/>
    <m/>
    <m/>
    <m/>
    <m/>
    <m/>
    <m/>
    <n v="0"/>
    <n v="0"/>
    <n v="0"/>
    <n v="2"/>
    <n v="0"/>
    <n v="0"/>
    <n v="0"/>
    <n v="0"/>
    <n v="0"/>
    <n v="0"/>
    <m/>
    <n v="5"/>
    <n v="6"/>
    <n v="6"/>
    <n v="5"/>
    <m/>
    <n v="5"/>
    <n v="5"/>
    <n v="5"/>
    <n v="5"/>
    <m/>
  </r>
  <r>
    <n v="176000851"/>
    <x v="1"/>
    <x v="0"/>
    <n v="0"/>
    <x v="0"/>
    <x v="0"/>
    <x v="0"/>
    <n v="166042.37"/>
    <s v="Stephen Connor"/>
    <x v="10"/>
    <n v="0"/>
    <n v="0"/>
    <n v="0"/>
    <n v="0"/>
    <n v="0"/>
    <n v="0"/>
    <n v="0"/>
    <n v="0"/>
    <n v="0"/>
    <n v="0"/>
    <n v="0"/>
    <n v="0"/>
    <n v="0"/>
    <n v="0"/>
    <n v="0"/>
    <n v="0"/>
    <n v="0"/>
    <n v="0"/>
    <n v="0"/>
    <m/>
    <n v="830211.85"/>
    <n v="996254.22"/>
    <n v="996254.22"/>
    <n v="830211.85"/>
    <m/>
    <n v="830211.85"/>
    <n v="830211.85"/>
    <n v="830211.85"/>
    <n v="830211.85"/>
    <m/>
  </r>
  <r>
    <n v="176000851"/>
    <x v="1"/>
    <x v="0"/>
    <n v="0"/>
    <x v="0"/>
    <x v="0"/>
    <x v="0"/>
    <n v="166042.37"/>
    <s v="Stephen Connor"/>
    <x v="11"/>
    <m/>
    <m/>
    <m/>
    <m/>
    <n v="0"/>
    <m/>
    <m/>
    <m/>
    <m/>
    <n v="0"/>
    <n v="0"/>
    <n v="0"/>
    <n v="0"/>
    <n v="0"/>
    <n v="0"/>
    <n v="0"/>
    <n v="0"/>
    <n v="0"/>
    <n v="0"/>
    <m/>
    <n v="830211.85"/>
    <n v="996254.22"/>
    <n v="996254.22"/>
    <n v="830211.85"/>
    <m/>
    <n v="166042.37"/>
    <n v="0"/>
    <n v="0"/>
    <n v="0"/>
    <m/>
  </r>
  <r>
    <n v="176000851"/>
    <x v="1"/>
    <x v="0"/>
    <n v="0"/>
    <x v="0"/>
    <x v="0"/>
    <x v="0"/>
    <n v="166042.37"/>
    <s v="Stephen Connor"/>
    <x v="12"/>
    <m/>
    <m/>
    <m/>
    <m/>
    <m/>
    <m/>
    <m/>
    <m/>
    <m/>
    <m/>
    <m/>
    <m/>
    <n v="5"/>
    <n v="4"/>
    <n v="9"/>
    <n v="4"/>
    <n v="5"/>
    <n v="7"/>
    <n v="6"/>
    <n v="22"/>
    <n v="7"/>
    <n v="5"/>
    <n v="4"/>
    <n v="5"/>
    <n v="0"/>
    <n v="4"/>
    <n v="4"/>
    <n v="4"/>
    <n v="4"/>
    <n v="0"/>
  </r>
  <r>
    <n v="176000972"/>
    <x v="2"/>
    <x v="0"/>
    <n v="0"/>
    <x v="0"/>
    <x v="0"/>
    <x v="0"/>
    <n v="0"/>
    <s v="Stephen Connor"/>
    <x v="0"/>
    <m/>
    <m/>
    <m/>
    <m/>
    <m/>
    <m/>
    <m/>
    <m/>
    <m/>
    <n v="0"/>
    <n v="0"/>
    <n v="0"/>
    <n v="-3"/>
    <n v="-3"/>
    <n v="-6"/>
    <n v="0"/>
    <n v="0"/>
    <n v="0"/>
    <n v="0"/>
    <m/>
    <n v="0"/>
    <n v="0"/>
    <n v="0"/>
    <n v="0"/>
    <m/>
    <n v="0"/>
    <n v="0"/>
    <n v="0"/>
    <n v="0"/>
    <m/>
  </r>
  <r>
    <n v="176000972"/>
    <x v="2"/>
    <x v="0"/>
    <n v="0"/>
    <x v="0"/>
    <x v="0"/>
    <x v="0"/>
    <n v="0"/>
    <s v="Stephen Connor"/>
    <x v="1"/>
    <m/>
    <m/>
    <m/>
    <m/>
    <m/>
    <m/>
    <m/>
    <m/>
    <m/>
    <n v="0"/>
    <m/>
    <m/>
    <n v="0"/>
    <n v="1"/>
    <n v="1"/>
    <n v="0"/>
    <n v="0"/>
    <n v="0"/>
    <n v="0"/>
    <m/>
    <n v="0"/>
    <n v="0"/>
    <n v="0"/>
    <n v="0"/>
    <m/>
    <n v="0"/>
    <n v="0"/>
    <n v="0"/>
    <n v="0"/>
    <m/>
  </r>
  <r>
    <n v="176000972"/>
    <x v="2"/>
    <x v="0"/>
    <n v="0"/>
    <x v="0"/>
    <x v="0"/>
    <x v="0"/>
    <n v="0"/>
    <s v="Stephen Connor"/>
    <x v="2"/>
    <m/>
    <m/>
    <m/>
    <m/>
    <m/>
    <m/>
    <m/>
    <m/>
    <m/>
    <n v="0"/>
    <m/>
    <m/>
    <n v="0"/>
    <n v="0"/>
    <n v="0"/>
    <n v="4"/>
    <n v="2"/>
    <n v="0"/>
    <n v="0"/>
    <n v="6"/>
    <n v="0"/>
    <n v="0"/>
    <n v="0"/>
    <n v="0"/>
    <n v="0"/>
    <n v="0"/>
    <n v="0"/>
    <n v="0"/>
    <n v="0"/>
    <n v="0"/>
  </r>
  <r>
    <n v="176000972"/>
    <x v="2"/>
    <x v="0"/>
    <n v="0"/>
    <x v="0"/>
    <x v="0"/>
    <x v="0"/>
    <n v="0"/>
    <s v="Stephen Connor"/>
    <x v="3"/>
    <n v="0"/>
    <n v="0"/>
    <n v="0"/>
    <n v="0"/>
    <m/>
    <n v="0"/>
    <n v="0"/>
    <n v="0"/>
    <n v="0"/>
    <m/>
    <n v="0"/>
    <n v="0"/>
    <n v="0"/>
    <n v="0"/>
    <m/>
    <n v="6"/>
    <n v="0"/>
    <n v="0"/>
    <n v="0"/>
    <n v="6"/>
    <n v="0"/>
    <n v="0"/>
    <n v="0"/>
    <n v="0"/>
    <n v="0"/>
    <n v="0"/>
    <n v="0"/>
    <n v="0"/>
    <n v="0"/>
    <n v="0"/>
  </r>
  <r>
    <n v="176000972"/>
    <x v="2"/>
    <x v="0"/>
    <n v="0"/>
    <x v="0"/>
    <x v="0"/>
    <x v="0"/>
    <n v="0"/>
    <s v="Stephen Connor"/>
    <x v="4"/>
    <m/>
    <m/>
    <m/>
    <m/>
    <m/>
    <m/>
    <m/>
    <m/>
    <m/>
    <n v="0"/>
    <n v="0"/>
    <n v="0"/>
    <n v="0"/>
    <n v="0"/>
    <n v="0"/>
    <n v="4"/>
    <n v="2"/>
    <n v="0"/>
    <n v="0"/>
    <n v="6"/>
    <n v="0"/>
    <n v="0"/>
    <n v="0"/>
    <n v="0"/>
    <n v="0"/>
    <n v="0"/>
    <n v="0"/>
    <n v="0"/>
    <n v="0"/>
    <n v="0"/>
  </r>
  <r>
    <n v="176000972"/>
    <x v="2"/>
    <x v="0"/>
    <n v="0"/>
    <x v="0"/>
    <x v="0"/>
    <x v="0"/>
    <n v="0"/>
    <s v="Stephen Connor"/>
    <x v="5"/>
    <n v="5"/>
    <n v="10"/>
    <n v="6"/>
    <n v="16"/>
    <m/>
    <n v="9"/>
    <n v="5"/>
    <n v="5"/>
    <n v="3"/>
    <n v="0"/>
    <n v="1"/>
    <n v="6"/>
    <n v="4"/>
    <n v="2"/>
    <n v="13"/>
    <n v="1"/>
    <n v="2"/>
    <n v="3"/>
    <n v="1"/>
    <n v="7"/>
    <n v="1"/>
    <n v="1"/>
    <n v="0"/>
    <n v="0"/>
    <n v="0"/>
    <n v="0"/>
    <n v="0"/>
    <n v="0"/>
    <n v="0"/>
    <n v="0"/>
  </r>
  <r>
    <n v="176000972"/>
    <x v="2"/>
    <x v="0"/>
    <n v="0"/>
    <x v="0"/>
    <x v="0"/>
    <x v="0"/>
    <n v="0"/>
    <s v="Stephen Connor"/>
    <x v="6"/>
    <n v="0"/>
    <n v="0"/>
    <n v="0"/>
    <n v="0"/>
    <n v="0"/>
    <n v="0"/>
    <n v="0"/>
    <n v="0"/>
    <n v="0"/>
    <n v="0"/>
    <n v="0"/>
    <n v="0"/>
    <n v="0"/>
    <n v="0"/>
    <n v="0"/>
    <n v="1"/>
    <n v="2"/>
    <n v="1"/>
    <n v="1"/>
    <n v="5"/>
    <n v="0"/>
    <n v="0"/>
    <n v="0"/>
    <n v="0"/>
    <m/>
    <n v="0"/>
    <n v="0"/>
    <n v="0"/>
    <n v="0"/>
    <m/>
  </r>
  <r>
    <n v="176000972"/>
    <x v="2"/>
    <x v="0"/>
    <m/>
    <x v="0"/>
    <x v="0"/>
    <x v="0"/>
    <n v="0"/>
    <s v="Stephen Connor"/>
    <x v="7"/>
    <m/>
    <m/>
    <m/>
    <m/>
    <m/>
    <m/>
    <m/>
    <m/>
    <m/>
    <m/>
    <m/>
    <m/>
    <m/>
    <m/>
    <m/>
    <n v="0"/>
    <n v="0"/>
    <n v="0"/>
    <n v="0"/>
    <n v="0"/>
    <n v="0"/>
    <n v="0"/>
    <n v="0"/>
    <n v="0"/>
    <n v="0"/>
    <n v="0"/>
    <n v="0"/>
    <n v="0"/>
    <n v="0"/>
    <n v="0"/>
  </r>
  <r>
    <n v="176000972"/>
    <x v="2"/>
    <x v="0"/>
    <n v="0"/>
    <x v="0"/>
    <x v="0"/>
    <x v="0"/>
    <n v="0"/>
    <s v="Stephen Connor"/>
    <x v="8"/>
    <m/>
    <m/>
    <m/>
    <m/>
    <m/>
    <m/>
    <m/>
    <m/>
    <m/>
    <n v="0"/>
    <n v="7"/>
    <n v="7"/>
    <n v="2"/>
    <n v="1"/>
    <n v="1"/>
    <n v="5"/>
    <n v="5"/>
    <n v="2"/>
    <n v="1"/>
    <m/>
    <n v="1"/>
    <n v="1"/>
    <n v="1"/>
    <n v="1"/>
    <m/>
    <n v="1"/>
    <n v="1"/>
    <n v="1"/>
    <n v="1"/>
    <m/>
  </r>
  <r>
    <n v="176000972"/>
    <x v="2"/>
    <x v="0"/>
    <n v="0"/>
    <x v="0"/>
    <x v="0"/>
    <x v="0"/>
    <n v="0"/>
    <s v="Stephen Connor"/>
    <x v="9"/>
    <m/>
    <m/>
    <m/>
    <m/>
    <m/>
    <m/>
    <m/>
    <m/>
    <m/>
    <n v="0"/>
    <n v="7"/>
    <n v="7"/>
    <n v="2"/>
    <n v="1"/>
    <n v="1"/>
    <n v="5"/>
    <n v="5"/>
    <n v="2"/>
    <n v="1"/>
    <m/>
    <n v="1"/>
    <n v="1"/>
    <n v="1"/>
    <n v="1"/>
    <m/>
    <n v="1"/>
    <n v="1"/>
    <n v="1"/>
    <n v="1"/>
    <m/>
  </r>
  <r>
    <n v="176000972"/>
    <x v="2"/>
    <x v="0"/>
    <n v="0"/>
    <x v="0"/>
    <x v="0"/>
    <x v="0"/>
    <n v="0"/>
    <s v="Stephen Connor"/>
    <x v="10"/>
    <n v="0"/>
    <n v="0"/>
    <n v="0"/>
    <n v="0"/>
    <n v="0"/>
    <n v="0"/>
    <n v="0"/>
    <n v="0"/>
    <n v="0"/>
    <n v="0"/>
    <n v="466104.66000000003"/>
    <n v="466104.66000000003"/>
    <n v="332931.90000000002"/>
    <n v="0"/>
    <n v="0"/>
    <n v="0"/>
    <n v="0"/>
    <n v="0"/>
    <n v="0"/>
    <m/>
    <n v="0"/>
    <n v="0"/>
    <n v="0"/>
    <n v="0"/>
    <m/>
    <n v="0"/>
    <n v="0"/>
    <n v="0"/>
    <n v="0"/>
    <m/>
  </r>
  <r>
    <n v="176000972"/>
    <x v="2"/>
    <x v="0"/>
    <n v="0"/>
    <x v="0"/>
    <x v="0"/>
    <x v="0"/>
    <n v="0"/>
    <s v="Stephen Connor"/>
    <x v="11"/>
    <m/>
    <m/>
    <m/>
    <m/>
    <n v="0"/>
    <m/>
    <m/>
    <m/>
    <m/>
    <n v="0"/>
    <n v="466104.66000000003"/>
    <n v="466104.66000000003"/>
    <n v="332931.90000000002"/>
    <n v="0"/>
    <n v="0"/>
    <n v="0"/>
    <n v="0"/>
    <n v="0"/>
    <n v="0"/>
    <m/>
    <n v="0"/>
    <n v="0"/>
    <n v="0"/>
    <n v="0"/>
    <m/>
    <n v="0"/>
    <n v="0"/>
    <n v="0"/>
    <n v="0"/>
    <m/>
  </r>
  <r>
    <n v="176000972"/>
    <x v="2"/>
    <x v="0"/>
    <n v="0"/>
    <x v="0"/>
    <x v="0"/>
    <x v="0"/>
    <n v="0"/>
    <s v="Stephen Connor"/>
    <x v="12"/>
    <m/>
    <m/>
    <m/>
    <m/>
    <m/>
    <m/>
    <m/>
    <m/>
    <m/>
    <m/>
    <m/>
    <m/>
    <n v="3"/>
    <n v="3"/>
    <n v="6"/>
    <n v="4"/>
    <n v="2"/>
    <n v="0"/>
    <n v="0"/>
    <n v="6"/>
    <n v="0"/>
    <n v="0"/>
    <n v="0"/>
    <n v="0"/>
    <n v="0"/>
    <n v="0"/>
    <n v="0"/>
    <n v="0"/>
    <n v="0"/>
    <n v="0"/>
  </r>
  <r>
    <n v="186000321"/>
    <x v="3"/>
    <x v="1"/>
    <m/>
    <x v="1"/>
    <x v="1"/>
    <x v="1"/>
    <n v="1520.17"/>
    <s v="Sharon Bibbo"/>
    <x v="0"/>
    <m/>
    <m/>
    <m/>
    <m/>
    <m/>
    <m/>
    <m/>
    <m/>
    <m/>
    <n v="0"/>
    <n v="0"/>
    <n v="0"/>
    <n v="84"/>
    <n v="-17"/>
    <n v="67"/>
    <n v="0"/>
    <n v="0"/>
    <n v="0"/>
    <n v="0"/>
    <m/>
    <n v="0"/>
    <n v="0"/>
    <n v="0"/>
    <n v="0"/>
    <m/>
    <n v="-25"/>
    <n v="-30"/>
    <n v="-30"/>
    <n v="-35"/>
    <m/>
  </r>
  <r>
    <n v="186000321"/>
    <x v="3"/>
    <x v="1"/>
    <m/>
    <x v="1"/>
    <x v="1"/>
    <x v="1"/>
    <n v="1520.17"/>
    <s v="Sharon Bibbo"/>
    <x v="1"/>
    <m/>
    <m/>
    <m/>
    <m/>
    <m/>
    <m/>
    <m/>
    <m/>
    <m/>
    <n v="0"/>
    <m/>
    <m/>
    <n v="-25"/>
    <n v="0"/>
    <n v="-25"/>
    <n v="0"/>
    <n v="0"/>
    <n v="0"/>
    <n v="0"/>
    <m/>
    <n v="0"/>
    <n v="0"/>
    <n v="0"/>
    <n v="0"/>
    <m/>
    <n v="-10"/>
    <n v="-5"/>
    <n v="-5"/>
    <n v="-5"/>
    <m/>
  </r>
  <r>
    <n v="186000321"/>
    <x v="3"/>
    <x v="1"/>
    <m/>
    <x v="1"/>
    <x v="1"/>
    <x v="1"/>
    <n v="1520.17"/>
    <s v="Sharon Bibbo"/>
    <x v="2"/>
    <m/>
    <m/>
    <m/>
    <m/>
    <m/>
    <m/>
    <m/>
    <m/>
    <m/>
    <n v="0"/>
    <m/>
    <m/>
    <n v="84"/>
    <n v="0"/>
    <n v="0"/>
    <n v="36"/>
    <n v="49"/>
    <n v="34"/>
    <n v="54"/>
    <n v="173"/>
    <n v="40"/>
    <n v="35"/>
    <n v="35"/>
    <n v="20"/>
    <n v="0"/>
    <n v="0"/>
    <n v="0"/>
    <n v="0"/>
    <n v="0"/>
    <n v="0"/>
  </r>
  <r>
    <n v="186000321"/>
    <x v="3"/>
    <x v="1"/>
    <m/>
    <x v="1"/>
    <x v="1"/>
    <x v="1"/>
    <n v="1520.17"/>
    <s v="Sharon Bibbo"/>
    <x v="3"/>
    <n v="0"/>
    <n v="0"/>
    <n v="0"/>
    <n v="0"/>
    <m/>
    <n v="0"/>
    <n v="0"/>
    <n v="0"/>
    <n v="0"/>
    <m/>
    <n v="0"/>
    <n v="0"/>
    <n v="0"/>
    <n v="0"/>
    <m/>
    <n v="35"/>
    <n v="25"/>
    <n v="30"/>
    <n v="30"/>
    <n v="120"/>
    <n v="30"/>
    <n v="30"/>
    <n v="30"/>
    <n v="55"/>
    <n v="0"/>
    <n v="35"/>
    <n v="35"/>
    <n v="35"/>
    <n v="40"/>
    <n v="0"/>
  </r>
  <r>
    <n v="186000321"/>
    <x v="3"/>
    <x v="1"/>
    <m/>
    <x v="1"/>
    <x v="1"/>
    <x v="1"/>
    <n v="1520.17"/>
    <s v="Sharon Bibbo"/>
    <x v="4"/>
    <m/>
    <m/>
    <m/>
    <m/>
    <m/>
    <m/>
    <m/>
    <m/>
    <m/>
    <n v="0"/>
    <n v="0"/>
    <n v="0"/>
    <n v="0"/>
    <n v="0"/>
    <n v="0"/>
    <n v="36"/>
    <n v="49"/>
    <n v="34"/>
    <n v="54"/>
    <n v="173"/>
    <n v="40"/>
    <n v="35"/>
    <n v="35"/>
    <n v="20"/>
    <n v="0"/>
    <n v="35"/>
    <n v="35"/>
    <n v="35"/>
    <n v="40"/>
    <n v="0"/>
  </r>
  <r>
    <n v="186000321"/>
    <x v="3"/>
    <x v="1"/>
    <m/>
    <x v="1"/>
    <x v="1"/>
    <x v="1"/>
    <n v="1520.17"/>
    <s v="Sharon Bibbo"/>
    <x v="5"/>
    <n v="24"/>
    <n v="25"/>
    <n v="36"/>
    <n v="28"/>
    <m/>
    <n v="24"/>
    <n v="17"/>
    <n v="30"/>
    <n v="25"/>
    <n v="0"/>
    <n v="30"/>
    <n v="27"/>
    <n v="18"/>
    <n v="20"/>
    <n v="95"/>
    <n v="28"/>
    <n v="44"/>
    <n v="41"/>
    <n v="39"/>
    <n v="152"/>
    <n v="19"/>
    <n v="39"/>
    <n v="26"/>
    <n v="31"/>
    <n v="0"/>
    <n v="22"/>
    <n v="35"/>
    <n v="37"/>
    <n v="35"/>
    <n v="0"/>
  </r>
  <r>
    <n v="186000321"/>
    <x v="3"/>
    <x v="1"/>
    <m/>
    <x v="1"/>
    <x v="1"/>
    <x v="1"/>
    <n v="1520.17"/>
    <s v="Sharon Bibbo"/>
    <x v="6"/>
    <n v="0"/>
    <n v="0"/>
    <n v="0"/>
    <n v="0"/>
    <n v="0"/>
    <n v="0"/>
    <n v="0"/>
    <n v="0"/>
    <n v="0"/>
    <n v="0"/>
    <n v="0"/>
    <n v="0"/>
    <n v="0"/>
    <n v="0"/>
    <n v="0"/>
    <n v="0"/>
    <n v="0"/>
    <n v="0"/>
    <n v="0"/>
    <n v="0"/>
    <n v="5"/>
    <n v="6"/>
    <n v="15"/>
    <n v="11"/>
    <m/>
    <n v="4"/>
    <n v="0"/>
    <n v="0"/>
    <n v="0"/>
    <m/>
  </r>
  <r>
    <n v="186000321"/>
    <x v="3"/>
    <x v="1"/>
    <m/>
    <x v="1"/>
    <x v="1"/>
    <x v="1"/>
    <n v="1520.17"/>
    <s v="Sharon Bibbo"/>
    <x v="7"/>
    <m/>
    <m/>
    <m/>
    <m/>
    <m/>
    <m/>
    <m/>
    <m/>
    <m/>
    <m/>
    <m/>
    <m/>
    <m/>
    <m/>
    <m/>
    <n v="32"/>
    <n v="37"/>
    <n v="46"/>
    <n v="50"/>
    <n v="0"/>
    <n v="21"/>
    <n v="32"/>
    <n v="29"/>
    <n v="39"/>
    <n v="0"/>
    <n v="0"/>
    <n v="0"/>
    <n v="0"/>
    <n v="0"/>
    <n v="0"/>
  </r>
  <r>
    <n v="186000321"/>
    <x v="3"/>
    <x v="1"/>
    <n v="10"/>
    <x v="1"/>
    <x v="1"/>
    <x v="1"/>
    <n v="1520.17"/>
    <s v="Sharon Bibbo"/>
    <x v="8"/>
    <n v="7"/>
    <n v="12"/>
    <n v="7"/>
    <n v="8"/>
    <m/>
    <n v="18"/>
    <n v="11"/>
    <n v="11"/>
    <n v="14"/>
    <n v="0"/>
    <n v="7"/>
    <n v="24"/>
    <n v="23"/>
    <n v="14"/>
    <n v="14"/>
    <n v="16"/>
    <n v="35"/>
    <n v="23"/>
    <n v="27"/>
    <m/>
    <n v="37"/>
    <n v="40"/>
    <n v="46"/>
    <n v="28"/>
    <m/>
    <n v="6"/>
    <n v="-29"/>
    <n v="-66"/>
    <n v="-101"/>
    <m/>
  </r>
  <r>
    <n v="186000321"/>
    <x v="3"/>
    <x v="1"/>
    <n v="10"/>
    <x v="1"/>
    <x v="1"/>
    <x v="1"/>
    <n v="1520.17"/>
    <s v="Sharon Bibbo"/>
    <x v="9"/>
    <n v="7"/>
    <n v="12"/>
    <n v="7"/>
    <n v="8"/>
    <m/>
    <n v="18"/>
    <n v="11"/>
    <n v="11"/>
    <n v="14"/>
    <n v="0"/>
    <n v="7"/>
    <n v="24"/>
    <n v="23"/>
    <n v="14"/>
    <n v="14"/>
    <n v="16"/>
    <n v="35"/>
    <n v="23"/>
    <n v="27"/>
    <m/>
    <n v="37"/>
    <n v="40"/>
    <n v="46"/>
    <n v="28"/>
    <m/>
    <n v="31"/>
    <n v="26"/>
    <n v="19"/>
    <n v="19"/>
    <m/>
  </r>
  <r>
    <n v="186000321"/>
    <x v="3"/>
    <x v="1"/>
    <m/>
    <x v="1"/>
    <x v="1"/>
    <x v="1"/>
    <n v="1520.17"/>
    <s v="Sharon Bibbo"/>
    <x v="10"/>
    <n v="9197.6499999999978"/>
    <n v="15767.399999999998"/>
    <n v="9197.6499999999978"/>
    <n v="10511.599999999999"/>
    <n v="0"/>
    <n v="23651.1"/>
    <n v="14453.449999999997"/>
    <n v="14453.449999999997"/>
    <n v="18395.299999999996"/>
    <n v="0"/>
    <n v="9197.6499999999978"/>
    <n v="31534.799999999996"/>
    <n v="30220.849999999995"/>
    <n v="21282.38"/>
    <n v="21282.38"/>
    <n v="24322.720000000001"/>
    <n v="53205.950000000004"/>
    <n v="34963.910000000003"/>
    <n v="41044.590000000004"/>
    <m/>
    <n v="56246.29"/>
    <n v="60806.8"/>
    <n v="69927.820000000007"/>
    <n v="42564.76"/>
    <m/>
    <n v="47125.270000000004"/>
    <n v="39524.42"/>
    <n v="28883.230000000003"/>
    <n v="28883.230000000003"/>
    <m/>
  </r>
  <r>
    <n v="186000321"/>
    <x v="3"/>
    <x v="1"/>
    <m/>
    <x v="1"/>
    <x v="1"/>
    <x v="1"/>
    <n v="1520.17"/>
    <s v="Sharon Bibbo"/>
    <x v="11"/>
    <m/>
    <m/>
    <m/>
    <m/>
    <n v="0"/>
    <m/>
    <m/>
    <m/>
    <m/>
    <n v="0"/>
    <n v="9197.6499999999978"/>
    <n v="31534.799999999996"/>
    <n v="30220.849999999995"/>
    <n v="21282.38"/>
    <n v="21282.38"/>
    <n v="24322.720000000001"/>
    <n v="53205.950000000004"/>
    <n v="34963.910000000003"/>
    <n v="41044.590000000004"/>
    <m/>
    <n v="56246.29"/>
    <n v="60806.8"/>
    <n v="69927.820000000007"/>
    <n v="42564.76"/>
    <m/>
    <n v="9121.02"/>
    <n v="0"/>
    <n v="0"/>
    <n v="0"/>
    <m/>
  </r>
  <r>
    <n v="186000321"/>
    <x v="3"/>
    <x v="1"/>
    <m/>
    <x v="1"/>
    <x v="1"/>
    <x v="1"/>
    <n v="1520.17"/>
    <s v="Sharon Bibbo"/>
    <x v="12"/>
    <m/>
    <m/>
    <m/>
    <m/>
    <m/>
    <m/>
    <m/>
    <m/>
    <m/>
    <m/>
    <m/>
    <m/>
    <m/>
    <n v="17"/>
    <n v="17"/>
    <n v="36"/>
    <n v="49"/>
    <n v="34"/>
    <n v="54"/>
    <n v="173"/>
    <n v="40"/>
    <n v="35"/>
    <n v="35"/>
    <n v="20"/>
    <n v="0"/>
    <n v="25"/>
    <n v="30"/>
    <n v="30"/>
    <n v="35"/>
    <n v="0"/>
  </r>
  <r>
    <n v="186000872"/>
    <x v="4"/>
    <x v="1"/>
    <m/>
    <x v="1"/>
    <x v="1"/>
    <x v="1"/>
    <n v="478.46"/>
    <s v="Paul Brusco"/>
    <x v="0"/>
    <m/>
    <m/>
    <m/>
    <m/>
    <m/>
    <m/>
    <m/>
    <m/>
    <m/>
    <n v="0"/>
    <n v="0"/>
    <n v="0"/>
    <n v="375"/>
    <n v="-65"/>
    <n v="310"/>
    <n v="0"/>
    <n v="0"/>
    <n v="0"/>
    <n v="0"/>
    <m/>
    <n v="0"/>
    <n v="0"/>
    <n v="0"/>
    <n v="0"/>
    <m/>
    <n v="-45"/>
    <n v="-50"/>
    <n v="-50"/>
    <n v="-55"/>
    <m/>
  </r>
  <r>
    <n v="186000872"/>
    <x v="4"/>
    <x v="1"/>
    <m/>
    <x v="1"/>
    <x v="1"/>
    <x v="1"/>
    <n v="478.46"/>
    <s v="Paul Brusco"/>
    <x v="1"/>
    <m/>
    <m/>
    <m/>
    <m/>
    <m/>
    <m/>
    <m/>
    <m/>
    <m/>
    <n v="0"/>
    <m/>
    <m/>
    <n v="-25"/>
    <n v="0"/>
    <n v="-25"/>
    <n v="0"/>
    <n v="0"/>
    <n v="0"/>
    <n v="0"/>
    <m/>
    <n v="0"/>
    <n v="0"/>
    <n v="0"/>
    <n v="0"/>
    <m/>
    <n v="-5"/>
    <n v="-10"/>
    <n v="-10"/>
    <n v="5"/>
    <m/>
  </r>
  <r>
    <n v="186000872"/>
    <x v="4"/>
    <x v="1"/>
    <m/>
    <x v="1"/>
    <x v="1"/>
    <x v="1"/>
    <n v="478.46"/>
    <s v="Paul Brusco"/>
    <x v="2"/>
    <m/>
    <m/>
    <m/>
    <m/>
    <m/>
    <m/>
    <m/>
    <m/>
    <m/>
    <n v="0"/>
    <m/>
    <m/>
    <n v="375"/>
    <n v="0"/>
    <n v="0"/>
    <n v="55"/>
    <n v="90"/>
    <n v="50"/>
    <n v="120"/>
    <n v="315"/>
    <n v="40"/>
    <n v="60"/>
    <n v="45"/>
    <n v="40"/>
    <n v="0"/>
    <n v="0"/>
    <n v="0"/>
    <n v="0"/>
    <n v="0"/>
    <n v="0"/>
  </r>
  <r>
    <n v="186000872"/>
    <x v="4"/>
    <x v="1"/>
    <m/>
    <x v="1"/>
    <x v="1"/>
    <x v="1"/>
    <n v="478.46"/>
    <s v="Paul Brusco"/>
    <x v="3"/>
    <n v="0"/>
    <n v="0"/>
    <n v="0"/>
    <n v="0"/>
    <m/>
    <n v="0"/>
    <n v="0"/>
    <n v="0"/>
    <n v="0"/>
    <m/>
    <n v="0"/>
    <n v="0"/>
    <n v="0"/>
    <n v="0"/>
    <m/>
    <n v="90"/>
    <n v="90"/>
    <n v="95"/>
    <n v="100"/>
    <n v="375"/>
    <n v="50"/>
    <n v="65"/>
    <n v="95"/>
    <n v="120"/>
    <n v="0"/>
    <n v="50"/>
    <n v="60"/>
    <n v="60"/>
    <n v="50"/>
    <n v="0"/>
  </r>
  <r>
    <n v="186000872"/>
    <x v="4"/>
    <x v="1"/>
    <m/>
    <x v="1"/>
    <x v="1"/>
    <x v="1"/>
    <n v="478.46"/>
    <s v="Paul Brusco"/>
    <x v="4"/>
    <m/>
    <m/>
    <m/>
    <m/>
    <m/>
    <m/>
    <m/>
    <m/>
    <m/>
    <n v="0"/>
    <n v="0"/>
    <n v="0"/>
    <n v="0"/>
    <n v="0"/>
    <n v="0"/>
    <n v="55"/>
    <n v="90"/>
    <n v="50"/>
    <n v="120"/>
    <n v="315"/>
    <n v="40"/>
    <n v="60"/>
    <n v="45"/>
    <n v="40"/>
    <n v="0"/>
    <n v="50"/>
    <n v="60"/>
    <n v="60"/>
    <n v="50"/>
    <n v="0"/>
  </r>
  <r>
    <n v="186000872"/>
    <x v="4"/>
    <x v="1"/>
    <m/>
    <x v="1"/>
    <x v="1"/>
    <x v="1"/>
    <n v="478.46"/>
    <s v="Paul Brusco"/>
    <x v="5"/>
    <n v="57"/>
    <n v="70"/>
    <n v="79"/>
    <n v="75"/>
    <m/>
    <n v="98"/>
    <n v="105"/>
    <n v="88"/>
    <n v="94"/>
    <n v="0"/>
    <n v="101"/>
    <n v="97"/>
    <n v="57"/>
    <n v="90"/>
    <n v="345"/>
    <n v="60"/>
    <n v="78"/>
    <n v="64"/>
    <n v="68"/>
    <n v="270"/>
    <n v="63"/>
    <n v="40"/>
    <n v="49"/>
    <n v="63"/>
    <n v="0"/>
    <n v="49"/>
    <n v="52"/>
    <n v="50"/>
    <n v="65"/>
    <n v="0"/>
  </r>
  <r>
    <n v="186000872"/>
    <x v="4"/>
    <x v="1"/>
    <m/>
    <x v="1"/>
    <x v="1"/>
    <x v="1"/>
    <n v="478.46"/>
    <s v="Paul Brusco"/>
    <x v="6"/>
    <n v="0"/>
    <n v="0"/>
    <n v="0"/>
    <n v="0"/>
    <n v="0"/>
    <n v="0"/>
    <n v="0"/>
    <n v="0"/>
    <n v="0"/>
    <n v="0"/>
    <n v="0"/>
    <n v="0"/>
    <n v="0"/>
    <n v="0"/>
    <n v="0"/>
    <n v="0"/>
    <n v="0"/>
    <n v="0"/>
    <n v="0"/>
    <n v="0"/>
    <n v="15"/>
    <n v="17"/>
    <n v="13"/>
    <n v="9"/>
    <m/>
    <n v="9"/>
    <n v="0"/>
    <n v="0"/>
    <n v="0"/>
    <m/>
  </r>
  <r>
    <n v="186000872"/>
    <x v="4"/>
    <x v="1"/>
    <m/>
    <x v="1"/>
    <x v="1"/>
    <x v="1"/>
    <n v="478.46"/>
    <s v="Paul Brusco"/>
    <x v="7"/>
    <m/>
    <m/>
    <m/>
    <m/>
    <m/>
    <m/>
    <m/>
    <m/>
    <m/>
    <m/>
    <m/>
    <m/>
    <m/>
    <m/>
    <m/>
    <n v="81"/>
    <n v="75"/>
    <n v="65"/>
    <n v="66"/>
    <n v="0"/>
    <n v="59"/>
    <n v="46"/>
    <n v="51"/>
    <n v="67"/>
    <n v="0"/>
    <n v="0"/>
    <n v="0"/>
    <n v="0"/>
    <n v="0"/>
    <n v="0"/>
  </r>
  <r>
    <n v="186000872"/>
    <x v="4"/>
    <x v="1"/>
    <n v="45"/>
    <x v="1"/>
    <x v="1"/>
    <x v="1"/>
    <n v="478.46"/>
    <s v="Paul Brusco"/>
    <x v="8"/>
    <n v="36"/>
    <n v="35"/>
    <n v="14"/>
    <n v="26"/>
    <m/>
    <n v="32"/>
    <n v="17"/>
    <n v="37"/>
    <n v="64"/>
    <n v="0"/>
    <n v="56"/>
    <n v="54"/>
    <n v="65"/>
    <n v="64"/>
    <n v="64"/>
    <n v="38"/>
    <n v="53"/>
    <n v="38"/>
    <n v="92"/>
    <m/>
    <n v="73"/>
    <n v="88"/>
    <n v="82"/>
    <n v="55"/>
    <m/>
    <n v="6"/>
    <n v="-46"/>
    <n v="-96"/>
    <n v="-161"/>
    <m/>
  </r>
  <r>
    <n v="186000872"/>
    <x v="4"/>
    <x v="1"/>
    <n v="45"/>
    <x v="1"/>
    <x v="1"/>
    <x v="1"/>
    <n v="478.46"/>
    <s v="Paul Brusco"/>
    <x v="9"/>
    <n v="36"/>
    <n v="35"/>
    <n v="14"/>
    <n v="26"/>
    <m/>
    <n v="32"/>
    <n v="17"/>
    <n v="37"/>
    <n v="64"/>
    <n v="0"/>
    <n v="56"/>
    <n v="54"/>
    <n v="65"/>
    <n v="64"/>
    <n v="64"/>
    <n v="38"/>
    <n v="53"/>
    <n v="38"/>
    <n v="92"/>
    <m/>
    <n v="73"/>
    <n v="88"/>
    <n v="82"/>
    <n v="55"/>
    <m/>
    <n v="51"/>
    <n v="49"/>
    <n v="49"/>
    <n v="39"/>
    <m/>
  </r>
  <r>
    <n v="186000872"/>
    <x v="4"/>
    <x v="1"/>
    <m/>
    <x v="1"/>
    <x v="1"/>
    <x v="1"/>
    <n v="478.46"/>
    <s v="Paul Brusco"/>
    <x v="10"/>
    <n v="16557.84"/>
    <n v="16097.9"/>
    <n v="6439.16"/>
    <n v="11958.44"/>
    <n v="0"/>
    <n v="14718.08"/>
    <n v="7818.98"/>
    <n v="17017.78"/>
    <n v="29436.16"/>
    <n v="0"/>
    <n v="25756.639999999999"/>
    <n v="24836.76"/>
    <n v="29896.1"/>
    <n v="30621.439999999999"/>
    <n v="30621.439999999999"/>
    <n v="18181.48"/>
    <n v="25358.379999999997"/>
    <n v="18181.48"/>
    <n v="44018.32"/>
    <m/>
    <n v="34927.58"/>
    <n v="42104.479999999996"/>
    <n v="39233.72"/>
    <n v="26315.3"/>
    <m/>
    <n v="24401.46"/>
    <n v="23444.539999999997"/>
    <n v="23444.539999999997"/>
    <n v="18659.939999999999"/>
    <m/>
  </r>
  <r>
    <n v="186000872"/>
    <x v="4"/>
    <x v="1"/>
    <m/>
    <x v="1"/>
    <x v="1"/>
    <x v="1"/>
    <n v="478.46"/>
    <s v="Paul Brusco"/>
    <x v="11"/>
    <m/>
    <m/>
    <m/>
    <m/>
    <n v="0"/>
    <m/>
    <m/>
    <m/>
    <m/>
    <n v="0"/>
    <n v="25756.639999999999"/>
    <n v="24836.76"/>
    <n v="29896.1"/>
    <n v="30621.439999999999"/>
    <n v="30621.439999999999"/>
    <n v="18181.48"/>
    <n v="25358.379999999997"/>
    <n v="18181.48"/>
    <n v="44018.32"/>
    <m/>
    <n v="34927.58"/>
    <n v="42104.479999999996"/>
    <n v="39233.72"/>
    <n v="26315.3"/>
    <m/>
    <n v="2870.7599999999998"/>
    <n v="0"/>
    <n v="0"/>
    <n v="0"/>
    <m/>
  </r>
  <r>
    <n v="186000872"/>
    <x v="4"/>
    <x v="1"/>
    <m/>
    <x v="1"/>
    <x v="1"/>
    <x v="1"/>
    <n v="478.46"/>
    <s v="Paul Brusco"/>
    <x v="12"/>
    <m/>
    <m/>
    <m/>
    <m/>
    <m/>
    <m/>
    <m/>
    <m/>
    <m/>
    <m/>
    <m/>
    <m/>
    <m/>
    <n v="65"/>
    <n v="65"/>
    <n v="55"/>
    <n v="90"/>
    <n v="50"/>
    <n v="120"/>
    <n v="315"/>
    <n v="40"/>
    <n v="60"/>
    <n v="45"/>
    <n v="40"/>
    <n v="0"/>
    <n v="45"/>
    <n v="50"/>
    <n v="50"/>
    <n v="55"/>
    <n v="0"/>
  </r>
  <r>
    <n v="186001500"/>
    <x v="5"/>
    <x v="2"/>
    <m/>
    <x v="1"/>
    <x v="1"/>
    <x v="1"/>
    <n v="774.9"/>
    <s v="Ee Ling Lim"/>
    <x v="0"/>
    <m/>
    <m/>
    <m/>
    <m/>
    <m/>
    <m/>
    <m/>
    <m/>
    <m/>
    <n v="0"/>
    <n v="0"/>
    <n v="0"/>
    <n v="420"/>
    <n v="-112"/>
    <n v="308"/>
    <n v="0"/>
    <n v="0"/>
    <n v="0"/>
    <n v="0"/>
    <m/>
    <n v="0"/>
    <n v="0"/>
    <n v="0"/>
    <n v="0"/>
    <m/>
    <n v="-60"/>
    <n v="-55"/>
    <n v="-50"/>
    <n v="-55"/>
    <m/>
  </r>
  <r>
    <n v="186001500"/>
    <x v="5"/>
    <x v="2"/>
    <m/>
    <x v="1"/>
    <x v="1"/>
    <x v="1"/>
    <n v="774.9"/>
    <s v="Ee Ling Lim"/>
    <x v="1"/>
    <m/>
    <m/>
    <m/>
    <m/>
    <m/>
    <m/>
    <m/>
    <m/>
    <m/>
    <n v="0"/>
    <m/>
    <m/>
    <n v="-96"/>
    <n v="0"/>
    <n v="-96"/>
    <n v="0"/>
    <n v="0"/>
    <n v="0"/>
    <n v="0"/>
    <m/>
    <n v="0"/>
    <n v="0"/>
    <n v="0"/>
    <n v="0"/>
    <m/>
    <n v="0"/>
    <n v="-5"/>
    <n v="-10"/>
    <n v="-5"/>
    <m/>
  </r>
  <r>
    <n v="186001500"/>
    <x v="5"/>
    <x v="2"/>
    <m/>
    <x v="1"/>
    <x v="1"/>
    <x v="1"/>
    <n v="774.9"/>
    <s v="Ee Ling Lim"/>
    <x v="2"/>
    <m/>
    <m/>
    <m/>
    <m/>
    <m/>
    <m/>
    <m/>
    <m/>
    <m/>
    <n v="0"/>
    <m/>
    <m/>
    <m/>
    <n v="0"/>
    <n v="0"/>
    <n v="60"/>
    <n v="80"/>
    <n v="90"/>
    <n v="80"/>
    <n v="310"/>
    <n v="30"/>
    <n v="32"/>
    <n v="38"/>
    <n v="30"/>
    <n v="0"/>
    <n v="0"/>
    <n v="0"/>
    <n v="0"/>
    <n v="0"/>
    <n v="0"/>
  </r>
  <r>
    <n v="186001500"/>
    <x v="5"/>
    <x v="2"/>
    <m/>
    <x v="1"/>
    <x v="1"/>
    <x v="1"/>
    <n v="774.9"/>
    <s v="Ee Ling Lim"/>
    <x v="3"/>
    <n v="0"/>
    <n v="0"/>
    <n v="0"/>
    <n v="0"/>
    <m/>
    <n v="0"/>
    <n v="0"/>
    <n v="0"/>
    <n v="0"/>
    <m/>
    <n v="0"/>
    <n v="0"/>
    <n v="0"/>
    <n v="0"/>
    <m/>
    <n v="100"/>
    <n v="100"/>
    <n v="100"/>
    <n v="120"/>
    <n v="420"/>
    <n v="40"/>
    <n v="40"/>
    <n v="40"/>
    <n v="90"/>
    <n v="0"/>
    <n v="60"/>
    <n v="60"/>
    <n v="60"/>
    <n v="60"/>
    <n v="0"/>
  </r>
  <r>
    <n v="186001500"/>
    <x v="5"/>
    <x v="2"/>
    <m/>
    <x v="1"/>
    <x v="1"/>
    <x v="1"/>
    <n v="774.9"/>
    <s v="Ee Ling Lim"/>
    <x v="4"/>
    <m/>
    <m/>
    <m/>
    <m/>
    <m/>
    <m/>
    <m/>
    <m/>
    <m/>
    <n v="0"/>
    <n v="160"/>
    <n v="144"/>
    <n v="96"/>
    <n v="112"/>
    <n v="512"/>
    <n v="60"/>
    <n v="80"/>
    <n v="90"/>
    <n v="80"/>
    <n v="310"/>
    <n v="30"/>
    <n v="32"/>
    <n v="38"/>
    <n v="30"/>
    <n v="0"/>
    <n v="60"/>
    <n v="60"/>
    <n v="60"/>
    <n v="60"/>
    <n v="0"/>
  </r>
  <r>
    <n v="186001500"/>
    <x v="5"/>
    <x v="2"/>
    <m/>
    <x v="1"/>
    <x v="1"/>
    <x v="1"/>
    <n v="774.9"/>
    <s v="Ee Ling Lim"/>
    <x v="5"/>
    <n v="55"/>
    <n v="87"/>
    <n v="74"/>
    <n v="107"/>
    <m/>
    <n v="98"/>
    <n v="108"/>
    <n v="87"/>
    <n v="150"/>
    <n v="0"/>
    <n v="141"/>
    <n v="109"/>
    <n v="74"/>
    <n v="110"/>
    <n v="434"/>
    <n v="47"/>
    <n v="71"/>
    <n v="55"/>
    <n v="60"/>
    <n v="233"/>
    <n v="58"/>
    <n v="53"/>
    <n v="72"/>
    <n v="55"/>
    <n v="0"/>
    <n v="55"/>
    <n v="58"/>
    <n v="53"/>
    <n v="60"/>
    <n v="0"/>
  </r>
  <r>
    <n v="186001500"/>
    <x v="5"/>
    <x v="2"/>
    <m/>
    <x v="1"/>
    <x v="1"/>
    <x v="1"/>
    <n v="774.9"/>
    <s v="Ee Ling Lim"/>
    <x v="6"/>
    <n v="0"/>
    <n v="0"/>
    <n v="0"/>
    <n v="0"/>
    <n v="0"/>
    <n v="0"/>
    <n v="0"/>
    <n v="0"/>
    <n v="0"/>
    <n v="0"/>
    <n v="0"/>
    <n v="0"/>
    <n v="0"/>
    <n v="0"/>
    <n v="0"/>
    <n v="0"/>
    <n v="0"/>
    <n v="0"/>
    <n v="0"/>
    <n v="0"/>
    <n v="12"/>
    <n v="14"/>
    <n v="13"/>
    <n v="9"/>
    <m/>
    <n v="3"/>
    <n v="0"/>
    <n v="0"/>
    <n v="0"/>
    <m/>
  </r>
  <r>
    <n v="186001500"/>
    <x v="5"/>
    <x v="2"/>
    <m/>
    <x v="1"/>
    <x v="1"/>
    <x v="1"/>
    <n v="774.9"/>
    <s v="Ee Ling Lim"/>
    <x v="7"/>
    <m/>
    <m/>
    <m/>
    <m/>
    <m/>
    <m/>
    <m/>
    <m/>
    <m/>
    <m/>
    <m/>
    <m/>
    <m/>
    <m/>
    <m/>
    <n v="67"/>
    <n v="69"/>
    <n v="49"/>
    <n v="64"/>
    <n v="0"/>
    <n v="60"/>
    <n v="59"/>
    <n v="72"/>
    <n v="63"/>
    <n v="0"/>
    <n v="0"/>
    <n v="0"/>
    <n v="0"/>
    <n v="0"/>
    <n v="0"/>
  </r>
  <r>
    <n v="186001500"/>
    <x v="5"/>
    <x v="2"/>
    <n v="30"/>
    <x v="1"/>
    <x v="1"/>
    <x v="1"/>
    <n v="774.9"/>
    <s v="Ee Ling Lim"/>
    <x v="8"/>
    <n v="35"/>
    <n v="35"/>
    <n v="40"/>
    <n v="36"/>
    <m/>
    <n v="34"/>
    <n v="30"/>
    <n v="23"/>
    <n v="96"/>
    <n v="0"/>
    <n v="47"/>
    <n v="45"/>
    <n v="62"/>
    <n v="95"/>
    <n v="95"/>
    <n v="72"/>
    <n v="100"/>
    <n v="141"/>
    <n v="157"/>
    <m/>
    <n v="128"/>
    <n v="106"/>
    <n v="71"/>
    <n v="38"/>
    <m/>
    <n v="-17"/>
    <n v="-75"/>
    <n v="-128"/>
    <n v="-188"/>
    <m/>
  </r>
  <r>
    <n v="186001500"/>
    <x v="5"/>
    <x v="2"/>
    <n v="30"/>
    <x v="1"/>
    <x v="1"/>
    <x v="1"/>
    <n v="774.9"/>
    <s v="Ee Ling Lim"/>
    <x v="9"/>
    <n v="35"/>
    <n v="35"/>
    <n v="40"/>
    <n v="36"/>
    <m/>
    <n v="34"/>
    <n v="30"/>
    <n v="23"/>
    <n v="96"/>
    <n v="0"/>
    <n v="47"/>
    <n v="45"/>
    <n v="62"/>
    <n v="95"/>
    <n v="95"/>
    <n v="72"/>
    <n v="100"/>
    <n v="141"/>
    <n v="157"/>
    <m/>
    <n v="128"/>
    <n v="106"/>
    <n v="71"/>
    <n v="38"/>
    <m/>
    <n v="43"/>
    <n v="40"/>
    <n v="37"/>
    <n v="32"/>
    <m/>
  </r>
  <r>
    <n v="186001500"/>
    <x v="5"/>
    <x v="2"/>
    <m/>
    <x v="1"/>
    <x v="1"/>
    <x v="1"/>
    <n v="774.9"/>
    <s v="Ee Ling Lim"/>
    <x v="10"/>
    <n v="24099.599999999999"/>
    <n v="24099.599999999999"/>
    <n v="27542.399999999998"/>
    <n v="24788.159999999996"/>
    <n v="0"/>
    <n v="23411.039999999997"/>
    <n v="20656.8"/>
    <n v="15836.88"/>
    <n v="66101.759999999995"/>
    <n v="0"/>
    <n v="32362.319999999996"/>
    <n v="30985.199999999997"/>
    <n v="42690.719999999994"/>
    <n v="73615.5"/>
    <n v="73615.5"/>
    <n v="55792.799999999996"/>
    <n v="77490"/>
    <n v="109260.9"/>
    <n v="121659.3"/>
    <m/>
    <n v="99187.199999999997"/>
    <n v="82139.399999999994"/>
    <n v="55017.9"/>
    <n v="29446.2"/>
    <m/>
    <n v="33320.699999999997"/>
    <n v="30996"/>
    <n v="28671.3"/>
    <n v="24796.799999999999"/>
    <m/>
  </r>
  <r>
    <n v="186001500"/>
    <x v="5"/>
    <x v="2"/>
    <m/>
    <x v="1"/>
    <x v="1"/>
    <x v="1"/>
    <n v="774.9"/>
    <s v="Ee Ling Lim"/>
    <x v="11"/>
    <m/>
    <m/>
    <m/>
    <m/>
    <n v="0"/>
    <m/>
    <m/>
    <m/>
    <m/>
    <n v="0"/>
    <n v="32362.319999999996"/>
    <n v="30985.199999999997"/>
    <n v="42690.719999999994"/>
    <n v="73615.5"/>
    <n v="73615.5"/>
    <n v="55792.799999999996"/>
    <n v="77490"/>
    <n v="109260.9"/>
    <n v="121659.3"/>
    <m/>
    <n v="99187.199999999997"/>
    <n v="82139.399999999994"/>
    <n v="55017.9"/>
    <n v="29446.2"/>
    <m/>
    <n v="0"/>
    <n v="0"/>
    <n v="0"/>
    <n v="0"/>
    <m/>
  </r>
  <r>
    <n v="186001500"/>
    <x v="5"/>
    <x v="2"/>
    <m/>
    <x v="1"/>
    <x v="1"/>
    <x v="1"/>
    <n v="774.9"/>
    <s v="Ee Ling Lim"/>
    <x v="12"/>
    <m/>
    <m/>
    <m/>
    <m/>
    <m/>
    <m/>
    <m/>
    <m/>
    <m/>
    <m/>
    <m/>
    <m/>
    <m/>
    <n v="112"/>
    <n v="112"/>
    <n v="60"/>
    <n v="80"/>
    <n v="90"/>
    <n v="80"/>
    <n v="310"/>
    <n v="30"/>
    <n v="32"/>
    <n v="38"/>
    <n v="30"/>
    <n v="0"/>
    <n v="60"/>
    <n v="55"/>
    <n v="50"/>
    <n v="55"/>
    <n v="0"/>
  </r>
  <r>
    <n v="186001515"/>
    <x v="6"/>
    <x v="2"/>
    <m/>
    <x v="1"/>
    <x v="1"/>
    <x v="2"/>
    <n v="2646.3"/>
    <s v="Ee Ling Lim"/>
    <x v="0"/>
    <m/>
    <m/>
    <m/>
    <m/>
    <m/>
    <m/>
    <m/>
    <m/>
    <m/>
    <n v="0"/>
    <n v="0"/>
    <n v="0"/>
    <n v="245"/>
    <n v="-41"/>
    <n v="204"/>
    <n v="0"/>
    <n v="0"/>
    <n v="0"/>
    <n v="0"/>
    <m/>
    <n v="0"/>
    <n v="0"/>
    <n v="0"/>
    <n v="0"/>
    <m/>
    <n v="-30"/>
    <n v="-30"/>
    <n v="-20"/>
    <n v="-25"/>
    <m/>
  </r>
  <r>
    <n v="186001515"/>
    <x v="6"/>
    <x v="2"/>
    <m/>
    <x v="1"/>
    <x v="1"/>
    <x v="2"/>
    <n v="2646.3"/>
    <s v="Ee Ling Lim"/>
    <x v="1"/>
    <m/>
    <m/>
    <m/>
    <m/>
    <m/>
    <m/>
    <m/>
    <m/>
    <m/>
    <n v="0"/>
    <m/>
    <m/>
    <n v="-50"/>
    <n v="0"/>
    <n v="-50"/>
    <n v="0"/>
    <n v="0"/>
    <n v="0"/>
    <n v="0"/>
    <m/>
    <n v="0"/>
    <n v="0"/>
    <n v="0"/>
    <n v="0"/>
    <m/>
    <n v="5"/>
    <n v="5"/>
    <n v="-5"/>
    <n v="0"/>
    <m/>
  </r>
  <r>
    <n v="186001515"/>
    <x v="6"/>
    <x v="2"/>
    <m/>
    <x v="1"/>
    <x v="1"/>
    <x v="2"/>
    <n v="2646.3"/>
    <s v="Ee Ling Lim"/>
    <x v="2"/>
    <m/>
    <m/>
    <m/>
    <m/>
    <m/>
    <m/>
    <m/>
    <m/>
    <m/>
    <n v="0"/>
    <m/>
    <m/>
    <m/>
    <n v="0"/>
    <n v="0"/>
    <n v="25"/>
    <n v="49"/>
    <n v="40"/>
    <n v="55"/>
    <n v="169"/>
    <n v="30"/>
    <n v="50"/>
    <n v="40"/>
    <n v="30"/>
    <n v="0"/>
    <n v="0"/>
    <n v="0"/>
    <n v="0"/>
    <n v="0"/>
    <n v="0"/>
  </r>
  <r>
    <n v="186001515"/>
    <x v="6"/>
    <x v="2"/>
    <m/>
    <x v="1"/>
    <x v="1"/>
    <x v="2"/>
    <n v="2646.3"/>
    <s v="Ee Ling Lim"/>
    <x v="3"/>
    <n v="0"/>
    <n v="0"/>
    <n v="0"/>
    <n v="0"/>
    <m/>
    <n v="0"/>
    <n v="0"/>
    <n v="0"/>
    <n v="0"/>
    <m/>
    <n v="0"/>
    <n v="0"/>
    <n v="0"/>
    <n v="0"/>
    <m/>
    <n v="50"/>
    <n v="40"/>
    <n v="50"/>
    <n v="60"/>
    <n v="200"/>
    <n v="30"/>
    <n v="30"/>
    <n v="55"/>
    <n v="65"/>
    <n v="0"/>
    <n v="25"/>
    <n v="25"/>
    <n v="25"/>
    <n v="25"/>
    <n v="0"/>
  </r>
  <r>
    <n v="186001515"/>
    <x v="6"/>
    <x v="2"/>
    <m/>
    <x v="1"/>
    <x v="1"/>
    <x v="2"/>
    <n v="2646.3"/>
    <s v="Ee Ling Lim"/>
    <x v="4"/>
    <m/>
    <m/>
    <m/>
    <m/>
    <m/>
    <m/>
    <m/>
    <m/>
    <m/>
    <n v="0"/>
    <n v="65"/>
    <n v="70"/>
    <n v="55"/>
    <n v="41"/>
    <n v="231"/>
    <n v="25"/>
    <n v="49"/>
    <n v="40"/>
    <n v="55"/>
    <n v="169"/>
    <n v="30"/>
    <n v="50"/>
    <n v="40"/>
    <n v="30"/>
    <n v="0"/>
    <n v="25"/>
    <n v="25"/>
    <n v="25"/>
    <n v="25"/>
    <n v="0"/>
  </r>
  <r>
    <n v="186001515"/>
    <x v="6"/>
    <x v="2"/>
    <m/>
    <x v="1"/>
    <x v="1"/>
    <x v="2"/>
    <n v="2646.3"/>
    <s v="Ee Ling Lim"/>
    <x v="5"/>
    <n v="38"/>
    <n v="50"/>
    <n v="48"/>
    <n v="50"/>
    <m/>
    <n v="59"/>
    <n v="57"/>
    <n v="49"/>
    <n v="73"/>
    <n v="0"/>
    <n v="54"/>
    <n v="60"/>
    <n v="38"/>
    <n v="60"/>
    <n v="212"/>
    <n v="31"/>
    <n v="44"/>
    <n v="45"/>
    <n v="29"/>
    <n v="149"/>
    <n v="53"/>
    <n v="32"/>
    <n v="21"/>
    <n v="43"/>
    <n v="0"/>
    <n v="28"/>
    <n v="35"/>
    <n v="30"/>
    <n v="40"/>
    <n v="0"/>
  </r>
  <r>
    <n v="186001515"/>
    <x v="6"/>
    <x v="2"/>
    <m/>
    <x v="1"/>
    <x v="1"/>
    <x v="2"/>
    <n v="2646.3"/>
    <s v="Ee Ling Lim"/>
    <x v="6"/>
    <n v="0"/>
    <n v="0"/>
    <n v="0"/>
    <n v="0"/>
    <n v="0"/>
    <n v="0"/>
    <n v="0"/>
    <n v="0"/>
    <n v="0"/>
    <n v="0"/>
    <n v="0"/>
    <n v="0"/>
    <n v="0"/>
    <n v="0"/>
    <n v="0"/>
    <n v="0"/>
    <n v="0"/>
    <n v="0"/>
    <n v="0"/>
    <n v="0"/>
    <n v="6"/>
    <n v="4"/>
    <n v="4"/>
    <n v="3"/>
    <m/>
    <n v="2"/>
    <n v="0"/>
    <n v="0"/>
    <n v="0"/>
    <m/>
  </r>
  <r>
    <n v="186001515"/>
    <x v="6"/>
    <x v="2"/>
    <m/>
    <x v="1"/>
    <x v="1"/>
    <x v="2"/>
    <n v="2646.3"/>
    <s v="Ee Ling Lim"/>
    <x v="7"/>
    <m/>
    <m/>
    <m/>
    <m/>
    <m/>
    <m/>
    <m/>
    <m/>
    <m/>
    <m/>
    <m/>
    <m/>
    <m/>
    <m/>
    <m/>
    <n v="43"/>
    <n v="46"/>
    <n v="42"/>
    <n v="31"/>
    <n v="0"/>
    <n v="55"/>
    <n v="30"/>
    <n v="20"/>
    <n v="44"/>
    <n v="0"/>
    <n v="0"/>
    <n v="0"/>
    <n v="0"/>
    <n v="0"/>
    <n v="0"/>
  </r>
  <r>
    <n v="186001515"/>
    <x v="6"/>
    <x v="2"/>
    <n v="20"/>
    <x v="1"/>
    <x v="1"/>
    <x v="2"/>
    <n v="2646.3"/>
    <s v="Ee Ling Lim"/>
    <x v="8"/>
    <n v="29"/>
    <n v="28"/>
    <n v="16"/>
    <n v="17"/>
    <m/>
    <n v="14"/>
    <n v="24"/>
    <n v="24"/>
    <n v="51"/>
    <n v="0"/>
    <n v="29"/>
    <n v="40"/>
    <n v="59"/>
    <n v="51"/>
    <n v="51"/>
    <n v="33"/>
    <n v="36"/>
    <n v="34"/>
    <n v="59"/>
    <m/>
    <n v="34"/>
    <n v="53"/>
    <n v="70"/>
    <n v="56"/>
    <m/>
    <n v="28"/>
    <n v="-7"/>
    <n v="-37"/>
    <n v="-77"/>
    <m/>
  </r>
  <r>
    <n v="186001515"/>
    <x v="6"/>
    <x v="2"/>
    <n v="20"/>
    <x v="1"/>
    <x v="1"/>
    <x v="2"/>
    <n v="2646.3"/>
    <s v="Ee Ling Lim"/>
    <x v="9"/>
    <n v="29"/>
    <n v="28"/>
    <n v="16"/>
    <n v="17"/>
    <m/>
    <n v="14"/>
    <n v="24"/>
    <n v="24"/>
    <n v="51"/>
    <n v="0"/>
    <n v="29"/>
    <n v="40"/>
    <n v="59"/>
    <n v="51"/>
    <n v="51"/>
    <n v="33"/>
    <n v="36"/>
    <n v="34"/>
    <n v="59"/>
    <m/>
    <n v="34"/>
    <n v="53"/>
    <n v="70"/>
    <n v="56"/>
    <m/>
    <n v="58"/>
    <n v="53"/>
    <n v="43"/>
    <n v="28"/>
    <m/>
  </r>
  <r>
    <n v="186001515"/>
    <x v="6"/>
    <x v="2"/>
    <m/>
    <x v="1"/>
    <x v="1"/>
    <x v="2"/>
    <n v="2646.3"/>
    <s v="Ee Ling Lim"/>
    <x v="10"/>
    <n v="70466.52"/>
    <n v="68036.639999999999"/>
    <n v="38878.080000000002"/>
    <n v="41307.96"/>
    <n v="0"/>
    <n v="34018.32"/>
    <n v="58317.120000000003"/>
    <n v="58317.120000000003"/>
    <n v="123923.88"/>
    <n v="0"/>
    <n v="70466.52"/>
    <n v="97195.200000000012"/>
    <n v="131213.52000000002"/>
    <n v="134961.30000000002"/>
    <n v="134961.30000000002"/>
    <n v="87327.900000000009"/>
    <n v="95266.8"/>
    <n v="89974.200000000012"/>
    <n v="156131.70000000001"/>
    <m/>
    <n v="89974.200000000012"/>
    <n v="140253.90000000002"/>
    <n v="185241"/>
    <n v="148192.80000000002"/>
    <m/>
    <n v="153485.40000000002"/>
    <n v="140253.90000000002"/>
    <n v="113790.90000000001"/>
    <n v="74096.400000000009"/>
    <m/>
  </r>
  <r>
    <n v="186001515"/>
    <x v="6"/>
    <x v="2"/>
    <m/>
    <x v="1"/>
    <x v="1"/>
    <x v="2"/>
    <n v="2646.3"/>
    <s v="Ee Ling Lim"/>
    <x v="11"/>
    <m/>
    <m/>
    <m/>
    <m/>
    <n v="0"/>
    <m/>
    <m/>
    <m/>
    <m/>
    <n v="0"/>
    <n v="70466.52"/>
    <n v="97195.200000000012"/>
    <n v="131213.52000000002"/>
    <n v="134961.30000000002"/>
    <n v="134961.30000000002"/>
    <n v="87327.900000000009"/>
    <n v="95266.8"/>
    <n v="89974.200000000012"/>
    <n v="156131.70000000001"/>
    <m/>
    <n v="89974.200000000012"/>
    <n v="140253.90000000002"/>
    <n v="185241"/>
    <n v="148192.80000000002"/>
    <m/>
    <n v="74096.400000000009"/>
    <n v="0"/>
    <n v="0"/>
    <n v="0"/>
    <m/>
  </r>
  <r>
    <n v="186001515"/>
    <x v="6"/>
    <x v="2"/>
    <m/>
    <x v="1"/>
    <x v="1"/>
    <x v="2"/>
    <n v="2646.3"/>
    <s v="Ee Ling Lim"/>
    <x v="12"/>
    <m/>
    <m/>
    <m/>
    <m/>
    <m/>
    <m/>
    <m/>
    <m/>
    <m/>
    <m/>
    <m/>
    <m/>
    <m/>
    <n v="41"/>
    <n v="41"/>
    <n v="25"/>
    <n v="49"/>
    <n v="40"/>
    <n v="55"/>
    <n v="169"/>
    <n v="30"/>
    <n v="50"/>
    <n v="40"/>
    <n v="30"/>
    <n v="0"/>
    <n v="30"/>
    <n v="30"/>
    <n v="20"/>
    <n v="25"/>
    <n v="0"/>
  </r>
  <r>
    <n v="186001525"/>
    <x v="7"/>
    <x v="2"/>
    <m/>
    <x v="1"/>
    <x v="1"/>
    <x v="2"/>
    <n v="3658.17"/>
    <s v="Ee Ling Lim"/>
    <x v="0"/>
    <m/>
    <m/>
    <m/>
    <m/>
    <m/>
    <m/>
    <m/>
    <m/>
    <m/>
    <n v="0"/>
    <n v="0"/>
    <n v="0"/>
    <n v="490"/>
    <n v="-100"/>
    <n v="390"/>
    <n v="0"/>
    <n v="0"/>
    <n v="0"/>
    <n v="0"/>
    <m/>
    <n v="0"/>
    <n v="0"/>
    <n v="0"/>
    <n v="0"/>
    <m/>
    <n v="-70"/>
    <n v="-70"/>
    <n v="-65"/>
    <n v="-70"/>
    <m/>
  </r>
  <r>
    <n v="186001525"/>
    <x v="7"/>
    <x v="2"/>
    <m/>
    <x v="1"/>
    <x v="1"/>
    <x v="2"/>
    <n v="3658.17"/>
    <s v="Ee Ling Lim"/>
    <x v="1"/>
    <m/>
    <m/>
    <m/>
    <m/>
    <m/>
    <m/>
    <m/>
    <m/>
    <m/>
    <n v="0"/>
    <m/>
    <m/>
    <n v="-142"/>
    <n v="0"/>
    <n v="-142"/>
    <n v="0"/>
    <n v="0"/>
    <n v="0"/>
    <n v="0"/>
    <m/>
    <n v="0"/>
    <n v="0"/>
    <n v="0"/>
    <n v="0"/>
    <m/>
    <n v="5"/>
    <n v="-5"/>
    <n v="-10"/>
    <n v="0"/>
    <m/>
  </r>
  <r>
    <n v="186001525"/>
    <x v="7"/>
    <x v="2"/>
    <m/>
    <x v="1"/>
    <x v="1"/>
    <x v="2"/>
    <n v="3658.17"/>
    <s v="Ee Ling Lim"/>
    <x v="2"/>
    <m/>
    <m/>
    <m/>
    <m/>
    <m/>
    <m/>
    <m/>
    <m/>
    <m/>
    <n v="0"/>
    <m/>
    <m/>
    <m/>
    <n v="0"/>
    <n v="0"/>
    <n v="95"/>
    <n v="100"/>
    <n v="120"/>
    <n v="80"/>
    <n v="395"/>
    <n v="60"/>
    <n v="90"/>
    <n v="70"/>
    <n v="55"/>
    <n v="0"/>
    <n v="0"/>
    <n v="0"/>
    <n v="0"/>
    <n v="0"/>
    <n v="0"/>
  </r>
  <r>
    <n v="186001525"/>
    <x v="7"/>
    <x v="2"/>
    <m/>
    <x v="1"/>
    <x v="1"/>
    <x v="2"/>
    <n v="3658.17"/>
    <s v="Ee Ling Lim"/>
    <x v="3"/>
    <n v="0"/>
    <n v="0"/>
    <n v="0"/>
    <n v="0"/>
    <m/>
    <n v="0"/>
    <n v="0"/>
    <n v="0"/>
    <n v="0"/>
    <m/>
    <n v="0"/>
    <n v="0"/>
    <n v="0"/>
    <n v="0"/>
    <m/>
    <n v="100"/>
    <n v="110"/>
    <n v="130"/>
    <n v="140"/>
    <n v="480"/>
    <n v="50"/>
    <n v="70"/>
    <n v="75"/>
    <n v="100"/>
    <n v="0"/>
    <n v="65"/>
    <n v="75"/>
    <n v="75"/>
    <n v="70"/>
    <n v="0"/>
  </r>
  <r>
    <n v="186001525"/>
    <x v="7"/>
    <x v="2"/>
    <m/>
    <x v="1"/>
    <x v="1"/>
    <x v="2"/>
    <n v="3658.17"/>
    <s v="Ee Ling Lim"/>
    <x v="4"/>
    <m/>
    <m/>
    <m/>
    <m/>
    <m/>
    <m/>
    <m/>
    <m/>
    <m/>
    <n v="0"/>
    <n v="154"/>
    <n v="158"/>
    <n v="153"/>
    <n v="100"/>
    <n v="565"/>
    <n v="95"/>
    <n v="100"/>
    <n v="120"/>
    <n v="80"/>
    <n v="395"/>
    <n v="60"/>
    <n v="90"/>
    <n v="70"/>
    <n v="55"/>
    <n v="0"/>
    <n v="65"/>
    <n v="75"/>
    <n v="75"/>
    <n v="70"/>
    <n v="0"/>
  </r>
  <r>
    <n v="186001525"/>
    <x v="7"/>
    <x v="2"/>
    <m/>
    <x v="1"/>
    <x v="1"/>
    <x v="2"/>
    <n v="3658.17"/>
    <s v="Ee Ling Lim"/>
    <x v="5"/>
    <n v="82"/>
    <n v="105"/>
    <n v="103"/>
    <n v="138"/>
    <m/>
    <n v="129"/>
    <n v="154"/>
    <n v="106"/>
    <n v="130"/>
    <n v="0"/>
    <n v="157"/>
    <n v="114"/>
    <n v="91"/>
    <n v="110"/>
    <n v="472"/>
    <n v="75"/>
    <n v="110"/>
    <n v="73"/>
    <n v="111"/>
    <n v="369"/>
    <n v="72"/>
    <n v="68"/>
    <n v="87"/>
    <n v="76"/>
    <n v="0"/>
    <n v="66"/>
    <n v="70"/>
    <n v="67"/>
    <n v="80"/>
    <n v="0"/>
  </r>
  <r>
    <n v="186001525"/>
    <x v="7"/>
    <x v="2"/>
    <m/>
    <x v="1"/>
    <x v="1"/>
    <x v="2"/>
    <n v="3658.17"/>
    <s v="Ee Ling Lim"/>
    <x v="6"/>
    <n v="0"/>
    <n v="0"/>
    <n v="0"/>
    <n v="0"/>
    <n v="0"/>
    <n v="0"/>
    <n v="0"/>
    <n v="0"/>
    <n v="0"/>
    <n v="0"/>
    <n v="0"/>
    <n v="0"/>
    <n v="0"/>
    <n v="0"/>
    <n v="0"/>
    <n v="0"/>
    <n v="0"/>
    <n v="0"/>
    <n v="0"/>
    <n v="0"/>
    <n v="25"/>
    <n v="19"/>
    <n v="17"/>
    <n v="16"/>
    <m/>
    <n v="13"/>
    <n v="0"/>
    <n v="0"/>
    <n v="0"/>
    <m/>
  </r>
  <r>
    <n v="186001525"/>
    <x v="7"/>
    <x v="2"/>
    <m/>
    <x v="1"/>
    <x v="1"/>
    <x v="2"/>
    <n v="3658.17"/>
    <s v="Ee Ling Lim"/>
    <x v="7"/>
    <m/>
    <m/>
    <m/>
    <m/>
    <m/>
    <m/>
    <m/>
    <m/>
    <m/>
    <m/>
    <m/>
    <m/>
    <m/>
    <m/>
    <m/>
    <n v="90"/>
    <n v="101"/>
    <n v="79"/>
    <n v="105"/>
    <n v="0"/>
    <n v="78"/>
    <n v="70"/>
    <n v="81"/>
    <n v="81"/>
    <n v="0"/>
    <n v="0"/>
    <n v="0"/>
    <n v="0"/>
    <n v="0"/>
    <n v="0"/>
  </r>
  <r>
    <n v="186001525"/>
    <x v="7"/>
    <x v="2"/>
    <n v="45"/>
    <x v="1"/>
    <x v="1"/>
    <x v="2"/>
    <n v="3658.17"/>
    <s v="Ee Ling Lim"/>
    <x v="8"/>
    <n v="48"/>
    <n v="63"/>
    <n v="36"/>
    <n v="25"/>
    <m/>
    <n v="13"/>
    <n v="68"/>
    <n v="28"/>
    <n v="69"/>
    <n v="0"/>
    <n v="30"/>
    <n v="58"/>
    <n v="90"/>
    <n v="51"/>
    <n v="51"/>
    <n v="70"/>
    <n v="76"/>
    <n v="117"/>
    <n v="93"/>
    <m/>
    <n v="75"/>
    <n v="93"/>
    <n v="75"/>
    <n v="49"/>
    <m/>
    <n v="-17"/>
    <n v="-87"/>
    <n v="-154"/>
    <n v="-234"/>
    <m/>
  </r>
  <r>
    <n v="186001525"/>
    <x v="7"/>
    <x v="2"/>
    <n v="45"/>
    <x v="1"/>
    <x v="1"/>
    <x v="2"/>
    <n v="3658.17"/>
    <s v="Ee Ling Lim"/>
    <x v="9"/>
    <n v="48"/>
    <n v="63"/>
    <n v="36"/>
    <n v="25"/>
    <m/>
    <n v="13"/>
    <n v="68"/>
    <n v="28"/>
    <n v="69"/>
    <n v="0"/>
    <n v="30"/>
    <n v="58"/>
    <n v="90"/>
    <n v="51"/>
    <n v="51"/>
    <n v="70"/>
    <n v="76"/>
    <n v="117"/>
    <n v="93"/>
    <m/>
    <n v="75"/>
    <n v="93"/>
    <n v="75"/>
    <n v="49"/>
    <m/>
    <n v="53"/>
    <n v="53"/>
    <n v="51"/>
    <n v="41"/>
    <m/>
  </r>
  <r>
    <n v="186001525"/>
    <x v="7"/>
    <x v="2"/>
    <m/>
    <x v="1"/>
    <x v="1"/>
    <x v="2"/>
    <n v="3658.17"/>
    <s v="Ee Ling Lim"/>
    <x v="10"/>
    <n v="175813.91999999998"/>
    <n v="230755.77"/>
    <n v="131860.44"/>
    <n v="91569.75"/>
    <n v="0"/>
    <n v="47616.27"/>
    <n v="249069.72"/>
    <n v="102558.12"/>
    <n v="252732.51"/>
    <n v="0"/>
    <n v="109883.7"/>
    <n v="212441.82"/>
    <n v="252732.51"/>
    <n v="186566.67"/>
    <n v="186566.67"/>
    <n v="256071.9"/>
    <n v="278020.92"/>
    <n v="428005.89"/>
    <n v="340209.81"/>
    <m/>
    <n v="274362.75"/>
    <n v="340209.81"/>
    <n v="274362.75"/>
    <n v="179250.33000000002"/>
    <m/>
    <n v="193883.01"/>
    <n v="193883.01"/>
    <n v="186566.67"/>
    <n v="149984.97"/>
    <m/>
  </r>
  <r>
    <n v="186001525"/>
    <x v="7"/>
    <x v="2"/>
    <m/>
    <x v="1"/>
    <x v="1"/>
    <x v="2"/>
    <n v="3658.17"/>
    <s v="Ee Ling Lim"/>
    <x v="11"/>
    <m/>
    <m/>
    <m/>
    <m/>
    <n v="0"/>
    <m/>
    <m/>
    <m/>
    <m/>
    <n v="0"/>
    <n v="109883.7"/>
    <n v="212441.82"/>
    <n v="252732.51"/>
    <n v="186566.67"/>
    <n v="186566.67"/>
    <n v="256071.9"/>
    <n v="278020.92"/>
    <n v="428005.89"/>
    <n v="340209.81"/>
    <m/>
    <n v="274362.75"/>
    <n v="340209.81"/>
    <n v="274362.75"/>
    <n v="179250.33000000002"/>
    <m/>
    <n v="0"/>
    <n v="0"/>
    <n v="0"/>
    <n v="0"/>
    <m/>
  </r>
  <r>
    <n v="186001525"/>
    <x v="7"/>
    <x v="2"/>
    <m/>
    <x v="1"/>
    <x v="1"/>
    <x v="2"/>
    <n v="3658.17"/>
    <s v="Ee Ling Lim"/>
    <x v="12"/>
    <m/>
    <m/>
    <m/>
    <m/>
    <m/>
    <m/>
    <m/>
    <m/>
    <m/>
    <m/>
    <m/>
    <m/>
    <m/>
    <n v="100"/>
    <n v="100"/>
    <n v="95"/>
    <n v="100"/>
    <n v="120"/>
    <n v="80"/>
    <n v="395"/>
    <n v="60"/>
    <n v="90"/>
    <n v="70"/>
    <n v="55"/>
    <n v="0"/>
    <n v="70"/>
    <n v="70"/>
    <n v="65"/>
    <n v="70"/>
    <n v="0"/>
  </r>
  <r>
    <n v="186001791"/>
    <x v="8"/>
    <x v="2"/>
    <m/>
    <x v="1"/>
    <x v="2"/>
    <x v="3"/>
    <n v="837.72"/>
    <s v="Ee Ling Lim"/>
    <x v="0"/>
    <m/>
    <m/>
    <m/>
    <m/>
    <m/>
    <m/>
    <m/>
    <m/>
    <m/>
    <n v="0"/>
    <n v="0"/>
    <n v="0"/>
    <n v="1250"/>
    <n v="-265"/>
    <n v="985"/>
    <n v="0"/>
    <n v="0"/>
    <n v="0"/>
    <n v="0"/>
    <m/>
    <n v="0"/>
    <n v="0"/>
    <n v="0"/>
    <n v="0"/>
    <m/>
    <n v="-40"/>
    <n v="-40"/>
    <n v="-35"/>
    <n v="-35"/>
    <m/>
  </r>
  <r>
    <n v="186001791"/>
    <x v="8"/>
    <x v="2"/>
    <m/>
    <x v="1"/>
    <x v="2"/>
    <x v="3"/>
    <n v="837.72"/>
    <s v="Ee Ling Lim"/>
    <x v="1"/>
    <m/>
    <m/>
    <m/>
    <m/>
    <m/>
    <m/>
    <m/>
    <m/>
    <m/>
    <n v="0"/>
    <m/>
    <m/>
    <n v="-300"/>
    <n v="0"/>
    <n v="-300"/>
    <n v="0"/>
    <n v="0"/>
    <n v="0"/>
    <n v="0"/>
    <m/>
    <n v="0"/>
    <n v="0"/>
    <n v="0"/>
    <n v="0"/>
    <m/>
    <n v="10"/>
    <n v="5"/>
    <n v="0"/>
    <n v="0"/>
    <m/>
  </r>
  <r>
    <n v="186001791"/>
    <x v="8"/>
    <x v="2"/>
    <m/>
    <x v="1"/>
    <x v="2"/>
    <x v="3"/>
    <n v="837.72"/>
    <s v="Ee Ling Lim"/>
    <x v="2"/>
    <m/>
    <m/>
    <m/>
    <m/>
    <m/>
    <m/>
    <m/>
    <m/>
    <m/>
    <n v="0"/>
    <m/>
    <m/>
    <m/>
    <n v="0"/>
    <n v="0"/>
    <n v="330"/>
    <n v="390"/>
    <n v="350"/>
    <n v="430"/>
    <n v="1500"/>
    <n v="185"/>
    <n v="20"/>
    <n v="30"/>
    <n v="30"/>
    <n v="0"/>
    <n v="0"/>
    <n v="0"/>
    <n v="0"/>
    <n v="0"/>
    <n v="0"/>
  </r>
  <r>
    <n v="186001791"/>
    <x v="8"/>
    <x v="2"/>
    <m/>
    <x v="1"/>
    <x v="2"/>
    <x v="3"/>
    <n v="837.72"/>
    <s v="Ee Ling Lim"/>
    <x v="3"/>
    <n v="0"/>
    <n v="0"/>
    <n v="0"/>
    <n v="0"/>
    <m/>
    <n v="0"/>
    <n v="0"/>
    <n v="0"/>
    <n v="0"/>
    <m/>
    <n v="0"/>
    <n v="0"/>
    <n v="0"/>
    <n v="0"/>
    <m/>
    <n v="309.65801139962002"/>
    <n v="331.77644078530716"/>
    <n v="301.61494616846102"/>
    <n v="331.37428752374922"/>
    <n v="1274.4236858771374"/>
    <n v="100"/>
    <n v="10"/>
    <n v="10"/>
    <n v="10"/>
    <n v="0"/>
    <n v="30"/>
    <n v="35"/>
    <n v="35"/>
    <n v="35"/>
    <n v="0"/>
  </r>
  <r>
    <n v="186001791"/>
    <x v="8"/>
    <x v="2"/>
    <m/>
    <x v="1"/>
    <x v="2"/>
    <x v="3"/>
    <n v="837.72"/>
    <s v="Ee Ling Lim"/>
    <x v="4"/>
    <m/>
    <m/>
    <m/>
    <m/>
    <m/>
    <m/>
    <m/>
    <m/>
    <m/>
    <n v="0"/>
    <n v="375"/>
    <n v="405"/>
    <n v="330"/>
    <n v="295"/>
    <n v="1405"/>
    <n v="330"/>
    <n v="390"/>
    <n v="350"/>
    <n v="430"/>
    <n v="1500"/>
    <n v="185"/>
    <n v="20"/>
    <n v="30"/>
    <n v="30"/>
    <n v="0"/>
    <n v="30"/>
    <n v="35"/>
    <n v="35"/>
    <n v="35"/>
    <n v="0"/>
  </r>
  <r>
    <n v="186001791"/>
    <x v="8"/>
    <x v="2"/>
    <m/>
    <x v="1"/>
    <x v="2"/>
    <x v="3"/>
    <n v="837.72"/>
    <s v="Ee Ling Lim"/>
    <x v="5"/>
    <n v="229"/>
    <n v="246"/>
    <n v="305"/>
    <n v="371"/>
    <m/>
    <n v="247"/>
    <n v="281"/>
    <n v="509"/>
    <n v="379"/>
    <n v="0"/>
    <n v="318"/>
    <n v="317"/>
    <n v="383"/>
    <n v="407"/>
    <n v="1425"/>
    <n v="270"/>
    <n v="355"/>
    <n v="384"/>
    <n v="445"/>
    <n v="1454"/>
    <n v="142"/>
    <n v="37"/>
    <n v="33"/>
    <n v="46"/>
    <n v="0"/>
    <n v="29.809104258443465"/>
    <n v="35.770925110132154"/>
    <n v="32.406754772393541"/>
    <n v="44.713656387665196"/>
    <n v="0"/>
  </r>
  <r>
    <n v="186001791"/>
    <x v="8"/>
    <x v="2"/>
    <m/>
    <x v="1"/>
    <x v="2"/>
    <x v="3"/>
    <n v="837.72"/>
    <s v="Ee Ling Lim"/>
    <x v="6"/>
    <n v="0"/>
    <n v="0"/>
    <n v="0"/>
    <n v="0"/>
    <n v="0"/>
    <n v="0"/>
    <n v="0"/>
    <n v="0"/>
    <n v="0"/>
    <n v="0"/>
    <n v="0"/>
    <n v="0"/>
    <n v="0"/>
    <n v="0"/>
    <n v="0"/>
    <n v="0"/>
    <n v="0"/>
    <n v="0"/>
    <n v="0"/>
    <n v="0"/>
    <n v="44"/>
    <n v="14"/>
    <n v="2"/>
    <n v="2"/>
    <m/>
    <n v="1"/>
    <n v="0"/>
    <n v="0"/>
    <n v="0"/>
    <m/>
  </r>
  <r>
    <n v="186001791"/>
    <x v="8"/>
    <x v="2"/>
    <m/>
    <x v="1"/>
    <x v="2"/>
    <x v="3"/>
    <n v="837.72"/>
    <s v="Ee Ling Lim"/>
    <x v="7"/>
    <m/>
    <m/>
    <m/>
    <m/>
    <m/>
    <m/>
    <m/>
    <m/>
    <m/>
    <m/>
    <m/>
    <m/>
    <m/>
    <m/>
    <m/>
    <n v="302"/>
    <n v="355"/>
    <n v="385"/>
    <n v="484"/>
    <n v="0"/>
    <n v="159"/>
    <n v="42"/>
    <n v="38"/>
    <n v="47"/>
    <n v="0"/>
    <n v="0"/>
    <n v="0"/>
    <n v="0"/>
    <n v="0"/>
    <n v="0"/>
  </r>
  <r>
    <n v="186001791"/>
    <x v="8"/>
    <x v="2"/>
    <n v="85"/>
    <x v="1"/>
    <x v="2"/>
    <x v="3"/>
    <n v="837.72"/>
    <s v="Ee Ling Lim"/>
    <x v="8"/>
    <n v="187"/>
    <n v="121"/>
    <n v="41"/>
    <n v="51"/>
    <m/>
    <n v="140"/>
    <n v="133"/>
    <n v="42"/>
    <n v="57"/>
    <n v="0"/>
    <n v="90"/>
    <n v="206"/>
    <n v="195"/>
    <n v="57"/>
    <n v="57"/>
    <n v="66"/>
    <n v="123"/>
    <n v="89"/>
    <n v="43"/>
    <m/>
    <n v="69"/>
    <n v="44"/>
    <n v="37"/>
    <n v="18"/>
    <m/>
    <n v="-11.809104258443465"/>
    <n v="-47.580029368575623"/>
    <n v="-79.986784140969164"/>
    <n v="-124.70044052863436"/>
    <m/>
  </r>
  <r>
    <n v="186001791"/>
    <x v="8"/>
    <x v="2"/>
    <n v="85"/>
    <x v="1"/>
    <x v="2"/>
    <x v="3"/>
    <n v="837.72"/>
    <s v="Ee Ling Lim"/>
    <x v="9"/>
    <n v="187"/>
    <n v="121"/>
    <n v="41"/>
    <n v="51"/>
    <m/>
    <n v="140"/>
    <n v="133"/>
    <n v="42"/>
    <n v="57"/>
    <n v="0"/>
    <n v="90"/>
    <n v="206"/>
    <n v="195"/>
    <n v="57"/>
    <n v="57"/>
    <n v="66"/>
    <n v="123"/>
    <n v="89"/>
    <n v="43"/>
    <m/>
    <n v="69"/>
    <n v="44"/>
    <n v="37"/>
    <n v="18"/>
    <m/>
    <n v="28.190895741556535"/>
    <n v="32.419970631424377"/>
    <n v="35.013215859030836"/>
    <n v="25.29955947136564"/>
    <m/>
  </r>
  <r>
    <n v="186001791"/>
    <x v="8"/>
    <x v="2"/>
    <m/>
    <x v="1"/>
    <x v="2"/>
    <x v="3"/>
    <n v="837.72"/>
    <s v="Ee Ling Lim"/>
    <x v="10"/>
    <n v="175434.05"/>
    <n v="113516.15"/>
    <n v="38464.15"/>
    <n v="47845.65"/>
    <n v="0"/>
    <n v="131341"/>
    <n v="124773.95"/>
    <n v="39402.299999999996"/>
    <n v="53474.549999999996"/>
    <n v="0"/>
    <n v="84433.5"/>
    <n v="193258.9"/>
    <n v="154794.75"/>
    <n v="47750.04"/>
    <n v="47750.04"/>
    <n v="55289.520000000004"/>
    <n v="103039.56"/>
    <n v="74557.08"/>
    <n v="36021.96"/>
    <m/>
    <n v="57802.68"/>
    <n v="36859.68"/>
    <n v="30995.64"/>
    <n v="15078.960000000001"/>
    <m/>
    <n v="23616.077180616739"/>
    <n v="27158.857797356832"/>
    <n v="29331.271189427312"/>
    <n v="21193.946960352423"/>
    <m/>
  </r>
  <r>
    <n v="186001791"/>
    <x v="8"/>
    <x v="2"/>
    <m/>
    <x v="1"/>
    <x v="2"/>
    <x v="3"/>
    <n v="837.72"/>
    <s v="Ee Ling Lim"/>
    <x v="11"/>
    <m/>
    <m/>
    <m/>
    <m/>
    <n v="0"/>
    <m/>
    <m/>
    <m/>
    <m/>
    <n v="0"/>
    <n v="84433.5"/>
    <n v="193258.9"/>
    <n v="154794.75"/>
    <n v="47750.04"/>
    <n v="47750.04"/>
    <n v="55289.520000000004"/>
    <n v="103039.56"/>
    <n v="74557.08"/>
    <n v="36021.96"/>
    <m/>
    <n v="57802.68"/>
    <n v="36859.68"/>
    <n v="30995.64"/>
    <n v="15078.960000000001"/>
    <m/>
    <n v="0"/>
    <n v="0"/>
    <n v="0"/>
    <n v="0"/>
    <m/>
  </r>
  <r>
    <n v="186001791"/>
    <x v="8"/>
    <x v="2"/>
    <m/>
    <x v="1"/>
    <x v="2"/>
    <x v="3"/>
    <n v="837.72"/>
    <s v="Ee Ling Lim"/>
    <x v="12"/>
    <m/>
    <m/>
    <m/>
    <m/>
    <m/>
    <m/>
    <m/>
    <m/>
    <m/>
    <m/>
    <m/>
    <m/>
    <m/>
    <n v="265"/>
    <n v="265"/>
    <n v="330"/>
    <n v="390"/>
    <n v="350"/>
    <n v="430"/>
    <n v="1500"/>
    <n v="185"/>
    <n v="20"/>
    <n v="30"/>
    <n v="30"/>
    <n v="0"/>
    <n v="40"/>
    <n v="40"/>
    <n v="35"/>
    <n v="35"/>
    <n v="0"/>
  </r>
  <r>
    <n v="186001825"/>
    <x v="9"/>
    <x v="2"/>
    <m/>
    <x v="1"/>
    <x v="1"/>
    <x v="2"/>
    <n v="6248.84"/>
    <s v="Ee Ling Lim"/>
    <x v="0"/>
    <m/>
    <m/>
    <m/>
    <m/>
    <m/>
    <m/>
    <m/>
    <m/>
    <m/>
    <n v="0"/>
    <n v="0"/>
    <n v="0"/>
    <n v="45"/>
    <n v="-8"/>
    <n v="37"/>
    <n v="0"/>
    <n v="0"/>
    <n v="0"/>
    <n v="0"/>
    <m/>
    <n v="0"/>
    <n v="0"/>
    <n v="0"/>
    <n v="0"/>
    <m/>
    <n v="-15"/>
    <n v="-15"/>
    <n v="-14"/>
    <n v="-15"/>
    <m/>
  </r>
  <r>
    <n v="186001825"/>
    <x v="9"/>
    <x v="2"/>
    <m/>
    <x v="1"/>
    <x v="1"/>
    <x v="2"/>
    <n v="6248.84"/>
    <s v="Ee Ling Lim"/>
    <x v="1"/>
    <m/>
    <m/>
    <m/>
    <m/>
    <m/>
    <m/>
    <m/>
    <m/>
    <m/>
    <n v="0"/>
    <m/>
    <m/>
    <n v="-16"/>
    <n v="0"/>
    <n v="-16"/>
    <n v="0"/>
    <n v="0"/>
    <n v="0"/>
    <n v="0"/>
    <m/>
    <n v="0"/>
    <n v="0"/>
    <n v="0"/>
    <n v="0"/>
    <m/>
    <n v="0"/>
    <n v="0"/>
    <n v="-1"/>
    <n v="-3"/>
    <m/>
  </r>
  <r>
    <n v="186001825"/>
    <x v="9"/>
    <x v="2"/>
    <m/>
    <x v="1"/>
    <x v="1"/>
    <x v="2"/>
    <n v="6248.84"/>
    <s v="Ee Ling Lim"/>
    <x v="2"/>
    <m/>
    <m/>
    <m/>
    <m/>
    <m/>
    <m/>
    <m/>
    <m/>
    <m/>
    <n v="0"/>
    <m/>
    <m/>
    <m/>
    <n v="0"/>
    <n v="0"/>
    <n v="0"/>
    <n v="0"/>
    <n v="7"/>
    <n v="5"/>
    <n v="12"/>
    <n v="12"/>
    <n v="18"/>
    <n v="15"/>
    <n v="15"/>
    <n v="0"/>
    <n v="0"/>
    <n v="0"/>
    <n v="0"/>
    <n v="0"/>
    <n v="0"/>
  </r>
  <r>
    <n v="186001825"/>
    <x v="9"/>
    <x v="2"/>
    <m/>
    <x v="1"/>
    <x v="1"/>
    <x v="2"/>
    <n v="6248.84"/>
    <s v="Ee Ling Lim"/>
    <x v="3"/>
    <n v="0"/>
    <n v="0"/>
    <n v="0"/>
    <n v="0"/>
    <m/>
    <n v="0"/>
    <n v="0"/>
    <n v="0"/>
    <n v="0"/>
    <m/>
    <n v="0"/>
    <n v="0"/>
    <n v="0"/>
    <n v="0"/>
    <m/>
    <n v="0"/>
    <n v="0"/>
    <n v="7"/>
    <n v="10"/>
    <n v="17"/>
    <n v="0"/>
    <n v="0"/>
    <n v="0"/>
    <n v="0"/>
    <n v="0"/>
    <n v="15"/>
    <n v="15"/>
    <n v="15"/>
    <n v="18"/>
    <n v="0"/>
  </r>
  <r>
    <n v="186001825"/>
    <x v="9"/>
    <x v="2"/>
    <m/>
    <x v="1"/>
    <x v="1"/>
    <x v="2"/>
    <n v="6248.84"/>
    <s v="Ee Ling Lim"/>
    <x v="4"/>
    <m/>
    <m/>
    <m/>
    <m/>
    <m/>
    <m/>
    <m/>
    <m/>
    <m/>
    <n v="0"/>
    <n v="0"/>
    <n v="20"/>
    <n v="16"/>
    <n v="10"/>
    <n v="46"/>
    <n v="0"/>
    <n v="0"/>
    <n v="7"/>
    <n v="5"/>
    <n v="12"/>
    <n v="12"/>
    <n v="18"/>
    <n v="15"/>
    <n v="15"/>
    <n v="0"/>
    <n v="15"/>
    <n v="15"/>
    <n v="15"/>
    <n v="18"/>
    <n v="0"/>
  </r>
  <r>
    <n v="186001825"/>
    <x v="9"/>
    <x v="2"/>
    <m/>
    <x v="1"/>
    <x v="1"/>
    <x v="2"/>
    <n v="6248.84"/>
    <s v="Ee Ling Lim"/>
    <x v="5"/>
    <n v="4"/>
    <n v="9"/>
    <n v="4"/>
    <n v="8"/>
    <m/>
    <n v="6"/>
    <n v="8"/>
    <n v="4"/>
    <n v="10"/>
    <n v="0"/>
    <n v="1"/>
    <n v="1"/>
    <n v="4"/>
    <n v="4"/>
    <n v="10"/>
    <n v="4"/>
    <n v="3"/>
    <n v="6"/>
    <n v="5"/>
    <n v="18"/>
    <n v="4"/>
    <n v="4"/>
    <n v="2"/>
    <n v="5"/>
    <n v="0"/>
    <n v="12"/>
    <n v="14"/>
    <n v="13"/>
    <n v="16"/>
    <n v="0"/>
  </r>
  <r>
    <n v="186001825"/>
    <x v="9"/>
    <x v="2"/>
    <m/>
    <x v="1"/>
    <x v="1"/>
    <x v="2"/>
    <n v="6248.84"/>
    <s v="Ee Ling Lim"/>
    <x v="6"/>
    <n v="0"/>
    <n v="0"/>
    <n v="0"/>
    <n v="0"/>
    <n v="0"/>
    <n v="0"/>
    <n v="0"/>
    <n v="0"/>
    <n v="0"/>
    <n v="0"/>
    <n v="0"/>
    <n v="0"/>
    <n v="0"/>
    <n v="0"/>
    <n v="0"/>
    <n v="0"/>
    <n v="0"/>
    <n v="0"/>
    <n v="0"/>
    <n v="0"/>
    <n v="0"/>
    <n v="1"/>
    <n v="0"/>
    <n v="1"/>
    <m/>
    <n v="0"/>
    <n v="0"/>
    <n v="0"/>
    <n v="0"/>
    <m/>
  </r>
  <r>
    <n v="186001825"/>
    <x v="9"/>
    <x v="2"/>
    <m/>
    <x v="1"/>
    <x v="1"/>
    <x v="2"/>
    <n v="6248.84"/>
    <s v="Ee Ling Lim"/>
    <x v="7"/>
    <m/>
    <m/>
    <m/>
    <m/>
    <m/>
    <m/>
    <m/>
    <m/>
    <m/>
    <m/>
    <m/>
    <m/>
    <m/>
    <m/>
    <m/>
    <n v="8"/>
    <n v="6"/>
    <n v="9"/>
    <n v="7"/>
    <n v="0"/>
    <n v="16"/>
    <n v="15"/>
    <n v="8"/>
    <n v="20"/>
    <n v="0"/>
    <n v="0"/>
    <n v="0"/>
    <n v="0"/>
    <n v="0"/>
    <n v="0"/>
  </r>
  <r>
    <n v="186001825"/>
    <x v="9"/>
    <x v="2"/>
    <n v="12"/>
    <x v="1"/>
    <x v="1"/>
    <x v="2"/>
    <n v="6248.84"/>
    <s v="Ee Ling Lim"/>
    <x v="8"/>
    <m/>
    <m/>
    <m/>
    <m/>
    <m/>
    <m/>
    <m/>
    <m/>
    <m/>
    <n v="0"/>
    <n v="6"/>
    <n v="20"/>
    <n v="31"/>
    <n v="28"/>
    <n v="28"/>
    <n v="20"/>
    <n v="14"/>
    <n v="15"/>
    <n v="10"/>
    <m/>
    <n v="6"/>
    <n v="9"/>
    <n v="16"/>
    <n v="11"/>
    <m/>
    <n v="-1"/>
    <n v="-15"/>
    <n v="-28"/>
    <n v="-44"/>
    <m/>
  </r>
  <r>
    <n v="186001825"/>
    <x v="9"/>
    <x v="2"/>
    <n v="12"/>
    <x v="1"/>
    <x v="1"/>
    <x v="2"/>
    <n v="6248.84"/>
    <s v="Ee Ling Lim"/>
    <x v="9"/>
    <m/>
    <m/>
    <m/>
    <m/>
    <m/>
    <m/>
    <m/>
    <m/>
    <m/>
    <n v="0"/>
    <n v="6"/>
    <n v="20"/>
    <n v="31"/>
    <n v="28"/>
    <n v="28"/>
    <n v="20"/>
    <n v="14"/>
    <n v="15"/>
    <n v="10"/>
    <m/>
    <n v="6"/>
    <n v="9"/>
    <n v="16"/>
    <n v="11"/>
    <m/>
    <n v="14"/>
    <n v="15"/>
    <n v="16"/>
    <n v="15"/>
    <m/>
  </r>
  <r>
    <n v="186001825"/>
    <x v="9"/>
    <x v="2"/>
    <m/>
    <x v="1"/>
    <x v="1"/>
    <x v="2"/>
    <n v="6248.84"/>
    <s v="Ee Ling Lim"/>
    <x v="10"/>
    <n v="0"/>
    <n v="0"/>
    <n v="0"/>
    <n v="0"/>
    <n v="0"/>
    <n v="0"/>
    <n v="0"/>
    <n v="0"/>
    <n v="0"/>
    <n v="0"/>
    <n v="32415.239999999998"/>
    <n v="108050.8"/>
    <n v="118855.88"/>
    <n v="174967.52000000002"/>
    <n v="174967.52000000002"/>
    <n v="124976.8"/>
    <n v="87483.760000000009"/>
    <n v="93732.6"/>
    <n v="62488.4"/>
    <m/>
    <n v="37493.040000000001"/>
    <n v="56239.56"/>
    <n v="99981.440000000002"/>
    <n v="68737.240000000005"/>
    <m/>
    <n v="87483.760000000009"/>
    <n v="93732.6"/>
    <n v="99981.440000000002"/>
    <n v="93732.6"/>
    <m/>
  </r>
  <r>
    <n v="186001825"/>
    <x v="9"/>
    <x v="2"/>
    <m/>
    <x v="1"/>
    <x v="1"/>
    <x v="2"/>
    <n v="6248.84"/>
    <s v="Ee Ling Lim"/>
    <x v="11"/>
    <m/>
    <m/>
    <m/>
    <m/>
    <n v="0"/>
    <m/>
    <m/>
    <m/>
    <m/>
    <n v="0"/>
    <n v="32415.239999999998"/>
    <n v="108050.8"/>
    <n v="118855.88"/>
    <n v="174967.52000000002"/>
    <n v="174967.52000000002"/>
    <n v="124976.8"/>
    <n v="87483.760000000009"/>
    <n v="93732.6"/>
    <n v="62488.4"/>
    <m/>
    <n v="37493.040000000001"/>
    <n v="56239.56"/>
    <n v="99981.440000000002"/>
    <n v="68737.240000000005"/>
    <m/>
    <n v="0"/>
    <n v="0"/>
    <n v="0"/>
    <n v="0"/>
    <m/>
  </r>
  <r>
    <n v="186001825"/>
    <x v="9"/>
    <x v="2"/>
    <m/>
    <x v="1"/>
    <x v="1"/>
    <x v="2"/>
    <n v="6248.84"/>
    <s v="Ee Ling Lim"/>
    <x v="12"/>
    <m/>
    <m/>
    <m/>
    <m/>
    <m/>
    <m/>
    <m/>
    <m/>
    <m/>
    <m/>
    <m/>
    <m/>
    <m/>
    <n v="8"/>
    <n v="8"/>
    <n v="0"/>
    <n v="0"/>
    <n v="7"/>
    <n v="5"/>
    <n v="12"/>
    <n v="12"/>
    <n v="18"/>
    <n v="15"/>
    <n v="15"/>
    <n v="0"/>
    <n v="15"/>
    <n v="15"/>
    <n v="14"/>
    <n v="15"/>
    <n v="0"/>
  </r>
  <r>
    <n v="186001863"/>
    <x v="10"/>
    <x v="2"/>
    <m/>
    <x v="1"/>
    <x v="2"/>
    <x v="3"/>
    <n v="544.73"/>
    <s v="Ee Ling Lim"/>
    <x v="0"/>
    <m/>
    <m/>
    <m/>
    <m/>
    <m/>
    <m/>
    <m/>
    <m/>
    <m/>
    <n v="0"/>
    <n v="0"/>
    <n v="0"/>
    <n v="1925"/>
    <n v="-420"/>
    <n v="1505"/>
    <n v="0"/>
    <n v="0"/>
    <n v="0"/>
    <n v="0"/>
    <m/>
    <n v="0"/>
    <n v="0"/>
    <n v="0"/>
    <n v="0"/>
    <m/>
    <n v="0"/>
    <n v="-10"/>
    <n v="-10"/>
    <n v="0"/>
    <m/>
  </r>
  <r>
    <n v="186001863"/>
    <x v="10"/>
    <x v="2"/>
    <m/>
    <x v="1"/>
    <x v="2"/>
    <x v="3"/>
    <n v="544.73"/>
    <s v="Ee Ling Lim"/>
    <x v="1"/>
    <m/>
    <m/>
    <m/>
    <m/>
    <m/>
    <m/>
    <m/>
    <m/>
    <m/>
    <n v="0"/>
    <m/>
    <m/>
    <n v="-450"/>
    <n v="0"/>
    <n v="-450"/>
    <n v="0"/>
    <n v="0"/>
    <n v="0"/>
    <n v="0"/>
    <m/>
    <n v="0"/>
    <n v="0"/>
    <n v="0"/>
    <n v="0"/>
    <m/>
    <n v="0"/>
    <n v="0"/>
    <n v="0"/>
    <n v="0"/>
    <m/>
  </r>
  <r>
    <n v="186001863"/>
    <x v="10"/>
    <x v="2"/>
    <m/>
    <x v="1"/>
    <x v="2"/>
    <x v="3"/>
    <n v="544.73"/>
    <s v="Ee Ling Lim"/>
    <x v="2"/>
    <m/>
    <m/>
    <m/>
    <m/>
    <m/>
    <m/>
    <m/>
    <m/>
    <m/>
    <n v="0"/>
    <m/>
    <m/>
    <m/>
    <n v="0"/>
    <n v="0"/>
    <n v="440"/>
    <n v="530"/>
    <n v="420"/>
    <n v="560"/>
    <n v="1950"/>
    <n v="80"/>
    <n v="20"/>
    <n v="10"/>
    <n v="0"/>
    <n v="0"/>
    <n v="0"/>
    <n v="0"/>
    <n v="0"/>
    <n v="0"/>
    <n v="0"/>
  </r>
  <r>
    <n v="186001863"/>
    <x v="10"/>
    <x v="2"/>
    <m/>
    <x v="1"/>
    <x v="2"/>
    <x v="3"/>
    <n v="544.73"/>
    <s v="Ee Ling Lim"/>
    <x v="3"/>
    <n v="0"/>
    <n v="0"/>
    <n v="0"/>
    <n v="0"/>
    <m/>
    <n v="0"/>
    <n v="0"/>
    <n v="0"/>
    <n v="0"/>
    <m/>
    <n v="0"/>
    <n v="0"/>
    <n v="0"/>
    <n v="0"/>
    <m/>
    <n v="485.69981000633317"/>
    <n v="520.39265357821409"/>
    <n v="473.08423052564916"/>
    <n v="519.76187460417987"/>
    <n v="1998.9385687143763"/>
    <n v="25"/>
    <n v="20"/>
    <n v="10"/>
    <n v="10"/>
    <n v="0"/>
    <n v="0"/>
    <n v="10"/>
    <n v="10"/>
    <n v="0"/>
    <n v="0"/>
  </r>
  <r>
    <n v="186001863"/>
    <x v="10"/>
    <x v="2"/>
    <m/>
    <x v="1"/>
    <x v="2"/>
    <x v="3"/>
    <n v="544.73"/>
    <s v="Ee Ling Lim"/>
    <x v="4"/>
    <m/>
    <m/>
    <m/>
    <m/>
    <m/>
    <m/>
    <m/>
    <m/>
    <m/>
    <n v="0"/>
    <n v="405"/>
    <n v="600"/>
    <n v="450"/>
    <n v="465"/>
    <n v="1920"/>
    <n v="440"/>
    <n v="530"/>
    <n v="420"/>
    <n v="560"/>
    <n v="1950"/>
    <n v="80"/>
    <n v="20"/>
    <n v="10"/>
    <n v="0"/>
    <n v="0"/>
    <n v="0"/>
    <n v="10"/>
    <n v="10"/>
    <n v="0"/>
    <n v="0"/>
  </r>
  <r>
    <n v="186001863"/>
    <x v="10"/>
    <x v="2"/>
    <m/>
    <x v="1"/>
    <x v="2"/>
    <x v="3"/>
    <n v="544.73"/>
    <s v="Ee Ling Lim"/>
    <x v="5"/>
    <n v="357"/>
    <n v="421"/>
    <n v="380"/>
    <n v="466"/>
    <m/>
    <n v="400"/>
    <n v="566"/>
    <n v="427"/>
    <n v="443"/>
    <n v="0"/>
    <n v="485"/>
    <n v="511"/>
    <n v="429"/>
    <n v="580"/>
    <n v="2005"/>
    <n v="433"/>
    <n v="512"/>
    <n v="392"/>
    <n v="476"/>
    <n v="1813"/>
    <n v="184"/>
    <n v="18"/>
    <n v="12"/>
    <n v="17"/>
    <n v="0"/>
    <n v="12.077826725403817"/>
    <n v="14.49339207048458"/>
    <n v="13.130323054331864"/>
    <n v="18.116740088105725"/>
    <n v="0"/>
  </r>
  <r>
    <n v="186001863"/>
    <x v="10"/>
    <x v="2"/>
    <m/>
    <x v="1"/>
    <x v="2"/>
    <x v="3"/>
    <n v="544.73"/>
    <s v="Ee Ling Lim"/>
    <x v="6"/>
    <n v="0"/>
    <n v="0"/>
    <n v="0"/>
    <n v="0"/>
    <n v="0"/>
    <n v="0"/>
    <n v="0"/>
    <n v="0"/>
    <n v="0"/>
    <n v="0"/>
    <n v="0"/>
    <n v="0"/>
    <n v="0"/>
    <n v="0"/>
    <n v="0"/>
    <n v="0"/>
    <n v="0"/>
    <n v="0"/>
    <n v="0"/>
    <n v="0"/>
    <n v="0"/>
    <n v="44"/>
    <n v="12"/>
    <n v="7"/>
    <m/>
    <n v="3"/>
    <n v="0"/>
    <n v="0"/>
    <n v="0"/>
    <m/>
  </r>
  <r>
    <n v="186001863"/>
    <x v="10"/>
    <x v="2"/>
    <m/>
    <x v="1"/>
    <x v="2"/>
    <x v="3"/>
    <n v="544.73"/>
    <s v="Ee Ling Lim"/>
    <x v="7"/>
    <m/>
    <m/>
    <m/>
    <m/>
    <m/>
    <m/>
    <m/>
    <m/>
    <m/>
    <m/>
    <m/>
    <m/>
    <m/>
    <m/>
    <m/>
    <n v="467"/>
    <n v="486"/>
    <n v="430"/>
    <n v="506"/>
    <n v="0"/>
    <n v="220"/>
    <n v="47"/>
    <n v="13"/>
    <n v="16"/>
    <n v="0"/>
    <n v="0"/>
    <n v="0"/>
    <n v="0"/>
    <n v="0"/>
    <n v="0"/>
  </r>
  <r>
    <n v="186001863"/>
    <x v="10"/>
    <x v="2"/>
    <n v="140"/>
    <x v="1"/>
    <x v="2"/>
    <x v="3"/>
    <n v="544.73"/>
    <s v="Ee Ling Lim"/>
    <x v="8"/>
    <n v="259"/>
    <n v="221"/>
    <n v="96"/>
    <n v="72"/>
    <m/>
    <n v="105"/>
    <n v="139"/>
    <n v="189"/>
    <n v="162"/>
    <n v="0"/>
    <n v="147"/>
    <n v="253"/>
    <n v="234"/>
    <n v="161"/>
    <n v="161"/>
    <n v="131"/>
    <n v="195"/>
    <n v="189"/>
    <n v="245"/>
    <m/>
    <n v="108"/>
    <n v="81"/>
    <n v="78"/>
    <n v="62"/>
    <m/>
    <n v="49.922173274596183"/>
    <n v="35.428781204111601"/>
    <n v="22.298458149779737"/>
    <n v="4.1817180616740117"/>
    <m/>
  </r>
  <r>
    <n v="186001863"/>
    <x v="10"/>
    <x v="2"/>
    <n v="140"/>
    <x v="1"/>
    <x v="2"/>
    <x v="3"/>
    <n v="544.73"/>
    <s v="Ee Ling Lim"/>
    <x v="9"/>
    <n v="259"/>
    <n v="221"/>
    <n v="96"/>
    <n v="72"/>
    <m/>
    <n v="105"/>
    <n v="139"/>
    <n v="189"/>
    <n v="162"/>
    <n v="0"/>
    <n v="147"/>
    <n v="253"/>
    <n v="234"/>
    <n v="161"/>
    <n v="161"/>
    <n v="131"/>
    <n v="195"/>
    <n v="189"/>
    <n v="245"/>
    <m/>
    <n v="108"/>
    <n v="81"/>
    <n v="78"/>
    <n v="62"/>
    <m/>
    <n v="49.922173274596183"/>
    <n v="45.428781204111601"/>
    <n v="42.298458149779734"/>
    <n v="24.181718061674008"/>
    <m/>
  </r>
  <r>
    <n v="186001863"/>
    <x v="10"/>
    <x v="2"/>
    <m/>
    <x v="1"/>
    <x v="2"/>
    <x v="3"/>
    <n v="544.73"/>
    <s v="Ee Ling Lim"/>
    <x v="10"/>
    <n v="136469.69"/>
    <n v="116447.10999999999"/>
    <n v="50583.360000000001"/>
    <n v="37937.519999999997"/>
    <n v="0"/>
    <n v="55325.549999999996"/>
    <n v="73240.489999999991"/>
    <n v="99585.989999999991"/>
    <n v="85359.42"/>
    <n v="0"/>
    <n v="77455.76999999999"/>
    <n v="133308.22999999998"/>
    <n v="75875.039999999994"/>
    <n v="87701.53"/>
    <n v="87701.53"/>
    <n v="71359.63"/>
    <n v="106222.35"/>
    <n v="102953.97"/>
    <n v="133458.85"/>
    <m/>
    <n v="58830.840000000004"/>
    <n v="44123.130000000005"/>
    <n v="42488.94"/>
    <n v="33773.26"/>
    <m/>
    <n v="27194.105447870781"/>
    <n v="24746.419985315715"/>
    <n v="23041.239107929516"/>
    <n v="13172.507279735682"/>
    <m/>
  </r>
  <r>
    <n v="186001863"/>
    <x v="10"/>
    <x v="2"/>
    <m/>
    <x v="1"/>
    <x v="2"/>
    <x v="3"/>
    <n v="544.73"/>
    <s v="Ee Ling Lim"/>
    <x v="11"/>
    <m/>
    <m/>
    <m/>
    <m/>
    <n v="0"/>
    <m/>
    <m/>
    <m/>
    <m/>
    <n v="0"/>
    <n v="77455.76999999999"/>
    <n v="133308.22999999998"/>
    <n v="75875.039999999994"/>
    <n v="87701.53"/>
    <n v="87701.53"/>
    <n v="71359.63"/>
    <n v="106222.35"/>
    <n v="102953.97"/>
    <n v="133458.85"/>
    <m/>
    <n v="58830.840000000004"/>
    <n v="44123.130000000005"/>
    <n v="42488.94"/>
    <n v="33773.26"/>
    <m/>
    <n v="27194.105447870781"/>
    <n v="19299.119985315712"/>
    <n v="12146.639107929517"/>
    <n v="2277.9072797356844"/>
    <m/>
  </r>
  <r>
    <n v="186001863"/>
    <x v="10"/>
    <x v="2"/>
    <m/>
    <x v="1"/>
    <x v="2"/>
    <x v="3"/>
    <n v="544.73"/>
    <s v="Ee Ling Lim"/>
    <x v="12"/>
    <m/>
    <m/>
    <m/>
    <m/>
    <m/>
    <m/>
    <m/>
    <m/>
    <m/>
    <m/>
    <m/>
    <m/>
    <m/>
    <n v="420"/>
    <n v="420"/>
    <n v="440"/>
    <n v="530"/>
    <n v="420"/>
    <n v="560"/>
    <n v="1950"/>
    <n v="80"/>
    <n v="20"/>
    <n v="10"/>
    <n v="0"/>
    <n v="0"/>
    <n v="0"/>
    <n v="10"/>
    <n v="10"/>
    <n v="0"/>
    <n v="0"/>
  </r>
  <r>
    <n v="186001878"/>
    <x v="11"/>
    <x v="3"/>
    <m/>
    <x v="1"/>
    <x v="1"/>
    <x v="1"/>
    <n v="2362.42"/>
    <s v="Hanchen Lu"/>
    <x v="0"/>
    <m/>
    <m/>
    <m/>
    <m/>
    <m/>
    <m/>
    <m/>
    <m/>
    <m/>
    <n v="0"/>
    <n v="0"/>
    <n v="0"/>
    <n v="265"/>
    <n v="-90"/>
    <n v="175"/>
    <n v="0"/>
    <n v="0"/>
    <n v="0"/>
    <n v="0"/>
    <m/>
    <n v="0"/>
    <n v="0"/>
    <n v="0"/>
    <n v="0"/>
    <m/>
    <n v="-50"/>
    <n v="-50"/>
    <n v="-48"/>
    <n v="-65"/>
    <m/>
  </r>
  <r>
    <n v="186001878"/>
    <x v="11"/>
    <x v="3"/>
    <m/>
    <x v="1"/>
    <x v="1"/>
    <x v="1"/>
    <n v="2362.42"/>
    <s v="Hanchen Lu"/>
    <x v="1"/>
    <m/>
    <m/>
    <m/>
    <m/>
    <m/>
    <m/>
    <m/>
    <m/>
    <m/>
    <n v="0"/>
    <m/>
    <m/>
    <n v="-63"/>
    <n v="0"/>
    <n v="-63"/>
    <n v="0"/>
    <n v="0"/>
    <n v="0"/>
    <n v="0"/>
    <m/>
    <n v="0"/>
    <n v="0"/>
    <n v="0"/>
    <n v="0"/>
    <m/>
    <n v="5"/>
    <n v="0"/>
    <n v="-7"/>
    <n v="10"/>
    <m/>
  </r>
  <r>
    <n v="186001878"/>
    <x v="11"/>
    <x v="3"/>
    <m/>
    <x v="1"/>
    <x v="1"/>
    <x v="1"/>
    <n v="2362.42"/>
    <s v="Hanchen Lu"/>
    <x v="2"/>
    <m/>
    <m/>
    <m/>
    <m/>
    <m/>
    <m/>
    <m/>
    <m/>
    <m/>
    <n v="0"/>
    <m/>
    <m/>
    <n v="265"/>
    <n v="0"/>
    <n v="0"/>
    <n v="50"/>
    <n v="90"/>
    <n v="75"/>
    <n v="50"/>
    <n v="265"/>
    <n v="60"/>
    <n v="75"/>
    <n v="60"/>
    <n v="60"/>
    <n v="0"/>
    <n v="0"/>
    <n v="0"/>
    <n v="0"/>
    <n v="0"/>
    <n v="0"/>
  </r>
  <r>
    <n v="186001878"/>
    <x v="11"/>
    <x v="3"/>
    <m/>
    <x v="1"/>
    <x v="1"/>
    <x v="1"/>
    <n v="2362.42"/>
    <s v="Hanchen Lu"/>
    <x v="3"/>
    <n v="0"/>
    <n v="0"/>
    <n v="0"/>
    <n v="0"/>
    <m/>
    <n v="0"/>
    <n v="0"/>
    <n v="0"/>
    <n v="0"/>
    <m/>
    <n v="0"/>
    <n v="0"/>
    <n v="0"/>
    <n v="0"/>
    <m/>
    <n v="60"/>
    <n v="80"/>
    <n v="80"/>
    <n v="80"/>
    <n v="300"/>
    <n v="55"/>
    <n v="55"/>
    <n v="70"/>
    <n v="85"/>
    <n v="0"/>
    <n v="45"/>
    <n v="50"/>
    <n v="55"/>
    <n v="55"/>
    <n v="0"/>
  </r>
  <r>
    <n v="186001878"/>
    <x v="11"/>
    <x v="3"/>
    <m/>
    <x v="1"/>
    <x v="1"/>
    <x v="1"/>
    <n v="2362.42"/>
    <s v="Hanchen Lu"/>
    <x v="4"/>
    <m/>
    <m/>
    <m/>
    <m/>
    <m/>
    <m/>
    <m/>
    <m/>
    <m/>
    <n v="0"/>
    <n v="0"/>
    <n v="0"/>
    <n v="0"/>
    <n v="0"/>
    <n v="0"/>
    <n v="50"/>
    <n v="90"/>
    <n v="75"/>
    <n v="50"/>
    <n v="265"/>
    <n v="60"/>
    <n v="75"/>
    <n v="60"/>
    <n v="60"/>
    <n v="0"/>
    <n v="45"/>
    <n v="50"/>
    <n v="55"/>
    <n v="55"/>
    <n v="0"/>
  </r>
  <r>
    <n v="186001878"/>
    <x v="11"/>
    <x v="3"/>
    <m/>
    <x v="1"/>
    <x v="1"/>
    <x v="1"/>
    <n v="2362.42"/>
    <s v="Hanchen Lu"/>
    <x v="5"/>
    <n v="61"/>
    <n v="57"/>
    <n v="57"/>
    <n v="98"/>
    <m/>
    <n v="68"/>
    <n v="70"/>
    <n v="58"/>
    <n v="74"/>
    <n v="0"/>
    <n v="58"/>
    <n v="79"/>
    <n v="74"/>
    <n v="70"/>
    <n v="281"/>
    <n v="55"/>
    <n v="70"/>
    <n v="53"/>
    <n v="74"/>
    <n v="252"/>
    <n v="66"/>
    <n v="49"/>
    <n v="69"/>
    <n v="69"/>
    <n v="0"/>
    <n v="48"/>
    <n v="57"/>
    <n v="50"/>
    <n v="72"/>
    <n v="0"/>
  </r>
  <r>
    <n v="186001878"/>
    <x v="11"/>
    <x v="3"/>
    <m/>
    <x v="1"/>
    <x v="1"/>
    <x v="1"/>
    <n v="2362.42"/>
    <s v="Hanchen Lu"/>
    <x v="6"/>
    <n v="0"/>
    <n v="0"/>
    <n v="0"/>
    <n v="0"/>
    <n v="0"/>
    <n v="0"/>
    <n v="0"/>
    <n v="0"/>
    <n v="0"/>
    <n v="0"/>
    <n v="0"/>
    <n v="0"/>
    <n v="0"/>
    <n v="0"/>
    <n v="0"/>
    <n v="0"/>
    <n v="0"/>
    <n v="0"/>
    <n v="0"/>
    <n v="0"/>
    <n v="0"/>
    <n v="9"/>
    <n v="21"/>
    <n v="20"/>
    <m/>
    <n v="8"/>
    <n v="0"/>
    <n v="0"/>
    <n v="0"/>
    <m/>
  </r>
  <r>
    <n v="186001878"/>
    <x v="11"/>
    <x v="3"/>
    <m/>
    <x v="1"/>
    <x v="1"/>
    <x v="1"/>
    <n v="2362.42"/>
    <s v="Hanchen Lu"/>
    <x v="7"/>
    <m/>
    <m/>
    <m/>
    <m/>
    <m/>
    <m/>
    <m/>
    <m/>
    <m/>
    <m/>
    <m/>
    <m/>
    <m/>
    <m/>
    <m/>
    <n v="66"/>
    <n v="65"/>
    <n v="64"/>
    <n v="78"/>
    <n v="0"/>
    <n v="60"/>
    <n v="41"/>
    <n v="71"/>
    <n v="83"/>
    <n v="0"/>
    <n v="0"/>
    <n v="0"/>
    <n v="0"/>
    <n v="0"/>
    <n v="0"/>
  </r>
  <r>
    <n v="186001878"/>
    <x v="11"/>
    <x v="3"/>
    <n v="25"/>
    <x v="1"/>
    <x v="1"/>
    <x v="1"/>
    <n v="2362.42"/>
    <s v="Hanchen Lu"/>
    <x v="8"/>
    <n v="59"/>
    <n v="46"/>
    <n v="26"/>
    <n v="9"/>
    <m/>
    <n v="23"/>
    <n v="29"/>
    <n v="29"/>
    <n v="36"/>
    <n v="0"/>
    <n v="32"/>
    <n v="27"/>
    <n v="26"/>
    <n v="36"/>
    <n v="36"/>
    <n v="30"/>
    <n v="60"/>
    <n v="71"/>
    <n v="43"/>
    <m/>
    <n v="41"/>
    <n v="75"/>
    <n v="69"/>
    <n v="46"/>
    <m/>
    <n v="-2"/>
    <n v="-59"/>
    <n v="-109"/>
    <n v="-181"/>
    <m/>
  </r>
  <r>
    <n v="186001878"/>
    <x v="11"/>
    <x v="3"/>
    <n v="25"/>
    <x v="1"/>
    <x v="1"/>
    <x v="1"/>
    <n v="2362.42"/>
    <s v="Hanchen Lu"/>
    <x v="9"/>
    <n v="59"/>
    <n v="46"/>
    <n v="26"/>
    <n v="9"/>
    <m/>
    <n v="23"/>
    <n v="29"/>
    <n v="29"/>
    <n v="36"/>
    <n v="0"/>
    <n v="32"/>
    <n v="27"/>
    <n v="26"/>
    <n v="36"/>
    <n v="36"/>
    <n v="30"/>
    <n v="60"/>
    <n v="71"/>
    <n v="43"/>
    <m/>
    <n v="41"/>
    <n v="75"/>
    <n v="69"/>
    <n v="46"/>
    <m/>
    <n v="48"/>
    <n v="41"/>
    <n v="39"/>
    <n v="32"/>
    <m/>
  </r>
  <r>
    <n v="186001878"/>
    <x v="11"/>
    <x v="3"/>
    <m/>
    <x v="1"/>
    <x v="1"/>
    <x v="1"/>
    <n v="2362.42"/>
    <s v="Hanchen Lu"/>
    <x v="10"/>
    <n v="140031.78"/>
    <n v="109177.32"/>
    <n v="61708.92"/>
    <n v="21360.78"/>
    <n v="0"/>
    <n v="54588.66"/>
    <n v="68829.180000000008"/>
    <n v="68829.180000000008"/>
    <n v="85443.12"/>
    <n v="0"/>
    <n v="75949.440000000002"/>
    <n v="64082.340000000004"/>
    <n v="61708.92"/>
    <n v="85047.12"/>
    <n v="85047.12"/>
    <n v="70872.600000000006"/>
    <n v="141745.20000000001"/>
    <n v="167731.82"/>
    <n v="101584.06"/>
    <m/>
    <n v="96859.22"/>
    <n v="177181.5"/>
    <n v="163006.98000000001"/>
    <n v="108671.32"/>
    <m/>
    <n v="113396.16"/>
    <n v="96859.22"/>
    <n v="92134.38"/>
    <n v="75597.440000000002"/>
    <m/>
  </r>
  <r>
    <n v="186001878"/>
    <x v="11"/>
    <x v="3"/>
    <m/>
    <x v="1"/>
    <x v="1"/>
    <x v="1"/>
    <n v="2362.42"/>
    <s v="Hanchen Lu"/>
    <x v="11"/>
    <m/>
    <m/>
    <m/>
    <m/>
    <n v="0"/>
    <m/>
    <m/>
    <m/>
    <m/>
    <n v="0"/>
    <n v="75949.440000000002"/>
    <n v="64082.340000000004"/>
    <n v="61708.92"/>
    <n v="85047.12"/>
    <n v="85047.12"/>
    <n v="70872.600000000006"/>
    <n v="141745.20000000001"/>
    <n v="167731.82"/>
    <n v="101584.06"/>
    <m/>
    <n v="96859.22"/>
    <n v="177181.5"/>
    <n v="163006.98000000001"/>
    <n v="108671.32"/>
    <m/>
    <n v="0"/>
    <n v="0"/>
    <n v="0"/>
    <n v="0"/>
    <m/>
  </r>
  <r>
    <n v="186001878"/>
    <x v="11"/>
    <x v="3"/>
    <m/>
    <x v="1"/>
    <x v="1"/>
    <x v="1"/>
    <n v="2362.42"/>
    <s v="Hanchen Lu"/>
    <x v="12"/>
    <m/>
    <m/>
    <m/>
    <m/>
    <m/>
    <m/>
    <m/>
    <m/>
    <m/>
    <m/>
    <m/>
    <m/>
    <m/>
    <n v="90"/>
    <n v="90"/>
    <n v="50"/>
    <n v="90"/>
    <n v="75"/>
    <n v="50"/>
    <n v="265"/>
    <n v="60"/>
    <n v="75"/>
    <n v="60"/>
    <n v="60"/>
    <n v="0"/>
    <n v="50"/>
    <n v="50"/>
    <n v="48"/>
    <n v="65"/>
    <n v="0"/>
  </r>
  <r>
    <n v="186002424"/>
    <x v="12"/>
    <x v="1"/>
    <m/>
    <x v="1"/>
    <x v="2"/>
    <x v="4"/>
    <n v="5422.15"/>
    <s v="Paul Brusco"/>
    <x v="0"/>
    <m/>
    <m/>
    <m/>
    <m/>
    <m/>
    <m/>
    <m/>
    <m/>
    <m/>
    <n v="0"/>
    <n v="0"/>
    <n v="0"/>
    <n v="207"/>
    <n v="-30"/>
    <n v="177"/>
    <n v="0"/>
    <n v="0"/>
    <n v="0"/>
    <n v="0"/>
    <m/>
    <n v="0"/>
    <n v="0"/>
    <n v="0"/>
    <n v="0"/>
    <m/>
    <n v="-20"/>
    <n v="-20"/>
    <n v="-15"/>
    <n v="-20"/>
    <m/>
  </r>
  <r>
    <n v="186002424"/>
    <x v="12"/>
    <x v="1"/>
    <m/>
    <x v="1"/>
    <x v="2"/>
    <x v="4"/>
    <n v="5422.15"/>
    <s v="Paul Brusco"/>
    <x v="1"/>
    <m/>
    <m/>
    <m/>
    <m/>
    <m/>
    <m/>
    <m/>
    <m/>
    <m/>
    <n v="0"/>
    <m/>
    <m/>
    <n v="-62"/>
    <n v="0"/>
    <n v="-62"/>
    <n v="0"/>
    <n v="0"/>
    <n v="0"/>
    <n v="0"/>
    <m/>
    <n v="0"/>
    <n v="0"/>
    <n v="0"/>
    <n v="0"/>
    <m/>
    <n v="5"/>
    <n v="-2"/>
    <n v="-7"/>
    <n v="-5"/>
    <m/>
  </r>
  <r>
    <n v="186002424"/>
    <x v="12"/>
    <x v="1"/>
    <m/>
    <x v="1"/>
    <x v="2"/>
    <x v="4"/>
    <n v="5422.15"/>
    <s v="Paul Brusco"/>
    <x v="2"/>
    <m/>
    <m/>
    <m/>
    <m/>
    <m/>
    <m/>
    <m/>
    <m/>
    <m/>
    <n v="0"/>
    <m/>
    <m/>
    <n v="207"/>
    <n v="0"/>
    <n v="0"/>
    <n v="53"/>
    <n v="62"/>
    <n v="45"/>
    <n v="50"/>
    <n v="210"/>
    <n v="60"/>
    <n v="30"/>
    <n v="17"/>
    <n v="30"/>
    <n v="0"/>
    <n v="0"/>
    <n v="0"/>
    <n v="0"/>
    <n v="0"/>
    <n v="0"/>
  </r>
  <r>
    <n v="186002424"/>
    <x v="12"/>
    <x v="1"/>
    <m/>
    <x v="1"/>
    <x v="2"/>
    <x v="4"/>
    <n v="5422.15"/>
    <s v="Paul Brusco"/>
    <x v="3"/>
    <n v="0"/>
    <n v="0"/>
    <n v="0"/>
    <n v="0"/>
    <m/>
    <n v="0"/>
    <n v="0"/>
    <n v="0"/>
    <n v="0"/>
    <m/>
    <n v="0"/>
    <n v="0"/>
    <n v="0"/>
    <n v="0"/>
    <m/>
    <n v="51.203293223559214"/>
    <n v="54.860671310956306"/>
    <n v="49.873337555414821"/>
    <n v="54.794173527549084"/>
    <n v="210.73147561747942"/>
    <n v="25"/>
    <n v="25"/>
    <n v="20"/>
    <n v="25"/>
    <n v="0"/>
    <n v="15"/>
    <n v="22"/>
    <n v="22"/>
    <n v="25"/>
    <n v="0"/>
  </r>
  <r>
    <n v="186002424"/>
    <x v="12"/>
    <x v="1"/>
    <m/>
    <x v="1"/>
    <x v="2"/>
    <x v="4"/>
    <n v="5422.15"/>
    <s v="Paul Brusco"/>
    <x v="4"/>
    <m/>
    <m/>
    <m/>
    <m/>
    <m/>
    <m/>
    <m/>
    <m/>
    <m/>
    <n v="0"/>
    <n v="0"/>
    <n v="0"/>
    <n v="0"/>
    <n v="0"/>
    <n v="0"/>
    <n v="53"/>
    <n v="62"/>
    <n v="45"/>
    <n v="50"/>
    <n v="210"/>
    <n v="60"/>
    <n v="30"/>
    <n v="17"/>
    <n v="30"/>
    <n v="0"/>
    <n v="15"/>
    <n v="22"/>
    <n v="22"/>
    <n v="25"/>
    <n v="0"/>
  </r>
  <r>
    <n v="186002424"/>
    <x v="12"/>
    <x v="1"/>
    <m/>
    <x v="1"/>
    <x v="2"/>
    <x v="4"/>
    <n v="5422.15"/>
    <s v="Paul Brusco"/>
    <x v="5"/>
    <n v="28"/>
    <n v="51"/>
    <n v="39"/>
    <n v="51"/>
    <m/>
    <n v="35"/>
    <n v="46"/>
    <n v="118"/>
    <n v="55"/>
    <n v="0"/>
    <n v="46"/>
    <n v="59"/>
    <n v="39"/>
    <n v="60"/>
    <n v="204"/>
    <n v="39"/>
    <n v="54"/>
    <n v="55"/>
    <n v="53"/>
    <n v="201"/>
    <n v="41"/>
    <n v="20"/>
    <n v="26"/>
    <n v="20"/>
    <n v="0"/>
    <n v="16.960352422907491"/>
    <n v="20.352422907488986"/>
    <n v="18.438325991189426"/>
    <n v="25.440528634361236"/>
    <n v="0"/>
  </r>
  <r>
    <n v="186002424"/>
    <x v="12"/>
    <x v="1"/>
    <m/>
    <x v="1"/>
    <x v="2"/>
    <x v="4"/>
    <n v="5422.15"/>
    <s v="Paul Brusco"/>
    <x v="6"/>
    <n v="0"/>
    <n v="0"/>
    <n v="0"/>
    <n v="0"/>
    <n v="0"/>
    <n v="0"/>
    <n v="0"/>
    <n v="0"/>
    <n v="0"/>
    <n v="0"/>
    <n v="0"/>
    <n v="0"/>
    <n v="0"/>
    <n v="0"/>
    <n v="0"/>
    <n v="0"/>
    <n v="0"/>
    <n v="0"/>
    <n v="0"/>
    <n v="0"/>
    <n v="112"/>
    <n v="10"/>
    <n v="9"/>
    <n v="6"/>
    <m/>
    <n v="9"/>
    <n v="0"/>
    <n v="0"/>
    <n v="0"/>
    <m/>
  </r>
  <r>
    <n v="186002424"/>
    <x v="12"/>
    <x v="1"/>
    <m/>
    <x v="1"/>
    <x v="2"/>
    <x v="4"/>
    <n v="5422.15"/>
    <s v="Paul Brusco"/>
    <x v="7"/>
    <m/>
    <m/>
    <m/>
    <m/>
    <m/>
    <m/>
    <m/>
    <m/>
    <m/>
    <m/>
    <m/>
    <m/>
    <m/>
    <m/>
    <m/>
    <n v="42"/>
    <n v="62"/>
    <n v="55"/>
    <n v="56"/>
    <n v="0"/>
    <n v="40"/>
    <n v="29"/>
    <n v="31"/>
    <n v="20"/>
    <n v="0"/>
    <n v="0"/>
    <n v="0"/>
    <n v="0"/>
    <n v="0"/>
    <n v="0"/>
  </r>
  <r>
    <n v="186002424"/>
    <x v="12"/>
    <x v="1"/>
    <n v="15"/>
    <x v="1"/>
    <x v="2"/>
    <x v="4"/>
    <n v="5422.15"/>
    <s v="Paul Brusco"/>
    <x v="8"/>
    <n v="37"/>
    <n v="15"/>
    <n v="12"/>
    <n v="17"/>
    <m/>
    <n v="42"/>
    <n v="55"/>
    <n v="10"/>
    <n v="12"/>
    <n v="0"/>
    <n v="18"/>
    <n v="29"/>
    <n v="42"/>
    <n v="11"/>
    <n v="11"/>
    <n v="21"/>
    <n v="26"/>
    <n v="19"/>
    <n v="11"/>
    <m/>
    <n v="30"/>
    <n v="32"/>
    <n v="21"/>
    <n v="31"/>
    <m/>
    <n v="14.039647577092509"/>
    <n v="-6.3127753303964766"/>
    <n v="-24.751101321585903"/>
    <n v="-50.191629955947135"/>
    <m/>
  </r>
  <r>
    <n v="186002424"/>
    <x v="12"/>
    <x v="1"/>
    <n v="15"/>
    <x v="1"/>
    <x v="2"/>
    <x v="4"/>
    <n v="5422.15"/>
    <s v="Paul Brusco"/>
    <x v="9"/>
    <n v="37"/>
    <n v="15"/>
    <n v="12"/>
    <n v="17"/>
    <m/>
    <n v="42"/>
    <n v="55"/>
    <n v="10"/>
    <n v="12"/>
    <n v="0"/>
    <n v="18"/>
    <n v="29"/>
    <n v="42"/>
    <n v="11"/>
    <n v="11"/>
    <n v="21"/>
    <n v="26"/>
    <n v="19"/>
    <n v="11"/>
    <m/>
    <n v="30"/>
    <n v="32"/>
    <n v="21"/>
    <n v="31"/>
    <m/>
    <n v="34.039647577092509"/>
    <n v="33.687224669603523"/>
    <n v="30.248898678414097"/>
    <n v="24.808370044052857"/>
    <m/>
  </r>
  <r>
    <n v="186002424"/>
    <x v="12"/>
    <x v="1"/>
    <m/>
    <x v="1"/>
    <x v="2"/>
    <x v="4"/>
    <n v="5422.15"/>
    <s v="Paul Brusco"/>
    <x v="10"/>
    <n v="195511.69999999998"/>
    <n v="79261.499999999985"/>
    <n v="63409.2"/>
    <n v="89829.7"/>
    <n v="0"/>
    <n v="221932.19999999998"/>
    <n v="290625.49999999994"/>
    <n v="52840.999999999993"/>
    <n v="63409.2"/>
    <n v="0"/>
    <n v="95113.799999999988"/>
    <n v="153238.9"/>
    <n v="221932.19999999998"/>
    <n v="59643.649999999994"/>
    <n v="59643.649999999994"/>
    <n v="113865.15"/>
    <n v="140975.9"/>
    <n v="103020.84999999999"/>
    <n v="59643.649999999994"/>
    <m/>
    <n v="162664.5"/>
    <n v="173508.8"/>
    <n v="113865.15"/>
    <n v="168086.65"/>
    <m/>
    <n v="184568.07511013214"/>
    <n v="182657.18524229073"/>
    <n v="164014.065969163"/>
    <n v="134514.70363436118"/>
    <m/>
  </r>
  <r>
    <n v="186002424"/>
    <x v="12"/>
    <x v="1"/>
    <m/>
    <x v="1"/>
    <x v="2"/>
    <x v="4"/>
    <n v="5422.15"/>
    <s v="Paul Brusco"/>
    <x v="11"/>
    <m/>
    <m/>
    <m/>
    <m/>
    <n v="0"/>
    <m/>
    <m/>
    <m/>
    <m/>
    <n v="0"/>
    <n v="95113.799999999988"/>
    <n v="153238.9"/>
    <n v="221932.19999999998"/>
    <n v="59643.649999999994"/>
    <n v="59643.649999999994"/>
    <n v="113865.15"/>
    <n v="140975.9"/>
    <n v="103020.84999999999"/>
    <n v="59643.649999999994"/>
    <m/>
    <n v="162664.5"/>
    <n v="173508.8"/>
    <n v="113865.15"/>
    <n v="168086.65"/>
    <m/>
    <n v="76125.075110132151"/>
    <n v="0"/>
    <n v="0"/>
    <n v="0"/>
    <m/>
  </r>
  <r>
    <n v="186002424"/>
    <x v="12"/>
    <x v="1"/>
    <m/>
    <x v="1"/>
    <x v="2"/>
    <x v="4"/>
    <n v="5422.15"/>
    <s v="Paul Brusco"/>
    <x v="12"/>
    <m/>
    <m/>
    <m/>
    <m/>
    <m/>
    <m/>
    <m/>
    <m/>
    <m/>
    <m/>
    <m/>
    <m/>
    <m/>
    <n v="30"/>
    <n v="30"/>
    <n v="53"/>
    <n v="62"/>
    <n v="45"/>
    <n v="50"/>
    <n v="210"/>
    <n v="60"/>
    <n v="30"/>
    <n v="17"/>
    <n v="30"/>
    <n v="0"/>
    <n v="20"/>
    <n v="20"/>
    <n v="15"/>
    <n v="20"/>
    <n v="0"/>
  </r>
  <r>
    <n v="186002441"/>
    <x v="13"/>
    <x v="2"/>
    <m/>
    <x v="1"/>
    <x v="1"/>
    <x v="1"/>
    <n v="669.66"/>
    <s v="Ee Ling Lim"/>
    <x v="0"/>
    <m/>
    <m/>
    <m/>
    <m/>
    <m/>
    <m/>
    <m/>
    <m/>
    <m/>
    <n v="0"/>
    <n v="0"/>
    <n v="0"/>
    <n v="260"/>
    <n v="-54"/>
    <n v="206"/>
    <n v="0"/>
    <n v="0"/>
    <n v="0"/>
    <n v="0"/>
    <m/>
    <n v="0"/>
    <n v="0"/>
    <n v="0"/>
    <n v="0"/>
    <m/>
    <n v="-50"/>
    <n v="-50"/>
    <n v="-45"/>
    <n v="-60"/>
    <m/>
  </r>
  <r>
    <n v="186002441"/>
    <x v="13"/>
    <x v="2"/>
    <m/>
    <x v="1"/>
    <x v="1"/>
    <x v="1"/>
    <n v="669.66"/>
    <s v="Ee Ling Lim"/>
    <x v="1"/>
    <m/>
    <m/>
    <m/>
    <m/>
    <m/>
    <m/>
    <m/>
    <m/>
    <m/>
    <n v="0"/>
    <m/>
    <m/>
    <n v="-60"/>
    <n v="0"/>
    <n v="-60"/>
    <n v="0"/>
    <n v="0"/>
    <n v="0"/>
    <n v="0"/>
    <m/>
    <n v="0"/>
    <n v="0"/>
    <n v="0"/>
    <n v="0"/>
    <m/>
    <n v="0"/>
    <n v="-10"/>
    <n v="-10"/>
    <n v="10"/>
    <m/>
  </r>
  <r>
    <n v="186002441"/>
    <x v="13"/>
    <x v="2"/>
    <m/>
    <x v="1"/>
    <x v="1"/>
    <x v="1"/>
    <n v="669.66"/>
    <s v="Ee Ling Lim"/>
    <x v="2"/>
    <m/>
    <m/>
    <m/>
    <m/>
    <m/>
    <m/>
    <m/>
    <m/>
    <m/>
    <n v="0"/>
    <m/>
    <m/>
    <m/>
    <n v="0"/>
    <n v="0"/>
    <n v="82"/>
    <n v="68"/>
    <n v="112"/>
    <n v="85"/>
    <n v="347"/>
    <n v="60"/>
    <n v="64"/>
    <n v="46"/>
    <n v="69"/>
    <n v="0"/>
    <n v="0"/>
    <n v="0"/>
    <n v="0"/>
    <n v="0"/>
    <n v="0"/>
  </r>
  <r>
    <n v="186002441"/>
    <x v="13"/>
    <x v="2"/>
    <m/>
    <x v="1"/>
    <x v="1"/>
    <x v="1"/>
    <n v="669.66"/>
    <s v="Ee Ling Lim"/>
    <x v="3"/>
    <n v="0"/>
    <n v="0"/>
    <n v="0"/>
    <n v="0"/>
    <m/>
    <n v="0"/>
    <n v="0"/>
    <n v="0"/>
    <n v="0"/>
    <m/>
    <n v="0"/>
    <n v="0"/>
    <n v="0"/>
    <n v="0"/>
    <m/>
    <n v="60"/>
    <n v="70"/>
    <n v="60"/>
    <n v="70"/>
    <n v="260"/>
    <n v="55"/>
    <n v="85"/>
    <n v="85"/>
    <n v="95"/>
    <n v="0"/>
    <n v="50"/>
    <n v="60"/>
    <n v="55"/>
    <n v="50"/>
    <n v="0"/>
  </r>
  <r>
    <n v="186002441"/>
    <x v="13"/>
    <x v="2"/>
    <m/>
    <x v="1"/>
    <x v="1"/>
    <x v="1"/>
    <n v="669.66"/>
    <s v="Ee Ling Lim"/>
    <x v="4"/>
    <m/>
    <m/>
    <m/>
    <m/>
    <m/>
    <m/>
    <m/>
    <m/>
    <m/>
    <n v="0"/>
    <n v="40"/>
    <n v="48"/>
    <n v="60"/>
    <n v="78"/>
    <n v="226"/>
    <n v="82"/>
    <n v="68"/>
    <n v="112"/>
    <n v="85"/>
    <n v="347"/>
    <n v="60"/>
    <n v="64"/>
    <n v="46"/>
    <n v="69"/>
    <n v="0"/>
    <n v="50"/>
    <n v="60"/>
    <n v="55"/>
    <n v="50"/>
    <n v="0"/>
  </r>
  <r>
    <n v="186002441"/>
    <x v="13"/>
    <x v="2"/>
    <m/>
    <x v="1"/>
    <x v="1"/>
    <x v="1"/>
    <n v="669.66"/>
    <s v="Ee Ling Lim"/>
    <x v="5"/>
    <n v="57"/>
    <n v="65"/>
    <n v="71"/>
    <n v="62"/>
    <m/>
    <n v="62"/>
    <n v="61"/>
    <n v="70"/>
    <n v="69"/>
    <n v="0"/>
    <n v="61"/>
    <n v="58"/>
    <n v="45"/>
    <n v="60"/>
    <n v="224"/>
    <n v="62"/>
    <n v="84"/>
    <n v="81"/>
    <n v="87"/>
    <n v="314"/>
    <n v="40"/>
    <n v="63"/>
    <n v="51"/>
    <n v="64"/>
    <n v="0"/>
    <n v="44"/>
    <n v="61"/>
    <n v="55"/>
    <n v="64"/>
    <n v="0"/>
  </r>
  <r>
    <n v="186002441"/>
    <x v="13"/>
    <x v="2"/>
    <m/>
    <x v="1"/>
    <x v="1"/>
    <x v="1"/>
    <n v="669.66"/>
    <s v="Ee Ling Lim"/>
    <x v="6"/>
    <n v="0"/>
    <n v="0"/>
    <n v="0"/>
    <n v="0"/>
    <n v="0"/>
    <n v="0"/>
    <n v="0"/>
    <n v="0"/>
    <n v="0"/>
    <n v="0"/>
    <n v="0"/>
    <n v="0"/>
    <n v="0"/>
    <n v="0"/>
    <n v="0"/>
    <n v="0"/>
    <n v="0"/>
    <n v="0"/>
    <n v="0"/>
    <n v="0"/>
    <n v="9"/>
    <n v="8"/>
    <n v="21"/>
    <n v="19"/>
    <m/>
    <n v="12"/>
    <n v="0"/>
    <n v="0"/>
    <n v="0"/>
    <m/>
  </r>
  <r>
    <n v="186002441"/>
    <x v="13"/>
    <x v="2"/>
    <m/>
    <x v="1"/>
    <x v="1"/>
    <x v="1"/>
    <n v="669.66"/>
    <s v="Ee Ling Lim"/>
    <x v="7"/>
    <m/>
    <m/>
    <m/>
    <m/>
    <m/>
    <m/>
    <m/>
    <m/>
    <m/>
    <m/>
    <m/>
    <m/>
    <m/>
    <m/>
    <m/>
    <n v="71"/>
    <n v="74"/>
    <n v="89"/>
    <n v="87"/>
    <n v="0"/>
    <n v="53"/>
    <n v="56"/>
    <n v="57"/>
    <n v="75"/>
    <n v="0"/>
    <n v="0"/>
    <n v="0"/>
    <n v="0"/>
    <n v="0"/>
    <n v="0"/>
  </r>
  <r>
    <n v="186002441"/>
    <x v="13"/>
    <x v="2"/>
    <n v="25"/>
    <x v="1"/>
    <x v="1"/>
    <x v="1"/>
    <n v="669.66"/>
    <s v="Ee Ling Lim"/>
    <x v="8"/>
    <n v="41"/>
    <n v="71"/>
    <n v="64"/>
    <n v="63"/>
    <m/>
    <n v="77"/>
    <n v="32"/>
    <n v="83"/>
    <n v="30"/>
    <n v="0"/>
    <n v="57"/>
    <n v="38"/>
    <n v="40"/>
    <n v="30"/>
    <n v="30"/>
    <n v="43"/>
    <n v="37"/>
    <n v="60"/>
    <n v="57"/>
    <m/>
    <n v="66"/>
    <n v="71"/>
    <n v="61"/>
    <n v="56"/>
    <m/>
    <n v="12"/>
    <n v="-49"/>
    <n v="-104"/>
    <n v="-168"/>
    <m/>
  </r>
  <r>
    <n v="186002441"/>
    <x v="13"/>
    <x v="2"/>
    <n v="25"/>
    <x v="1"/>
    <x v="1"/>
    <x v="1"/>
    <n v="669.66"/>
    <s v="Ee Ling Lim"/>
    <x v="9"/>
    <n v="41"/>
    <n v="71"/>
    <n v="64"/>
    <n v="63"/>
    <m/>
    <n v="77"/>
    <n v="32"/>
    <n v="83"/>
    <n v="30"/>
    <n v="0"/>
    <n v="57"/>
    <n v="38"/>
    <n v="40"/>
    <n v="30"/>
    <n v="30"/>
    <n v="43"/>
    <n v="37"/>
    <n v="60"/>
    <n v="57"/>
    <m/>
    <n v="66"/>
    <n v="71"/>
    <n v="61"/>
    <n v="56"/>
    <m/>
    <n v="62"/>
    <n v="51"/>
    <n v="41"/>
    <n v="37"/>
    <m/>
  </r>
  <r>
    <n v="186002441"/>
    <x v="13"/>
    <x v="2"/>
    <m/>
    <x v="1"/>
    <x v="1"/>
    <x v="1"/>
    <n v="669.66"/>
    <s v="Ee Ling Lim"/>
    <x v="10"/>
    <n v="30088.259999999995"/>
    <n v="52104.05999999999"/>
    <n v="46967.039999999994"/>
    <n v="46233.179999999993"/>
    <n v="0"/>
    <n v="56507.219999999994"/>
    <n v="23483.519999999997"/>
    <n v="60910.37999999999"/>
    <n v="22015.799999999996"/>
    <n v="0"/>
    <n v="41830.019999999997"/>
    <n v="27886.679999999997"/>
    <n v="29354.399999999994"/>
    <n v="20089.8"/>
    <n v="20089.8"/>
    <n v="28795.379999999997"/>
    <n v="24777.42"/>
    <n v="40179.599999999999"/>
    <n v="38170.619999999995"/>
    <m/>
    <n v="44197.56"/>
    <n v="47545.86"/>
    <n v="40849.259999999995"/>
    <n v="37500.959999999999"/>
    <m/>
    <n v="41518.92"/>
    <n v="34152.659999999996"/>
    <n v="27456.059999999998"/>
    <n v="24777.42"/>
    <m/>
  </r>
  <r>
    <n v="186002441"/>
    <x v="13"/>
    <x v="2"/>
    <m/>
    <x v="1"/>
    <x v="1"/>
    <x v="1"/>
    <n v="669.66"/>
    <s v="Ee Ling Lim"/>
    <x v="11"/>
    <m/>
    <m/>
    <m/>
    <m/>
    <n v="0"/>
    <m/>
    <m/>
    <m/>
    <m/>
    <n v="0"/>
    <n v="41830.019999999997"/>
    <n v="27886.679999999997"/>
    <n v="29354.399999999994"/>
    <n v="20089.8"/>
    <n v="20089.8"/>
    <n v="28795.379999999997"/>
    <n v="24777.42"/>
    <n v="40179.599999999999"/>
    <n v="38170.619999999995"/>
    <m/>
    <n v="44197.56"/>
    <n v="47545.86"/>
    <n v="40849.259999999995"/>
    <n v="37500.959999999999"/>
    <m/>
    <n v="8035.92"/>
    <n v="0"/>
    <n v="0"/>
    <n v="0"/>
    <m/>
  </r>
  <r>
    <n v="186002441"/>
    <x v="13"/>
    <x v="2"/>
    <m/>
    <x v="1"/>
    <x v="1"/>
    <x v="1"/>
    <n v="669.66"/>
    <s v="Ee Ling Lim"/>
    <x v="12"/>
    <m/>
    <m/>
    <m/>
    <m/>
    <m/>
    <m/>
    <m/>
    <m/>
    <m/>
    <m/>
    <m/>
    <m/>
    <m/>
    <n v="54"/>
    <n v="54"/>
    <n v="82"/>
    <n v="68"/>
    <n v="112"/>
    <n v="85"/>
    <n v="347"/>
    <n v="60"/>
    <n v="64"/>
    <n v="46"/>
    <n v="69"/>
    <n v="0"/>
    <n v="50"/>
    <n v="50"/>
    <n v="45"/>
    <n v="60"/>
    <n v="0"/>
  </r>
  <r>
    <n v="186002449"/>
    <x v="14"/>
    <x v="2"/>
    <m/>
    <x v="2"/>
    <x v="3"/>
    <x v="5"/>
    <n v="735.02"/>
    <s v="Ee Ling Lim"/>
    <x v="0"/>
    <m/>
    <m/>
    <m/>
    <m/>
    <m/>
    <m/>
    <m/>
    <m/>
    <m/>
    <n v="0"/>
    <n v="0"/>
    <n v="0"/>
    <n v="150"/>
    <n v="-46"/>
    <n v="104"/>
    <n v="0"/>
    <n v="0"/>
    <n v="0"/>
    <n v="0"/>
    <m/>
    <n v="0"/>
    <n v="0"/>
    <n v="0"/>
    <n v="0"/>
    <m/>
    <n v="-50"/>
    <n v="-40"/>
    <n v="-35"/>
    <n v="-50"/>
    <m/>
  </r>
  <r>
    <n v="186002449"/>
    <x v="14"/>
    <x v="2"/>
    <m/>
    <x v="2"/>
    <x v="3"/>
    <x v="5"/>
    <n v="735.02"/>
    <s v="Ee Ling Lim"/>
    <x v="1"/>
    <m/>
    <m/>
    <m/>
    <m/>
    <m/>
    <m/>
    <m/>
    <m/>
    <m/>
    <n v="0"/>
    <m/>
    <m/>
    <n v="-8"/>
    <n v="0"/>
    <n v="-8"/>
    <n v="0"/>
    <n v="0"/>
    <n v="0"/>
    <n v="0"/>
    <m/>
    <n v="0"/>
    <n v="0"/>
    <n v="0"/>
    <n v="0"/>
    <m/>
    <n v="10"/>
    <n v="-15"/>
    <n v="-15"/>
    <n v="10"/>
    <m/>
  </r>
  <r>
    <n v="186002449"/>
    <x v="14"/>
    <x v="2"/>
    <m/>
    <x v="2"/>
    <x v="3"/>
    <x v="5"/>
    <n v="735.02"/>
    <s v="Ee Ling Lim"/>
    <x v="2"/>
    <m/>
    <m/>
    <m/>
    <m/>
    <m/>
    <m/>
    <m/>
    <m/>
    <m/>
    <n v="0"/>
    <m/>
    <m/>
    <m/>
    <n v="0"/>
    <n v="0"/>
    <n v="40"/>
    <n v="70"/>
    <n v="40"/>
    <n v="70"/>
    <n v="220"/>
    <n v="45"/>
    <n v="52"/>
    <n v="66"/>
    <n v="41"/>
    <n v="0"/>
    <n v="0"/>
    <n v="0"/>
    <n v="0"/>
    <n v="0"/>
    <n v="0"/>
  </r>
  <r>
    <n v="186002449"/>
    <x v="14"/>
    <x v="2"/>
    <m/>
    <x v="2"/>
    <x v="3"/>
    <x v="5"/>
    <n v="735.02"/>
    <s v="Ee Ling Lim"/>
    <x v="3"/>
    <n v="0"/>
    <n v="0"/>
    <n v="0"/>
    <n v="0"/>
    <m/>
    <n v="0"/>
    <n v="0"/>
    <n v="0"/>
    <n v="0"/>
    <m/>
    <n v="0"/>
    <n v="0"/>
    <n v="0"/>
    <n v="0"/>
    <m/>
    <n v="40"/>
    <n v="40"/>
    <n v="30"/>
    <n v="40"/>
    <n v="150"/>
    <n v="0"/>
    <n v="0"/>
    <n v="0"/>
    <n v="0"/>
    <n v="0"/>
    <n v="40"/>
    <n v="55"/>
    <n v="50"/>
    <n v="40"/>
    <n v="0"/>
  </r>
  <r>
    <n v="186002449"/>
    <x v="14"/>
    <x v="2"/>
    <m/>
    <x v="2"/>
    <x v="3"/>
    <x v="5"/>
    <n v="735.02"/>
    <s v="Ee Ling Lim"/>
    <x v="4"/>
    <m/>
    <m/>
    <m/>
    <m/>
    <m/>
    <m/>
    <m/>
    <m/>
    <m/>
    <n v="0"/>
    <n v="10"/>
    <n v="88"/>
    <n v="24"/>
    <n v="78"/>
    <n v="200"/>
    <n v="40"/>
    <n v="70"/>
    <n v="40"/>
    <n v="70"/>
    <n v="220"/>
    <n v="45"/>
    <n v="52"/>
    <n v="66"/>
    <n v="41"/>
    <n v="0"/>
    <n v="40"/>
    <n v="55"/>
    <n v="50"/>
    <n v="40"/>
    <n v="0"/>
  </r>
  <r>
    <n v="186002449"/>
    <x v="14"/>
    <x v="2"/>
    <m/>
    <x v="2"/>
    <x v="3"/>
    <x v="5"/>
    <n v="735.02"/>
    <s v="Ee Ling Lim"/>
    <x v="5"/>
    <n v="40"/>
    <n v="48"/>
    <n v="54"/>
    <n v="42"/>
    <m/>
    <n v="44"/>
    <n v="48"/>
    <n v="42"/>
    <n v="37"/>
    <n v="0"/>
    <n v="38"/>
    <n v="40"/>
    <n v="59"/>
    <n v="40"/>
    <n v="177"/>
    <n v="27"/>
    <n v="32"/>
    <n v="48"/>
    <n v="44"/>
    <n v="151"/>
    <n v="43"/>
    <n v="45"/>
    <n v="38"/>
    <n v="55"/>
    <n v="0"/>
    <n v="44"/>
    <n v="47"/>
    <n v="38"/>
    <n v="52"/>
    <n v="0"/>
  </r>
  <r>
    <n v="186002449"/>
    <x v="14"/>
    <x v="2"/>
    <m/>
    <x v="2"/>
    <x v="3"/>
    <x v="5"/>
    <n v="735.02"/>
    <s v="Ee Ling Lim"/>
    <x v="6"/>
    <n v="0"/>
    <n v="0"/>
    <n v="0"/>
    <n v="0"/>
    <n v="0"/>
    <n v="0"/>
    <n v="0"/>
    <n v="0"/>
    <n v="0"/>
    <n v="0"/>
    <n v="0"/>
    <n v="0"/>
    <n v="0"/>
    <n v="0"/>
    <n v="0"/>
    <n v="0"/>
    <n v="0"/>
    <n v="0"/>
    <n v="0"/>
    <n v="0"/>
    <n v="9"/>
    <n v="16"/>
    <n v="19"/>
    <n v="14"/>
    <m/>
    <n v="9"/>
    <n v="0"/>
    <n v="0"/>
    <n v="0"/>
    <m/>
  </r>
  <r>
    <n v="186002449"/>
    <x v="14"/>
    <x v="2"/>
    <m/>
    <x v="2"/>
    <x v="3"/>
    <x v="5"/>
    <n v="735.02"/>
    <s v="Ee Ling Lim"/>
    <x v="7"/>
    <m/>
    <m/>
    <m/>
    <m/>
    <m/>
    <m/>
    <m/>
    <m/>
    <m/>
    <m/>
    <m/>
    <m/>
    <m/>
    <m/>
    <m/>
    <n v="34"/>
    <n v="28"/>
    <n v="68"/>
    <n v="68"/>
    <n v="0"/>
    <n v="52"/>
    <n v="55"/>
    <n v="39"/>
    <n v="58"/>
    <n v="0"/>
    <n v="0"/>
    <n v="0"/>
    <n v="0"/>
    <n v="0"/>
    <n v="0"/>
  </r>
  <r>
    <n v="186002449"/>
    <x v="14"/>
    <x v="2"/>
    <n v="15"/>
    <x v="2"/>
    <x v="3"/>
    <x v="5"/>
    <n v="735.02"/>
    <s v="Ee Ling Lim"/>
    <x v="8"/>
    <n v="5"/>
    <n v="50"/>
    <n v="57"/>
    <n v="49"/>
    <m/>
    <n v="50"/>
    <n v="17"/>
    <n v="47"/>
    <n v="25"/>
    <n v="0"/>
    <n v="13"/>
    <n v="49"/>
    <n v="9"/>
    <n v="25"/>
    <n v="25"/>
    <n v="25"/>
    <n v="70"/>
    <n v="41"/>
    <n v="42"/>
    <m/>
    <n v="36"/>
    <n v="35"/>
    <n v="54"/>
    <n v="34"/>
    <m/>
    <n v="-10"/>
    <n v="-57"/>
    <n v="-95"/>
    <n v="-147"/>
    <m/>
  </r>
  <r>
    <n v="186002449"/>
    <x v="14"/>
    <x v="2"/>
    <n v="15"/>
    <x v="2"/>
    <x v="3"/>
    <x v="5"/>
    <n v="735.02"/>
    <s v="Ee Ling Lim"/>
    <x v="9"/>
    <n v="5"/>
    <n v="50"/>
    <n v="57"/>
    <n v="49"/>
    <m/>
    <n v="50"/>
    <n v="17"/>
    <n v="47"/>
    <n v="25"/>
    <n v="0"/>
    <n v="13"/>
    <n v="49"/>
    <n v="9"/>
    <n v="25"/>
    <n v="25"/>
    <n v="25"/>
    <n v="70"/>
    <n v="41"/>
    <n v="42"/>
    <m/>
    <n v="36"/>
    <n v="35"/>
    <n v="54"/>
    <n v="34"/>
    <m/>
    <n v="40"/>
    <n v="33"/>
    <n v="30"/>
    <n v="28"/>
    <m/>
  </r>
  <r>
    <n v="186002449"/>
    <x v="14"/>
    <x v="2"/>
    <m/>
    <x v="2"/>
    <x v="3"/>
    <x v="5"/>
    <n v="735.02"/>
    <s v="Ee Ling Lim"/>
    <x v="10"/>
    <n v="3826.8"/>
    <n v="38268"/>
    <n v="43625.520000000004"/>
    <n v="37502.639999999999"/>
    <n v="0"/>
    <n v="38268"/>
    <n v="13011.12"/>
    <n v="35971.919999999998"/>
    <n v="19134"/>
    <n v="0"/>
    <n v="9949.68"/>
    <n v="37502.639999999999"/>
    <n v="6888.24"/>
    <n v="18375.5"/>
    <n v="18375.5"/>
    <n v="18375.5"/>
    <n v="51451.4"/>
    <n v="30135.82"/>
    <n v="30870.84"/>
    <m/>
    <n v="26460.720000000001"/>
    <n v="25725.7"/>
    <n v="39691.08"/>
    <n v="24990.68"/>
    <m/>
    <n v="29400.799999999999"/>
    <n v="24255.66"/>
    <n v="22050.6"/>
    <n v="20580.559999999998"/>
    <m/>
  </r>
  <r>
    <n v="186002449"/>
    <x v="14"/>
    <x v="2"/>
    <n v="0"/>
    <x v="2"/>
    <x v="3"/>
    <x v="5"/>
    <n v="735.02"/>
    <s v="Ee Ling Lim"/>
    <x v="11"/>
    <m/>
    <m/>
    <m/>
    <m/>
    <n v="0"/>
    <m/>
    <m/>
    <m/>
    <m/>
    <n v="0"/>
    <n v="9949.68"/>
    <n v="37502.639999999999"/>
    <n v="6888.24"/>
    <n v="18375.5"/>
    <n v="18375.5"/>
    <n v="18375.5"/>
    <n v="51451.4"/>
    <n v="30135.82"/>
    <n v="30870.84"/>
    <m/>
    <n v="26460.720000000001"/>
    <n v="25725.7"/>
    <n v="39691.08"/>
    <n v="24990.68"/>
    <m/>
    <n v="0"/>
    <n v="0"/>
    <n v="0"/>
    <n v="0"/>
    <m/>
  </r>
  <r>
    <n v="186002449"/>
    <x v="14"/>
    <x v="2"/>
    <m/>
    <x v="2"/>
    <x v="3"/>
    <x v="5"/>
    <n v="735.02"/>
    <s v="Ee Ling Lim"/>
    <x v="12"/>
    <m/>
    <m/>
    <m/>
    <m/>
    <m/>
    <m/>
    <m/>
    <m/>
    <m/>
    <m/>
    <m/>
    <m/>
    <m/>
    <n v="46"/>
    <n v="46"/>
    <n v="40"/>
    <n v="70"/>
    <n v="40"/>
    <n v="70"/>
    <n v="220"/>
    <n v="45"/>
    <n v="52"/>
    <n v="66"/>
    <n v="41"/>
    <n v="0"/>
    <n v="50"/>
    <n v="40"/>
    <n v="35"/>
    <n v="50"/>
    <n v="0"/>
  </r>
  <r>
    <n v="186002465"/>
    <x v="15"/>
    <x v="3"/>
    <m/>
    <x v="1"/>
    <x v="1"/>
    <x v="4"/>
    <n v="3509.55"/>
    <s v="Hanchen Lu"/>
    <x v="0"/>
    <m/>
    <m/>
    <m/>
    <m/>
    <m/>
    <m/>
    <m/>
    <m/>
    <m/>
    <n v="0"/>
    <n v="0"/>
    <n v="0"/>
    <n v="105"/>
    <n v="-16"/>
    <n v="89"/>
    <n v="0"/>
    <n v="0"/>
    <n v="0"/>
    <n v="0"/>
    <m/>
    <n v="0"/>
    <n v="0"/>
    <n v="0"/>
    <n v="0"/>
    <m/>
    <n v="-10"/>
    <n v="-10"/>
    <n v="-10"/>
    <n v="-10"/>
    <m/>
  </r>
  <r>
    <n v="186002465"/>
    <x v="15"/>
    <x v="3"/>
    <m/>
    <x v="1"/>
    <x v="1"/>
    <x v="4"/>
    <n v="3509.55"/>
    <s v="Hanchen Lu"/>
    <x v="1"/>
    <m/>
    <m/>
    <m/>
    <m/>
    <m/>
    <m/>
    <m/>
    <m/>
    <m/>
    <n v="0"/>
    <m/>
    <m/>
    <n v="-15"/>
    <n v="0"/>
    <n v="-15"/>
    <n v="0"/>
    <n v="0"/>
    <n v="0"/>
    <n v="0"/>
    <m/>
    <n v="0"/>
    <n v="0"/>
    <n v="0"/>
    <n v="0"/>
    <m/>
    <n v="0"/>
    <n v="-5"/>
    <n v="-5"/>
    <n v="-5"/>
    <m/>
  </r>
  <r>
    <n v="186002465"/>
    <x v="15"/>
    <x v="3"/>
    <m/>
    <x v="1"/>
    <x v="1"/>
    <x v="4"/>
    <n v="3509.55"/>
    <s v="Hanchen Lu"/>
    <x v="2"/>
    <m/>
    <m/>
    <m/>
    <m/>
    <m/>
    <m/>
    <m/>
    <m/>
    <m/>
    <n v="0"/>
    <m/>
    <m/>
    <n v="105"/>
    <n v="0"/>
    <n v="0"/>
    <n v="10"/>
    <n v="10"/>
    <n v="10"/>
    <n v="30"/>
    <n v="60"/>
    <n v="20"/>
    <n v="20"/>
    <n v="12"/>
    <n v="20"/>
    <n v="0"/>
    <n v="0"/>
    <n v="0"/>
    <n v="0"/>
    <n v="0"/>
    <n v="0"/>
  </r>
  <r>
    <n v="186002465"/>
    <x v="15"/>
    <x v="3"/>
    <m/>
    <x v="1"/>
    <x v="1"/>
    <x v="4"/>
    <n v="3509.55"/>
    <s v="Hanchen Lu"/>
    <x v="3"/>
    <n v="0"/>
    <n v="0"/>
    <n v="0"/>
    <n v="0"/>
    <m/>
    <n v="0"/>
    <n v="0"/>
    <n v="0"/>
    <n v="0"/>
    <m/>
    <n v="0"/>
    <n v="0"/>
    <n v="0"/>
    <n v="0"/>
    <m/>
    <n v="15"/>
    <n v="15"/>
    <n v="18"/>
    <n v="18"/>
    <n v="66"/>
    <n v="10"/>
    <n v="15"/>
    <n v="18"/>
    <n v="30"/>
    <n v="0"/>
    <n v="10"/>
    <n v="15"/>
    <n v="15"/>
    <n v="15"/>
    <n v="0"/>
  </r>
  <r>
    <n v="186002465"/>
    <x v="15"/>
    <x v="3"/>
    <m/>
    <x v="1"/>
    <x v="1"/>
    <x v="4"/>
    <n v="3509.55"/>
    <s v="Hanchen Lu"/>
    <x v="4"/>
    <m/>
    <m/>
    <m/>
    <m/>
    <m/>
    <m/>
    <m/>
    <m/>
    <m/>
    <n v="0"/>
    <n v="0"/>
    <n v="0"/>
    <n v="0"/>
    <n v="0"/>
    <n v="0"/>
    <n v="10"/>
    <n v="10"/>
    <n v="10"/>
    <n v="30"/>
    <n v="60"/>
    <n v="20"/>
    <n v="20"/>
    <n v="12"/>
    <n v="20"/>
    <n v="0"/>
    <n v="10"/>
    <n v="15"/>
    <n v="15"/>
    <n v="15"/>
    <n v="0"/>
  </r>
  <r>
    <n v="186002465"/>
    <x v="15"/>
    <x v="3"/>
    <m/>
    <x v="1"/>
    <x v="1"/>
    <x v="4"/>
    <n v="3509.55"/>
    <s v="Hanchen Lu"/>
    <x v="5"/>
    <n v="24"/>
    <n v="15"/>
    <n v="22"/>
    <n v="28"/>
    <m/>
    <n v="26"/>
    <n v="24"/>
    <n v="13"/>
    <n v="24"/>
    <n v="0"/>
    <n v="18"/>
    <n v="16"/>
    <n v="12"/>
    <n v="32"/>
    <n v="78"/>
    <n v="12"/>
    <n v="17"/>
    <n v="18"/>
    <n v="21"/>
    <n v="68"/>
    <n v="10"/>
    <n v="18"/>
    <n v="14"/>
    <n v="19"/>
    <n v="0"/>
    <n v="11"/>
    <n v="19"/>
    <n v="15"/>
    <n v="21"/>
    <n v="0"/>
  </r>
  <r>
    <n v="186002465"/>
    <x v="15"/>
    <x v="3"/>
    <m/>
    <x v="1"/>
    <x v="1"/>
    <x v="4"/>
    <n v="3509.55"/>
    <s v="Hanchen Lu"/>
    <x v="6"/>
    <n v="0"/>
    <n v="0"/>
    <n v="0"/>
    <n v="0"/>
    <n v="0"/>
    <n v="0"/>
    <n v="0"/>
    <n v="0"/>
    <n v="0"/>
    <n v="0"/>
    <n v="0"/>
    <n v="0"/>
    <n v="0"/>
    <n v="0"/>
    <n v="0"/>
    <n v="0"/>
    <n v="0"/>
    <n v="0"/>
    <n v="0"/>
    <n v="0"/>
    <n v="16"/>
    <n v="4"/>
    <n v="2"/>
    <n v="5"/>
    <m/>
    <n v="4"/>
    <n v="0"/>
    <n v="0"/>
    <n v="0"/>
    <m/>
  </r>
  <r>
    <n v="186002465"/>
    <x v="15"/>
    <x v="3"/>
    <m/>
    <x v="1"/>
    <x v="1"/>
    <x v="4"/>
    <n v="3509.55"/>
    <s v="Hanchen Lu"/>
    <x v="7"/>
    <m/>
    <m/>
    <m/>
    <m/>
    <m/>
    <m/>
    <m/>
    <m/>
    <m/>
    <m/>
    <m/>
    <m/>
    <m/>
    <m/>
    <m/>
    <n v="12"/>
    <n v="16"/>
    <n v="19"/>
    <n v="19"/>
    <n v="0"/>
    <n v="16"/>
    <n v="19"/>
    <n v="12"/>
    <n v="20"/>
    <n v="0"/>
    <n v="0"/>
    <n v="0"/>
    <n v="0"/>
    <n v="0"/>
    <n v="0"/>
  </r>
  <r>
    <n v="186002465"/>
    <x v="15"/>
    <x v="3"/>
    <n v="7"/>
    <x v="1"/>
    <x v="1"/>
    <x v="4"/>
    <n v="3509.55"/>
    <s v="Hanchen Lu"/>
    <x v="8"/>
    <n v="6"/>
    <n v="14"/>
    <n v="10"/>
    <n v="12"/>
    <m/>
    <n v="14"/>
    <n v="25"/>
    <n v="20"/>
    <n v="24"/>
    <n v="0"/>
    <n v="23"/>
    <n v="26"/>
    <n v="26"/>
    <n v="24"/>
    <n v="24"/>
    <n v="32"/>
    <n v="24"/>
    <n v="17"/>
    <n v="28"/>
    <m/>
    <n v="30"/>
    <n v="32"/>
    <n v="40"/>
    <n v="39"/>
    <m/>
    <n v="28"/>
    <n v="9"/>
    <n v="-6"/>
    <n v="-27"/>
    <m/>
  </r>
  <r>
    <n v="186002465"/>
    <x v="15"/>
    <x v="3"/>
    <n v="7"/>
    <x v="1"/>
    <x v="1"/>
    <x v="4"/>
    <n v="3509.55"/>
    <s v="Hanchen Lu"/>
    <x v="9"/>
    <n v="6"/>
    <n v="14"/>
    <n v="10"/>
    <n v="12"/>
    <m/>
    <n v="14"/>
    <n v="25"/>
    <n v="20"/>
    <n v="24"/>
    <n v="0"/>
    <n v="23"/>
    <n v="26"/>
    <n v="26"/>
    <n v="24"/>
    <n v="24"/>
    <n v="32"/>
    <n v="24"/>
    <n v="17"/>
    <n v="28"/>
    <m/>
    <n v="30"/>
    <n v="32"/>
    <n v="40"/>
    <n v="39"/>
    <m/>
    <n v="38"/>
    <n v="29"/>
    <n v="24"/>
    <n v="13"/>
    <m/>
  </r>
  <r>
    <n v="186002465"/>
    <x v="15"/>
    <x v="3"/>
    <m/>
    <x v="1"/>
    <x v="1"/>
    <x v="4"/>
    <n v="3509.55"/>
    <s v="Hanchen Lu"/>
    <x v="10"/>
    <n v="19170.059999999998"/>
    <n v="44730.14"/>
    <n v="31950.1"/>
    <n v="38340.119999999995"/>
    <n v="0"/>
    <n v="44730.14"/>
    <n v="79875.25"/>
    <n v="63900.2"/>
    <n v="76680.239999999991"/>
    <n v="0"/>
    <n v="73485.23"/>
    <n v="83070.259999999995"/>
    <n v="83070.259999999995"/>
    <n v="84229.200000000012"/>
    <n v="84229.200000000012"/>
    <n v="112305.60000000001"/>
    <n v="84229.200000000012"/>
    <n v="59662.350000000006"/>
    <n v="98267.400000000009"/>
    <m/>
    <n v="105286.5"/>
    <n v="112305.60000000001"/>
    <n v="140382"/>
    <n v="136872.45000000001"/>
    <m/>
    <n v="133362.9"/>
    <n v="101776.95000000001"/>
    <n v="84229.200000000012"/>
    <n v="45624.15"/>
    <m/>
  </r>
  <r>
    <n v="186002465"/>
    <x v="15"/>
    <x v="3"/>
    <m/>
    <x v="1"/>
    <x v="1"/>
    <x v="4"/>
    <n v="3509.55"/>
    <s v="Hanchen Lu"/>
    <x v="11"/>
    <m/>
    <m/>
    <m/>
    <m/>
    <n v="0"/>
    <m/>
    <m/>
    <m/>
    <m/>
    <n v="0"/>
    <n v="73485.23"/>
    <n v="83070.259999999995"/>
    <n v="83070.259999999995"/>
    <n v="84229.200000000012"/>
    <n v="84229.200000000012"/>
    <n v="112305.60000000001"/>
    <n v="84229.200000000012"/>
    <n v="59662.350000000006"/>
    <n v="98267.400000000009"/>
    <m/>
    <n v="105286.5"/>
    <n v="112305.60000000001"/>
    <n v="140382"/>
    <n v="136872.45000000001"/>
    <m/>
    <n v="98267.400000000009"/>
    <n v="31585.95"/>
    <n v="0"/>
    <n v="0"/>
    <m/>
  </r>
  <r>
    <n v="186002465"/>
    <x v="15"/>
    <x v="3"/>
    <m/>
    <x v="1"/>
    <x v="1"/>
    <x v="4"/>
    <n v="3509.55"/>
    <s v="Hanchen Lu"/>
    <x v="12"/>
    <m/>
    <m/>
    <m/>
    <m/>
    <m/>
    <m/>
    <m/>
    <m/>
    <m/>
    <m/>
    <m/>
    <m/>
    <m/>
    <n v="16"/>
    <n v="16"/>
    <n v="10"/>
    <n v="10"/>
    <n v="10"/>
    <n v="30"/>
    <n v="60"/>
    <n v="20"/>
    <n v="20"/>
    <n v="12"/>
    <n v="20"/>
    <n v="0"/>
    <n v="10"/>
    <n v="10"/>
    <n v="10"/>
    <n v="10"/>
    <n v="0"/>
  </r>
  <r>
    <n v="186002475"/>
    <x v="16"/>
    <x v="2"/>
    <m/>
    <x v="1"/>
    <x v="2"/>
    <x v="4"/>
    <n v="4403.08"/>
    <s v="Ee Ling Lim"/>
    <x v="0"/>
    <m/>
    <m/>
    <m/>
    <m/>
    <m/>
    <m/>
    <m/>
    <m/>
    <m/>
    <n v="0"/>
    <n v="0"/>
    <n v="0"/>
    <n v="595"/>
    <n v="-100"/>
    <n v="495"/>
    <n v="0"/>
    <n v="0"/>
    <n v="0"/>
    <n v="0"/>
    <m/>
    <n v="0"/>
    <n v="0"/>
    <n v="0"/>
    <n v="0"/>
    <m/>
    <n v="-45"/>
    <n v="-45"/>
    <n v="-45"/>
    <n v="-50"/>
    <m/>
  </r>
  <r>
    <n v="186002475"/>
    <x v="16"/>
    <x v="2"/>
    <m/>
    <x v="1"/>
    <x v="2"/>
    <x v="4"/>
    <n v="4403.08"/>
    <s v="Ee Ling Lim"/>
    <x v="1"/>
    <m/>
    <m/>
    <m/>
    <m/>
    <m/>
    <m/>
    <m/>
    <m/>
    <m/>
    <n v="0"/>
    <m/>
    <m/>
    <n v="-123"/>
    <n v="0"/>
    <n v="-123"/>
    <n v="0"/>
    <n v="0"/>
    <n v="0"/>
    <n v="0"/>
    <m/>
    <n v="0"/>
    <n v="0"/>
    <n v="0"/>
    <n v="0"/>
    <m/>
    <n v="0"/>
    <n v="-5"/>
    <n v="-5"/>
    <n v="-15"/>
    <m/>
  </r>
  <r>
    <n v="186002475"/>
    <x v="16"/>
    <x v="2"/>
    <m/>
    <x v="1"/>
    <x v="2"/>
    <x v="4"/>
    <n v="4403.08"/>
    <s v="Ee Ling Lim"/>
    <x v="2"/>
    <m/>
    <m/>
    <m/>
    <m/>
    <m/>
    <m/>
    <m/>
    <m/>
    <m/>
    <n v="0"/>
    <m/>
    <m/>
    <n v="595"/>
    <n v="0"/>
    <n v="0"/>
    <n v="143"/>
    <n v="140"/>
    <n v="155"/>
    <n v="153"/>
    <n v="591"/>
    <n v="113"/>
    <n v="32"/>
    <n v="50"/>
    <n v="40"/>
    <n v="0"/>
    <n v="0"/>
    <n v="0"/>
    <n v="0"/>
    <n v="0"/>
    <n v="0"/>
  </r>
  <r>
    <n v="186002475"/>
    <x v="16"/>
    <x v="2"/>
    <m/>
    <x v="1"/>
    <x v="2"/>
    <x v="4"/>
    <n v="4403.08"/>
    <s v="Ee Ling Lim"/>
    <x v="3"/>
    <n v="0"/>
    <n v="0"/>
    <n v="0"/>
    <n v="0"/>
    <m/>
    <n v="0"/>
    <n v="0"/>
    <n v="0"/>
    <n v="0"/>
    <m/>
    <n v="0"/>
    <n v="0"/>
    <n v="0"/>
    <n v="0"/>
    <m/>
    <n v="156"/>
    <n v="162"/>
    <n v="150"/>
    <n v="167"/>
    <n v="635"/>
    <n v="60"/>
    <n v="55"/>
    <n v="55"/>
    <n v="55"/>
    <n v="0"/>
    <n v="45"/>
    <n v="50"/>
    <n v="50"/>
    <n v="65"/>
    <n v="0"/>
  </r>
  <r>
    <n v="186002475"/>
    <x v="16"/>
    <x v="2"/>
    <m/>
    <x v="1"/>
    <x v="2"/>
    <x v="4"/>
    <n v="4403.08"/>
    <s v="Ee Ling Lim"/>
    <x v="4"/>
    <m/>
    <m/>
    <m/>
    <m/>
    <m/>
    <m/>
    <m/>
    <m/>
    <m/>
    <n v="0"/>
    <n v="0"/>
    <n v="0"/>
    <n v="120"/>
    <n v="116"/>
    <n v="236"/>
    <n v="143"/>
    <n v="140"/>
    <n v="155"/>
    <n v="153"/>
    <n v="591"/>
    <n v="113"/>
    <n v="32"/>
    <n v="50"/>
    <n v="40"/>
    <n v="0"/>
    <n v="45"/>
    <n v="50"/>
    <n v="50"/>
    <n v="65"/>
    <n v="0"/>
  </r>
  <r>
    <n v="186002475"/>
    <x v="16"/>
    <x v="2"/>
    <m/>
    <x v="1"/>
    <x v="2"/>
    <x v="4"/>
    <n v="4403.08"/>
    <s v="Ee Ling Lim"/>
    <x v="5"/>
    <n v="138"/>
    <n v="168"/>
    <n v="151"/>
    <n v="157"/>
    <m/>
    <n v="123"/>
    <n v="143"/>
    <n v="183"/>
    <n v="182"/>
    <n v="0"/>
    <n v="141"/>
    <n v="161"/>
    <n v="131"/>
    <n v="178"/>
    <n v="611"/>
    <n v="127"/>
    <n v="149"/>
    <n v="142"/>
    <n v="165"/>
    <n v="583"/>
    <n v="78"/>
    <n v="64"/>
    <n v="44"/>
    <n v="49"/>
    <n v="0"/>
    <n v="40.345080763582963"/>
    <n v="48.414096916299556"/>
    <n v="43.860866372980908"/>
    <n v="60.517621145374449"/>
    <n v="0"/>
  </r>
  <r>
    <n v="186002475"/>
    <x v="16"/>
    <x v="2"/>
    <m/>
    <x v="1"/>
    <x v="2"/>
    <x v="4"/>
    <n v="4403.08"/>
    <s v="Ee Ling Lim"/>
    <x v="6"/>
    <n v="0"/>
    <n v="0"/>
    <n v="0"/>
    <n v="0"/>
    <n v="0"/>
    <n v="0"/>
    <n v="0"/>
    <n v="0"/>
    <n v="0"/>
    <n v="0"/>
    <n v="0"/>
    <n v="0"/>
    <n v="0"/>
    <n v="0"/>
    <n v="0"/>
    <n v="0"/>
    <n v="0"/>
    <n v="0"/>
    <n v="0"/>
    <n v="0"/>
    <n v="10"/>
    <n v="18"/>
    <n v="12"/>
    <n v="7"/>
    <m/>
    <n v="8"/>
    <n v="0"/>
    <n v="0"/>
    <n v="0"/>
    <m/>
  </r>
  <r>
    <n v="186002475"/>
    <x v="16"/>
    <x v="2"/>
    <m/>
    <x v="1"/>
    <x v="2"/>
    <x v="4"/>
    <n v="4403.08"/>
    <s v="Ee Ling Lim"/>
    <x v="7"/>
    <m/>
    <m/>
    <m/>
    <m/>
    <m/>
    <m/>
    <m/>
    <m/>
    <m/>
    <m/>
    <m/>
    <m/>
    <m/>
    <m/>
    <m/>
    <n v="132"/>
    <n v="135"/>
    <n v="145"/>
    <n v="189"/>
    <n v="0"/>
    <n v="89"/>
    <n v="115"/>
    <n v="57"/>
    <n v="51"/>
    <n v="0"/>
    <n v="0"/>
    <n v="0"/>
    <n v="0"/>
    <n v="0"/>
    <n v="0"/>
  </r>
  <r>
    <n v="186002475"/>
    <x v="16"/>
    <x v="2"/>
    <n v="45"/>
    <x v="1"/>
    <x v="2"/>
    <x v="4"/>
    <n v="4403.08"/>
    <s v="Ee Ling Lim"/>
    <x v="8"/>
    <n v="31"/>
    <n v="37"/>
    <n v="9"/>
    <n v="37"/>
    <m/>
    <n v="69"/>
    <n v="50"/>
    <n v="16"/>
    <n v="75"/>
    <n v="0"/>
    <n v="41"/>
    <n v="131"/>
    <n v="101"/>
    <n v="76"/>
    <n v="76"/>
    <n v="87"/>
    <n v="65"/>
    <n v="74"/>
    <n v="49"/>
    <m/>
    <n v="72"/>
    <n v="54"/>
    <n v="52"/>
    <n v="45"/>
    <m/>
    <n v="4.6549192364170366"/>
    <n v="-43.759177679882519"/>
    <n v="-87.62004405286342"/>
    <n v="-148.13766519823787"/>
    <m/>
  </r>
  <r>
    <n v="186002475"/>
    <x v="16"/>
    <x v="2"/>
    <n v="45"/>
    <x v="1"/>
    <x v="2"/>
    <x v="4"/>
    <n v="4403.08"/>
    <s v="Ee Ling Lim"/>
    <x v="9"/>
    <n v="31"/>
    <n v="37"/>
    <n v="9"/>
    <n v="37"/>
    <m/>
    <n v="69"/>
    <n v="50"/>
    <n v="16"/>
    <n v="75"/>
    <n v="0"/>
    <n v="41"/>
    <n v="131"/>
    <n v="101"/>
    <n v="76"/>
    <n v="76"/>
    <n v="87"/>
    <n v="65"/>
    <n v="74"/>
    <n v="49"/>
    <m/>
    <n v="72"/>
    <n v="54"/>
    <n v="52"/>
    <n v="45"/>
    <m/>
    <n v="49.654919236417037"/>
    <n v="46.240822320117488"/>
    <n v="47.37995594713658"/>
    <n v="36.862334801762131"/>
    <m/>
  </r>
  <r>
    <n v="186002475"/>
    <x v="16"/>
    <x v="2"/>
    <m/>
    <x v="1"/>
    <x v="2"/>
    <x v="4"/>
    <n v="4403.08"/>
    <s v="Ee Ling Lim"/>
    <x v="10"/>
    <n v="140533.23000000001"/>
    <n v="167733.21"/>
    <n v="40799.97"/>
    <n v="167733.21"/>
    <n v="0"/>
    <n v="312799.77"/>
    <n v="226666.5"/>
    <n v="72533.279999999999"/>
    <n v="339999.75"/>
    <n v="0"/>
    <n v="185866.53"/>
    <n v="593866.23"/>
    <n v="457866.33"/>
    <n v="334634.08"/>
    <n v="334634.08"/>
    <n v="383067.96"/>
    <n v="286200.2"/>
    <n v="325827.92"/>
    <n v="215750.91999999998"/>
    <m/>
    <n v="317021.76"/>
    <n v="237766.32"/>
    <n v="228960.16"/>
    <n v="198138.6"/>
    <m/>
    <n v="218634.58179148313"/>
    <n v="203602.03994126289"/>
    <n v="208617.73643171813"/>
    <n v="162307.80911894279"/>
    <m/>
  </r>
  <r>
    <n v="186002475"/>
    <x v="16"/>
    <x v="2"/>
    <m/>
    <x v="1"/>
    <x v="2"/>
    <x v="4"/>
    <n v="4403.08"/>
    <s v="Ee Ling Lim"/>
    <x v="11"/>
    <m/>
    <m/>
    <m/>
    <m/>
    <n v="0"/>
    <m/>
    <m/>
    <m/>
    <m/>
    <n v="0"/>
    <n v="185866.53"/>
    <n v="593866.23"/>
    <n v="457866.33"/>
    <n v="334634.08"/>
    <n v="334634.08"/>
    <n v="383067.96"/>
    <n v="286200.2"/>
    <n v="325827.92"/>
    <n v="215750.91999999998"/>
    <m/>
    <n v="317021.76"/>
    <n v="237766.32"/>
    <n v="228960.16"/>
    <n v="198138.6"/>
    <m/>
    <n v="20495.981791483126"/>
    <n v="0"/>
    <n v="0"/>
    <n v="0"/>
    <m/>
  </r>
  <r>
    <n v="186002475"/>
    <x v="16"/>
    <x v="2"/>
    <m/>
    <x v="1"/>
    <x v="2"/>
    <x v="4"/>
    <n v="4403.08"/>
    <s v="Ee Ling Lim"/>
    <x v="12"/>
    <m/>
    <m/>
    <m/>
    <m/>
    <m/>
    <m/>
    <m/>
    <m/>
    <m/>
    <m/>
    <m/>
    <m/>
    <m/>
    <n v="100"/>
    <n v="100"/>
    <n v="143"/>
    <n v="140"/>
    <n v="155"/>
    <n v="153"/>
    <n v="591"/>
    <n v="113"/>
    <n v="32"/>
    <n v="50"/>
    <n v="40"/>
    <n v="0"/>
    <n v="45"/>
    <n v="45"/>
    <n v="45"/>
    <n v="50"/>
    <n v="0"/>
  </r>
  <r>
    <n v="186002487"/>
    <x v="17"/>
    <x v="2"/>
    <m/>
    <x v="1"/>
    <x v="2"/>
    <x v="4"/>
    <n v="2115.62"/>
    <s v="Ee Ling Lim"/>
    <x v="0"/>
    <m/>
    <m/>
    <m/>
    <m/>
    <m/>
    <m/>
    <m/>
    <m/>
    <m/>
    <n v="0"/>
    <n v="0"/>
    <n v="0"/>
    <n v="2980"/>
    <n v="-732"/>
    <n v="2248"/>
    <n v="0"/>
    <n v="0"/>
    <n v="0"/>
    <n v="0"/>
    <m/>
    <n v="0"/>
    <n v="0"/>
    <n v="0"/>
    <n v="0"/>
    <m/>
    <n v="-160"/>
    <n v="-150"/>
    <n v="-150"/>
    <n v="-170"/>
    <m/>
  </r>
  <r>
    <n v="186002487"/>
    <x v="17"/>
    <x v="2"/>
    <m/>
    <x v="1"/>
    <x v="2"/>
    <x v="4"/>
    <n v="2115.62"/>
    <s v="Ee Ling Lim"/>
    <x v="1"/>
    <m/>
    <m/>
    <m/>
    <m/>
    <m/>
    <m/>
    <m/>
    <m/>
    <m/>
    <n v="0"/>
    <m/>
    <m/>
    <n v="-732"/>
    <n v="0"/>
    <n v="-732"/>
    <n v="0"/>
    <n v="0"/>
    <n v="0"/>
    <n v="0"/>
    <m/>
    <n v="0"/>
    <n v="0"/>
    <n v="0"/>
    <n v="0"/>
    <m/>
    <n v="30"/>
    <n v="-10"/>
    <n v="-5"/>
    <n v="-10"/>
    <m/>
  </r>
  <r>
    <n v="186002487"/>
    <x v="17"/>
    <x v="2"/>
    <m/>
    <x v="1"/>
    <x v="2"/>
    <x v="4"/>
    <n v="2115.62"/>
    <s v="Ee Ling Lim"/>
    <x v="2"/>
    <m/>
    <m/>
    <m/>
    <m/>
    <m/>
    <m/>
    <m/>
    <m/>
    <m/>
    <n v="0"/>
    <m/>
    <m/>
    <m/>
    <n v="0"/>
    <n v="0"/>
    <n v="770"/>
    <n v="700"/>
    <n v="650"/>
    <n v="732"/>
    <n v="2852"/>
    <n v="315"/>
    <n v="200"/>
    <n v="170"/>
    <n v="150"/>
    <n v="0"/>
    <n v="0"/>
    <n v="0"/>
    <n v="0"/>
    <n v="0"/>
    <n v="0"/>
  </r>
  <r>
    <n v="186002487"/>
    <x v="17"/>
    <x v="2"/>
    <m/>
    <x v="1"/>
    <x v="2"/>
    <x v="4"/>
    <n v="2115.62"/>
    <s v="Ee Ling Lim"/>
    <x v="3"/>
    <n v="0"/>
    <n v="0"/>
    <n v="0"/>
    <n v="0"/>
    <m/>
    <n v="0"/>
    <n v="0"/>
    <n v="0"/>
    <n v="0"/>
    <m/>
    <n v="0"/>
    <n v="0"/>
    <n v="0"/>
    <n v="0"/>
    <m/>
    <n v="739.76567447751745"/>
    <n v="792.60607979734004"/>
    <n v="720.55098163394553"/>
    <n v="791.64534515516152"/>
    <n v="3044.5680810639647"/>
    <n v="270"/>
    <n v="165"/>
    <n v="150"/>
    <n v="190"/>
    <n v="0"/>
    <n v="130"/>
    <n v="160"/>
    <n v="155"/>
    <n v="180"/>
    <n v="0"/>
  </r>
  <r>
    <n v="186002487"/>
    <x v="17"/>
    <x v="2"/>
    <m/>
    <x v="1"/>
    <x v="2"/>
    <x v="4"/>
    <n v="2115.62"/>
    <s v="Ee Ling Lim"/>
    <x v="4"/>
    <m/>
    <m/>
    <m/>
    <m/>
    <m/>
    <m/>
    <m/>
    <m/>
    <m/>
    <n v="0"/>
    <n v="696"/>
    <n v="924"/>
    <n v="732"/>
    <n v="732"/>
    <n v="3084"/>
    <n v="770"/>
    <n v="700"/>
    <n v="650"/>
    <n v="732"/>
    <n v="2852"/>
    <n v="315"/>
    <n v="200"/>
    <n v="170"/>
    <n v="150"/>
    <n v="0"/>
    <n v="130"/>
    <n v="160"/>
    <n v="155"/>
    <n v="180"/>
    <n v="0"/>
  </r>
  <r>
    <n v="186002487"/>
    <x v="17"/>
    <x v="2"/>
    <m/>
    <x v="1"/>
    <x v="2"/>
    <x v="4"/>
    <n v="2115.62"/>
    <s v="Ee Ling Lim"/>
    <x v="5"/>
    <n v="539"/>
    <n v="634"/>
    <n v="630"/>
    <n v="762"/>
    <m/>
    <n v="579"/>
    <n v="757"/>
    <n v="755"/>
    <n v="742"/>
    <n v="0"/>
    <n v="730"/>
    <n v="787"/>
    <n v="717"/>
    <n v="827"/>
    <n v="3061"/>
    <n v="576"/>
    <n v="679"/>
    <n v="665"/>
    <n v="817"/>
    <n v="2737"/>
    <n v="320"/>
    <n v="164"/>
    <n v="145"/>
    <n v="189"/>
    <n v="0"/>
    <n v="127.97356828193833"/>
    <n v="153.56828193832601"/>
    <n v="139.12555066079295"/>
    <n v="191.9603524229075"/>
    <n v="0"/>
  </r>
  <r>
    <n v="186002487"/>
    <x v="17"/>
    <x v="2"/>
    <m/>
    <x v="1"/>
    <x v="2"/>
    <x v="4"/>
    <n v="2115.62"/>
    <s v="Ee Ling Lim"/>
    <x v="6"/>
    <n v="0"/>
    <n v="0"/>
    <n v="0"/>
    <n v="0"/>
    <n v="0"/>
    <n v="0"/>
    <n v="0"/>
    <n v="0"/>
    <n v="0"/>
    <n v="0"/>
    <n v="0"/>
    <n v="0"/>
    <n v="0"/>
    <n v="0"/>
    <n v="0"/>
    <n v="0"/>
    <n v="0"/>
    <n v="0"/>
    <n v="0"/>
    <n v="0"/>
    <n v="6"/>
    <n v="57"/>
    <n v="41"/>
    <n v="39"/>
    <m/>
    <n v="33"/>
    <n v="0"/>
    <n v="0"/>
    <n v="0"/>
    <m/>
  </r>
  <r>
    <n v="186002487"/>
    <x v="17"/>
    <x v="2"/>
    <m/>
    <x v="1"/>
    <x v="2"/>
    <x v="4"/>
    <n v="2115.62"/>
    <s v="Ee Ling Lim"/>
    <x v="7"/>
    <m/>
    <m/>
    <m/>
    <m/>
    <m/>
    <m/>
    <m/>
    <m/>
    <m/>
    <m/>
    <m/>
    <m/>
    <m/>
    <m/>
    <m/>
    <n v="597"/>
    <n v="535"/>
    <n v="662"/>
    <n v="868"/>
    <n v="0"/>
    <n v="403"/>
    <n v="167"/>
    <n v="127"/>
    <n v="191"/>
    <n v="0"/>
    <n v="0"/>
    <n v="0"/>
    <n v="0"/>
    <n v="0"/>
    <n v="0"/>
  </r>
  <r>
    <n v="186002487"/>
    <x v="17"/>
    <x v="2"/>
    <n v="200"/>
    <x v="1"/>
    <x v="2"/>
    <x v="4"/>
    <n v="2115.62"/>
    <s v="Ee Ling Lim"/>
    <x v="8"/>
    <n v="380"/>
    <n v="187"/>
    <n v="40"/>
    <n v="22"/>
    <m/>
    <n v="97"/>
    <n v="192"/>
    <n v="115"/>
    <n v="144"/>
    <n v="0"/>
    <n v="80"/>
    <n v="250"/>
    <n v="256"/>
    <n v="144"/>
    <n v="144"/>
    <n v="196"/>
    <n v="315"/>
    <n v="298"/>
    <n v="157"/>
    <m/>
    <n v="68"/>
    <n v="81"/>
    <n v="101"/>
    <n v="54"/>
    <m/>
    <n v="-73.973568281938327"/>
    <n v="-227.54185022026434"/>
    <n v="-366.66740088105729"/>
    <n v="-558.62775330396482"/>
    <m/>
  </r>
  <r>
    <n v="186002487"/>
    <x v="17"/>
    <x v="2"/>
    <n v="200"/>
    <x v="1"/>
    <x v="2"/>
    <x v="4"/>
    <n v="2115.62"/>
    <s v="Ee Ling Lim"/>
    <x v="9"/>
    <n v="380"/>
    <n v="187"/>
    <n v="40"/>
    <n v="22"/>
    <m/>
    <n v="97"/>
    <n v="192"/>
    <n v="115"/>
    <n v="144"/>
    <n v="0"/>
    <n v="80"/>
    <n v="250"/>
    <n v="256"/>
    <n v="144"/>
    <n v="144"/>
    <n v="196"/>
    <n v="315"/>
    <n v="298"/>
    <n v="157"/>
    <m/>
    <n v="68"/>
    <n v="81"/>
    <n v="101"/>
    <n v="54"/>
    <m/>
    <n v="86.026431718061673"/>
    <n v="82.458149779735663"/>
    <n v="93.33259911894271"/>
    <n v="71.372246696035205"/>
    <m/>
  </r>
  <r>
    <n v="186002487"/>
    <x v="17"/>
    <x v="2"/>
    <m/>
    <x v="1"/>
    <x v="2"/>
    <x v="4"/>
    <n v="2115.62"/>
    <s v="Ee Ling Lim"/>
    <x v="10"/>
    <n v="936643.00000000012"/>
    <n v="460926.95000000007"/>
    <n v="98594.000000000015"/>
    <n v="54226.700000000012"/>
    <n v="0"/>
    <n v="239090.45000000004"/>
    <n v="473251.20000000007"/>
    <n v="283457.75000000006"/>
    <n v="354938.4"/>
    <n v="0"/>
    <n v="197188.00000000003"/>
    <n v="616212.50000000012"/>
    <n v="468321.50000000006"/>
    <n v="304649.27999999997"/>
    <n v="304649.27999999997"/>
    <n v="414661.51999999996"/>
    <n v="666420.29999999993"/>
    <n v="630454.76"/>
    <n v="332152.33999999997"/>
    <m/>
    <n v="143862.16"/>
    <n v="171365.22"/>
    <n v="213677.62"/>
    <n v="114243.48"/>
    <m/>
    <n v="181999.23947136564"/>
    <n v="174450.11083700435"/>
    <n v="197456.31334801757"/>
    <n v="150996.55255506598"/>
    <m/>
  </r>
  <r>
    <n v="186002487"/>
    <x v="17"/>
    <x v="2"/>
    <m/>
    <x v="1"/>
    <x v="2"/>
    <x v="4"/>
    <n v="2115.62"/>
    <s v="Ee Ling Lim"/>
    <x v="11"/>
    <m/>
    <m/>
    <m/>
    <m/>
    <n v="0"/>
    <m/>
    <m/>
    <m/>
    <m/>
    <n v="0"/>
    <n v="197188.00000000003"/>
    <n v="616212.50000000012"/>
    <n v="468321.50000000006"/>
    <n v="304649.27999999997"/>
    <n v="304649.27999999997"/>
    <n v="414661.51999999996"/>
    <n v="666420.29999999993"/>
    <n v="630454.76"/>
    <n v="332152.33999999997"/>
    <m/>
    <n v="143862.16"/>
    <n v="171365.22"/>
    <n v="213677.62"/>
    <n v="114243.48"/>
    <m/>
    <n v="0"/>
    <n v="0"/>
    <n v="0"/>
    <n v="0"/>
    <m/>
  </r>
  <r>
    <n v="186002487"/>
    <x v="17"/>
    <x v="2"/>
    <m/>
    <x v="1"/>
    <x v="2"/>
    <x v="4"/>
    <n v="2115.62"/>
    <s v="Ee Ling Lim"/>
    <x v="12"/>
    <m/>
    <m/>
    <m/>
    <m/>
    <m/>
    <m/>
    <m/>
    <m/>
    <m/>
    <m/>
    <m/>
    <m/>
    <m/>
    <n v="732"/>
    <n v="732"/>
    <n v="770"/>
    <n v="700"/>
    <n v="650"/>
    <n v="732"/>
    <n v="2852"/>
    <n v="315"/>
    <n v="200"/>
    <n v="170"/>
    <n v="150"/>
    <n v="0"/>
    <n v="160"/>
    <n v="150"/>
    <n v="150"/>
    <n v="170"/>
    <n v="0"/>
  </r>
  <r>
    <n v="186002488"/>
    <x v="18"/>
    <x v="1"/>
    <m/>
    <x v="1"/>
    <x v="1"/>
    <x v="1"/>
    <n v="2613.5700000000002"/>
    <s v="Paul Brusco"/>
    <x v="0"/>
    <m/>
    <m/>
    <m/>
    <m/>
    <m/>
    <m/>
    <m/>
    <m/>
    <m/>
    <n v="0"/>
    <n v="0"/>
    <n v="0"/>
    <n v="20"/>
    <n v="-10"/>
    <n v="10"/>
    <n v="0"/>
    <n v="0"/>
    <n v="0"/>
    <n v="0"/>
    <m/>
    <n v="0"/>
    <n v="0"/>
    <n v="0"/>
    <n v="0"/>
    <m/>
    <n v="-5"/>
    <n v="-8"/>
    <n v="-5"/>
    <n v="-12"/>
    <m/>
  </r>
  <r>
    <n v="186002488"/>
    <x v="18"/>
    <x v="1"/>
    <m/>
    <x v="1"/>
    <x v="1"/>
    <x v="1"/>
    <n v="2613.5700000000002"/>
    <s v="Paul Brusco"/>
    <x v="1"/>
    <m/>
    <m/>
    <m/>
    <m/>
    <m/>
    <m/>
    <m/>
    <m/>
    <m/>
    <n v="0"/>
    <m/>
    <m/>
    <n v="-5"/>
    <n v="0"/>
    <n v="-5"/>
    <n v="0"/>
    <n v="0"/>
    <n v="0"/>
    <n v="0"/>
    <m/>
    <n v="0"/>
    <n v="0"/>
    <n v="0"/>
    <n v="0"/>
    <m/>
    <n v="-3"/>
    <n v="0"/>
    <n v="-3"/>
    <n v="4"/>
    <m/>
  </r>
  <r>
    <n v="186002488"/>
    <x v="18"/>
    <x v="1"/>
    <m/>
    <x v="1"/>
    <x v="1"/>
    <x v="1"/>
    <n v="2613.5700000000002"/>
    <s v="Paul Brusco"/>
    <x v="2"/>
    <m/>
    <m/>
    <m/>
    <m/>
    <m/>
    <m/>
    <m/>
    <m/>
    <m/>
    <n v="0"/>
    <m/>
    <m/>
    <n v="20"/>
    <n v="0"/>
    <n v="0"/>
    <n v="5"/>
    <n v="15"/>
    <n v="10"/>
    <n v="8"/>
    <n v="38"/>
    <n v="8"/>
    <n v="18"/>
    <n v="12"/>
    <n v="15"/>
    <n v="0"/>
    <n v="0"/>
    <n v="0"/>
    <n v="0"/>
    <n v="0"/>
    <n v="0"/>
  </r>
  <r>
    <n v="186002488"/>
    <x v="18"/>
    <x v="1"/>
    <m/>
    <x v="1"/>
    <x v="1"/>
    <x v="1"/>
    <n v="2613.5700000000002"/>
    <s v="Paul Brusco"/>
    <x v="3"/>
    <n v="0"/>
    <n v="0"/>
    <n v="0"/>
    <n v="0"/>
    <m/>
    <n v="0"/>
    <n v="0"/>
    <n v="0"/>
    <n v="0"/>
    <m/>
    <n v="0"/>
    <n v="0"/>
    <n v="0"/>
    <n v="0"/>
    <m/>
    <n v="5"/>
    <n v="5"/>
    <n v="5"/>
    <n v="5"/>
    <n v="20"/>
    <n v="5"/>
    <n v="5"/>
    <n v="10"/>
    <n v="12"/>
    <n v="0"/>
    <n v="8"/>
    <n v="8"/>
    <n v="8"/>
    <n v="8"/>
    <n v="0"/>
  </r>
  <r>
    <n v="186002488"/>
    <x v="18"/>
    <x v="1"/>
    <m/>
    <x v="1"/>
    <x v="1"/>
    <x v="1"/>
    <n v="2613.5700000000002"/>
    <s v="Paul Brusco"/>
    <x v="4"/>
    <m/>
    <m/>
    <m/>
    <m/>
    <m/>
    <m/>
    <m/>
    <m/>
    <m/>
    <n v="0"/>
    <n v="0"/>
    <n v="0"/>
    <n v="0"/>
    <n v="0"/>
    <n v="0"/>
    <n v="5"/>
    <n v="15"/>
    <n v="10"/>
    <n v="8"/>
    <n v="38"/>
    <n v="8"/>
    <n v="18"/>
    <n v="12"/>
    <n v="15"/>
    <n v="0"/>
    <n v="8"/>
    <n v="8"/>
    <n v="8"/>
    <n v="8"/>
    <n v="0"/>
  </r>
  <r>
    <n v="186002488"/>
    <x v="18"/>
    <x v="1"/>
    <m/>
    <x v="1"/>
    <x v="1"/>
    <x v="1"/>
    <n v="2613.5700000000002"/>
    <s v="Paul Brusco"/>
    <x v="5"/>
    <n v="3"/>
    <n v="5"/>
    <n v="4"/>
    <n v="8"/>
    <m/>
    <n v="8"/>
    <n v="8"/>
    <n v="9"/>
    <n v="7"/>
    <n v="0"/>
    <n v="3"/>
    <n v="4"/>
    <n v="2"/>
    <n v="10"/>
    <n v="19"/>
    <n v="7"/>
    <n v="9"/>
    <n v="6"/>
    <n v="10"/>
    <n v="32"/>
    <n v="13"/>
    <n v="8"/>
    <n v="8"/>
    <n v="7"/>
    <n v="0"/>
    <n v="9"/>
    <n v="11"/>
    <n v="11"/>
    <n v="12"/>
    <n v="0"/>
  </r>
  <r>
    <n v="186002488"/>
    <x v="18"/>
    <x v="1"/>
    <m/>
    <x v="1"/>
    <x v="1"/>
    <x v="1"/>
    <n v="2613.5700000000002"/>
    <s v="Paul Brusco"/>
    <x v="6"/>
    <n v="0"/>
    <n v="0"/>
    <n v="0"/>
    <n v="0"/>
    <n v="0"/>
    <n v="0"/>
    <n v="0"/>
    <n v="0"/>
    <n v="0"/>
    <n v="0"/>
    <n v="0"/>
    <n v="0"/>
    <n v="0"/>
    <n v="0"/>
    <n v="0"/>
    <n v="0"/>
    <n v="0"/>
    <n v="0"/>
    <n v="0"/>
    <n v="0"/>
    <n v="2"/>
    <n v="5"/>
    <n v="2"/>
    <n v="3"/>
    <m/>
    <n v="1"/>
    <n v="0"/>
    <n v="0"/>
    <n v="0"/>
    <m/>
  </r>
  <r>
    <n v="186002488"/>
    <x v="18"/>
    <x v="1"/>
    <m/>
    <x v="1"/>
    <x v="1"/>
    <x v="1"/>
    <n v="2613.5700000000002"/>
    <s v="Paul Brusco"/>
    <x v="7"/>
    <m/>
    <m/>
    <m/>
    <m/>
    <m/>
    <m/>
    <m/>
    <m/>
    <m/>
    <m/>
    <m/>
    <m/>
    <m/>
    <m/>
    <m/>
    <n v="7"/>
    <n v="11"/>
    <n v="6"/>
    <n v="9"/>
    <n v="0"/>
    <n v="11"/>
    <n v="11"/>
    <n v="7"/>
    <n v="9"/>
    <n v="0"/>
    <n v="0"/>
    <n v="0"/>
    <n v="0"/>
    <n v="0"/>
    <n v="0"/>
  </r>
  <r>
    <n v="186002488"/>
    <x v="18"/>
    <x v="1"/>
    <n v="3"/>
    <x v="1"/>
    <x v="1"/>
    <x v="1"/>
    <n v="2613.5700000000002"/>
    <s v="Paul Brusco"/>
    <x v="8"/>
    <n v="0"/>
    <n v="3"/>
    <n v="5"/>
    <n v="2"/>
    <m/>
    <n v="1"/>
    <n v="8"/>
    <n v="5"/>
    <n v="6"/>
    <n v="0"/>
    <n v="2"/>
    <n v="6"/>
    <n v="4"/>
    <n v="6"/>
    <n v="6"/>
    <n v="2"/>
    <n v="6"/>
    <n v="10"/>
    <n v="9"/>
    <m/>
    <n v="6"/>
    <n v="13"/>
    <n v="19"/>
    <n v="25"/>
    <m/>
    <n v="16"/>
    <n v="5"/>
    <n v="-6"/>
    <n v="-18"/>
    <m/>
  </r>
  <r>
    <n v="186002488"/>
    <x v="18"/>
    <x v="1"/>
    <n v="3"/>
    <x v="1"/>
    <x v="1"/>
    <x v="1"/>
    <n v="2613.5700000000002"/>
    <s v="Paul Brusco"/>
    <x v="9"/>
    <n v="0"/>
    <n v="3"/>
    <n v="5"/>
    <n v="2"/>
    <m/>
    <n v="1"/>
    <n v="8"/>
    <n v="5"/>
    <n v="6"/>
    <n v="0"/>
    <n v="2"/>
    <n v="6"/>
    <n v="4"/>
    <n v="6"/>
    <n v="6"/>
    <n v="2"/>
    <n v="6"/>
    <n v="10"/>
    <n v="9"/>
    <m/>
    <n v="6"/>
    <n v="13"/>
    <n v="19"/>
    <n v="25"/>
    <m/>
    <n v="21"/>
    <n v="18"/>
    <n v="12"/>
    <n v="12"/>
    <m/>
  </r>
  <r>
    <n v="186002488"/>
    <x v="18"/>
    <x v="1"/>
    <m/>
    <x v="1"/>
    <x v="1"/>
    <x v="1"/>
    <n v="2613.5700000000002"/>
    <s v="Paul Brusco"/>
    <x v="10"/>
    <n v="0"/>
    <n v="7800.7799999999988"/>
    <n v="13001.3"/>
    <n v="5200.5199999999995"/>
    <n v="0"/>
    <n v="2600.2599999999998"/>
    <n v="20802.079999999998"/>
    <n v="13001.3"/>
    <n v="15601.559999999998"/>
    <n v="0"/>
    <n v="5200.5199999999995"/>
    <n v="15601.559999999998"/>
    <n v="10401.039999999999"/>
    <n v="15681.420000000002"/>
    <n v="15681.420000000002"/>
    <n v="5227.1400000000003"/>
    <n v="15681.420000000002"/>
    <n v="26135.7"/>
    <n v="23522.13"/>
    <m/>
    <n v="15681.420000000002"/>
    <n v="33976.410000000003"/>
    <n v="49657.83"/>
    <n v="65339.250000000007"/>
    <m/>
    <n v="54884.97"/>
    <n v="47044.26"/>
    <n v="31362.840000000004"/>
    <n v="31362.840000000004"/>
    <m/>
  </r>
  <r>
    <n v="186002488"/>
    <x v="18"/>
    <x v="1"/>
    <m/>
    <x v="1"/>
    <x v="1"/>
    <x v="1"/>
    <n v="2613.5700000000002"/>
    <s v="Paul Brusco"/>
    <x v="11"/>
    <m/>
    <m/>
    <m/>
    <m/>
    <n v="0"/>
    <m/>
    <m/>
    <m/>
    <m/>
    <n v="0"/>
    <n v="5200.5199999999995"/>
    <n v="15601.559999999998"/>
    <n v="10401.039999999999"/>
    <n v="15681.420000000002"/>
    <n v="15681.420000000002"/>
    <n v="5227.1400000000003"/>
    <n v="15681.420000000002"/>
    <n v="26135.7"/>
    <n v="23522.13"/>
    <m/>
    <n v="15681.420000000002"/>
    <n v="33976.410000000003"/>
    <n v="49657.83"/>
    <n v="65339.250000000007"/>
    <m/>
    <n v="41817.120000000003"/>
    <n v="13067.85"/>
    <n v="0"/>
    <n v="0"/>
    <m/>
  </r>
  <r>
    <n v="186002488"/>
    <x v="18"/>
    <x v="1"/>
    <m/>
    <x v="1"/>
    <x v="1"/>
    <x v="1"/>
    <n v="2613.5700000000002"/>
    <s v="Paul Brusco"/>
    <x v="12"/>
    <m/>
    <m/>
    <m/>
    <m/>
    <m/>
    <m/>
    <m/>
    <m/>
    <m/>
    <m/>
    <m/>
    <m/>
    <m/>
    <n v="10"/>
    <n v="10"/>
    <n v="5"/>
    <n v="15"/>
    <n v="10"/>
    <n v="8"/>
    <n v="38"/>
    <n v="8"/>
    <n v="18"/>
    <n v="12"/>
    <n v="15"/>
    <n v="0"/>
    <n v="5"/>
    <n v="8"/>
    <n v="5"/>
    <n v="12"/>
    <n v="0"/>
  </r>
  <r>
    <n v="186002776"/>
    <x v="19"/>
    <x v="3"/>
    <m/>
    <x v="1"/>
    <x v="1"/>
    <x v="6"/>
    <n v="9796.41"/>
    <s v="Hanchen Lu"/>
    <x v="0"/>
    <m/>
    <m/>
    <m/>
    <m/>
    <m/>
    <m/>
    <m/>
    <m/>
    <m/>
    <n v="0"/>
    <n v="0"/>
    <n v="0"/>
    <n v="35"/>
    <n v="-10"/>
    <n v="25"/>
    <n v="0"/>
    <n v="0"/>
    <n v="0"/>
    <n v="0"/>
    <m/>
    <n v="0"/>
    <n v="0"/>
    <n v="0"/>
    <n v="0"/>
    <m/>
    <n v="-21"/>
    <n v="-20"/>
    <n v="-17"/>
    <n v="-22"/>
    <m/>
  </r>
  <r>
    <n v="186002776"/>
    <x v="19"/>
    <x v="3"/>
    <m/>
    <x v="1"/>
    <x v="1"/>
    <x v="6"/>
    <n v="9796.41"/>
    <s v="Hanchen Lu"/>
    <x v="1"/>
    <m/>
    <m/>
    <m/>
    <m/>
    <m/>
    <m/>
    <m/>
    <m/>
    <m/>
    <n v="0"/>
    <m/>
    <m/>
    <n v="0"/>
    <n v="0"/>
    <n v="0"/>
    <n v="0"/>
    <n v="0"/>
    <n v="0"/>
    <n v="0"/>
    <m/>
    <n v="0"/>
    <n v="0"/>
    <n v="0"/>
    <n v="0"/>
    <m/>
    <n v="11"/>
    <n v="5"/>
    <n v="2"/>
    <n v="1"/>
    <m/>
  </r>
  <r>
    <n v="186002776"/>
    <x v="19"/>
    <x v="3"/>
    <m/>
    <x v="1"/>
    <x v="1"/>
    <x v="6"/>
    <n v="9796.41"/>
    <s v="Hanchen Lu"/>
    <x v="2"/>
    <m/>
    <m/>
    <m/>
    <m/>
    <m/>
    <m/>
    <m/>
    <m/>
    <m/>
    <n v="0"/>
    <m/>
    <m/>
    <n v="35"/>
    <n v="0"/>
    <n v="0"/>
    <n v="10"/>
    <n v="5"/>
    <n v="15"/>
    <n v="20"/>
    <n v="50"/>
    <n v="8"/>
    <n v="22"/>
    <n v="20"/>
    <n v="20"/>
    <n v="0"/>
    <n v="0"/>
    <n v="0"/>
    <n v="0"/>
    <n v="0"/>
    <n v="0"/>
  </r>
  <r>
    <n v="186002776"/>
    <x v="19"/>
    <x v="3"/>
    <m/>
    <x v="1"/>
    <x v="1"/>
    <x v="6"/>
    <n v="9796.41"/>
    <s v="Hanchen Lu"/>
    <x v="3"/>
    <n v="0"/>
    <n v="0"/>
    <n v="0"/>
    <n v="0"/>
    <m/>
    <n v="0"/>
    <n v="0"/>
    <n v="0"/>
    <n v="0"/>
    <m/>
    <n v="0"/>
    <n v="0"/>
    <n v="0"/>
    <n v="0"/>
    <m/>
    <n v="11"/>
    <n v="10"/>
    <n v="10"/>
    <n v="12"/>
    <n v="43"/>
    <n v="8"/>
    <n v="10"/>
    <n v="10"/>
    <n v="18"/>
    <n v="0"/>
    <n v="10"/>
    <n v="15"/>
    <n v="15"/>
    <n v="21"/>
    <n v="0"/>
  </r>
  <r>
    <n v="186002776"/>
    <x v="19"/>
    <x v="3"/>
    <m/>
    <x v="1"/>
    <x v="1"/>
    <x v="6"/>
    <n v="9796.41"/>
    <s v="Hanchen Lu"/>
    <x v="4"/>
    <m/>
    <m/>
    <m/>
    <m/>
    <m/>
    <m/>
    <m/>
    <m/>
    <m/>
    <n v="0"/>
    <n v="0"/>
    <n v="0"/>
    <n v="0"/>
    <n v="0"/>
    <n v="0"/>
    <n v="10"/>
    <n v="5"/>
    <n v="15"/>
    <n v="20"/>
    <n v="50"/>
    <n v="8"/>
    <n v="22"/>
    <n v="20"/>
    <n v="20"/>
    <n v="0"/>
    <n v="10"/>
    <n v="15"/>
    <n v="15"/>
    <n v="21"/>
    <n v="0"/>
  </r>
  <r>
    <n v="186002776"/>
    <x v="19"/>
    <x v="3"/>
    <m/>
    <x v="1"/>
    <x v="1"/>
    <x v="6"/>
    <n v="9796.41"/>
    <s v="Hanchen Lu"/>
    <x v="5"/>
    <n v="3"/>
    <n v="6"/>
    <n v="6"/>
    <n v="6"/>
    <m/>
    <n v="7"/>
    <n v="10"/>
    <n v="5"/>
    <n v="22"/>
    <n v="0"/>
    <n v="6"/>
    <n v="2"/>
    <n v="6"/>
    <n v="10"/>
    <n v="24"/>
    <n v="8"/>
    <n v="12"/>
    <n v="4"/>
    <n v="10"/>
    <n v="34"/>
    <n v="22"/>
    <n v="8"/>
    <n v="7"/>
    <n v="10"/>
    <n v="0"/>
    <n v="16"/>
    <n v="20"/>
    <n v="17"/>
    <n v="22"/>
    <n v="0"/>
  </r>
  <r>
    <n v="186002776"/>
    <x v="19"/>
    <x v="3"/>
    <m/>
    <x v="1"/>
    <x v="1"/>
    <x v="6"/>
    <n v="9796.41"/>
    <s v="Hanchen Lu"/>
    <x v="6"/>
    <n v="0"/>
    <n v="0"/>
    <n v="0"/>
    <n v="0"/>
    <n v="0"/>
    <n v="0"/>
    <n v="0"/>
    <n v="0"/>
    <n v="0"/>
    <n v="0"/>
    <n v="0"/>
    <n v="0"/>
    <n v="0"/>
    <n v="0"/>
    <n v="0"/>
    <n v="0"/>
    <n v="0"/>
    <n v="0"/>
    <n v="0"/>
    <n v="0"/>
    <n v="0"/>
    <n v="1"/>
    <n v="2"/>
    <n v="3"/>
    <m/>
    <n v="3"/>
    <n v="0"/>
    <n v="0"/>
    <n v="0"/>
    <m/>
  </r>
  <r>
    <n v="186002776"/>
    <x v="19"/>
    <x v="3"/>
    <m/>
    <x v="1"/>
    <x v="1"/>
    <x v="6"/>
    <n v="9796.41"/>
    <s v="Hanchen Lu"/>
    <x v="7"/>
    <m/>
    <m/>
    <m/>
    <m/>
    <m/>
    <m/>
    <m/>
    <m/>
    <m/>
    <m/>
    <m/>
    <m/>
    <m/>
    <m/>
    <m/>
    <n v="18"/>
    <n v="18"/>
    <n v="12"/>
    <n v="13"/>
    <n v="0"/>
    <n v="20"/>
    <n v="23"/>
    <n v="14"/>
    <n v="20"/>
    <n v="0"/>
    <n v="0"/>
    <n v="0"/>
    <n v="0"/>
    <n v="0"/>
    <n v="0"/>
  </r>
  <r>
    <n v="186002776"/>
    <x v="19"/>
    <x v="3"/>
    <n v="15"/>
    <x v="1"/>
    <x v="1"/>
    <x v="6"/>
    <n v="9796.41"/>
    <s v="Hanchen Lu"/>
    <x v="8"/>
    <n v="23"/>
    <n v="17"/>
    <n v="18"/>
    <n v="10"/>
    <m/>
    <n v="4"/>
    <n v="11"/>
    <n v="3"/>
    <n v="16"/>
    <n v="0"/>
    <n v="20"/>
    <n v="35"/>
    <n v="25"/>
    <n v="16"/>
    <n v="16"/>
    <n v="22"/>
    <n v="6"/>
    <n v="12"/>
    <n v="17"/>
    <m/>
    <n v="6"/>
    <n v="9"/>
    <n v="15"/>
    <n v="14"/>
    <m/>
    <n v="-2"/>
    <n v="-22"/>
    <n v="-39"/>
    <n v="-61"/>
    <m/>
  </r>
  <r>
    <n v="186002776"/>
    <x v="19"/>
    <x v="3"/>
    <n v="15"/>
    <x v="1"/>
    <x v="1"/>
    <x v="6"/>
    <n v="9796.41"/>
    <s v="Hanchen Lu"/>
    <x v="9"/>
    <n v="23"/>
    <n v="17"/>
    <n v="18"/>
    <n v="10"/>
    <m/>
    <n v="4"/>
    <n v="11"/>
    <n v="3"/>
    <n v="16"/>
    <n v="0"/>
    <n v="20"/>
    <n v="35"/>
    <n v="25"/>
    <n v="16"/>
    <n v="16"/>
    <n v="22"/>
    <n v="6"/>
    <n v="12"/>
    <n v="17"/>
    <m/>
    <n v="6"/>
    <n v="9"/>
    <n v="15"/>
    <n v="14"/>
    <m/>
    <n v="19"/>
    <n v="19"/>
    <n v="19"/>
    <n v="19"/>
    <m/>
  </r>
  <r>
    <n v="186002776"/>
    <x v="19"/>
    <x v="3"/>
    <m/>
    <x v="1"/>
    <x v="1"/>
    <x v="6"/>
    <n v="9796.41"/>
    <s v="Hanchen Lu"/>
    <x v="10"/>
    <n v="209964.69999999998"/>
    <n v="155191.29999999999"/>
    <n v="164320.19999999998"/>
    <n v="91289"/>
    <n v="0"/>
    <n v="36515.599999999999"/>
    <n v="100417.9"/>
    <n v="27386.699999999997"/>
    <n v="146062.39999999999"/>
    <n v="0"/>
    <n v="182578"/>
    <n v="319511.5"/>
    <n v="228222.5"/>
    <n v="156742.56"/>
    <n v="156742.56"/>
    <n v="215521.02"/>
    <n v="58778.46"/>
    <n v="117556.92"/>
    <n v="166538.97"/>
    <m/>
    <n v="58778.46"/>
    <n v="88167.69"/>
    <n v="146946.15"/>
    <n v="137149.74"/>
    <m/>
    <n v="186131.79"/>
    <n v="186131.79"/>
    <n v="186131.79"/>
    <n v="186131.79"/>
    <m/>
  </r>
  <r>
    <n v="186002776"/>
    <x v="19"/>
    <x v="3"/>
    <m/>
    <x v="1"/>
    <x v="1"/>
    <x v="6"/>
    <n v="9796.41"/>
    <s v="Hanchen Lu"/>
    <x v="11"/>
    <m/>
    <m/>
    <m/>
    <m/>
    <n v="0"/>
    <m/>
    <m/>
    <m/>
    <m/>
    <n v="0"/>
    <n v="182578"/>
    <n v="319511.5"/>
    <n v="228222.5"/>
    <n v="156742.56"/>
    <n v="156742.56"/>
    <n v="215521.02"/>
    <n v="58778.46"/>
    <n v="117556.92"/>
    <n v="166538.97"/>
    <m/>
    <n v="58778.46"/>
    <n v="88167.69"/>
    <n v="146946.15"/>
    <n v="137149.74"/>
    <m/>
    <n v="0"/>
    <n v="0"/>
    <n v="0"/>
    <n v="0"/>
    <m/>
  </r>
  <r>
    <n v="186002776"/>
    <x v="19"/>
    <x v="3"/>
    <m/>
    <x v="1"/>
    <x v="1"/>
    <x v="6"/>
    <n v="9796.41"/>
    <s v="Hanchen Lu"/>
    <x v="12"/>
    <m/>
    <m/>
    <m/>
    <m/>
    <m/>
    <m/>
    <m/>
    <m/>
    <m/>
    <m/>
    <m/>
    <m/>
    <m/>
    <n v="10"/>
    <n v="10"/>
    <n v="10"/>
    <n v="5"/>
    <n v="15"/>
    <n v="20"/>
    <n v="50"/>
    <n v="8"/>
    <n v="22"/>
    <n v="20"/>
    <n v="20"/>
    <n v="0"/>
    <n v="21"/>
    <n v="20"/>
    <n v="17"/>
    <n v="22"/>
    <n v="0"/>
  </r>
  <r>
    <n v="186002777"/>
    <x v="20"/>
    <x v="3"/>
    <m/>
    <x v="1"/>
    <x v="1"/>
    <x v="6"/>
    <n v="10296.959999999999"/>
    <s v="Hanchen Lu"/>
    <x v="0"/>
    <m/>
    <m/>
    <m/>
    <m/>
    <m/>
    <m/>
    <m/>
    <m/>
    <m/>
    <n v="0"/>
    <n v="0"/>
    <n v="0"/>
    <n v="13"/>
    <n v="-3"/>
    <n v="10"/>
    <n v="0"/>
    <n v="0"/>
    <n v="0"/>
    <n v="0"/>
    <m/>
    <n v="0"/>
    <n v="0"/>
    <n v="0"/>
    <n v="0"/>
    <m/>
    <n v="0"/>
    <n v="-3"/>
    <n v="-3"/>
    <n v="-3"/>
    <m/>
  </r>
  <r>
    <n v="186002777"/>
    <x v="20"/>
    <x v="3"/>
    <m/>
    <x v="1"/>
    <x v="1"/>
    <x v="6"/>
    <n v="10296.959999999999"/>
    <s v="Hanchen Lu"/>
    <x v="1"/>
    <m/>
    <m/>
    <m/>
    <m/>
    <m/>
    <m/>
    <m/>
    <m/>
    <m/>
    <n v="0"/>
    <m/>
    <m/>
    <n v="0"/>
    <n v="0"/>
    <n v="0"/>
    <n v="0"/>
    <n v="0"/>
    <n v="0"/>
    <n v="0"/>
    <m/>
    <n v="0"/>
    <n v="0"/>
    <n v="0"/>
    <n v="0"/>
    <m/>
    <n v="0"/>
    <n v="0"/>
    <n v="0"/>
    <n v="0"/>
    <m/>
  </r>
  <r>
    <n v="186002777"/>
    <x v="20"/>
    <x v="3"/>
    <m/>
    <x v="1"/>
    <x v="1"/>
    <x v="6"/>
    <n v="10296.959999999999"/>
    <s v="Hanchen Lu"/>
    <x v="2"/>
    <m/>
    <m/>
    <m/>
    <m/>
    <m/>
    <m/>
    <m/>
    <m/>
    <m/>
    <n v="0"/>
    <m/>
    <m/>
    <n v="13"/>
    <n v="0"/>
    <n v="0"/>
    <n v="5"/>
    <n v="5"/>
    <n v="2"/>
    <n v="3"/>
    <n v="15"/>
    <n v="2"/>
    <n v="5"/>
    <n v="4"/>
    <n v="3"/>
    <n v="0"/>
    <n v="0"/>
    <n v="0"/>
    <n v="0"/>
    <n v="0"/>
    <n v="0"/>
  </r>
  <r>
    <n v="186002777"/>
    <x v="20"/>
    <x v="3"/>
    <m/>
    <x v="1"/>
    <x v="1"/>
    <x v="6"/>
    <n v="10296.959999999999"/>
    <s v="Hanchen Lu"/>
    <x v="3"/>
    <n v="0"/>
    <n v="0"/>
    <n v="0"/>
    <n v="0"/>
    <m/>
    <n v="0"/>
    <n v="0"/>
    <n v="0"/>
    <n v="0"/>
    <m/>
    <n v="0"/>
    <n v="0"/>
    <n v="0"/>
    <n v="0"/>
    <m/>
    <n v="5"/>
    <n v="2"/>
    <n v="2"/>
    <n v="5"/>
    <n v="14"/>
    <n v="2"/>
    <n v="2"/>
    <n v="2"/>
    <n v="5"/>
    <n v="0"/>
    <n v="0"/>
    <n v="3"/>
    <n v="3"/>
    <n v="3"/>
    <n v="0"/>
  </r>
  <r>
    <n v="186002777"/>
    <x v="20"/>
    <x v="3"/>
    <m/>
    <x v="1"/>
    <x v="1"/>
    <x v="6"/>
    <n v="10296.959999999999"/>
    <s v="Hanchen Lu"/>
    <x v="4"/>
    <m/>
    <m/>
    <m/>
    <m/>
    <m/>
    <m/>
    <m/>
    <m/>
    <m/>
    <n v="0"/>
    <n v="0"/>
    <n v="0"/>
    <n v="0"/>
    <n v="0"/>
    <n v="0"/>
    <n v="5"/>
    <n v="5"/>
    <n v="2"/>
    <n v="3"/>
    <n v="15"/>
    <n v="2"/>
    <n v="5"/>
    <n v="4"/>
    <n v="3"/>
    <n v="0"/>
    <n v="0"/>
    <n v="3"/>
    <n v="3"/>
    <n v="3"/>
    <n v="0"/>
  </r>
  <r>
    <n v="186002777"/>
    <x v="20"/>
    <x v="3"/>
    <m/>
    <x v="1"/>
    <x v="1"/>
    <x v="6"/>
    <n v="10296.959999999999"/>
    <s v="Hanchen Lu"/>
    <x v="5"/>
    <n v="2"/>
    <n v="5"/>
    <n v="3"/>
    <n v="7"/>
    <m/>
    <n v="6"/>
    <n v="1"/>
    <n v="1"/>
    <n v="4"/>
    <n v="0"/>
    <n v="1"/>
    <n v="6"/>
    <n v="2"/>
    <n v="6"/>
    <n v="15"/>
    <n v="2"/>
    <n v="3"/>
    <n v="0"/>
    <n v="4"/>
    <n v="9"/>
    <n v="2"/>
    <n v="3"/>
    <n v="0"/>
    <n v="3"/>
    <n v="0"/>
    <n v="3"/>
    <n v="4"/>
    <n v="3"/>
    <n v="4"/>
    <n v="0"/>
  </r>
  <r>
    <n v="186002777"/>
    <x v="20"/>
    <x v="3"/>
    <m/>
    <x v="1"/>
    <x v="1"/>
    <x v="6"/>
    <n v="10296.959999999999"/>
    <s v="Hanchen Lu"/>
    <x v="6"/>
    <n v="0"/>
    <n v="0"/>
    <n v="0"/>
    <n v="0"/>
    <n v="0"/>
    <n v="0"/>
    <n v="0"/>
    <n v="0"/>
    <n v="0"/>
    <n v="0"/>
    <n v="0"/>
    <n v="0"/>
    <n v="0"/>
    <n v="0"/>
    <n v="0"/>
    <n v="0"/>
    <n v="0"/>
    <n v="0"/>
    <n v="0"/>
    <n v="0"/>
    <n v="2"/>
    <n v="1"/>
    <n v="0"/>
    <n v="0"/>
    <m/>
    <n v="0"/>
    <n v="0"/>
    <n v="0"/>
    <n v="0"/>
    <m/>
  </r>
  <r>
    <n v="186002777"/>
    <x v="20"/>
    <x v="3"/>
    <m/>
    <x v="1"/>
    <x v="1"/>
    <x v="6"/>
    <n v="10296.959999999999"/>
    <s v="Hanchen Lu"/>
    <x v="7"/>
    <m/>
    <m/>
    <m/>
    <m/>
    <m/>
    <m/>
    <m/>
    <m/>
    <m/>
    <m/>
    <m/>
    <m/>
    <m/>
    <m/>
    <m/>
    <n v="2"/>
    <n v="2"/>
    <n v="1"/>
    <n v="1"/>
    <n v="0"/>
    <n v="4"/>
    <n v="7"/>
    <n v="0"/>
    <n v="2"/>
    <n v="0"/>
    <n v="0"/>
    <n v="0"/>
    <n v="0"/>
    <n v="0"/>
    <n v="0"/>
  </r>
  <r>
    <n v="186002777"/>
    <x v="20"/>
    <x v="3"/>
    <n v="2"/>
    <x v="1"/>
    <x v="1"/>
    <x v="6"/>
    <n v="10296.959999999999"/>
    <s v="Hanchen Lu"/>
    <x v="8"/>
    <n v="9"/>
    <n v="7"/>
    <n v="5"/>
    <n v="2"/>
    <m/>
    <n v="4"/>
    <n v="9"/>
    <n v="8"/>
    <n v="2"/>
    <n v="0"/>
    <n v="8"/>
    <n v="8"/>
    <n v="5"/>
    <n v="2"/>
    <n v="2"/>
    <n v="5"/>
    <n v="8"/>
    <n v="9"/>
    <n v="11"/>
    <m/>
    <n v="9"/>
    <n v="9"/>
    <n v="13"/>
    <n v="14"/>
    <m/>
    <n v="11"/>
    <n v="7"/>
    <n v="4"/>
    <n v="0"/>
    <m/>
  </r>
  <r>
    <n v="186002777"/>
    <x v="20"/>
    <x v="3"/>
    <n v="2"/>
    <x v="1"/>
    <x v="1"/>
    <x v="6"/>
    <n v="10296.959999999999"/>
    <s v="Hanchen Lu"/>
    <x v="9"/>
    <n v="9"/>
    <n v="7"/>
    <n v="5"/>
    <n v="2"/>
    <m/>
    <n v="4"/>
    <n v="9"/>
    <n v="8"/>
    <n v="2"/>
    <n v="0"/>
    <n v="8"/>
    <n v="8"/>
    <n v="5"/>
    <n v="2"/>
    <n v="2"/>
    <n v="5"/>
    <n v="8"/>
    <n v="9"/>
    <n v="11"/>
    <m/>
    <n v="9"/>
    <n v="9"/>
    <n v="13"/>
    <n v="14"/>
    <m/>
    <n v="11"/>
    <n v="10"/>
    <n v="10"/>
    <n v="9"/>
    <m/>
  </r>
  <r>
    <n v="186002777"/>
    <x v="20"/>
    <x v="3"/>
    <m/>
    <x v="1"/>
    <x v="1"/>
    <x v="6"/>
    <n v="10296.959999999999"/>
    <s v="Hanchen Lu"/>
    <x v="10"/>
    <n v="85344.569999999992"/>
    <n v="66379.11"/>
    <n v="47413.649999999994"/>
    <n v="18965.46"/>
    <n v="0"/>
    <n v="37930.92"/>
    <n v="85344.569999999992"/>
    <n v="75861.84"/>
    <n v="18965.46"/>
    <n v="0"/>
    <n v="75861.84"/>
    <n v="75861.84"/>
    <n v="47413.649999999994"/>
    <n v="20593.919999999998"/>
    <n v="20593.919999999998"/>
    <n v="51484.799999999996"/>
    <n v="82375.679999999993"/>
    <n v="92672.639999999985"/>
    <n v="113266.56"/>
    <m/>
    <n v="92672.639999999985"/>
    <n v="92672.639999999985"/>
    <n v="133860.47999999998"/>
    <n v="144157.44"/>
    <m/>
    <n v="113266.56"/>
    <n v="102969.59999999999"/>
    <n v="102969.59999999999"/>
    <n v="92672.639999999985"/>
    <m/>
  </r>
  <r>
    <n v="186002777"/>
    <x v="20"/>
    <x v="3"/>
    <m/>
    <x v="1"/>
    <x v="1"/>
    <x v="6"/>
    <n v="10296.959999999999"/>
    <s v="Hanchen Lu"/>
    <x v="11"/>
    <m/>
    <m/>
    <m/>
    <m/>
    <n v="0"/>
    <m/>
    <m/>
    <m/>
    <m/>
    <n v="0"/>
    <n v="75861.84"/>
    <n v="75861.84"/>
    <n v="47413.649999999994"/>
    <n v="20593.919999999998"/>
    <n v="20593.919999999998"/>
    <n v="51484.799999999996"/>
    <n v="82375.679999999993"/>
    <n v="92672.639999999985"/>
    <n v="113266.56"/>
    <m/>
    <n v="92672.639999999985"/>
    <n v="92672.639999999985"/>
    <n v="133860.47999999998"/>
    <n v="144157.44"/>
    <m/>
    <n v="113266.56"/>
    <n v="72078.720000000001"/>
    <n v="41187.839999999997"/>
    <n v="0"/>
    <m/>
  </r>
  <r>
    <n v="186002777"/>
    <x v="20"/>
    <x v="3"/>
    <m/>
    <x v="1"/>
    <x v="1"/>
    <x v="6"/>
    <n v="10296.959999999999"/>
    <s v="Hanchen Lu"/>
    <x v="12"/>
    <m/>
    <m/>
    <m/>
    <m/>
    <m/>
    <m/>
    <m/>
    <m/>
    <m/>
    <m/>
    <m/>
    <m/>
    <m/>
    <n v="3"/>
    <n v="3"/>
    <n v="5"/>
    <n v="5"/>
    <n v="2"/>
    <n v="3"/>
    <n v="15"/>
    <n v="2"/>
    <n v="5"/>
    <n v="4"/>
    <n v="3"/>
    <n v="0"/>
    <n v="0"/>
    <n v="3"/>
    <n v="3"/>
    <n v="3"/>
    <n v="0"/>
  </r>
  <r>
    <n v="186002998"/>
    <x v="21"/>
    <x v="2"/>
    <m/>
    <x v="1"/>
    <x v="2"/>
    <x v="4"/>
    <n v="3174.35"/>
    <s v="Ee Ling Lim"/>
    <x v="0"/>
    <m/>
    <m/>
    <m/>
    <m/>
    <m/>
    <m/>
    <m/>
    <m/>
    <m/>
    <n v="0"/>
    <n v="0"/>
    <n v="0"/>
    <n v="1420"/>
    <n v="-360"/>
    <n v="1060"/>
    <n v="0"/>
    <n v="0"/>
    <n v="0"/>
    <n v="0"/>
    <m/>
    <n v="0"/>
    <n v="0"/>
    <n v="0"/>
    <n v="0"/>
    <m/>
    <n v="-135"/>
    <n v="-125"/>
    <n v="-100"/>
    <n v="-120"/>
    <m/>
  </r>
  <r>
    <n v="186002998"/>
    <x v="21"/>
    <x v="2"/>
    <m/>
    <x v="1"/>
    <x v="2"/>
    <x v="4"/>
    <n v="3174.35"/>
    <s v="Ee Ling Lim"/>
    <x v="1"/>
    <m/>
    <m/>
    <m/>
    <m/>
    <m/>
    <m/>
    <m/>
    <m/>
    <m/>
    <n v="0"/>
    <m/>
    <m/>
    <n v="-360"/>
    <n v="0"/>
    <n v="-360"/>
    <n v="0"/>
    <n v="0"/>
    <n v="0"/>
    <n v="0"/>
    <m/>
    <n v="0"/>
    <n v="0"/>
    <n v="0"/>
    <n v="0"/>
    <m/>
    <n v="45"/>
    <n v="25"/>
    <n v="5"/>
    <n v="5"/>
    <m/>
  </r>
  <r>
    <n v="186002998"/>
    <x v="21"/>
    <x v="2"/>
    <m/>
    <x v="1"/>
    <x v="2"/>
    <x v="4"/>
    <n v="3174.35"/>
    <s v="Ee Ling Lim"/>
    <x v="2"/>
    <m/>
    <m/>
    <m/>
    <m/>
    <m/>
    <m/>
    <m/>
    <m/>
    <m/>
    <n v="0"/>
    <m/>
    <m/>
    <m/>
    <n v="0"/>
    <n v="0"/>
    <n v="384"/>
    <n v="438"/>
    <n v="520"/>
    <n v="510"/>
    <n v="1852"/>
    <n v="102"/>
    <n v="75"/>
    <n v="95"/>
    <n v="85"/>
    <n v="0"/>
    <n v="0"/>
    <n v="0"/>
    <n v="0"/>
    <n v="0"/>
    <n v="0"/>
  </r>
  <r>
    <n v="186002998"/>
    <x v="21"/>
    <x v="2"/>
    <m/>
    <x v="1"/>
    <x v="2"/>
    <x v="4"/>
    <n v="3174.35"/>
    <s v="Ee Ling Lim"/>
    <x v="3"/>
    <n v="0"/>
    <n v="0"/>
    <n v="0"/>
    <n v="0"/>
    <m/>
    <n v="0"/>
    <n v="0"/>
    <n v="0"/>
    <n v="0"/>
    <m/>
    <n v="0"/>
    <n v="0"/>
    <n v="0"/>
    <n v="0"/>
    <m/>
    <n v="351.59594680177327"/>
    <n v="376.70994300189994"/>
    <n v="342.46358454718177"/>
    <n v="376.25332488917036"/>
    <n v="1447.0227992400255"/>
    <n v="75"/>
    <n v="75"/>
    <n v="75"/>
    <n v="100"/>
    <n v="0"/>
    <n v="90"/>
    <n v="100"/>
    <n v="95"/>
    <n v="115"/>
    <n v="0"/>
  </r>
  <r>
    <n v="186002998"/>
    <x v="21"/>
    <x v="2"/>
    <m/>
    <x v="1"/>
    <x v="2"/>
    <x v="4"/>
    <n v="3174.35"/>
    <s v="Ee Ling Lim"/>
    <x v="4"/>
    <m/>
    <m/>
    <m/>
    <m/>
    <m/>
    <m/>
    <m/>
    <m/>
    <m/>
    <n v="0"/>
    <n v="405"/>
    <n v="400"/>
    <n v="360"/>
    <n v="360"/>
    <n v="1525"/>
    <n v="384"/>
    <n v="438"/>
    <n v="520"/>
    <n v="510"/>
    <n v="1852"/>
    <n v="102"/>
    <n v="75"/>
    <n v="95"/>
    <n v="85"/>
    <n v="0"/>
    <n v="90"/>
    <n v="100"/>
    <n v="95"/>
    <n v="115"/>
    <n v="0"/>
  </r>
  <r>
    <n v="186002998"/>
    <x v="21"/>
    <x v="2"/>
    <m/>
    <x v="1"/>
    <x v="2"/>
    <x v="4"/>
    <n v="3174.35"/>
    <s v="Ee Ling Lim"/>
    <x v="5"/>
    <n v="266"/>
    <n v="347"/>
    <n v="338"/>
    <n v="380"/>
    <m/>
    <n v="310"/>
    <n v="383"/>
    <n v="377"/>
    <n v="375"/>
    <n v="0"/>
    <n v="354"/>
    <n v="367"/>
    <n v="331"/>
    <n v="463"/>
    <n v="1515"/>
    <n v="355"/>
    <n v="450"/>
    <n v="386"/>
    <n v="371"/>
    <n v="1562"/>
    <n v="176"/>
    <n v="121"/>
    <n v="81"/>
    <n v="145"/>
    <n v="0"/>
    <n v="89.170337738619665"/>
    <n v="117"/>
    <n v="96.940895741556531"/>
    <n v="133.7555066079295"/>
    <n v="0"/>
  </r>
  <r>
    <n v="186002998"/>
    <x v="21"/>
    <x v="2"/>
    <m/>
    <x v="1"/>
    <x v="2"/>
    <x v="4"/>
    <n v="3174.35"/>
    <s v="Ee Ling Lim"/>
    <x v="6"/>
    <n v="0"/>
    <n v="0"/>
    <n v="0"/>
    <n v="0"/>
    <n v="0"/>
    <n v="0"/>
    <n v="0"/>
    <n v="0"/>
    <n v="0"/>
    <n v="0"/>
    <n v="0"/>
    <n v="0"/>
    <n v="0"/>
    <n v="0"/>
    <n v="0"/>
    <n v="0"/>
    <n v="0"/>
    <n v="0"/>
    <n v="0"/>
    <n v="0"/>
    <n v="0"/>
    <n v="41"/>
    <n v="29"/>
    <n v="25"/>
    <m/>
    <n v="20"/>
    <n v="0"/>
    <n v="0"/>
    <n v="0"/>
    <m/>
  </r>
  <r>
    <n v="186002998"/>
    <x v="21"/>
    <x v="2"/>
    <m/>
    <x v="1"/>
    <x v="2"/>
    <x v="4"/>
    <n v="3174.35"/>
    <s v="Ee Ling Lim"/>
    <x v="7"/>
    <m/>
    <m/>
    <m/>
    <m/>
    <m/>
    <m/>
    <m/>
    <m/>
    <m/>
    <m/>
    <m/>
    <m/>
    <m/>
    <m/>
    <m/>
    <n v="395"/>
    <n v="444"/>
    <n v="418"/>
    <n v="407"/>
    <n v="0"/>
    <n v="205"/>
    <n v="133"/>
    <n v="78"/>
    <n v="157"/>
    <n v="0"/>
    <n v="0"/>
    <n v="0"/>
    <n v="0"/>
    <n v="0"/>
    <n v="0"/>
  </r>
  <r>
    <n v="186002998"/>
    <x v="21"/>
    <x v="2"/>
    <n v="100"/>
    <x v="1"/>
    <x v="2"/>
    <x v="4"/>
    <n v="3174.35"/>
    <s v="Ee Ling Lim"/>
    <x v="8"/>
    <n v="214"/>
    <n v="142"/>
    <n v="59"/>
    <n v="37"/>
    <m/>
    <n v="68"/>
    <n v="127"/>
    <n v="54"/>
    <n v="76"/>
    <n v="0"/>
    <n v="103"/>
    <n v="120"/>
    <n v="137"/>
    <n v="76"/>
    <n v="76"/>
    <n v="57"/>
    <n v="61"/>
    <n v="153"/>
    <n v="256"/>
    <m/>
    <n v="146"/>
    <n v="81"/>
    <n v="85"/>
    <n v="14"/>
    <m/>
    <n v="-75.170337738619665"/>
    <n v="-192.17033773861965"/>
    <n v="-289.11123348017617"/>
    <n v="-422.86674008810564"/>
    <m/>
  </r>
  <r>
    <n v="186002998"/>
    <x v="21"/>
    <x v="2"/>
    <n v="100"/>
    <x v="1"/>
    <x v="2"/>
    <x v="4"/>
    <n v="3174.35"/>
    <s v="Ee Ling Lim"/>
    <x v="9"/>
    <n v="214"/>
    <n v="142"/>
    <n v="59"/>
    <n v="37"/>
    <m/>
    <n v="68"/>
    <n v="127"/>
    <n v="54"/>
    <n v="76"/>
    <n v="0"/>
    <n v="103"/>
    <n v="120"/>
    <n v="137"/>
    <n v="76"/>
    <n v="76"/>
    <n v="57"/>
    <n v="61"/>
    <n v="153"/>
    <n v="256"/>
    <m/>
    <n v="146"/>
    <n v="81"/>
    <n v="85"/>
    <n v="14"/>
    <m/>
    <n v="59.829662261380335"/>
    <n v="67.829662261380349"/>
    <n v="70.888766519823818"/>
    <n v="57.133259911894328"/>
    <m/>
  </r>
  <r>
    <n v="186002998"/>
    <x v="21"/>
    <x v="2"/>
    <m/>
    <x v="1"/>
    <x v="2"/>
    <x v="4"/>
    <n v="3174.35"/>
    <s v="Ee Ling Lim"/>
    <x v="10"/>
    <n v="786616.91999999993"/>
    <n v="521960.75999999995"/>
    <n v="216871.02"/>
    <n v="136003.85999999999"/>
    <n v="0"/>
    <n v="249953.03999999998"/>
    <n v="466824.05999999994"/>
    <n v="198492.12"/>
    <n v="279359.27999999997"/>
    <n v="0"/>
    <n v="378605.33999999997"/>
    <n v="441093.6"/>
    <n v="415363.13999999996"/>
    <n v="241250.6"/>
    <n v="241250.6"/>
    <n v="180937.94999999998"/>
    <n v="193635.35"/>
    <n v="485675.55"/>
    <n v="812633.59999999998"/>
    <m/>
    <n v="463455.1"/>
    <n v="257122.35"/>
    <n v="269819.75"/>
    <n v="44440.9"/>
    <m/>
    <n v="189920.28839941268"/>
    <n v="215315.08839941269"/>
    <n v="225025.75600220272"/>
    <n v="181360.96360132177"/>
    <m/>
  </r>
  <r>
    <n v="186002998"/>
    <x v="21"/>
    <x v="2"/>
    <m/>
    <x v="1"/>
    <x v="2"/>
    <x v="4"/>
    <n v="3174.35"/>
    <s v="Ee Ling Lim"/>
    <x v="11"/>
    <m/>
    <m/>
    <m/>
    <m/>
    <n v="0"/>
    <m/>
    <m/>
    <m/>
    <m/>
    <n v="0"/>
    <n v="378605.33999999997"/>
    <n v="441093.6"/>
    <n v="415363.13999999996"/>
    <n v="241250.6"/>
    <n v="241250.6"/>
    <n v="180937.94999999998"/>
    <n v="193635.35"/>
    <n v="485675.55"/>
    <n v="812633.59999999998"/>
    <m/>
    <n v="463455.1"/>
    <n v="257122.35"/>
    <n v="269819.75"/>
    <n v="44440.9"/>
    <m/>
    <n v="0"/>
    <n v="0"/>
    <n v="0"/>
    <n v="0"/>
    <m/>
  </r>
  <r>
    <n v="186002998"/>
    <x v="21"/>
    <x v="2"/>
    <m/>
    <x v="1"/>
    <x v="2"/>
    <x v="4"/>
    <n v="3174.35"/>
    <s v="Ee Ling Lim"/>
    <x v="12"/>
    <m/>
    <m/>
    <m/>
    <m/>
    <m/>
    <m/>
    <m/>
    <m/>
    <m/>
    <m/>
    <m/>
    <m/>
    <m/>
    <n v="360"/>
    <n v="360"/>
    <n v="384"/>
    <n v="438"/>
    <n v="520"/>
    <n v="510"/>
    <n v="1852"/>
    <n v="102"/>
    <n v="75"/>
    <n v="95"/>
    <n v="85"/>
    <n v="0"/>
    <n v="135"/>
    <n v="125"/>
    <n v="100"/>
    <n v="120"/>
    <n v="0"/>
  </r>
  <r>
    <n v="186003762"/>
    <x v="22"/>
    <x v="4"/>
    <n v="3"/>
    <x v="0"/>
    <x v="4"/>
    <x v="7"/>
    <n v="25756.39"/>
    <s v="Wendy Noble"/>
    <x v="0"/>
    <m/>
    <m/>
    <m/>
    <m/>
    <m/>
    <m/>
    <m/>
    <m/>
    <m/>
    <n v="0"/>
    <n v="0"/>
    <n v="0"/>
    <n v="-37"/>
    <n v="-20"/>
    <n v="-57"/>
    <n v="0"/>
    <n v="0"/>
    <n v="0"/>
    <n v="0"/>
    <m/>
    <n v="0"/>
    <n v="0"/>
    <n v="0"/>
    <n v="0"/>
    <m/>
    <n v="0"/>
    <n v="0"/>
    <n v="0"/>
    <n v="0"/>
    <m/>
  </r>
  <r>
    <n v="186003762"/>
    <x v="22"/>
    <x v="4"/>
    <n v="3"/>
    <x v="0"/>
    <x v="4"/>
    <x v="7"/>
    <n v="25756.39"/>
    <s v="Wendy Noble"/>
    <x v="1"/>
    <m/>
    <m/>
    <m/>
    <m/>
    <m/>
    <m/>
    <m/>
    <m/>
    <m/>
    <n v="0"/>
    <m/>
    <m/>
    <n v="0"/>
    <n v="0"/>
    <n v="0"/>
    <n v="0"/>
    <n v="0"/>
    <n v="0"/>
    <n v="0"/>
    <m/>
    <n v="0"/>
    <n v="0"/>
    <n v="0"/>
    <n v="0"/>
    <m/>
    <n v="0"/>
    <n v="0"/>
    <n v="0"/>
    <n v="0"/>
    <m/>
  </r>
  <r>
    <n v="186003762"/>
    <x v="22"/>
    <x v="4"/>
    <n v="3"/>
    <x v="0"/>
    <x v="4"/>
    <x v="7"/>
    <n v="25756.39"/>
    <s v="Wendy Noble"/>
    <x v="2"/>
    <m/>
    <m/>
    <m/>
    <m/>
    <m/>
    <m/>
    <m/>
    <m/>
    <m/>
    <n v="0"/>
    <m/>
    <m/>
    <n v="0"/>
    <n v="0"/>
    <n v="0"/>
    <n v="25"/>
    <n v="20"/>
    <n v="22"/>
    <n v="23"/>
    <n v="90"/>
    <n v="25"/>
    <n v="13"/>
    <n v="25"/>
    <n v="0"/>
    <n v="0"/>
    <n v="0"/>
    <n v="0"/>
    <n v="0"/>
    <n v="0"/>
    <n v="0"/>
  </r>
  <r>
    <n v="186003762"/>
    <x v="22"/>
    <x v="4"/>
    <n v="5"/>
    <x v="0"/>
    <x v="4"/>
    <x v="7"/>
    <n v="25756.39"/>
    <s v="Wendy Noble"/>
    <x v="3"/>
    <n v="0"/>
    <n v="0"/>
    <n v="0"/>
    <n v="0"/>
    <m/>
    <n v="0"/>
    <n v="0"/>
    <n v="0"/>
    <n v="0"/>
    <m/>
    <n v="0"/>
    <n v="0"/>
    <n v="0"/>
    <n v="0"/>
    <m/>
    <n v="25"/>
    <n v="15"/>
    <n v="8"/>
    <n v="3"/>
    <n v="51"/>
    <n v="25"/>
    <n v="20"/>
    <n v="15"/>
    <n v="3"/>
    <n v="0"/>
    <n v="0"/>
    <n v="0"/>
    <n v="0"/>
    <n v="0"/>
    <n v="0"/>
  </r>
  <r>
    <n v="186003762"/>
    <x v="22"/>
    <x v="4"/>
    <n v="3"/>
    <x v="0"/>
    <x v="4"/>
    <x v="7"/>
    <n v="25756.39"/>
    <s v="Wendy Noble"/>
    <x v="4"/>
    <m/>
    <m/>
    <m/>
    <m/>
    <m/>
    <m/>
    <m/>
    <m/>
    <m/>
    <n v="0"/>
    <n v="45"/>
    <n v="37"/>
    <n v="37"/>
    <n v="30"/>
    <n v="149"/>
    <n v="25"/>
    <n v="20"/>
    <n v="22"/>
    <n v="23"/>
    <n v="90"/>
    <n v="25"/>
    <n v="13"/>
    <n v="25"/>
    <n v="0"/>
    <n v="0"/>
    <n v="0"/>
    <n v="0"/>
    <n v="0"/>
    <n v="0"/>
    <n v="0"/>
  </r>
  <r>
    <n v="186003762"/>
    <x v="22"/>
    <x v="4"/>
    <n v="5"/>
    <x v="0"/>
    <x v="4"/>
    <x v="7"/>
    <n v="25756.39"/>
    <s v="Wendy Noble"/>
    <x v="5"/>
    <n v="40"/>
    <n v="40"/>
    <n v="31"/>
    <n v="38"/>
    <m/>
    <n v="40"/>
    <n v="35"/>
    <n v="33"/>
    <n v="55"/>
    <n v="0"/>
    <n v="35"/>
    <n v="43"/>
    <n v="31"/>
    <n v="30"/>
    <n v="139"/>
    <n v="14"/>
    <n v="29"/>
    <n v="22"/>
    <n v="29"/>
    <n v="94"/>
    <n v="15"/>
    <n v="14"/>
    <n v="9"/>
    <n v="3"/>
    <n v="0"/>
    <n v="4"/>
    <n v="2"/>
    <n v="2"/>
    <n v="1"/>
    <n v="0"/>
  </r>
  <r>
    <n v="186003762"/>
    <x v="22"/>
    <x v="4"/>
    <n v="5"/>
    <x v="0"/>
    <x v="4"/>
    <x v="7"/>
    <n v="25756.39"/>
    <s v="Wendy Noble"/>
    <x v="6"/>
    <n v="0"/>
    <n v="0"/>
    <n v="0"/>
    <n v="0"/>
    <n v="0"/>
    <n v="0"/>
    <n v="0"/>
    <n v="0"/>
    <n v="0"/>
    <n v="0"/>
    <n v="0"/>
    <n v="0"/>
    <n v="0"/>
    <n v="0"/>
    <n v="0"/>
    <n v="9"/>
    <n v="5"/>
    <n v="1"/>
    <n v="8"/>
    <n v="23"/>
    <n v="2"/>
    <n v="0"/>
    <n v="6"/>
    <n v="2"/>
    <m/>
    <n v="1"/>
    <n v="0"/>
    <n v="0"/>
    <n v="0"/>
    <m/>
  </r>
  <r>
    <n v="186003762"/>
    <x v="22"/>
    <x v="4"/>
    <m/>
    <x v="0"/>
    <x v="4"/>
    <x v="7"/>
    <n v="25756.39"/>
    <s v="Wendy Noble"/>
    <x v="7"/>
    <m/>
    <m/>
    <m/>
    <m/>
    <m/>
    <m/>
    <m/>
    <m/>
    <m/>
    <m/>
    <m/>
    <m/>
    <m/>
    <m/>
    <m/>
    <n v="18"/>
    <n v="25"/>
    <n v="26"/>
    <n v="28"/>
    <n v="0"/>
    <n v="12"/>
    <n v="0"/>
    <n v="9"/>
    <n v="3"/>
    <n v="0"/>
    <n v="0"/>
    <n v="0"/>
    <n v="0"/>
    <n v="0"/>
    <n v="0"/>
  </r>
  <r>
    <n v="186003762"/>
    <x v="22"/>
    <x v="4"/>
    <n v="3"/>
    <x v="0"/>
    <x v="4"/>
    <x v="7"/>
    <n v="25756.39"/>
    <s v="Wendy Noble"/>
    <x v="8"/>
    <n v="10"/>
    <n v="29"/>
    <n v="28"/>
    <n v="13"/>
    <m/>
    <n v="11"/>
    <n v="9"/>
    <n v="10"/>
    <n v="12"/>
    <n v="0"/>
    <n v="20"/>
    <n v="29"/>
    <n v="25"/>
    <n v="12"/>
    <n v="12"/>
    <n v="18"/>
    <n v="12"/>
    <n v="7"/>
    <n v="3"/>
    <m/>
    <n v="15"/>
    <n v="5"/>
    <n v="31"/>
    <n v="27"/>
    <m/>
    <n v="23"/>
    <n v="21"/>
    <n v="19"/>
    <n v="18"/>
    <m/>
  </r>
  <r>
    <n v="186003762"/>
    <x v="22"/>
    <x v="4"/>
    <n v="3"/>
    <x v="0"/>
    <x v="4"/>
    <x v="7"/>
    <n v="25756.39"/>
    <s v="Wendy Noble"/>
    <x v="9"/>
    <n v="10"/>
    <n v="29"/>
    <n v="28"/>
    <n v="13"/>
    <m/>
    <n v="11"/>
    <n v="9"/>
    <n v="10"/>
    <n v="12"/>
    <n v="0"/>
    <n v="20"/>
    <n v="29"/>
    <n v="25"/>
    <n v="12"/>
    <n v="12"/>
    <n v="18"/>
    <n v="12"/>
    <n v="7"/>
    <n v="3"/>
    <m/>
    <n v="15"/>
    <n v="5"/>
    <n v="31"/>
    <n v="27"/>
    <m/>
    <n v="23"/>
    <n v="21"/>
    <n v="19"/>
    <n v="18"/>
    <m/>
  </r>
  <r>
    <n v="186003762"/>
    <x v="22"/>
    <x v="4"/>
    <n v="3"/>
    <x v="0"/>
    <x v="4"/>
    <x v="7"/>
    <n v="25756.39"/>
    <s v="Wendy Noble"/>
    <x v="10"/>
    <n v="312123.5"/>
    <n v="905158.14999999991"/>
    <n v="873945.79999999993"/>
    <n v="405760.55"/>
    <n v="0"/>
    <n v="343335.85"/>
    <n v="280911.14999999997"/>
    <n v="312123.5"/>
    <n v="374548.19999999995"/>
    <n v="0"/>
    <n v="624247"/>
    <n v="905158.14999999991"/>
    <n v="967582.85"/>
    <n v="309076.68"/>
    <n v="309076.68"/>
    <n v="463615.02"/>
    <n v="309076.68"/>
    <n v="180294.72999999998"/>
    <n v="77269.17"/>
    <m/>
    <n v="386345.85"/>
    <n v="128781.95"/>
    <n v="798448.09"/>
    <n v="695422.53"/>
    <m/>
    <n v="592396.97"/>
    <n v="540884.18999999994"/>
    <n v="489371.41"/>
    <n v="463615.02"/>
    <m/>
  </r>
  <r>
    <n v="186003762"/>
    <x v="22"/>
    <x v="4"/>
    <n v="3"/>
    <x v="0"/>
    <x v="4"/>
    <x v="7"/>
    <n v="25756.39"/>
    <s v="Wendy Noble"/>
    <x v="11"/>
    <m/>
    <m/>
    <m/>
    <m/>
    <n v="0"/>
    <m/>
    <m/>
    <m/>
    <m/>
    <n v="0"/>
    <n v="624247"/>
    <n v="905158.14999999991"/>
    <n v="967582.85"/>
    <n v="309076.68"/>
    <n v="309076.68"/>
    <n v="463615.02"/>
    <n v="309076.68"/>
    <n v="180294.72999999998"/>
    <n v="77269.17"/>
    <m/>
    <n v="386345.85"/>
    <n v="128781.95"/>
    <n v="798448.09"/>
    <n v="695422.53"/>
    <m/>
    <n v="592396.97"/>
    <n v="540884.18999999994"/>
    <n v="489371.41"/>
    <n v="463615.02"/>
    <m/>
  </r>
  <r>
    <n v="186003762"/>
    <x v="22"/>
    <x v="4"/>
    <n v="3"/>
    <x v="0"/>
    <x v="4"/>
    <x v="7"/>
    <n v="25756.39"/>
    <s v="Wendy Noble"/>
    <x v="12"/>
    <m/>
    <m/>
    <m/>
    <m/>
    <m/>
    <m/>
    <m/>
    <m/>
    <m/>
    <m/>
    <m/>
    <m/>
    <n v="37"/>
    <n v="20"/>
    <n v="57"/>
    <n v="25"/>
    <n v="20"/>
    <n v="22"/>
    <n v="23"/>
    <n v="90"/>
    <n v="25"/>
    <n v="13"/>
    <n v="25"/>
    <n v="0"/>
    <n v="0"/>
    <n v="0"/>
    <n v="0"/>
    <n v="0"/>
    <n v="0"/>
    <n v="0"/>
  </r>
  <r>
    <n v="186003765"/>
    <x v="23"/>
    <x v="1"/>
    <m/>
    <x v="1"/>
    <x v="5"/>
    <x v="1"/>
    <n v="5549.89"/>
    <s v="Sharon Bibbo"/>
    <x v="0"/>
    <m/>
    <m/>
    <m/>
    <m/>
    <m/>
    <m/>
    <m/>
    <m/>
    <m/>
    <n v="0"/>
    <n v="0"/>
    <n v="0"/>
    <n v="70"/>
    <n v="-33"/>
    <n v="37"/>
    <n v="0"/>
    <n v="0"/>
    <n v="0"/>
    <n v="0"/>
    <m/>
    <n v="0"/>
    <n v="0"/>
    <n v="0"/>
    <n v="0"/>
    <m/>
    <n v="-10"/>
    <n v="-8"/>
    <n v="-8"/>
    <n v="-10"/>
    <m/>
  </r>
  <r>
    <n v="186003765"/>
    <x v="23"/>
    <x v="1"/>
    <m/>
    <x v="1"/>
    <x v="5"/>
    <x v="1"/>
    <n v="5549.89"/>
    <s v="Sharon Bibbo"/>
    <x v="1"/>
    <m/>
    <m/>
    <m/>
    <m/>
    <m/>
    <m/>
    <m/>
    <m/>
    <m/>
    <n v="0"/>
    <m/>
    <m/>
    <n v="-10"/>
    <n v="0"/>
    <n v="-10"/>
    <n v="0"/>
    <n v="0"/>
    <n v="0"/>
    <n v="0"/>
    <m/>
    <n v="0"/>
    <n v="0"/>
    <n v="0"/>
    <n v="0"/>
    <m/>
    <n v="0"/>
    <n v="-2"/>
    <n v="-2"/>
    <n v="0"/>
    <m/>
  </r>
  <r>
    <n v="186003765"/>
    <x v="23"/>
    <x v="1"/>
    <m/>
    <x v="1"/>
    <x v="5"/>
    <x v="1"/>
    <n v="5549.89"/>
    <s v="Sharon Bibbo"/>
    <x v="2"/>
    <m/>
    <m/>
    <m/>
    <m/>
    <m/>
    <m/>
    <m/>
    <m/>
    <m/>
    <n v="0"/>
    <m/>
    <m/>
    <n v="70"/>
    <n v="0"/>
    <n v="0"/>
    <n v="15"/>
    <n v="20"/>
    <n v="15"/>
    <n v="10"/>
    <n v="60"/>
    <n v="21"/>
    <n v="18"/>
    <n v="15"/>
    <n v="10"/>
    <n v="64"/>
    <n v="0"/>
    <n v="0"/>
    <n v="0"/>
    <n v="0"/>
    <n v="0"/>
  </r>
  <r>
    <n v="186003765"/>
    <x v="23"/>
    <x v="1"/>
    <m/>
    <x v="1"/>
    <x v="5"/>
    <x v="1"/>
    <n v="5549.89"/>
    <s v="Sharon Bibbo"/>
    <x v="3"/>
    <n v="0"/>
    <n v="0"/>
    <n v="0"/>
    <n v="0"/>
    <m/>
    <n v="0"/>
    <n v="0"/>
    <n v="0"/>
    <n v="0"/>
    <m/>
    <n v="0"/>
    <n v="0"/>
    <n v="0"/>
    <n v="0"/>
    <m/>
    <n v="20"/>
    <n v="20"/>
    <n v="25"/>
    <n v="25"/>
    <n v="90"/>
    <n v="15"/>
    <n v="10"/>
    <n v="10"/>
    <n v="20"/>
    <n v="55"/>
    <n v="10"/>
    <n v="10"/>
    <n v="10"/>
    <n v="10"/>
    <n v="40"/>
  </r>
  <r>
    <n v="186003765"/>
    <x v="23"/>
    <x v="1"/>
    <m/>
    <x v="1"/>
    <x v="5"/>
    <x v="1"/>
    <n v="5549.89"/>
    <s v="Sharon Bibbo"/>
    <x v="4"/>
    <m/>
    <m/>
    <m/>
    <m/>
    <m/>
    <m/>
    <m/>
    <m/>
    <m/>
    <n v="0"/>
    <n v="0"/>
    <n v="0"/>
    <n v="0"/>
    <n v="0"/>
    <n v="0"/>
    <n v="15"/>
    <n v="20"/>
    <n v="15"/>
    <n v="10"/>
    <n v="60"/>
    <n v="21"/>
    <n v="18"/>
    <n v="15"/>
    <n v="10"/>
    <n v="64"/>
    <n v="10"/>
    <n v="10"/>
    <n v="10"/>
    <n v="10"/>
    <n v="40"/>
  </r>
  <r>
    <n v="186003765"/>
    <x v="23"/>
    <x v="1"/>
    <m/>
    <x v="1"/>
    <x v="5"/>
    <x v="1"/>
    <n v="5549.89"/>
    <s v="Sharon Bibbo"/>
    <x v="5"/>
    <n v="20"/>
    <n v="14"/>
    <n v="17"/>
    <n v="26"/>
    <m/>
    <n v="10"/>
    <n v="18"/>
    <n v="8"/>
    <n v="20"/>
    <n v="56"/>
    <n v="16"/>
    <n v="19"/>
    <n v="21"/>
    <n v="12"/>
    <n v="68"/>
    <n v="11"/>
    <n v="16"/>
    <n v="12"/>
    <n v="17"/>
    <n v="56"/>
    <n v="21"/>
    <n v="8"/>
    <n v="9"/>
    <n v="19"/>
    <n v="57"/>
    <n v="10"/>
    <n v="12"/>
    <n v="9"/>
    <n v="14"/>
    <n v="45"/>
  </r>
  <r>
    <n v="186003765"/>
    <x v="23"/>
    <x v="1"/>
    <m/>
    <x v="1"/>
    <x v="5"/>
    <x v="1"/>
    <n v="5549.89"/>
    <s v="Sharon Bibbo"/>
    <x v="6"/>
    <n v="0"/>
    <n v="0"/>
    <n v="0"/>
    <n v="0"/>
    <n v="0"/>
    <n v="0"/>
    <n v="0"/>
    <n v="0"/>
    <n v="0"/>
    <n v="0"/>
    <n v="0"/>
    <n v="0"/>
    <n v="0"/>
    <n v="0"/>
    <n v="0"/>
    <n v="0"/>
    <n v="0"/>
    <n v="0"/>
    <n v="0"/>
    <n v="0"/>
    <n v="0"/>
    <n v="5"/>
    <n v="3"/>
    <n v="0"/>
    <m/>
    <n v="4"/>
    <n v="0"/>
    <n v="0"/>
    <n v="0"/>
    <m/>
  </r>
  <r>
    <n v="186003765"/>
    <x v="23"/>
    <x v="1"/>
    <m/>
    <x v="1"/>
    <x v="5"/>
    <x v="1"/>
    <n v="5549.89"/>
    <s v="Sharon Bibbo"/>
    <x v="7"/>
    <m/>
    <m/>
    <m/>
    <m/>
    <m/>
    <m/>
    <m/>
    <m/>
    <m/>
    <m/>
    <m/>
    <m/>
    <m/>
    <m/>
    <m/>
    <n v="14"/>
    <n v="17"/>
    <n v="18"/>
    <n v="12"/>
    <n v="61"/>
    <n v="19"/>
    <n v="14"/>
    <n v="15"/>
    <n v="14"/>
    <n v="62"/>
    <n v="0"/>
    <n v="0"/>
    <n v="0"/>
    <n v="0"/>
    <n v="0"/>
  </r>
  <r>
    <n v="186003765"/>
    <x v="23"/>
    <x v="1"/>
    <n v="8"/>
    <x v="1"/>
    <x v="5"/>
    <x v="1"/>
    <n v="5549.89"/>
    <s v="Sharon Bibbo"/>
    <x v="8"/>
    <n v="14"/>
    <n v="18"/>
    <n v="4"/>
    <n v="7"/>
    <m/>
    <n v="11"/>
    <n v="13"/>
    <n v="13"/>
    <n v="20"/>
    <n v="57"/>
    <n v="14"/>
    <n v="16"/>
    <n v="5"/>
    <n v="20"/>
    <n v="20"/>
    <n v="24"/>
    <n v="29"/>
    <n v="26"/>
    <n v="23"/>
    <m/>
    <n v="22"/>
    <n v="26"/>
    <n v="26"/>
    <n v="22"/>
    <m/>
    <n v="12"/>
    <n v="0"/>
    <n v="-9"/>
    <n v="-23"/>
    <m/>
  </r>
  <r>
    <n v="186003765"/>
    <x v="23"/>
    <x v="1"/>
    <n v="8"/>
    <x v="1"/>
    <x v="5"/>
    <x v="1"/>
    <n v="5549.89"/>
    <s v="Sharon Bibbo"/>
    <x v="9"/>
    <n v="14"/>
    <n v="18"/>
    <n v="4"/>
    <n v="7"/>
    <m/>
    <n v="11"/>
    <n v="13"/>
    <n v="13"/>
    <n v="20"/>
    <n v="57"/>
    <n v="14"/>
    <n v="16"/>
    <n v="5"/>
    <n v="20"/>
    <n v="20"/>
    <n v="24"/>
    <n v="29"/>
    <n v="26"/>
    <n v="23"/>
    <m/>
    <n v="22"/>
    <n v="26"/>
    <n v="26"/>
    <n v="22"/>
    <m/>
    <n v="22"/>
    <n v="18"/>
    <n v="17"/>
    <n v="13"/>
    <m/>
  </r>
  <r>
    <n v="186003765"/>
    <x v="23"/>
    <x v="1"/>
    <m/>
    <x v="1"/>
    <x v="5"/>
    <x v="1"/>
    <n v="5549.89"/>
    <s v="Sharon Bibbo"/>
    <x v="10"/>
    <n v="81042.080000000002"/>
    <n v="104196.96"/>
    <n v="23154.880000000001"/>
    <n v="40521.040000000001"/>
    <n v="248914.96000000002"/>
    <n v="63675.920000000006"/>
    <n v="75253.36"/>
    <n v="75253.36"/>
    <n v="115774.40000000001"/>
    <n v="329957.04000000004"/>
    <n v="81042.080000000002"/>
    <n v="92619.520000000004"/>
    <n v="28943.600000000002"/>
    <n v="110997.8"/>
    <n v="110997.8"/>
    <n v="133197.36000000002"/>
    <n v="160946.81"/>
    <n v="144297.14000000001"/>
    <n v="127647.47"/>
    <m/>
    <n v="122097.58"/>
    <n v="144297.14000000001"/>
    <n v="144297.14000000001"/>
    <n v="122097.58"/>
    <m/>
    <n v="122097.58"/>
    <n v="99898.02"/>
    <n v="94348.13"/>
    <n v="72148.570000000007"/>
    <m/>
  </r>
  <r>
    <n v="186003765"/>
    <x v="23"/>
    <x v="1"/>
    <m/>
    <x v="1"/>
    <x v="5"/>
    <x v="1"/>
    <n v="5549.89"/>
    <s v="Sharon Bibbo"/>
    <x v="11"/>
    <m/>
    <m/>
    <m/>
    <m/>
    <n v="0"/>
    <m/>
    <m/>
    <m/>
    <m/>
    <n v="0"/>
    <n v="81042.080000000002"/>
    <n v="92619.520000000004"/>
    <n v="28943.600000000002"/>
    <n v="110997.8"/>
    <n v="110997.8"/>
    <n v="133197.36000000002"/>
    <n v="160946.81"/>
    <n v="144297.14000000001"/>
    <n v="127647.47"/>
    <m/>
    <n v="122097.58"/>
    <n v="144297.14000000001"/>
    <n v="144297.14000000001"/>
    <n v="122097.58"/>
    <m/>
    <n v="66598.680000000008"/>
    <n v="0"/>
    <n v="0"/>
    <n v="0"/>
    <m/>
  </r>
  <r>
    <n v="186003765"/>
    <x v="23"/>
    <x v="1"/>
    <m/>
    <x v="1"/>
    <x v="5"/>
    <x v="1"/>
    <n v="5549.89"/>
    <s v="Sharon Bibbo"/>
    <x v="12"/>
    <m/>
    <m/>
    <m/>
    <m/>
    <m/>
    <m/>
    <m/>
    <m/>
    <m/>
    <m/>
    <m/>
    <m/>
    <m/>
    <n v="33"/>
    <n v="33"/>
    <n v="15"/>
    <n v="20"/>
    <n v="15"/>
    <n v="10"/>
    <n v="60"/>
    <n v="21"/>
    <n v="18"/>
    <n v="15"/>
    <n v="10"/>
    <n v="64"/>
    <n v="10"/>
    <n v="8"/>
    <n v="8"/>
    <n v="10"/>
    <n v="36"/>
  </r>
  <r>
    <n v="186004462"/>
    <x v="24"/>
    <x v="3"/>
    <m/>
    <x v="1"/>
    <x v="1"/>
    <x v="6"/>
    <n v="2439.4"/>
    <s v="Hanchen Lu"/>
    <x v="0"/>
    <m/>
    <m/>
    <m/>
    <m/>
    <m/>
    <m/>
    <m/>
    <m/>
    <m/>
    <n v="0"/>
    <n v="0"/>
    <n v="0"/>
    <n v="375"/>
    <n v="-71"/>
    <n v="304"/>
    <n v="0"/>
    <n v="0"/>
    <n v="0"/>
    <n v="0"/>
    <m/>
    <n v="0"/>
    <n v="0"/>
    <n v="0"/>
    <n v="0"/>
    <m/>
    <n v="-65"/>
    <n v="-55"/>
    <n v="-50"/>
    <n v="-55"/>
    <m/>
  </r>
  <r>
    <n v="186004462"/>
    <x v="24"/>
    <x v="3"/>
    <m/>
    <x v="1"/>
    <x v="1"/>
    <x v="6"/>
    <n v="2439.4"/>
    <s v="Hanchen Lu"/>
    <x v="1"/>
    <m/>
    <m/>
    <m/>
    <m/>
    <m/>
    <m/>
    <m/>
    <m/>
    <m/>
    <n v="0"/>
    <m/>
    <m/>
    <n v="-100"/>
    <n v="0"/>
    <n v="-100"/>
    <n v="0"/>
    <n v="0"/>
    <n v="0"/>
    <n v="0"/>
    <m/>
    <n v="0"/>
    <n v="0"/>
    <n v="0"/>
    <n v="0"/>
    <m/>
    <n v="20"/>
    <n v="5"/>
    <n v="0"/>
    <n v="0"/>
    <m/>
  </r>
  <r>
    <n v="186004462"/>
    <x v="24"/>
    <x v="3"/>
    <m/>
    <x v="1"/>
    <x v="1"/>
    <x v="6"/>
    <n v="2439.4"/>
    <s v="Hanchen Lu"/>
    <x v="2"/>
    <m/>
    <m/>
    <m/>
    <m/>
    <m/>
    <m/>
    <m/>
    <m/>
    <m/>
    <n v="0"/>
    <m/>
    <m/>
    <n v="375"/>
    <n v="0"/>
    <n v="0"/>
    <n v="60"/>
    <n v="65"/>
    <n v="70"/>
    <n v="102"/>
    <n v="297"/>
    <n v="50"/>
    <n v="71"/>
    <n v="50"/>
    <n v="50"/>
    <n v="0"/>
    <n v="0"/>
    <n v="0"/>
    <n v="0"/>
    <n v="0"/>
    <n v="0"/>
  </r>
  <r>
    <n v="186004462"/>
    <x v="24"/>
    <x v="3"/>
    <m/>
    <x v="1"/>
    <x v="1"/>
    <x v="6"/>
    <n v="2439.4"/>
    <s v="Hanchen Lu"/>
    <x v="3"/>
    <n v="0"/>
    <n v="0"/>
    <n v="0"/>
    <n v="0"/>
    <m/>
    <n v="0"/>
    <n v="0"/>
    <n v="0"/>
    <n v="0"/>
    <m/>
    <n v="0"/>
    <n v="0"/>
    <n v="0"/>
    <n v="0"/>
    <m/>
    <n v="90"/>
    <n v="85"/>
    <n v="90"/>
    <n v="110"/>
    <n v="375"/>
    <n v="50"/>
    <n v="75"/>
    <n v="65"/>
    <n v="100"/>
    <n v="0"/>
    <n v="45"/>
    <n v="50"/>
    <n v="50"/>
    <n v="55"/>
    <n v="0"/>
  </r>
  <r>
    <n v="186004462"/>
    <x v="24"/>
    <x v="3"/>
    <m/>
    <x v="1"/>
    <x v="1"/>
    <x v="6"/>
    <n v="2439.4"/>
    <s v="Hanchen Lu"/>
    <x v="4"/>
    <m/>
    <m/>
    <m/>
    <m/>
    <m/>
    <m/>
    <m/>
    <m/>
    <m/>
    <n v="0"/>
    <n v="0"/>
    <n v="0"/>
    <n v="0"/>
    <n v="0"/>
    <n v="0"/>
    <n v="60"/>
    <n v="65"/>
    <n v="70"/>
    <n v="102"/>
    <n v="297"/>
    <n v="50"/>
    <n v="71"/>
    <n v="50"/>
    <n v="50"/>
    <n v="0"/>
    <n v="45"/>
    <n v="50"/>
    <n v="50"/>
    <n v="55"/>
    <n v="0"/>
  </r>
  <r>
    <n v="186004462"/>
    <x v="24"/>
    <x v="3"/>
    <m/>
    <x v="1"/>
    <x v="1"/>
    <x v="6"/>
    <n v="2439.4"/>
    <s v="Hanchen Lu"/>
    <x v="5"/>
    <n v="63"/>
    <n v="91"/>
    <n v="93"/>
    <n v="138"/>
    <m/>
    <n v="105"/>
    <n v="96"/>
    <n v="86"/>
    <n v="128"/>
    <n v="0"/>
    <n v="93"/>
    <n v="84"/>
    <n v="73"/>
    <n v="100"/>
    <n v="350"/>
    <n v="51"/>
    <n v="86"/>
    <n v="63"/>
    <n v="65"/>
    <n v="265"/>
    <n v="74"/>
    <n v="52"/>
    <n v="69"/>
    <n v="73"/>
    <n v="0"/>
    <n v="55"/>
    <n v="60"/>
    <n v="50"/>
    <n v="64"/>
    <n v="0"/>
  </r>
  <r>
    <n v="186004462"/>
    <x v="24"/>
    <x v="3"/>
    <m/>
    <x v="1"/>
    <x v="1"/>
    <x v="6"/>
    <n v="2439.4"/>
    <s v="Hanchen Lu"/>
    <x v="6"/>
    <n v="0"/>
    <n v="0"/>
    <n v="0"/>
    <n v="0"/>
    <n v="0"/>
    <n v="0"/>
    <n v="0"/>
    <n v="0"/>
    <n v="0"/>
    <n v="0"/>
    <n v="0"/>
    <n v="0"/>
    <n v="0"/>
    <n v="0"/>
    <n v="0"/>
    <n v="0"/>
    <n v="0"/>
    <n v="0"/>
    <n v="0"/>
    <n v="0"/>
    <n v="0"/>
    <n v="7"/>
    <n v="16"/>
    <n v="13"/>
    <m/>
    <n v="8"/>
    <n v="0"/>
    <n v="0"/>
    <n v="0"/>
    <m/>
  </r>
  <r>
    <n v="186004462"/>
    <x v="24"/>
    <x v="3"/>
    <m/>
    <x v="1"/>
    <x v="1"/>
    <x v="6"/>
    <n v="2439.4"/>
    <s v="Hanchen Lu"/>
    <x v="7"/>
    <m/>
    <m/>
    <m/>
    <m/>
    <m/>
    <m/>
    <m/>
    <m/>
    <m/>
    <m/>
    <m/>
    <m/>
    <m/>
    <m/>
    <m/>
    <n v="51"/>
    <n v="91"/>
    <n v="60"/>
    <n v="70"/>
    <n v="0"/>
    <n v="79"/>
    <n v="53"/>
    <n v="69"/>
    <n v="78"/>
    <n v="0"/>
    <n v="0"/>
    <n v="0"/>
    <n v="0"/>
    <n v="0"/>
    <n v="0"/>
  </r>
  <r>
    <n v="186004462"/>
    <x v="24"/>
    <x v="3"/>
    <n v="30"/>
    <x v="1"/>
    <x v="1"/>
    <x v="6"/>
    <n v="2439.4"/>
    <s v="Hanchen Lu"/>
    <x v="8"/>
    <n v="78"/>
    <n v="84"/>
    <n v="52"/>
    <n v="28"/>
    <m/>
    <n v="55"/>
    <n v="65"/>
    <n v="46"/>
    <n v="52"/>
    <n v="0"/>
    <n v="58"/>
    <n v="60"/>
    <n v="89"/>
    <n v="52"/>
    <n v="52"/>
    <n v="63"/>
    <n v="45"/>
    <n v="54"/>
    <n v="85"/>
    <m/>
    <n v="54"/>
    <n v="74"/>
    <n v="57"/>
    <n v="29"/>
    <m/>
    <n v="-26"/>
    <n v="-86"/>
    <n v="-136"/>
    <n v="-200"/>
    <m/>
  </r>
  <r>
    <n v="186004462"/>
    <x v="24"/>
    <x v="3"/>
    <n v="30"/>
    <x v="1"/>
    <x v="1"/>
    <x v="6"/>
    <n v="2439.4"/>
    <s v="Hanchen Lu"/>
    <x v="9"/>
    <n v="78"/>
    <n v="84"/>
    <n v="52"/>
    <n v="28"/>
    <m/>
    <n v="55"/>
    <n v="65"/>
    <n v="46"/>
    <n v="52"/>
    <n v="0"/>
    <n v="58"/>
    <n v="60"/>
    <n v="89"/>
    <n v="52"/>
    <n v="52"/>
    <n v="63"/>
    <n v="45"/>
    <n v="54"/>
    <n v="85"/>
    <m/>
    <n v="54"/>
    <n v="74"/>
    <n v="57"/>
    <n v="29"/>
    <m/>
    <n v="39"/>
    <n v="34"/>
    <n v="34"/>
    <n v="25"/>
    <m/>
  </r>
  <r>
    <n v="186004462"/>
    <x v="24"/>
    <x v="3"/>
    <m/>
    <x v="1"/>
    <x v="1"/>
    <x v="6"/>
    <n v="2439.4"/>
    <s v="Hanchen Lu"/>
    <x v="10"/>
    <n v="187476.12"/>
    <n v="201897.36"/>
    <n v="124984.08"/>
    <n v="67299.12"/>
    <n v="0"/>
    <n v="132194.70000000001"/>
    <n v="156230.1"/>
    <n v="110562.84"/>
    <n v="124984.08"/>
    <n v="0"/>
    <n v="139405.32"/>
    <n v="144212.4"/>
    <n v="213915.06"/>
    <n v="126848.8"/>
    <n v="126848.8"/>
    <n v="153682.20000000001"/>
    <n v="109773"/>
    <n v="131727.6"/>
    <n v="207349"/>
    <m/>
    <n v="131727.6"/>
    <n v="180515.6"/>
    <n v="139045.80000000002"/>
    <n v="70742.600000000006"/>
    <m/>
    <n v="95136.6"/>
    <n v="82939.600000000006"/>
    <n v="82939.600000000006"/>
    <n v="60985"/>
    <m/>
  </r>
  <r>
    <n v="186004462"/>
    <x v="24"/>
    <x v="3"/>
    <m/>
    <x v="1"/>
    <x v="1"/>
    <x v="6"/>
    <n v="2439.4"/>
    <s v="Hanchen Lu"/>
    <x v="11"/>
    <m/>
    <m/>
    <m/>
    <m/>
    <n v="0"/>
    <m/>
    <m/>
    <m/>
    <m/>
    <n v="0"/>
    <n v="139405.32"/>
    <n v="144212.4"/>
    <n v="213915.06"/>
    <n v="126848.8"/>
    <n v="126848.8"/>
    <n v="153682.20000000001"/>
    <n v="109773"/>
    <n v="131727.6"/>
    <n v="207349"/>
    <m/>
    <n v="131727.6"/>
    <n v="180515.6"/>
    <n v="139045.80000000002"/>
    <n v="70742.600000000006"/>
    <m/>
    <n v="0"/>
    <n v="0"/>
    <n v="0"/>
    <n v="0"/>
    <m/>
  </r>
  <r>
    <n v="186004462"/>
    <x v="24"/>
    <x v="3"/>
    <m/>
    <x v="1"/>
    <x v="1"/>
    <x v="6"/>
    <n v="2439.4"/>
    <s v="Hanchen Lu"/>
    <x v="12"/>
    <m/>
    <m/>
    <m/>
    <m/>
    <m/>
    <m/>
    <m/>
    <m/>
    <m/>
    <m/>
    <m/>
    <m/>
    <m/>
    <n v="71"/>
    <n v="71"/>
    <n v="60"/>
    <n v="65"/>
    <n v="70"/>
    <n v="102"/>
    <n v="297"/>
    <n v="50"/>
    <n v="71"/>
    <n v="50"/>
    <n v="50"/>
    <n v="0"/>
    <n v="65"/>
    <n v="55"/>
    <n v="50"/>
    <n v="55"/>
    <n v="0"/>
  </r>
  <r>
    <n v="186004463"/>
    <x v="25"/>
    <x v="3"/>
    <m/>
    <x v="1"/>
    <x v="1"/>
    <x v="6"/>
    <n v="2726.7"/>
    <s v="Hanchen Lu"/>
    <x v="0"/>
    <m/>
    <m/>
    <m/>
    <m/>
    <m/>
    <m/>
    <m/>
    <m/>
    <m/>
    <n v="0"/>
    <n v="0"/>
    <n v="0"/>
    <n v="93"/>
    <n v="0"/>
    <n v="93"/>
    <n v="0"/>
    <n v="0"/>
    <n v="0"/>
    <n v="0"/>
    <m/>
    <n v="0"/>
    <n v="0"/>
    <n v="0"/>
    <n v="0"/>
    <m/>
    <n v="-10"/>
    <n v="-8"/>
    <n v="-10"/>
    <n v="-15"/>
    <m/>
  </r>
  <r>
    <n v="186004463"/>
    <x v="25"/>
    <x v="3"/>
    <m/>
    <x v="1"/>
    <x v="1"/>
    <x v="6"/>
    <n v="2726.7"/>
    <s v="Hanchen Lu"/>
    <x v="1"/>
    <m/>
    <m/>
    <m/>
    <m/>
    <m/>
    <m/>
    <m/>
    <m/>
    <m/>
    <n v="0"/>
    <m/>
    <m/>
    <n v="-30"/>
    <n v="0"/>
    <n v="-30"/>
    <n v="0"/>
    <n v="0"/>
    <n v="0"/>
    <n v="0"/>
    <m/>
    <n v="0"/>
    <n v="0"/>
    <n v="0"/>
    <n v="0"/>
    <m/>
    <n v="0"/>
    <n v="0"/>
    <n v="2"/>
    <n v="5"/>
    <m/>
  </r>
  <r>
    <n v="186004463"/>
    <x v="25"/>
    <x v="3"/>
    <m/>
    <x v="1"/>
    <x v="1"/>
    <x v="6"/>
    <n v="2726.7"/>
    <s v="Hanchen Lu"/>
    <x v="2"/>
    <m/>
    <m/>
    <m/>
    <m/>
    <m/>
    <m/>
    <m/>
    <m/>
    <m/>
    <n v="0"/>
    <m/>
    <m/>
    <n v="93"/>
    <n v="0"/>
    <n v="0"/>
    <n v="12"/>
    <n v="2"/>
    <n v="8"/>
    <n v="20"/>
    <n v="42"/>
    <n v="15"/>
    <n v="18"/>
    <n v="8"/>
    <n v="8"/>
    <n v="0"/>
    <n v="0"/>
    <n v="0"/>
    <n v="0"/>
    <n v="0"/>
    <n v="0"/>
  </r>
  <r>
    <n v="186004463"/>
    <x v="25"/>
    <x v="3"/>
    <m/>
    <x v="1"/>
    <x v="1"/>
    <x v="6"/>
    <n v="2726.7"/>
    <s v="Hanchen Lu"/>
    <x v="3"/>
    <n v="0"/>
    <n v="0"/>
    <n v="0"/>
    <n v="0"/>
    <m/>
    <n v="0"/>
    <n v="0"/>
    <n v="0"/>
    <n v="0"/>
    <m/>
    <n v="0"/>
    <n v="0"/>
    <n v="0"/>
    <n v="0"/>
    <m/>
    <n v="15"/>
    <n v="15"/>
    <n v="20"/>
    <n v="20"/>
    <n v="70"/>
    <n v="10"/>
    <n v="12"/>
    <n v="18"/>
    <n v="20"/>
    <n v="0"/>
    <n v="10"/>
    <n v="8"/>
    <n v="8"/>
    <n v="10"/>
    <n v="0"/>
  </r>
  <r>
    <n v="186004463"/>
    <x v="25"/>
    <x v="3"/>
    <m/>
    <x v="1"/>
    <x v="1"/>
    <x v="6"/>
    <n v="2726.7"/>
    <s v="Hanchen Lu"/>
    <x v="4"/>
    <m/>
    <m/>
    <m/>
    <m/>
    <m/>
    <m/>
    <m/>
    <m/>
    <m/>
    <n v="0"/>
    <n v="0"/>
    <n v="0"/>
    <n v="0"/>
    <n v="0"/>
    <n v="0"/>
    <n v="12"/>
    <n v="2"/>
    <n v="8"/>
    <n v="20"/>
    <n v="42"/>
    <n v="15"/>
    <n v="18"/>
    <n v="8"/>
    <n v="8"/>
    <n v="0"/>
    <n v="10"/>
    <n v="8"/>
    <n v="8"/>
    <n v="10"/>
    <n v="0"/>
  </r>
  <r>
    <n v="186004463"/>
    <x v="25"/>
    <x v="3"/>
    <m/>
    <x v="1"/>
    <x v="1"/>
    <x v="6"/>
    <n v="2726.7"/>
    <s v="Hanchen Lu"/>
    <x v="5"/>
    <n v="19"/>
    <n v="37"/>
    <n v="33"/>
    <n v="36"/>
    <m/>
    <n v="28"/>
    <n v="35"/>
    <n v="23"/>
    <n v="25"/>
    <n v="0"/>
    <n v="27"/>
    <n v="18"/>
    <n v="21"/>
    <n v="25"/>
    <n v="91"/>
    <n v="10"/>
    <n v="20"/>
    <n v="13"/>
    <n v="14"/>
    <n v="57"/>
    <n v="12"/>
    <n v="9"/>
    <n v="15"/>
    <n v="19"/>
    <n v="0"/>
    <n v="12"/>
    <n v="14"/>
    <n v="10"/>
    <n v="15"/>
    <n v="0"/>
  </r>
  <r>
    <n v="186004463"/>
    <x v="25"/>
    <x v="3"/>
    <m/>
    <x v="1"/>
    <x v="1"/>
    <x v="6"/>
    <n v="2726.7"/>
    <s v="Hanchen Lu"/>
    <x v="6"/>
    <n v="0"/>
    <n v="0"/>
    <n v="0"/>
    <n v="0"/>
    <n v="0"/>
    <n v="0"/>
    <n v="0"/>
    <n v="0"/>
    <n v="0"/>
    <n v="0"/>
    <n v="0"/>
    <n v="0"/>
    <n v="0"/>
    <n v="0"/>
    <n v="0"/>
    <n v="0"/>
    <n v="0"/>
    <n v="0"/>
    <n v="0"/>
    <n v="0"/>
    <n v="7"/>
    <n v="0"/>
    <n v="0"/>
    <n v="1"/>
    <m/>
    <n v="0"/>
    <n v="0"/>
    <n v="0"/>
    <n v="0"/>
    <m/>
  </r>
  <r>
    <n v="186004463"/>
    <x v="25"/>
    <x v="3"/>
    <m/>
    <x v="1"/>
    <x v="1"/>
    <x v="6"/>
    <n v="2726.7"/>
    <s v="Hanchen Lu"/>
    <x v="7"/>
    <m/>
    <m/>
    <m/>
    <m/>
    <m/>
    <m/>
    <m/>
    <m/>
    <m/>
    <m/>
    <m/>
    <m/>
    <m/>
    <m/>
    <m/>
    <n v="14"/>
    <n v="18"/>
    <n v="16"/>
    <n v="14"/>
    <n v="0"/>
    <n v="14"/>
    <n v="9"/>
    <n v="16"/>
    <n v="18"/>
    <n v="0"/>
    <n v="0"/>
    <n v="0"/>
    <n v="0"/>
    <n v="0"/>
    <n v="0"/>
  </r>
  <r>
    <n v="186004463"/>
    <x v="25"/>
    <x v="3"/>
    <n v="15"/>
    <x v="1"/>
    <x v="1"/>
    <x v="6"/>
    <n v="2726.7"/>
    <s v="Hanchen Lu"/>
    <x v="8"/>
    <n v="25"/>
    <n v="29"/>
    <n v="27"/>
    <n v="44"/>
    <m/>
    <n v="38"/>
    <n v="38"/>
    <n v="38"/>
    <n v="31"/>
    <n v="0"/>
    <n v="38"/>
    <n v="39"/>
    <n v="47"/>
    <n v="31"/>
    <n v="31"/>
    <n v="38"/>
    <n v="24"/>
    <n v="17"/>
    <n v="23"/>
    <m/>
    <n v="25"/>
    <n v="34"/>
    <n v="26"/>
    <n v="16"/>
    <m/>
    <n v="4"/>
    <n v="-10"/>
    <n v="-20"/>
    <n v="-35"/>
    <m/>
  </r>
  <r>
    <n v="186004463"/>
    <x v="25"/>
    <x v="3"/>
    <n v="15"/>
    <x v="1"/>
    <x v="1"/>
    <x v="6"/>
    <n v="2726.7"/>
    <s v="Hanchen Lu"/>
    <x v="9"/>
    <n v="25"/>
    <n v="29"/>
    <n v="27"/>
    <n v="44"/>
    <m/>
    <n v="38"/>
    <n v="38"/>
    <n v="38"/>
    <n v="31"/>
    <n v="0"/>
    <n v="38"/>
    <n v="39"/>
    <n v="47"/>
    <n v="31"/>
    <n v="31"/>
    <n v="38"/>
    <n v="24"/>
    <n v="17"/>
    <n v="23"/>
    <m/>
    <n v="25"/>
    <n v="34"/>
    <n v="26"/>
    <n v="16"/>
    <m/>
    <n v="14"/>
    <n v="8"/>
    <n v="8"/>
    <n v="8"/>
    <m/>
  </r>
  <r>
    <n v="186004463"/>
    <x v="25"/>
    <x v="3"/>
    <m/>
    <x v="1"/>
    <x v="1"/>
    <x v="6"/>
    <n v="2726.7"/>
    <s v="Hanchen Lu"/>
    <x v="10"/>
    <n v="67196.750000000015"/>
    <n v="77948.23000000001"/>
    <n v="72572.490000000005"/>
    <n v="118266.28000000001"/>
    <n v="0"/>
    <n v="102139.06000000001"/>
    <n v="102139.06000000001"/>
    <n v="102139.06000000001"/>
    <n v="83323.970000000016"/>
    <n v="0"/>
    <n v="102139.06000000001"/>
    <n v="104826.93000000001"/>
    <n v="126329.89000000001"/>
    <n v="84527.7"/>
    <n v="84527.7"/>
    <n v="103614.59999999999"/>
    <n v="65440.799999999996"/>
    <n v="46353.899999999994"/>
    <n v="62714.1"/>
    <m/>
    <n v="68167.5"/>
    <n v="92707.799999999988"/>
    <n v="70894.2"/>
    <n v="43627.199999999997"/>
    <m/>
    <n v="38173.799999999996"/>
    <n v="21813.599999999999"/>
    <n v="21813.599999999999"/>
    <n v="21813.599999999999"/>
    <m/>
  </r>
  <r>
    <n v="186004463"/>
    <x v="25"/>
    <x v="3"/>
    <m/>
    <x v="1"/>
    <x v="1"/>
    <x v="6"/>
    <n v="2726.7"/>
    <s v="Hanchen Lu"/>
    <x v="11"/>
    <m/>
    <m/>
    <m/>
    <m/>
    <n v="0"/>
    <m/>
    <m/>
    <m/>
    <m/>
    <n v="0"/>
    <n v="102139.06000000001"/>
    <n v="104826.93000000001"/>
    <n v="126329.89000000001"/>
    <n v="84527.7"/>
    <n v="84527.7"/>
    <n v="103614.59999999999"/>
    <n v="65440.799999999996"/>
    <n v="46353.899999999994"/>
    <n v="62714.1"/>
    <m/>
    <n v="68167.5"/>
    <n v="92707.799999999988"/>
    <n v="70894.2"/>
    <n v="43627.199999999997"/>
    <m/>
    <n v="10906.8"/>
    <n v="0"/>
    <n v="0"/>
    <n v="0"/>
    <m/>
  </r>
  <r>
    <n v="186004463"/>
    <x v="25"/>
    <x v="3"/>
    <m/>
    <x v="1"/>
    <x v="1"/>
    <x v="6"/>
    <n v="2726.7"/>
    <s v="Hanchen Lu"/>
    <x v="12"/>
    <m/>
    <m/>
    <m/>
    <m/>
    <m/>
    <m/>
    <m/>
    <m/>
    <m/>
    <m/>
    <m/>
    <m/>
    <m/>
    <n v="0"/>
    <n v="0"/>
    <n v="12"/>
    <n v="2"/>
    <n v="8"/>
    <n v="20"/>
    <n v="42"/>
    <n v="15"/>
    <n v="18"/>
    <n v="8"/>
    <n v="8"/>
    <n v="0"/>
    <n v="10"/>
    <n v="8"/>
    <n v="10"/>
    <n v="15"/>
    <n v="0"/>
  </r>
  <r>
    <n v="186004556"/>
    <x v="26"/>
    <x v="1"/>
    <m/>
    <x v="1"/>
    <x v="5"/>
    <x v="2"/>
    <n v="8194.16"/>
    <s v="Sharon Bibbo"/>
    <x v="0"/>
    <m/>
    <m/>
    <m/>
    <m/>
    <m/>
    <m/>
    <m/>
    <m/>
    <m/>
    <n v="0"/>
    <n v="0"/>
    <n v="0"/>
    <n v="34"/>
    <n v="-20"/>
    <n v="14"/>
    <n v="0"/>
    <n v="0"/>
    <n v="0"/>
    <n v="0"/>
    <m/>
    <n v="0"/>
    <n v="0"/>
    <n v="0"/>
    <n v="0"/>
    <m/>
    <n v="-24"/>
    <n v="-29"/>
    <n v="-24"/>
    <n v="-26"/>
    <m/>
  </r>
  <r>
    <n v="186004556"/>
    <x v="26"/>
    <x v="1"/>
    <m/>
    <x v="1"/>
    <x v="5"/>
    <x v="2"/>
    <n v="8194.16"/>
    <s v="Sharon Bibbo"/>
    <x v="1"/>
    <m/>
    <m/>
    <m/>
    <m/>
    <m/>
    <m/>
    <m/>
    <m/>
    <m/>
    <n v="0"/>
    <m/>
    <m/>
    <n v="-2"/>
    <n v="0"/>
    <n v="-2"/>
    <n v="0"/>
    <n v="0"/>
    <n v="0"/>
    <n v="0"/>
    <m/>
    <n v="0"/>
    <n v="0"/>
    <n v="0"/>
    <n v="0"/>
    <m/>
    <n v="-6"/>
    <n v="-1"/>
    <n v="-6"/>
    <n v="-4"/>
    <m/>
  </r>
  <r>
    <n v="186004556"/>
    <x v="26"/>
    <x v="1"/>
    <m/>
    <x v="1"/>
    <x v="5"/>
    <x v="2"/>
    <n v="8194.16"/>
    <s v="Sharon Bibbo"/>
    <x v="2"/>
    <m/>
    <m/>
    <m/>
    <m/>
    <m/>
    <m/>
    <m/>
    <m/>
    <m/>
    <n v="0"/>
    <m/>
    <m/>
    <n v="34"/>
    <n v="0"/>
    <n v="0"/>
    <n v="7"/>
    <n v="22"/>
    <n v="30"/>
    <n v="30"/>
    <n v="89"/>
    <n v="30"/>
    <n v="25"/>
    <n v="30"/>
    <n v="24"/>
    <n v="109"/>
    <n v="0"/>
    <n v="0"/>
    <n v="0"/>
    <n v="0"/>
    <n v="0"/>
  </r>
  <r>
    <n v="186004556"/>
    <x v="26"/>
    <x v="1"/>
    <m/>
    <x v="1"/>
    <x v="5"/>
    <x v="2"/>
    <n v="8194.16"/>
    <s v="Sharon Bibbo"/>
    <x v="3"/>
    <n v="0"/>
    <n v="0"/>
    <n v="0"/>
    <n v="0"/>
    <m/>
    <n v="0"/>
    <n v="0"/>
    <n v="0"/>
    <n v="0"/>
    <m/>
    <n v="0"/>
    <n v="0"/>
    <n v="0"/>
    <n v="0"/>
    <m/>
    <n v="10"/>
    <n v="10"/>
    <n v="15"/>
    <n v="20"/>
    <n v="55"/>
    <n v="30"/>
    <n v="25"/>
    <n v="30"/>
    <n v="30"/>
    <n v="115"/>
    <n v="30"/>
    <n v="30"/>
    <n v="30"/>
    <n v="30"/>
    <n v="120"/>
  </r>
  <r>
    <n v="186004556"/>
    <x v="26"/>
    <x v="1"/>
    <m/>
    <x v="1"/>
    <x v="5"/>
    <x v="2"/>
    <n v="8194.16"/>
    <s v="Sharon Bibbo"/>
    <x v="4"/>
    <m/>
    <m/>
    <m/>
    <m/>
    <m/>
    <m/>
    <m/>
    <m/>
    <m/>
    <n v="0"/>
    <n v="0"/>
    <n v="0"/>
    <n v="0"/>
    <n v="0"/>
    <n v="0"/>
    <n v="7"/>
    <n v="22"/>
    <n v="30"/>
    <n v="30"/>
    <n v="89"/>
    <n v="30"/>
    <n v="25"/>
    <n v="30"/>
    <n v="24"/>
    <n v="109"/>
    <n v="30"/>
    <n v="30"/>
    <n v="30"/>
    <n v="30"/>
    <n v="120"/>
  </r>
  <r>
    <n v="186004556"/>
    <x v="26"/>
    <x v="1"/>
    <m/>
    <x v="1"/>
    <x v="5"/>
    <x v="2"/>
    <n v="8194.16"/>
    <s v="Sharon Bibbo"/>
    <x v="5"/>
    <n v="9"/>
    <n v="5"/>
    <n v="13"/>
    <n v="11"/>
    <m/>
    <n v="12"/>
    <n v="12"/>
    <n v="4"/>
    <n v="11"/>
    <n v="39"/>
    <n v="5"/>
    <n v="5"/>
    <n v="23"/>
    <n v="12"/>
    <n v="45"/>
    <n v="7"/>
    <n v="16"/>
    <n v="21"/>
    <n v="15"/>
    <n v="59"/>
    <n v="19"/>
    <n v="10"/>
    <n v="12"/>
    <n v="21"/>
    <n v="62"/>
    <n v="24"/>
    <n v="28"/>
    <n v="24"/>
    <n v="26"/>
    <n v="102"/>
  </r>
  <r>
    <n v="186004556"/>
    <x v="26"/>
    <x v="1"/>
    <m/>
    <x v="1"/>
    <x v="5"/>
    <x v="2"/>
    <n v="8194.16"/>
    <s v="Sharon Bibbo"/>
    <x v="6"/>
    <n v="0"/>
    <n v="0"/>
    <n v="0"/>
    <n v="0"/>
    <n v="0"/>
    <n v="0"/>
    <n v="0"/>
    <n v="0"/>
    <n v="0"/>
    <n v="0"/>
    <n v="0"/>
    <n v="0"/>
    <n v="0"/>
    <n v="0"/>
    <n v="0"/>
    <n v="0"/>
    <n v="0"/>
    <n v="0"/>
    <n v="0"/>
    <n v="0"/>
    <n v="13"/>
    <n v="4"/>
    <n v="6"/>
    <n v="2"/>
    <m/>
    <n v="2"/>
    <n v="0"/>
    <n v="0"/>
    <n v="0"/>
    <m/>
  </r>
  <r>
    <n v="186004556"/>
    <x v="26"/>
    <x v="1"/>
    <m/>
    <x v="1"/>
    <x v="5"/>
    <x v="2"/>
    <n v="8194.16"/>
    <s v="Sharon Bibbo"/>
    <x v="7"/>
    <m/>
    <m/>
    <m/>
    <m/>
    <m/>
    <m/>
    <m/>
    <m/>
    <m/>
    <m/>
    <m/>
    <m/>
    <m/>
    <m/>
    <m/>
    <n v="5"/>
    <n v="18"/>
    <n v="21"/>
    <n v="20"/>
    <n v="64"/>
    <n v="18"/>
    <n v="10"/>
    <n v="17"/>
    <n v="25"/>
    <n v="70"/>
    <n v="0"/>
    <n v="0"/>
    <n v="0"/>
    <n v="0"/>
    <n v="0"/>
  </r>
  <r>
    <n v="186004556"/>
    <x v="26"/>
    <x v="1"/>
    <n v="5"/>
    <x v="1"/>
    <x v="5"/>
    <x v="2"/>
    <n v="8194.16"/>
    <s v="Sharon Bibbo"/>
    <x v="8"/>
    <n v="13"/>
    <n v="13"/>
    <n v="4"/>
    <n v="5"/>
    <m/>
    <n v="8"/>
    <n v="15"/>
    <n v="11"/>
    <n v="8"/>
    <n v="42"/>
    <n v="21"/>
    <n v="20"/>
    <n v="5"/>
    <n v="8"/>
    <n v="8"/>
    <n v="9"/>
    <n v="9"/>
    <n v="7"/>
    <n v="9"/>
    <m/>
    <n v="18"/>
    <n v="27"/>
    <n v="36"/>
    <n v="34"/>
    <m/>
    <n v="10"/>
    <n v="-18"/>
    <n v="-42"/>
    <n v="-68"/>
    <m/>
  </r>
  <r>
    <n v="186004556"/>
    <x v="26"/>
    <x v="1"/>
    <n v="5"/>
    <x v="1"/>
    <x v="5"/>
    <x v="2"/>
    <n v="8194.16"/>
    <s v="Sharon Bibbo"/>
    <x v="9"/>
    <n v="13"/>
    <n v="13"/>
    <n v="4"/>
    <n v="5"/>
    <m/>
    <n v="8"/>
    <n v="15"/>
    <n v="11"/>
    <n v="8"/>
    <n v="42"/>
    <n v="21"/>
    <n v="20"/>
    <n v="5"/>
    <n v="8"/>
    <n v="8"/>
    <n v="9"/>
    <n v="9"/>
    <n v="7"/>
    <n v="9"/>
    <m/>
    <n v="18"/>
    <n v="27"/>
    <n v="36"/>
    <n v="34"/>
    <m/>
    <n v="34"/>
    <n v="35"/>
    <n v="35"/>
    <n v="35"/>
    <m/>
  </r>
  <r>
    <n v="186004556"/>
    <x v="26"/>
    <x v="1"/>
    <m/>
    <x v="1"/>
    <x v="5"/>
    <x v="2"/>
    <n v="8194.16"/>
    <s v="Sharon Bibbo"/>
    <x v="10"/>
    <n v="114905.7"/>
    <n v="114905.7"/>
    <n v="35355.599999999999"/>
    <n v="44194.5"/>
    <n v="309361.5"/>
    <n v="70711.199999999997"/>
    <n v="132583.5"/>
    <n v="97227.9"/>
    <n v="70711.199999999997"/>
    <n v="371233.8"/>
    <n v="185616.9"/>
    <n v="176778"/>
    <n v="44194.5"/>
    <n v="65553.279999999999"/>
    <n v="65553.279999999999"/>
    <n v="73747.44"/>
    <n v="73747.44"/>
    <n v="57359.119999999995"/>
    <n v="73747.44"/>
    <m/>
    <n v="147494.88"/>
    <n v="221242.32"/>
    <n v="294989.76"/>
    <n v="278601.44"/>
    <m/>
    <n v="278601.44"/>
    <n v="286795.59999999998"/>
    <n v="286795.59999999998"/>
    <n v="286795.59999999998"/>
    <m/>
  </r>
  <r>
    <n v="186004556"/>
    <x v="26"/>
    <x v="1"/>
    <m/>
    <x v="1"/>
    <x v="5"/>
    <x v="2"/>
    <n v="8194.16"/>
    <s v="Sharon Bibbo"/>
    <x v="11"/>
    <m/>
    <m/>
    <m/>
    <m/>
    <n v="0"/>
    <m/>
    <m/>
    <m/>
    <m/>
    <n v="0"/>
    <n v="185616.9"/>
    <n v="176778"/>
    <n v="44194.5"/>
    <n v="65553.279999999999"/>
    <n v="65553.279999999999"/>
    <n v="73747.44"/>
    <n v="73747.44"/>
    <n v="57359.119999999995"/>
    <n v="73747.44"/>
    <m/>
    <n v="147494.88"/>
    <n v="221242.32"/>
    <n v="294989.76"/>
    <n v="278601.44"/>
    <m/>
    <n v="81941.600000000006"/>
    <n v="0"/>
    <n v="0"/>
    <n v="0"/>
    <m/>
  </r>
  <r>
    <n v="186004556"/>
    <x v="26"/>
    <x v="1"/>
    <m/>
    <x v="1"/>
    <x v="5"/>
    <x v="2"/>
    <n v="8194.16"/>
    <s v="Sharon Bibbo"/>
    <x v="12"/>
    <m/>
    <m/>
    <m/>
    <m/>
    <m/>
    <m/>
    <m/>
    <m/>
    <m/>
    <m/>
    <m/>
    <m/>
    <m/>
    <n v="20"/>
    <n v="20"/>
    <n v="7"/>
    <n v="22"/>
    <n v="30"/>
    <n v="30"/>
    <n v="89"/>
    <n v="30"/>
    <n v="25"/>
    <n v="30"/>
    <n v="24"/>
    <n v="109"/>
    <n v="24"/>
    <n v="29"/>
    <n v="24"/>
    <n v="26"/>
    <n v="103"/>
  </r>
  <r>
    <n v="186004557"/>
    <x v="27"/>
    <x v="1"/>
    <m/>
    <x v="1"/>
    <x v="5"/>
    <x v="2"/>
    <n v="8806.19"/>
    <s v="Sharon Bibbo"/>
    <x v="0"/>
    <m/>
    <m/>
    <m/>
    <m/>
    <m/>
    <m/>
    <m/>
    <m/>
    <m/>
    <n v="0"/>
    <n v="0"/>
    <n v="0"/>
    <n v="44"/>
    <n v="-6"/>
    <n v="38"/>
    <n v="0"/>
    <n v="0"/>
    <n v="0"/>
    <n v="0"/>
    <m/>
    <n v="0"/>
    <n v="0"/>
    <n v="0"/>
    <n v="0"/>
    <m/>
    <n v="-18"/>
    <n v="-15"/>
    <n v="-16"/>
    <n v="-25"/>
    <m/>
  </r>
  <r>
    <n v="186004557"/>
    <x v="27"/>
    <x v="1"/>
    <m/>
    <x v="1"/>
    <x v="5"/>
    <x v="2"/>
    <n v="8806.19"/>
    <s v="Sharon Bibbo"/>
    <x v="1"/>
    <m/>
    <m/>
    <m/>
    <m/>
    <m/>
    <m/>
    <m/>
    <m/>
    <m/>
    <n v="0"/>
    <m/>
    <m/>
    <n v="-11"/>
    <n v="0"/>
    <n v="-11"/>
    <n v="0"/>
    <n v="0"/>
    <n v="0"/>
    <n v="0"/>
    <m/>
    <n v="0"/>
    <n v="0"/>
    <n v="0"/>
    <n v="0"/>
    <m/>
    <n v="0"/>
    <n v="0"/>
    <n v="0"/>
    <n v="0"/>
    <m/>
  </r>
  <r>
    <n v="186004557"/>
    <x v="27"/>
    <x v="1"/>
    <m/>
    <x v="1"/>
    <x v="5"/>
    <x v="2"/>
    <n v="8806.19"/>
    <s v="Sharon Bibbo"/>
    <x v="2"/>
    <m/>
    <m/>
    <m/>
    <m/>
    <m/>
    <m/>
    <m/>
    <m/>
    <m/>
    <n v="0"/>
    <m/>
    <m/>
    <n v="44"/>
    <n v="0"/>
    <n v="0"/>
    <n v="15"/>
    <n v="15"/>
    <n v="15"/>
    <n v="14"/>
    <n v="59"/>
    <n v="16"/>
    <n v="16"/>
    <n v="16"/>
    <n v="23"/>
    <n v="71"/>
    <n v="0"/>
    <n v="0"/>
    <n v="0"/>
    <n v="0"/>
    <n v="0"/>
  </r>
  <r>
    <n v="186004557"/>
    <x v="27"/>
    <x v="1"/>
    <m/>
    <x v="1"/>
    <x v="5"/>
    <x v="2"/>
    <n v="8806.19"/>
    <s v="Sharon Bibbo"/>
    <x v="3"/>
    <n v="0"/>
    <n v="0"/>
    <n v="0"/>
    <n v="0"/>
    <m/>
    <n v="0"/>
    <n v="0"/>
    <n v="0"/>
    <n v="0"/>
    <m/>
    <n v="0"/>
    <n v="0"/>
    <n v="0"/>
    <n v="0"/>
    <m/>
    <n v="12"/>
    <n v="12"/>
    <n v="12"/>
    <n v="12"/>
    <n v="48"/>
    <n v="10"/>
    <n v="10"/>
    <n v="12"/>
    <n v="12"/>
    <n v="44"/>
    <n v="18"/>
    <n v="15"/>
    <n v="16"/>
    <n v="25"/>
    <n v="74"/>
  </r>
  <r>
    <n v="186004557"/>
    <x v="27"/>
    <x v="1"/>
    <m/>
    <x v="1"/>
    <x v="5"/>
    <x v="2"/>
    <n v="8806.19"/>
    <s v="Sharon Bibbo"/>
    <x v="4"/>
    <m/>
    <m/>
    <m/>
    <m/>
    <m/>
    <m/>
    <m/>
    <m/>
    <m/>
    <n v="0"/>
    <n v="0"/>
    <n v="0"/>
    <n v="0"/>
    <n v="0"/>
    <n v="0"/>
    <n v="15"/>
    <n v="15"/>
    <n v="15"/>
    <n v="14"/>
    <n v="59"/>
    <n v="16"/>
    <n v="16"/>
    <n v="16"/>
    <n v="23"/>
    <n v="71"/>
    <n v="18"/>
    <n v="15"/>
    <n v="16"/>
    <n v="25"/>
    <n v="74"/>
  </r>
  <r>
    <n v="186004557"/>
    <x v="27"/>
    <x v="1"/>
    <m/>
    <x v="1"/>
    <x v="5"/>
    <x v="2"/>
    <n v="8806.19"/>
    <s v="Sharon Bibbo"/>
    <x v="5"/>
    <n v="0"/>
    <n v="0"/>
    <n v="0"/>
    <n v="11"/>
    <m/>
    <n v="10"/>
    <n v="13"/>
    <n v="16"/>
    <n v="8"/>
    <n v="47"/>
    <n v="10"/>
    <n v="16"/>
    <n v="13"/>
    <n v="10"/>
    <n v="49"/>
    <n v="12"/>
    <n v="14"/>
    <n v="7"/>
    <n v="19"/>
    <n v="52"/>
    <n v="12"/>
    <n v="12"/>
    <n v="21"/>
    <n v="15"/>
    <n v="60"/>
    <n v="15"/>
    <n v="20"/>
    <n v="15"/>
    <n v="22"/>
    <n v="72"/>
  </r>
  <r>
    <n v="186004557"/>
    <x v="27"/>
    <x v="1"/>
    <m/>
    <x v="1"/>
    <x v="5"/>
    <x v="2"/>
    <n v="8806.19"/>
    <s v="Sharon Bibbo"/>
    <x v="6"/>
    <n v="0"/>
    <n v="0"/>
    <n v="0"/>
    <n v="0"/>
    <n v="0"/>
    <n v="0"/>
    <n v="0"/>
    <n v="0"/>
    <n v="0"/>
    <n v="0"/>
    <n v="0"/>
    <n v="0"/>
    <n v="0"/>
    <n v="0"/>
    <n v="0"/>
    <n v="0"/>
    <n v="0"/>
    <n v="0"/>
    <n v="0"/>
    <n v="0"/>
    <n v="1"/>
    <n v="3"/>
    <n v="4"/>
    <n v="9"/>
    <m/>
    <n v="5"/>
    <n v="0"/>
    <n v="0"/>
    <n v="0"/>
    <m/>
  </r>
  <r>
    <n v="186004557"/>
    <x v="27"/>
    <x v="1"/>
    <m/>
    <x v="1"/>
    <x v="5"/>
    <x v="2"/>
    <n v="8806.19"/>
    <s v="Sharon Bibbo"/>
    <x v="7"/>
    <m/>
    <m/>
    <m/>
    <m/>
    <m/>
    <m/>
    <m/>
    <m/>
    <m/>
    <m/>
    <m/>
    <m/>
    <m/>
    <m/>
    <m/>
    <n v="13"/>
    <n v="13"/>
    <n v="11"/>
    <n v="17"/>
    <n v="54"/>
    <n v="12"/>
    <n v="12"/>
    <n v="20"/>
    <n v="21"/>
    <n v="65"/>
    <n v="0"/>
    <n v="0"/>
    <n v="0"/>
    <n v="0"/>
    <n v="0"/>
  </r>
  <r>
    <n v="186004557"/>
    <x v="27"/>
    <x v="1"/>
    <n v="10"/>
    <x v="1"/>
    <x v="5"/>
    <x v="2"/>
    <n v="8806.19"/>
    <s v="Sharon Bibbo"/>
    <x v="8"/>
    <n v="0"/>
    <n v="0"/>
    <n v="0"/>
    <n v="19"/>
    <m/>
    <n v="17"/>
    <n v="16"/>
    <n v="18"/>
    <n v="6"/>
    <n v="57"/>
    <n v="17"/>
    <n v="19"/>
    <n v="14"/>
    <n v="6"/>
    <n v="6"/>
    <n v="6"/>
    <n v="8"/>
    <n v="13"/>
    <n v="8"/>
    <m/>
    <n v="15"/>
    <n v="19"/>
    <n v="18"/>
    <n v="20"/>
    <m/>
    <n v="5"/>
    <n v="-15"/>
    <n v="-30"/>
    <n v="-52"/>
    <m/>
  </r>
  <r>
    <n v="186004557"/>
    <x v="27"/>
    <x v="1"/>
    <n v="7"/>
    <x v="1"/>
    <x v="5"/>
    <x v="2"/>
    <n v="8806.19"/>
    <s v="Sharon Bibbo"/>
    <x v="9"/>
    <n v="0"/>
    <n v="0"/>
    <n v="0"/>
    <n v="19"/>
    <m/>
    <n v="17"/>
    <n v="16"/>
    <n v="18"/>
    <n v="6"/>
    <n v="57"/>
    <n v="17"/>
    <n v="19"/>
    <n v="14"/>
    <n v="6"/>
    <n v="6"/>
    <n v="6"/>
    <n v="8"/>
    <n v="13"/>
    <n v="8"/>
    <m/>
    <n v="15"/>
    <n v="19"/>
    <n v="18"/>
    <n v="20"/>
    <m/>
    <n v="23"/>
    <n v="18"/>
    <n v="19"/>
    <n v="22"/>
    <m/>
  </r>
  <r>
    <n v="186004557"/>
    <x v="27"/>
    <x v="1"/>
    <m/>
    <x v="1"/>
    <x v="5"/>
    <x v="2"/>
    <n v="8806.19"/>
    <s v="Sharon Bibbo"/>
    <x v="10"/>
    <n v="0"/>
    <n v="0"/>
    <n v="0"/>
    <n v="171887.87"/>
    <n v="171887.87"/>
    <n v="153794.41"/>
    <n v="144747.68"/>
    <n v="162841.13999999998"/>
    <n v="54280.38"/>
    <n v="515663.61"/>
    <n v="153794.41"/>
    <n v="171887.87"/>
    <n v="126654.22"/>
    <n v="52837.14"/>
    <n v="52837.14"/>
    <n v="52837.14"/>
    <n v="70449.52"/>
    <n v="114480.47"/>
    <n v="70449.52"/>
    <m/>
    <n v="132092.85"/>
    <n v="167317.61000000002"/>
    <n v="158511.42000000001"/>
    <n v="176123.80000000002"/>
    <m/>
    <n v="202542.37000000002"/>
    <n v="158511.42000000001"/>
    <n v="167317.61000000002"/>
    <n v="193736.18000000002"/>
    <m/>
  </r>
  <r>
    <n v="186004557"/>
    <x v="27"/>
    <x v="1"/>
    <m/>
    <x v="1"/>
    <x v="5"/>
    <x v="2"/>
    <n v="8806.19"/>
    <s v="Sharon Bibbo"/>
    <x v="11"/>
    <m/>
    <m/>
    <m/>
    <m/>
    <n v="0"/>
    <m/>
    <m/>
    <m/>
    <m/>
    <n v="0"/>
    <n v="153794.41"/>
    <n v="171887.87"/>
    <n v="126654.22"/>
    <n v="52837.14"/>
    <n v="52837.14"/>
    <n v="52837.14"/>
    <n v="70449.52"/>
    <n v="114480.47"/>
    <n v="70449.52"/>
    <m/>
    <n v="132092.85"/>
    <n v="167317.61000000002"/>
    <n v="158511.42000000001"/>
    <n v="176123.80000000002"/>
    <m/>
    <n v="44030.950000000004"/>
    <n v="0"/>
    <n v="0"/>
    <n v="0"/>
    <m/>
  </r>
  <r>
    <n v="186004557"/>
    <x v="27"/>
    <x v="1"/>
    <m/>
    <x v="1"/>
    <x v="5"/>
    <x v="2"/>
    <n v="8806.19"/>
    <s v="Sharon Bibbo"/>
    <x v="12"/>
    <m/>
    <m/>
    <m/>
    <m/>
    <m/>
    <m/>
    <m/>
    <m/>
    <m/>
    <m/>
    <m/>
    <m/>
    <m/>
    <n v="6"/>
    <n v="6"/>
    <n v="15"/>
    <n v="15"/>
    <n v="15"/>
    <n v="14"/>
    <n v="59"/>
    <n v="16"/>
    <n v="16"/>
    <n v="16"/>
    <n v="23"/>
    <n v="71"/>
    <n v="18"/>
    <n v="15"/>
    <n v="16"/>
    <n v="25"/>
    <n v="74"/>
  </r>
  <r>
    <n v="186005597"/>
    <x v="28"/>
    <x v="0"/>
    <n v="0"/>
    <x v="0"/>
    <x v="6"/>
    <x v="8"/>
    <n v="96010.2"/>
    <s v="Stephen Connor"/>
    <x v="0"/>
    <m/>
    <m/>
    <m/>
    <m/>
    <m/>
    <m/>
    <m/>
    <m/>
    <m/>
    <n v="0"/>
    <n v="0"/>
    <n v="0"/>
    <n v="-55"/>
    <n v="-57"/>
    <n v="-112"/>
    <n v="0"/>
    <n v="0"/>
    <n v="0"/>
    <n v="0"/>
    <m/>
    <n v="0"/>
    <n v="0"/>
    <n v="0"/>
    <n v="0"/>
    <m/>
    <n v="0"/>
    <n v="0"/>
    <n v="0"/>
    <n v="0"/>
    <m/>
  </r>
  <r>
    <n v="186005597"/>
    <x v="28"/>
    <x v="0"/>
    <n v="0"/>
    <x v="0"/>
    <x v="6"/>
    <x v="8"/>
    <n v="96010.2"/>
    <s v="Stephen Connor"/>
    <x v="1"/>
    <m/>
    <m/>
    <m/>
    <m/>
    <m/>
    <m/>
    <m/>
    <m/>
    <m/>
    <n v="0"/>
    <m/>
    <m/>
    <n v="0"/>
    <n v="0"/>
    <n v="0"/>
    <n v="0"/>
    <n v="0"/>
    <n v="0"/>
    <n v="0"/>
    <m/>
    <n v="0"/>
    <n v="0"/>
    <n v="0"/>
    <n v="0"/>
    <m/>
    <n v="0"/>
    <n v="0"/>
    <n v="0"/>
    <n v="0"/>
    <m/>
  </r>
  <r>
    <n v="186005597"/>
    <x v="28"/>
    <x v="0"/>
    <n v="0"/>
    <x v="0"/>
    <x v="6"/>
    <x v="8"/>
    <n v="96010.2"/>
    <s v="Stephen Connor"/>
    <x v="2"/>
    <m/>
    <m/>
    <m/>
    <m/>
    <m/>
    <m/>
    <m/>
    <m/>
    <m/>
    <n v="0"/>
    <m/>
    <m/>
    <n v="10"/>
    <n v="0"/>
    <n v="0"/>
    <n v="50"/>
    <n v="40"/>
    <n v="0"/>
    <n v="0"/>
    <n v="90"/>
    <n v="0"/>
    <n v="0"/>
    <n v="0"/>
    <n v="0"/>
    <n v="0"/>
    <n v="0"/>
    <n v="0"/>
    <n v="0"/>
    <n v="0"/>
    <n v="0"/>
  </r>
  <r>
    <n v="186005597"/>
    <x v="28"/>
    <x v="0"/>
    <n v="0"/>
    <x v="0"/>
    <x v="6"/>
    <x v="8"/>
    <n v="96010.2"/>
    <s v="Stephen Connor"/>
    <x v="3"/>
    <n v="0"/>
    <n v="0"/>
    <n v="0"/>
    <n v="0"/>
    <m/>
    <n v="0"/>
    <n v="0"/>
    <n v="0"/>
    <n v="0"/>
    <m/>
    <n v="0"/>
    <n v="0"/>
    <n v="0"/>
    <n v="0"/>
    <m/>
    <n v="43"/>
    <n v="48"/>
    <n v="26"/>
    <n v="0"/>
    <n v="117"/>
    <n v="0"/>
    <n v="0"/>
    <n v="0"/>
    <n v="0"/>
    <n v="0"/>
    <n v="0"/>
    <n v="0"/>
    <n v="0"/>
    <n v="0"/>
    <n v="0"/>
  </r>
  <r>
    <n v="186005597"/>
    <x v="28"/>
    <x v="0"/>
    <n v="0"/>
    <x v="0"/>
    <x v="6"/>
    <x v="8"/>
    <n v="96010.2"/>
    <s v="Stephen Connor"/>
    <x v="4"/>
    <m/>
    <m/>
    <m/>
    <m/>
    <m/>
    <m/>
    <m/>
    <m/>
    <m/>
    <n v="0"/>
    <n v="0"/>
    <n v="0"/>
    <n v="0"/>
    <n v="0"/>
    <n v="0"/>
    <n v="50"/>
    <n v="40"/>
    <n v="0"/>
    <n v="0"/>
    <n v="90"/>
    <n v="0"/>
    <n v="0"/>
    <n v="0"/>
    <n v="0"/>
    <n v="0"/>
    <n v="0"/>
    <n v="0"/>
    <n v="0"/>
    <n v="0"/>
    <n v="0"/>
  </r>
  <r>
    <n v="186005597"/>
    <x v="28"/>
    <x v="0"/>
    <n v="0"/>
    <x v="0"/>
    <x v="6"/>
    <x v="8"/>
    <n v="96010.2"/>
    <s v="Stephen Connor"/>
    <x v="5"/>
    <m/>
    <m/>
    <m/>
    <m/>
    <m/>
    <m/>
    <m/>
    <m/>
    <m/>
    <n v="0"/>
    <m/>
    <m/>
    <m/>
    <m/>
    <n v="0"/>
    <n v="28"/>
    <n v="21"/>
    <n v="20"/>
    <n v="19"/>
    <n v="88"/>
    <n v="5"/>
    <n v="3"/>
    <n v="2"/>
    <n v="1"/>
    <n v="0"/>
    <n v="0"/>
    <n v="0"/>
    <n v="0"/>
    <n v="0"/>
    <n v="0"/>
  </r>
  <r>
    <n v="186005597"/>
    <x v="28"/>
    <x v="0"/>
    <n v="0"/>
    <x v="0"/>
    <x v="6"/>
    <x v="8"/>
    <n v="96010.2"/>
    <s v="Stephen Connor"/>
    <x v="6"/>
    <n v="0"/>
    <n v="0"/>
    <n v="0"/>
    <n v="0"/>
    <n v="0"/>
    <n v="0"/>
    <n v="0"/>
    <n v="0"/>
    <n v="0"/>
    <n v="0"/>
    <n v="0"/>
    <n v="0"/>
    <n v="0"/>
    <n v="0"/>
    <n v="0"/>
    <n v="23"/>
    <n v="12"/>
    <n v="15"/>
    <n v="23"/>
    <n v="73"/>
    <n v="4"/>
    <n v="0"/>
    <n v="1"/>
    <n v="3"/>
    <m/>
    <n v="4"/>
    <n v="0"/>
    <n v="0"/>
    <n v="0"/>
    <m/>
  </r>
  <r>
    <n v="186005597"/>
    <x v="28"/>
    <x v="0"/>
    <m/>
    <x v="0"/>
    <x v="6"/>
    <x v="8"/>
    <n v="96010.2"/>
    <s v="Stephen Connor"/>
    <x v="7"/>
    <m/>
    <m/>
    <m/>
    <m/>
    <m/>
    <m/>
    <m/>
    <m/>
    <m/>
    <m/>
    <m/>
    <m/>
    <m/>
    <m/>
    <m/>
    <n v="40"/>
    <n v="18"/>
    <n v="16"/>
    <n v="13"/>
    <n v="0"/>
    <n v="-1"/>
    <n v="0"/>
    <n v="-2"/>
    <n v="-2"/>
    <n v="0"/>
    <n v="0"/>
    <n v="0"/>
    <n v="0"/>
    <n v="0"/>
    <n v="0"/>
  </r>
  <r>
    <n v="186005597"/>
    <x v="28"/>
    <x v="0"/>
    <n v="0"/>
    <x v="0"/>
    <x v="6"/>
    <x v="8"/>
    <n v="96010.2"/>
    <s v="Stephen Connor"/>
    <x v="8"/>
    <n v="0"/>
    <n v="0"/>
    <n v="0"/>
    <n v="0"/>
    <m/>
    <n v="0"/>
    <n v="0"/>
    <n v="0"/>
    <n v="4"/>
    <n v="0"/>
    <n v="12"/>
    <n v="0"/>
    <n v="9"/>
    <n v="9"/>
    <n v="9"/>
    <n v="17"/>
    <n v="37"/>
    <n v="20"/>
    <n v="4"/>
    <m/>
    <n v="6"/>
    <n v="4"/>
    <n v="4"/>
    <n v="4"/>
    <m/>
    <n v="4"/>
    <n v="4"/>
    <n v="4"/>
    <n v="4"/>
    <m/>
  </r>
  <r>
    <n v="186005597"/>
    <x v="28"/>
    <x v="0"/>
    <n v="0"/>
    <x v="0"/>
    <x v="6"/>
    <x v="8"/>
    <n v="96010.2"/>
    <s v="Stephen Connor"/>
    <x v="9"/>
    <n v="0"/>
    <n v="0"/>
    <n v="0"/>
    <n v="0"/>
    <m/>
    <n v="0"/>
    <n v="0"/>
    <n v="0"/>
    <n v="4"/>
    <n v="0"/>
    <n v="12"/>
    <n v="0"/>
    <n v="9"/>
    <n v="9"/>
    <n v="9"/>
    <n v="17"/>
    <n v="37"/>
    <n v="20"/>
    <n v="4"/>
    <m/>
    <n v="6"/>
    <n v="4"/>
    <n v="4"/>
    <n v="4"/>
    <m/>
    <n v="4"/>
    <n v="4"/>
    <n v="4"/>
    <n v="4"/>
    <m/>
  </r>
  <r>
    <n v="186005597"/>
    <x v="28"/>
    <x v="0"/>
    <n v="0"/>
    <x v="0"/>
    <x v="6"/>
    <x v="8"/>
    <n v="96010.2"/>
    <s v="Stephen Connor"/>
    <x v="10"/>
    <n v="0"/>
    <n v="0"/>
    <n v="0"/>
    <n v="0"/>
    <n v="0"/>
    <n v="0"/>
    <n v="0"/>
    <n v="0"/>
    <n v="454260.08"/>
    <n v="0"/>
    <n v="1362780.24"/>
    <n v="0"/>
    <n v="0"/>
    <n v="864091.79999999993"/>
    <n v="864091.79999999993"/>
    <n v="1632173.4"/>
    <n v="3552377.4"/>
    <n v="1920204"/>
    <n v="384040.8"/>
    <m/>
    <n v="576061.19999999995"/>
    <n v="384040.8"/>
    <n v="384040.8"/>
    <n v="384040.8"/>
    <m/>
    <n v="384040.8"/>
    <n v="384040.8"/>
    <n v="384040.8"/>
    <n v="384040.8"/>
    <m/>
  </r>
  <r>
    <n v="186005597"/>
    <x v="28"/>
    <x v="0"/>
    <n v="0"/>
    <x v="0"/>
    <x v="6"/>
    <x v="8"/>
    <n v="96010.2"/>
    <s v="Stephen Connor"/>
    <x v="11"/>
    <m/>
    <m/>
    <m/>
    <m/>
    <n v="0"/>
    <m/>
    <m/>
    <m/>
    <m/>
    <n v="0"/>
    <n v="1362780.24"/>
    <n v="0"/>
    <n v="0"/>
    <n v="864091.79999999993"/>
    <n v="864091.79999999993"/>
    <n v="1632173.4"/>
    <n v="3552377.4"/>
    <n v="1920204"/>
    <n v="384040.8"/>
    <m/>
    <n v="576061.19999999995"/>
    <n v="384040.8"/>
    <n v="384040.8"/>
    <n v="384040.8"/>
    <m/>
    <n v="384040.8"/>
    <n v="384040.8"/>
    <n v="384040.8"/>
    <n v="384040.8"/>
    <m/>
  </r>
  <r>
    <n v="186005597"/>
    <x v="28"/>
    <x v="0"/>
    <n v="0"/>
    <x v="0"/>
    <x v="6"/>
    <x v="8"/>
    <n v="96010.2"/>
    <s v="Stephen Connor"/>
    <x v="12"/>
    <m/>
    <m/>
    <m/>
    <m/>
    <m/>
    <m/>
    <m/>
    <m/>
    <m/>
    <m/>
    <m/>
    <m/>
    <n v="55"/>
    <n v="57"/>
    <n v="112"/>
    <n v="50"/>
    <n v="40"/>
    <n v="0"/>
    <n v="0"/>
    <n v="90"/>
    <n v="0"/>
    <n v="0"/>
    <n v="0"/>
    <n v="0"/>
    <n v="0"/>
    <n v="0"/>
    <n v="0"/>
    <n v="0"/>
    <n v="0"/>
    <n v="0"/>
  </r>
  <r>
    <n v="186005654"/>
    <x v="29"/>
    <x v="1"/>
    <m/>
    <x v="2"/>
    <x v="7"/>
    <x v="5"/>
    <n v="1287.98"/>
    <s v="Linda Trautwein"/>
    <x v="0"/>
    <m/>
    <m/>
    <m/>
    <m/>
    <m/>
    <m/>
    <m/>
    <m/>
    <m/>
    <n v="0"/>
    <n v="0"/>
    <n v="0"/>
    <n v="0"/>
    <n v="-5"/>
    <n v="-5"/>
    <n v="0"/>
    <n v="0"/>
    <n v="0"/>
    <n v="0"/>
    <m/>
    <n v="0"/>
    <n v="0"/>
    <n v="0"/>
    <n v="0"/>
    <m/>
    <n v="-6"/>
    <n v="-4"/>
    <n v="-3"/>
    <n v="-4"/>
    <m/>
  </r>
  <r>
    <n v="186005654"/>
    <x v="29"/>
    <x v="1"/>
    <m/>
    <x v="2"/>
    <x v="7"/>
    <x v="5"/>
    <n v="1287.98"/>
    <s v="Linda Trautwein"/>
    <x v="1"/>
    <m/>
    <m/>
    <m/>
    <m/>
    <m/>
    <m/>
    <m/>
    <m/>
    <m/>
    <n v="0"/>
    <m/>
    <m/>
    <n v="-3"/>
    <n v="0"/>
    <n v="-3"/>
    <n v="0"/>
    <n v="0"/>
    <n v="0"/>
    <n v="0"/>
    <m/>
    <n v="0"/>
    <n v="0"/>
    <n v="0"/>
    <n v="0"/>
    <m/>
    <n v="0"/>
    <n v="-2"/>
    <n v="-3"/>
    <n v="-2"/>
    <m/>
  </r>
  <r>
    <n v="186005654"/>
    <x v="29"/>
    <x v="1"/>
    <m/>
    <x v="2"/>
    <x v="7"/>
    <x v="5"/>
    <n v="1287.98"/>
    <s v="Linda Trautwein"/>
    <x v="2"/>
    <m/>
    <m/>
    <m/>
    <m/>
    <m/>
    <m/>
    <m/>
    <m/>
    <m/>
    <n v="0"/>
    <m/>
    <m/>
    <n v="0"/>
    <n v="0"/>
    <n v="0"/>
    <n v="0"/>
    <n v="2"/>
    <n v="0"/>
    <n v="7"/>
    <n v="9"/>
    <n v="7"/>
    <n v="3"/>
    <n v="4"/>
    <n v="4"/>
    <n v="0"/>
    <n v="0"/>
    <n v="0"/>
    <n v="0"/>
    <n v="0"/>
    <n v="0"/>
  </r>
  <r>
    <n v="186005654"/>
    <x v="29"/>
    <x v="1"/>
    <m/>
    <x v="2"/>
    <x v="7"/>
    <x v="5"/>
    <n v="1287.98"/>
    <s v="Linda Trautwein"/>
    <x v="3"/>
    <n v="0"/>
    <n v="0"/>
    <n v="0"/>
    <n v="0"/>
    <m/>
    <n v="0"/>
    <n v="0"/>
    <n v="0"/>
    <n v="0"/>
    <m/>
    <n v="0"/>
    <n v="0"/>
    <n v="0"/>
    <n v="0"/>
    <m/>
    <n v="0"/>
    <n v="0"/>
    <n v="0"/>
    <n v="0"/>
    <n v="0"/>
    <n v="0"/>
    <n v="0"/>
    <n v="0"/>
    <n v="0"/>
    <n v="0"/>
    <n v="6"/>
    <n v="6"/>
    <n v="6"/>
    <n v="6"/>
    <n v="0"/>
  </r>
  <r>
    <n v="186005654"/>
    <x v="29"/>
    <x v="1"/>
    <m/>
    <x v="2"/>
    <x v="7"/>
    <x v="5"/>
    <n v="1287.98"/>
    <s v="Linda Trautwein"/>
    <x v="4"/>
    <m/>
    <m/>
    <m/>
    <m/>
    <m/>
    <m/>
    <m/>
    <m/>
    <m/>
    <n v="0"/>
    <n v="0"/>
    <n v="0"/>
    <n v="0"/>
    <n v="0"/>
    <n v="0"/>
    <n v="0"/>
    <n v="2"/>
    <n v="0"/>
    <n v="7"/>
    <n v="9"/>
    <n v="7"/>
    <n v="3"/>
    <n v="4"/>
    <n v="4"/>
    <n v="0"/>
    <n v="6"/>
    <n v="6"/>
    <n v="6"/>
    <n v="6"/>
    <n v="0"/>
  </r>
  <r>
    <n v="186005654"/>
    <x v="29"/>
    <x v="1"/>
    <m/>
    <x v="2"/>
    <x v="7"/>
    <x v="5"/>
    <n v="1287.98"/>
    <s v="Linda Trautwein"/>
    <x v="5"/>
    <n v="0"/>
    <n v="0"/>
    <n v="0"/>
    <n v="0"/>
    <m/>
    <n v="0"/>
    <n v="0"/>
    <n v="0"/>
    <n v="0"/>
    <n v="0"/>
    <n v="0"/>
    <n v="1"/>
    <n v="0"/>
    <n v="2"/>
    <n v="3"/>
    <n v="0"/>
    <n v="1"/>
    <n v="2"/>
    <n v="4"/>
    <n v="7"/>
    <n v="5"/>
    <n v="2"/>
    <n v="2"/>
    <n v="0"/>
    <n v="0"/>
    <m/>
    <n v="4"/>
    <n v="5"/>
    <n v="5"/>
    <n v="6"/>
  </r>
  <r>
    <n v="186005654"/>
    <x v="29"/>
    <x v="1"/>
    <m/>
    <x v="2"/>
    <x v="7"/>
    <x v="5"/>
    <n v="1287.98"/>
    <s v="Linda Trautwein"/>
    <x v="6"/>
    <n v="0"/>
    <n v="0"/>
    <n v="0"/>
    <n v="0"/>
    <n v="0"/>
    <n v="0"/>
    <n v="0"/>
    <n v="0"/>
    <n v="0"/>
    <n v="0"/>
    <n v="0"/>
    <n v="0"/>
    <n v="0"/>
    <n v="0"/>
    <n v="0"/>
    <n v="0"/>
    <n v="0"/>
    <n v="0"/>
    <n v="0"/>
    <n v="0"/>
    <n v="3"/>
    <n v="1"/>
    <n v="1"/>
    <n v="3"/>
    <m/>
    <n v="0"/>
    <n v="0"/>
    <n v="0"/>
    <n v="0"/>
    <m/>
  </r>
  <r>
    <n v="186005654"/>
    <x v="29"/>
    <x v="1"/>
    <m/>
    <x v="2"/>
    <x v="7"/>
    <x v="5"/>
    <n v="1287.98"/>
    <s v="Linda Trautwein"/>
    <x v="7"/>
    <m/>
    <m/>
    <m/>
    <m/>
    <m/>
    <m/>
    <m/>
    <m/>
    <m/>
    <m/>
    <m/>
    <m/>
    <m/>
    <m/>
    <m/>
    <n v="2"/>
    <n v="0"/>
    <n v="1"/>
    <n v="6"/>
    <n v="0"/>
    <n v="5"/>
    <n v="3"/>
    <n v="0"/>
    <n v="2"/>
    <n v="0"/>
    <n v="0"/>
    <n v="0"/>
    <n v="0"/>
    <n v="0"/>
    <n v="0"/>
  </r>
  <r>
    <n v="186005654"/>
    <x v="29"/>
    <x v="1"/>
    <n v="2"/>
    <x v="2"/>
    <x v="7"/>
    <x v="5"/>
    <n v="1287.98"/>
    <s v="Linda Trautwein"/>
    <x v="8"/>
    <n v="0"/>
    <n v="0"/>
    <n v="0"/>
    <n v="0"/>
    <m/>
    <n v="0"/>
    <n v="0"/>
    <n v="0"/>
    <n v="4"/>
    <n v="0"/>
    <n v="0"/>
    <n v="1"/>
    <n v="2"/>
    <n v="4"/>
    <n v="4"/>
    <n v="1"/>
    <n v="4"/>
    <n v="2"/>
    <n v="4"/>
    <m/>
    <n v="6"/>
    <n v="6"/>
    <n v="9"/>
    <n v="7"/>
    <m/>
    <n v="7"/>
    <n v="3"/>
    <n v="-2"/>
    <n v="-7"/>
    <m/>
  </r>
  <r>
    <n v="186005654"/>
    <x v="29"/>
    <x v="1"/>
    <n v="2"/>
    <x v="2"/>
    <x v="7"/>
    <x v="5"/>
    <n v="1287.98"/>
    <s v="Linda Trautwein"/>
    <x v="9"/>
    <n v="0"/>
    <n v="0"/>
    <n v="0"/>
    <n v="0"/>
    <m/>
    <n v="0"/>
    <n v="0"/>
    <n v="0"/>
    <n v="4"/>
    <n v="0"/>
    <n v="0"/>
    <n v="1"/>
    <n v="2"/>
    <n v="4"/>
    <n v="4"/>
    <n v="1"/>
    <n v="4"/>
    <n v="2"/>
    <n v="4"/>
    <m/>
    <n v="6"/>
    <n v="6"/>
    <n v="9"/>
    <n v="7"/>
    <m/>
    <n v="13"/>
    <n v="13"/>
    <n v="11"/>
    <n v="10"/>
    <m/>
  </r>
  <r>
    <n v="186005654"/>
    <x v="29"/>
    <x v="1"/>
    <m/>
    <x v="2"/>
    <x v="7"/>
    <x v="5"/>
    <n v="1287.98"/>
    <s v="Linda Trautwein"/>
    <x v="10"/>
    <n v="0"/>
    <n v="0"/>
    <n v="0"/>
    <n v="0"/>
    <n v="0"/>
    <n v="0"/>
    <n v="0"/>
    <n v="0"/>
    <n v="5388.96"/>
    <n v="0"/>
    <n v="0"/>
    <n v="1347.24"/>
    <n v="2694.48"/>
    <n v="5151.92"/>
    <n v="5151.92"/>
    <n v="1287.98"/>
    <n v="5151.92"/>
    <n v="2575.96"/>
    <n v="5151.92"/>
    <m/>
    <n v="7727.88"/>
    <n v="7727.88"/>
    <n v="11591.82"/>
    <n v="9015.86"/>
    <m/>
    <n v="16743.740000000002"/>
    <n v="16743.740000000002"/>
    <n v="14167.78"/>
    <n v="12879.8"/>
    <m/>
  </r>
  <r>
    <n v="186005654"/>
    <x v="29"/>
    <x v="1"/>
    <n v="0"/>
    <x v="2"/>
    <x v="7"/>
    <x v="5"/>
    <n v="1287.98"/>
    <s v="Linda Trautwein"/>
    <x v="11"/>
    <m/>
    <m/>
    <m/>
    <m/>
    <n v="0"/>
    <m/>
    <m/>
    <m/>
    <m/>
    <n v="0"/>
    <n v="0"/>
    <n v="1347.24"/>
    <n v="2694.48"/>
    <n v="5151.92"/>
    <n v="5151.92"/>
    <n v="1287.98"/>
    <n v="5151.92"/>
    <n v="2575.96"/>
    <n v="5151.92"/>
    <m/>
    <n v="7727.88"/>
    <n v="7727.88"/>
    <n v="11591.82"/>
    <n v="9015.86"/>
    <m/>
    <n v="9015.86"/>
    <n v="3863.94"/>
    <n v="0"/>
    <n v="0"/>
    <m/>
  </r>
  <r>
    <n v="186005654"/>
    <x v="29"/>
    <x v="1"/>
    <m/>
    <x v="2"/>
    <x v="7"/>
    <x v="5"/>
    <n v="1287.98"/>
    <s v="Linda Trautwein"/>
    <x v="12"/>
    <m/>
    <m/>
    <m/>
    <m/>
    <m/>
    <m/>
    <m/>
    <m/>
    <m/>
    <m/>
    <m/>
    <m/>
    <m/>
    <n v="5"/>
    <n v="5"/>
    <n v="0"/>
    <n v="2"/>
    <n v="0"/>
    <n v="7"/>
    <n v="9"/>
    <n v="7"/>
    <n v="3"/>
    <n v="4"/>
    <n v="4"/>
    <n v="0"/>
    <n v="6"/>
    <n v="4"/>
    <n v="3"/>
    <n v="4"/>
    <n v="0"/>
  </r>
  <r>
    <n v="186005832"/>
    <x v="30"/>
    <x v="4"/>
    <n v="15"/>
    <x v="0"/>
    <x v="4"/>
    <x v="7"/>
    <n v="29101.56"/>
    <s v="Wendy Noble"/>
    <x v="0"/>
    <m/>
    <m/>
    <m/>
    <m/>
    <m/>
    <m/>
    <m/>
    <m/>
    <m/>
    <n v="0"/>
    <n v="0"/>
    <n v="0"/>
    <n v="0"/>
    <n v="-38"/>
    <n v="-38"/>
    <n v="0"/>
    <n v="0"/>
    <n v="0"/>
    <n v="0"/>
    <m/>
    <n v="0"/>
    <n v="0"/>
    <n v="0"/>
    <n v="0"/>
    <m/>
    <n v="-30"/>
    <n v="-30"/>
    <n v="-15"/>
    <n v="-15"/>
    <m/>
  </r>
  <r>
    <n v="186005832"/>
    <x v="30"/>
    <x v="4"/>
    <n v="15"/>
    <x v="0"/>
    <x v="4"/>
    <x v="7"/>
    <n v="29101.56"/>
    <s v="Wendy Noble"/>
    <x v="1"/>
    <m/>
    <m/>
    <m/>
    <m/>
    <m/>
    <m/>
    <m/>
    <m/>
    <m/>
    <n v="0"/>
    <m/>
    <m/>
    <n v="0"/>
    <n v="-10"/>
    <n v="-10"/>
    <n v="0"/>
    <n v="0"/>
    <n v="0"/>
    <n v="0"/>
    <m/>
    <n v="0"/>
    <n v="0"/>
    <n v="0"/>
    <n v="0"/>
    <m/>
    <n v="0"/>
    <n v="0"/>
    <n v="0"/>
    <n v="0"/>
    <m/>
  </r>
  <r>
    <n v="186005832"/>
    <x v="30"/>
    <x v="4"/>
    <n v="15"/>
    <x v="0"/>
    <x v="4"/>
    <x v="7"/>
    <n v="29101.56"/>
    <s v="Wendy Noble"/>
    <x v="2"/>
    <m/>
    <m/>
    <m/>
    <m/>
    <m/>
    <m/>
    <m/>
    <m/>
    <m/>
    <n v="0"/>
    <m/>
    <m/>
    <n v="0"/>
    <n v="0"/>
    <n v="0"/>
    <n v="25"/>
    <n v="32"/>
    <n v="50"/>
    <n v="26"/>
    <n v="133"/>
    <n v="35"/>
    <n v="53"/>
    <n v="43"/>
    <n v="55"/>
    <n v="0"/>
    <n v="0"/>
    <n v="0"/>
    <n v="0"/>
    <n v="0"/>
    <n v="0"/>
  </r>
  <r>
    <n v="186005832"/>
    <x v="30"/>
    <x v="4"/>
    <n v="15"/>
    <x v="0"/>
    <x v="4"/>
    <x v="7"/>
    <n v="29101.56"/>
    <s v="Wendy Noble"/>
    <x v="3"/>
    <n v="0"/>
    <n v="0"/>
    <n v="0"/>
    <n v="0"/>
    <m/>
    <n v="0"/>
    <n v="0"/>
    <n v="0"/>
    <n v="0"/>
    <m/>
    <n v="0"/>
    <n v="0"/>
    <n v="0"/>
    <n v="0"/>
    <m/>
    <n v="25"/>
    <n v="40"/>
    <n v="50"/>
    <n v="54"/>
    <n v="169"/>
    <n v="35"/>
    <n v="43"/>
    <n v="53"/>
    <n v="40"/>
    <n v="0"/>
    <n v="30"/>
    <n v="30"/>
    <n v="15"/>
    <n v="15"/>
    <n v="0"/>
  </r>
  <r>
    <n v="186005832"/>
    <x v="30"/>
    <x v="4"/>
    <n v="15"/>
    <x v="0"/>
    <x v="4"/>
    <x v="7"/>
    <n v="29101.56"/>
    <s v="Wendy Noble"/>
    <x v="4"/>
    <m/>
    <m/>
    <m/>
    <m/>
    <m/>
    <m/>
    <m/>
    <m/>
    <m/>
    <n v="0"/>
    <n v="0"/>
    <n v="0"/>
    <n v="0"/>
    <n v="3"/>
    <n v="3"/>
    <n v="25"/>
    <n v="32"/>
    <n v="50"/>
    <n v="26"/>
    <n v="133"/>
    <n v="35"/>
    <n v="53"/>
    <n v="43"/>
    <n v="55"/>
    <n v="0"/>
    <n v="30"/>
    <n v="30"/>
    <n v="15"/>
    <n v="15"/>
    <n v="0"/>
  </r>
  <r>
    <n v="186005832"/>
    <x v="30"/>
    <x v="4"/>
    <n v="15"/>
    <x v="0"/>
    <x v="4"/>
    <x v="7"/>
    <n v="29101.56"/>
    <s v="Wendy Noble"/>
    <x v="5"/>
    <n v="0"/>
    <n v="0"/>
    <n v="0"/>
    <n v="0"/>
    <m/>
    <n v="0"/>
    <n v="0"/>
    <n v="0"/>
    <n v="0"/>
    <n v="0"/>
    <n v="0"/>
    <n v="0"/>
    <n v="2"/>
    <n v="40"/>
    <n v="42"/>
    <n v="18"/>
    <n v="30"/>
    <n v="39"/>
    <n v="39"/>
    <n v="126"/>
    <n v="38"/>
    <n v="49"/>
    <n v="49"/>
    <n v="40"/>
    <n v="0"/>
    <n v="30"/>
    <n v="30"/>
    <n v="20"/>
    <n v="20"/>
    <n v="0"/>
  </r>
  <r>
    <n v="186005832"/>
    <x v="30"/>
    <x v="4"/>
    <n v="15"/>
    <x v="0"/>
    <x v="4"/>
    <x v="7"/>
    <n v="29101.56"/>
    <s v="Wendy Noble"/>
    <x v="6"/>
    <n v="0"/>
    <n v="0"/>
    <n v="0"/>
    <n v="0"/>
    <n v="0"/>
    <n v="0"/>
    <n v="0"/>
    <n v="0"/>
    <n v="0"/>
    <n v="0"/>
    <n v="0"/>
    <n v="0"/>
    <n v="0"/>
    <n v="0"/>
    <n v="0"/>
    <n v="4"/>
    <n v="3"/>
    <n v="12"/>
    <n v="12"/>
    <n v="31"/>
    <n v="8"/>
    <n v="0"/>
    <n v="6"/>
    <n v="5"/>
    <m/>
    <n v="9"/>
    <n v="0"/>
    <n v="0"/>
    <n v="0"/>
    <m/>
  </r>
  <r>
    <n v="186005832"/>
    <x v="30"/>
    <x v="4"/>
    <m/>
    <x v="0"/>
    <x v="4"/>
    <x v="7"/>
    <n v="29101.56"/>
    <s v="Wendy Noble"/>
    <x v="7"/>
    <m/>
    <m/>
    <m/>
    <m/>
    <m/>
    <m/>
    <m/>
    <m/>
    <m/>
    <m/>
    <m/>
    <m/>
    <m/>
    <m/>
    <m/>
    <n v="22"/>
    <n v="34"/>
    <n v="45"/>
    <n v="41"/>
    <n v="0"/>
    <n v="39"/>
    <n v="0"/>
    <n v="55"/>
    <n v="40"/>
    <n v="0"/>
    <n v="0"/>
    <n v="0"/>
    <n v="0"/>
    <n v="0"/>
    <n v="0"/>
  </r>
  <r>
    <n v="186005832"/>
    <x v="30"/>
    <x v="4"/>
    <n v="15"/>
    <x v="0"/>
    <x v="4"/>
    <x v="7"/>
    <n v="29101.56"/>
    <s v="Wendy Noble"/>
    <x v="8"/>
    <n v="0"/>
    <n v="0"/>
    <n v="0"/>
    <n v="0"/>
    <m/>
    <n v="0"/>
    <n v="0"/>
    <n v="0"/>
    <n v="17"/>
    <n v="0"/>
    <n v="0"/>
    <n v="0"/>
    <n v="0"/>
    <n v="19"/>
    <n v="19"/>
    <n v="26"/>
    <n v="28"/>
    <n v="37"/>
    <n v="22"/>
    <m/>
    <n v="16"/>
    <n v="23"/>
    <n v="10"/>
    <n v="26"/>
    <m/>
    <n v="-4"/>
    <n v="-34"/>
    <n v="-54"/>
    <n v="-74"/>
    <m/>
  </r>
  <r>
    <n v="186005832"/>
    <x v="30"/>
    <x v="4"/>
    <n v="15"/>
    <x v="0"/>
    <x v="4"/>
    <x v="7"/>
    <n v="29101.56"/>
    <s v="Wendy Noble"/>
    <x v="9"/>
    <n v="0"/>
    <n v="0"/>
    <n v="0"/>
    <n v="0"/>
    <m/>
    <n v="0"/>
    <n v="0"/>
    <n v="0"/>
    <n v="17"/>
    <n v="0"/>
    <n v="0"/>
    <n v="0"/>
    <n v="0"/>
    <n v="19"/>
    <n v="19"/>
    <n v="26"/>
    <n v="28"/>
    <n v="37"/>
    <n v="22"/>
    <m/>
    <n v="16"/>
    <n v="23"/>
    <n v="10"/>
    <n v="26"/>
    <m/>
    <n v="26"/>
    <n v="26"/>
    <n v="21"/>
    <n v="16"/>
    <m/>
  </r>
  <r>
    <n v="186005832"/>
    <x v="30"/>
    <x v="4"/>
    <n v="15"/>
    <x v="0"/>
    <x v="4"/>
    <x v="7"/>
    <n v="29101.56"/>
    <s v="Wendy Noble"/>
    <x v="10"/>
    <n v="0"/>
    <n v="0"/>
    <n v="0"/>
    <n v="0"/>
    <n v="0"/>
    <n v="0"/>
    <n v="0"/>
    <n v="0"/>
    <n v="595000"/>
    <n v="0"/>
    <n v="0"/>
    <n v="0"/>
    <n v="0"/>
    <n v="552929.64"/>
    <n v="552929.64"/>
    <n v="756640.56"/>
    <n v="814843.68"/>
    <n v="1076757.72"/>
    <n v="640234.32000000007"/>
    <m/>
    <n v="465624.96"/>
    <n v="669335.88"/>
    <n v="291015.60000000003"/>
    <n v="756640.56"/>
    <m/>
    <n v="756640.56"/>
    <n v="756640.56"/>
    <n v="611132.76"/>
    <n v="465624.96"/>
    <m/>
  </r>
  <r>
    <n v="186005832"/>
    <x v="30"/>
    <x v="4"/>
    <n v="15"/>
    <x v="0"/>
    <x v="4"/>
    <x v="7"/>
    <n v="29101.56"/>
    <s v="Wendy Noble"/>
    <x v="11"/>
    <m/>
    <m/>
    <m/>
    <m/>
    <n v="0"/>
    <m/>
    <m/>
    <m/>
    <m/>
    <n v="0"/>
    <n v="0"/>
    <n v="0"/>
    <n v="0"/>
    <n v="552929.64"/>
    <n v="552929.64"/>
    <n v="756640.56"/>
    <n v="814843.68"/>
    <n v="1076757.72"/>
    <n v="640234.32000000007"/>
    <m/>
    <n v="465624.96"/>
    <n v="669335.88"/>
    <n v="291015.60000000003"/>
    <n v="756640.56"/>
    <m/>
    <n v="0"/>
    <n v="0"/>
    <n v="0"/>
    <n v="0"/>
    <m/>
  </r>
  <r>
    <n v="186005832"/>
    <x v="30"/>
    <x v="4"/>
    <n v="15"/>
    <x v="0"/>
    <x v="4"/>
    <x v="7"/>
    <n v="29101.56"/>
    <s v="Wendy Noble"/>
    <x v="12"/>
    <m/>
    <m/>
    <m/>
    <m/>
    <m/>
    <m/>
    <m/>
    <m/>
    <m/>
    <m/>
    <m/>
    <m/>
    <n v="0"/>
    <n v="38"/>
    <n v="38"/>
    <n v="25"/>
    <n v="32"/>
    <n v="50"/>
    <n v="26"/>
    <n v="133"/>
    <n v="35"/>
    <n v="53"/>
    <n v="43"/>
    <n v="55"/>
    <n v="0"/>
    <n v="30"/>
    <n v="30"/>
    <n v="15"/>
    <n v="15"/>
    <n v="0"/>
  </r>
  <r>
    <n v="186006511"/>
    <x v="31"/>
    <x v="5"/>
    <m/>
    <x v="0"/>
    <x v="4"/>
    <x v="7"/>
    <n v="14455.27"/>
    <s v="Stephen Connor"/>
    <x v="0"/>
    <m/>
    <m/>
    <m/>
    <m/>
    <m/>
    <m/>
    <m/>
    <m/>
    <m/>
    <n v="0"/>
    <m/>
    <m/>
    <m/>
    <m/>
    <n v="0"/>
    <n v="0"/>
    <n v="0"/>
    <n v="0"/>
    <n v="0"/>
    <m/>
    <n v="0"/>
    <n v="0"/>
    <n v="0"/>
    <n v="0"/>
    <m/>
    <n v="-240"/>
    <n v="-185"/>
    <n v="-190"/>
    <n v="-240"/>
    <m/>
  </r>
  <r>
    <n v="186006511"/>
    <x v="31"/>
    <x v="5"/>
    <m/>
    <x v="0"/>
    <x v="4"/>
    <x v="7"/>
    <n v="14455.27"/>
    <s v="Stephen Connor"/>
    <x v="1"/>
    <m/>
    <m/>
    <m/>
    <m/>
    <m/>
    <m/>
    <m/>
    <m/>
    <m/>
    <n v="0"/>
    <m/>
    <m/>
    <m/>
    <m/>
    <n v="0"/>
    <n v="0"/>
    <n v="0"/>
    <n v="0"/>
    <n v="0"/>
    <m/>
    <n v="0"/>
    <n v="0"/>
    <n v="0"/>
    <n v="0"/>
    <m/>
    <n v="0"/>
    <n v="0"/>
    <n v="0"/>
    <n v="0"/>
    <m/>
  </r>
  <r>
    <n v="186006511"/>
    <x v="31"/>
    <x v="5"/>
    <m/>
    <x v="0"/>
    <x v="4"/>
    <x v="7"/>
    <n v="14455.27"/>
    <s v="Stephen Connor"/>
    <x v="2"/>
    <m/>
    <m/>
    <m/>
    <m/>
    <m/>
    <m/>
    <m/>
    <m/>
    <m/>
    <n v="0"/>
    <m/>
    <m/>
    <m/>
    <m/>
    <n v="0"/>
    <n v="0"/>
    <n v="0"/>
    <n v="0"/>
    <n v="0"/>
    <n v="0"/>
    <n v="0"/>
    <n v="0"/>
    <n v="0"/>
    <n v="200"/>
    <n v="0"/>
    <n v="0"/>
    <n v="0"/>
    <n v="0"/>
    <n v="0"/>
    <n v="0"/>
  </r>
  <r>
    <n v="186006511"/>
    <x v="31"/>
    <x v="5"/>
    <m/>
    <x v="0"/>
    <x v="4"/>
    <x v="7"/>
    <n v="14455.27"/>
    <s v="Stephen Connor"/>
    <x v="3"/>
    <n v="0"/>
    <n v="0"/>
    <n v="0"/>
    <n v="0"/>
    <m/>
    <n v="0"/>
    <n v="0"/>
    <n v="0"/>
    <n v="0"/>
    <m/>
    <n v="0"/>
    <n v="0"/>
    <n v="0"/>
    <n v="0"/>
    <m/>
    <n v="0"/>
    <n v="0"/>
    <n v="0"/>
    <n v="0"/>
    <n v="0"/>
    <n v="0"/>
    <n v="0"/>
    <n v="150"/>
    <n v="100"/>
    <n v="0"/>
    <n v="240"/>
    <n v="185"/>
    <n v="190"/>
    <n v="240"/>
    <n v="0"/>
  </r>
  <r>
    <n v="186006511"/>
    <x v="31"/>
    <x v="5"/>
    <m/>
    <x v="0"/>
    <x v="4"/>
    <x v="7"/>
    <n v="14455.27"/>
    <s v="Stephen Connor"/>
    <x v="4"/>
    <m/>
    <m/>
    <m/>
    <m/>
    <m/>
    <m/>
    <m/>
    <m/>
    <m/>
    <n v="0"/>
    <m/>
    <m/>
    <m/>
    <m/>
    <n v="0"/>
    <n v="0"/>
    <n v="0"/>
    <n v="0"/>
    <n v="0"/>
    <n v="0"/>
    <n v="0"/>
    <n v="0"/>
    <n v="0"/>
    <n v="200"/>
    <n v="0"/>
    <n v="240"/>
    <n v="185"/>
    <n v="190"/>
    <n v="240"/>
    <n v="0"/>
  </r>
  <r>
    <n v="186006511"/>
    <x v="31"/>
    <x v="5"/>
    <m/>
    <x v="0"/>
    <x v="4"/>
    <x v="7"/>
    <n v="14455.27"/>
    <s v="Stephen Connor"/>
    <x v="5"/>
    <n v="0"/>
    <n v="0"/>
    <n v="0"/>
    <n v="0"/>
    <m/>
    <n v="0"/>
    <n v="0"/>
    <n v="0"/>
    <n v="0"/>
    <n v="0"/>
    <n v="0"/>
    <n v="0"/>
    <n v="0"/>
    <n v="0"/>
    <n v="0"/>
    <n v="0"/>
    <n v="0"/>
    <n v="0"/>
    <n v="0"/>
    <n v="0"/>
    <n v="0"/>
    <n v="0"/>
    <n v="0"/>
    <n v="125"/>
    <n v="0"/>
    <n v="140"/>
    <n v="155"/>
    <n v="150"/>
    <n v="200"/>
    <n v="0"/>
  </r>
  <r>
    <n v="186006511"/>
    <x v="31"/>
    <x v="5"/>
    <m/>
    <x v="0"/>
    <x v="4"/>
    <x v="7"/>
    <n v="14455.27"/>
    <s v="Stephen Connor"/>
    <x v="6"/>
    <n v="0"/>
    <n v="0"/>
    <n v="0"/>
    <n v="0"/>
    <n v="0"/>
    <n v="0"/>
    <n v="0"/>
    <n v="0"/>
    <n v="0"/>
    <n v="0"/>
    <n v="0"/>
    <n v="0"/>
    <n v="0"/>
    <n v="0"/>
    <n v="0"/>
    <n v="0"/>
    <n v="0"/>
    <n v="0"/>
    <n v="0"/>
    <n v="0"/>
    <n v="0"/>
    <n v="0"/>
    <n v="48"/>
    <n v="26"/>
    <m/>
    <n v="2"/>
    <n v="0"/>
    <n v="0"/>
    <n v="0"/>
    <m/>
  </r>
  <r>
    <n v="186006511"/>
    <x v="31"/>
    <x v="5"/>
    <m/>
    <x v="0"/>
    <x v="4"/>
    <x v="7"/>
    <n v="14455.27"/>
    <s v="Stephen Connor"/>
    <x v="7"/>
    <m/>
    <m/>
    <m/>
    <m/>
    <m/>
    <m/>
    <m/>
    <m/>
    <m/>
    <m/>
    <m/>
    <m/>
    <m/>
    <m/>
    <m/>
    <n v="0"/>
    <n v="0"/>
    <n v="0"/>
    <n v="0"/>
    <n v="0"/>
    <n v="0"/>
    <n v="0"/>
    <n v="7"/>
    <n v="168"/>
    <n v="0"/>
    <n v="0"/>
    <n v="0"/>
    <n v="0"/>
    <n v="0"/>
    <n v="0"/>
  </r>
  <r>
    <n v="186006511"/>
    <x v="31"/>
    <x v="5"/>
    <m/>
    <x v="0"/>
    <x v="4"/>
    <x v="7"/>
    <n v="14455.27"/>
    <s v="Stephen Connor"/>
    <x v="8"/>
    <n v="0"/>
    <n v="0"/>
    <n v="0"/>
    <n v="0"/>
    <m/>
    <n v="0"/>
    <n v="0"/>
    <n v="0"/>
    <n v="0"/>
    <n v="0"/>
    <n v="0"/>
    <n v="0"/>
    <n v="0"/>
    <n v="0"/>
    <n v="0"/>
    <n v="0"/>
    <n v="0"/>
    <n v="0"/>
    <n v="0"/>
    <m/>
    <n v="0"/>
    <n v="0"/>
    <n v="8"/>
    <n v="7"/>
    <m/>
    <n v="-133"/>
    <n v="-288"/>
    <n v="-438"/>
    <n v="-638"/>
    <m/>
  </r>
  <r>
    <n v="186006511"/>
    <x v="31"/>
    <x v="5"/>
    <m/>
    <x v="0"/>
    <x v="4"/>
    <x v="7"/>
    <n v="14455.27"/>
    <s v="Stephen Connor"/>
    <x v="9"/>
    <n v="0"/>
    <n v="0"/>
    <n v="0"/>
    <n v="0"/>
    <m/>
    <n v="0"/>
    <n v="0"/>
    <n v="0"/>
    <n v="0"/>
    <n v="0"/>
    <n v="0"/>
    <n v="0"/>
    <n v="0"/>
    <n v="0"/>
    <n v="0"/>
    <n v="0"/>
    <n v="0"/>
    <n v="0"/>
    <n v="0"/>
    <m/>
    <n v="0"/>
    <n v="0"/>
    <n v="8"/>
    <n v="7"/>
    <m/>
    <n v="107"/>
    <n v="137"/>
    <n v="177"/>
    <n v="217"/>
    <m/>
  </r>
  <r>
    <n v="186006511"/>
    <x v="31"/>
    <x v="5"/>
    <m/>
    <x v="0"/>
    <x v="4"/>
    <x v="7"/>
    <n v="14455.27"/>
    <s v="Stephen Connor"/>
    <x v="10"/>
    <n v="0"/>
    <n v="0"/>
    <n v="0"/>
    <n v="0"/>
    <n v="0"/>
    <n v="0"/>
    <n v="0"/>
    <n v="0"/>
    <n v="0"/>
    <n v="0"/>
    <n v="0"/>
    <n v="0"/>
    <n v="0"/>
    <n v="0"/>
    <n v="0"/>
    <n v="0"/>
    <n v="0"/>
    <n v="0"/>
    <n v="0"/>
    <m/>
    <n v="0"/>
    <n v="0"/>
    <n v="115642.16"/>
    <n v="101186.89"/>
    <m/>
    <n v="1546713.8900000001"/>
    <n v="1980371.99"/>
    <n v="2558582.79"/>
    <n v="3136793.5900000003"/>
    <m/>
  </r>
  <r>
    <n v="186006511"/>
    <x v="31"/>
    <x v="5"/>
    <m/>
    <x v="0"/>
    <x v="4"/>
    <x v="7"/>
    <n v="14455.27"/>
    <s v="Stephen Connor"/>
    <x v="11"/>
    <n v="0"/>
    <n v="0"/>
    <n v="0"/>
    <n v="0"/>
    <m/>
    <n v="0"/>
    <n v="0"/>
    <n v="0"/>
    <n v="0"/>
    <n v="0"/>
    <n v="0"/>
    <n v="0"/>
    <n v="0"/>
    <n v="0"/>
    <n v="0"/>
    <n v="0"/>
    <n v="0"/>
    <n v="0"/>
    <n v="0"/>
    <m/>
    <n v="0"/>
    <n v="0"/>
    <n v="115642.16"/>
    <n v="101186.89"/>
    <m/>
    <n v="0"/>
    <n v="0"/>
    <n v="0"/>
    <n v="0"/>
    <m/>
  </r>
  <r>
    <n v="186006511"/>
    <x v="31"/>
    <x v="5"/>
    <m/>
    <x v="0"/>
    <x v="4"/>
    <x v="7"/>
    <n v="14455.27"/>
    <s v="Stephen Connor"/>
    <x v="12"/>
    <n v="0"/>
    <n v="0"/>
    <n v="0"/>
    <n v="0"/>
    <m/>
    <n v="0"/>
    <n v="0"/>
    <n v="0"/>
    <n v="0"/>
    <m/>
    <n v="0"/>
    <n v="0"/>
    <n v="0"/>
    <n v="0"/>
    <n v="0"/>
    <n v="0"/>
    <n v="0"/>
    <n v="0"/>
    <n v="0"/>
    <n v="0"/>
    <n v="0"/>
    <n v="0"/>
    <n v="0"/>
    <n v="200"/>
    <n v="0"/>
    <n v="240"/>
    <n v="185"/>
    <n v="190"/>
    <n v="240"/>
    <n v="0"/>
  </r>
  <r>
    <n v="186006532"/>
    <x v="32"/>
    <x v="0"/>
    <n v="5"/>
    <x v="0"/>
    <x v="6"/>
    <x v="8"/>
    <n v="94445.2"/>
    <s v="Stephen Connor"/>
    <x v="0"/>
    <m/>
    <m/>
    <m/>
    <m/>
    <m/>
    <m/>
    <m/>
    <m/>
    <m/>
    <n v="0"/>
    <n v="0"/>
    <n v="0"/>
    <n v="0"/>
    <n v="0"/>
    <n v="0"/>
    <n v="0"/>
    <n v="0"/>
    <n v="0"/>
    <n v="0"/>
    <m/>
    <n v="0"/>
    <n v="0"/>
    <n v="0"/>
    <n v="0"/>
    <m/>
    <n v="-35"/>
    <n v="-50"/>
    <n v="-40"/>
    <n v="-25"/>
    <m/>
  </r>
  <r>
    <n v="186006532"/>
    <x v="32"/>
    <x v="0"/>
    <n v="5"/>
    <x v="0"/>
    <x v="6"/>
    <x v="8"/>
    <n v="94445.2"/>
    <s v="Stephen Connor"/>
    <x v="1"/>
    <m/>
    <m/>
    <m/>
    <m/>
    <m/>
    <m/>
    <m/>
    <m/>
    <m/>
    <n v="0"/>
    <m/>
    <m/>
    <n v="0"/>
    <n v="0"/>
    <n v="0"/>
    <n v="0"/>
    <n v="0"/>
    <n v="0"/>
    <n v="0"/>
    <m/>
    <n v="0"/>
    <n v="0"/>
    <n v="0"/>
    <n v="0"/>
    <m/>
    <n v="0"/>
    <n v="0"/>
    <n v="0"/>
    <n v="0"/>
    <m/>
  </r>
  <r>
    <n v="186006532"/>
    <x v="32"/>
    <x v="0"/>
    <n v="5"/>
    <x v="0"/>
    <x v="6"/>
    <x v="8"/>
    <n v="94445.2"/>
    <s v="Stephen Connor"/>
    <x v="2"/>
    <m/>
    <m/>
    <m/>
    <m/>
    <m/>
    <m/>
    <m/>
    <m/>
    <m/>
    <n v="0"/>
    <m/>
    <m/>
    <n v="0"/>
    <n v="0"/>
    <n v="0"/>
    <n v="0"/>
    <n v="15"/>
    <n v="45"/>
    <n v="40"/>
    <n v="100"/>
    <n v="65"/>
    <n v="65"/>
    <n v="45"/>
    <n v="50"/>
    <n v="0"/>
    <n v="0"/>
    <n v="0"/>
    <n v="0"/>
    <n v="0"/>
    <n v="0"/>
  </r>
  <r>
    <n v="186006532"/>
    <x v="32"/>
    <x v="0"/>
    <n v="5"/>
    <x v="0"/>
    <x v="6"/>
    <x v="8"/>
    <n v="94445.2"/>
    <s v="Stephen Connor"/>
    <x v="3"/>
    <n v="0"/>
    <n v="0"/>
    <n v="0"/>
    <n v="0"/>
    <m/>
    <n v="0"/>
    <n v="0"/>
    <n v="0"/>
    <n v="0"/>
    <m/>
    <n v="0"/>
    <n v="0"/>
    <n v="0"/>
    <n v="0"/>
    <m/>
    <n v="0"/>
    <n v="0"/>
    <n v="39"/>
    <n v="61"/>
    <n v="100"/>
    <n v="55"/>
    <n v="55"/>
    <n v="40"/>
    <n v="35"/>
    <n v="0"/>
    <n v="35"/>
    <n v="50"/>
    <n v="40"/>
    <n v="25"/>
    <n v="0"/>
  </r>
  <r>
    <n v="186006532"/>
    <x v="32"/>
    <x v="0"/>
    <n v="5"/>
    <x v="0"/>
    <x v="6"/>
    <x v="8"/>
    <n v="94445.2"/>
    <s v="Stephen Connor"/>
    <x v="4"/>
    <m/>
    <m/>
    <m/>
    <m/>
    <m/>
    <m/>
    <m/>
    <m/>
    <m/>
    <n v="0"/>
    <n v="0"/>
    <n v="0"/>
    <n v="0"/>
    <n v="0"/>
    <n v="0"/>
    <n v="0"/>
    <n v="15"/>
    <n v="45"/>
    <n v="40"/>
    <n v="100"/>
    <n v="65"/>
    <n v="65"/>
    <n v="45"/>
    <n v="50"/>
    <n v="0"/>
    <n v="35"/>
    <n v="50"/>
    <n v="40"/>
    <n v="25"/>
    <n v="0"/>
  </r>
  <r>
    <n v="186006532"/>
    <x v="32"/>
    <x v="0"/>
    <n v="5"/>
    <x v="0"/>
    <x v="6"/>
    <x v="8"/>
    <n v="94445.2"/>
    <s v="Stephen Connor"/>
    <x v="5"/>
    <m/>
    <m/>
    <m/>
    <m/>
    <m/>
    <m/>
    <m/>
    <m/>
    <m/>
    <n v="0"/>
    <m/>
    <m/>
    <m/>
    <m/>
    <n v="0"/>
    <n v="1"/>
    <n v="14"/>
    <n v="25"/>
    <n v="54"/>
    <n v="94"/>
    <n v="44"/>
    <n v="47"/>
    <n v="36"/>
    <n v="66"/>
    <n v="0"/>
    <n v="50"/>
    <n v="50"/>
    <n v="41"/>
    <n v="29"/>
    <n v="0"/>
  </r>
  <r>
    <n v="186006532"/>
    <x v="32"/>
    <x v="0"/>
    <n v="5"/>
    <x v="0"/>
    <x v="6"/>
    <x v="8"/>
    <n v="94445.2"/>
    <s v="Stephen Connor"/>
    <x v="6"/>
    <n v="0"/>
    <n v="0"/>
    <n v="0"/>
    <n v="0"/>
    <n v="0"/>
    <n v="0"/>
    <n v="0"/>
    <n v="0"/>
    <n v="0"/>
    <n v="0"/>
    <n v="0"/>
    <n v="0"/>
    <n v="0"/>
    <n v="0"/>
    <n v="0"/>
    <n v="0"/>
    <n v="0"/>
    <n v="5"/>
    <n v="7"/>
    <n v="12"/>
    <n v="21"/>
    <n v="0"/>
    <n v="21"/>
    <n v="16"/>
    <m/>
    <n v="19"/>
    <n v="0"/>
    <n v="0"/>
    <n v="0"/>
    <m/>
  </r>
  <r>
    <n v="186006532"/>
    <x v="32"/>
    <x v="0"/>
    <m/>
    <x v="0"/>
    <x v="6"/>
    <x v="8"/>
    <n v="94445.2"/>
    <s v="Stephen Connor"/>
    <x v="7"/>
    <m/>
    <m/>
    <m/>
    <m/>
    <m/>
    <m/>
    <m/>
    <m/>
    <m/>
    <m/>
    <m/>
    <m/>
    <m/>
    <m/>
    <m/>
    <n v="0"/>
    <n v="12"/>
    <n v="26"/>
    <n v="51"/>
    <n v="0"/>
    <n v="50"/>
    <n v="0"/>
    <n v="37"/>
    <n v="68"/>
    <n v="0"/>
    <n v="0"/>
    <n v="0"/>
    <n v="0"/>
    <n v="0"/>
    <n v="0"/>
  </r>
  <r>
    <n v="186006532"/>
    <x v="32"/>
    <x v="0"/>
    <n v="5"/>
    <x v="0"/>
    <x v="6"/>
    <x v="8"/>
    <n v="94445.2"/>
    <s v="Stephen Connor"/>
    <x v="8"/>
    <m/>
    <m/>
    <m/>
    <m/>
    <m/>
    <m/>
    <m/>
    <m/>
    <m/>
    <n v="0"/>
    <n v="0"/>
    <n v="0"/>
    <n v="0"/>
    <n v="0"/>
    <n v="0"/>
    <n v="0"/>
    <n v="1"/>
    <n v="19"/>
    <n v="1"/>
    <m/>
    <n v="11"/>
    <n v="18"/>
    <n v="24"/>
    <n v="3"/>
    <m/>
    <n v="-47"/>
    <n v="-97"/>
    <n v="-138"/>
    <n v="-167"/>
    <m/>
  </r>
  <r>
    <n v="186006532"/>
    <x v="32"/>
    <x v="0"/>
    <n v="5"/>
    <x v="0"/>
    <x v="6"/>
    <x v="8"/>
    <n v="94445.2"/>
    <s v="Stephen Connor"/>
    <x v="9"/>
    <m/>
    <m/>
    <m/>
    <m/>
    <m/>
    <m/>
    <m/>
    <m/>
    <m/>
    <n v="0"/>
    <n v="0"/>
    <n v="0"/>
    <n v="0"/>
    <n v="0"/>
    <n v="0"/>
    <n v="0"/>
    <n v="1"/>
    <n v="19"/>
    <n v="1"/>
    <m/>
    <n v="11"/>
    <n v="18"/>
    <n v="24"/>
    <n v="3"/>
    <m/>
    <n v="-12"/>
    <n v="-12"/>
    <n v="-13"/>
    <n v="-17"/>
    <m/>
  </r>
  <r>
    <n v="186006532"/>
    <x v="32"/>
    <x v="0"/>
    <n v="5"/>
    <x v="0"/>
    <x v="6"/>
    <x v="8"/>
    <n v="94445.2"/>
    <s v="Stephen Connor"/>
    <x v="10"/>
    <n v="0"/>
    <n v="0"/>
    <n v="0"/>
    <n v="0"/>
    <n v="0"/>
    <n v="0"/>
    <n v="0"/>
    <n v="0"/>
    <n v="0"/>
    <n v="0"/>
    <n v="0"/>
    <n v="0"/>
    <n v="0"/>
    <n v="0"/>
    <n v="0"/>
    <n v="0"/>
    <n v="94445.2"/>
    <n v="1794458.8"/>
    <n v="94445.2"/>
    <m/>
    <n v="1038897.2"/>
    <n v="1700013.5999999999"/>
    <n v="2266684.7999999998"/>
    <n v="283335.59999999998"/>
    <m/>
    <n v="0"/>
    <n v="0"/>
    <n v="0"/>
    <n v="0"/>
    <m/>
  </r>
  <r>
    <n v="186006532"/>
    <x v="32"/>
    <x v="0"/>
    <n v="5"/>
    <x v="0"/>
    <x v="6"/>
    <x v="8"/>
    <n v="94445.2"/>
    <s v="Stephen Connor"/>
    <x v="11"/>
    <m/>
    <m/>
    <m/>
    <m/>
    <n v="0"/>
    <m/>
    <m/>
    <m/>
    <m/>
    <n v="0"/>
    <n v="0"/>
    <n v="0"/>
    <n v="0"/>
    <n v="0"/>
    <n v="0"/>
    <n v="0"/>
    <n v="94445.2"/>
    <n v="1794458.8"/>
    <n v="94445.2"/>
    <m/>
    <n v="1038897.2"/>
    <n v="1700013.5999999999"/>
    <n v="2266684.7999999998"/>
    <n v="283335.59999999998"/>
    <m/>
    <n v="0"/>
    <n v="0"/>
    <n v="0"/>
    <n v="0"/>
    <m/>
  </r>
  <r>
    <n v="186006532"/>
    <x v="32"/>
    <x v="0"/>
    <n v="5"/>
    <x v="0"/>
    <x v="6"/>
    <x v="8"/>
    <n v="94445.2"/>
    <s v="Stephen Connor"/>
    <x v="12"/>
    <m/>
    <m/>
    <m/>
    <m/>
    <m/>
    <m/>
    <m/>
    <m/>
    <m/>
    <m/>
    <m/>
    <m/>
    <n v="0"/>
    <n v="0"/>
    <n v="0"/>
    <n v="0"/>
    <n v="15"/>
    <n v="45"/>
    <n v="40"/>
    <n v="100"/>
    <n v="65"/>
    <n v="65"/>
    <n v="45"/>
    <n v="50"/>
    <n v="0"/>
    <n v="35"/>
    <n v="50"/>
    <n v="40"/>
    <n v="25"/>
    <n v="0"/>
  </r>
  <r>
    <n v="186006964"/>
    <x v="33"/>
    <x v="1"/>
    <m/>
    <x v="3"/>
    <x v="8"/>
    <x v="9"/>
    <n v="12329.59"/>
    <s v="Vicky Allen"/>
    <x v="0"/>
    <m/>
    <m/>
    <m/>
    <m/>
    <m/>
    <m/>
    <m/>
    <m/>
    <m/>
    <n v="0"/>
    <n v="0"/>
    <n v="0"/>
    <n v="10"/>
    <n v="-5"/>
    <n v="5"/>
    <n v="0"/>
    <n v="0"/>
    <n v="0"/>
    <n v="0"/>
    <m/>
    <n v="0"/>
    <n v="0"/>
    <n v="0"/>
    <n v="0"/>
    <m/>
    <n v="-12"/>
    <n v="-14"/>
    <n v="-14"/>
    <n v="-20"/>
    <m/>
  </r>
  <r>
    <n v="186006964"/>
    <x v="33"/>
    <x v="1"/>
    <m/>
    <x v="3"/>
    <x v="8"/>
    <x v="9"/>
    <n v="12329.59"/>
    <s v="Vicky Allen"/>
    <x v="1"/>
    <m/>
    <m/>
    <m/>
    <m/>
    <m/>
    <m/>
    <m/>
    <m/>
    <m/>
    <n v="0"/>
    <m/>
    <m/>
    <n v="0"/>
    <n v="0"/>
    <n v="0"/>
    <n v="0"/>
    <n v="0"/>
    <n v="0"/>
    <n v="0"/>
    <m/>
    <n v="0"/>
    <n v="0"/>
    <n v="0"/>
    <n v="0"/>
    <m/>
    <n v="5"/>
    <n v="4"/>
    <n v="4"/>
    <n v="10"/>
    <m/>
  </r>
  <r>
    <n v="186006964"/>
    <x v="33"/>
    <x v="1"/>
    <m/>
    <x v="3"/>
    <x v="8"/>
    <x v="9"/>
    <n v="12329.59"/>
    <s v="Vicky Allen"/>
    <x v="2"/>
    <m/>
    <m/>
    <m/>
    <m/>
    <m/>
    <m/>
    <m/>
    <m/>
    <m/>
    <n v="0"/>
    <m/>
    <m/>
    <n v="18"/>
    <n v="0"/>
    <n v="0"/>
    <n v="0"/>
    <n v="0"/>
    <n v="0"/>
    <n v="0"/>
    <n v="0"/>
    <n v="0"/>
    <n v="0"/>
    <n v="0"/>
    <n v="3"/>
    <n v="0"/>
    <n v="0"/>
    <n v="0"/>
    <n v="0"/>
    <n v="0"/>
    <n v="0"/>
  </r>
  <r>
    <n v="186006964"/>
    <x v="33"/>
    <x v="1"/>
    <m/>
    <x v="3"/>
    <x v="8"/>
    <x v="9"/>
    <n v="12329.59"/>
    <s v="Vicky Allen"/>
    <x v="3"/>
    <n v="0"/>
    <n v="0"/>
    <n v="0"/>
    <n v="0"/>
    <m/>
    <n v="0"/>
    <n v="0"/>
    <n v="0"/>
    <n v="0"/>
    <m/>
    <n v="0"/>
    <n v="0"/>
    <n v="0"/>
    <n v="0"/>
    <m/>
    <n v="0"/>
    <n v="0"/>
    <n v="0"/>
    <n v="0"/>
    <n v="0"/>
    <n v="0"/>
    <n v="0"/>
    <n v="0"/>
    <n v="0"/>
    <n v="0"/>
    <n v="7"/>
    <n v="10"/>
    <n v="10"/>
    <n v="10"/>
    <n v="0"/>
  </r>
  <r>
    <n v="186006964"/>
    <x v="33"/>
    <x v="1"/>
    <m/>
    <x v="3"/>
    <x v="8"/>
    <x v="9"/>
    <n v="12329.59"/>
    <s v="Vicky Allen"/>
    <x v="4"/>
    <m/>
    <m/>
    <m/>
    <m/>
    <m/>
    <m/>
    <m/>
    <m/>
    <m/>
    <n v="0"/>
    <n v="0"/>
    <n v="0"/>
    <n v="0"/>
    <n v="0"/>
    <n v="0"/>
    <n v="0"/>
    <n v="0"/>
    <n v="0"/>
    <n v="0"/>
    <n v="0"/>
    <n v="0"/>
    <n v="0"/>
    <n v="0"/>
    <n v="3"/>
    <n v="0"/>
    <n v="7"/>
    <n v="10"/>
    <n v="10"/>
    <n v="10"/>
    <n v="0"/>
  </r>
  <r>
    <n v="186006964"/>
    <x v="33"/>
    <x v="1"/>
    <m/>
    <x v="3"/>
    <x v="8"/>
    <x v="9"/>
    <n v="12329.59"/>
    <s v="Vicky Allen"/>
    <x v="5"/>
    <n v="0"/>
    <n v="0"/>
    <n v="1"/>
    <n v="0"/>
    <m/>
    <n v="1"/>
    <n v="0"/>
    <n v="1"/>
    <n v="2"/>
    <n v="0"/>
    <n v="1"/>
    <n v="2"/>
    <n v="0"/>
    <n v="5"/>
    <n v="8"/>
    <n v="0"/>
    <n v="0"/>
    <n v="0"/>
    <n v="0"/>
    <n v="0"/>
    <n v="0"/>
    <n v="0"/>
    <n v="0"/>
    <n v="1"/>
    <n v="0"/>
    <n v="6"/>
    <n v="12"/>
    <n v="14"/>
    <n v="21"/>
    <n v="0"/>
  </r>
  <r>
    <n v="186006964"/>
    <x v="33"/>
    <x v="1"/>
    <m/>
    <x v="3"/>
    <x v="8"/>
    <x v="9"/>
    <n v="12329.59"/>
    <s v="Vicky Allen"/>
    <x v="6"/>
    <n v="0"/>
    <n v="0"/>
    <n v="0"/>
    <n v="0"/>
    <n v="0"/>
    <n v="0"/>
    <n v="0"/>
    <n v="0"/>
    <n v="0"/>
    <n v="0"/>
    <n v="0"/>
    <n v="0"/>
    <n v="0"/>
    <n v="0"/>
    <n v="0"/>
    <n v="0"/>
    <n v="0"/>
    <n v="0"/>
    <m/>
    <n v="0"/>
    <n v="0"/>
    <n v="0"/>
    <n v="0"/>
    <n v="0"/>
    <m/>
    <n v="0"/>
    <n v="0"/>
    <n v="0"/>
    <n v="0"/>
    <m/>
  </r>
  <r>
    <n v="186006964"/>
    <x v="33"/>
    <x v="1"/>
    <m/>
    <x v="3"/>
    <x v="8"/>
    <x v="9"/>
    <n v="12329.59"/>
    <s v="Vicky Allen"/>
    <x v="7"/>
    <m/>
    <m/>
    <m/>
    <m/>
    <m/>
    <m/>
    <m/>
    <m/>
    <m/>
    <m/>
    <m/>
    <m/>
    <m/>
    <m/>
    <m/>
    <n v="0"/>
    <n v="0"/>
    <n v="0"/>
    <n v="0"/>
    <n v="0"/>
    <n v="0"/>
    <n v="0"/>
    <n v="0"/>
    <n v="2"/>
    <n v="0"/>
    <n v="0"/>
    <n v="0"/>
    <n v="0"/>
    <n v="0"/>
    <n v="0"/>
  </r>
  <r>
    <n v="186006964"/>
    <x v="33"/>
    <x v="1"/>
    <m/>
    <x v="3"/>
    <x v="8"/>
    <x v="9"/>
    <n v="12329.59"/>
    <s v="Vicky Allen"/>
    <x v="8"/>
    <n v="0"/>
    <n v="0"/>
    <n v="0"/>
    <n v="0"/>
    <m/>
    <n v="0"/>
    <n v="0"/>
    <n v="0"/>
    <n v="9"/>
    <n v="0"/>
    <n v="2"/>
    <n v="6"/>
    <n v="9"/>
    <n v="4"/>
    <n v="4"/>
    <n v="4"/>
    <n v="4"/>
    <n v="0"/>
    <n v="0"/>
    <m/>
    <n v="0"/>
    <n v="0"/>
    <n v="0"/>
    <n v="1"/>
    <m/>
    <n v="-5"/>
    <n v="-17"/>
    <n v="-31"/>
    <n v="-52"/>
    <m/>
  </r>
  <r>
    <n v="186006964"/>
    <x v="33"/>
    <x v="1"/>
    <m/>
    <x v="3"/>
    <x v="8"/>
    <x v="9"/>
    <n v="12329.59"/>
    <s v="Vicky Allen"/>
    <x v="9"/>
    <n v="0"/>
    <n v="0"/>
    <n v="0"/>
    <n v="0"/>
    <m/>
    <n v="0"/>
    <n v="0"/>
    <n v="0"/>
    <n v="9"/>
    <n v="0"/>
    <n v="2"/>
    <n v="6"/>
    <n v="9"/>
    <n v="9"/>
    <n v="9"/>
    <n v="0"/>
    <n v="0"/>
    <n v="0"/>
    <n v="0"/>
    <m/>
    <n v="0"/>
    <n v="0"/>
    <n v="0"/>
    <n v="1"/>
    <m/>
    <n v="7"/>
    <n v="9"/>
    <n v="9"/>
    <n v="8"/>
    <m/>
  </r>
  <r>
    <n v="186006964"/>
    <x v="33"/>
    <x v="1"/>
    <m/>
    <x v="3"/>
    <x v="8"/>
    <x v="9"/>
    <n v="12329.59"/>
    <s v="Vicky Allen"/>
    <x v="10"/>
    <n v="0"/>
    <n v="0"/>
    <n v="0"/>
    <n v="0"/>
    <n v="0"/>
    <n v="0"/>
    <n v="0"/>
    <n v="0"/>
    <n v="11167.289999999999"/>
    <n v="0"/>
    <n v="2481.62"/>
    <n v="7444.86"/>
    <n v="11167.289999999999"/>
    <n v="110966.31"/>
    <n v="110966.31"/>
    <n v="0"/>
    <n v="0"/>
    <n v="0"/>
    <n v="0"/>
    <m/>
    <n v="0"/>
    <n v="0"/>
    <n v="0"/>
    <n v="12329.59"/>
    <m/>
    <n v="86307.13"/>
    <n v="110966.31"/>
    <n v="110966.31"/>
    <n v="98636.72"/>
    <m/>
  </r>
  <r>
    <n v="186006964"/>
    <x v="33"/>
    <x v="1"/>
    <m/>
    <x v="3"/>
    <x v="8"/>
    <x v="9"/>
    <n v="12329.59"/>
    <s v="Vicky Allen"/>
    <x v="11"/>
    <m/>
    <m/>
    <m/>
    <m/>
    <n v="0"/>
    <m/>
    <m/>
    <m/>
    <m/>
    <n v="0"/>
    <n v="2481.62"/>
    <n v="7444.86"/>
    <n v="11167.289999999999"/>
    <n v="49318.36"/>
    <n v="49318.36"/>
    <n v="49318.36"/>
    <n v="49318.36"/>
    <n v="0"/>
    <n v="0"/>
    <m/>
    <n v="0"/>
    <n v="0"/>
    <n v="0"/>
    <n v="12329.59"/>
    <m/>
    <n v="0"/>
    <n v="0"/>
    <n v="0"/>
    <n v="0"/>
    <m/>
  </r>
  <r>
    <n v="186006964"/>
    <x v="33"/>
    <x v="1"/>
    <m/>
    <x v="3"/>
    <x v="8"/>
    <x v="9"/>
    <n v="12329.59"/>
    <s v="Vicky Allen"/>
    <x v="12"/>
    <m/>
    <m/>
    <m/>
    <m/>
    <m/>
    <m/>
    <m/>
    <m/>
    <m/>
    <m/>
    <m/>
    <m/>
    <n v="8"/>
    <n v="5"/>
    <n v="13"/>
    <n v="0"/>
    <n v="0"/>
    <n v="0"/>
    <n v="0"/>
    <n v="0"/>
    <n v="0"/>
    <n v="0"/>
    <n v="0"/>
    <n v="3"/>
    <n v="0"/>
    <n v="12"/>
    <n v="14"/>
    <n v="14"/>
    <n v="20"/>
    <n v="0"/>
  </r>
  <r>
    <n v="186015000"/>
    <x v="34"/>
    <x v="6"/>
    <m/>
    <x v="1"/>
    <x v="9"/>
    <x v="2"/>
    <n v="8240.89"/>
    <s v="Sharon Bibbo"/>
    <x v="0"/>
    <m/>
    <m/>
    <m/>
    <m/>
    <m/>
    <m/>
    <m/>
    <m/>
    <m/>
    <n v="0"/>
    <n v="0"/>
    <n v="0"/>
    <n v="1200"/>
    <n v="-200"/>
    <n v="1000"/>
    <n v="0"/>
    <n v="0"/>
    <n v="0"/>
    <n v="0"/>
    <m/>
    <n v="0"/>
    <n v="0"/>
    <n v="0"/>
    <n v="0"/>
    <m/>
    <n v="-210"/>
    <n v="-205"/>
    <n v="-190"/>
    <n v="-223"/>
    <m/>
  </r>
  <r>
    <n v="186015000"/>
    <x v="34"/>
    <x v="6"/>
    <m/>
    <x v="1"/>
    <x v="9"/>
    <x v="2"/>
    <n v="8240.89"/>
    <s v="Sharon Bibbo"/>
    <x v="1"/>
    <m/>
    <m/>
    <m/>
    <m/>
    <m/>
    <m/>
    <m/>
    <m/>
    <m/>
    <n v="0"/>
    <m/>
    <m/>
    <n v="-175"/>
    <n v="0"/>
    <n v="-175"/>
    <n v="0"/>
    <n v="0"/>
    <n v="0"/>
    <n v="0"/>
    <m/>
    <n v="0"/>
    <n v="0"/>
    <n v="0"/>
    <n v="0"/>
    <m/>
    <n v="0"/>
    <n v="5"/>
    <n v="-20"/>
    <n v="-2"/>
    <m/>
  </r>
  <r>
    <n v="186015000"/>
    <x v="34"/>
    <x v="6"/>
    <m/>
    <x v="1"/>
    <x v="9"/>
    <x v="2"/>
    <n v="8240.89"/>
    <s v="Sharon Bibbo"/>
    <x v="2"/>
    <m/>
    <m/>
    <m/>
    <m/>
    <m/>
    <m/>
    <m/>
    <m/>
    <m/>
    <n v="0"/>
    <m/>
    <m/>
    <n v="1200"/>
    <n v="0"/>
    <n v="0"/>
    <n v="149"/>
    <n v="98"/>
    <n v="149"/>
    <n v="250"/>
    <n v="646"/>
    <n v="210"/>
    <n v="175"/>
    <n v="255"/>
    <n v="195"/>
    <n v="0"/>
    <n v="0"/>
    <n v="0"/>
    <n v="0"/>
    <n v="0"/>
    <n v="0"/>
  </r>
  <r>
    <n v="186015000"/>
    <x v="34"/>
    <x v="6"/>
    <m/>
    <x v="1"/>
    <x v="9"/>
    <x v="2"/>
    <n v="8240.89"/>
    <s v="Sharon Bibbo"/>
    <x v="3"/>
    <n v="0"/>
    <n v="0"/>
    <n v="0"/>
    <n v="0"/>
    <m/>
    <n v="0"/>
    <n v="0"/>
    <n v="0"/>
    <n v="0"/>
    <m/>
    <n v="0"/>
    <n v="0"/>
    <n v="0"/>
    <n v="0"/>
    <m/>
    <n v="150"/>
    <n v="210"/>
    <n v="290"/>
    <n v="358"/>
    <n v="1008"/>
    <n v="275"/>
    <n v="300"/>
    <n v="275"/>
    <n v="360"/>
    <n v="0"/>
    <n v="210"/>
    <n v="200"/>
    <n v="210"/>
    <n v="225"/>
    <n v="0"/>
  </r>
  <r>
    <n v="186015000"/>
    <x v="34"/>
    <x v="6"/>
    <m/>
    <x v="1"/>
    <x v="9"/>
    <x v="2"/>
    <n v="8240.89"/>
    <s v="Sharon Bibbo"/>
    <x v="4"/>
    <m/>
    <m/>
    <m/>
    <m/>
    <m/>
    <m/>
    <m/>
    <m/>
    <m/>
    <n v="0"/>
    <n v="0"/>
    <n v="0"/>
    <n v="0"/>
    <n v="0"/>
    <n v="0"/>
    <n v="149"/>
    <n v="98"/>
    <n v="149"/>
    <n v="250"/>
    <n v="646"/>
    <n v="210"/>
    <n v="175"/>
    <n v="255"/>
    <n v="195"/>
    <n v="0"/>
    <n v="210"/>
    <n v="200"/>
    <n v="210"/>
    <n v="225"/>
    <n v="0"/>
  </r>
  <r>
    <n v="186015000"/>
    <x v="34"/>
    <x v="6"/>
    <m/>
    <x v="1"/>
    <x v="9"/>
    <x v="2"/>
    <n v="8240.89"/>
    <s v="Sharon Bibbo"/>
    <x v="5"/>
    <n v="0"/>
    <n v="0"/>
    <n v="0"/>
    <n v="0"/>
    <m/>
    <n v="0"/>
    <n v="0"/>
    <n v="0"/>
    <n v="0"/>
    <n v="0"/>
    <n v="0"/>
    <n v="7"/>
    <n v="29"/>
    <n v="103"/>
    <n v="139"/>
    <n v="102"/>
    <n v="121"/>
    <n v="174"/>
    <n v="181"/>
    <n v="578"/>
    <n v="150"/>
    <n v="198"/>
    <n v="151"/>
    <n v="206"/>
    <n v="0"/>
    <n v="182.14859437751002"/>
    <n v="207.63052208835342"/>
    <n v="201.96787148594376"/>
    <n v="248.21285140562247"/>
    <n v="839.9598393574297"/>
  </r>
  <r>
    <n v="186015000"/>
    <x v="34"/>
    <x v="6"/>
    <m/>
    <x v="1"/>
    <x v="9"/>
    <x v="2"/>
    <n v="8240.89"/>
    <s v="Sharon Bibbo"/>
    <x v="6"/>
    <n v="0"/>
    <n v="0"/>
    <n v="0"/>
    <n v="0"/>
    <n v="0"/>
    <n v="0"/>
    <n v="0"/>
    <n v="0"/>
    <n v="0"/>
    <n v="0"/>
    <n v="0"/>
    <n v="0"/>
    <n v="0"/>
    <n v="0"/>
    <n v="0"/>
    <n v="0"/>
    <n v="0"/>
    <n v="0"/>
    <n v="0"/>
    <n v="0"/>
    <n v="24"/>
    <n v="40"/>
    <n v="31"/>
    <n v="46"/>
    <m/>
    <n v="19"/>
    <n v="0"/>
    <n v="0"/>
    <n v="0"/>
    <m/>
  </r>
  <r>
    <n v="186015000"/>
    <x v="34"/>
    <x v="6"/>
    <m/>
    <x v="1"/>
    <x v="9"/>
    <x v="2"/>
    <n v="8240.89"/>
    <s v="Sharon Bibbo"/>
    <x v="7"/>
    <m/>
    <m/>
    <m/>
    <m/>
    <m/>
    <m/>
    <m/>
    <m/>
    <m/>
    <m/>
    <m/>
    <m/>
    <m/>
    <m/>
    <m/>
    <n v="128"/>
    <n v="163"/>
    <n v="186"/>
    <n v="217"/>
    <n v="0"/>
    <n v="167"/>
    <n v="251"/>
    <n v="171"/>
    <n v="250"/>
    <n v="0"/>
    <n v="0"/>
    <n v="0"/>
    <n v="0"/>
    <n v="0"/>
    <n v="0"/>
  </r>
  <r>
    <n v="186015000"/>
    <x v="34"/>
    <x v="6"/>
    <n v="55"/>
    <x v="1"/>
    <x v="9"/>
    <x v="2"/>
    <n v="8240.89"/>
    <s v="Sharon Bibbo"/>
    <x v="8"/>
    <n v="0"/>
    <n v="0"/>
    <n v="0"/>
    <n v="0"/>
    <m/>
    <n v="0"/>
    <n v="0"/>
    <n v="0"/>
    <n v="121"/>
    <n v="0"/>
    <n v="0"/>
    <n v="0"/>
    <n v="50"/>
    <n v="119"/>
    <n v="119"/>
    <n v="123"/>
    <n v="83"/>
    <n v="54"/>
    <n v="97"/>
    <m/>
    <n v="160"/>
    <n v="96"/>
    <n v="197"/>
    <n v="152"/>
    <m/>
    <n v="-30.148594377510022"/>
    <n v="-237.77911646586344"/>
    <n v="-439.74698795180723"/>
    <n v="-687.9598393574297"/>
    <m/>
  </r>
  <r>
    <n v="186015000"/>
    <x v="34"/>
    <x v="6"/>
    <n v="55"/>
    <x v="1"/>
    <x v="9"/>
    <x v="2"/>
    <n v="8240.89"/>
    <s v="Sharon Bibbo"/>
    <x v="9"/>
    <n v="0"/>
    <n v="0"/>
    <n v="0"/>
    <n v="0"/>
    <m/>
    <n v="0"/>
    <n v="0"/>
    <n v="0"/>
    <n v="121"/>
    <n v="0"/>
    <n v="0"/>
    <n v="0"/>
    <n v="50"/>
    <n v="119"/>
    <n v="119"/>
    <n v="123"/>
    <n v="83"/>
    <n v="54"/>
    <n v="97"/>
    <m/>
    <n v="160"/>
    <n v="96"/>
    <n v="197"/>
    <n v="152"/>
    <m/>
    <n v="179.85140562248998"/>
    <n v="177.22088353413659"/>
    <n v="165.25301204819283"/>
    <n v="140.04016064257036"/>
    <m/>
  </r>
  <r>
    <n v="186015000"/>
    <x v="34"/>
    <x v="6"/>
    <m/>
    <x v="1"/>
    <x v="9"/>
    <x v="2"/>
    <n v="8240.89"/>
    <s v="Sharon Bibbo"/>
    <x v="10"/>
    <n v="0"/>
    <n v="0"/>
    <n v="0"/>
    <n v="0"/>
    <n v="0"/>
    <n v="0"/>
    <n v="0"/>
    <n v="0"/>
    <n v="1172296.3999999999"/>
    <n v="0"/>
    <n v="0"/>
    <n v="0"/>
    <n v="485781.97500000015"/>
    <n v="980665.90999999992"/>
    <n v="980665.90999999992"/>
    <n v="1013629.47"/>
    <n v="683993.87"/>
    <n v="445008.05999999994"/>
    <n v="799366.33"/>
    <m/>
    <n v="1318542.3999999999"/>
    <n v="791125.44"/>
    <n v="1623455.3299999998"/>
    <n v="1252615.2799999998"/>
    <m/>
    <n v="1482135.6500803214"/>
    <n v="1460457.8069076308"/>
    <n v="1361831.8944578317"/>
    <n v="1154055.5594377515"/>
    <m/>
  </r>
  <r>
    <n v="186015000"/>
    <x v="34"/>
    <x v="6"/>
    <m/>
    <x v="1"/>
    <x v="9"/>
    <x v="2"/>
    <n v="8240.89"/>
    <s v="Sharon Bibbo"/>
    <x v="11"/>
    <m/>
    <m/>
    <m/>
    <m/>
    <n v="0"/>
    <m/>
    <m/>
    <m/>
    <m/>
    <n v="0"/>
    <n v="0"/>
    <n v="0"/>
    <n v="485781.97500000015"/>
    <n v="980665.90999999992"/>
    <n v="980665.90999999992"/>
    <n v="1013629.47"/>
    <n v="683993.87"/>
    <n v="445008.05999999994"/>
    <n v="799366.33"/>
    <m/>
    <n v="1318542.3999999999"/>
    <n v="791125.44"/>
    <n v="1623455.3299999998"/>
    <n v="1252615.2799999998"/>
    <m/>
    <n v="0"/>
    <n v="0"/>
    <n v="0"/>
    <n v="0"/>
    <m/>
  </r>
  <r>
    <n v="186015000"/>
    <x v="34"/>
    <x v="6"/>
    <m/>
    <x v="1"/>
    <x v="9"/>
    <x v="2"/>
    <n v="8240.89"/>
    <s v="Sharon Bibbo"/>
    <x v="12"/>
    <m/>
    <m/>
    <m/>
    <m/>
    <m/>
    <m/>
    <m/>
    <m/>
    <m/>
    <m/>
    <m/>
    <m/>
    <m/>
    <n v="250"/>
    <n v="200"/>
    <n v="149"/>
    <n v="98"/>
    <n v="149"/>
    <n v="250"/>
    <n v="646"/>
    <n v="210"/>
    <n v="175"/>
    <n v="255"/>
    <n v="195"/>
    <n v="0"/>
    <n v="210"/>
    <n v="205"/>
    <n v="190"/>
    <n v="223"/>
    <n v="0"/>
  </r>
  <r>
    <n v="186015001"/>
    <x v="35"/>
    <x v="2"/>
    <m/>
    <x v="1"/>
    <x v="10"/>
    <x v="2"/>
    <n v="7666.38"/>
    <s v="Ee Ling Lim"/>
    <x v="0"/>
    <m/>
    <m/>
    <m/>
    <m/>
    <m/>
    <m/>
    <m/>
    <m/>
    <m/>
    <n v="0"/>
    <n v="0"/>
    <n v="0"/>
    <n v="250"/>
    <n v="-200"/>
    <n v="50"/>
    <n v="0"/>
    <n v="0"/>
    <n v="0"/>
    <n v="0"/>
    <m/>
    <n v="0"/>
    <n v="0"/>
    <n v="0"/>
    <n v="0"/>
    <m/>
    <n v="-80"/>
    <n v="-95"/>
    <n v="-90"/>
    <n v="-80"/>
    <m/>
  </r>
  <r>
    <n v="186015001"/>
    <x v="35"/>
    <x v="2"/>
    <m/>
    <x v="1"/>
    <x v="10"/>
    <x v="2"/>
    <n v="7666.38"/>
    <s v="Ee Ling Lim"/>
    <x v="1"/>
    <m/>
    <m/>
    <m/>
    <m/>
    <m/>
    <m/>
    <m/>
    <m/>
    <m/>
    <n v="0"/>
    <m/>
    <m/>
    <n v="-218"/>
    <n v="0"/>
    <n v="-218"/>
    <n v="0"/>
    <n v="0"/>
    <n v="0"/>
    <n v="0"/>
    <m/>
    <n v="0"/>
    <n v="0"/>
    <n v="0"/>
    <n v="0"/>
    <m/>
    <n v="0"/>
    <n v="0"/>
    <n v="0"/>
    <n v="0"/>
    <m/>
  </r>
  <r>
    <n v="186015001"/>
    <x v="35"/>
    <x v="2"/>
    <m/>
    <x v="1"/>
    <x v="10"/>
    <x v="2"/>
    <n v="7666.38"/>
    <s v="Ee Ling Lim"/>
    <x v="2"/>
    <m/>
    <m/>
    <m/>
    <m/>
    <m/>
    <m/>
    <m/>
    <m/>
    <m/>
    <n v="0"/>
    <m/>
    <m/>
    <m/>
    <n v="0"/>
    <n v="0"/>
    <n v="200"/>
    <n v="180"/>
    <n v="190"/>
    <n v="180"/>
    <n v="750"/>
    <n v="163"/>
    <n v="125"/>
    <n v="85"/>
    <n v="70"/>
    <n v="0"/>
    <n v="0"/>
    <n v="0"/>
    <n v="0"/>
    <n v="0"/>
    <n v="0"/>
  </r>
  <r>
    <n v="186015001"/>
    <x v="35"/>
    <x v="2"/>
    <m/>
    <x v="1"/>
    <x v="10"/>
    <x v="2"/>
    <n v="7666.38"/>
    <s v="Ee Ling Lim"/>
    <x v="3"/>
    <n v="0"/>
    <n v="0"/>
    <n v="0"/>
    <n v="0"/>
    <m/>
    <n v="0"/>
    <n v="0"/>
    <n v="0"/>
    <n v="0"/>
    <m/>
    <n v="0"/>
    <n v="0"/>
    <n v="0"/>
    <n v="0"/>
    <m/>
    <n v="150"/>
    <n v="150"/>
    <n v="75"/>
    <n v="58"/>
    <n v="433"/>
    <n v="0"/>
    <n v="0"/>
    <n v="0"/>
    <n v="0"/>
    <n v="0"/>
    <n v="80"/>
    <n v="95"/>
    <n v="90"/>
    <n v="80"/>
    <n v="0"/>
  </r>
  <r>
    <n v="186015001"/>
    <x v="35"/>
    <x v="2"/>
    <m/>
    <x v="1"/>
    <x v="10"/>
    <x v="2"/>
    <n v="7666.38"/>
    <s v="Ee Ling Lim"/>
    <x v="4"/>
    <m/>
    <m/>
    <m/>
    <m/>
    <m/>
    <m/>
    <m/>
    <m/>
    <m/>
    <n v="0"/>
    <n v="425"/>
    <n v="400"/>
    <n v="218"/>
    <n v="200"/>
    <n v="1243"/>
    <n v="200"/>
    <n v="180"/>
    <n v="190"/>
    <n v="180"/>
    <n v="750"/>
    <n v="163"/>
    <n v="125"/>
    <n v="85"/>
    <n v="70"/>
    <n v="0"/>
    <n v="80"/>
    <n v="95"/>
    <n v="90"/>
    <n v="80"/>
    <n v="0"/>
  </r>
  <r>
    <n v="186015001"/>
    <x v="35"/>
    <x v="2"/>
    <m/>
    <x v="1"/>
    <x v="10"/>
    <x v="2"/>
    <n v="7666.38"/>
    <s v="Ee Ling Lim"/>
    <x v="5"/>
    <n v="450"/>
    <n v="665"/>
    <n v="585"/>
    <n v="675"/>
    <m/>
    <n v="417"/>
    <n v="407"/>
    <n v="356"/>
    <n v="444"/>
    <n v="0"/>
    <n v="274"/>
    <n v="295"/>
    <n v="291"/>
    <n v="227"/>
    <n v="1087"/>
    <n v="178"/>
    <n v="173"/>
    <n v="134"/>
    <n v="197"/>
    <n v="682"/>
    <n v="114"/>
    <n v="102"/>
    <n v="75"/>
    <n v="107"/>
    <n v="0"/>
    <n v="101.26106194690266"/>
    <n v="88.053097345132741"/>
    <n v="79.247787610619469"/>
    <n v="105.6637168141593"/>
    <n v="0"/>
  </r>
  <r>
    <n v="186015001"/>
    <x v="35"/>
    <x v="2"/>
    <m/>
    <x v="1"/>
    <x v="10"/>
    <x v="2"/>
    <n v="7666.38"/>
    <s v="Ee Ling Lim"/>
    <x v="6"/>
    <n v="0"/>
    <n v="0"/>
    <n v="0"/>
    <n v="0"/>
    <n v="0"/>
    <n v="0"/>
    <n v="0"/>
    <n v="0"/>
    <n v="0"/>
    <n v="0"/>
    <n v="0"/>
    <n v="0"/>
    <n v="0"/>
    <n v="0"/>
    <n v="0"/>
    <n v="0"/>
    <n v="0"/>
    <n v="0"/>
    <n v="0"/>
    <n v="0"/>
    <n v="0"/>
    <n v="18"/>
    <n v="16"/>
    <n v="22"/>
    <m/>
    <n v="16"/>
    <n v="0"/>
    <n v="0"/>
    <n v="0"/>
    <m/>
  </r>
  <r>
    <n v="186015001"/>
    <x v="35"/>
    <x v="2"/>
    <m/>
    <x v="1"/>
    <x v="10"/>
    <x v="2"/>
    <n v="7666.38"/>
    <s v="Ee Ling Lim"/>
    <x v="7"/>
    <m/>
    <m/>
    <m/>
    <m/>
    <m/>
    <m/>
    <m/>
    <m/>
    <m/>
    <m/>
    <m/>
    <m/>
    <m/>
    <m/>
    <m/>
    <n v="216"/>
    <n v="197"/>
    <n v="148"/>
    <n v="217"/>
    <n v="0"/>
    <n v="124"/>
    <n v="128"/>
    <n v="7"/>
    <n v="112"/>
    <n v="0"/>
    <n v="0"/>
    <n v="0"/>
    <n v="0"/>
    <n v="0"/>
    <n v="0"/>
  </r>
  <r>
    <n v="186015001"/>
    <x v="35"/>
    <x v="2"/>
    <n v="110"/>
    <x v="1"/>
    <x v="10"/>
    <x v="2"/>
    <n v="7666.38"/>
    <s v="Ee Ling Lim"/>
    <x v="8"/>
    <n v="148"/>
    <n v="98"/>
    <n v="146"/>
    <n v="175"/>
    <m/>
    <n v="179"/>
    <n v="162"/>
    <n v="84"/>
    <n v="74"/>
    <n v="0"/>
    <n v="155"/>
    <n v="239"/>
    <n v="150"/>
    <n v="72"/>
    <n v="72"/>
    <n v="76"/>
    <n v="70"/>
    <n v="121"/>
    <n v="94"/>
    <m/>
    <n v="121"/>
    <n v="133"/>
    <n v="138"/>
    <n v="96"/>
    <m/>
    <n v="-5.2610619469026574"/>
    <n v="-93.314159292035399"/>
    <n v="-172.56194690265488"/>
    <n v="-278.22566371681421"/>
    <m/>
  </r>
  <r>
    <n v="186015001"/>
    <x v="35"/>
    <x v="2"/>
    <n v="110"/>
    <x v="1"/>
    <x v="10"/>
    <x v="2"/>
    <n v="7666.38"/>
    <s v="Ee Ling Lim"/>
    <x v="9"/>
    <n v="148"/>
    <n v="98"/>
    <n v="146"/>
    <n v="175"/>
    <m/>
    <n v="179"/>
    <n v="162"/>
    <n v="84"/>
    <n v="74"/>
    <n v="0"/>
    <n v="155"/>
    <n v="239"/>
    <n v="150"/>
    <n v="72"/>
    <n v="72"/>
    <n v="76"/>
    <n v="70"/>
    <n v="121"/>
    <n v="94"/>
    <m/>
    <n v="121"/>
    <n v="133"/>
    <n v="138"/>
    <n v="96"/>
    <m/>
    <n v="74.738938053097343"/>
    <n v="81.685840707964601"/>
    <n v="92.438053097345119"/>
    <n v="66.774336283185818"/>
    <m/>
  </r>
  <r>
    <n v="186015001"/>
    <x v="35"/>
    <x v="2"/>
    <m/>
    <x v="1"/>
    <x v="10"/>
    <x v="2"/>
    <n v="7666.38"/>
    <s v="Ee Ling Lim"/>
    <x v="10"/>
    <n v="1369442.5200000003"/>
    <n v="906793.02000000014"/>
    <n v="1350936.5400000003"/>
    <n v="1619273.2500000002"/>
    <n v="0"/>
    <n v="1656285.2100000002"/>
    <n v="1498984.3800000004"/>
    <n v="777251.16000000015"/>
    <n v="684721.26000000013"/>
    <n v="0"/>
    <n v="1434213.4500000002"/>
    <n v="2211464.6100000003"/>
    <n v="1165876.7400000002"/>
    <n v="551979.36"/>
    <n v="551979.36"/>
    <n v="582644.88"/>
    <n v="536646.6"/>
    <n v="927631.98"/>
    <n v="720639.72"/>
    <m/>
    <n v="927631.98"/>
    <n v="1019628.54"/>
    <n v="1057960.44"/>
    <n v="735972.48"/>
    <m/>
    <n v="572977.09991150443"/>
    <n v="626234.69548672566"/>
    <n v="708665.24150442472"/>
    <n v="511917.43619469012"/>
    <m/>
  </r>
  <r>
    <n v="186015001"/>
    <x v="35"/>
    <x v="2"/>
    <m/>
    <x v="1"/>
    <x v="10"/>
    <x v="2"/>
    <n v="7666.38"/>
    <s v="Ee Ling Lim"/>
    <x v="11"/>
    <m/>
    <m/>
    <m/>
    <m/>
    <n v="0"/>
    <m/>
    <m/>
    <m/>
    <m/>
    <n v="0"/>
    <n v="1434213.4500000002"/>
    <n v="2211464.6100000003"/>
    <n v="1165876.7400000002"/>
    <n v="551979.36"/>
    <n v="551979.36"/>
    <n v="582644.88"/>
    <n v="536646.6"/>
    <n v="927631.98"/>
    <n v="720639.72"/>
    <m/>
    <n v="927631.98"/>
    <n v="1019628.54"/>
    <n v="1057960.44"/>
    <n v="735972.48"/>
    <m/>
    <n v="0"/>
    <n v="0"/>
    <n v="0"/>
    <n v="0"/>
    <m/>
  </r>
  <r>
    <n v="186015001"/>
    <x v="35"/>
    <x v="2"/>
    <m/>
    <x v="1"/>
    <x v="10"/>
    <x v="2"/>
    <n v="7666.38"/>
    <s v="Ee Ling Lim"/>
    <x v="12"/>
    <m/>
    <m/>
    <m/>
    <m/>
    <m/>
    <m/>
    <m/>
    <m/>
    <m/>
    <m/>
    <m/>
    <m/>
    <m/>
    <n v="200"/>
    <n v="200"/>
    <n v="200"/>
    <n v="180"/>
    <n v="190"/>
    <n v="180"/>
    <n v="750"/>
    <n v="163"/>
    <n v="125"/>
    <n v="85"/>
    <n v="70"/>
    <n v="0"/>
    <n v="80"/>
    <n v="95"/>
    <n v="90"/>
    <n v="80"/>
    <n v="0"/>
  </r>
  <r>
    <n v="186015006"/>
    <x v="36"/>
    <x v="1"/>
    <m/>
    <x v="1"/>
    <x v="10"/>
    <x v="6"/>
    <n v="6257.02"/>
    <s v="Vicky Allen"/>
    <x v="0"/>
    <m/>
    <m/>
    <m/>
    <m/>
    <m/>
    <m/>
    <m/>
    <m/>
    <m/>
    <n v="0"/>
    <n v="0"/>
    <n v="0"/>
    <n v="200"/>
    <n v="-150"/>
    <n v="50"/>
    <n v="0"/>
    <n v="0"/>
    <n v="0"/>
    <n v="0"/>
    <m/>
    <n v="0"/>
    <n v="0"/>
    <n v="0"/>
    <n v="0"/>
    <m/>
    <n v="-65"/>
    <n v="-65"/>
    <n v="-65"/>
    <n v="-65"/>
    <m/>
  </r>
  <r>
    <n v="186015006"/>
    <x v="36"/>
    <x v="1"/>
    <m/>
    <x v="1"/>
    <x v="10"/>
    <x v="6"/>
    <n v="6257.02"/>
    <s v="Vicky Allen"/>
    <x v="1"/>
    <m/>
    <m/>
    <m/>
    <m/>
    <m/>
    <m/>
    <m/>
    <m/>
    <m/>
    <n v="0"/>
    <m/>
    <m/>
    <n v="-180"/>
    <n v="0"/>
    <n v="-180"/>
    <n v="0"/>
    <n v="0"/>
    <n v="0"/>
    <n v="0"/>
    <m/>
    <n v="0"/>
    <n v="0"/>
    <n v="0"/>
    <n v="0"/>
    <m/>
    <n v="0"/>
    <n v="-10"/>
    <n v="-5"/>
    <n v="5"/>
    <m/>
  </r>
  <r>
    <n v="186015006"/>
    <x v="36"/>
    <x v="1"/>
    <m/>
    <x v="1"/>
    <x v="10"/>
    <x v="6"/>
    <n v="6257.02"/>
    <s v="Vicky Allen"/>
    <x v="2"/>
    <m/>
    <m/>
    <m/>
    <m/>
    <m/>
    <m/>
    <m/>
    <m/>
    <m/>
    <n v="0"/>
    <m/>
    <m/>
    <n v="200"/>
    <n v="0"/>
    <n v="0"/>
    <n v="136"/>
    <n v="186"/>
    <n v="139"/>
    <n v="116"/>
    <n v="577"/>
    <n v="170"/>
    <n v="125"/>
    <n v="40"/>
    <n v="20"/>
    <n v="0"/>
    <n v="0"/>
    <n v="0"/>
    <n v="0"/>
    <n v="0"/>
    <n v="0"/>
  </r>
  <r>
    <n v="186015006"/>
    <x v="36"/>
    <x v="1"/>
    <m/>
    <x v="1"/>
    <x v="10"/>
    <x v="6"/>
    <n v="6257.02"/>
    <s v="Vicky Allen"/>
    <x v="3"/>
    <n v="0"/>
    <n v="0"/>
    <n v="0"/>
    <n v="0"/>
    <m/>
    <n v="0"/>
    <n v="0"/>
    <n v="0"/>
    <n v="0"/>
    <m/>
    <n v="0"/>
    <n v="0"/>
    <n v="0"/>
    <n v="0"/>
    <m/>
    <n v="150"/>
    <n v="150"/>
    <n v="75"/>
    <n v="58"/>
    <n v="433"/>
    <n v="0"/>
    <n v="0"/>
    <n v="0"/>
    <n v="0"/>
    <n v="0"/>
    <n v="65"/>
    <n v="75"/>
    <n v="70"/>
    <n v="60"/>
    <n v="0"/>
  </r>
  <r>
    <n v="186015006"/>
    <x v="36"/>
    <x v="1"/>
    <m/>
    <x v="1"/>
    <x v="10"/>
    <x v="6"/>
    <n v="6257.02"/>
    <s v="Vicky Allen"/>
    <x v="4"/>
    <m/>
    <m/>
    <m/>
    <m/>
    <m/>
    <m/>
    <m/>
    <m/>
    <m/>
    <n v="0"/>
    <n v="0"/>
    <n v="0"/>
    <n v="0"/>
    <n v="0"/>
    <n v="0"/>
    <n v="136"/>
    <n v="186"/>
    <n v="139"/>
    <n v="116"/>
    <n v="577"/>
    <n v="170"/>
    <n v="125"/>
    <n v="40"/>
    <n v="20"/>
    <n v="0"/>
    <n v="65"/>
    <n v="75"/>
    <n v="70"/>
    <n v="60"/>
    <n v="0"/>
  </r>
  <r>
    <n v="186015006"/>
    <x v="36"/>
    <x v="1"/>
    <m/>
    <x v="1"/>
    <x v="10"/>
    <x v="6"/>
    <n v="6257.02"/>
    <s v="Vicky Allen"/>
    <x v="5"/>
    <n v="440"/>
    <n v="653"/>
    <n v="574"/>
    <n v="657"/>
    <m/>
    <n v="409"/>
    <n v="390"/>
    <n v="348"/>
    <n v="422"/>
    <n v="0"/>
    <n v="270"/>
    <n v="283"/>
    <n v="275"/>
    <n v="206"/>
    <n v="1034"/>
    <n v="178"/>
    <n v="173"/>
    <n v="125"/>
    <n v="170"/>
    <n v="646"/>
    <n v="83"/>
    <n v="86"/>
    <n v="62"/>
    <n v="94"/>
    <n v="0"/>
    <n v="82.688053097345133"/>
    <n v="71.902654867256629"/>
    <n v="64.712389380530965"/>
    <n v="86.283185840707958"/>
    <n v="0"/>
  </r>
  <r>
    <n v="186015006"/>
    <x v="36"/>
    <x v="1"/>
    <m/>
    <x v="1"/>
    <x v="10"/>
    <x v="6"/>
    <n v="6257.02"/>
    <s v="Vicky Allen"/>
    <x v="6"/>
    <n v="0"/>
    <n v="0"/>
    <n v="0"/>
    <n v="0"/>
    <n v="0"/>
    <n v="0"/>
    <n v="0"/>
    <n v="0"/>
    <n v="0"/>
    <n v="0"/>
    <n v="0"/>
    <n v="0"/>
    <n v="0"/>
    <n v="0"/>
    <n v="0"/>
    <n v="0"/>
    <n v="0"/>
    <n v="0"/>
    <n v="0"/>
    <n v="0"/>
    <n v="0"/>
    <n v="16"/>
    <n v="13"/>
    <n v="16"/>
    <m/>
    <n v="11"/>
    <n v="0"/>
    <n v="0"/>
    <n v="0"/>
    <m/>
  </r>
  <r>
    <n v="186015006"/>
    <x v="36"/>
    <x v="1"/>
    <m/>
    <x v="1"/>
    <x v="10"/>
    <x v="6"/>
    <n v="6257.02"/>
    <s v="Vicky Allen"/>
    <x v="7"/>
    <m/>
    <m/>
    <m/>
    <m/>
    <m/>
    <m/>
    <m/>
    <m/>
    <m/>
    <m/>
    <m/>
    <m/>
    <m/>
    <m/>
    <m/>
    <n v="171"/>
    <n v="160"/>
    <n v="122"/>
    <n v="158"/>
    <n v="0"/>
    <n v="80"/>
    <n v="76"/>
    <n v="66"/>
    <n v="85"/>
    <n v="0"/>
    <n v="0"/>
    <n v="0"/>
    <n v="0"/>
    <n v="0"/>
    <n v="0"/>
  </r>
  <r>
    <n v="186015006"/>
    <x v="36"/>
    <x v="1"/>
    <n v="105"/>
    <x v="1"/>
    <x v="10"/>
    <x v="6"/>
    <n v="6257.02"/>
    <s v="Vicky Allen"/>
    <x v="8"/>
    <n v="172"/>
    <n v="95"/>
    <n v="156"/>
    <n v="142"/>
    <m/>
    <n v="178"/>
    <n v="99"/>
    <n v="96"/>
    <n v="88"/>
    <n v="0"/>
    <n v="195"/>
    <n v="272"/>
    <n v="184"/>
    <n v="83"/>
    <n v="83"/>
    <n v="59"/>
    <n v="98"/>
    <n v="152"/>
    <n v="87"/>
    <m/>
    <n v="146"/>
    <n v="194"/>
    <n v="171"/>
    <n v="107"/>
    <m/>
    <n v="24.311946902654867"/>
    <n v="-47.590707964601762"/>
    <n v="-112.30309734513273"/>
    <n v="-198.58628318584067"/>
    <m/>
  </r>
  <r>
    <n v="186015006"/>
    <x v="36"/>
    <x v="1"/>
    <n v="105"/>
    <x v="1"/>
    <x v="10"/>
    <x v="6"/>
    <n v="6257.02"/>
    <s v="Vicky Allen"/>
    <x v="9"/>
    <n v="172"/>
    <n v="95"/>
    <n v="156"/>
    <n v="142"/>
    <m/>
    <n v="178"/>
    <n v="99"/>
    <n v="96"/>
    <n v="88"/>
    <n v="0"/>
    <n v="195"/>
    <n v="272"/>
    <n v="184"/>
    <n v="83"/>
    <n v="83"/>
    <n v="59"/>
    <n v="98"/>
    <n v="152"/>
    <n v="87"/>
    <m/>
    <n v="146"/>
    <n v="194"/>
    <n v="171"/>
    <n v="107"/>
    <m/>
    <n v="89.311946902654867"/>
    <n v="82.409292035398252"/>
    <n v="82.696902654867301"/>
    <n v="61.413716814159343"/>
    <m/>
  </r>
  <r>
    <n v="186015006"/>
    <x v="36"/>
    <x v="1"/>
    <m/>
    <x v="1"/>
    <x v="10"/>
    <x v="6"/>
    <n v="6257.02"/>
    <s v="Vicky Allen"/>
    <x v="10"/>
    <n v="1372044"/>
    <n v="757815"/>
    <n v="1244412"/>
    <n v="1132734"/>
    <n v="0"/>
    <n v="1419906"/>
    <n v="789723"/>
    <n v="765792"/>
    <n v="701976"/>
    <n v="0"/>
    <n v="1555515"/>
    <n v="2169744"/>
    <n v="1467768"/>
    <n v="519332.66000000003"/>
    <n v="519332.66000000003"/>
    <n v="369164.18000000005"/>
    <n v="613187.96000000008"/>
    <n v="951067.04"/>
    <n v="544360.74"/>
    <m/>
    <n v="913524.92"/>
    <n v="1213861.8800000001"/>
    <n v="1069950.4200000002"/>
    <n v="669501.14"/>
    <m/>
    <n v="558826.63800884958"/>
    <n v="515636.58845132758"/>
    <n v="517436.17384955782"/>
    <n v="384266.85438053129"/>
    <m/>
  </r>
  <r>
    <n v="186015006"/>
    <x v="36"/>
    <x v="1"/>
    <m/>
    <x v="1"/>
    <x v="10"/>
    <x v="6"/>
    <n v="6257.02"/>
    <s v="Vicky Allen"/>
    <x v="11"/>
    <m/>
    <m/>
    <m/>
    <m/>
    <n v="0"/>
    <m/>
    <m/>
    <m/>
    <m/>
    <n v="0"/>
    <n v="1555515"/>
    <n v="2169744"/>
    <n v="1467768"/>
    <n v="519332.66000000003"/>
    <n v="519332.66000000003"/>
    <n v="369164.18000000005"/>
    <n v="613187.96000000008"/>
    <n v="951067.04"/>
    <n v="544360.74"/>
    <m/>
    <n v="913524.92"/>
    <n v="1213861.8800000001"/>
    <n v="1069950.4200000002"/>
    <n v="669501.14"/>
    <m/>
    <n v="152120.33800884956"/>
    <n v="0"/>
    <n v="0"/>
    <n v="0"/>
    <m/>
  </r>
  <r>
    <n v="186015006"/>
    <x v="36"/>
    <x v="1"/>
    <m/>
    <x v="1"/>
    <x v="10"/>
    <x v="6"/>
    <n v="6257.02"/>
    <s v="Vicky Allen"/>
    <x v="12"/>
    <m/>
    <m/>
    <m/>
    <m/>
    <m/>
    <m/>
    <m/>
    <m/>
    <m/>
    <m/>
    <m/>
    <m/>
    <m/>
    <n v="150"/>
    <n v="150"/>
    <n v="136"/>
    <n v="186"/>
    <n v="139"/>
    <n v="116"/>
    <n v="577"/>
    <n v="170"/>
    <n v="125"/>
    <n v="40"/>
    <n v="20"/>
    <n v="0"/>
    <n v="65"/>
    <n v="65"/>
    <n v="65"/>
    <n v="65"/>
    <n v="0"/>
  </r>
  <r>
    <n v="186015007"/>
    <x v="37"/>
    <x v="2"/>
    <m/>
    <x v="1"/>
    <x v="10"/>
    <x v="3"/>
    <n v="4357.41"/>
    <s v="Ee Ling Lim"/>
    <x v="0"/>
    <m/>
    <m/>
    <m/>
    <m/>
    <m/>
    <m/>
    <m/>
    <m/>
    <m/>
    <n v="0"/>
    <n v="0"/>
    <n v="0"/>
    <n v="46"/>
    <n v="-35"/>
    <n v="11"/>
    <n v="0"/>
    <n v="0"/>
    <n v="0"/>
    <n v="0"/>
    <m/>
    <n v="0"/>
    <n v="0"/>
    <n v="0"/>
    <n v="0"/>
    <m/>
    <n v="-5"/>
    <n v="-8"/>
    <n v="-8"/>
    <n v="-10"/>
    <m/>
  </r>
  <r>
    <n v="186015007"/>
    <x v="37"/>
    <x v="2"/>
    <m/>
    <x v="1"/>
    <x v="10"/>
    <x v="3"/>
    <n v="4357.41"/>
    <s v="Ee Ling Lim"/>
    <x v="1"/>
    <m/>
    <m/>
    <m/>
    <m/>
    <m/>
    <m/>
    <m/>
    <m/>
    <m/>
    <n v="0"/>
    <m/>
    <m/>
    <n v="-63"/>
    <n v="0"/>
    <n v="-63"/>
    <n v="0"/>
    <n v="0"/>
    <n v="0"/>
    <n v="0"/>
    <m/>
    <n v="0"/>
    <n v="0"/>
    <n v="0"/>
    <n v="0"/>
    <m/>
    <n v="0"/>
    <n v="-2"/>
    <n v="-7"/>
    <n v="-5"/>
    <m/>
  </r>
  <r>
    <n v="186015007"/>
    <x v="37"/>
    <x v="2"/>
    <m/>
    <x v="1"/>
    <x v="10"/>
    <x v="3"/>
    <n v="4357.41"/>
    <s v="Ee Ling Lim"/>
    <x v="2"/>
    <m/>
    <m/>
    <m/>
    <m/>
    <m/>
    <m/>
    <m/>
    <m/>
    <m/>
    <n v="0"/>
    <m/>
    <m/>
    <m/>
    <n v="0"/>
    <n v="0"/>
    <n v="39"/>
    <n v="66"/>
    <n v="76"/>
    <n v="90"/>
    <n v="271"/>
    <n v="50"/>
    <n v="60"/>
    <n v="30"/>
    <n v="15"/>
    <n v="0"/>
    <n v="0"/>
    <n v="0"/>
    <n v="0"/>
    <n v="0"/>
    <n v="0"/>
  </r>
  <r>
    <n v="186015007"/>
    <x v="37"/>
    <x v="2"/>
    <m/>
    <x v="1"/>
    <x v="10"/>
    <x v="3"/>
    <n v="4357.41"/>
    <s v="Ee Ling Lim"/>
    <x v="3"/>
    <n v="0"/>
    <n v="0"/>
    <n v="0"/>
    <n v="0"/>
    <m/>
    <n v="0"/>
    <n v="0"/>
    <n v="0"/>
    <n v="0"/>
    <m/>
    <n v="0"/>
    <n v="0"/>
    <n v="0"/>
    <n v="0"/>
    <m/>
    <n v="50"/>
    <n v="15"/>
    <n v="0"/>
    <n v="0"/>
    <n v="65"/>
    <n v="0"/>
    <n v="0"/>
    <n v="0"/>
    <n v="0"/>
    <n v="0"/>
    <n v="5"/>
    <n v="10"/>
    <n v="15"/>
    <n v="15"/>
    <n v="0"/>
  </r>
  <r>
    <n v="186015007"/>
    <x v="37"/>
    <x v="2"/>
    <m/>
    <x v="1"/>
    <x v="10"/>
    <x v="3"/>
    <n v="4357.41"/>
    <s v="Ee Ling Lim"/>
    <x v="4"/>
    <m/>
    <m/>
    <m/>
    <m/>
    <m/>
    <m/>
    <m/>
    <m/>
    <m/>
    <n v="0"/>
    <n v="60"/>
    <n v="105"/>
    <n v="78"/>
    <n v="61"/>
    <n v="304"/>
    <n v="39"/>
    <n v="66"/>
    <n v="76"/>
    <n v="90"/>
    <n v="271"/>
    <n v="50"/>
    <n v="60"/>
    <n v="30"/>
    <n v="15"/>
    <n v="0"/>
    <n v="5"/>
    <n v="10"/>
    <n v="15"/>
    <n v="15"/>
    <n v="0"/>
  </r>
  <r>
    <n v="186015007"/>
    <x v="37"/>
    <x v="2"/>
    <m/>
    <x v="1"/>
    <x v="10"/>
    <x v="3"/>
    <n v="4357.41"/>
    <s v="Ee Ling Lim"/>
    <x v="5"/>
    <n v="101"/>
    <n v="199"/>
    <n v="148"/>
    <n v="155"/>
    <m/>
    <n v="124"/>
    <n v="89"/>
    <n v="96"/>
    <n v="108"/>
    <n v="0"/>
    <n v="69"/>
    <n v="95"/>
    <n v="81"/>
    <n v="64"/>
    <n v="309"/>
    <n v="49"/>
    <n v="69"/>
    <n v="52"/>
    <n v="73"/>
    <n v="243"/>
    <n v="29"/>
    <n v="28"/>
    <n v="27"/>
    <n v="20"/>
    <n v="0"/>
    <n v="26.460176991150441"/>
    <n v="23.008849557522122"/>
    <n v="20.707964601769913"/>
    <n v="27.610619469026549"/>
    <n v="0"/>
  </r>
  <r>
    <n v="186015007"/>
    <x v="37"/>
    <x v="2"/>
    <m/>
    <x v="1"/>
    <x v="10"/>
    <x v="3"/>
    <n v="4357.41"/>
    <s v="Ee Ling Lim"/>
    <x v="6"/>
    <n v="0"/>
    <n v="0"/>
    <n v="0"/>
    <n v="0"/>
    <n v="0"/>
    <n v="0"/>
    <n v="0"/>
    <n v="0"/>
    <n v="0"/>
    <n v="0"/>
    <n v="0"/>
    <n v="0"/>
    <n v="0"/>
    <n v="0"/>
    <n v="0"/>
    <n v="0"/>
    <n v="0"/>
    <n v="0"/>
    <n v="0"/>
    <n v="0"/>
    <n v="0"/>
    <n v="3"/>
    <n v="1"/>
    <n v="3"/>
    <m/>
    <n v="1"/>
    <n v="0"/>
    <n v="0"/>
    <n v="0"/>
    <m/>
  </r>
  <r>
    <n v="186015007"/>
    <x v="37"/>
    <x v="2"/>
    <m/>
    <x v="1"/>
    <x v="10"/>
    <x v="3"/>
    <n v="4357.41"/>
    <s v="Ee Ling Lim"/>
    <x v="7"/>
    <m/>
    <m/>
    <m/>
    <m/>
    <m/>
    <m/>
    <m/>
    <m/>
    <m/>
    <m/>
    <m/>
    <m/>
    <m/>
    <m/>
    <m/>
    <n v="56"/>
    <n v="67"/>
    <n v="57"/>
    <n v="73"/>
    <n v="0"/>
    <n v="32"/>
    <n v="34"/>
    <n v="34"/>
    <n v="23"/>
    <n v="0"/>
    <n v="0"/>
    <n v="0"/>
    <n v="0"/>
    <n v="0"/>
    <n v="0"/>
  </r>
  <r>
    <n v="186015007"/>
    <x v="37"/>
    <x v="2"/>
    <n v="35"/>
    <x v="1"/>
    <x v="10"/>
    <x v="3"/>
    <n v="4357.41"/>
    <s v="Ee Ling Lim"/>
    <x v="8"/>
    <n v="112"/>
    <n v="65"/>
    <n v="46"/>
    <n v="98"/>
    <m/>
    <n v="73"/>
    <n v="97"/>
    <n v="66"/>
    <n v="31"/>
    <n v="0"/>
    <n v="45"/>
    <n v="63"/>
    <n v="69"/>
    <n v="31"/>
    <n v="31"/>
    <n v="15"/>
    <n v="31"/>
    <n v="54"/>
    <n v="72"/>
    <m/>
    <n v="80"/>
    <n v="99"/>
    <n v="97"/>
    <n v="91"/>
    <m/>
    <n v="64.539823008849567"/>
    <n v="41.530973451327441"/>
    <n v="20.823008849557528"/>
    <n v="-6.7876106194690209"/>
    <m/>
  </r>
  <r>
    <n v="186015007"/>
    <x v="37"/>
    <x v="2"/>
    <n v="35"/>
    <x v="1"/>
    <x v="10"/>
    <x v="3"/>
    <n v="4357.41"/>
    <s v="Ee Ling Lim"/>
    <x v="9"/>
    <n v="112"/>
    <n v="65"/>
    <n v="46"/>
    <n v="98"/>
    <m/>
    <n v="73"/>
    <n v="97"/>
    <n v="66"/>
    <n v="31"/>
    <n v="0"/>
    <n v="45"/>
    <n v="63"/>
    <n v="69"/>
    <n v="31"/>
    <n v="31"/>
    <n v="15"/>
    <n v="31"/>
    <n v="54"/>
    <n v="72"/>
    <m/>
    <n v="80"/>
    <n v="99"/>
    <n v="97"/>
    <n v="91"/>
    <m/>
    <n v="69.539823008849567"/>
    <n v="54.530973451327441"/>
    <n v="41.823008849557525"/>
    <n v="24.212389380530976"/>
    <m/>
  </r>
  <r>
    <n v="186015007"/>
    <x v="37"/>
    <x v="2"/>
    <m/>
    <x v="1"/>
    <x v="10"/>
    <x v="3"/>
    <n v="4357.41"/>
    <s v="Ee Ling Lim"/>
    <x v="10"/>
    <n v="639320.6399999999"/>
    <n v="371034.29999999993"/>
    <n v="262578.12"/>
    <n v="559405.55999999994"/>
    <n v="0"/>
    <n v="416700.05999999994"/>
    <n v="553697.34"/>
    <n v="376742.51999999996"/>
    <n v="176954.81999999998"/>
    <n v="0"/>
    <n v="256869.89999999997"/>
    <n v="359617.86"/>
    <n v="308243.87999999995"/>
    <n v="135079.71"/>
    <n v="135079.71"/>
    <n v="65361.149999999994"/>
    <n v="135079.71"/>
    <n v="235300.13999999998"/>
    <n v="313733.52"/>
    <m/>
    <n v="348592.8"/>
    <n v="431383.58999999997"/>
    <n v="422668.76999999996"/>
    <n v="396524.31"/>
    <m/>
    <n v="303013.52017699118"/>
    <n v="237613.8090265487"/>
    <n v="182239.99699115046"/>
    <n v="105503.30761061948"/>
    <m/>
  </r>
  <r>
    <n v="186015007"/>
    <x v="37"/>
    <x v="2"/>
    <m/>
    <x v="1"/>
    <x v="10"/>
    <x v="3"/>
    <n v="4357.41"/>
    <s v="Ee Ling Lim"/>
    <x v="11"/>
    <m/>
    <m/>
    <m/>
    <m/>
    <n v="0"/>
    <m/>
    <m/>
    <m/>
    <m/>
    <n v="0"/>
    <n v="256869.89999999997"/>
    <n v="359617.86"/>
    <n v="308243.87999999995"/>
    <n v="135079.71"/>
    <n v="135079.71"/>
    <n v="65361.149999999994"/>
    <n v="135079.71"/>
    <n v="235300.13999999998"/>
    <n v="313733.52"/>
    <m/>
    <n v="348592.8"/>
    <n v="431383.58999999997"/>
    <n v="422668.76999999996"/>
    <n v="396524.31"/>
    <m/>
    <n v="281226.47017699119"/>
    <n v="180967.47902654871"/>
    <n v="90734.386991150459"/>
    <n v="0"/>
    <m/>
  </r>
  <r>
    <n v="186015007"/>
    <x v="37"/>
    <x v="2"/>
    <m/>
    <x v="1"/>
    <x v="10"/>
    <x v="3"/>
    <n v="4357.41"/>
    <s v="Ee Ling Lim"/>
    <x v="12"/>
    <m/>
    <m/>
    <m/>
    <m/>
    <m/>
    <m/>
    <m/>
    <m/>
    <m/>
    <m/>
    <m/>
    <m/>
    <m/>
    <n v="35"/>
    <n v="35"/>
    <n v="39"/>
    <n v="66"/>
    <n v="76"/>
    <n v="90"/>
    <n v="271"/>
    <n v="50"/>
    <n v="60"/>
    <n v="30"/>
    <n v="15"/>
    <n v="0"/>
    <n v="5"/>
    <n v="8"/>
    <n v="8"/>
    <n v="10"/>
    <n v="0"/>
  </r>
  <r>
    <n v="186015008"/>
    <x v="38"/>
    <x v="2"/>
    <m/>
    <x v="1"/>
    <x v="10"/>
    <x v="3"/>
    <n v="2896.58"/>
    <s v="Ee Ling Lim"/>
    <x v="0"/>
    <m/>
    <m/>
    <m/>
    <m/>
    <m/>
    <m/>
    <m/>
    <m/>
    <m/>
    <n v="0"/>
    <n v="0"/>
    <n v="0"/>
    <n v="0"/>
    <n v="0"/>
    <n v="0"/>
    <n v="0"/>
    <n v="0"/>
    <n v="0"/>
    <n v="0"/>
    <m/>
    <n v="0"/>
    <n v="0"/>
    <n v="0"/>
    <n v="0"/>
    <m/>
    <n v="-12"/>
    <n v="-15"/>
    <n v="-10"/>
    <n v="-15"/>
    <m/>
  </r>
  <r>
    <n v="186015008"/>
    <x v="38"/>
    <x v="2"/>
    <m/>
    <x v="1"/>
    <x v="10"/>
    <x v="3"/>
    <n v="2896.58"/>
    <s v="Ee Ling Lim"/>
    <x v="1"/>
    <m/>
    <m/>
    <m/>
    <m/>
    <m/>
    <m/>
    <m/>
    <m/>
    <m/>
    <n v="0"/>
    <m/>
    <m/>
    <n v="0"/>
    <n v="0"/>
    <n v="0"/>
    <n v="0"/>
    <n v="0"/>
    <n v="0"/>
    <n v="0"/>
    <m/>
    <n v="0"/>
    <n v="0"/>
    <n v="0"/>
    <n v="0"/>
    <m/>
    <n v="2"/>
    <n v="3"/>
    <n v="0"/>
    <n v="5"/>
    <m/>
  </r>
  <r>
    <n v="186015008"/>
    <x v="38"/>
    <x v="2"/>
    <m/>
    <x v="1"/>
    <x v="10"/>
    <x v="3"/>
    <n v="2896.58"/>
    <s v="Ee Ling Lim"/>
    <x v="2"/>
    <m/>
    <m/>
    <m/>
    <m/>
    <m/>
    <m/>
    <m/>
    <m/>
    <m/>
    <n v="0"/>
    <m/>
    <m/>
    <m/>
    <n v="0"/>
    <n v="0"/>
    <n v="0"/>
    <n v="0"/>
    <n v="5"/>
    <n v="10"/>
    <n v="15"/>
    <n v="12"/>
    <n v="20"/>
    <n v="20"/>
    <n v="15"/>
    <n v="0"/>
    <n v="0"/>
    <n v="0"/>
    <n v="0"/>
    <n v="0"/>
    <n v="0"/>
  </r>
  <r>
    <n v="186015008"/>
    <x v="38"/>
    <x v="2"/>
    <m/>
    <x v="1"/>
    <x v="10"/>
    <x v="3"/>
    <n v="2896.58"/>
    <s v="Ee Ling Lim"/>
    <x v="3"/>
    <n v="0"/>
    <n v="0"/>
    <n v="0"/>
    <n v="0"/>
    <m/>
    <n v="0"/>
    <n v="0"/>
    <n v="0"/>
    <n v="0"/>
    <m/>
    <n v="0"/>
    <n v="0"/>
    <n v="0"/>
    <n v="0"/>
    <m/>
    <n v="0"/>
    <n v="0"/>
    <n v="0"/>
    <n v="0"/>
    <n v="0"/>
    <n v="0"/>
    <n v="0"/>
    <n v="0"/>
    <n v="0"/>
    <n v="0"/>
    <n v="10"/>
    <n v="12"/>
    <n v="10"/>
    <n v="10"/>
    <n v="0"/>
  </r>
  <r>
    <n v="186015008"/>
    <x v="38"/>
    <x v="2"/>
    <m/>
    <x v="1"/>
    <x v="10"/>
    <x v="3"/>
    <n v="2896.58"/>
    <s v="Ee Ling Lim"/>
    <x v="4"/>
    <m/>
    <m/>
    <m/>
    <m/>
    <m/>
    <m/>
    <m/>
    <m/>
    <m/>
    <n v="0"/>
    <n v="25"/>
    <n v="25"/>
    <n v="0"/>
    <n v="0"/>
    <n v="50"/>
    <n v="0"/>
    <n v="0"/>
    <n v="5"/>
    <n v="10"/>
    <n v="15"/>
    <n v="12"/>
    <n v="20"/>
    <n v="20"/>
    <n v="15"/>
    <n v="0"/>
    <n v="10"/>
    <n v="12"/>
    <n v="10"/>
    <n v="10"/>
    <n v="0"/>
  </r>
  <r>
    <n v="186015008"/>
    <x v="38"/>
    <x v="2"/>
    <m/>
    <x v="1"/>
    <x v="10"/>
    <x v="3"/>
    <n v="2896.58"/>
    <s v="Ee Ling Lim"/>
    <x v="5"/>
    <n v="28"/>
    <n v="25"/>
    <n v="48"/>
    <n v="36"/>
    <m/>
    <n v="17"/>
    <n v="16"/>
    <n v="23"/>
    <n v="24"/>
    <n v="0"/>
    <n v="15"/>
    <n v="2"/>
    <n v="6"/>
    <n v="11"/>
    <n v="34"/>
    <n v="5"/>
    <n v="9"/>
    <n v="9"/>
    <n v="11"/>
    <n v="34"/>
    <n v="30"/>
    <n v="15"/>
    <n v="9"/>
    <n v="18"/>
    <n v="0"/>
    <n v="18.318584070796462"/>
    <n v="15.929203539823009"/>
    <n v="14.336283185840708"/>
    <n v="19.115044247787612"/>
    <n v="0"/>
  </r>
  <r>
    <n v="186015008"/>
    <x v="38"/>
    <x v="2"/>
    <m/>
    <x v="1"/>
    <x v="10"/>
    <x v="3"/>
    <n v="2896.58"/>
    <s v="Ee Ling Lim"/>
    <x v="6"/>
    <n v="0"/>
    <n v="0"/>
    <n v="0"/>
    <n v="0"/>
    <n v="0"/>
    <n v="0"/>
    <n v="0"/>
    <n v="0"/>
    <n v="0"/>
    <n v="0"/>
    <n v="0"/>
    <n v="0"/>
    <n v="0"/>
    <n v="0"/>
    <n v="0"/>
    <n v="0"/>
    <n v="0"/>
    <n v="0"/>
    <n v="0"/>
    <n v="0"/>
    <n v="24"/>
    <n v="2"/>
    <n v="2"/>
    <n v="4"/>
    <m/>
    <n v="3"/>
    <n v="0"/>
    <n v="0"/>
    <n v="0"/>
    <m/>
  </r>
  <r>
    <n v="186015008"/>
    <x v="38"/>
    <x v="2"/>
    <m/>
    <x v="1"/>
    <x v="10"/>
    <x v="3"/>
    <n v="2896.58"/>
    <s v="Ee Ling Lim"/>
    <x v="7"/>
    <m/>
    <m/>
    <m/>
    <m/>
    <m/>
    <m/>
    <m/>
    <m/>
    <m/>
    <m/>
    <m/>
    <m/>
    <m/>
    <m/>
    <m/>
    <n v="24"/>
    <n v="8"/>
    <n v="14"/>
    <n v="8"/>
    <n v="0"/>
    <n v="17"/>
    <n v="13"/>
    <n v="8"/>
    <n v="12"/>
    <n v="0"/>
    <n v="0"/>
    <n v="0"/>
    <n v="0"/>
    <n v="0"/>
    <n v="0"/>
  </r>
  <r>
    <n v="186015008"/>
    <x v="38"/>
    <x v="2"/>
    <n v="10"/>
    <x v="1"/>
    <x v="10"/>
    <x v="3"/>
    <n v="2896.58"/>
    <s v="Ee Ling Lim"/>
    <x v="8"/>
    <n v="49"/>
    <n v="56"/>
    <n v="42"/>
    <n v="21"/>
    <m/>
    <n v="40"/>
    <n v="22"/>
    <n v="31"/>
    <n v="35"/>
    <n v="0"/>
    <n v="41"/>
    <n v="57"/>
    <n v="44"/>
    <n v="35"/>
    <n v="35"/>
    <n v="23"/>
    <n v="15"/>
    <n v="6"/>
    <n v="8"/>
    <m/>
    <n v="5"/>
    <n v="8"/>
    <n v="20"/>
    <n v="24"/>
    <m/>
    <n v="5.6814159292035384"/>
    <n v="-10.24778761061947"/>
    <n v="-24.584070796460178"/>
    <n v="-43.69911504424779"/>
    <m/>
  </r>
  <r>
    <n v="186015008"/>
    <x v="38"/>
    <x v="2"/>
    <n v="10"/>
    <x v="1"/>
    <x v="10"/>
    <x v="3"/>
    <n v="2896.58"/>
    <s v="Ee Ling Lim"/>
    <x v="9"/>
    <n v="49"/>
    <n v="56"/>
    <n v="42"/>
    <n v="21"/>
    <m/>
    <n v="40"/>
    <n v="22"/>
    <n v="31"/>
    <n v="35"/>
    <n v="0"/>
    <n v="41"/>
    <n v="57"/>
    <n v="44"/>
    <n v="35"/>
    <n v="35"/>
    <n v="23"/>
    <n v="15"/>
    <n v="6"/>
    <n v="8"/>
    <m/>
    <n v="5"/>
    <n v="8"/>
    <n v="20"/>
    <n v="24"/>
    <m/>
    <n v="17.681415929203538"/>
    <n v="16.752212389380531"/>
    <n v="12.415929203539823"/>
    <n v="8.3008849557522133"/>
    <m/>
  </r>
  <r>
    <n v="186015008"/>
    <x v="38"/>
    <x v="2"/>
    <m/>
    <x v="1"/>
    <x v="10"/>
    <x v="3"/>
    <n v="2896.58"/>
    <s v="Ee Ling Lim"/>
    <x v="10"/>
    <n v="170253.43999999997"/>
    <n v="194575.35999999999"/>
    <n v="145931.51999999999"/>
    <n v="72965.759999999995"/>
    <n v="0"/>
    <n v="138982.39999999997"/>
    <n v="76440.319999999992"/>
    <n v="107711.35999999999"/>
    <n v="121609.59999999998"/>
    <n v="0"/>
    <n v="142456.95999999999"/>
    <n v="198049.91999999998"/>
    <n v="152880.63999999998"/>
    <n v="101380.3"/>
    <n v="101380.3"/>
    <n v="66621.34"/>
    <n v="43448.7"/>
    <n v="17379.48"/>
    <n v="23172.639999999999"/>
    <m/>
    <n v="14482.9"/>
    <n v="23172.639999999999"/>
    <n v="57931.6"/>
    <n v="69517.919999999998"/>
    <m/>
    <n v="51215.635752212387"/>
    <n v="48524.123362831859"/>
    <n v="35963.732212389383"/>
    <n v="24044.177345132746"/>
    <m/>
  </r>
  <r>
    <n v="186015008"/>
    <x v="38"/>
    <x v="2"/>
    <m/>
    <x v="1"/>
    <x v="10"/>
    <x v="3"/>
    <n v="2896.58"/>
    <s v="Ee Ling Lim"/>
    <x v="11"/>
    <m/>
    <m/>
    <m/>
    <m/>
    <n v="0"/>
    <m/>
    <m/>
    <m/>
    <m/>
    <n v="0"/>
    <n v="142456.95999999999"/>
    <n v="198049.91999999998"/>
    <n v="152880.63999999998"/>
    <n v="101380.3"/>
    <n v="101380.3"/>
    <n v="66621.34"/>
    <n v="43448.7"/>
    <n v="17379.48"/>
    <n v="23172.639999999999"/>
    <m/>
    <n v="14482.9"/>
    <n v="23172.639999999999"/>
    <n v="57931.6"/>
    <n v="69517.919999999998"/>
    <m/>
    <n v="16456.675752212384"/>
    <n v="0"/>
    <n v="0"/>
    <n v="0"/>
    <m/>
  </r>
  <r>
    <n v="186015008"/>
    <x v="38"/>
    <x v="2"/>
    <m/>
    <x v="1"/>
    <x v="10"/>
    <x v="3"/>
    <n v="2896.58"/>
    <s v="Ee Ling Lim"/>
    <x v="12"/>
    <m/>
    <m/>
    <m/>
    <m/>
    <m/>
    <m/>
    <m/>
    <m/>
    <m/>
    <m/>
    <m/>
    <m/>
    <m/>
    <n v="0"/>
    <n v="0"/>
    <n v="0"/>
    <n v="0"/>
    <n v="5"/>
    <n v="10"/>
    <n v="15"/>
    <n v="12"/>
    <n v="20"/>
    <n v="20"/>
    <n v="15"/>
    <n v="0"/>
    <n v="12"/>
    <n v="15"/>
    <n v="10"/>
    <n v="15"/>
    <n v="0"/>
  </r>
  <r>
    <n v="186015009"/>
    <x v="39"/>
    <x v="2"/>
    <m/>
    <x v="1"/>
    <x v="10"/>
    <x v="3"/>
    <n v="4361.2700000000004"/>
    <s v="Ee Ling Lim"/>
    <x v="0"/>
    <m/>
    <m/>
    <m/>
    <m/>
    <m/>
    <m/>
    <m/>
    <m/>
    <m/>
    <n v="0"/>
    <n v="0"/>
    <n v="0"/>
    <n v="14"/>
    <n v="-3"/>
    <n v="11"/>
    <n v="0"/>
    <n v="0"/>
    <n v="0"/>
    <n v="0"/>
    <m/>
    <n v="0"/>
    <n v="0"/>
    <n v="0"/>
    <n v="0"/>
    <m/>
    <n v="-4"/>
    <n v="-4"/>
    <n v="-4"/>
    <n v="-4"/>
    <m/>
  </r>
  <r>
    <n v="186015009"/>
    <x v="39"/>
    <x v="2"/>
    <m/>
    <x v="1"/>
    <x v="10"/>
    <x v="3"/>
    <n v="4361.2700000000004"/>
    <s v="Ee Ling Lim"/>
    <x v="1"/>
    <m/>
    <m/>
    <m/>
    <m/>
    <m/>
    <m/>
    <m/>
    <m/>
    <m/>
    <n v="0"/>
    <m/>
    <m/>
    <n v="-26"/>
    <n v="0"/>
    <n v="-26"/>
    <n v="0"/>
    <n v="0"/>
    <n v="0"/>
    <n v="0"/>
    <m/>
    <n v="0"/>
    <n v="0"/>
    <n v="0"/>
    <n v="0"/>
    <m/>
    <n v="4"/>
    <n v="4"/>
    <n v="4"/>
    <n v="-1"/>
    <m/>
  </r>
  <r>
    <n v="186015009"/>
    <x v="39"/>
    <x v="2"/>
    <m/>
    <x v="1"/>
    <x v="10"/>
    <x v="3"/>
    <n v="4361.2700000000004"/>
    <s v="Ee Ling Lim"/>
    <x v="2"/>
    <m/>
    <m/>
    <m/>
    <m/>
    <m/>
    <m/>
    <m/>
    <m/>
    <m/>
    <n v="0"/>
    <m/>
    <m/>
    <m/>
    <n v="0"/>
    <n v="0"/>
    <n v="10"/>
    <n v="23"/>
    <n v="25"/>
    <n v="30"/>
    <n v="88"/>
    <n v="0"/>
    <n v="0"/>
    <n v="15"/>
    <n v="0"/>
    <n v="0"/>
    <n v="0"/>
    <n v="0"/>
    <n v="0"/>
    <n v="0"/>
    <n v="0"/>
  </r>
  <r>
    <n v="186015009"/>
    <x v="39"/>
    <x v="2"/>
    <m/>
    <x v="1"/>
    <x v="10"/>
    <x v="3"/>
    <n v="4361.2700000000004"/>
    <s v="Ee Ling Lim"/>
    <x v="3"/>
    <n v="0"/>
    <n v="0"/>
    <n v="0"/>
    <n v="0"/>
    <m/>
    <n v="0"/>
    <n v="0"/>
    <n v="0"/>
    <n v="0"/>
    <m/>
    <n v="0"/>
    <n v="0"/>
    <n v="0"/>
    <n v="0"/>
    <m/>
    <n v="24"/>
    <n v="9"/>
    <n v="2"/>
    <n v="0"/>
    <n v="35"/>
    <n v="0"/>
    <n v="0"/>
    <n v="0"/>
    <n v="0"/>
    <n v="0"/>
    <n v="0"/>
    <n v="0"/>
    <n v="0"/>
    <n v="5"/>
    <n v="0"/>
  </r>
  <r>
    <n v="186015009"/>
    <x v="39"/>
    <x v="2"/>
    <m/>
    <x v="1"/>
    <x v="10"/>
    <x v="3"/>
    <n v="4361.2700000000004"/>
    <s v="Ee Ling Lim"/>
    <x v="4"/>
    <m/>
    <m/>
    <m/>
    <m/>
    <m/>
    <m/>
    <m/>
    <m/>
    <m/>
    <n v="0"/>
    <n v="25"/>
    <n v="25"/>
    <n v="26"/>
    <n v="13"/>
    <n v="89"/>
    <n v="10"/>
    <n v="23"/>
    <n v="25"/>
    <n v="30"/>
    <n v="88"/>
    <n v="0"/>
    <n v="0"/>
    <n v="15"/>
    <n v="0"/>
    <n v="0"/>
    <n v="0"/>
    <n v="0"/>
    <n v="0"/>
    <n v="5"/>
    <n v="0"/>
  </r>
  <r>
    <n v="186015009"/>
    <x v="39"/>
    <x v="2"/>
    <m/>
    <x v="1"/>
    <x v="10"/>
    <x v="3"/>
    <n v="4361.2700000000004"/>
    <s v="Ee Ling Lim"/>
    <x v="5"/>
    <n v="18"/>
    <n v="26"/>
    <n v="31"/>
    <n v="44"/>
    <m/>
    <n v="6"/>
    <n v="27"/>
    <n v="26"/>
    <n v="18"/>
    <n v="0"/>
    <n v="27"/>
    <n v="27"/>
    <n v="26"/>
    <n v="25"/>
    <n v="105"/>
    <n v="21"/>
    <n v="9"/>
    <n v="13"/>
    <n v="15"/>
    <n v="58"/>
    <n v="4"/>
    <n v="11"/>
    <n v="4"/>
    <n v="16"/>
    <n v="0"/>
    <n v="8.9048672566371678"/>
    <n v="7.7433628318584065"/>
    <n v="6.9690265486725655"/>
    <n v="9.2920353982300874"/>
    <n v="0"/>
  </r>
  <r>
    <n v="186015009"/>
    <x v="39"/>
    <x v="2"/>
    <m/>
    <x v="1"/>
    <x v="10"/>
    <x v="3"/>
    <n v="4361.2700000000004"/>
    <s v="Ee Ling Lim"/>
    <x v="6"/>
    <n v="0"/>
    <n v="0"/>
    <n v="0"/>
    <n v="0"/>
    <n v="0"/>
    <n v="0"/>
    <n v="0"/>
    <n v="0"/>
    <n v="0"/>
    <n v="0"/>
    <n v="0"/>
    <n v="0"/>
    <n v="0"/>
    <n v="0"/>
    <n v="0"/>
    <n v="0"/>
    <n v="0"/>
    <n v="0"/>
    <n v="0"/>
    <n v="0"/>
    <n v="19"/>
    <n v="0"/>
    <n v="1"/>
    <n v="0"/>
    <m/>
    <n v="1"/>
    <n v="0"/>
    <n v="0"/>
    <n v="0"/>
    <m/>
  </r>
  <r>
    <n v="186015009"/>
    <x v="39"/>
    <x v="2"/>
    <m/>
    <x v="1"/>
    <x v="10"/>
    <x v="3"/>
    <n v="4361.2700000000004"/>
    <s v="Ee Ling Lim"/>
    <x v="7"/>
    <m/>
    <m/>
    <m/>
    <m/>
    <m/>
    <m/>
    <m/>
    <m/>
    <m/>
    <m/>
    <m/>
    <m/>
    <m/>
    <m/>
    <m/>
    <n v="26"/>
    <n v="16"/>
    <n v="12"/>
    <n v="17"/>
    <n v="0"/>
    <n v="5"/>
    <n v="8"/>
    <n v="4"/>
    <n v="15"/>
    <n v="0"/>
    <n v="0"/>
    <n v="0"/>
    <n v="0"/>
    <n v="0"/>
    <n v="0"/>
  </r>
  <r>
    <n v="186015009"/>
    <x v="39"/>
    <x v="2"/>
    <n v="10"/>
    <x v="1"/>
    <x v="10"/>
    <x v="3"/>
    <n v="4361.2700000000004"/>
    <s v="Ee Ling Lim"/>
    <x v="8"/>
    <n v="18"/>
    <n v="19"/>
    <n v="15"/>
    <n v="25"/>
    <m/>
    <n v="15"/>
    <n v="13"/>
    <n v="32"/>
    <n v="16"/>
    <n v="0"/>
    <n v="31"/>
    <n v="28"/>
    <n v="32"/>
    <n v="16"/>
    <n v="16"/>
    <n v="2"/>
    <n v="15"/>
    <n v="31"/>
    <n v="42"/>
    <m/>
    <n v="37"/>
    <n v="30"/>
    <n v="40"/>
    <n v="25"/>
    <m/>
    <n v="16.095132743362832"/>
    <n v="8.3517699115044266"/>
    <n v="1.3827433628318611"/>
    <n v="-7.9092920353982263"/>
    <m/>
  </r>
  <r>
    <n v="186015009"/>
    <x v="39"/>
    <x v="2"/>
    <n v="10"/>
    <x v="1"/>
    <x v="10"/>
    <x v="3"/>
    <n v="4361.2700000000004"/>
    <s v="Ee Ling Lim"/>
    <x v="9"/>
    <n v="18"/>
    <n v="19"/>
    <n v="15"/>
    <n v="25"/>
    <m/>
    <n v="15"/>
    <n v="13"/>
    <n v="32"/>
    <n v="16"/>
    <n v="0"/>
    <n v="31"/>
    <n v="28"/>
    <n v="32"/>
    <n v="16"/>
    <n v="16"/>
    <n v="2"/>
    <n v="15"/>
    <n v="31"/>
    <n v="42"/>
    <m/>
    <n v="37"/>
    <n v="30"/>
    <n v="40"/>
    <n v="25"/>
    <m/>
    <n v="20.095132743362832"/>
    <n v="16.351769911504427"/>
    <n v="13.38274336283186"/>
    <n v="8.0907079646017728"/>
    <m/>
  </r>
  <r>
    <n v="186015009"/>
    <x v="39"/>
    <x v="2"/>
    <m/>
    <x v="1"/>
    <x v="10"/>
    <x v="3"/>
    <n v="4361.2700000000004"/>
    <s v="Ee Ling Lim"/>
    <x v="10"/>
    <n v="98355.78"/>
    <n v="103819.99"/>
    <n v="81963.149999999994"/>
    <n v="136605.25"/>
    <n v="0"/>
    <n v="81963.149999999994"/>
    <n v="71034.73"/>
    <n v="174854.72"/>
    <n v="87427.36"/>
    <n v="0"/>
    <n v="169390.51"/>
    <n v="152997.88"/>
    <n v="174854.72"/>
    <n v="69780.320000000007"/>
    <n v="69780.320000000007"/>
    <n v="8722.5400000000009"/>
    <n v="65419.05"/>
    <n v="135199.37000000002"/>
    <n v="183173.34000000003"/>
    <m/>
    <n v="161366.99000000002"/>
    <n v="130838.1"/>
    <n v="174450.80000000002"/>
    <n v="109031.75000000001"/>
    <m/>
    <n v="87640.299579646031"/>
    <n v="71314.483561946923"/>
    <n v="58365.757146017713"/>
    <n v="35285.761924778781"/>
    <m/>
  </r>
  <r>
    <n v="186015009"/>
    <x v="39"/>
    <x v="2"/>
    <m/>
    <x v="1"/>
    <x v="10"/>
    <x v="3"/>
    <n v="4361.2700000000004"/>
    <s v="Ee Ling Lim"/>
    <x v="11"/>
    <m/>
    <m/>
    <m/>
    <m/>
    <n v="0"/>
    <m/>
    <m/>
    <m/>
    <m/>
    <n v="0"/>
    <n v="169390.51"/>
    <n v="152997.88"/>
    <n v="174854.72"/>
    <n v="69780.320000000007"/>
    <n v="69780.320000000007"/>
    <n v="8722.5400000000009"/>
    <n v="65419.05"/>
    <n v="135199.37000000002"/>
    <n v="183173.34000000003"/>
    <m/>
    <n v="161366.99000000002"/>
    <n v="130838.1"/>
    <n v="174450.80000000002"/>
    <n v="109031.75000000001"/>
    <m/>
    <n v="70195.219579646029"/>
    <n v="36424.323561946912"/>
    <n v="6030.5171460177116"/>
    <n v="0"/>
    <m/>
  </r>
  <r>
    <n v="186015009"/>
    <x v="39"/>
    <x v="2"/>
    <m/>
    <x v="1"/>
    <x v="10"/>
    <x v="3"/>
    <n v="4361.2700000000004"/>
    <s v="Ee Ling Lim"/>
    <x v="12"/>
    <m/>
    <m/>
    <m/>
    <m/>
    <m/>
    <m/>
    <m/>
    <m/>
    <m/>
    <m/>
    <m/>
    <m/>
    <m/>
    <n v="3"/>
    <n v="3"/>
    <n v="10"/>
    <n v="23"/>
    <n v="25"/>
    <n v="30"/>
    <n v="88"/>
    <n v="0"/>
    <n v="0"/>
    <n v="15"/>
    <n v="0"/>
    <n v="0"/>
    <n v="4"/>
    <n v="4"/>
    <n v="4"/>
    <n v="4"/>
    <n v="0"/>
  </r>
  <r>
    <n v="186015010"/>
    <x v="40"/>
    <x v="2"/>
    <m/>
    <x v="1"/>
    <x v="10"/>
    <x v="3"/>
    <n v="934.47"/>
    <s v="Ee Ling Lim"/>
    <x v="0"/>
    <m/>
    <m/>
    <m/>
    <m/>
    <m/>
    <m/>
    <m/>
    <m/>
    <m/>
    <n v="0"/>
    <n v="0"/>
    <n v="0"/>
    <n v="140"/>
    <n v="-130"/>
    <n v="10"/>
    <n v="0"/>
    <n v="0"/>
    <n v="0"/>
    <n v="0"/>
    <m/>
    <n v="0"/>
    <n v="0"/>
    <n v="0"/>
    <n v="0"/>
    <m/>
    <n v="-40"/>
    <n v="-45"/>
    <n v="-45"/>
    <n v="-55"/>
    <m/>
  </r>
  <r>
    <n v="186015010"/>
    <x v="40"/>
    <x v="2"/>
    <m/>
    <x v="1"/>
    <x v="10"/>
    <x v="3"/>
    <n v="934.47"/>
    <s v="Ee Ling Lim"/>
    <x v="1"/>
    <m/>
    <m/>
    <m/>
    <m/>
    <m/>
    <m/>
    <m/>
    <m/>
    <m/>
    <n v="0"/>
    <m/>
    <m/>
    <n v="-98"/>
    <n v="0"/>
    <n v="-98"/>
    <n v="0"/>
    <n v="0"/>
    <n v="0"/>
    <n v="0"/>
    <m/>
    <n v="0"/>
    <n v="0"/>
    <n v="0"/>
    <n v="0"/>
    <m/>
    <n v="0"/>
    <n v="5"/>
    <n v="5"/>
    <n v="15"/>
    <m/>
  </r>
  <r>
    <n v="186015010"/>
    <x v="40"/>
    <x v="2"/>
    <m/>
    <x v="1"/>
    <x v="10"/>
    <x v="3"/>
    <n v="934.47"/>
    <s v="Ee Ling Lim"/>
    <x v="2"/>
    <m/>
    <m/>
    <m/>
    <m/>
    <m/>
    <m/>
    <m/>
    <m/>
    <m/>
    <n v="0"/>
    <m/>
    <m/>
    <m/>
    <n v="0"/>
    <n v="0"/>
    <n v="160"/>
    <n v="130"/>
    <n v="120"/>
    <n v="85"/>
    <n v="495"/>
    <n v="80"/>
    <n v="75"/>
    <n v="54"/>
    <n v="20"/>
    <n v="0"/>
    <n v="0"/>
    <n v="0"/>
    <n v="0"/>
    <n v="0"/>
    <n v="0"/>
  </r>
  <r>
    <n v="186015010"/>
    <x v="40"/>
    <x v="2"/>
    <m/>
    <x v="1"/>
    <x v="10"/>
    <x v="3"/>
    <n v="934.47"/>
    <s v="Ee Ling Lim"/>
    <x v="3"/>
    <n v="0"/>
    <n v="0"/>
    <n v="0"/>
    <n v="0"/>
    <m/>
    <n v="0"/>
    <n v="0"/>
    <n v="0"/>
    <n v="0"/>
    <m/>
    <n v="0"/>
    <n v="0"/>
    <n v="0"/>
    <n v="0"/>
    <m/>
    <n v="107"/>
    <n v="107"/>
    <n v="53"/>
    <n v="41"/>
    <n v="308"/>
    <n v="0"/>
    <n v="0"/>
    <n v="0"/>
    <n v="0"/>
    <n v="0"/>
    <n v="40"/>
    <n v="40"/>
    <n v="40"/>
    <n v="40"/>
    <n v="0"/>
  </r>
  <r>
    <n v="186015010"/>
    <x v="40"/>
    <x v="2"/>
    <m/>
    <x v="1"/>
    <x v="10"/>
    <x v="3"/>
    <n v="934.47"/>
    <s v="Ee Ling Lim"/>
    <x v="4"/>
    <m/>
    <m/>
    <m/>
    <m/>
    <m/>
    <m/>
    <m/>
    <m/>
    <m/>
    <n v="0"/>
    <n v="181"/>
    <n v="237"/>
    <n v="98"/>
    <n v="130"/>
    <n v="646"/>
    <n v="160"/>
    <n v="130"/>
    <n v="120"/>
    <n v="85"/>
    <n v="495"/>
    <n v="80"/>
    <n v="75"/>
    <n v="54"/>
    <n v="20"/>
    <n v="0"/>
    <n v="40"/>
    <n v="40"/>
    <n v="40"/>
    <n v="40"/>
    <n v="0"/>
  </r>
  <r>
    <n v="186015010"/>
    <x v="40"/>
    <x v="2"/>
    <m/>
    <x v="1"/>
    <x v="10"/>
    <x v="3"/>
    <n v="934.47"/>
    <s v="Ee Ling Lim"/>
    <x v="5"/>
    <n v="321"/>
    <n v="449"/>
    <n v="399"/>
    <n v="464"/>
    <m/>
    <n v="305"/>
    <n v="298"/>
    <n v="237"/>
    <n v="316"/>
    <n v="0"/>
    <n v="187"/>
    <n v="204"/>
    <n v="186"/>
    <n v="158"/>
    <n v="735"/>
    <n v="133"/>
    <n v="118"/>
    <n v="81"/>
    <n v="94"/>
    <n v="426"/>
    <n v="79"/>
    <n v="65"/>
    <n v="34"/>
    <n v="73"/>
    <n v="0"/>
    <n v="63.860619469026553"/>
    <n v="55.530973451327434"/>
    <n v="49.977876106194692"/>
    <n v="66.637168141592923"/>
    <n v="0"/>
  </r>
  <r>
    <n v="186015010"/>
    <x v="40"/>
    <x v="2"/>
    <m/>
    <x v="1"/>
    <x v="10"/>
    <x v="3"/>
    <n v="934.47"/>
    <s v="Ee Ling Lim"/>
    <x v="6"/>
    <n v="0"/>
    <n v="0"/>
    <n v="0"/>
    <n v="0"/>
    <n v="0"/>
    <n v="0"/>
    <n v="0"/>
    <n v="0"/>
    <n v="0"/>
    <n v="0"/>
    <n v="0"/>
    <n v="0"/>
    <n v="0"/>
    <n v="0"/>
    <n v="0"/>
    <n v="0"/>
    <n v="0"/>
    <n v="0"/>
    <n v="0"/>
    <n v="0"/>
    <n v="19"/>
    <n v="13"/>
    <n v="11"/>
    <n v="15"/>
    <m/>
    <n v="9"/>
    <n v="0"/>
    <n v="0"/>
    <n v="0"/>
    <m/>
  </r>
  <r>
    <n v="186015010"/>
    <x v="40"/>
    <x v="2"/>
    <m/>
    <x v="1"/>
    <x v="10"/>
    <x v="3"/>
    <n v="934.47"/>
    <s v="Ee Ling Lim"/>
    <x v="7"/>
    <m/>
    <m/>
    <m/>
    <m/>
    <m/>
    <m/>
    <m/>
    <m/>
    <m/>
    <m/>
    <m/>
    <m/>
    <m/>
    <m/>
    <m/>
    <n v="147"/>
    <n v="120"/>
    <n v="99"/>
    <n v="113"/>
    <n v="0"/>
    <n v="79"/>
    <n v="61"/>
    <n v="40"/>
    <n v="74"/>
    <n v="0"/>
    <n v="0"/>
    <n v="0"/>
    <n v="0"/>
    <n v="0"/>
    <n v="0"/>
  </r>
  <r>
    <n v="186015010"/>
    <x v="40"/>
    <x v="2"/>
    <n v="90"/>
    <x v="1"/>
    <x v="10"/>
    <x v="3"/>
    <n v="934.47"/>
    <s v="Ee Ling Lim"/>
    <x v="8"/>
    <n v="184"/>
    <n v="112"/>
    <n v="100"/>
    <n v="122"/>
    <m/>
    <n v="176"/>
    <n v="232"/>
    <n v="213"/>
    <n v="62"/>
    <n v="0"/>
    <n v="166"/>
    <n v="198"/>
    <n v="113"/>
    <n v="59"/>
    <n v="59"/>
    <n v="63"/>
    <n v="103"/>
    <n v="129"/>
    <n v="107"/>
    <m/>
    <n v="106"/>
    <n v="121"/>
    <n v="136"/>
    <n v="78"/>
    <m/>
    <n v="14.139380530973447"/>
    <n v="-41.391592920353986"/>
    <n v="-91.369469026548671"/>
    <n v="-158.00663716814159"/>
    <m/>
  </r>
  <r>
    <n v="186015010"/>
    <x v="40"/>
    <x v="2"/>
    <n v="90"/>
    <x v="1"/>
    <x v="10"/>
    <x v="3"/>
    <n v="934.47"/>
    <s v="Ee Ling Lim"/>
    <x v="9"/>
    <n v="184"/>
    <n v="112"/>
    <n v="100"/>
    <n v="122"/>
    <m/>
    <n v="176"/>
    <n v="232"/>
    <n v="213"/>
    <n v="62"/>
    <n v="0"/>
    <n v="166"/>
    <n v="198"/>
    <n v="113"/>
    <n v="59"/>
    <n v="59"/>
    <n v="63"/>
    <n v="103"/>
    <n v="129"/>
    <n v="107"/>
    <m/>
    <n v="106"/>
    <n v="121"/>
    <n v="136"/>
    <n v="78"/>
    <m/>
    <n v="54.139380530973447"/>
    <n v="43.608407079646021"/>
    <n v="38.630530973451322"/>
    <n v="26.993362831858406"/>
    <m/>
  </r>
  <r>
    <n v="186015010"/>
    <x v="40"/>
    <x v="2"/>
    <m/>
    <x v="1"/>
    <x v="10"/>
    <x v="3"/>
    <n v="934.47"/>
    <s v="Ee Ling Lim"/>
    <x v="10"/>
    <n v="207555.68"/>
    <n v="126338.23999999999"/>
    <n v="112802"/>
    <n v="137618.44"/>
    <n v="0"/>
    <n v="198531.52"/>
    <n v="261700.63999999998"/>
    <n v="240268.26"/>
    <n v="69937.240000000005"/>
    <n v="0"/>
    <n v="187251.32"/>
    <n v="223347.96"/>
    <n v="111673.98"/>
    <n v="55133.73"/>
    <n v="55133.73"/>
    <n v="58871.61"/>
    <n v="96250.41"/>
    <n v="120546.63"/>
    <n v="99988.290000000008"/>
    <m/>
    <n v="99053.82"/>
    <n v="113070.87000000001"/>
    <n v="127087.92"/>
    <n v="72888.66"/>
    <m/>
    <n v="50591.626924778757"/>
    <n v="40750.748163716817"/>
    <n v="36099.072278761058"/>
    <n v="25224.487765486723"/>
    <m/>
  </r>
  <r>
    <n v="186015010"/>
    <x v="40"/>
    <x v="2"/>
    <m/>
    <x v="1"/>
    <x v="10"/>
    <x v="3"/>
    <n v="934.47"/>
    <s v="Ee Ling Lim"/>
    <x v="11"/>
    <m/>
    <m/>
    <m/>
    <m/>
    <n v="0"/>
    <m/>
    <m/>
    <m/>
    <m/>
    <n v="0"/>
    <n v="187251.32"/>
    <n v="223347.96"/>
    <n v="111673.98"/>
    <n v="55133.73"/>
    <n v="55133.73"/>
    <n v="58871.61"/>
    <n v="96250.41"/>
    <n v="120546.63"/>
    <n v="99988.290000000008"/>
    <m/>
    <n v="99053.82"/>
    <n v="113070.87000000001"/>
    <n v="127087.92"/>
    <n v="72888.66"/>
    <m/>
    <n v="13212.826924778758"/>
    <n v="0"/>
    <n v="0"/>
    <n v="0"/>
    <m/>
  </r>
  <r>
    <n v="186015010"/>
    <x v="40"/>
    <x v="2"/>
    <m/>
    <x v="1"/>
    <x v="10"/>
    <x v="3"/>
    <n v="934.47"/>
    <s v="Ee Ling Lim"/>
    <x v="12"/>
    <m/>
    <m/>
    <m/>
    <m/>
    <m/>
    <m/>
    <m/>
    <m/>
    <m/>
    <m/>
    <m/>
    <m/>
    <m/>
    <n v="130"/>
    <n v="130"/>
    <n v="160"/>
    <n v="130"/>
    <n v="120"/>
    <n v="85"/>
    <n v="495"/>
    <n v="80"/>
    <n v="75"/>
    <n v="54"/>
    <n v="20"/>
    <n v="0"/>
    <n v="40"/>
    <n v="45"/>
    <n v="45"/>
    <n v="55"/>
    <n v="0"/>
  </r>
  <r>
    <n v="186015011"/>
    <x v="41"/>
    <x v="2"/>
    <m/>
    <x v="1"/>
    <x v="11"/>
    <x v="3"/>
    <n v="1210.21"/>
    <s v="Ee Ling Lim"/>
    <x v="0"/>
    <m/>
    <m/>
    <m/>
    <m/>
    <m/>
    <m/>
    <m/>
    <m/>
    <m/>
    <n v="0"/>
    <n v="0"/>
    <n v="0"/>
    <n v="641"/>
    <n v="-150"/>
    <n v="491"/>
    <n v="0"/>
    <n v="0"/>
    <n v="0"/>
    <n v="0"/>
    <m/>
    <n v="0"/>
    <n v="0"/>
    <n v="0"/>
    <n v="0"/>
    <m/>
    <n v="-230"/>
    <n v="-200"/>
    <n v="-210"/>
    <n v="-250"/>
    <m/>
  </r>
  <r>
    <n v="186015011"/>
    <x v="41"/>
    <x v="2"/>
    <m/>
    <x v="1"/>
    <x v="11"/>
    <x v="3"/>
    <n v="1210.21"/>
    <s v="Ee Ling Lim"/>
    <x v="1"/>
    <m/>
    <m/>
    <m/>
    <m/>
    <m/>
    <m/>
    <m/>
    <m/>
    <m/>
    <n v="0"/>
    <m/>
    <m/>
    <n v="-120"/>
    <n v="0"/>
    <n v="-120"/>
    <n v="0"/>
    <n v="0"/>
    <n v="0"/>
    <n v="0"/>
    <m/>
    <n v="0"/>
    <n v="0"/>
    <n v="0"/>
    <n v="0"/>
    <m/>
    <n v="68"/>
    <n v="0"/>
    <n v="10"/>
    <n v="20"/>
    <m/>
  </r>
  <r>
    <n v="186015011"/>
    <x v="41"/>
    <x v="2"/>
    <m/>
    <x v="1"/>
    <x v="11"/>
    <x v="3"/>
    <n v="1210.21"/>
    <s v="Ee Ling Lim"/>
    <x v="2"/>
    <m/>
    <m/>
    <m/>
    <m/>
    <m/>
    <m/>
    <m/>
    <m/>
    <m/>
    <n v="0"/>
    <m/>
    <m/>
    <m/>
    <n v="0"/>
    <n v="0"/>
    <n v="161"/>
    <n v="185"/>
    <n v="170"/>
    <n v="200"/>
    <n v="716"/>
    <n v="125"/>
    <n v="185"/>
    <n v="196"/>
    <n v="213"/>
    <n v="0"/>
    <n v="0"/>
    <n v="0"/>
    <n v="0"/>
    <n v="0"/>
    <n v="0"/>
  </r>
  <r>
    <n v="186015011"/>
    <x v="41"/>
    <x v="2"/>
    <m/>
    <x v="1"/>
    <x v="11"/>
    <x v="3"/>
    <n v="1210.21"/>
    <s v="Ee Ling Lim"/>
    <x v="3"/>
    <n v="0"/>
    <n v="0"/>
    <n v="0"/>
    <n v="0"/>
    <m/>
    <n v="0"/>
    <n v="0"/>
    <n v="0"/>
    <n v="0"/>
    <m/>
    <n v="0"/>
    <n v="0"/>
    <n v="0"/>
    <n v="0"/>
    <m/>
    <n v="150.25888666877643"/>
    <n v="181.40468240795607"/>
    <n v="181.36599423631125"/>
    <n v="215.86109510086456"/>
    <n v="728.89065841390834"/>
    <n v="160"/>
    <n v="175"/>
    <n v="160"/>
    <n v="200"/>
    <n v="0"/>
    <n v="170"/>
    <n v="200"/>
    <n v="200"/>
    <n v="230"/>
    <n v="0"/>
  </r>
  <r>
    <n v="186015011"/>
    <x v="41"/>
    <x v="2"/>
    <m/>
    <x v="1"/>
    <x v="11"/>
    <x v="3"/>
    <n v="1210.21"/>
    <s v="Ee Ling Lim"/>
    <x v="4"/>
    <m/>
    <m/>
    <m/>
    <m/>
    <m/>
    <m/>
    <m/>
    <m/>
    <m/>
    <n v="0"/>
    <n v="164"/>
    <n v="212"/>
    <n v="120"/>
    <n v="150"/>
    <n v="646"/>
    <n v="161"/>
    <n v="185"/>
    <n v="170"/>
    <n v="200"/>
    <n v="716"/>
    <n v="125"/>
    <n v="185"/>
    <n v="196"/>
    <n v="213"/>
    <n v="0"/>
    <n v="162"/>
    <n v="200"/>
    <n v="200"/>
    <n v="230"/>
    <n v="0"/>
  </r>
  <r>
    <n v="186015011"/>
    <x v="41"/>
    <x v="2"/>
    <m/>
    <x v="1"/>
    <x v="11"/>
    <x v="3"/>
    <n v="1210.21"/>
    <s v="Ee Ling Lim"/>
    <x v="5"/>
    <n v="36"/>
    <n v="76"/>
    <n v="77"/>
    <n v="71"/>
    <m/>
    <n v="53"/>
    <n v="50"/>
    <n v="98"/>
    <n v="160"/>
    <n v="0"/>
    <n v="99"/>
    <n v="176"/>
    <n v="144"/>
    <n v="196"/>
    <n v="615"/>
    <n v="134"/>
    <n v="189"/>
    <n v="161"/>
    <n v="180"/>
    <n v="664"/>
    <n v="144"/>
    <n v="177"/>
    <n v="187"/>
    <n v="248"/>
    <n v="0"/>
    <n v="193.99945459503681"/>
    <n v="205.33842377965641"/>
    <n v="197.71038996454868"/>
    <n v="248.8388328333788"/>
    <n v="0"/>
  </r>
  <r>
    <n v="186015011"/>
    <x v="41"/>
    <x v="2"/>
    <m/>
    <x v="1"/>
    <x v="11"/>
    <x v="3"/>
    <n v="1210.21"/>
    <s v="Ee Ling Lim"/>
    <x v="6"/>
    <n v="0"/>
    <n v="0"/>
    <n v="0"/>
    <n v="0"/>
    <n v="0"/>
    <n v="0"/>
    <n v="0"/>
    <n v="0"/>
    <n v="0"/>
    <n v="0"/>
    <n v="0"/>
    <n v="0"/>
    <n v="0"/>
    <n v="0"/>
    <n v="0"/>
    <n v="0"/>
    <n v="0"/>
    <n v="0"/>
    <n v="0"/>
    <n v="0"/>
    <n v="6"/>
    <n v="24"/>
    <n v="21"/>
    <n v="27"/>
    <m/>
    <n v="23"/>
    <n v="0"/>
    <n v="0"/>
    <n v="0"/>
    <m/>
  </r>
  <r>
    <n v="186015011"/>
    <x v="41"/>
    <x v="2"/>
    <m/>
    <x v="1"/>
    <x v="11"/>
    <x v="3"/>
    <n v="1210.21"/>
    <s v="Ee Ling Lim"/>
    <x v="7"/>
    <m/>
    <m/>
    <m/>
    <m/>
    <m/>
    <m/>
    <m/>
    <m/>
    <m/>
    <m/>
    <m/>
    <m/>
    <m/>
    <m/>
    <m/>
    <n v="154"/>
    <n v="183"/>
    <n v="150"/>
    <n v="211"/>
    <n v="0"/>
    <n v="142"/>
    <n v="166"/>
    <n v="180"/>
    <n v="254"/>
    <n v="0"/>
    <n v="0"/>
    <n v="0"/>
    <n v="0"/>
    <n v="0"/>
    <n v="0"/>
  </r>
  <r>
    <n v="186015011"/>
    <x v="41"/>
    <x v="2"/>
    <n v="50"/>
    <x v="1"/>
    <x v="11"/>
    <x v="3"/>
    <n v="1210.21"/>
    <s v="Ee Ling Lim"/>
    <x v="8"/>
    <n v="56"/>
    <n v="45"/>
    <n v="25"/>
    <n v="43"/>
    <m/>
    <n v="53"/>
    <n v="57"/>
    <n v="37"/>
    <n v="69"/>
    <n v="0"/>
    <n v="74"/>
    <n v="128"/>
    <n v="97"/>
    <n v="69"/>
    <n v="69"/>
    <n v="56"/>
    <n v="71"/>
    <n v="96"/>
    <n v="89"/>
    <m/>
    <n v="75"/>
    <n v="78"/>
    <n v="89"/>
    <n v="54"/>
    <m/>
    <n v="-139.99945459503681"/>
    <n v="-345.33787837469322"/>
    <n v="-543.04826833924187"/>
    <n v="-791.88710117262065"/>
    <m/>
  </r>
  <r>
    <n v="186015011"/>
    <x v="41"/>
    <x v="2"/>
    <n v="50"/>
    <x v="1"/>
    <x v="11"/>
    <x v="3"/>
    <n v="1210.21"/>
    <s v="Ee Ling Lim"/>
    <x v="9"/>
    <n v="56"/>
    <n v="45"/>
    <n v="25"/>
    <n v="43"/>
    <m/>
    <n v="53"/>
    <n v="57"/>
    <n v="37"/>
    <n v="69"/>
    <n v="0"/>
    <n v="74"/>
    <n v="128"/>
    <n v="97"/>
    <n v="69"/>
    <n v="69"/>
    <n v="56"/>
    <n v="71"/>
    <n v="96"/>
    <n v="89"/>
    <m/>
    <n v="75"/>
    <n v="78"/>
    <n v="89"/>
    <n v="54"/>
    <m/>
    <n v="90.000545404963191"/>
    <n v="84.662121625306781"/>
    <n v="96.951731660758099"/>
    <n v="98.112898827379325"/>
    <m/>
  </r>
  <r>
    <n v="186015011"/>
    <x v="41"/>
    <x v="2"/>
    <m/>
    <x v="1"/>
    <x v="11"/>
    <x v="3"/>
    <n v="1210.21"/>
    <s v="Ee Ling Lim"/>
    <x v="10"/>
    <n v="66069.360000000015"/>
    <n v="53091.450000000004"/>
    <n v="29495.250000000004"/>
    <n v="50731.830000000009"/>
    <n v="0"/>
    <n v="62529.930000000008"/>
    <n v="67249.170000000013"/>
    <n v="43652.970000000008"/>
    <n v="81406.890000000014"/>
    <n v="0"/>
    <n v="87305.940000000017"/>
    <n v="151015.68000000002"/>
    <n v="81406.890000000014"/>
    <n v="83504.490000000005"/>
    <n v="83504.490000000005"/>
    <n v="67771.760000000009"/>
    <n v="85924.91"/>
    <n v="116180.16"/>
    <n v="107708.69"/>
    <m/>
    <n v="90765.75"/>
    <n v="94396.38"/>
    <n v="107708.69"/>
    <n v="65351.340000000004"/>
    <m/>
    <n v="108919.5600545405"/>
    <n v="102458.94621216253"/>
    <n v="117331.95517316606"/>
    <n v="118737.21128988273"/>
    <m/>
  </r>
  <r>
    <n v="186015011"/>
    <x v="41"/>
    <x v="2"/>
    <n v="0"/>
    <x v="1"/>
    <x v="11"/>
    <x v="3"/>
    <n v="1210.21"/>
    <s v="Ee Ling Lim"/>
    <x v="11"/>
    <m/>
    <m/>
    <m/>
    <m/>
    <n v="0"/>
    <m/>
    <m/>
    <m/>
    <m/>
    <n v="0"/>
    <n v="87305.940000000017"/>
    <n v="151015.68000000002"/>
    <n v="81406.890000000014"/>
    <n v="83504.490000000005"/>
    <n v="83504.490000000005"/>
    <n v="67771.760000000009"/>
    <n v="85924.91"/>
    <n v="116180.16"/>
    <n v="107708.69"/>
    <m/>
    <n v="90765.75"/>
    <n v="94396.38"/>
    <n v="107708.69"/>
    <n v="65351.340000000004"/>
    <m/>
    <n v="0"/>
    <n v="0"/>
    <n v="0"/>
    <n v="0"/>
    <m/>
  </r>
  <r>
    <n v="186015011"/>
    <x v="41"/>
    <x v="2"/>
    <m/>
    <x v="1"/>
    <x v="11"/>
    <x v="3"/>
    <n v="1210.21"/>
    <s v="Ee Ling Lim"/>
    <x v="12"/>
    <m/>
    <m/>
    <m/>
    <m/>
    <m/>
    <m/>
    <m/>
    <m/>
    <m/>
    <m/>
    <m/>
    <m/>
    <m/>
    <n v="150"/>
    <n v="150"/>
    <n v="161"/>
    <n v="185"/>
    <n v="170"/>
    <n v="200"/>
    <n v="716"/>
    <n v="125"/>
    <n v="185"/>
    <n v="196"/>
    <n v="213"/>
    <n v="0"/>
    <n v="230"/>
    <n v="200"/>
    <n v="210"/>
    <n v="250"/>
    <n v="0"/>
  </r>
  <r>
    <n v="186015012"/>
    <x v="42"/>
    <x v="1"/>
    <m/>
    <x v="1"/>
    <x v="12"/>
    <x v="6"/>
    <n v="22141.71"/>
    <s v="Vicky Allen"/>
    <x v="0"/>
    <m/>
    <m/>
    <m/>
    <m/>
    <m/>
    <m/>
    <m/>
    <m/>
    <m/>
    <n v="0"/>
    <n v="0"/>
    <n v="0"/>
    <n v="32"/>
    <n v="-8"/>
    <n v="24"/>
    <n v="0"/>
    <n v="0"/>
    <n v="0"/>
    <n v="0"/>
    <m/>
    <n v="0"/>
    <n v="0"/>
    <n v="0"/>
    <n v="0"/>
    <m/>
    <n v="0"/>
    <n v="0"/>
    <n v="0"/>
    <n v="-2"/>
    <m/>
  </r>
  <r>
    <n v="186015012"/>
    <x v="42"/>
    <x v="1"/>
    <m/>
    <x v="1"/>
    <x v="12"/>
    <x v="6"/>
    <n v="22141.71"/>
    <s v="Vicky Allen"/>
    <x v="1"/>
    <m/>
    <m/>
    <m/>
    <m/>
    <m/>
    <m/>
    <m/>
    <m/>
    <m/>
    <n v="0"/>
    <m/>
    <m/>
    <n v="-12"/>
    <n v="0"/>
    <n v="-12"/>
    <n v="0"/>
    <n v="0"/>
    <n v="0"/>
    <n v="0"/>
    <m/>
    <n v="0"/>
    <n v="0"/>
    <n v="0"/>
    <n v="0"/>
    <m/>
    <n v="0"/>
    <n v="0"/>
    <n v="0"/>
    <n v="2"/>
    <m/>
  </r>
  <r>
    <n v="186015012"/>
    <x v="42"/>
    <x v="1"/>
    <m/>
    <x v="1"/>
    <x v="12"/>
    <x v="6"/>
    <n v="22141.71"/>
    <s v="Vicky Allen"/>
    <x v="2"/>
    <m/>
    <m/>
    <m/>
    <m/>
    <m/>
    <m/>
    <m/>
    <m/>
    <m/>
    <n v="0"/>
    <m/>
    <m/>
    <n v="32"/>
    <n v="0"/>
    <n v="0"/>
    <n v="0"/>
    <n v="0"/>
    <n v="8"/>
    <n v="3"/>
    <n v="11"/>
    <n v="5"/>
    <n v="0"/>
    <n v="0"/>
    <n v="0"/>
    <n v="0"/>
    <n v="0"/>
    <n v="0"/>
    <n v="0"/>
    <n v="0"/>
    <n v="0"/>
  </r>
  <r>
    <n v="186015012"/>
    <x v="42"/>
    <x v="1"/>
    <m/>
    <x v="1"/>
    <x v="12"/>
    <x v="6"/>
    <n v="22141.71"/>
    <s v="Vicky Allen"/>
    <x v="3"/>
    <n v="0"/>
    <n v="0"/>
    <n v="0"/>
    <n v="0"/>
    <m/>
    <n v="0"/>
    <n v="0"/>
    <n v="0"/>
    <n v="0"/>
    <m/>
    <n v="0"/>
    <n v="0"/>
    <n v="0"/>
    <n v="0"/>
    <m/>
    <n v="12"/>
    <n v="8"/>
    <n v="8"/>
    <n v="8"/>
    <n v="36"/>
    <n v="14"/>
    <n v="10"/>
    <n v="10"/>
    <n v="10"/>
    <n v="0"/>
    <n v="0"/>
    <n v="0"/>
    <n v="0"/>
    <n v="0"/>
    <n v="0"/>
  </r>
  <r>
    <n v="186015012"/>
    <x v="42"/>
    <x v="1"/>
    <m/>
    <x v="1"/>
    <x v="12"/>
    <x v="6"/>
    <n v="22141.71"/>
    <s v="Vicky Allen"/>
    <x v="4"/>
    <m/>
    <m/>
    <m/>
    <m/>
    <m/>
    <m/>
    <m/>
    <m/>
    <m/>
    <n v="0"/>
    <n v="0"/>
    <n v="0"/>
    <n v="0"/>
    <n v="0"/>
    <n v="0"/>
    <n v="0"/>
    <n v="0"/>
    <n v="8"/>
    <n v="3"/>
    <n v="11"/>
    <n v="5"/>
    <n v="0"/>
    <n v="0"/>
    <n v="0"/>
    <n v="0"/>
    <n v="0"/>
    <n v="0"/>
    <n v="0"/>
    <n v="0"/>
    <n v="0"/>
  </r>
  <r>
    <n v="186015012"/>
    <x v="42"/>
    <x v="1"/>
    <m/>
    <x v="1"/>
    <x v="12"/>
    <x v="6"/>
    <n v="22141.71"/>
    <s v="Vicky Allen"/>
    <x v="5"/>
    <m/>
    <m/>
    <m/>
    <m/>
    <m/>
    <m/>
    <m/>
    <m/>
    <m/>
    <n v="0"/>
    <m/>
    <m/>
    <m/>
    <m/>
    <n v="0"/>
    <n v="2"/>
    <n v="0"/>
    <n v="2"/>
    <n v="1"/>
    <n v="5"/>
    <n v="3"/>
    <n v="0"/>
    <n v="0"/>
    <n v="2"/>
    <n v="0"/>
    <n v="1"/>
    <n v="1"/>
    <n v="1"/>
    <n v="2"/>
    <n v="0"/>
  </r>
  <r>
    <n v="186015012"/>
    <x v="42"/>
    <x v="1"/>
    <m/>
    <x v="1"/>
    <x v="12"/>
    <x v="6"/>
    <n v="22141.71"/>
    <s v="Vicky Allen"/>
    <x v="6"/>
    <n v="0"/>
    <n v="0"/>
    <n v="0"/>
    <n v="0"/>
    <n v="0"/>
    <n v="0"/>
    <n v="0"/>
    <n v="0"/>
    <n v="0"/>
    <n v="0"/>
    <n v="0"/>
    <n v="0"/>
    <n v="0"/>
    <n v="0"/>
    <n v="0"/>
    <n v="0"/>
    <n v="0"/>
    <n v="0"/>
    <n v="0"/>
    <n v="0"/>
    <n v="6"/>
    <n v="0"/>
    <n v="0"/>
    <n v="0"/>
    <m/>
    <n v="0"/>
    <n v="0"/>
    <n v="0"/>
    <n v="0"/>
    <m/>
  </r>
  <r>
    <n v="186015012"/>
    <x v="42"/>
    <x v="1"/>
    <m/>
    <x v="1"/>
    <x v="12"/>
    <x v="6"/>
    <n v="22141.71"/>
    <s v="Vicky Allen"/>
    <x v="7"/>
    <m/>
    <m/>
    <m/>
    <m/>
    <m/>
    <m/>
    <m/>
    <m/>
    <m/>
    <m/>
    <m/>
    <m/>
    <m/>
    <m/>
    <m/>
    <n v="0"/>
    <n v="0"/>
    <n v="3"/>
    <n v="3"/>
    <n v="0"/>
    <n v="0"/>
    <n v="2"/>
    <n v="1"/>
    <n v="2"/>
    <n v="0"/>
    <n v="0"/>
    <n v="0"/>
    <n v="0"/>
    <n v="0"/>
    <n v="0"/>
  </r>
  <r>
    <n v="186015012"/>
    <x v="42"/>
    <x v="1"/>
    <n v="4"/>
    <x v="1"/>
    <x v="12"/>
    <x v="6"/>
    <n v="22141.71"/>
    <s v="Vicky Allen"/>
    <x v="8"/>
    <m/>
    <m/>
    <m/>
    <m/>
    <m/>
    <m/>
    <m/>
    <m/>
    <m/>
    <n v="0"/>
    <n v="0"/>
    <n v="0"/>
    <n v="0"/>
    <n v="-8"/>
    <n v="-8"/>
    <n v="0"/>
    <n v="0"/>
    <n v="4"/>
    <n v="4"/>
    <m/>
    <n v="4"/>
    <n v="0"/>
    <n v="1"/>
    <n v="5"/>
    <m/>
    <n v="4"/>
    <n v="3"/>
    <n v="2"/>
    <n v="0"/>
    <m/>
  </r>
  <r>
    <n v="186015012"/>
    <x v="42"/>
    <x v="1"/>
    <n v="4"/>
    <x v="1"/>
    <x v="12"/>
    <x v="6"/>
    <n v="22141.71"/>
    <s v="Vicky Allen"/>
    <x v="9"/>
    <m/>
    <m/>
    <m/>
    <m/>
    <m/>
    <m/>
    <m/>
    <m/>
    <m/>
    <n v="0"/>
    <n v="0"/>
    <n v="0"/>
    <n v="0"/>
    <n v="0"/>
    <n v="0"/>
    <n v="0"/>
    <n v="0"/>
    <n v="4"/>
    <n v="4"/>
    <m/>
    <n v="4"/>
    <n v="0"/>
    <n v="1"/>
    <n v="5"/>
    <m/>
    <n v="4"/>
    <n v="3"/>
    <n v="2"/>
    <n v="2"/>
    <m/>
  </r>
  <r>
    <n v="186015012"/>
    <x v="42"/>
    <x v="1"/>
    <m/>
    <x v="1"/>
    <x v="12"/>
    <x v="6"/>
    <n v="22141.71"/>
    <s v="Vicky Allen"/>
    <x v="10"/>
    <n v="0"/>
    <n v="0"/>
    <n v="0"/>
    <n v="0"/>
    <n v="0"/>
    <n v="0"/>
    <n v="0"/>
    <n v="0"/>
    <n v="0"/>
    <n v="0"/>
    <n v="0"/>
    <n v="0"/>
    <n v="0"/>
    <n v="0"/>
    <n v="0"/>
    <n v="0"/>
    <n v="0"/>
    <n v="88566.84"/>
    <n v="88566.84"/>
    <m/>
    <n v="88566.84"/>
    <n v="0"/>
    <n v="22141.71"/>
    <n v="110708.54999999999"/>
    <m/>
    <n v="88566.84"/>
    <n v="66425.13"/>
    <n v="44283.42"/>
    <n v="44283.42"/>
    <m/>
  </r>
  <r>
    <n v="186015012"/>
    <x v="42"/>
    <x v="1"/>
    <m/>
    <x v="1"/>
    <x v="12"/>
    <x v="6"/>
    <n v="22141.71"/>
    <s v="Vicky Allen"/>
    <x v="11"/>
    <m/>
    <m/>
    <m/>
    <m/>
    <n v="0"/>
    <m/>
    <m/>
    <m/>
    <m/>
    <n v="0"/>
    <n v="0"/>
    <n v="0"/>
    <n v="0"/>
    <n v="0"/>
    <n v="0"/>
    <n v="0"/>
    <n v="0"/>
    <n v="88566.84"/>
    <n v="88566.84"/>
    <m/>
    <n v="88566.84"/>
    <n v="0"/>
    <n v="22141.71"/>
    <n v="110708.54999999999"/>
    <m/>
    <n v="88566.84"/>
    <n v="66425.13"/>
    <n v="44283.42"/>
    <n v="0"/>
    <m/>
  </r>
  <r>
    <n v="186015012"/>
    <x v="42"/>
    <x v="1"/>
    <m/>
    <x v="1"/>
    <x v="12"/>
    <x v="6"/>
    <n v="22141.71"/>
    <s v="Vicky Allen"/>
    <x v="12"/>
    <m/>
    <m/>
    <m/>
    <m/>
    <m/>
    <m/>
    <m/>
    <m/>
    <m/>
    <m/>
    <m/>
    <m/>
    <m/>
    <n v="8"/>
    <n v="8"/>
    <n v="0"/>
    <n v="0"/>
    <n v="8"/>
    <n v="3"/>
    <n v="11"/>
    <n v="5"/>
    <n v="0"/>
    <n v="0"/>
    <n v="0"/>
    <n v="4"/>
    <n v="0"/>
    <n v="0"/>
    <n v="0"/>
    <n v="2"/>
    <n v="0"/>
  </r>
  <r>
    <n v="186015014"/>
    <x v="43"/>
    <x v="2"/>
    <m/>
    <x v="1"/>
    <x v="13"/>
    <x v="1"/>
    <n v="9057.4599999999991"/>
    <s v="Ee Ling Lim"/>
    <x v="0"/>
    <m/>
    <m/>
    <m/>
    <m/>
    <m/>
    <m/>
    <m/>
    <m/>
    <m/>
    <n v="0"/>
    <n v="0"/>
    <n v="0"/>
    <n v="210"/>
    <n v="-48"/>
    <n v="162"/>
    <n v="0"/>
    <n v="0"/>
    <n v="0"/>
    <n v="0"/>
    <m/>
    <n v="0"/>
    <n v="0"/>
    <n v="0"/>
    <n v="0"/>
    <m/>
    <n v="-45"/>
    <n v="-60"/>
    <n v="-60"/>
    <n v="-55"/>
    <m/>
  </r>
  <r>
    <n v="186015014"/>
    <x v="43"/>
    <x v="2"/>
    <m/>
    <x v="1"/>
    <x v="13"/>
    <x v="1"/>
    <n v="9057.4599999999991"/>
    <s v="Ee Ling Lim"/>
    <x v="1"/>
    <m/>
    <m/>
    <m/>
    <m/>
    <m/>
    <m/>
    <m/>
    <m/>
    <m/>
    <n v="0"/>
    <m/>
    <m/>
    <n v="-72"/>
    <n v="0"/>
    <n v="-72"/>
    <n v="0"/>
    <n v="0"/>
    <n v="0"/>
    <n v="0"/>
    <m/>
    <n v="0"/>
    <n v="0"/>
    <n v="0"/>
    <n v="0"/>
    <m/>
    <n v="15"/>
    <n v="10"/>
    <n v="0"/>
    <n v="-20"/>
    <m/>
  </r>
  <r>
    <n v="186015014"/>
    <x v="43"/>
    <x v="2"/>
    <m/>
    <x v="1"/>
    <x v="13"/>
    <x v="1"/>
    <n v="9057.4599999999991"/>
    <s v="Ee Ling Lim"/>
    <x v="2"/>
    <m/>
    <m/>
    <m/>
    <m/>
    <m/>
    <m/>
    <m/>
    <m/>
    <m/>
    <n v="0"/>
    <m/>
    <m/>
    <n v="210"/>
    <n v="0"/>
    <n v="0"/>
    <n v="50"/>
    <n v="55"/>
    <n v="57"/>
    <n v="50"/>
    <n v="212"/>
    <n v="55"/>
    <n v="0"/>
    <n v="15"/>
    <n v="50"/>
    <n v="0"/>
    <n v="0"/>
    <n v="0"/>
    <n v="0"/>
    <n v="0"/>
    <n v="0"/>
  </r>
  <r>
    <n v="186015014"/>
    <x v="43"/>
    <x v="2"/>
    <m/>
    <x v="1"/>
    <x v="13"/>
    <x v="1"/>
    <n v="9057.4599999999991"/>
    <s v="Ee Ling Lim"/>
    <x v="3"/>
    <n v="0"/>
    <n v="0"/>
    <n v="0"/>
    <n v="0"/>
    <m/>
    <n v="0"/>
    <n v="0"/>
    <n v="0"/>
    <n v="0"/>
    <m/>
    <n v="0"/>
    <n v="0"/>
    <n v="0"/>
    <n v="0"/>
    <m/>
    <n v="57.806731892523374"/>
    <n v="73.728460864485982"/>
    <n v="78.75"/>
    <n v="100"/>
    <n v="310.28519275700933"/>
    <n v="30"/>
    <n v="40"/>
    <n v="35"/>
    <n v="50"/>
    <n v="0"/>
    <n v="30"/>
    <n v="50"/>
    <n v="60"/>
    <n v="75"/>
    <n v="0"/>
  </r>
  <r>
    <n v="186015014"/>
    <x v="43"/>
    <x v="2"/>
    <m/>
    <x v="1"/>
    <x v="13"/>
    <x v="1"/>
    <n v="9057.4599999999991"/>
    <s v="Ee Ling Lim"/>
    <x v="4"/>
    <m/>
    <m/>
    <m/>
    <m/>
    <m/>
    <m/>
    <m/>
    <m/>
    <m/>
    <n v="0"/>
    <n v="0"/>
    <n v="0"/>
    <n v="0"/>
    <n v="0"/>
    <n v="0"/>
    <n v="50"/>
    <n v="55"/>
    <n v="57"/>
    <n v="50"/>
    <n v="212"/>
    <n v="55"/>
    <n v="0"/>
    <n v="15"/>
    <n v="50"/>
    <n v="0"/>
    <n v="30"/>
    <n v="50"/>
    <n v="60"/>
    <n v="75"/>
    <n v="0"/>
  </r>
  <r>
    <n v="186015014"/>
    <x v="43"/>
    <x v="2"/>
    <m/>
    <x v="1"/>
    <x v="13"/>
    <x v="1"/>
    <n v="9057.4599999999991"/>
    <s v="Ee Ling Lim"/>
    <x v="5"/>
    <n v="0"/>
    <n v="0"/>
    <n v="0"/>
    <n v="0"/>
    <m/>
    <n v="1"/>
    <n v="7"/>
    <n v="6"/>
    <n v="10"/>
    <n v="0"/>
    <n v="22"/>
    <n v="44"/>
    <n v="35"/>
    <n v="39"/>
    <n v="140"/>
    <n v="43"/>
    <n v="46"/>
    <n v="40"/>
    <n v="65"/>
    <n v="194"/>
    <n v="42"/>
    <n v="80"/>
    <n v="38"/>
    <n v="72"/>
    <n v="0"/>
    <n v="57.076373090672732"/>
    <n v="62.505037374065644"/>
    <n v="60.770880727981798"/>
    <n v="76.604484887877803"/>
    <n v="0"/>
  </r>
  <r>
    <n v="186015014"/>
    <x v="43"/>
    <x v="2"/>
    <m/>
    <x v="1"/>
    <x v="13"/>
    <x v="1"/>
    <n v="9057.4599999999991"/>
    <s v="Ee Ling Lim"/>
    <x v="6"/>
    <n v="0"/>
    <n v="0"/>
    <n v="0"/>
    <n v="0"/>
    <n v="0"/>
    <n v="0"/>
    <n v="0"/>
    <n v="0"/>
    <n v="0"/>
    <n v="0"/>
    <n v="0"/>
    <n v="0"/>
    <n v="0"/>
    <n v="0"/>
    <n v="0"/>
    <n v="0"/>
    <n v="0"/>
    <n v="0"/>
    <n v="0"/>
    <n v="0"/>
    <n v="1"/>
    <n v="9"/>
    <n v="4"/>
    <n v="7"/>
    <m/>
    <n v="13"/>
    <n v="0"/>
    <n v="0"/>
    <n v="0"/>
    <m/>
  </r>
  <r>
    <n v="186015014"/>
    <x v="43"/>
    <x v="2"/>
    <m/>
    <x v="1"/>
    <x v="13"/>
    <x v="1"/>
    <n v="9057.4599999999991"/>
    <s v="Ee Ling Lim"/>
    <x v="7"/>
    <m/>
    <m/>
    <m/>
    <m/>
    <m/>
    <m/>
    <m/>
    <m/>
    <m/>
    <m/>
    <m/>
    <m/>
    <m/>
    <m/>
    <m/>
    <n v="47"/>
    <n v="46"/>
    <n v="47"/>
    <n v="71"/>
    <n v="0"/>
    <n v="45"/>
    <n v="94"/>
    <n v="34"/>
    <n v="79"/>
    <n v="0"/>
    <n v="0"/>
    <n v="0"/>
    <n v="0"/>
    <n v="0"/>
    <n v="0"/>
  </r>
  <r>
    <n v="186015014"/>
    <x v="43"/>
    <x v="2"/>
    <n v="20"/>
    <x v="1"/>
    <x v="13"/>
    <x v="1"/>
    <n v="9057.4599999999991"/>
    <s v="Ee Ling Lim"/>
    <x v="8"/>
    <n v="0"/>
    <n v="0"/>
    <n v="0"/>
    <n v="0"/>
    <m/>
    <n v="0"/>
    <n v="0"/>
    <n v="0"/>
    <n v="22"/>
    <n v="0"/>
    <n v="1"/>
    <n v="7"/>
    <n v="30"/>
    <n v="22"/>
    <n v="22"/>
    <n v="19"/>
    <n v="25"/>
    <n v="36"/>
    <n v="14"/>
    <m/>
    <n v="21"/>
    <n v="39"/>
    <n v="92"/>
    <n v="71"/>
    <m/>
    <n v="13.923626909327268"/>
    <n v="-48.581410464738376"/>
    <n v="-109.35229119272017"/>
    <n v="-185.95677608059799"/>
    <m/>
  </r>
  <r>
    <n v="186015014"/>
    <x v="43"/>
    <x v="2"/>
    <n v="20"/>
    <x v="1"/>
    <x v="13"/>
    <x v="1"/>
    <n v="9057.4599999999991"/>
    <s v="Ee Ling Lim"/>
    <x v="9"/>
    <n v="0"/>
    <n v="0"/>
    <n v="0"/>
    <n v="0"/>
    <m/>
    <n v="0"/>
    <n v="0"/>
    <n v="0"/>
    <n v="22"/>
    <n v="0"/>
    <n v="1"/>
    <n v="7"/>
    <n v="30"/>
    <n v="22"/>
    <n v="22"/>
    <n v="19"/>
    <n v="25"/>
    <n v="36"/>
    <n v="14"/>
    <m/>
    <n v="21"/>
    <n v="39"/>
    <n v="92"/>
    <n v="71"/>
    <m/>
    <n v="58.923626909327268"/>
    <n v="56.418589535261624"/>
    <n v="55.64770880727982"/>
    <n v="34.043223919402024"/>
    <m/>
  </r>
  <r>
    <n v="186015014"/>
    <x v="43"/>
    <x v="2"/>
    <m/>
    <x v="1"/>
    <x v="13"/>
    <x v="1"/>
    <n v="9057.4599999999991"/>
    <s v="Ee Ling Lim"/>
    <x v="10"/>
    <n v="0"/>
    <n v="0"/>
    <n v="0"/>
    <n v="0"/>
    <n v="0"/>
    <n v="0"/>
    <n v="0"/>
    <n v="0"/>
    <n v="205355.48"/>
    <n v="0"/>
    <n v="9334.34"/>
    <n v="65340.380000000005"/>
    <n v="280030.2"/>
    <n v="199264.12"/>
    <n v="199264.12"/>
    <n v="172091.74"/>
    <n v="226436.49999999997"/>
    <n v="326068.55999999994"/>
    <n v="126804.43999999999"/>
    <m/>
    <n v="190206.65999999997"/>
    <n v="353240.93999999994"/>
    <n v="833286.32"/>
    <n v="643079.65999999992"/>
    <m/>
    <n v="533698.39378615527"/>
    <n v="511009.11797205068"/>
    <n v="504026.8966135846"/>
    <n v="308345.13892102701"/>
    <m/>
  </r>
  <r>
    <n v="186015014"/>
    <x v="43"/>
    <x v="2"/>
    <m/>
    <x v="1"/>
    <x v="13"/>
    <x v="1"/>
    <n v="9057.4599999999991"/>
    <s v="Ee Ling Lim"/>
    <x v="11"/>
    <m/>
    <m/>
    <m/>
    <m/>
    <n v="0"/>
    <m/>
    <m/>
    <m/>
    <m/>
    <n v="0"/>
    <n v="9334.34"/>
    <n v="65340.380000000005"/>
    <n v="280030.2"/>
    <n v="199264.12"/>
    <n v="199264.12"/>
    <n v="172091.74"/>
    <n v="226436.49999999997"/>
    <n v="326068.55999999994"/>
    <n v="126804.43999999999"/>
    <m/>
    <n v="190206.65999999997"/>
    <n v="353240.93999999994"/>
    <n v="833286.32"/>
    <n v="643079.65999999992"/>
    <m/>
    <n v="126112.69378615535"/>
    <n v="0"/>
    <n v="0"/>
    <n v="0"/>
    <m/>
  </r>
  <r>
    <n v="186015014"/>
    <x v="43"/>
    <x v="2"/>
    <m/>
    <x v="1"/>
    <x v="13"/>
    <x v="1"/>
    <n v="9057.4599999999991"/>
    <s v="Ee Ling Lim"/>
    <x v="12"/>
    <m/>
    <m/>
    <m/>
    <m/>
    <m/>
    <m/>
    <m/>
    <m/>
    <m/>
    <m/>
    <m/>
    <m/>
    <m/>
    <n v="48"/>
    <n v="48"/>
    <n v="50"/>
    <n v="55"/>
    <n v="57"/>
    <n v="50"/>
    <n v="212"/>
    <n v="55"/>
    <n v="0"/>
    <n v="15"/>
    <n v="50"/>
    <n v="0"/>
    <n v="45"/>
    <n v="60"/>
    <n v="60"/>
    <n v="55"/>
    <n v="0"/>
  </r>
  <r>
    <n v="186015017"/>
    <x v="44"/>
    <x v="2"/>
    <m/>
    <x v="1"/>
    <x v="13"/>
    <x v="6"/>
    <n v="5175.6099999999997"/>
    <s v="Ee Ling Lim"/>
    <x v="0"/>
    <m/>
    <m/>
    <m/>
    <m/>
    <m/>
    <m/>
    <m/>
    <m/>
    <m/>
    <n v="0"/>
    <n v="0"/>
    <n v="0"/>
    <n v="2600"/>
    <n v="-272"/>
    <n v="2328"/>
    <n v="0"/>
    <n v="0"/>
    <n v="0"/>
    <n v="0"/>
    <m/>
    <n v="0"/>
    <n v="0"/>
    <n v="0"/>
    <n v="0"/>
    <m/>
    <n v="-600"/>
    <n v="-580"/>
    <n v="-565"/>
    <n v="-590"/>
    <m/>
  </r>
  <r>
    <n v="186015017"/>
    <x v="44"/>
    <x v="2"/>
    <m/>
    <x v="1"/>
    <x v="13"/>
    <x v="6"/>
    <n v="5175.6099999999997"/>
    <s v="Ee Ling Lim"/>
    <x v="1"/>
    <m/>
    <m/>
    <m/>
    <m/>
    <m/>
    <m/>
    <m/>
    <m/>
    <m/>
    <n v="0"/>
    <m/>
    <m/>
    <n v="-558"/>
    <n v="0"/>
    <n v="-558"/>
    <n v="0"/>
    <n v="0"/>
    <n v="0"/>
    <n v="0"/>
    <m/>
    <n v="0"/>
    <n v="0"/>
    <n v="0"/>
    <n v="0"/>
    <m/>
    <n v="120"/>
    <n v="20"/>
    <n v="-15"/>
    <n v="-20"/>
    <m/>
  </r>
  <r>
    <n v="186015017"/>
    <x v="44"/>
    <x v="2"/>
    <m/>
    <x v="1"/>
    <x v="13"/>
    <x v="6"/>
    <n v="5175.6099999999997"/>
    <s v="Ee Ling Lim"/>
    <x v="2"/>
    <m/>
    <m/>
    <m/>
    <m/>
    <m/>
    <m/>
    <m/>
    <m/>
    <m/>
    <n v="0"/>
    <m/>
    <m/>
    <m/>
    <n v="0"/>
    <n v="0"/>
    <n v="460"/>
    <n v="590"/>
    <n v="580"/>
    <n v="590"/>
    <n v="2220"/>
    <n v="400"/>
    <n v="500"/>
    <n v="500"/>
    <n v="530"/>
    <n v="0"/>
    <n v="0"/>
    <n v="0"/>
    <n v="0"/>
    <n v="0"/>
    <n v="0"/>
  </r>
  <r>
    <n v="186015017"/>
    <x v="44"/>
    <x v="2"/>
    <m/>
    <x v="1"/>
    <x v="13"/>
    <x v="6"/>
    <n v="5175.6099999999997"/>
    <s v="Ee Ling Lim"/>
    <x v="3"/>
    <n v="0"/>
    <n v="0"/>
    <n v="0"/>
    <n v="0"/>
    <m/>
    <n v="0"/>
    <n v="0"/>
    <n v="0"/>
    <n v="0"/>
    <m/>
    <n v="0"/>
    <n v="0"/>
    <n v="0"/>
    <n v="0"/>
    <m/>
    <n v="490"/>
    <n v="590"/>
    <n v="580"/>
    <n v="703"/>
    <n v="2363"/>
    <n v="430"/>
    <n v="600"/>
    <n v="490"/>
    <n v="680"/>
    <n v="0"/>
    <n v="490"/>
    <n v="560"/>
    <n v="580"/>
    <n v="610"/>
    <n v="0"/>
  </r>
  <r>
    <n v="186015017"/>
    <x v="44"/>
    <x v="2"/>
    <m/>
    <x v="1"/>
    <x v="13"/>
    <x v="6"/>
    <n v="5175.6099999999997"/>
    <s v="Ee Ling Lim"/>
    <x v="4"/>
    <m/>
    <m/>
    <m/>
    <m/>
    <m/>
    <m/>
    <m/>
    <m/>
    <m/>
    <n v="0"/>
    <n v="80"/>
    <n v="379"/>
    <n v="558"/>
    <n v="272"/>
    <n v="1289"/>
    <n v="460"/>
    <n v="590"/>
    <n v="580"/>
    <n v="590"/>
    <n v="2220"/>
    <n v="400"/>
    <n v="500"/>
    <n v="500"/>
    <n v="530"/>
    <n v="0"/>
    <n v="480"/>
    <n v="560"/>
    <n v="580"/>
    <n v="610"/>
    <n v="0"/>
  </r>
  <r>
    <n v="186015017"/>
    <x v="44"/>
    <x v="2"/>
    <m/>
    <x v="1"/>
    <x v="13"/>
    <x v="6"/>
    <n v="5175.6099999999997"/>
    <s v="Ee Ling Lim"/>
    <x v="5"/>
    <n v="0"/>
    <n v="0"/>
    <n v="0"/>
    <n v="0"/>
    <m/>
    <n v="138"/>
    <n v="356"/>
    <n v="472"/>
    <n v="587"/>
    <n v="0"/>
    <n v="369"/>
    <n v="525"/>
    <n v="500"/>
    <n v="671"/>
    <n v="2065"/>
    <n v="408"/>
    <n v="570"/>
    <n v="467"/>
    <n v="556"/>
    <n v="2001"/>
    <n v="452"/>
    <n v="496"/>
    <n v="463"/>
    <n v="670"/>
    <n v="0"/>
    <n v="500"/>
    <n v="544"/>
    <n v="529"/>
    <n v="670"/>
    <n v="0"/>
  </r>
  <r>
    <n v="186015017"/>
    <x v="44"/>
    <x v="2"/>
    <m/>
    <x v="1"/>
    <x v="13"/>
    <x v="6"/>
    <n v="5175.6099999999997"/>
    <s v="Ee Ling Lim"/>
    <x v="6"/>
    <n v="0"/>
    <n v="0"/>
    <n v="0"/>
    <n v="0"/>
    <n v="0"/>
    <n v="0"/>
    <n v="0"/>
    <n v="0"/>
    <n v="0"/>
    <n v="0"/>
    <n v="0"/>
    <n v="0"/>
    <n v="0"/>
    <n v="0"/>
    <n v="0"/>
    <n v="0"/>
    <n v="0"/>
    <n v="0"/>
    <n v="0"/>
    <n v="0"/>
    <n v="1"/>
    <n v="78"/>
    <n v="74"/>
    <n v="100"/>
    <m/>
    <n v="101"/>
    <n v="0"/>
    <n v="0"/>
    <n v="0"/>
    <m/>
  </r>
  <r>
    <n v="186015017"/>
    <x v="44"/>
    <x v="2"/>
    <m/>
    <x v="1"/>
    <x v="13"/>
    <x v="6"/>
    <n v="5175.6099999999997"/>
    <s v="Ee Ling Lim"/>
    <x v="7"/>
    <m/>
    <m/>
    <m/>
    <m/>
    <m/>
    <m/>
    <m/>
    <m/>
    <m/>
    <m/>
    <m/>
    <m/>
    <m/>
    <m/>
    <m/>
    <n v="491"/>
    <n v="577"/>
    <n v="467"/>
    <n v="628"/>
    <n v="0"/>
    <n v="427"/>
    <n v="493"/>
    <n v="513"/>
    <n v="677"/>
    <n v="0"/>
    <n v="0"/>
    <n v="0"/>
    <n v="0"/>
    <n v="0"/>
    <n v="0"/>
  </r>
  <r>
    <n v="186015017"/>
    <x v="44"/>
    <x v="2"/>
    <n v="200"/>
    <x v="1"/>
    <x v="13"/>
    <x v="6"/>
    <n v="5175.6099999999997"/>
    <s v="Ee Ling Lim"/>
    <x v="8"/>
    <n v="0"/>
    <n v="0"/>
    <n v="0"/>
    <n v="0"/>
    <m/>
    <n v="81"/>
    <n v="24"/>
    <n v="8"/>
    <n v="172"/>
    <n v="0"/>
    <n v="124"/>
    <n v="478"/>
    <n v="529"/>
    <n v="168"/>
    <n v="168"/>
    <n v="120"/>
    <n v="179"/>
    <n v="294"/>
    <n v="271"/>
    <m/>
    <n v="251"/>
    <n v="255"/>
    <n v="239"/>
    <n v="111"/>
    <m/>
    <n v="-389"/>
    <n v="-933"/>
    <n v="-1462"/>
    <n v="-2132"/>
    <m/>
  </r>
  <r>
    <n v="186015017"/>
    <x v="44"/>
    <x v="2"/>
    <n v="200"/>
    <x v="1"/>
    <x v="13"/>
    <x v="6"/>
    <n v="5175.6099999999997"/>
    <s v="Ee Ling Lim"/>
    <x v="9"/>
    <n v="0"/>
    <n v="0"/>
    <n v="0"/>
    <n v="0"/>
    <m/>
    <n v="81"/>
    <n v="24"/>
    <n v="8"/>
    <n v="172"/>
    <n v="0"/>
    <n v="124"/>
    <n v="478"/>
    <n v="529"/>
    <n v="168"/>
    <n v="168"/>
    <n v="120"/>
    <n v="179"/>
    <n v="294"/>
    <n v="271"/>
    <m/>
    <n v="251"/>
    <n v="255"/>
    <n v="239"/>
    <n v="111"/>
    <m/>
    <n v="211"/>
    <n v="247"/>
    <n v="283"/>
    <n v="203"/>
    <m/>
  </r>
  <r>
    <n v="186015017"/>
    <x v="44"/>
    <x v="2"/>
    <m/>
    <x v="1"/>
    <x v="13"/>
    <x v="6"/>
    <n v="5175.6099999999997"/>
    <s v="Ee Ling Lim"/>
    <x v="10"/>
    <n v="0"/>
    <n v="0"/>
    <n v="0"/>
    <n v="0"/>
    <n v="0"/>
    <n v="466993.35000000003"/>
    <n v="138368.40000000002"/>
    <n v="46122.8"/>
    <n v="991640.20000000007"/>
    <n v="0"/>
    <n v="714903.4"/>
    <n v="2755837.3000000003"/>
    <n v="2530988.6500000004"/>
    <n v="869502.48"/>
    <n v="869502.48"/>
    <n v="621073.19999999995"/>
    <n v="926434.19"/>
    <n v="1521629.3399999999"/>
    <n v="1402590.3099999998"/>
    <m/>
    <n v="1299078.1099999999"/>
    <n v="1319780.5499999998"/>
    <n v="1236970.79"/>
    <n v="574492.71"/>
    <m/>
    <n v="1092053.71"/>
    <n v="1278375.67"/>
    <n v="1464697.63"/>
    <n v="1050648.8299999998"/>
    <m/>
  </r>
  <r>
    <n v="186015017"/>
    <x v="44"/>
    <x v="2"/>
    <m/>
    <x v="1"/>
    <x v="13"/>
    <x v="6"/>
    <n v="5175.6099999999997"/>
    <s v="Ee Ling Lim"/>
    <x v="11"/>
    <m/>
    <m/>
    <m/>
    <m/>
    <n v="0"/>
    <m/>
    <m/>
    <m/>
    <m/>
    <n v="0"/>
    <n v="714903.4"/>
    <n v="2755837.3000000003"/>
    <n v="2530988.6500000004"/>
    <n v="869502.48"/>
    <n v="869502.48"/>
    <n v="621073.19999999995"/>
    <n v="926434.19"/>
    <n v="1521629.3399999999"/>
    <n v="1402590.3099999998"/>
    <m/>
    <n v="1299078.1099999999"/>
    <n v="1319780.5499999998"/>
    <n v="1236970.79"/>
    <n v="574492.71"/>
    <m/>
    <n v="0"/>
    <n v="0"/>
    <n v="0"/>
    <n v="0"/>
    <m/>
  </r>
  <r>
    <n v="186015017"/>
    <x v="44"/>
    <x v="2"/>
    <m/>
    <x v="1"/>
    <x v="13"/>
    <x v="6"/>
    <n v="5175.6099999999997"/>
    <s v="Ee Ling Lim"/>
    <x v="12"/>
    <m/>
    <m/>
    <m/>
    <m/>
    <m/>
    <m/>
    <m/>
    <m/>
    <m/>
    <m/>
    <m/>
    <m/>
    <m/>
    <n v="272"/>
    <n v="272"/>
    <n v="460"/>
    <n v="590"/>
    <n v="580"/>
    <n v="590"/>
    <n v="2220"/>
    <n v="400"/>
    <n v="500"/>
    <n v="500"/>
    <n v="530"/>
    <n v="0"/>
    <n v="600"/>
    <n v="580"/>
    <n v="565"/>
    <n v="590"/>
    <n v="0"/>
  </r>
  <r>
    <n v="186015018"/>
    <x v="45"/>
    <x v="2"/>
    <m/>
    <x v="1"/>
    <x v="13"/>
    <x v="2"/>
    <n v="4770.22"/>
    <s v="Ee Ling Lim"/>
    <x v="0"/>
    <m/>
    <m/>
    <m/>
    <m/>
    <m/>
    <m/>
    <m/>
    <m/>
    <m/>
    <n v="0"/>
    <n v="0"/>
    <n v="0"/>
    <n v="2595"/>
    <n v="-430"/>
    <n v="2165"/>
    <n v="0"/>
    <n v="0"/>
    <n v="0"/>
    <n v="0"/>
    <m/>
    <n v="0"/>
    <n v="0"/>
    <n v="0"/>
    <n v="0"/>
    <m/>
    <n v="-600"/>
    <n v="-580"/>
    <n v="-565"/>
    <n v="-590"/>
    <m/>
  </r>
  <r>
    <n v="186015018"/>
    <x v="45"/>
    <x v="2"/>
    <m/>
    <x v="1"/>
    <x v="13"/>
    <x v="2"/>
    <n v="4770.22"/>
    <s v="Ee Ling Lim"/>
    <x v="1"/>
    <m/>
    <m/>
    <m/>
    <m/>
    <m/>
    <m/>
    <m/>
    <m/>
    <m/>
    <n v="0"/>
    <m/>
    <m/>
    <n v="-520"/>
    <n v="0"/>
    <n v="-520"/>
    <n v="0"/>
    <n v="0"/>
    <n v="0"/>
    <n v="0"/>
    <m/>
    <n v="0"/>
    <n v="0"/>
    <n v="0"/>
    <n v="0"/>
    <m/>
    <n v="120"/>
    <n v="20"/>
    <n v="-15"/>
    <n v="-20"/>
    <m/>
  </r>
  <r>
    <n v="186015018"/>
    <x v="45"/>
    <x v="2"/>
    <m/>
    <x v="1"/>
    <x v="13"/>
    <x v="2"/>
    <n v="4770.22"/>
    <s v="Ee Ling Lim"/>
    <x v="2"/>
    <m/>
    <m/>
    <m/>
    <m/>
    <m/>
    <m/>
    <m/>
    <m/>
    <m/>
    <n v="0"/>
    <m/>
    <m/>
    <m/>
    <n v="0"/>
    <n v="0"/>
    <n v="460"/>
    <n v="580"/>
    <n v="600"/>
    <n v="605"/>
    <n v="2245"/>
    <n v="430"/>
    <n v="500"/>
    <n v="500"/>
    <n v="555"/>
    <n v="0"/>
    <n v="0"/>
    <n v="0"/>
    <n v="0"/>
    <n v="0"/>
    <n v="0"/>
  </r>
  <r>
    <n v="186015018"/>
    <x v="45"/>
    <x v="2"/>
    <m/>
    <x v="1"/>
    <x v="13"/>
    <x v="2"/>
    <n v="4770.22"/>
    <s v="Ee Ling Lim"/>
    <x v="3"/>
    <n v="0"/>
    <n v="0"/>
    <n v="0"/>
    <n v="0"/>
    <m/>
    <n v="0"/>
    <n v="0"/>
    <n v="0"/>
    <n v="0"/>
    <m/>
    <n v="0"/>
    <n v="0"/>
    <n v="0"/>
    <n v="0"/>
    <m/>
    <n v="490"/>
    <n v="590"/>
    <n v="580"/>
    <n v="703"/>
    <n v="2363"/>
    <n v="430"/>
    <n v="600"/>
    <n v="490"/>
    <n v="683"/>
    <n v="0"/>
    <n v="490"/>
    <n v="560"/>
    <n v="580"/>
    <n v="610"/>
    <n v="0"/>
  </r>
  <r>
    <n v="186015018"/>
    <x v="45"/>
    <x v="2"/>
    <m/>
    <x v="1"/>
    <x v="13"/>
    <x v="2"/>
    <n v="4770.22"/>
    <s v="Ee Ling Lim"/>
    <x v="4"/>
    <m/>
    <m/>
    <m/>
    <m/>
    <m/>
    <m/>
    <m/>
    <m/>
    <m/>
    <n v="0"/>
    <n v="580"/>
    <n v="625"/>
    <n v="520"/>
    <n v="430"/>
    <n v="2155"/>
    <n v="460"/>
    <n v="580"/>
    <n v="600"/>
    <n v="605"/>
    <n v="2245"/>
    <n v="430"/>
    <n v="500"/>
    <n v="500"/>
    <n v="555"/>
    <n v="0"/>
    <n v="480"/>
    <n v="560"/>
    <n v="580"/>
    <n v="610"/>
    <n v="0"/>
  </r>
  <r>
    <n v="186015018"/>
    <x v="45"/>
    <x v="2"/>
    <m/>
    <x v="1"/>
    <x v="13"/>
    <x v="2"/>
    <n v="4770.22"/>
    <s v="Ee Ling Lim"/>
    <x v="5"/>
    <n v="0"/>
    <n v="0"/>
    <n v="0"/>
    <n v="0"/>
    <m/>
    <n v="138"/>
    <n v="361"/>
    <n v="476"/>
    <n v="587"/>
    <n v="0"/>
    <n v="374"/>
    <n v="527"/>
    <n v="504"/>
    <n v="679"/>
    <n v="2084"/>
    <n v="413"/>
    <n v="578"/>
    <n v="473"/>
    <n v="565"/>
    <n v="2029"/>
    <n v="449"/>
    <n v="504"/>
    <n v="476"/>
    <n v="679"/>
    <n v="0"/>
    <n v="500"/>
    <n v="544"/>
    <n v="529"/>
    <n v="670"/>
    <n v="0"/>
  </r>
  <r>
    <n v="186015018"/>
    <x v="45"/>
    <x v="2"/>
    <m/>
    <x v="1"/>
    <x v="13"/>
    <x v="2"/>
    <n v="4770.22"/>
    <s v="Ee Ling Lim"/>
    <x v="6"/>
    <n v="0"/>
    <n v="0"/>
    <n v="0"/>
    <n v="0"/>
    <n v="0"/>
    <n v="0"/>
    <n v="0"/>
    <n v="0"/>
    <n v="0"/>
    <n v="0"/>
    <n v="0"/>
    <n v="0"/>
    <n v="0"/>
    <n v="0"/>
    <n v="0"/>
    <n v="0"/>
    <n v="0"/>
    <n v="0"/>
    <n v="0"/>
    <n v="0"/>
    <n v="14"/>
    <n v="80"/>
    <n v="76"/>
    <n v="104"/>
    <m/>
    <n v="101"/>
    <n v="0"/>
    <n v="0"/>
    <n v="0"/>
    <m/>
  </r>
  <r>
    <n v="186015018"/>
    <x v="45"/>
    <x v="2"/>
    <m/>
    <x v="1"/>
    <x v="13"/>
    <x v="2"/>
    <n v="4770.22"/>
    <s v="Ee Ling Lim"/>
    <x v="7"/>
    <m/>
    <m/>
    <m/>
    <m/>
    <m/>
    <m/>
    <m/>
    <m/>
    <m/>
    <m/>
    <m/>
    <m/>
    <m/>
    <m/>
    <m/>
    <n v="489"/>
    <n v="566"/>
    <n v="482"/>
    <n v="620"/>
    <n v="0"/>
    <n v="445"/>
    <n v="500"/>
    <n v="520"/>
    <n v="677"/>
    <n v="0"/>
    <n v="0"/>
    <n v="0"/>
    <n v="0"/>
    <n v="0"/>
    <n v="0"/>
  </r>
  <r>
    <n v="186015018"/>
    <x v="45"/>
    <x v="2"/>
    <n v="200"/>
    <x v="1"/>
    <x v="13"/>
    <x v="2"/>
    <n v="4770.22"/>
    <s v="Ee Ling Lim"/>
    <x v="8"/>
    <n v="0"/>
    <n v="0"/>
    <n v="0"/>
    <n v="0"/>
    <m/>
    <n v="74"/>
    <n v="108"/>
    <n v="120"/>
    <n v="145"/>
    <n v="0"/>
    <n v="236"/>
    <n v="360"/>
    <n v="357"/>
    <n v="141"/>
    <n v="141"/>
    <n v="118"/>
    <n v="122"/>
    <n v="245"/>
    <n v="244"/>
    <m/>
    <n v="240"/>
    <n v="237"/>
    <n v="209"/>
    <n v="108"/>
    <m/>
    <n v="-392"/>
    <n v="-936"/>
    <n v="-1465"/>
    <n v="-2135"/>
    <m/>
  </r>
  <r>
    <n v="186015018"/>
    <x v="45"/>
    <x v="2"/>
    <n v="200"/>
    <x v="1"/>
    <x v="13"/>
    <x v="2"/>
    <n v="4770.22"/>
    <s v="Ee Ling Lim"/>
    <x v="9"/>
    <n v="0"/>
    <n v="0"/>
    <n v="0"/>
    <n v="0"/>
    <m/>
    <n v="74"/>
    <n v="108"/>
    <n v="120"/>
    <n v="145"/>
    <n v="0"/>
    <n v="236"/>
    <n v="360"/>
    <n v="357"/>
    <n v="141"/>
    <n v="141"/>
    <n v="118"/>
    <n v="122"/>
    <n v="245"/>
    <n v="244"/>
    <m/>
    <n v="240"/>
    <n v="237"/>
    <n v="209"/>
    <n v="108"/>
    <m/>
    <n v="208"/>
    <n v="244"/>
    <n v="280"/>
    <n v="200"/>
    <m/>
  </r>
  <r>
    <n v="186015018"/>
    <x v="45"/>
    <x v="2"/>
    <m/>
    <x v="1"/>
    <x v="13"/>
    <x v="2"/>
    <n v="4770.22"/>
    <s v="Ee Ling Lim"/>
    <x v="10"/>
    <n v="0"/>
    <n v="0"/>
    <n v="0"/>
    <n v="0"/>
    <n v="0"/>
    <n v="394932.08000000007"/>
    <n v="576387.3600000001"/>
    <n v="640430.40000000014"/>
    <n v="773853.40000000014"/>
    <n v="0"/>
    <n v="1259513.1200000003"/>
    <n v="1921291.2000000004"/>
    <n v="1392936.1200000003"/>
    <n v="672601.02"/>
    <n v="672601.02"/>
    <n v="562885.96000000008"/>
    <n v="581966.84000000008"/>
    <n v="1168703.9000000001"/>
    <n v="1163933.6800000002"/>
    <m/>
    <n v="1144852.8"/>
    <n v="1130542.1400000001"/>
    <n v="996975.9800000001"/>
    <n v="515183.76"/>
    <m/>
    <n v="992205.76"/>
    <n v="1163933.6800000002"/>
    <n v="1335661.6000000001"/>
    <n v="954044"/>
    <m/>
  </r>
  <r>
    <n v="186015018"/>
    <x v="45"/>
    <x v="2"/>
    <m/>
    <x v="1"/>
    <x v="13"/>
    <x v="2"/>
    <n v="4770.22"/>
    <s v="Ee Ling Lim"/>
    <x v="11"/>
    <m/>
    <m/>
    <m/>
    <m/>
    <n v="0"/>
    <m/>
    <m/>
    <m/>
    <m/>
    <n v="0"/>
    <n v="1259513.1200000003"/>
    <n v="1921291.2000000004"/>
    <n v="1392936.1200000003"/>
    <n v="672601.02"/>
    <n v="672601.02"/>
    <n v="562885.96000000008"/>
    <n v="581966.84000000008"/>
    <n v="1168703.9000000001"/>
    <n v="1163933.6800000002"/>
    <m/>
    <n v="1144852.8"/>
    <n v="1130542.1400000001"/>
    <n v="996975.9800000001"/>
    <n v="515183.76"/>
    <m/>
    <n v="0"/>
    <n v="0"/>
    <n v="0"/>
    <n v="0"/>
    <m/>
  </r>
  <r>
    <n v="186015018"/>
    <x v="45"/>
    <x v="2"/>
    <m/>
    <x v="1"/>
    <x v="13"/>
    <x v="2"/>
    <n v="4770.22"/>
    <s v="Ee Ling Lim"/>
    <x v="12"/>
    <m/>
    <m/>
    <m/>
    <m/>
    <m/>
    <m/>
    <m/>
    <m/>
    <m/>
    <m/>
    <m/>
    <m/>
    <m/>
    <n v="430"/>
    <n v="430"/>
    <n v="460"/>
    <n v="580"/>
    <n v="600"/>
    <n v="605"/>
    <n v="2245"/>
    <n v="430"/>
    <n v="500"/>
    <n v="500"/>
    <n v="555"/>
    <n v="0"/>
    <n v="600"/>
    <n v="580"/>
    <n v="565"/>
    <n v="590"/>
    <n v="0"/>
  </r>
  <r>
    <n v="186015019"/>
    <x v="46"/>
    <x v="1"/>
    <m/>
    <x v="1"/>
    <x v="14"/>
    <x v="2"/>
    <n v="3816.69"/>
    <s v="Sharon Bibbo"/>
    <x v="0"/>
    <m/>
    <m/>
    <m/>
    <m/>
    <m/>
    <m/>
    <m/>
    <m/>
    <m/>
    <n v="0"/>
    <n v="0"/>
    <n v="0"/>
    <n v="0"/>
    <n v="0"/>
    <n v="0"/>
    <n v="0"/>
    <n v="0"/>
    <n v="0"/>
    <n v="0"/>
    <m/>
    <n v="0"/>
    <n v="0"/>
    <n v="0"/>
    <n v="0"/>
    <m/>
    <n v="-130"/>
    <n v="-40"/>
    <n v="-40"/>
    <n v="-40"/>
    <m/>
  </r>
  <r>
    <n v="186015019"/>
    <x v="46"/>
    <x v="1"/>
    <m/>
    <x v="1"/>
    <x v="14"/>
    <x v="2"/>
    <n v="3816.69"/>
    <s v="Sharon Bibbo"/>
    <x v="1"/>
    <m/>
    <m/>
    <m/>
    <m/>
    <m/>
    <m/>
    <m/>
    <m/>
    <m/>
    <n v="0"/>
    <m/>
    <m/>
    <n v="0"/>
    <n v="0"/>
    <n v="0"/>
    <n v="0"/>
    <n v="0"/>
    <n v="0"/>
    <n v="0"/>
    <m/>
    <n v="0"/>
    <n v="0"/>
    <n v="0"/>
    <n v="0"/>
    <m/>
    <n v="0"/>
    <n v="-10"/>
    <n v="0"/>
    <n v="-20"/>
    <m/>
  </r>
  <r>
    <n v="186015019"/>
    <x v="46"/>
    <x v="1"/>
    <m/>
    <x v="1"/>
    <x v="14"/>
    <x v="2"/>
    <n v="3816.69"/>
    <s v="Sharon Bibbo"/>
    <x v="2"/>
    <m/>
    <m/>
    <m/>
    <m/>
    <m/>
    <m/>
    <m/>
    <m/>
    <m/>
    <n v="0"/>
    <m/>
    <m/>
    <m/>
    <n v="0"/>
    <n v="0"/>
    <n v="0"/>
    <n v="0"/>
    <n v="0"/>
    <n v="0"/>
    <n v="0"/>
    <n v="0"/>
    <n v="0"/>
    <n v="28"/>
    <n v="94"/>
    <n v="0"/>
    <n v="0"/>
    <n v="0"/>
    <n v="0"/>
    <n v="0"/>
    <n v="0"/>
  </r>
  <r>
    <n v="186015019"/>
    <x v="46"/>
    <x v="1"/>
    <m/>
    <x v="1"/>
    <x v="14"/>
    <x v="2"/>
    <n v="3816.69"/>
    <s v="Sharon Bibbo"/>
    <x v="3"/>
    <n v="0"/>
    <n v="0"/>
    <n v="0"/>
    <n v="0"/>
    <m/>
    <n v="0"/>
    <n v="0"/>
    <n v="0"/>
    <n v="0"/>
    <m/>
    <n v="0"/>
    <n v="0"/>
    <n v="0"/>
    <n v="0"/>
    <m/>
    <n v="0"/>
    <n v="0"/>
    <n v="0"/>
    <n v="0"/>
    <n v="0"/>
    <n v="0"/>
    <n v="0"/>
    <n v="0"/>
    <n v="0"/>
    <n v="0"/>
    <n v="130"/>
    <n v="50"/>
    <n v="40"/>
    <n v="60"/>
    <n v="0"/>
  </r>
  <r>
    <n v="186015019"/>
    <x v="46"/>
    <x v="1"/>
    <m/>
    <x v="1"/>
    <x v="14"/>
    <x v="2"/>
    <n v="3816.69"/>
    <s v="Sharon Bibbo"/>
    <x v="4"/>
    <m/>
    <m/>
    <m/>
    <m/>
    <m/>
    <m/>
    <m/>
    <m/>
    <m/>
    <n v="0"/>
    <m/>
    <m/>
    <m/>
    <m/>
    <n v="0"/>
    <n v="0"/>
    <n v="0"/>
    <n v="0"/>
    <n v="0"/>
    <n v="0"/>
    <n v="0"/>
    <n v="0"/>
    <n v="28"/>
    <n v="94"/>
    <n v="0"/>
    <n v="130"/>
    <n v="50"/>
    <n v="40"/>
    <n v="60"/>
    <n v="0"/>
  </r>
  <r>
    <n v="186015019"/>
    <x v="46"/>
    <x v="1"/>
    <m/>
    <x v="1"/>
    <x v="14"/>
    <x v="2"/>
    <n v="3816.69"/>
    <s v="Sharon Bibbo"/>
    <x v="5"/>
    <n v="0"/>
    <n v="0"/>
    <n v="0"/>
    <n v="0"/>
    <m/>
    <n v="0"/>
    <n v="0"/>
    <n v="0"/>
    <n v="0"/>
    <n v="0"/>
    <n v="0"/>
    <n v="0"/>
    <n v="0"/>
    <n v="0"/>
    <n v="0"/>
    <n v="0"/>
    <n v="0"/>
    <n v="0"/>
    <n v="0"/>
    <n v="0"/>
    <n v="0"/>
    <n v="0"/>
    <n v="4"/>
    <n v="44"/>
    <n v="0"/>
    <n v="55.251798561151084"/>
    <n v="53.525179856115109"/>
    <n v="51.798561151079141"/>
    <n v="69.064748201438846"/>
    <n v="0"/>
  </r>
  <r>
    <n v="186015019"/>
    <x v="46"/>
    <x v="1"/>
    <m/>
    <x v="1"/>
    <x v="14"/>
    <x v="2"/>
    <n v="3816.69"/>
    <s v="Sharon Bibbo"/>
    <x v="6"/>
    <n v="0"/>
    <n v="0"/>
    <n v="0"/>
    <n v="0"/>
    <n v="0"/>
    <n v="0"/>
    <n v="0"/>
    <n v="0"/>
    <n v="0"/>
    <n v="0"/>
    <n v="0"/>
    <n v="0"/>
    <n v="0"/>
    <n v="0"/>
    <n v="0"/>
    <n v="0"/>
    <n v="0"/>
    <n v="0"/>
    <n v="0"/>
    <n v="0"/>
    <n v="0"/>
    <n v="0"/>
    <n v="0"/>
    <n v="7"/>
    <m/>
    <n v="5"/>
    <n v="0"/>
    <n v="0"/>
    <n v="0"/>
    <m/>
  </r>
  <r>
    <n v="186015019"/>
    <x v="46"/>
    <x v="1"/>
    <m/>
    <x v="1"/>
    <x v="14"/>
    <x v="2"/>
    <n v="3816.69"/>
    <s v="Sharon Bibbo"/>
    <x v="7"/>
    <m/>
    <m/>
    <m/>
    <m/>
    <m/>
    <m/>
    <m/>
    <m/>
    <m/>
    <m/>
    <m/>
    <m/>
    <m/>
    <m/>
    <m/>
    <n v="0"/>
    <n v="0"/>
    <n v="0"/>
    <n v="0"/>
    <n v="0"/>
    <n v="0"/>
    <n v="0"/>
    <n v="0"/>
    <n v="97"/>
    <n v="0"/>
    <n v="0"/>
    <n v="0"/>
    <n v="0"/>
    <n v="0"/>
    <n v="0"/>
  </r>
  <r>
    <n v="186015019"/>
    <x v="46"/>
    <x v="1"/>
    <m/>
    <x v="1"/>
    <x v="14"/>
    <x v="2"/>
    <n v="3816.69"/>
    <s v="Sharon Bibbo"/>
    <x v="8"/>
    <n v="0"/>
    <n v="0"/>
    <n v="0"/>
    <n v="0"/>
    <m/>
    <n v="0"/>
    <n v="0"/>
    <n v="0"/>
    <n v="0"/>
    <n v="0"/>
    <n v="0"/>
    <n v="0"/>
    <n v="0"/>
    <n v="0"/>
    <n v="0"/>
    <n v="0"/>
    <n v="0"/>
    <n v="0"/>
    <n v="0"/>
    <m/>
    <n v="0"/>
    <n v="0"/>
    <n v="28"/>
    <n v="40"/>
    <m/>
    <n v="-15.251798561151084"/>
    <n v="-68.776978417266193"/>
    <n v="-120.57553956834533"/>
    <n v="-189.64028776978418"/>
    <m/>
  </r>
  <r>
    <n v="186015019"/>
    <x v="46"/>
    <x v="1"/>
    <m/>
    <x v="1"/>
    <x v="14"/>
    <x v="2"/>
    <n v="3816.69"/>
    <s v="Sharon Bibbo"/>
    <x v="9"/>
    <n v="0"/>
    <n v="0"/>
    <n v="0"/>
    <n v="0"/>
    <m/>
    <n v="0"/>
    <n v="0"/>
    <n v="0"/>
    <n v="0"/>
    <n v="0"/>
    <n v="0"/>
    <n v="0"/>
    <n v="0"/>
    <n v="0"/>
    <n v="0"/>
    <n v="0"/>
    <n v="0"/>
    <n v="0"/>
    <n v="0"/>
    <m/>
    <n v="0"/>
    <n v="0"/>
    <n v="28"/>
    <n v="40"/>
    <m/>
    <n v="114.74820143884892"/>
    <n v="101.22302158273382"/>
    <n v="89.42446043165468"/>
    <n v="60.35971223021582"/>
    <m/>
  </r>
  <r>
    <n v="186015019"/>
    <x v="46"/>
    <x v="1"/>
    <m/>
    <x v="1"/>
    <x v="14"/>
    <x v="2"/>
    <n v="3816.69"/>
    <s v="Sharon Bibbo"/>
    <x v="10"/>
    <n v="0"/>
    <n v="0"/>
    <n v="0"/>
    <n v="0"/>
    <n v="0"/>
    <n v="0"/>
    <n v="0"/>
    <n v="0"/>
    <n v="0"/>
    <n v="0"/>
    <n v="0"/>
    <n v="0"/>
    <n v="0"/>
    <n v="0"/>
    <n v="0"/>
    <n v="0"/>
    <n v="0"/>
    <n v="0"/>
    <n v="0"/>
    <m/>
    <n v="0"/>
    <n v="0"/>
    <n v="106867.32"/>
    <n v="152667.6"/>
    <m/>
    <n v="437958.31294964033"/>
    <n v="386336.89424460434"/>
    <n v="341305.4438848921"/>
    <n v="230374.31007194243"/>
    <m/>
  </r>
  <r>
    <n v="186015019"/>
    <x v="46"/>
    <x v="1"/>
    <m/>
    <x v="1"/>
    <x v="14"/>
    <x v="2"/>
    <n v="3816.69"/>
    <s v="Sharon Bibbo"/>
    <x v="11"/>
    <m/>
    <m/>
    <m/>
    <m/>
    <n v="0"/>
    <n v="0"/>
    <n v="0"/>
    <n v="0"/>
    <n v="0"/>
    <n v="0"/>
    <n v="0"/>
    <n v="0"/>
    <n v="0"/>
    <n v="0"/>
    <n v="0"/>
    <n v="0"/>
    <n v="0"/>
    <n v="0"/>
    <n v="0"/>
    <m/>
    <n v="0"/>
    <n v="0"/>
    <n v="106867.32"/>
    <n v="152667.6"/>
    <m/>
    <n v="0"/>
    <n v="0"/>
    <n v="0"/>
    <n v="0"/>
    <m/>
  </r>
  <r>
    <n v="186015019"/>
    <x v="46"/>
    <x v="1"/>
    <m/>
    <x v="1"/>
    <x v="14"/>
    <x v="2"/>
    <n v="3816.69"/>
    <s v="Sharon Bibbo"/>
    <x v="12"/>
    <m/>
    <m/>
    <m/>
    <m/>
    <m/>
    <m/>
    <m/>
    <m/>
    <m/>
    <m/>
    <m/>
    <m/>
    <m/>
    <n v="0"/>
    <n v="0"/>
    <n v="0"/>
    <n v="0"/>
    <n v="0"/>
    <n v="0"/>
    <n v="0"/>
    <n v="0"/>
    <n v="0"/>
    <n v="28"/>
    <n v="94"/>
    <n v="0"/>
    <n v="130"/>
    <n v="40"/>
    <n v="40"/>
    <n v="40"/>
    <n v="0"/>
  </r>
  <r>
    <n v="186015024"/>
    <x v="47"/>
    <x v="1"/>
    <m/>
    <x v="1"/>
    <x v="7"/>
    <x v="6"/>
    <n v="36090.78"/>
    <s v="Linda Trautwein"/>
    <x v="0"/>
    <m/>
    <m/>
    <m/>
    <m/>
    <m/>
    <m/>
    <m/>
    <m/>
    <m/>
    <n v="0"/>
    <n v="0"/>
    <n v="0"/>
    <n v="0"/>
    <n v="-5"/>
    <n v="-5"/>
    <n v="0"/>
    <n v="0"/>
    <n v="0"/>
    <n v="0"/>
    <m/>
    <n v="0"/>
    <n v="0"/>
    <n v="0"/>
    <n v="0"/>
    <m/>
    <n v="0"/>
    <n v="0"/>
    <n v="0"/>
    <n v="0"/>
    <m/>
  </r>
  <r>
    <n v="186015024"/>
    <x v="47"/>
    <x v="1"/>
    <m/>
    <x v="1"/>
    <x v="7"/>
    <x v="6"/>
    <n v="36090.78"/>
    <s v="Linda Trautwein"/>
    <x v="1"/>
    <m/>
    <m/>
    <m/>
    <m/>
    <m/>
    <m/>
    <m/>
    <m/>
    <m/>
    <n v="0"/>
    <m/>
    <m/>
    <n v="-2"/>
    <n v="0"/>
    <n v="-2"/>
    <n v="0"/>
    <n v="0"/>
    <n v="0"/>
    <n v="0"/>
    <m/>
    <n v="0"/>
    <n v="0"/>
    <n v="0"/>
    <n v="0"/>
    <m/>
    <n v="0"/>
    <n v="0"/>
    <n v="0"/>
    <n v="0"/>
    <m/>
  </r>
  <r>
    <n v="186015024"/>
    <x v="47"/>
    <x v="1"/>
    <m/>
    <x v="1"/>
    <x v="7"/>
    <x v="6"/>
    <n v="36090.78"/>
    <s v="Linda Trautwein"/>
    <x v="2"/>
    <m/>
    <m/>
    <m/>
    <m/>
    <m/>
    <m/>
    <m/>
    <m/>
    <m/>
    <n v="0"/>
    <m/>
    <m/>
    <n v="0"/>
    <n v="0"/>
    <n v="0"/>
    <n v="1"/>
    <n v="0"/>
    <n v="4"/>
    <n v="5"/>
    <n v="10"/>
    <n v="2"/>
    <n v="0"/>
    <n v="3"/>
    <n v="0"/>
    <n v="0"/>
    <n v="0"/>
    <n v="0"/>
    <n v="0"/>
    <n v="0"/>
    <n v="0"/>
  </r>
  <r>
    <n v="186015024"/>
    <x v="47"/>
    <x v="1"/>
    <m/>
    <x v="1"/>
    <x v="7"/>
    <x v="6"/>
    <n v="36090.78"/>
    <s v="Linda Trautwein"/>
    <x v="3"/>
    <n v="0"/>
    <n v="0"/>
    <n v="0"/>
    <n v="0"/>
    <m/>
    <n v="0"/>
    <n v="0"/>
    <n v="0"/>
    <n v="0"/>
    <m/>
    <n v="0"/>
    <n v="0"/>
    <n v="0"/>
    <n v="0"/>
    <m/>
    <n v="0"/>
    <n v="0"/>
    <n v="0"/>
    <n v="0"/>
    <n v="0"/>
    <n v="5"/>
    <n v="5"/>
    <n v="5"/>
    <n v="5"/>
    <n v="0"/>
    <n v="0"/>
    <n v="0"/>
    <n v="0"/>
    <n v="0"/>
    <n v="0"/>
  </r>
  <r>
    <n v="186015024"/>
    <x v="47"/>
    <x v="1"/>
    <m/>
    <x v="1"/>
    <x v="7"/>
    <x v="6"/>
    <n v="36090.78"/>
    <s v="Linda Trautwein"/>
    <x v="4"/>
    <m/>
    <m/>
    <m/>
    <m/>
    <m/>
    <m/>
    <m/>
    <m/>
    <m/>
    <n v="0"/>
    <n v="0"/>
    <n v="0"/>
    <n v="0"/>
    <n v="0"/>
    <n v="0"/>
    <n v="1"/>
    <n v="0"/>
    <n v="4"/>
    <n v="5"/>
    <n v="10"/>
    <n v="2"/>
    <n v="0"/>
    <n v="3"/>
    <n v="0"/>
    <n v="0"/>
    <n v="0"/>
    <n v="0"/>
    <n v="0"/>
    <n v="0"/>
    <n v="0"/>
  </r>
  <r>
    <n v="186015024"/>
    <x v="47"/>
    <x v="1"/>
    <m/>
    <x v="1"/>
    <x v="7"/>
    <x v="6"/>
    <n v="36090.78"/>
    <s v="Linda Trautwein"/>
    <x v="5"/>
    <n v="0"/>
    <n v="0"/>
    <n v="0"/>
    <n v="0"/>
    <m/>
    <n v="0"/>
    <n v="2"/>
    <n v="0"/>
    <n v="2"/>
    <n v="0"/>
    <n v="0"/>
    <n v="1"/>
    <n v="1"/>
    <n v="5"/>
    <n v="7"/>
    <n v="0"/>
    <n v="2"/>
    <n v="2"/>
    <n v="4"/>
    <n v="8"/>
    <n v="4"/>
    <n v="-1"/>
    <n v="2"/>
    <n v="-2"/>
    <n v="0"/>
    <n v="0"/>
    <n v="0"/>
    <n v="0"/>
    <n v="0"/>
    <n v="0"/>
  </r>
  <r>
    <n v="186015024"/>
    <x v="47"/>
    <x v="1"/>
    <m/>
    <x v="1"/>
    <x v="7"/>
    <x v="6"/>
    <n v="36090.78"/>
    <s v="Linda Trautwein"/>
    <x v="6"/>
    <n v="0"/>
    <n v="0"/>
    <n v="0"/>
    <n v="0"/>
    <n v="0"/>
    <n v="0"/>
    <n v="0"/>
    <n v="0"/>
    <n v="0"/>
    <n v="0"/>
    <n v="0"/>
    <n v="0"/>
    <n v="0"/>
    <n v="0"/>
    <n v="0"/>
    <n v="0"/>
    <n v="0"/>
    <n v="0"/>
    <n v="0"/>
    <n v="0"/>
    <n v="0"/>
    <n v="2"/>
    <n v="1"/>
    <n v="3"/>
    <m/>
    <n v="0"/>
    <n v="0"/>
    <n v="0"/>
    <n v="0"/>
    <m/>
  </r>
  <r>
    <n v="186015024"/>
    <x v="47"/>
    <x v="1"/>
    <m/>
    <x v="1"/>
    <x v="7"/>
    <x v="6"/>
    <n v="36090.78"/>
    <s v="Linda Trautwein"/>
    <x v="7"/>
    <m/>
    <m/>
    <m/>
    <m/>
    <m/>
    <m/>
    <m/>
    <m/>
    <m/>
    <m/>
    <m/>
    <m/>
    <m/>
    <m/>
    <m/>
    <n v="3"/>
    <n v="0"/>
    <n v="1"/>
    <n v="5"/>
    <n v="0"/>
    <n v="3"/>
    <n v="1"/>
    <n v="1"/>
    <n v="2"/>
    <n v="0"/>
    <n v="0"/>
    <n v="0"/>
    <n v="0"/>
    <n v="0"/>
    <n v="0"/>
  </r>
  <r>
    <n v="186015024"/>
    <x v="47"/>
    <x v="1"/>
    <n v="2"/>
    <x v="1"/>
    <x v="7"/>
    <x v="6"/>
    <n v="36090.78"/>
    <s v="Linda Trautwein"/>
    <x v="8"/>
    <n v="0"/>
    <n v="0"/>
    <n v="0"/>
    <n v="0"/>
    <m/>
    <n v="0"/>
    <n v="0"/>
    <n v="0"/>
    <n v="1"/>
    <n v="0"/>
    <n v="0"/>
    <n v="0"/>
    <n v="0"/>
    <n v="1"/>
    <n v="1"/>
    <n v="0"/>
    <n v="0"/>
    <n v="2"/>
    <n v="2"/>
    <m/>
    <n v="1"/>
    <n v="0"/>
    <n v="2"/>
    <n v="0"/>
    <m/>
    <n v="0"/>
    <n v="0"/>
    <n v="0"/>
    <n v="0"/>
    <m/>
  </r>
  <r>
    <n v="186015024"/>
    <x v="47"/>
    <x v="1"/>
    <n v="2"/>
    <x v="1"/>
    <x v="7"/>
    <x v="6"/>
    <n v="36090.78"/>
    <s v="Linda Trautwein"/>
    <x v="9"/>
    <n v="0"/>
    <n v="0"/>
    <n v="0"/>
    <n v="0"/>
    <m/>
    <n v="0"/>
    <n v="0"/>
    <n v="0"/>
    <n v="1"/>
    <n v="0"/>
    <n v="0"/>
    <n v="0"/>
    <n v="0"/>
    <n v="1"/>
    <n v="1"/>
    <n v="0"/>
    <n v="0"/>
    <n v="2"/>
    <n v="2"/>
    <m/>
    <n v="1"/>
    <n v="0"/>
    <n v="2"/>
    <n v="0"/>
    <m/>
    <n v="0"/>
    <n v="0"/>
    <n v="0"/>
    <n v="0"/>
    <m/>
  </r>
  <r>
    <n v="186015024"/>
    <x v="47"/>
    <x v="1"/>
    <m/>
    <x v="1"/>
    <x v="7"/>
    <x v="6"/>
    <n v="36090.78"/>
    <s v="Linda Trautwein"/>
    <x v="10"/>
    <n v="0"/>
    <n v="0"/>
    <n v="0"/>
    <n v="0"/>
    <n v="0"/>
    <n v="0"/>
    <n v="0"/>
    <n v="0"/>
    <n v="31278.880000000001"/>
    <n v="0"/>
    <n v="0"/>
    <n v="0"/>
    <n v="0"/>
    <n v="36090.78"/>
    <n v="36090.78"/>
    <n v="0"/>
    <n v="0"/>
    <n v="72181.56"/>
    <n v="72181.56"/>
    <m/>
    <n v="36090.78"/>
    <n v="0"/>
    <n v="72181.56"/>
    <n v="0"/>
    <m/>
    <n v="0"/>
    <n v="0"/>
    <n v="0"/>
    <n v="0"/>
    <m/>
  </r>
  <r>
    <n v="186015024"/>
    <x v="47"/>
    <x v="1"/>
    <m/>
    <x v="1"/>
    <x v="7"/>
    <x v="6"/>
    <n v="36090.78"/>
    <s v="Linda Trautwein"/>
    <x v="11"/>
    <m/>
    <m/>
    <m/>
    <m/>
    <n v="0"/>
    <m/>
    <m/>
    <m/>
    <m/>
    <n v="0"/>
    <n v="0"/>
    <n v="0"/>
    <n v="0"/>
    <n v="36090.78"/>
    <n v="36090.78"/>
    <n v="0"/>
    <n v="0"/>
    <n v="72181.56"/>
    <n v="72181.56"/>
    <m/>
    <n v="36090.78"/>
    <n v="0"/>
    <n v="72181.56"/>
    <n v="0"/>
    <m/>
    <n v="0"/>
    <n v="0"/>
    <n v="0"/>
    <n v="0"/>
    <m/>
  </r>
  <r>
    <n v="186015024"/>
    <x v="47"/>
    <x v="1"/>
    <m/>
    <x v="1"/>
    <x v="7"/>
    <x v="6"/>
    <n v="36090.78"/>
    <s v="Linda Trautwein"/>
    <x v="12"/>
    <m/>
    <m/>
    <m/>
    <m/>
    <m/>
    <m/>
    <m/>
    <m/>
    <m/>
    <m/>
    <m/>
    <m/>
    <m/>
    <n v="5"/>
    <n v="5"/>
    <n v="1"/>
    <n v="0"/>
    <n v="4"/>
    <n v="5"/>
    <n v="10"/>
    <n v="2"/>
    <n v="0"/>
    <n v="3"/>
    <n v="0"/>
    <n v="0"/>
    <n v="0"/>
    <n v="0"/>
    <n v="0"/>
    <n v="0"/>
    <n v="0"/>
  </r>
  <r>
    <n v="186015064"/>
    <x v="48"/>
    <x v="1"/>
    <m/>
    <x v="1"/>
    <x v="7"/>
    <x v="6"/>
    <n v="36090.78"/>
    <s v="Linda Trautwein"/>
    <x v="0"/>
    <m/>
    <m/>
    <m/>
    <m/>
    <m/>
    <m/>
    <m/>
    <m/>
    <m/>
    <n v="0"/>
    <n v="0"/>
    <n v="0"/>
    <n v="0"/>
    <n v="-5"/>
    <n v="-5"/>
    <n v="-1"/>
    <n v="0"/>
    <n v="0"/>
    <n v="0"/>
    <m/>
    <n v="0"/>
    <n v="0"/>
    <n v="0"/>
    <n v="0"/>
    <m/>
    <n v="-6"/>
    <n v="-6"/>
    <n v="-6"/>
    <n v="-6"/>
    <m/>
  </r>
  <r>
    <n v="186015064"/>
    <x v="48"/>
    <x v="1"/>
    <m/>
    <x v="1"/>
    <x v="7"/>
    <x v="6"/>
    <n v="36090.78"/>
    <s v="Linda Trautwein"/>
    <x v="1"/>
    <m/>
    <m/>
    <m/>
    <m/>
    <m/>
    <m/>
    <m/>
    <m/>
    <m/>
    <n v="0"/>
    <m/>
    <m/>
    <n v="-2"/>
    <n v="0"/>
    <n v="-2"/>
    <n v="1"/>
    <n v="0"/>
    <n v="0"/>
    <n v="0"/>
    <m/>
    <n v="0"/>
    <n v="0"/>
    <n v="0"/>
    <n v="0"/>
    <m/>
    <n v="0"/>
    <n v="0"/>
    <n v="0"/>
    <n v="0"/>
    <m/>
  </r>
  <r>
    <n v="186015064"/>
    <x v="48"/>
    <x v="1"/>
    <m/>
    <x v="1"/>
    <x v="7"/>
    <x v="6"/>
    <n v="36090.78"/>
    <s v="Linda Trautwein"/>
    <x v="2"/>
    <m/>
    <m/>
    <m/>
    <m/>
    <m/>
    <m/>
    <m/>
    <m/>
    <m/>
    <n v="0"/>
    <m/>
    <m/>
    <n v="0"/>
    <n v="0"/>
    <n v="0"/>
    <n v="0"/>
    <n v="0"/>
    <n v="0"/>
    <n v="0"/>
    <n v="10"/>
    <n v="0"/>
    <n v="0"/>
    <n v="1"/>
    <n v="4"/>
    <n v="0"/>
    <n v="0"/>
    <n v="0"/>
    <n v="0"/>
    <n v="0"/>
    <n v="0"/>
  </r>
  <r>
    <n v="186015064"/>
    <x v="48"/>
    <x v="1"/>
    <m/>
    <x v="1"/>
    <x v="7"/>
    <x v="6"/>
    <n v="36090.78"/>
    <s v="Linda Trautwein"/>
    <x v="3"/>
    <n v="0"/>
    <n v="0"/>
    <n v="0"/>
    <n v="0"/>
    <m/>
    <n v="0"/>
    <n v="0"/>
    <n v="0"/>
    <n v="0"/>
    <m/>
    <n v="0"/>
    <n v="0"/>
    <n v="0"/>
    <n v="0"/>
    <m/>
    <n v="0"/>
    <n v="0"/>
    <n v="0"/>
    <n v="0"/>
    <n v="0"/>
    <n v="0"/>
    <n v="0"/>
    <n v="0"/>
    <n v="0"/>
    <n v="0"/>
    <n v="6"/>
    <n v="6"/>
    <n v="6"/>
    <n v="6"/>
    <n v="0"/>
  </r>
  <r>
    <n v="186015064"/>
    <x v="48"/>
    <x v="1"/>
    <m/>
    <x v="1"/>
    <x v="7"/>
    <x v="6"/>
    <n v="36090.78"/>
    <s v="Linda Trautwein"/>
    <x v="4"/>
    <m/>
    <m/>
    <m/>
    <m/>
    <m/>
    <m/>
    <m/>
    <m/>
    <m/>
    <n v="0"/>
    <n v="0"/>
    <n v="0"/>
    <n v="0"/>
    <n v="0"/>
    <n v="0"/>
    <n v="0"/>
    <n v="0"/>
    <n v="0"/>
    <n v="0"/>
    <n v="10"/>
    <n v="0"/>
    <n v="0"/>
    <n v="1"/>
    <n v="4"/>
    <n v="0"/>
    <n v="6"/>
    <n v="6"/>
    <n v="6"/>
    <n v="6"/>
    <n v="0"/>
  </r>
  <r>
    <n v="186015064"/>
    <x v="48"/>
    <x v="1"/>
    <m/>
    <x v="1"/>
    <x v="7"/>
    <x v="6"/>
    <n v="36090.78"/>
    <s v="Linda Trautwein"/>
    <x v="5"/>
    <n v="0"/>
    <n v="0"/>
    <n v="0"/>
    <n v="0"/>
    <m/>
    <n v="0"/>
    <n v="0"/>
    <n v="0"/>
    <n v="0"/>
    <n v="0"/>
    <n v="0"/>
    <n v="0"/>
    <n v="0"/>
    <n v="0"/>
    <n v="0"/>
    <n v="0"/>
    <n v="0"/>
    <n v="0"/>
    <n v="0"/>
    <n v="8"/>
    <n v="0"/>
    <n v="0"/>
    <n v="0"/>
    <n v="3"/>
    <n v="0"/>
    <n v="4"/>
    <n v="5"/>
    <n v="5"/>
    <n v="6"/>
    <n v="0"/>
  </r>
  <r>
    <n v="186015064"/>
    <x v="48"/>
    <x v="1"/>
    <m/>
    <x v="1"/>
    <x v="7"/>
    <x v="6"/>
    <n v="36090.78"/>
    <s v="Linda Trautwein"/>
    <x v="6"/>
    <n v="0"/>
    <n v="0"/>
    <n v="0"/>
    <n v="0"/>
    <n v="0"/>
    <n v="0"/>
    <n v="0"/>
    <n v="0"/>
    <n v="0"/>
    <n v="0"/>
    <n v="0"/>
    <n v="0"/>
    <n v="0"/>
    <n v="0"/>
    <n v="0"/>
    <n v="0"/>
    <n v="0"/>
    <n v="0"/>
    <n v="0"/>
    <n v="0"/>
    <n v="0"/>
    <n v="0"/>
    <n v="1"/>
    <n v="0"/>
    <m/>
    <n v="0"/>
    <n v="0"/>
    <n v="0"/>
    <n v="0"/>
    <m/>
  </r>
  <r>
    <n v="186015064"/>
    <x v="48"/>
    <x v="1"/>
    <m/>
    <x v="1"/>
    <x v="7"/>
    <x v="6"/>
    <n v="36090.78"/>
    <s v="Linda Trautwein"/>
    <x v="7"/>
    <m/>
    <m/>
    <m/>
    <m/>
    <m/>
    <m/>
    <m/>
    <m/>
    <m/>
    <m/>
    <m/>
    <m/>
    <m/>
    <m/>
    <m/>
    <n v="0"/>
    <n v="0"/>
    <n v="0"/>
    <n v="0"/>
    <n v="0"/>
    <n v="0"/>
    <n v="0"/>
    <n v="0"/>
    <n v="3"/>
    <n v="0"/>
    <n v="0"/>
    <n v="0"/>
    <n v="0"/>
    <n v="0"/>
    <n v="0"/>
  </r>
  <r>
    <n v="186015064"/>
    <x v="48"/>
    <x v="1"/>
    <m/>
    <x v="1"/>
    <x v="7"/>
    <x v="6"/>
    <n v="36090.78"/>
    <s v="Linda Trautwein"/>
    <x v="8"/>
    <n v="0"/>
    <n v="0"/>
    <n v="0"/>
    <n v="0"/>
    <m/>
    <n v="0"/>
    <n v="0"/>
    <n v="0"/>
    <n v="1"/>
    <n v="0"/>
    <n v="0"/>
    <n v="0"/>
    <n v="0"/>
    <n v="1"/>
    <n v="1"/>
    <n v="0"/>
    <n v="0"/>
    <n v="2"/>
    <n v="2"/>
    <m/>
    <n v="0"/>
    <n v="0"/>
    <n v="0"/>
    <n v="1"/>
    <m/>
    <n v="-3"/>
    <n v="-8"/>
    <n v="-13"/>
    <n v="-19"/>
    <m/>
  </r>
  <r>
    <n v="186015064"/>
    <x v="48"/>
    <x v="1"/>
    <m/>
    <x v="1"/>
    <x v="7"/>
    <x v="6"/>
    <n v="36090.78"/>
    <s v="Linda Trautwein"/>
    <x v="9"/>
    <n v="0"/>
    <n v="0"/>
    <n v="0"/>
    <n v="0"/>
    <m/>
    <n v="0"/>
    <n v="0"/>
    <n v="0"/>
    <n v="0"/>
    <n v="0"/>
    <n v="0"/>
    <n v="0"/>
    <n v="0"/>
    <n v="0"/>
    <n v="1"/>
    <n v="0"/>
    <n v="0"/>
    <n v="0"/>
    <n v="0"/>
    <m/>
    <n v="0"/>
    <n v="0"/>
    <n v="0"/>
    <n v="1"/>
    <m/>
    <n v="3"/>
    <n v="4"/>
    <n v="5"/>
    <n v="5"/>
    <m/>
  </r>
  <r>
    <n v="186015064"/>
    <x v="48"/>
    <x v="1"/>
    <m/>
    <x v="1"/>
    <x v="7"/>
    <x v="6"/>
    <n v="36090.78"/>
    <s v="Linda Trautwein"/>
    <x v="10"/>
    <n v="0"/>
    <n v="0"/>
    <n v="0"/>
    <n v="0"/>
    <n v="0"/>
    <n v="0"/>
    <n v="0"/>
    <n v="0"/>
    <n v="31278.880000000001"/>
    <n v="0"/>
    <n v="0"/>
    <n v="0"/>
    <n v="0"/>
    <n v="0"/>
    <n v="0"/>
    <n v="0"/>
    <n v="0"/>
    <n v="0"/>
    <n v="0"/>
    <m/>
    <n v="0"/>
    <n v="0"/>
    <n v="0"/>
    <n v="36090.78"/>
    <m/>
    <n v="108272.34"/>
    <n v="144363.12"/>
    <n v="180453.9"/>
    <n v="180453.9"/>
    <m/>
  </r>
  <r>
    <n v="186015064"/>
    <x v="48"/>
    <x v="1"/>
    <m/>
    <x v="1"/>
    <x v="7"/>
    <x v="6"/>
    <n v="36090.78"/>
    <s v="Linda Trautwein"/>
    <x v="11"/>
    <m/>
    <m/>
    <m/>
    <m/>
    <n v="0"/>
    <m/>
    <m/>
    <m/>
    <m/>
    <n v="0"/>
    <n v="0"/>
    <n v="0"/>
    <n v="0"/>
    <n v="36090.78"/>
    <n v="36090.78"/>
    <n v="0"/>
    <n v="0"/>
    <n v="72181.56"/>
    <n v="72181.56"/>
    <m/>
    <n v="0"/>
    <n v="0"/>
    <n v="0"/>
    <n v="36090.78"/>
    <m/>
    <n v="0"/>
    <n v="0"/>
    <n v="0"/>
    <n v="0"/>
    <m/>
  </r>
  <r>
    <n v="186015064"/>
    <x v="48"/>
    <x v="1"/>
    <m/>
    <x v="1"/>
    <x v="7"/>
    <x v="6"/>
    <n v="36090.78"/>
    <s v="Linda Trautwein"/>
    <x v="12"/>
    <m/>
    <m/>
    <m/>
    <m/>
    <m/>
    <m/>
    <m/>
    <m/>
    <m/>
    <m/>
    <m/>
    <m/>
    <m/>
    <n v="5"/>
    <n v="0"/>
    <n v="1"/>
    <n v="0"/>
    <n v="0"/>
    <n v="0"/>
    <n v="10"/>
    <n v="0"/>
    <n v="0"/>
    <n v="1"/>
    <n v="4"/>
    <n v="0"/>
    <n v="6"/>
    <n v="6"/>
    <n v="6"/>
    <n v="6"/>
    <n v="0"/>
  </r>
  <r>
    <n v="186015027"/>
    <x v="49"/>
    <x v="1"/>
    <m/>
    <x v="1"/>
    <x v="11"/>
    <x v="4"/>
    <n v="5492.31"/>
    <s v="Paul Brusco"/>
    <x v="0"/>
    <m/>
    <m/>
    <m/>
    <m/>
    <m/>
    <m/>
    <m/>
    <m/>
    <m/>
    <n v="0"/>
    <n v="0"/>
    <n v="0"/>
    <n v="305"/>
    <n v="-28"/>
    <n v="277"/>
    <n v="0"/>
    <n v="0"/>
    <n v="0"/>
    <n v="0"/>
    <m/>
    <n v="0"/>
    <n v="0"/>
    <n v="0"/>
    <n v="0"/>
    <m/>
    <n v="-55"/>
    <n v="-50"/>
    <n v="-45"/>
    <n v="-50"/>
    <m/>
  </r>
  <r>
    <n v="186015027"/>
    <x v="49"/>
    <x v="1"/>
    <m/>
    <x v="1"/>
    <x v="11"/>
    <x v="4"/>
    <n v="5492.31"/>
    <s v="Paul Brusco"/>
    <x v="1"/>
    <m/>
    <m/>
    <m/>
    <m/>
    <m/>
    <m/>
    <m/>
    <m/>
    <m/>
    <n v="0"/>
    <m/>
    <m/>
    <n v="-45"/>
    <n v="0"/>
    <n v="-45"/>
    <n v="0"/>
    <n v="0"/>
    <n v="0"/>
    <n v="0"/>
    <m/>
    <n v="0"/>
    <n v="0"/>
    <n v="0"/>
    <n v="0"/>
    <m/>
    <n v="10"/>
    <n v="0"/>
    <n v="0"/>
    <n v="-5"/>
    <m/>
  </r>
  <r>
    <n v="186015027"/>
    <x v="49"/>
    <x v="1"/>
    <m/>
    <x v="1"/>
    <x v="11"/>
    <x v="4"/>
    <n v="5492.31"/>
    <s v="Paul Brusco"/>
    <x v="2"/>
    <m/>
    <m/>
    <m/>
    <m/>
    <m/>
    <m/>
    <m/>
    <m/>
    <m/>
    <n v="0"/>
    <m/>
    <m/>
    <n v="305"/>
    <n v="0"/>
    <n v="0"/>
    <n v="46"/>
    <n v="55"/>
    <n v="45"/>
    <n v="40"/>
    <n v="186"/>
    <n v="26"/>
    <n v="61"/>
    <n v="45"/>
    <n v="44"/>
    <n v="0"/>
    <n v="0"/>
    <n v="0"/>
    <n v="0"/>
    <n v="0"/>
    <n v="0"/>
  </r>
  <r>
    <n v="186015027"/>
    <x v="49"/>
    <x v="1"/>
    <m/>
    <x v="1"/>
    <x v="11"/>
    <x v="4"/>
    <n v="5492.31"/>
    <s v="Paul Brusco"/>
    <x v="3"/>
    <n v="0"/>
    <n v="0"/>
    <n v="0"/>
    <n v="0"/>
    <m/>
    <n v="0"/>
    <n v="0"/>
    <n v="0"/>
    <n v="0"/>
    <m/>
    <n v="0"/>
    <n v="0"/>
    <n v="0"/>
    <n v="0"/>
    <m/>
    <n v="53"/>
    <n v="65"/>
    <n v="67"/>
    <n v="80"/>
    <n v="265"/>
    <n v="40"/>
    <n v="50"/>
    <n v="45"/>
    <n v="55"/>
    <n v="0"/>
    <n v="45"/>
    <n v="50"/>
    <n v="45"/>
    <n v="55"/>
    <n v="0"/>
  </r>
  <r>
    <n v="186015027"/>
    <x v="49"/>
    <x v="1"/>
    <m/>
    <x v="1"/>
    <x v="11"/>
    <x v="4"/>
    <n v="5492.31"/>
    <s v="Paul Brusco"/>
    <x v="4"/>
    <m/>
    <m/>
    <m/>
    <m/>
    <m/>
    <m/>
    <m/>
    <m/>
    <m/>
    <n v="0"/>
    <n v="0"/>
    <n v="0"/>
    <n v="0"/>
    <n v="0"/>
    <n v="0"/>
    <n v="46"/>
    <n v="55"/>
    <n v="45"/>
    <n v="40"/>
    <n v="186"/>
    <n v="26"/>
    <n v="61"/>
    <n v="45"/>
    <n v="44"/>
    <n v="0"/>
    <n v="45"/>
    <n v="50"/>
    <n v="45"/>
    <n v="55"/>
    <n v="0"/>
  </r>
  <r>
    <n v="186015027"/>
    <x v="49"/>
    <x v="1"/>
    <m/>
    <x v="1"/>
    <x v="11"/>
    <x v="4"/>
    <n v="5492.31"/>
    <s v="Paul Brusco"/>
    <x v="5"/>
    <n v="31"/>
    <n v="55"/>
    <n v="33"/>
    <n v="31"/>
    <m/>
    <n v="23"/>
    <n v="52"/>
    <n v="54"/>
    <n v="52"/>
    <n v="0"/>
    <n v="47"/>
    <n v="60"/>
    <n v="39"/>
    <n v="50"/>
    <n v="196"/>
    <n v="33"/>
    <n v="35"/>
    <n v="58"/>
    <n v="42"/>
    <n v="168"/>
    <n v="41"/>
    <n v="45"/>
    <n v="38"/>
    <n v="42"/>
    <n v="0"/>
    <n v="42.597763839650945"/>
    <n v="45.087537496591217"/>
    <n v="43.41259885464958"/>
    <n v="54.639214616853018"/>
    <n v="0"/>
  </r>
  <r>
    <n v="186015027"/>
    <x v="49"/>
    <x v="1"/>
    <m/>
    <x v="1"/>
    <x v="11"/>
    <x v="4"/>
    <n v="5492.31"/>
    <s v="Paul Brusco"/>
    <x v="6"/>
    <n v="0"/>
    <n v="0"/>
    <n v="0"/>
    <n v="0"/>
    <n v="0"/>
    <n v="0"/>
    <n v="0"/>
    <n v="0"/>
    <n v="0"/>
    <n v="0"/>
    <n v="0"/>
    <n v="0"/>
    <n v="0"/>
    <n v="0"/>
    <n v="0"/>
    <n v="0"/>
    <n v="0"/>
    <n v="0"/>
    <n v="0"/>
    <n v="0"/>
    <n v="0"/>
    <n v="10"/>
    <n v="15"/>
    <n v="11"/>
    <m/>
    <n v="8"/>
    <n v="0"/>
    <n v="0"/>
    <n v="0"/>
    <m/>
  </r>
  <r>
    <n v="186015027"/>
    <x v="49"/>
    <x v="1"/>
    <m/>
    <x v="1"/>
    <x v="11"/>
    <x v="4"/>
    <n v="5492.31"/>
    <s v="Paul Brusco"/>
    <x v="7"/>
    <m/>
    <m/>
    <m/>
    <m/>
    <m/>
    <m/>
    <m/>
    <m/>
    <m/>
    <m/>
    <m/>
    <m/>
    <m/>
    <m/>
    <m/>
    <n v="52"/>
    <n v="39"/>
    <n v="64"/>
    <n v="49"/>
    <n v="0"/>
    <n v="50"/>
    <n v="40"/>
    <n v="51"/>
    <n v="47"/>
    <n v="0"/>
    <n v="0"/>
    <n v="0"/>
    <n v="0"/>
    <n v="0"/>
    <n v="0"/>
  </r>
  <r>
    <n v="186015027"/>
    <x v="49"/>
    <x v="1"/>
    <n v="20"/>
    <x v="1"/>
    <x v="11"/>
    <x v="4"/>
    <n v="5492.31"/>
    <s v="Paul Brusco"/>
    <x v="8"/>
    <n v="22"/>
    <n v="22"/>
    <n v="42"/>
    <n v="27"/>
    <m/>
    <n v="24"/>
    <n v="23"/>
    <n v="22"/>
    <n v="56"/>
    <n v="0"/>
    <n v="44"/>
    <n v="73"/>
    <n v="75"/>
    <n v="56"/>
    <n v="56"/>
    <n v="50"/>
    <n v="63"/>
    <n v="43"/>
    <n v="34"/>
    <m/>
    <n v="11"/>
    <n v="33"/>
    <n v="28"/>
    <n v="29"/>
    <m/>
    <n v="-13.597763839650945"/>
    <n v="-58.685301336242162"/>
    <n v="-102.09790019089175"/>
    <n v="-156.73711480774477"/>
    <m/>
  </r>
  <r>
    <n v="186015027"/>
    <x v="49"/>
    <x v="1"/>
    <n v="20"/>
    <x v="1"/>
    <x v="11"/>
    <x v="4"/>
    <n v="5492.31"/>
    <s v="Paul Brusco"/>
    <x v="9"/>
    <n v="22"/>
    <n v="22"/>
    <n v="42"/>
    <n v="27"/>
    <m/>
    <n v="24"/>
    <n v="23"/>
    <n v="22"/>
    <n v="56"/>
    <n v="0"/>
    <n v="44"/>
    <n v="73"/>
    <n v="75"/>
    <n v="56"/>
    <n v="56"/>
    <n v="50"/>
    <n v="63"/>
    <n v="43"/>
    <n v="34"/>
    <m/>
    <n v="11"/>
    <n v="33"/>
    <n v="28"/>
    <n v="29"/>
    <m/>
    <n v="41.402236160349055"/>
    <n v="46.314698663757831"/>
    <n v="47.902099809108257"/>
    <n v="43.262885192255233"/>
    <m/>
  </r>
  <r>
    <n v="186015027"/>
    <x v="49"/>
    <x v="1"/>
    <m/>
    <x v="1"/>
    <x v="11"/>
    <x v="4"/>
    <n v="5492.31"/>
    <s v="Paul Brusco"/>
    <x v="10"/>
    <n v="120480.14"/>
    <n v="120480.14"/>
    <n v="230007.54"/>
    <n v="147861.99"/>
    <n v="0"/>
    <n v="131432.88"/>
    <n v="125956.51"/>
    <n v="120480.14"/>
    <n v="306676.71999999997"/>
    <n v="0"/>
    <n v="240960.28"/>
    <n v="399775.01"/>
    <n v="410727.75"/>
    <n v="307569.36000000004"/>
    <n v="307569.36000000004"/>
    <n v="274615.5"/>
    <n v="346015.53"/>
    <n v="236169.33000000002"/>
    <n v="186738.54"/>
    <m/>
    <n v="60415.41"/>
    <n v="181246.23"/>
    <n v="153784.68000000002"/>
    <n v="159276.99000000002"/>
    <m/>
    <n v="227393.91568584673"/>
    <n v="254374.68261794379"/>
    <n v="263093.18180256337"/>
    <n v="237613.17697027535"/>
    <m/>
  </r>
  <r>
    <n v="186015027"/>
    <x v="49"/>
    <x v="1"/>
    <m/>
    <x v="1"/>
    <x v="11"/>
    <x v="4"/>
    <n v="5492.31"/>
    <s v="Paul Brusco"/>
    <x v="11"/>
    <m/>
    <m/>
    <m/>
    <m/>
    <n v="0"/>
    <m/>
    <m/>
    <m/>
    <m/>
    <n v="0"/>
    <n v="240960.28"/>
    <n v="399775.01"/>
    <n v="410727.75"/>
    <n v="307569.36000000004"/>
    <n v="307569.36000000004"/>
    <n v="274615.5"/>
    <n v="346015.53"/>
    <n v="236169.33000000002"/>
    <n v="186738.54"/>
    <m/>
    <n v="60415.41"/>
    <n v="181246.23"/>
    <n v="153784.68000000002"/>
    <n v="159276.99000000002"/>
    <m/>
    <n v="0"/>
    <n v="0"/>
    <n v="0"/>
    <n v="0"/>
    <m/>
  </r>
  <r>
    <n v="186015027"/>
    <x v="49"/>
    <x v="1"/>
    <m/>
    <x v="1"/>
    <x v="11"/>
    <x v="4"/>
    <n v="5492.31"/>
    <s v="Paul Brusco"/>
    <x v="12"/>
    <m/>
    <m/>
    <m/>
    <m/>
    <m/>
    <m/>
    <m/>
    <m/>
    <m/>
    <m/>
    <m/>
    <m/>
    <m/>
    <n v="28"/>
    <n v="28"/>
    <n v="46"/>
    <n v="55"/>
    <n v="45"/>
    <n v="40"/>
    <n v="186"/>
    <n v="26"/>
    <n v="61"/>
    <n v="45"/>
    <n v="44"/>
    <n v="0"/>
    <n v="55"/>
    <n v="50"/>
    <n v="45"/>
    <n v="50"/>
    <n v="0"/>
  </r>
  <r>
    <n v="186015029"/>
    <x v="50"/>
    <x v="2"/>
    <m/>
    <x v="1"/>
    <x v="11"/>
    <x v="4"/>
    <n v="4943.16"/>
    <s v="Ee Ling Lim"/>
    <x v="0"/>
    <m/>
    <m/>
    <m/>
    <m/>
    <m/>
    <m/>
    <m/>
    <m/>
    <m/>
    <n v="0"/>
    <n v="0"/>
    <n v="0"/>
    <n v="645"/>
    <n v="-90"/>
    <n v="555"/>
    <n v="0"/>
    <n v="0"/>
    <n v="0"/>
    <n v="0"/>
    <m/>
    <n v="0"/>
    <n v="0"/>
    <n v="0"/>
    <n v="0"/>
    <m/>
    <n v="-140"/>
    <n v="-150"/>
    <n v="-140"/>
    <n v="-155"/>
    <m/>
  </r>
  <r>
    <n v="186015029"/>
    <x v="50"/>
    <x v="2"/>
    <m/>
    <x v="1"/>
    <x v="11"/>
    <x v="4"/>
    <n v="4943.16"/>
    <s v="Ee Ling Lim"/>
    <x v="1"/>
    <m/>
    <m/>
    <m/>
    <m/>
    <m/>
    <m/>
    <m/>
    <m/>
    <m/>
    <n v="0"/>
    <m/>
    <m/>
    <n v="-179"/>
    <n v="0"/>
    <n v="-179"/>
    <n v="0"/>
    <n v="0"/>
    <n v="0"/>
    <n v="0"/>
    <m/>
    <n v="0"/>
    <n v="0"/>
    <n v="0"/>
    <n v="0"/>
    <m/>
    <n v="32"/>
    <n v="-10"/>
    <n v="-20"/>
    <n v="5"/>
    <m/>
  </r>
  <r>
    <n v="186015029"/>
    <x v="50"/>
    <x v="2"/>
    <m/>
    <x v="1"/>
    <x v="11"/>
    <x v="4"/>
    <n v="4943.16"/>
    <s v="Ee Ling Lim"/>
    <x v="2"/>
    <m/>
    <m/>
    <m/>
    <m/>
    <m/>
    <m/>
    <m/>
    <m/>
    <m/>
    <n v="0"/>
    <m/>
    <m/>
    <n v="645"/>
    <n v="0"/>
    <n v="0"/>
    <n v="100"/>
    <n v="151"/>
    <n v="160"/>
    <n v="150"/>
    <n v="561"/>
    <n v="232"/>
    <n v="78"/>
    <n v="110"/>
    <n v="92"/>
    <n v="0"/>
    <n v="0"/>
    <n v="0"/>
    <n v="0"/>
    <n v="0"/>
    <n v="0"/>
  </r>
  <r>
    <n v="186015029"/>
    <x v="50"/>
    <x v="2"/>
    <m/>
    <x v="1"/>
    <x v="11"/>
    <x v="4"/>
    <n v="4943.16"/>
    <s v="Ee Ling Lim"/>
    <x v="3"/>
    <n v="0"/>
    <n v="0"/>
    <n v="0"/>
    <n v="0"/>
    <m/>
    <n v="0"/>
    <n v="0"/>
    <n v="0"/>
    <n v="0"/>
    <m/>
    <n v="0"/>
    <n v="0"/>
    <n v="0"/>
    <n v="0"/>
    <m/>
    <n v="120"/>
    <n v="150"/>
    <n v="160"/>
    <n v="215"/>
    <n v="645"/>
    <n v="125"/>
    <n v="155"/>
    <n v="130"/>
    <n v="160"/>
    <n v="0"/>
    <n v="120"/>
    <n v="160"/>
    <n v="160"/>
    <n v="150"/>
    <n v="0"/>
  </r>
  <r>
    <n v="186015029"/>
    <x v="50"/>
    <x v="2"/>
    <m/>
    <x v="1"/>
    <x v="11"/>
    <x v="4"/>
    <n v="4943.16"/>
    <s v="Ee Ling Lim"/>
    <x v="4"/>
    <m/>
    <m/>
    <m/>
    <m/>
    <m/>
    <m/>
    <m/>
    <m/>
    <m/>
    <n v="0"/>
    <n v="0"/>
    <n v="0"/>
    <n v="120"/>
    <n v="91"/>
    <n v="211"/>
    <n v="100"/>
    <n v="151"/>
    <n v="160"/>
    <n v="150"/>
    <n v="561"/>
    <n v="232"/>
    <n v="78"/>
    <n v="110"/>
    <n v="92"/>
    <n v="0"/>
    <n v="108"/>
    <n v="160"/>
    <n v="160"/>
    <n v="150"/>
    <n v="0"/>
  </r>
  <r>
    <n v="186015029"/>
    <x v="50"/>
    <x v="2"/>
    <m/>
    <x v="1"/>
    <x v="11"/>
    <x v="4"/>
    <n v="4943.16"/>
    <s v="Ee Ling Lim"/>
    <x v="5"/>
    <n v="60"/>
    <n v="62"/>
    <n v="60"/>
    <n v="92"/>
    <m/>
    <n v="81"/>
    <n v="81"/>
    <n v="125"/>
    <n v="126"/>
    <n v="0"/>
    <n v="92"/>
    <n v="115"/>
    <n v="123"/>
    <n v="156"/>
    <n v="486"/>
    <n v="104"/>
    <n v="157"/>
    <n v="110"/>
    <n v="149"/>
    <n v="520"/>
    <n v="116"/>
    <n v="111"/>
    <n v="123"/>
    <n v="160"/>
    <n v="0"/>
    <n v="130.87264794109626"/>
    <n v="138.5219525497682"/>
    <n v="133.37605672211618"/>
    <n v="167.86746659394601"/>
    <n v="0"/>
  </r>
  <r>
    <n v="186015029"/>
    <x v="50"/>
    <x v="2"/>
    <m/>
    <x v="1"/>
    <x v="11"/>
    <x v="4"/>
    <n v="4943.16"/>
    <s v="Ee Ling Lim"/>
    <x v="6"/>
    <n v="0"/>
    <n v="0"/>
    <n v="0"/>
    <n v="0"/>
    <n v="0"/>
    <n v="0"/>
    <n v="0"/>
    <n v="0"/>
    <n v="0"/>
    <n v="0"/>
    <n v="0"/>
    <n v="0"/>
    <n v="0"/>
    <n v="0"/>
    <n v="0"/>
    <n v="0"/>
    <n v="0"/>
    <n v="0"/>
    <n v="0"/>
    <n v="0"/>
    <n v="6"/>
    <n v="13"/>
    <n v="15"/>
    <n v="20"/>
    <m/>
    <n v="11"/>
    <n v="0"/>
    <n v="0"/>
    <n v="0"/>
    <m/>
  </r>
  <r>
    <n v="186015029"/>
    <x v="50"/>
    <x v="2"/>
    <m/>
    <x v="1"/>
    <x v="11"/>
    <x v="4"/>
    <n v="4943.16"/>
    <s v="Ee Ling Lim"/>
    <x v="7"/>
    <m/>
    <m/>
    <m/>
    <m/>
    <m/>
    <m/>
    <m/>
    <m/>
    <m/>
    <m/>
    <m/>
    <m/>
    <m/>
    <m/>
    <m/>
    <n v="127"/>
    <n v="148"/>
    <n v="127"/>
    <n v="170"/>
    <n v="0"/>
    <n v="135"/>
    <n v="191"/>
    <n v="144"/>
    <n v="192"/>
    <n v="0"/>
    <n v="0"/>
    <n v="0"/>
    <n v="0"/>
    <n v="0"/>
    <n v="0"/>
  </r>
  <r>
    <n v="186015029"/>
    <x v="50"/>
    <x v="2"/>
    <n v="40"/>
    <x v="1"/>
    <x v="11"/>
    <x v="4"/>
    <n v="4943.16"/>
    <s v="Ee Ling Lim"/>
    <x v="8"/>
    <n v="14"/>
    <n v="29"/>
    <n v="24"/>
    <n v="8"/>
    <m/>
    <n v="49"/>
    <n v="8"/>
    <n v="17"/>
    <n v="66"/>
    <n v="0"/>
    <n v="37"/>
    <n v="77"/>
    <n v="92"/>
    <n v="65"/>
    <n v="65"/>
    <n v="36"/>
    <n v="33"/>
    <n v="63"/>
    <n v="51"/>
    <m/>
    <n v="151"/>
    <n v="136"/>
    <n v="123"/>
    <n v="52"/>
    <m/>
    <n v="-78.872647941096261"/>
    <n v="-217.39460049086446"/>
    <n v="-350.77065721298061"/>
    <n v="-518.63812380692661"/>
    <m/>
  </r>
  <r>
    <n v="186015029"/>
    <x v="50"/>
    <x v="2"/>
    <n v="40"/>
    <x v="1"/>
    <x v="11"/>
    <x v="4"/>
    <n v="4943.16"/>
    <s v="Ee Ling Lim"/>
    <x v="9"/>
    <n v="14"/>
    <n v="29"/>
    <n v="24"/>
    <n v="8"/>
    <m/>
    <n v="49"/>
    <n v="8"/>
    <n v="17"/>
    <n v="66"/>
    <n v="0"/>
    <n v="37"/>
    <n v="77"/>
    <n v="92"/>
    <n v="65"/>
    <n v="65"/>
    <n v="36"/>
    <n v="33"/>
    <n v="63"/>
    <n v="51"/>
    <m/>
    <n v="151"/>
    <n v="136"/>
    <n v="123"/>
    <n v="52"/>
    <m/>
    <n v="61.127352058903739"/>
    <n v="72.605399509135538"/>
    <n v="79.229342787019363"/>
    <n v="66.361876193073357"/>
    <m/>
  </r>
  <r>
    <n v="186015029"/>
    <x v="50"/>
    <x v="2"/>
    <m/>
    <x v="1"/>
    <x v="11"/>
    <x v="4"/>
    <n v="4943.16"/>
    <s v="Ee Ling Lim"/>
    <x v="10"/>
    <n v="76341.859999999986"/>
    <n v="158136.70999999996"/>
    <n v="130871.75999999998"/>
    <n v="43623.919999999991"/>
    <n v="0"/>
    <n v="267196.50999999995"/>
    <n v="43623.919999999991"/>
    <n v="92700.829999999987"/>
    <n v="359897.33999999991"/>
    <n v="0"/>
    <n v="201760.62999999995"/>
    <n v="419880.22999999992"/>
    <n v="501675.0799999999"/>
    <n v="321305.39999999997"/>
    <n v="321305.39999999997"/>
    <n v="177953.76"/>
    <n v="163124.28"/>
    <n v="311419.08"/>
    <n v="252101.16"/>
    <m/>
    <n v="746417.16"/>
    <n v="672269.76"/>
    <n v="608008.67999999993"/>
    <n v="257044.32"/>
    <m/>
    <n v="302162.28160349058"/>
    <n v="358900.1066375784"/>
    <n v="391643.31809108262"/>
    <n v="328037.37192255247"/>
    <m/>
  </r>
  <r>
    <n v="186015029"/>
    <x v="50"/>
    <x v="2"/>
    <m/>
    <x v="1"/>
    <x v="11"/>
    <x v="4"/>
    <n v="4943.16"/>
    <s v="Ee Ling Lim"/>
    <x v="11"/>
    <m/>
    <m/>
    <m/>
    <m/>
    <n v="0"/>
    <m/>
    <m/>
    <m/>
    <m/>
    <n v="0"/>
    <n v="201760.62999999995"/>
    <n v="419880.22999999992"/>
    <n v="501675.0799999999"/>
    <n v="321305.39999999997"/>
    <n v="321305.39999999997"/>
    <n v="177953.76"/>
    <n v="163124.28"/>
    <n v="311419.08"/>
    <n v="252101.16"/>
    <m/>
    <n v="746417.16"/>
    <n v="672269.76"/>
    <n v="608008.67999999993"/>
    <n v="257044.32"/>
    <m/>
    <n v="0"/>
    <n v="0"/>
    <n v="0"/>
    <n v="0"/>
    <m/>
  </r>
  <r>
    <n v="186015029"/>
    <x v="50"/>
    <x v="2"/>
    <m/>
    <x v="1"/>
    <x v="11"/>
    <x v="4"/>
    <n v="4943.16"/>
    <s v="Ee Ling Lim"/>
    <x v="12"/>
    <m/>
    <m/>
    <m/>
    <m/>
    <m/>
    <m/>
    <m/>
    <m/>
    <m/>
    <m/>
    <m/>
    <m/>
    <m/>
    <n v="90"/>
    <n v="90"/>
    <n v="100"/>
    <n v="151"/>
    <n v="160"/>
    <n v="150"/>
    <n v="561"/>
    <n v="232"/>
    <n v="78"/>
    <n v="110"/>
    <n v="92"/>
    <n v="0"/>
    <n v="140"/>
    <n v="150"/>
    <n v="140"/>
    <n v="155"/>
    <n v="0"/>
  </r>
  <r>
    <n v="186015031"/>
    <x v="51"/>
    <x v="2"/>
    <m/>
    <x v="1"/>
    <x v="11"/>
    <x v="4"/>
    <n v="2296.02"/>
    <s v="Ee Ling Lim"/>
    <x v="0"/>
    <m/>
    <m/>
    <m/>
    <m/>
    <m/>
    <m/>
    <m/>
    <m/>
    <m/>
    <n v="0"/>
    <n v="0"/>
    <n v="0"/>
    <n v="1280"/>
    <n v="-180"/>
    <n v="1100"/>
    <n v="0"/>
    <n v="0"/>
    <n v="0"/>
    <n v="0"/>
    <m/>
    <n v="0"/>
    <n v="0"/>
    <n v="0"/>
    <n v="0"/>
    <m/>
    <n v="-250"/>
    <n v="-250"/>
    <n v="-250"/>
    <n v="-300"/>
    <m/>
  </r>
  <r>
    <n v="186015031"/>
    <x v="51"/>
    <x v="2"/>
    <m/>
    <x v="1"/>
    <x v="11"/>
    <x v="4"/>
    <n v="2296.02"/>
    <s v="Ee Ling Lim"/>
    <x v="1"/>
    <m/>
    <m/>
    <m/>
    <m/>
    <m/>
    <m/>
    <m/>
    <m/>
    <m/>
    <n v="0"/>
    <m/>
    <m/>
    <n v="-250"/>
    <n v="0"/>
    <n v="-250"/>
    <n v="0"/>
    <n v="0"/>
    <n v="0"/>
    <n v="0"/>
    <m/>
    <n v="0"/>
    <n v="0"/>
    <n v="0"/>
    <n v="0"/>
    <m/>
    <n v="14"/>
    <n v="-25"/>
    <n v="-25"/>
    <n v="10"/>
    <m/>
  </r>
  <r>
    <n v="186015031"/>
    <x v="51"/>
    <x v="2"/>
    <m/>
    <x v="1"/>
    <x v="11"/>
    <x v="4"/>
    <n v="2296.02"/>
    <s v="Ee Ling Lim"/>
    <x v="2"/>
    <m/>
    <m/>
    <m/>
    <m/>
    <m/>
    <m/>
    <m/>
    <m/>
    <m/>
    <n v="0"/>
    <m/>
    <m/>
    <m/>
    <n v="0"/>
    <n v="0"/>
    <n v="268"/>
    <n v="305"/>
    <n v="305"/>
    <n v="290"/>
    <n v="1168"/>
    <n v="200"/>
    <n v="250"/>
    <n v="240"/>
    <n v="280"/>
    <n v="0"/>
    <n v="0"/>
    <n v="0"/>
    <n v="0"/>
    <n v="0"/>
    <n v="0"/>
  </r>
  <r>
    <n v="186015031"/>
    <x v="51"/>
    <x v="2"/>
    <m/>
    <x v="1"/>
    <x v="11"/>
    <x v="4"/>
    <n v="2296.02"/>
    <s v="Ee Ling Lim"/>
    <x v="3"/>
    <n v="0"/>
    <n v="0"/>
    <n v="0"/>
    <n v="0"/>
    <m/>
    <n v="0"/>
    <n v="0"/>
    <n v="0"/>
    <n v="0"/>
    <m/>
    <n v="0"/>
    <n v="0"/>
    <n v="0"/>
    <n v="0"/>
    <m/>
    <n v="250.10676922015134"/>
    <n v="301.94912290594954"/>
    <n v="301.88472622478383"/>
    <n v="359.30201729106625"/>
    <n v="1213.242635641951"/>
    <n v="250"/>
    <n v="310"/>
    <n v="260"/>
    <n v="320"/>
    <n v="0"/>
    <n v="236"/>
    <n v="275"/>
    <n v="275"/>
    <n v="290"/>
    <n v="0"/>
  </r>
  <r>
    <n v="186015031"/>
    <x v="51"/>
    <x v="2"/>
    <m/>
    <x v="1"/>
    <x v="11"/>
    <x v="4"/>
    <n v="2296.02"/>
    <s v="Ee Ling Lim"/>
    <x v="4"/>
    <m/>
    <m/>
    <m/>
    <m/>
    <m/>
    <m/>
    <m/>
    <m/>
    <m/>
    <n v="0"/>
    <n v="330"/>
    <n v="405"/>
    <n v="250"/>
    <n v="180"/>
    <n v="1165"/>
    <n v="268"/>
    <n v="305"/>
    <n v="305"/>
    <n v="290"/>
    <n v="1168"/>
    <n v="200"/>
    <n v="250"/>
    <n v="240"/>
    <n v="280"/>
    <n v="0"/>
    <n v="236"/>
    <n v="275"/>
    <n v="275"/>
    <n v="290"/>
    <n v="0"/>
  </r>
  <r>
    <n v="186015031"/>
    <x v="51"/>
    <x v="2"/>
    <m/>
    <x v="1"/>
    <x v="11"/>
    <x v="4"/>
    <n v="2296.02"/>
    <s v="Ee Ling Lim"/>
    <x v="5"/>
    <n v="0"/>
    <n v="0"/>
    <n v="0"/>
    <n v="0"/>
    <m/>
    <n v="0"/>
    <n v="236"/>
    <n v="255"/>
    <n v="347"/>
    <n v="0"/>
    <n v="172"/>
    <n v="273"/>
    <n v="267"/>
    <n v="312"/>
    <n v="1024"/>
    <n v="229"/>
    <n v="300"/>
    <n v="221"/>
    <n v="251"/>
    <n v="1001"/>
    <n v="211"/>
    <n v="247"/>
    <n v="222"/>
    <n v="269"/>
    <n v="0"/>
    <n v="243.52577038451051"/>
    <n v="257.75947641123537"/>
    <n v="248.18407417507498"/>
    <n v="312.36514862285247"/>
    <n v="0"/>
  </r>
  <r>
    <n v="186015031"/>
    <x v="51"/>
    <x v="2"/>
    <m/>
    <x v="1"/>
    <x v="11"/>
    <x v="4"/>
    <n v="2296.02"/>
    <s v="Ee Ling Lim"/>
    <x v="6"/>
    <n v="0"/>
    <n v="0"/>
    <n v="0"/>
    <n v="0"/>
    <n v="0"/>
    <n v="0"/>
    <n v="0"/>
    <n v="0"/>
    <n v="0"/>
    <n v="0"/>
    <n v="0"/>
    <n v="0"/>
    <n v="0"/>
    <n v="0"/>
    <n v="0"/>
    <n v="0"/>
    <n v="0"/>
    <n v="0"/>
    <n v="0"/>
    <n v="0"/>
    <n v="108"/>
    <n v="45"/>
    <n v="38"/>
    <n v="39"/>
    <m/>
    <n v="29"/>
    <n v="0"/>
    <n v="0"/>
    <n v="0"/>
    <m/>
  </r>
  <r>
    <n v="186015031"/>
    <x v="51"/>
    <x v="2"/>
    <m/>
    <x v="1"/>
    <x v="11"/>
    <x v="4"/>
    <n v="2296.02"/>
    <s v="Ee Ling Lim"/>
    <x v="7"/>
    <m/>
    <m/>
    <m/>
    <m/>
    <m/>
    <m/>
    <m/>
    <m/>
    <m/>
    <m/>
    <m/>
    <m/>
    <m/>
    <m/>
    <m/>
    <n v="277"/>
    <n v="297"/>
    <n v="227"/>
    <n v="311"/>
    <n v="0"/>
    <n v="202"/>
    <n v="281"/>
    <n v="224"/>
    <n v="272"/>
    <n v="0"/>
    <n v="0"/>
    <n v="0"/>
    <n v="0"/>
    <n v="0"/>
    <n v="0"/>
  </r>
  <r>
    <n v="186015031"/>
    <x v="51"/>
    <x v="2"/>
    <n v="90"/>
    <x v="1"/>
    <x v="11"/>
    <x v="4"/>
    <n v="2296.02"/>
    <s v="Ee Ling Lim"/>
    <x v="8"/>
    <n v="0"/>
    <n v="0"/>
    <n v="0"/>
    <n v="0"/>
    <m/>
    <n v="135"/>
    <n v="37"/>
    <n v="28"/>
    <n v="73"/>
    <n v="0"/>
    <n v="115"/>
    <n v="259"/>
    <n v="223"/>
    <n v="72"/>
    <n v="72"/>
    <n v="69"/>
    <n v="83"/>
    <n v="164"/>
    <n v="144"/>
    <m/>
    <n v="146"/>
    <n v="120"/>
    <n v="124"/>
    <n v="134"/>
    <m/>
    <n v="-109.52577038451051"/>
    <n v="-367.28524679574588"/>
    <n v="-615.46932097082083"/>
    <n v="-927.83446959367325"/>
    <m/>
  </r>
  <r>
    <n v="186015031"/>
    <x v="51"/>
    <x v="2"/>
    <n v="90"/>
    <x v="1"/>
    <x v="11"/>
    <x v="4"/>
    <n v="2296.02"/>
    <s v="Ee Ling Lim"/>
    <x v="9"/>
    <n v="0"/>
    <n v="0"/>
    <n v="0"/>
    <n v="0"/>
    <m/>
    <n v="135"/>
    <n v="37"/>
    <n v="28"/>
    <n v="73"/>
    <n v="0"/>
    <n v="115"/>
    <n v="259"/>
    <n v="223"/>
    <n v="72"/>
    <n v="72"/>
    <n v="69"/>
    <n v="83"/>
    <n v="164"/>
    <n v="144"/>
    <m/>
    <n v="146"/>
    <n v="120"/>
    <n v="124"/>
    <n v="134"/>
    <m/>
    <n v="140.47422961548949"/>
    <n v="132.71475320425412"/>
    <n v="134.53067902917914"/>
    <n v="122.1655304063267"/>
    <m/>
  </r>
  <r>
    <n v="186015031"/>
    <x v="51"/>
    <x v="2"/>
    <m/>
    <x v="1"/>
    <x v="11"/>
    <x v="4"/>
    <n v="2296.02"/>
    <s v="Ee Ling Lim"/>
    <x v="10"/>
    <n v="0"/>
    <n v="0"/>
    <n v="0"/>
    <n v="0"/>
    <n v="0"/>
    <n v="369149.39999999991"/>
    <n v="101174.27999999997"/>
    <n v="76564.319999999978"/>
    <n v="199614.11999999994"/>
    <n v="0"/>
    <n v="314460.59999999992"/>
    <n v="708219.95999999973"/>
    <n v="522278.03999999986"/>
    <n v="165313.44"/>
    <n v="165313.44"/>
    <n v="158425.38"/>
    <n v="190569.66"/>
    <n v="376547.27999999997"/>
    <n v="330626.88"/>
    <m/>
    <n v="335218.92"/>
    <n v="275522.40000000002"/>
    <n v="284706.48"/>
    <n v="307666.68"/>
    <m/>
    <n v="322531.64068175619"/>
    <n v="304715.72765203152"/>
    <n v="308885.12966457591"/>
    <n v="280494.50112353422"/>
    <m/>
  </r>
  <r>
    <n v="186015031"/>
    <x v="51"/>
    <x v="2"/>
    <m/>
    <x v="1"/>
    <x v="11"/>
    <x v="4"/>
    <n v="2296.02"/>
    <s v="Ee Ling Lim"/>
    <x v="11"/>
    <m/>
    <m/>
    <m/>
    <m/>
    <n v="0"/>
    <m/>
    <m/>
    <m/>
    <m/>
    <n v="0"/>
    <n v="314460.59999999992"/>
    <n v="708219.95999999973"/>
    <n v="522278.03999999986"/>
    <n v="165313.44"/>
    <n v="165313.44"/>
    <n v="158425.38"/>
    <n v="190569.66"/>
    <n v="376547.27999999997"/>
    <n v="330626.88"/>
    <m/>
    <n v="335218.92"/>
    <n v="275522.40000000002"/>
    <n v="284706.48"/>
    <n v="307666.68"/>
    <m/>
    <n v="0"/>
    <n v="0"/>
    <n v="0"/>
    <n v="0"/>
    <m/>
  </r>
  <r>
    <n v="186015031"/>
    <x v="51"/>
    <x v="2"/>
    <m/>
    <x v="1"/>
    <x v="11"/>
    <x v="4"/>
    <n v="2296.02"/>
    <s v="Ee Ling Lim"/>
    <x v="12"/>
    <m/>
    <m/>
    <m/>
    <m/>
    <m/>
    <m/>
    <m/>
    <m/>
    <m/>
    <m/>
    <m/>
    <m/>
    <m/>
    <n v="180"/>
    <n v="180"/>
    <n v="268"/>
    <n v="305"/>
    <n v="305"/>
    <n v="290"/>
    <n v="1168"/>
    <n v="200"/>
    <n v="250"/>
    <n v="240"/>
    <n v="280"/>
    <n v="0"/>
    <n v="250"/>
    <n v="250"/>
    <n v="250"/>
    <n v="300"/>
    <n v="0"/>
  </r>
  <r>
    <n v="186015032"/>
    <x v="52"/>
    <x v="2"/>
    <m/>
    <x v="1"/>
    <x v="11"/>
    <x v="4"/>
    <n v="3390.92"/>
    <s v="Ee Ling Lim"/>
    <x v="0"/>
    <m/>
    <m/>
    <m/>
    <m/>
    <m/>
    <m/>
    <m/>
    <m/>
    <m/>
    <n v="0"/>
    <n v="0"/>
    <n v="0"/>
    <n v="1500"/>
    <n v="-220"/>
    <n v="1280"/>
    <n v="0"/>
    <n v="0"/>
    <n v="0"/>
    <n v="0"/>
    <m/>
    <n v="0"/>
    <n v="0"/>
    <n v="0"/>
    <n v="0"/>
    <m/>
    <n v="-300"/>
    <n v="-290"/>
    <n v="-260"/>
    <n v="-290"/>
    <m/>
  </r>
  <r>
    <n v="186015032"/>
    <x v="52"/>
    <x v="2"/>
    <m/>
    <x v="1"/>
    <x v="11"/>
    <x v="4"/>
    <n v="3390.92"/>
    <s v="Ee Ling Lim"/>
    <x v="1"/>
    <m/>
    <m/>
    <m/>
    <m/>
    <m/>
    <m/>
    <m/>
    <m/>
    <m/>
    <n v="0"/>
    <m/>
    <m/>
    <n v="-300"/>
    <n v="0"/>
    <n v="-300"/>
    <n v="0"/>
    <n v="0"/>
    <n v="0"/>
    <n v="0"/>
    <m/>
    <n v="0"/>
    <n v="0"/>
    <n v="0"/>
    <n v="0"/>
    <m/>
    <n v="80"/>
    <n v="30"/>
    <n v="10"/>
    <n v="0"/>
    <m/>
  </r>
  <r>
    <n v="186015032"/>
    <x v="52"/>
    <x v="2"/>
    <m/>
    <x v="1"/>
    <x v="11"/>
    <x v="4"/>
    <n v="3390.92"/>
    <s v="Ee Ling Lim"/>
    <x v="2"/>
    <m/>
    <m/>
    <m/>
    <m/>
    <m/>
    <m/>
    <m/>
    <m/>
    <m/>
    <n v="0"/>
    <m/>
    <m/>
    <m/>
    <n v="0"/>
    <n v="0"/>
    <n v="295"/>
    <n v="232"/>
    <n v="275"/>
    <n v="315"/>
    <n v="1117"/>
    <n v="227"/>
    <n v="200"/>
    <n v="225"/>
    <n v="270"/>
    <n v="0"/>
    <n v="0"/>
    <n v="0"/>
    <n v="0"/>
    <n v="0"/>
    <n v="0"/>
  </r>
  <r>
    <n v="186015032"/>
    <x v="52"/>
    <x v="2"/>
    <m/>
    <x v="1"/>
    <x v="11"/>
    <x v="4"/>
    <n v="3390.92"/>
    <s v="Ee Ling Lim"/>
    <x v="3"/>
    <n v="0"/>
    <n v="0"/>
    <n v="0"/>
    <n v="0"/>
    <m/>
    <n v="0"/>
    <n v="0"/>
    <n v="0"/>
    <n v="0"/>
    <m/>
    <n v="0"/>
    <n v="0"/>
    <n v="0"/>
    <n v="0"/>
    <m/>
    <n v="255.22092905814864"/>
    <n v="308.12335034609072"/>
    <n v="308.05763688760811"/>
    <n v="366.64899135446689"/>
    <n v="1238.0509076463145"/>
    <n v="227"/>
    <n v="287"/>
    <n v="254"/>
    <n v="319"/>
    <n v="0"/>
    <n v="220"/>
    <n v="260"/>
    <n v="250"/>
    <n v="290"/>
    <n v="0"/>
  </r>
  <r>
    <n v="186015032"/>
    <x v="52"/>
    <x v="2"/>
    <m/>
    <x v="1"/>
    <x v="11"/>
    <x v="4"/>
    <n v="3390.92"/>
    <s v="Ee Ling Lim"/>
    <x v="4"/>
    <m/>
    <m/>
    <m/>
    <m/>
    <m/>
    <m/>
    <m/>
    <m/>
    <m/>
    <n v="0"/>
    <n v="324"/>
    <n v="317"/>
    <n v="300"/>
    <n v="220"/>
    <n v="1161"/>
    <n v="295"/>
    <n v="232"/>
    <n v="275"/>
    <n v="315"/>
    <n v="1117"/>
    <n v="227"/>
    <n v="200"/>
    <n v="225"/>
    <n v="270"/>
    <n v="0"/>
    <n v="220"/>
    <n v="260"/>
    <n v="250"/>
    <n v="290"/>
    <n v="0"/>
  </r>
  <r>
    <n v="186015032"/>
    <x v="52"/>
    <x v="2"/>
    <m/>
    <x v="1"/>
    <x v="11"/>
    <x v="4"/>
    <n v="3390.92"/>
    <s v="Ee Ling Lim"/>
    <x v="5"/>
    <n v="0"/>
    <n v="0"/>
    <n v="0"/>
    <n v="0"/>
    <m/>
    <n v="0"/>
    <n v="270"/>
    <n v="308"/>
    <n v="363"/>
    <n v="0"/>
    <n v="237"/>
    <n v="251"/>
    <n v="239"/>
    <n v="320"/>
    <n v="1047"/>
    <n v="201"/>
    <n v="289"/>
    <n v="250"/>
    <n v="263"/>
    <n v="1003"/>
    <n v="185"/>
    <n v="215"/>
    <n v="226"/>
    <n v="366"/>
    <n v="0"/>
    <n v="254.56013089719119"/>
    <n v="269.43877829288249"/>
    <n v="259.42950640850836"/>
    <n v="326.51868011998914"/>
    <n v="0"/>
  </r>
  <r>
    <n v="186015032"/>
    <x v="52"/>
    <x v="2"/>
    <m/>
    <x v="1"/>
    <x v="11"/>
    <x v="4"/>
    <n v="3390.92"/>
    <s v="Ee Ling Lim"/>
    <x v="6"/>
    <n v="0"/>
    <n v="0"/>
    <n v="0"/>
    <n v="0"/>
    <n v="0"/>
    <n v="0"/>
    <n v="0"/>
    <n v="0"/>
    <n v="0"/>
    <n v="0"/>
    <n v="0"/>
    <n v="0"/>
    <n v="0"/>
    <n v="0"/>
    <n v="0"/>
    <n v="0"/>
    <n v="0"/>
    <n v="0"/>
    <n v="0"/>
    <n v="0"/>
    <n v="109"/>
    <n v="29"/>
    <n v="26"/>
    <n v="37"/>
    <m/>
    <n v="42"/>
    <n v="0"/>
    <n v="0"/>
    <n v="0"/>
    <m/>
  </r>
  <r>
    <n v="186015032"/>
    <x v="52"/>
    <x v="2"/>
    <m/>
    <x v="1"/>
    <x v="11"/>
    <x v="4"/>
    <n v="3390.92"/>
    <s v="Ee Ling Lim"/>
    <x v="7"/>
    <m/>
    <m/>
    <m/>
    <m/>
    <m/>
    <m/>
    <m/>
    <m/>
    <m/>
    <m/>
    <m/>
    <m/>
    <m/>
    <m/>
    <m/>
    <n v="228"/>
    <n v="305"/>
    <n v="253"/>
    <n v="290"/>
    <n v="0"/>
    <n v="179"/>
    <n v="231"/>
    <n v="249"/>
    <n v="373"/>
    <n v="0"/>
    <n v="0"/>
    <n v="0"/>
    <n v="0"/>
    <n v="0"/>
    <n v="0"/>
  </r>
  <r>
    <n v="186015032"/>
    <x v="52"/>
    <x v="2"/>
    <n v="90"/>
    <x v="1"/>
    <x v="11"/>
    <x v="4"/>
    <n v="3390.92"/>
    <s v="Ee Ling Lim"/>
    <x v="8"/>
    <n v="0"/>
    <n v="0"/>
    <n v="0"/>
    <n v="0"/>
    <m/>
    <n v="0"/>
    <n v="66"/>
    <n v="86"/>
    <n v="106"/>
    <n v="0"/>
    <n v="117"/>
    <n v="185"/>
    <n v="211"/>
    <n v="103"/>
    <n v="103"/>
    <n v="133"/>
    <n v="101"/>
    <n v="128"/>
    <n v="128"/>
    <m/>
    <n v="185"/>
    <n v="157"/>
    <n v="149"/>
    <n v="52"/>
    <m/>
    <n v="-202.56013089719119"/>
    <n v="-471.99890919007368"/>
    <n v="-731.42841559858198"/>
    <n v="-1057.9470957185711"/>
    <m/>
  </r>
  <r>
    <n v="186015032"/>
    <x v="52"/>
    <x v="2"/>
    <n v="90"/>
    <x v="1"/>
    <x v="11"/>
    <x v="4"/>
    <n v="3390.92"/>
    <s v="Ee Ling Lim"/>
    <x v="9"/>
    <n v="0"/>
    <n v="0"/>
    <n v="0"/>
    <n v="0"/>
    <m/>
    <n v="0"/>
    <n v="66"/>
    <n v="86"/>
    <n v="106"/>
    <n v="0"/>
    <n v="117"/>
    <n v="185"/>
    <n v="211"/>
    <n v="103"/>
    <n v="103"/>
    <n v="133"/>
    <n v="101"/>
    <n v="128"/>
    <n v="128"/>
    <m/>
    <n v="185"/>
    <n v="157"/>
    <n v="149"/>
    <n v="52"/>
    <m/>
    <n v="97.439869102808814"/>
    <n v="118.00109080992632"/>
    <n v="118.57158440141797"/>
    <n v="82.052904281428823"/>
    <m/>
  </r>
  <r>
    <n v="186015032"/>
    <x v="52"/>
    <x v="2"/>
    <m/>
    <x v="1"/>
    <x v="11"/>
    <x v="4"/>
    <n v="3390.92"/>
    <s v="Ee Ling Lim"/>
    <x v="10"/>
    <n v="0"/>
    <n v="0"/>
    <n v="0"/>
    <n v="0"/>
    <n v="0"/>
    <n v="0"/>
    <n v="267938.22000000003"/>
    <n v="349131.62"/>
    <n v="430325.02"/>
    <n v="0"/>
    <n v="474981.3899999999"/>
    <n v="751038.94999999984"/>
    <n v="742919.60999999987"/>
    <n v="349264.76"/>
    <n v="349264.76"/>
    <n v="450992.36"/>
    <n v="342482.92"/>
    <n v="434037.76000000001"/>
    <n v="434037.76000000001"/>
    <m/>
    <n v="627320.20000000007"/>
    <n v="532374.44000000006"/>
    <n v="505247.08"/>
    <n v="176327.84"/>
    <m/>
    <n v="330410.80093809648"/>
    <n v="400132.25884919538"/>
    <n v="402066.75697845622"/>
    <n v="278234.83418598265"/>
    <m/>
  </r>
  <r>
    <n v="186015032"/>
    <x v="52"/>
    <x v="2"/>
    <m/>
    <x v="1"/>
    <x v="11"/>
    <x v="4"/>
    <n v="3390.92"/>
    <s v="Ee Ling Lim"/>
    <x v="11"/>
    <m/>
    <m/>
    <m/>
    <m/>
    <n v="0"/>
    <m/>
    <m/>
    <m/>
    <m/>
    <n v="0"/>
    <n v="474981.3899999999"/>
    <n v="751038.94999999984"/>
    <n v="742919.60999999987"/>
    <n v="349264.76"/>
    <n v="349264.76"/>
    <n v="450992.36"/>
    <n v="342482.92"/>
    <n v="434037.76000000001"/>
    <n v="434037.76000000001"/>
    <m/>
    <n v="627320.20000000007"/>
    <n v="532374.44000000006"/>
    <n v="505247.08"/>
    <n v="176327.84"/>
    <m/>
    <n v="0"/>
    <n v="0"/>
    <n v="0"/>
    <n v="0"/>
    <m/>
  </r>
  <r>
    <n v="186015032"/>
    <x v="52"/>
    <x v="2"/>
    <m/>
    <x v="1"/>
    <x v="11"/>
    <x v="4"/>
    <n v="3390.92"/>
    <s v="Ee Ling Lim"/>
    <x v="12"/>
    <m/>
    <m/>
    <m/>
    <m/>
    <m/>
    <m/>
    <m/>
    <m/>
    <m/>
    <m/>
    <m/>
    <m/>
    <m/>
    <n v="220"/>
    <n v="220"/>
    <n v="295"/>
    <n v="232"/>
    <n v="275"/>
    <n v="315"/>
    <n v="1117"/>
    <n v="227"/>
    <n v="200"/>
    <n v="225"/>
    <n v="270"/>
    <n v="0"/>
    <n v="300"/>
    <n v="290"/>
    <n v="260"/>
    <n v="290"/>
    <n v="0"/>
  </r>
  <r>
    <n v="186015033"/>
    <x v="53"/>
    <x v="2"/>
    <m/>
    <x v="1"/>
    <x v="11"/>
    <x v="4"/>
    <n v="3409.84"/>
    <s v="Ee Ling Lim"/>
    <x v="0"/>
    <m/>
    <m/>
    <m/>
    <m/>
    <m/>
    <m/>
    <m/>
    <m/>
    <m/>
    <n v="0"/>
    <n v="0"/>
    <n v="0"/>
    <n v="855"/>
    <n v="-200"/>
    <n v="655"/>
    <n v="0"/>
    <n v="0"/>
    <n v="0"/>
    <n v="0"/>
    <m/>
    <n v="0"/>
    <n v="0"/>
    <n v="0"/>
    <n v="0"/>
    <m/>
    <n v="-200"/>
    <n v="-220"/>
    <n v="-220"/>
    <n v="-270"/>
    <m/>
  </r>
  <r>
    <n v="186015033"/>
    <x v="53"/>
    <x v="2"/>
    <m/>
    <x v="1"/>
    <x v="11"/>
    <x v="4"/>
    <n v="3409.84"/>
    <s v="Ee Ling Lim"/>
    <x v="1"/>
    <m/>
    <m/>
    <m/>
    <m/>
    <m/>
    <m/>
    <m/>
    <m/>
    <m/>
    <n v="0"/>
    <m/>
    <m/>
    <n v="-169"/>
    <n v="0"/>
    <n v="-169"/>
    <n v="0"/>
    <n v="0"/>
    <n v="0"/>
    <n v="0"/>
    <m/>
    <n v="0"/>
    <n v="0"/>
    <n v="0"/>
    <n v="0"/>
    <m/>
    <n v="0"/>
    <n v="-10"/>
    <n v="-15"/>
    <n v="20"/>
    <m/>
  </r>
  <r>
    <n v="186015033"/>
    <x v="53"/>
    <x v="2"/>
    <m/>
    <x v="1"/>
    <x v="11"/>
    <x v="4"/>
    <n v="3409.84"/>
    <s v="Ee Ling Lim"/>
    <x v="2"/>
    <m/>
    <m/>
    <m/>
    <m/>
    <m/>
    <m/>
    <m/>
    <m/>
    <m/>
    <n v="0"/>
    <m/>
    <m/>
    <m/>
    <n v="0"/>
    <n v="0"/>
    <n v="200"/>
    <n v="208"/>
    <n v="190"/>
    <n v="240"/>
    <n v="838"/>
    <n v="175"/>
    <n v="240"/>
    <n v="210"/>
    <n v="210"/>
    <n v="0"/>
    <n v="0"/>
    <n v="0"/>
    <n v="0"/>
    <n v="0"/>
    <n v="0"/>
  </r>
  <r>
    <n v="186015033"/>
    <x v="53"/>
    <x v="2"/>
    <m/>
    <x v="1"/>
    <x v="11"/>
    <x v="4"/>
    <n v="3409.84"/>
    <s v="Ee Ling Lim"/>
    <x v="3"/>
    <n v="0"/>
    <n v="0"/>
    <n v="0"/>
    <n v="0"/>
    <m/>
    <n v="0"/>
    <n v="0"/>
    <n v="0"/>
    <n v="0"/>
    <m/>
    <n v="0"/>
    <n v="0"/>
    <n v="0"/>
    <n v="0"/>
    <m/>
    <n v="180.21325143418889"/>
    <n v="217.5680145573541"/>
    <n v="217.52161383285301"/>
    <n v="258.89337175792508"/>
    <n v="874.19625158232111"/>
    <n v="185"/>
    <n v="205"/>
    <n v="210"/>
    <n v="230"/>
    <n v="0"/>
    <n v="200"/>
    <n v="230"/>
    <n v="235"/>
    <n v="250"/>
    <n v="0"/>
  </r>
  <r>
    <n v="186015033"/>
    <x v="53"/>
    <x v="2"/>
    <m/>
    <x v="1"/>
    <x v="11"/>
    <x v="4"/>
    <n v="3409.84"/>
    <s v="Ee Ling Lim"/>
    <x v="4"/>
    <m/>
    <m/>
    <m/>
    <m/>
    <m/>
    <m/>
    <m/>
    <m/>
    <m/>
    <n v="0"/>
    <n v="168"/>
    <n v="235"/>
    <n v="169"/>
    <n v="200"/>
    <n v="772"/>
    <n v="200"/>
    <n v="208"/>
    <n v="190"/>
    <n v="240"/>
    <n v="838"/>
    <n v="175"/>
    <n v="240"/>
    <n v="210"/>
    <n v="210"/>
    <n v="0"/>
    <n v="200"/>
    <n v="230"/>
    <n v="235"/>
    <n v="250"/>
    <n v="0"/>
  </r>
  <r>
    <n v="186015033"/>
    <x v="53"/>
    <x v="2"/>
    <m/>
    <x v="1"/>
    <x v="11"/>
    <x v="4"/>
    <n v="3409.84"/>
    <s v="Ee Ling Lim"/>
    <x v="5"/>
    <n v="0"/>
    <n v="0"/>
    <n v="0"/>
    <n v="0"/>
    <m/>
    <n v="0"/>
    <n v="132"/>
    <n v="87"/>
    <n v="167"/>
    <n v="0"/>
    <n v="127"/>
    <n v="193"/>
    <n v="182"/>
    <n v="235"/>
    <n v="737"/>
    <n v="132"/>
    <n v="214"/>
    <n v="205"/>
    <n v="216"/>
    <n v="767"/>
    <n v="198"/>
    <n v="198"/>
    <n v="179"/>
    <n v="234"/>
    <n v="0"/>
    <n v="207.59994545950369"/>
    <n v="219.73384237796563"/>
    <n v="211.57103899645486"/>
    <n v="266.2838832833379"/>
    <n v="0"/>
  </r>
  <r>
    <n v="186015033"/>
    <x v="53"/>
    <x v="2"/>
    <m/>
    <x v="1"/>
    <x v="11"/>
    <x v="4"/>
    <n v="3409.84"/>
    <s v="Ee Ling Lim"/>
    <x v="6"/>
    <n v="0"/>
    <n v="0"/>
    <n v="0"/>
    <n v="0"/>
    <n v="0"/>
    <n v="0"/>
    <n v="0"/>
    <n v="0"/>
    <n v="0"/>
    <n v="0"/>
    <n v="0"/>
    <n v="0"/>
    <n v="0"/>
    <n v="0"/>
    <n v="0"/>
    <n v="0"/>
    <n v="0"/>
    <n v="0"/>
    <n v="0"/>
    <n v="0"/>
    <n v="0"/>
    <n v="32"/>
    <n v="31"/>
    <n v="45"/>
    <m/>
    <n v="33"/>
    <n v="0"/>
    <n v="0"/>
    <n v="0"/>
    <m/>
  </r>
  <r>
    <n v="186015033"/>
    <x v="53"/>
    <x v="2"/>
    <m/>
    <x v="1"/>
    <x v="11"/>
    <x v="4"/>
    <n v="3409.84"/>
    <s v="Ee Ling Lim"/>
    <x v="7"/>
    <m/>
    <m/>
    <m/>
    <m/>
    <m/>
    <m/>
    <m/>
    <m/>
    <m/>
    <m/>
    <m/>
    <m/>
    <m/>
    <m/>
    <m/>
    <n v="156"/>
    <n v="210"/>
    <n v="210"/>
    <n v="237"/>
    <n v="0"/>
    <n v="201"/>
    <n v="178"/>
    <n v="180"/>
    <n v="245"/>
    <n v="0"/>
    <n v="0"/>
    <n v="0"/>
    <n v="0"/>
    <n v="0"/>
    <n v="0"/>
  </r>
  <r>
    <n v="186015033"/>
    <x v="53"/>
    <x v="2"/>
    <n v="45"/>
    <x v="1"/>
    <x v="11"/>
    <x v="4"/>
    <n v="3409.84"/>
    <s v="Ee Ling Lim"/>
    <x v="8"/>
    <n v="0"/>
    <n v="0"/>
    <n v="0"/>
    <n v="0"/>
    <m/>
    <n v="0"/>
    <n v="68"/>
    <n v="34"/>
    <n v="56"/>
    <n v="0"/>
    <n v="56"/>
    <n v="122"/>
    <n v="86"/>
    <n v="56"/>
    <n v="56"/>
    <n v="92"/>
    <n v="98"/>
    <n v="85"/>
    <n v="92"/>
    <m/>
    <n v="64"/>
    <n v="122"/>
    <n v="138"/>
    <n v="110"/>
    <m/>
    <n v="-97.599945459503687"/>
    <n v="-317.33378783746934"/>
    <n v="-528.90482683392418"/>
    <n v="-795.18871011726208"/>
    <m/>
  </r>
  <r>
    <n v="186015033"/>
    <x v="53"/>
    <x v="2"/>
    <n v="45"/>
    <x v="1"/>
    <x v="11"/>
    <x v="4"/>
    <n v="3409.84"/>
    <s v="Ee Ling Lim"/>
    <x v="9"/>
    <n v="0"/>
    <n v="0"/>
    <n v="0"/>
    <n v="0"/>
    <m/>
    <n v="0"/>
    <n v="68"/>
    <n v="34"/>
    <n v="56"/>
    <n v="0"/>
    <n v="56"/>
    <n v="122"/>
    <n v="86"/>
    <n v="56"/>
    <n v="56"/>
    <n v="92"/>
    <n v="98"/>
    <n v="85"/>
    <n v="92"/>
    <m/>
    <n v="64"/>
    <n v="122"/>
    <n v="138"/>
    <n v="110"/>
    <m/>
    <n v="102.40005454049631"/>
    <n v="102.66621216253066"/>
    <n v="111.0951731660758"/>
    <n v="114.81128988273792"/>
    <m/>
  </r>
  <r>
    <n v="186015033"/>
    <x v="53"/>
    <x v="2"/>
    <m/>
    <x v="1"/>
    <x v="11"/>
    <x v="4"/>
    <n v="3409.84"/>
    <s v="Ee Ling Lim"/>
    <x v="10"/>
    <n v="0"/>
    <n v="0"/>
    <n v="0"/>
    <n v="0"/>
    <n v="0"/>
    <n v="0"/>
    <n v="276218.04000000004"/>
    <n v="138109.02000000002"/>
    <n v="227473.68000000002"/>
    <n v="0"/>
    <n v="227473.68"/>
    <n v="495567.66"/>
    <n v="316838.33999999997"/>
    <n v="190951.04000000001"/>
    <n v="190951.04000000001"/>
    <n v="313705.28000000003"/>
    <n v="334164.32"/>
    <n v="289836.40000000002"/>
    <n v="313705.28000000003"/>
    <m/>
    <n v="218229.76000000001"/>
    <n v="416000.48000000004"/>
    <n v="470557.92000000004"/>
    <n v="375082.4"/>
    <m/>
    <n v="349167.80197436595"/>
    <n v="350075.35688028357"/>
    <n v="378816.7652686119"/>
    <n v="391488.12869375508"/>
    <m/>
  </r>
  <r>
    <n v="186015033"/>
    <x v="53"/>
    <x v="2"/>
    <m/>
    <x v="1"/>
    <x v="11"/>
    <x v="4"/>
    <n v="3409.84"/>
    <s v="Ee Ling Lim"/>
    <x v="11"/>
    <m/>
    <m/>
    <m/>
    <m/>
    <n v="0"/>
    <m/>
    <m/>
    <m/>
    <m/>
    <n v="0"/>
    <n v="227473.68"/>
    <n v="495567.66"/>
    <n v="316838.33999999997"/>
    <n v="190951.04000000001"/>
    <n v="190951.04000000001"/>
    <n v="313705.28000000003"/>
    <n v="334164.32"/>
    <n v="289836.40000000002"/>
    <n v="313705.28000000003"/>
    <m/>
    <n v="218229.76000000001"/>
    <n v="416000.48000000004"/>
    <n v="470557.92000000004"/>
    <n v="375082.4"/>
    <m/>
    <n v="0"/>
    <n v="0"/>
    <n v="0"/>
    <n v="0"/>
    <m/>
  </r>
  <r>
    <n v="186015033"/>
    <x v="53"/>
    <x v="2"/>
    <m/>
    <x v="1"/>
    <x v="11"/>
    <x v="4"/>
    <n v="3409.84"/>
    <s v="Ee Ling Lim"/>
    <x v="12"/>
    <m/>
    <m/>
    <m/>
    <m/>
    <m/>
    <m/>
    <m/>
    <m/>
    <m/>
    <m/>
    <m/>
    <m/>
    <m/>
    <n v="200"/>
    <n v="200"/>
    <n v="200"/>
    <n v="208"/>
    <n v="190"/>
    <n v="240"/>
    <n v="838"/>
    <n v="175"/>
    <n v="240"/>
    <n v="210"/>
    <n v="210"/>
    <n v="0"/>
    <n v="200"/>
    <n v="220"/>
    <n v="220"/>
    <n v="270"/>
    <n v="0"/>
  </r>
  <r>
    <n v="186015034"/>
    <x v="54"/>
    <x v="2"/>
    <m/>
    <x v="4"/>
    <x v="15"/>
    <x v="4"/>
    <n v="3924.65"/>
    <s v="Vicky Allen"/>
    <x v="0"/>
    <m/>
    <m/>
    <m/>
    <m/>
    <m/>
    <m/>
    <m/>
    <m/>
    <m/>
    <n v="0"/>
    <n v="0"/>
    <n v="0"/>
    <n v="125"/>
    <n v="-30"/>
    <n v="95"/>
    <n v="0"/>
    <n v="0"/>
    <n v="0"/>
    <n v="0"/>
    <m/>
    <n v="0"/>
    <n v="0"/>
    <n v="0"/>
    <n v="0"/>
    <m/>
    <n v="-15"/>
    <n v="-35"/>
    <n v="-40"/>
    <n v="-45"/>
    <m/>
  </r>
  <r>
    <n v="186015034"/>
    <x v="54"/>
    <x v="2"/>
    <m/>
    <x v="4"/>
    <x v="15"/>
    <x v="4"/>
    <n v="3924.65"/>
    <s v="Vicky Allen"/>
    <x v="1"/>
    <m/>
    <m/>
    <m/>
    <m/>
    <m/>
    <m/>
    <m/>
    <m/>
    <m/>
    <n v="0"/>
    <m/>
    <m/>
    <n v="0"/>
    <n v="-15"/>
    <n v="-15"/>
    <n v="0"/>
    <n v="0"/>
    <n v="0"/>
    <n v="0"/>
    <m/>
    <n v="0"/>
    <n v="0"/>
    <n v="0"/>
    <n v="0"/>
    <m/>
    <n v="0"/>
    <n v="0"/>
    <n v="0"/>
    <n v="0"/>
    <m/>
  </r>
  <r>
    <n v="186015034"/>
    <x v="54"/>
    <x v="2"/>
    <m/>
    <x v="4"/>
    <x v="15"/>
    <x v="4"/>
    <n v="3924.65"/>
    <s v="Vicky Allen"/>
    <x v="2"/>
    <m/>
    <m/>
    <m/>
    <m/>
    <m/>
    <m/>
    <m/>
    <m/>
    <m/>
    <n v="0"/>
    <m/>
    <m/>
    <n v="125"/>
    <n v="0"/>
    <n v="0"/>
    <n v="28"/>
    <n v="67"/>
    <n v="93"/>
    <n v="50"/>
    <n v="238"/>
    <n v="20"/>
    <n v="50"/>
    <n v="79"/>
    <n v="30"/>
    <n v="0"/>
    <n v="0"/>
    <n v="0"/>
    <n v="0"/>
    <n v="0"/>
    <n v="0"/>
  </r>
  <r>
    <n v="186015034"/>
    <x v="54"/>
    <x v="2"/>
    <m/>
    <x v="4"/>
    <x v="15"/>
    <x v="4"/>
    <n v="3924.65"/>
    <s v="Vicky Allen"/>
    <x v="3"/>
    <n v="0"/>
    <n v="0"/>
    <n v="0"/>
    <n v="0"/>
    <m/>
    <n v="0"/>
    <n v="0"/>
    <n v="0"/>
    <n v="0"/>
    <m/>
    <n v="0"/>
    <n v="0"/>
    <n v="0"/>
    <n v="0"/>
    <m/>
    <n v="50"/>
    <n v="72"/>
    <n v="85"/>
    <n v="110"/>
    <n v="317"/>
    <n v="0"/>
    <n v="0"/>
    <n v="0"/>
    <n v="0"/>
    <n v="0"/>
    <n v="15"/>
    <n v="35"/>
    <n v="40"/>
    <n v="45"/>
    <n v="0"/>
  </r>
  <r>
    <n v="186015034"/>
    <x v="54"/>
    <x v="2"/>
    <m/>
    <x v="4"/>
    <x v="15"/>
    <x v="4"/>
    <n v="3924.65"/>
    <s v="Vicky Allen"/>
    <x v="4"/>
    <m/>
    <m/>
    <m/>
    <m/>
    <m/>
    <m/>
    <m/>
    <m/>
    <m/>
    <n v="0"/>
    <n v="0"/>
    <n v="0"/>
    <n v="0"/>
    <n v="0"/>
    <n v="0"/>
    <n v="28"/>
    <n v="67"/>
    <n v="93"/>
    <n v="50"/>
    <n v="238"/>
    <n v="20"/>
    <n v="50"/>
    <n v="79"/>
    <n v="30"/>
    <n v="0"/>
    <n v="15"/>
    <n v="35"/>
    <n v="40"/>
    <n v="45"/>
    <n v="0"/>
  </r>
  <r>
    <n v="186015034"/>
    <x v="54"/>
    <x v="2"/>
    <m/>
    <x v="4"/>
    <x v="15"/>
    <x v="4"/>
    <n v="3924.65"/>
    <s v="Vicky Allen"/>
    <x v="5"/>
    <n v="0"/>
    <n v="0"/>
    <n v="0"/>
    <n v="0"/>
    <m/>
    <n v="0"/>
    <n v="0"/>
    <n v="0"/>
    <n v="0"/>
    <n v="0"/>
    <n v="1"/>
    <n v="2"/>
    <n v="3"/>
    <n v="40"/>
    <n v="46"/>
    <n v="4"/>
    <n v="14"/>
    <n v="30"/>
    <n v="28"/>
    <n v="76"/>
    <n v="24"/>
    <n v="30"/>
    <n v="24"/>
    <n v="41"/>
    <n v="0"/>
    <n v="35.863013698630141"/>
    <n v="39.938356164383563"/>
    <n v="39.12328767123288"/>
    <n v="48.089041095890416"/>
    <n v="0"/>
  </r>
  <r>
    <n v="186015034"/>
    <x v="54"/>
    <x v="2"/>
    <m/>
    <x v="4"/>
    <x v="15"/>
    <x v="4"/>
    <n v="3924.65"/>
    <s v="Vicky Allen"/>
    <x v="6"/>
    <n v="0"/>
    <n v="0"/>
    <n v="0"/>
    <n v="0"/>
    <n v="0"/>
    <n v="0"/>
    <n v="0"/>
    <n v="0"/>
    <n v="0"/>
    <n v="0"/>
    <n v="0"/>
    <n v="0"/>
    <n v="0"/>
    <n v="0"/>
    <n v="0"/>
    <n v="0"/>
    <n v="0"/>
    <n v="0"/>
    <n v="0"/>
    <n v="0"/>
    <n v="10"/>
    <n v="6"/>
    <n v="7"/>
    <n v="4"/>
    <m/>
    <n v="6"/>
    <n v="0"/>
    <n v="0"/>
    <n v="0"/>
    <m/>
  </r>
  <r>
    <n v="186015034"/>
    <x v="54"/>
    <x v="2"/>
    <m/>
    <x v="4"/>
    <x v="15"/>
    <x v="4"/>
    <n v="3924.65"/>
    <s v="Vicky Allen"/>
    <x v="7"/>
    <m/>
    <m/>
    <m/>
    <m/>
    <m/>
    <m/>
    <m/>
    <m/>
    <m/>
    <m/>
    <m/>
    <m/>
    <m/>
    <m/>
    <m/>
    <n v="25"/>
    <n v="52"/>
    <n v="61"/>
    <n v="39"/>
    <n v="0"/>
    <n v="51"/>
    <n v="39"/>
    <n v="44"/>
    <n v="23"/>
    <n v="0"/>
    <n v="0"/>
    <n v="0"/>
    <n v="0"/>
    <n v="0"/>
    <n v="0"/>
  </r>
  <r>
    <n v="186015034"/>
    <x v="54"/>
    <x v="2"/>
    <n v="10"/>
    <x v="4"/>
    <x v="15"/>
    <x v="4"/>
    <n v="3924.65"/>
    <s v="Vicky Allen"/>
    <x v="8"/>
    <m/>
    <m/>
    <m/>
    <m/>
    <m/>
    <m/>
    <m/>
    <m/>
    <m/>
    <n v="0"/>
    <n v="0"/>
    <n v="0"/>
    <n v="0"/>
    <n v="0"/>
    <n v="0"/>
    <n v="2"/>
    <n v="17"/>
    <n v="55"/>
    <n v="68"/>
    <m/>
    <n v="36"/>
    <n v="47"/>
    <n v="84"/>
    <n v="92"/>
    <m/>
    <n v="56.136986301369859"/>
    <n v="16.198630136986296"/>
    <n v="-22.924657534246585"/>
    <n v="-71.013698630137"/>
    <m/>
  </r>
  <r>
    <n v="186015034"/>
    <x v="54"/>
    <x v="2"/>
    <n v="10"/>
    <x v="4"/>
    <x v="15"/>
    <x v="4"/>
    <n v="3924.65"/>
    <s v="Vicky Allen"/>
    <x v="9"/>
    <m/>
    <m/>
    <m/>
    <m/>
    <m/>
    <m/>
    <m/>
    <m/>
    <m/>
    <n v="0"/>
    <n v="0"/>
    <n v="0"/>
    <n v="0"/>
    <n v="0"/>
    <n v="0"/>
    <n v="2"/>
    <n v="17"/>
    <n v="55"/>
    <n v="68"/>
    <m/>
    <n v="36"/>
    <n v="47"/>
    <n v="84"/>
    <n v="92"/>
    <m/>
    <n v="71.136986301369859"/>
    <n v="66.198630136986296"/>
    <n v="67.075342465753408"/>
    <n v="63.986301369862993"/>
    <m/>
  </r>
  <r>
    <n v="186015034"/>
    <x v="54"/>
    <x v="2"/>
    <m/>
    <x v="4"/>
    <x v="15"/>
    <x v="4"/>
    <n v="3924.65"/>
    <s v="Vicky Allen"/>
    <x v="10"/>
    <n v="0"/>
    <n v="0"/>
    <n v="0"/>
    <n v="0"/>
    <n v="0"/>
    <n v="0"/>
    <n v="0"/>
    <n v="0"/>
    <n v="0"/>
    <n v="0"/>
    <n v="0"/>
    <n v="0"/>
    <n v="0"/>
    <n v="0"/>
    <n v="0"/>
    <n v="7849.3"/>
    <n v="66719.05"/>
    <n v="215855.75"/>
    <n v="266876.2"/>
    <m/>
    <n v="141287.4"/>
    <n v="184458.55000000002"/>
    <n v="329670.60000000003"/>
    <n v="361067.8"/>
    <m/>
    <n v="279187.77328767121"/>
    <n v="259806.45376712328"/>
    <n v="263247.2428082191"/>
    <n v="251123.83767123279"/>
    <m/>
  </r>
  <r>
    <n v="186015034"/>
    <x v="54"/>
    <x v="2"/>
    <m/>
    <x v="4"/>
    <x v="15"/>
    <x v="4"/>
    <n v="3924.65"/>
    <s v="Vicky Allen"/>
    <x v="11"/>
    <m/>
    <m/>
    <m/>
    <m/>
    <n v="0"/>
    <m/>
    <m/>
    <m/>
    <m/>
    <n v="0"/>
    <n v="0"/>
    <n v="0"/>
    <n v="0"/>
    <n v="0"/>
    <n v="0"/>
    <n v="7849.3"/>
    <n v="66719.05"/>
    <n v="215855.75"/>
    <n v="266876.2"/>
    <m/>
    <n v="141287.4"/>
    <n v="184458.55000000002"/>
    <n v="329670.60000000003"/>
    <n v="361067.8"/>
    <m/>
    <n v="220318.02328767121"/>
    <n v="63573.953767123268"/>
    <n v="0"/>
    <n v="0"/>
    <m/>
  </r>
  <r>
    <n v="186015034"/>
    <x v="54"/>
    <x v="2"/>
    <m/>
    <x v="4"/>
    <x v="15"/>
    <x v="4"/>
    <n v="3924.65"/>
    <s v="Vicky Allen"/>
    <x v="12"/>
    <m/>
    <m/>
    <m/>
    <m/>
    <m/>
    <m/>
    <m/>
    <m/>
    <m/>
    <m/>
    <m/>
    <m/>
    <m/>
    <n v="30"/>
    <n v="30"/>
    <n v="28"/>
    <n v="67"/>
    <n v="93"/>
    <n v="50"/>
    <n v="238"/>
    <n v="20"/>
    <n v="50"/>
    <n v="79"/>
    <n v="30"/>
    <n v="0"/>
    <n v="15"/>
    <n v="35"/>
    <n v="40"/>
    <n v="45"/>
    <n v="0"/>
  </r>
  <r>
    <n v="186015035"/>
    <x v="55"/>
    <x v="1"/>
    <m/>
    <x v="4"/>
    <x v="15"/>
    <x v="6"/>
    <n v="6572.74"/>
    <s v="Linda Trautwein"/>
    <x v="0"/>
    <m/>
    <m/>
    <m/>
    <m/>
    <m/>
    <m/>
    <m/>
    <m/>
    <m/>
    <n v="0"/>
    <n v="0"/>
    <n v="0"/>
    <n v="0"/>
    <n v="0"/>
    <n v="0"/>
    <n v="0"/>
    <n v="0"/>
    <n v="0"/>
    <n v="0"/>
    <m/>
    <n v="0"/>
    <n v="0"/>
    <n v="0"/>
    <n v="0"/>
    <m/>
    <n v="-45"/>
    <n v="-49"/>
    <n v="-48"/>
    <n v="-64"/>
    <m/>
  </r>
  <r>
    <n v="186015035"/>
    <x v="55"/>
    <x v="1"/>
    <m/>
    <x v="4"/>
    <x v="15"/>
    <x v="6"/>
    <n v="6572.74"/>
    <s v="Linda Trautwein"/>
    <x v="1"/>
    <m/>
    <m/>
    <m/>
    <m/>
    <m/>
    <m/>
    <m/>
    <m/>
    <m/>
    <n v="0"/>
    <m/>
    <m/>
    <n v="0"/>
    <n v="0"/>
    <n v="0"/>
    <n v="0"/>
    <n v="0"/>
    <n v="0"/>
    <n v="0"/>
    <m/>
    <n v="0"/>
    <n v="0"/>
    <n v="0"/>
    <n v="0"/>
    <m/>
    <n v="0"/>
    <n v="0"/>
    <n v="0"/>
    <n v="0"/>
    <m/>
  </r>
  <r>
    <n v="186015035"/>
    <x v="55"/>
    <x v="1"/>
    <m/>
    <x v="4"/>
    <x v="15"/>
    <x v="6"/>
    <n v="6572.74"/>
    <s v="Linda Trautwein"/>
    <x v="2"/>
    <m/>
    <m/>
    <m/>
    <m/>
    <m/>
    <m/>
    <m/>
    <m/>
    <m/>
    <n v="0"/>
    <m/>
    <m/>
    <n v="0"/>
    <n v="0"/>
    <n v="0"/>
    <n v="28"/>
    <n v="70"/>
    <n v="100"/>
    <n v="50"/>
    <n v="248"/>
    <n v="20"/>
    <n v="55"/>
    <n v="38"/>
    <n v="67"/>
    <n v="0"/>
    <n v="0"/>
    <n v="0"/>
    <n v="0"/>
    <n v="0"/>
    <n v="0"/>
  </r>
  <r>
    <n v="186015035"/>
    <x v="55"/>
    <x v="1"/>
    <m/>
    <x v="4"/>
    <x v="15"/>
    <x v="6"/>
    <n v="6572.74"/>
    <s v="Linda Trautwein"/>
    <x v="3"/>
    <n v="0"/>
    <n v="0"/>
    <n v="0"/>
    <n v="0"/>
    <m/>
    <n v="0"/>
    <n v="0"/>
    <n v="0"/>
    <n v="0"/>
    <m/>
    <n v="0"/>
    <n v="0"/>
    <n v="0"/>
    <n v="0"/>
    <m/>
    <n v="50"/>
    <n v="72"/>
    <n v="85"/>
    <n v="110"/>
    <n v="317"/>
    <n v="0"/>
    <n v="0"/>
    <n v="0"/>
    <n v="0"/>
    <n v="0"/>
    <n v="45"/>
    <n v="49"/>
    <n v="48"/>
    <n v="64"/>
    <n v="0"/>
  </r>
  <r>
    <n v="186015035"/>
    <x v="55"/>
    <x v="1"/>
    <m/>
    <x v="4"/>
    <x v="15"/>
    <x v="6"/>
    <n v="6572.74"/>
    <s v="Linda Trautwein"/>
    <x v="4"/>
    <m/>
    <m/>
    <m/>
    <m/>
    <m/>
    <m/>
    <m/>
    <m/>
    <m/>
    <n v="0"/>
    <m/>
    <m/>
    <m/>
    <m/>
    <n v="0"/>
    <n v="28"/>
    <n v="70"/>
    <n v="100"/>
    <n v="50"/>
    <n v="248"/>
    <n v="20"/>
    <n v="55"/>
    <n v="38"/>
    <n v="67"/>
    <n v="0"/>
    <n v="45"/>
    <n v="49"/>
    <n v="48"/>
    <n v="64"/>
    <n v="0"/>
  </r>
  <r>
    <n v="186015035"/>
    <x v="55"/>
    <x v="1"/>
    <m/>
    <x v="4"/>
    <x v="15"/>
    <x v="6"/>
    <n v="6572.74"/>
    <s v="Linda Trautwein"/>
    <x v="5"/>
    <m/>
    <m/>
    <m/>
    <m/>
    <m/>
    <m/>
    <m/>
    <m/>
    <m/>
    <n v="0"/>
    <m/>
    <m/>
    <m/>
    <m/>
    <n v="0"/>
    <n v="0"/>
    <n v="13"/>
    <n v="32"/>
    <n v="35"/>
    <n v="80"/>
    <n v="25"/>
    <n v="40"/>
    <n v="29"/>
    <n v="52"/>
    <n v="0"/>
    <n v="44"/>
    <n v="49"/>
    <n v="48"/>
    <n v="59"/>
    <n v="0"/>
  </r>
  <r>
    <n v="186015035"/>
    <x v="55"/>
    <x v="1"/>
    <m/>
    <x v="4"/>
    <x v="15"/>
    <x v="6"/>
    <n v="6572.74"/>
    <s v="Linda Trautwein"/>
    <x v="6"/>
    <n v="0"/>
    <n v="0"/>
    <n v="0"/>
    <n v="0"/>
    <n v="0"/>
    <n v="0"/>
    <n v="0"/>
    <n v="0"/>
    <n v="0"/>
    <n v="0"/>
    <n v="0"/>
    <n v="0"/>
    <n v="0"/>
    <n v="0"/>
    <n v="0"/>
    <n v="0"/>
    <n v="0"/>
    <n v="0"/>
    <n v="0"/>
    <n v="0"/>
    <n v="20"/>
    <n v="6"/>
    <n v="11"/>
    <n v="6"/>
    <m/>
    <n v="9"/>
    <n v="0"/>
    <n v="0"/>
    <n v="0"/>
    <m/>
  </r>
  <r>
    <n v="186015035"/>
    <x v="55"/>
    <x v="1"/>
    <m/>
    <x v="4"/>
    <x v="15"/>
    <x v="6"/>
    <n v="6572.74"/>
    <s v="Linda Trautwein"/>
    <x v="7"/>
    <m/>
    <m/>
    <m/>
    <m/>
    <m/>
    <m/>
    <m/>
    <m/>
    <m/>
    <m/>
    <m/>
    <m/>
    <m/>
    <m/>
    <m/>
    <n v="26"/>
    <n v="47"/>
    <n v="60"/>
    <n v="44"/>
    <n v="0"/>
    <n v="56"/>
    <n v="46"/>
    <n v="50"/>
    <n v="43"/>
    <n v="0"/>
    <n v="0"/>
    <n v="0"/>
    <n v="0"/>
    <n v="0"/>
    <n v="0"/>
  </r>
  <r>
    <n v="186015035"/>
    <x v="55"/>
    <x v="1"/>
    <m/>
    <x v="4"/>
    <x v="15"/>
    <x v="6"/>
    <n v="6572.74"/>
    <s v="Linda Trautwein"/>
    <x v="8"/>
    <m/>
    <m/>
    <m/>
    <m/>
    <m/>
    <m/>
    <m/>
    <m/>
    <m/>
    <n v="0"/>
    <n v="0"/>
    <n v="0"/>
    <n v="0"/>
    <n v="0"/>
    <n v="0"/>
    <n v="2"/>
    <n v="25"/>
    <n v="62"/>
    <n v="66"/>
    <m/>
    <n v="33"/>
    <n v="41"/>
    <n v="32"/>
    <n v="58"/>
    <m/>
    <n v="14"/>
    <n v="-35"/>
    <n v="-83"/>
    <n v="-142"/>
    <m/>
  </r>
  <r>
    <n v="186015035"/>
    <x v="55"/>
    <x v="1"/>
    <m/>
    <x v="4"/>
    <x v="15"/>
    <x v="6"/>
    <n v="6572.74"/>
    <s v="Linda Trautwein"/>
    <x v="9"/>
    <m/>
    <m/>
    <m/>
    <m/>
    <m/>
    <m/>
    <m/>
    <m/>
    <m/>
    <n v="0"/>
    <n v="0"/>
    <n v="0"/>
    <n v="0"/>
    <n v="0"/>
    <n v="0"/>
    <n v="2"/>
    <n v="25"/>
    <n v="62"/>
    <n v="66"/>
    <m/>
    <n v="33"/>
    <n v="41"/>
    <n v="32"/>
    <n v="58"/>
    <m/>
    <n v="59"/>
    <n v="59"/>
    <n v="59"/>
    <n v="64"/>
    <m/>
  </r>
  <r>
    <n v="186015035"/>
    <x v="55"/>
    <x v="1"/>
    <m/>
    <x v="4"/>
    <x v="15"/>
    <x v="6"/>
    <n v="6572.74"/>
    <s v="Linda Trautwein"/>
    <x v="10"/>
    <n v="0"/>
    <n v="0"/>
    <n v="0"/>
    <n v="0"/>
    <n v="0"/>
    <n v="0"/>
    <n v="0"/>
    <n v="0"/>
    <n v="0"/>
    <n v="0"/>
    <n v="0"/>
    <n v="0"/>
    <n v="0"/>
    <n v="0"/>
    <n v="0"/>
    <n v="13145.48"/>
    <n v="164318.5"/>
    <n v="407509.88"/>
    <n v="433800.83999999997"/>
    <m/>
    <n v="216900.41999999998"/>
    <n v="269482.33999999997"/>
    <n v="210327.67999999999"/>
    <n v="381218.92"/>
    <m/>
    <n v="387791.66"/>
    <n v="387791.66"/>
    <n v="387791.66"/>
    <n v="420655.35999999999"/>
    <m/>
  </r>
  <r>
    <n v="186015035"/>
    <x v="55"/>
    <x v="1"/>
    <m/>
    <x v="4"/>
    <x v="15"/>
    <x v="6"/>
    <n v="6572.74"/>
    <s v="Linda Trautwein"/>
    <x v="11"/>
    <m/>
    <m/>
    <m/>
    <m/>
    <n v="0"/>
    <m/>
    <m/>
    <m/>
    <m/>
    <n v="0"/>
    <n v="0"/>
    <n v="0"/>
    <n v="0"/>
    <n v="0"/>
    <n v="0"/>
    <n v="13145.48"/>
    <n v="164318.5"/>
    <n v="407509.88"/>
    <n v="433800.83999999997"/>
    <m/>
    <n v="216900.41999999998"/>
    <n v="269482.33999999997"/>
    <n v="210327.67999999999"/>
    <n v="381218.92"/>
    <m/>
    <n v="92018.36"/>
    <n v="0"/>
    <n v="0"/>
    <n v="0"/>
    <m/>
  </r>
  <r>
    <n v="186015035"/>
    <x v="55"/>
    <x v="1"/>
    <m/>
    <x v="4"/>
    <x v="15"/>
    <x v="6"/>
    <n v="6572.74"/>
    <s v="Linda Trautwein"/>
    <x v="12"/>
    <m/>
    <m/>
    <m/>
    <m/>
    <m/>
    <m/>
    <m/>
    <m/>
    <m/>
    <m/>
    <m/>
    <m/>
    <m/>
    <n v="0"/>
    <n v="0"/>
    <n v="28"/>
    <n v="70"/>
    <n v="100"/>
    <n v="50"/>
    <n v="248"/>
    <n v="20"/>
    <n v="55"/>
    <n v="38"/>
    <n v="67"/>
    <n v="0"/>
    <n v="45"/>
    <n v="49"/>
    <n v="48"/>
    <n v="64"/>
    <n v="0"/>
  </r>
  <r>
    <n v="186015036"/>
    <x v="56"/>
    <x v="1"/>
    <m/>
    <x v="4"/>
    <x v="15"/>
    <x v="2"/>
    <n v="10826.96"/>
    <s v="Sharon Bibbo"/>
    <x v="0"/>
    <m/>
    <m/>
    <m/>
    <m/>
    <m/>
    <m/>
    <m/>
    <m/>
    <m/>
    <n v="0"/>
    <n v="0"/>
    <n v="0"/>
    <n v="125"/>
    <n v="-30"/>
    <n v="95"/>
    <n v="0"/>
    <n v="0"/>
    <n v="0"/>
    <n v="0"/>
    <m/>
    <n v="0"/>
    <n v="0"/>
    <n v="0"/>
    <n v="0"/>
    <m/>
    <n v="-38"/>
    <n v="-49"/>
    <n v="-48"/>
    <n v="-64"/>
    <m/>
  </r>
  <r>
    <n v="186015036"/>
    <x v="56"/>
    <x v="1"/>
    <m/>
    <x v="4"/>
    <x v="15"/>
    <x v="2"/>
    <n v="10826.96"/>
    <s v="Sharon Bibbo"/>
    <x v="1"/>
    <m/>
    <m/>
    <m/>
    <m/>
    <m/>
    <m/>
    <m/>
    <m/>
    <m/>
    <n v="0"/>
    <m/>
    <m/>
    <n v="0"/>
    <n v="-15"/>
    <n v="-15"/>
    <n v="0"/>
    <n v="0"/>
    <n v="0"/>
    <n v="0"/>
    <m/>
    <n v="0"/>
    <n v="0"/>
    <n v="0"/>
    <n v="0"/>
    <m/>
    <n v="10"/>
    <n v="0"/>
    <n v="0"/>
    <n v="0"/>
    <m/>
  </r>
  <r>
    <n v="186015036"/>
    <x v="56"/>
    <x v="1"/>
    <m/>
    <x v="4"/>
    <x v="15"/>
    <x v="2"/>
    <n v="10826.96"/>
    <s v="Sharon Bibbo"/>
    <x v="2"/>
    <m/>
    <m/>
    <m/>
    <m/>
    <m/>
    <m/>
    <m/>
    <m/>
    <m/>
    <n v="0"/>
    <m/>
    <m/>
    <n v="125"/>
    <n v="0"/>
    <n v="0"/>
    <n v="28"/>
    <n v="69"/>
    <n v="100"/>
    <n v="50"/>
    <n v="247"/>
    <n v="20"/>
    <n v="55"/>
    <n v="65"/>
    <n v="50"/>
    <n v="0"/>
    <n v="0"/>
    <n v="0"/>
    <n v="0"/>
    <n v="0"/>
    <n v="0"/>
  </r>
  <r>
    <n v="186015036"/>
    <x v="56"/>
    <x v="1"/>
    <m/>
    <x v="4"/>
    <x v="15"/>
    <x v="2"/>
    <n v="10826.96"/>
    <s v="Sharon Bibbo"/>
    <x v="3"/>
    <n v="0"/>
    <n v="0"/>
    <n v="0"/>
    <n v="0"/>
    <m/>
    <n v="0"/>
    <n v="0"/>
    <n v="0"/>
    <n v="0"/>
    <m/>
    <n v="0"/>
    <n v="0"/>
    <n v="0"/>
    <n v="0"/>
    <m/>
    <n v="50"/>
    <n v="72"/>
    <n v="85"/>
    <n v="110"/>
    <n v="317"/>
    <n v="0"/>
    <n v="0"/>
    <n v="0"/>
    <n v="0"/>
    <n v="0"/>
    <n v="28"/>
    <n v="49"/>
    <n v="48"/>
    <n v="64"/>
    <n v="0"/>
  </r>
  <r>
    <n v="186015036"/>
    <x v="56"/>
    <x v="1"/>
    <m/>
    <x v="4"/>
    <x v="15"/>
    <x v="2"/>
    <n v="10826.96"/>
    <s v="Sharon Bibbo"/>
    <x v="4"/>
    <m/>
    <m/>
    <m/>
    <m/>
    <m/>
    <m/>
    <m/>
    <m/>
    <m/>
    <n v="0"/>
    <n v="0"/>
    <n v="0"/>
    <n v="0"/>
    <n v="0"/>
    <n v="0"/>
    <n v="28"/>
    <n v="69"/>
    <n v="100"/>
    <n v="50"/>
    <n v="247"/>
    <n v="20"/>
    <n v="55"/>
    <n v="65"/>
    <n v="50"/>
    <n v="0"/>
    <n v="28"/>
    <n v="49"/>
    <n v="48"/>
    <n v="64"/>
    <n v="0"/>
  </r>
  <r>
    <n v="186015036"/>
    <x v="56"/>
    <x v="1"/>
    <m/>
    <x v="4"/>
    <x v="15"/>
    <x v="2"/>
    <n v="10826.96"/>
    <s v="Sharon Bibbo"/>
    <x v="5"/>
    <n v="0"/>
    <n v="0"/>
    <n v="0"/>
    <n v="0"/>
    <m/>
    <n v="0"/>
    <n v="0"/>
    <n v="0"/>
    <n v="0"/>
    <n v="0"/>
    <n v="1"/>
    <n v="2"/>
    <n v="5"/>
    <n v="40"/>
    <n v="48"/>
    <n v="0"/>
    <n v="13"/>
    <n v="32"/>
    <n v="35"/>
    <n v="80"/>
    <n v="25"/>
    <n v="40"/>
    <n v="29"/>
    <n v="52"/>
    <n v="0"/>
    <n v="44"/>
    <n v="49"/>
    <n v="48"/>
    <n v="59"/>
    <n v="0"/>
  </r>
  <r>
    <n v="186015036"/>
    <x v="56"/>
    <x v="1"/>
    <m/>
    <x v="4"/>
    <x v="15"/>
    <x v="2"/>
    <n v="10826.96"/>
    <s v="Sharon Bibbo"/>
    <x v="6"/>
    <n v="0"/>
    <n v="0"/>
    <n v="0"/>
    <n v="0"/>
    <n v="0"/>
    <n v="0"/>
    <n v="0"/>
    <n v="0"/>
    <n v="0"/>
    <n v="0"/>
    <n v="0"/>
    <n v="0"/>
    <n v="0"/>
    <n v="0"/>
    <n v="0"/>
    <n v="0"/>
    <n v="0"/>
    <n v="0"/>
    <n v="0"/>
    <n v="0"/>
    <n v="45"/>
    <n v="6"/>
    <n v="11"/>
    <n v="6"/>
    <m/>
    <n v="9"/>
    <n v="0"/>
    <n v="0"/>
    <n v="0"/>
    <m/>
  </r>
  <r>
    <n v="186015036"/>
    <x v="56"/>
    <x v="1"/>
    <m/>
    <x v="4"/>
    <x v="15"/>
    <x v="2"/>
    <n v="10826.96"/>
    <s v="Sharon Bibbo"/>
    <x v="7"/>
    <m/>
    <m/>
    <m/>
    <m/>
    <m/>
    <m/>
    <m/>
    <m/>
    <m/>
    <m/>
    <m/>
    <m/>
    <m/>
    <m/>
    <m/>
    <n v="26"/>
    <n v="47"/>
    <n v="66"/>
    <n v="43"/>
    <n v="0"/>
    <n v="56"/>
    <n v="49"/>
    <n v="50"/>
    <n v="50"/>
    <n v="0"/>
    <n v="0"/>
    <n v="0"/>
    <n v="0"/>
    <n v="0"/>
    <n v="0"/>
  </r>
  <r>
    <n v="186015036"/>
    <x v="56"/>
    <x v="1"/>
    <n v="10"/>
    <x v="4"/>
    <x v="15"/>
    <x v="2"/>
    <n v="10826.96"/>
    <s v="Sharon Bibbo"/>
    <x v="8"/>
    <m/>
    <m/>
    <m/>
    <m/>
    <m/>
    <m/>
    <m/>
    <m/>
    <m/>
    <n v="0"/>
    <n v="0"/>
    <n v="0"/>
    <n v="0"/>
    <n v="0"/>
    <n v="0"/>
    <n v="2"/>
    <n v="21"/>
    <n v="56"/>
    <n v="64"/>
    <m/>
    <n v="26"/>
    <n v="31"/>
    <n v="56"/>
    <n v="57"/>
    <m/>
    <n v="13"/>
    <n v="-36"/>
    <n v="-84"/>
    <n v="-143"/>
    <m/>
  </r>
  <r>
    <n v="186015036"/>
    <x v="56"/>
    <x v="1"/>
    <n v="10"/>
    <x v="4"/>
    <x v="15"/>
    <x v="2"/>
    <n v="10826.96"/>
    <s v="Sharon Bibbo"/>
    <x v="9"/>
    <m/>
    <m/>
    <m/>
    <m/>
    <m/>
    <m/>
    <m/>
    <m/>
    <m/>
    <n v="0"/>
    <n v="0"/>
    <n v="0"/>
    <n v="0"/>
    <n v="0"/>
    <n v="0"/>
    <n v="2"/>
    <n v="21"/>
    <n v="56"/>
    <n v="64"/>
    <m/>
    <n v="26"/>
    <n v="31"/>
    <n v="56"/>
    <n v="57"/>
    <m/>
    <n v="51"/>
    <n v="51"/>
    <n v="51"/>
    <n v="56"/>
    <m/>
  </r>
  <r>
    <n v="186015036"/>
    <x v="56"/>
    <x v="1"/>
    <m/>
    <x v="4"/>
    <x v="15"/>
    <x v="2"/>
    <n v="10826.96"/>
    <s v="Sharon Bibbo"/>
    <x v="10"/>
    <n v="0"/>
    <n v="0"/>
    <n v="0"/>
    <n v="0"/>
    <n v="0"/>
    <n v="0"/>
    <n v="0"/>
    <n v="0"/>
    <n v="0"/>
    <n v="0"/>
    <n v="0"/>
    <n v="0"/>
    <n v="0"/>
    <n v="0"/>
    <n v="0"/>
    <n v="21653.919999999998"/>
    <n v="227366.15999999997"/>
    <n v="606309.76"/>
    <n v="692925.43999999994"/>
    <m/>
    <n v="281500.95999999996"/>
    <n v="335635.75999999995"/>
    <n v="606309.76"/>
    <n v="617136.72"/>
    <m/>
    <n v="552174.96"/>
    <n v="552174.96"/>
    <n v="552174.96"/>
    <n v="606309.76"/>
    <m/>
  </r>
  <r>
    <n v="186015036"/>
    <x v="56"/>
    <x v="1"/>
    <m/>
    <x v="4"/>
    <x v="15"/>
    <x v="2"/>
    <n v="10826.96"/>
    <s v="Sharon Bibbo"/>
    <x v="11"/>
    <m/>
    <m/>
    <m/>
    <m/>
    <n v="0"/>
    <m/>
    <m/>
    <m/>
    <m/>
    <n v="0"/>
    <n v="0"/>
    <n v="0"/>
    <n v="0"/>
    <n v="0"/>
    <n v="0"/>
    <n v="21653.919999999998"/>
    <n v="227366.15999999997"/>
    <n v="606309.76"/>
    <n v="692925.43999999994"/>
    <m/>
    <n v="281500.95999999996"/>
    <n v="335635.75999999995"/>
    <n v="606309.76"/>
    <n v="617136.72"/>
    <m/>
    <n v="140750.47999999998"/>
    <n v="0"/>
    <n v="0"/>
    <n v="0"/>
    <m/>
  </r>
  <r>
    <n v="186015036"/>
    <x v="56"/>
    <x v="1"/>
    <m/>
    <x v="4"/>
    <x v="15"/>
    <x v="2"/>
    <n v="10826.96"/>
    <s v="Sharon Bibbo"/>
    <x v="12"/>
    <m/>
    <m/>
    <m/>
    <m/>
    <m/>
    <m/>
    <m/>
    <m/>
    <m/>
    <m/>
    <m/>
    <m/>
    <m/>
    <n v="30"/>
    <n v="30"/>
    <n v="28"/>
    <n v="69"/>
    <n v="100"/>
    <n v="50"/>
    <n v="247"/>
    <n v="20"/>
    <n v="55"/>
    <n v="65"/>
    <n v="50"/>
    <n v="0"/>
    <n v="38"/>
    <n v="49"/>
    <n v="48"/>
    <n v="64"/>
    <n v="0"/>
  </r>
  <r>
    <n v="186015037"/>
    <x v="57"/>
    <x v="1"/>
    <m/>
    <x v="4"/>
    <x v="15"/>
    <x v="6"/>
    <n v="6238.56"/>
    <s v="Sharon Bibbo"/>
    <x v="0"/>
    <m/>
    <m/>
    <m/>
    <m/>
    <m/>
    <m/>
    <m/>
    <m/>
    <m/>
    <n v="0"/>
    <n v="0"/>
    <n v="0"/>
    <n v="125"/>
    <n v="-30"/>
    <n v="95"/>
    <n v="0"/>
    <n v="0"/>
    <n v="0"/>
    <n v="0"/>
    <m/>
    <n v="0"/>
    <n v="0"/>
    <n v="0"/>
    <n v="0"/>
    <m/>
    <n v="-46"/>
    <n v="-49"/>
    <n v="-48"/>
    <n v="-64"/>
    <m/>
  </r>
  <r>
    <n v="186015037"/>
    <x v="57"/>
    <x v="1"/>
    <m/>
    <x v="4"/>
    <x v="15"/>
    <x v="6"/>
    <n v="6238.56"/>
    <s v="Sharon Bibbo"/>
    <x v="1"/>
    <m/>
    <m/>
    <m/>
    <m/>
    <m/>
    <m/>
    <m/>
    <m/>
    <m/>
    <n v="0"/>
    <m/>
    <m/>
    <n v="0"/>
    <n v="-15"/>
    <n v="-15"/>
    <n v="0"/>
    <n v="0"/>
    <n v="0"/>
    <n v="0"/>
    <m/>
    <n v="0"/>
    <n v="0"/>
    <n v="0"/>
    <n v="0"/>
    <m/>
    <n v="0"/>
    <n v="0"/>
    <n v="0"/>
    <n v="0"/>
    <m/>
  </r>
  <r>
    <n v="186015037"/>
    <x v="57"/>
    <x v="1"/>
    <m/>
    <x v="4"/>
    <x v="15"/>
    <x v="6"/>
    <n v="6238.56"/>
    <s v="Sharon Bibbo"/>
    <x v="2"/>
    <m/>
    <m/>
    <m/>
    <m/>
    <m/>
    <m/>
    <m/>
    <m/>
    <m/>
    <n v="0"/>
    <m/>
    <m/>
    <n v="125"/>
    <n v="0"/>
    <n v="0"/>
    <n v="28"/>
    <n v="71"/>
    <n v="100"/>
    <n v="50"/>
    <n v="249"/>
    <n v="25"/>
    <n v="50"/>
    <n v="60"/>
    <n v="48"/>
    <n v="0"/>
    <n v="0"/>
    <n v="0"/>
    <n v="0"/>
    <n v="0"/>
    <n v="0"/>
  </r>
  <r>
    <n v="186015037"/>
    <x v="57"/>
    <x v="1"/>
    <m/>
    <x v="4"/>
    <x v="15"/>
    <x v="6"/>
    <n v="6238.56"/>
    <s v="Sharon Bibbo"/>
    <x v="3"/>
    <n v="0"/>
    <n v="0"/>
    <n v="0"/>
    <n v="0"/>
    <m/>
    <n v="0"/>
    <n v="0"/>
    <n v="0"/>
    <n v="0"/>
    <m/>
    <n v="0"/>
    <n v="0"/>
    <n v="0"/>
    <n v="0"/>
    <m/>
    <n v="50"/>
    <n v="72"/>
    <n v="85"/>
    <n v="110"/>
    <n v="317"/>
    <n v="0"/>
    <n v="0"/>
    <n v="0"/>
    <n v="0"/>
    <n v="0"/>
    <n v="46"/>
    <n v="49"/>
    <n v="48"/>
    <n v="64"/>
    <n v="0"/>
  </r>
  <r>
    <n v="186015037"/>
    <x v="57"/>
    <x v="1"/>
    <m/>
    <x v="4"/>
    <x v="15"/>
    <x v="6"/>
    <n v="6238.56"/>
    <s v="Sharon Bibbo"/>
    <x v="4"/>
    <m/>
    <m/>
    <m/>
    <m/>
    <m/>
    <m/>
    <m/>
    <m/>
    <m/>
    <n v="0"/>
    <n v="0"/>
    <n v="0"/>
    <n v="0"/>
    <n v="0"/>
    <n v="0"/>
    <n v="28"/>
    <n v="71"/>
    <n v="100"/>
    <n v="50"/>
    <n v="249"/>
    <n v="25"/>
    <n v="50"/>
    <n v="60"/>
    <n v="48"/>
    <n v="0"/>
    <n v="46"/>
    <n v="49"/>
    <n v="48"/>
    <n v="64"/>
    <n v="0"/>
  </r>
  <r>
    <n v="186015037"/>
    <x v="57"/>
    <x v="1"/>
    <m/>
    <x v="4"/>
    <x v="15"/>
    <x v="6"/>
    <n v="6238.56"/>
    <s v="Sharon Bibbo"/>
    <x v="5"/>
    <n v="0"/>
    <n v="0"/>
    <n v="0"/>
    <n v="0"/>
    <m/>
    <n v="0"/>
    <n v="0"/>
    <n v="0"/>
    <n v="0"/>
    <n v="0"/>
    <n v="1"/>
    <n v="2"/>
    <n v="5"/>
    <n v="40"/>
    <n v="48"/>
    <n v="0"/>
    <n v="12"/>
    <n v="32"/>
    <n v="35"/>
    <n v="79"/>
    <n v="25"/>
    <n v="40"/>
    <n v="29"/>
    <n v="52"/>
    <n v="0"/>
    <n v="44"/>
    <n v="49"/>
    <n v="48"/>
    <n v="59"/>
    <n v="0"/>
  </r>
  <r>
    <n v="186015037"/>
    <x v="57"/>
    <x v="1"/>
    <m/>
    <x v="4"/>
    <x v="15"/>
    <x v="6"/>
    <n v="6238.56"/>
    <s v="Sharon Bibbo"/>
    <x v="6"/>
    <n v="0"/>
    <n v="0"/>
    <n v="0"/>
    <n v="0"/>
    <n v="0"/>
    <n v="0"/>
    <n v="0"/>
    <n v="0"/>
    <n v="0"/>
    <n v="0"/>
    <n v="0"/>
    <n v="0"/>
    <n v="0"/>
    <n v="0"/>
    <n v="0"/>
    <n v="0"/>
    <n v="0"/>
    <n v="0"/>
    <n v="0"/>
    <n v="0"/>
    <n v="30"/>
    <n v="6"/>
    <n v="11"/>
    <n v="6"/>
    <m/>
    <n v="9"/>
    <n v="0"/>
    <n v="0"/>
    <n v="0"/>
    <m/>
  </r>
  <r>
    <n v="186015037"/>
    <x v="57"/>
    <x v="1"/>
    <m/>
    <x v="4"/>
    <x v="15"/>
    <x v="6"/>
    <n v="6238.56"/>
    <s v="Sharon Bibbo"/>
    <x v="7"/>
    <m/>
    <m/>
    <m/>
    <m/>
    <m/>
    <m/>
    <m/>
    <m/>
    <m/>
    <m/>
    <m/>
    <m/>
    <m/>
    <m/>
    <m/>
    <n v="26"/>
    <n v="47"/>
    <n v="62"/>
    <n v="44"/>
    <n v="0"/>
    <n v="57"/>
    <n v="45"/>
    <n v="50"/>
    <n v="43"/>
    <n v="0"/>
    <n v="0"/>
    <n v="0"/>
    <n v="0"/>
    <n v="0"/>
    <n v="0"/>
  </r>
  <r>
    <n v="186015037"/>
    <x v="57"/>
    <x v="1"/>
    <m/>
    <x v="4"/>
    <x v="15"/>
    <x v="6"/>
    <n v="6238.56"/>
    <s v="Sharon Bibbo"/>
    <x v="8"/>
    <m/>
    <m/>
    <m/>
    <m/>
    <m/>
    <m/>
    <m/>
    <m/>
    <m/>
    <n v="0"/>
    <n v="0"/>
    <n v="0"/>
    <n v="0"/>
    <n v="0"/>
    <n v="0"/>
    <n v="2"/>
    <n v="25"/>
    <n v="63"/>
    <n v="70"/>
    <m/>
    <n v="38"/>
    <n v="36"/>
    <n v="48"/>
    <n v="56"/>
    <m/>
    <n v="12"/>
    <n v="-37"/>
    <n v="-85"/>
    <n v="-144"/>
    <m/>
  </r>
  <r>
    <n v="186015037"/>
    <x v="57"/>
    <x v="1"/>
    <n v="10"/>
    <x v="4"/>
    <x v="15"/>
    <x v="6"/>
    <n v="6238.56"/>
    <s v="Sharon Bibbo"/>
    <x v="9"/>
    <m/>
    <m/>
    <m/>
    <m/>
    <m/>
    <m/>
    <m/>
    <m/>
    <m/>
    <n v="0"/>
    <n v="0"/>
    <n v="0"/>
    <n v="0"/>
    <n v="0"/>
    <n v="0"/>
    <n v="2"/>
    <n v="25"/>
    <n v="63"/>
    <n v="70"/>
    <m/>
    <n v="38"/>
    <n v="36"/>
    <n v="48"/>
    <n v="56"/>
    <m/>
    <n v="58"/>
    <n v="58"/>
    <n v="58"/>
    <n v="63"/>
    <m/>
  </r>
  <r>
    <n v="186015037"/>
    <x v="57"/>
    <x v="1"/>
    <n v="10"/>
    <x v="4"/>
    <x v="15"/>
    <x v="6"/>
    <n v="6238.56"/>
    <s v="Sharon Bibbo"/>
    <x v="10"/>
    <n v="0"/>
    <n v="0"/>
    <n v="0"/>
    <n v="0"/>
    <n v="0"/>
    <n v="0"/>
    <n v="0"/>
    <n v="0"/>
    <n v="0"/>
    <n v="0"/>
    <n v="0"/>
    <n v="0"/>
    <n v="0"/>
    <n v="0"/>
    <n v="0"/>
    <n v="12477.12"/>
    <n v="155964"/>
    <n v="393029.28"/>
    <n v="436699.2"/>
    <m/>
    <n v="237065.28000000003"/>
    <n v="224588.16"/>
    <n v="299450.88"/>
    <n v="349359.36000000004"/>
    <m/>
    <n v="361836.48000000004"/>
    <n v="361836.48000000004"/>
    <n v="361836.48000000004"/>
    <n v="393029.28"/>
    <m/>
  </r>
  <r>
    <n v="186015037"/>
    <x v="57"/>
    <x v="1"/>
    <m/>
    <x v="4"/>
    <x v="15"/>
    <x v="6"/>
    <n v="6238.56"/>
    <s v="Sharon Bibbo"/>
    <x v="11"/>
    <m/>
    <m/>
    <m/>
    <m/>
    <n v="0"/>
    <m/>
    <m/>
    <m/>
    <m/>
    <n v="0"/>
    <n v="0"/>
    <n v="0"/>
    <n v="0"/>
    <n v="0"/>
    <n v="0"/>
    <n v="12477.12"/>
    <n v="155964"/>
    <n v="393029.28"/>
    <n v="436699.2"/>
    <m/>
    <n v="237065.28000000003"/>
    <n v="224588.16"/>
    <n v="299450.88"/>
    <n v="349359.36000000004"/>
    <m/>
    <n v="74862.720000000001"/>
    <n v="0"/>
    <n v="0"/>
    <n v="0"/>
    <m/>
  </r>
  <r>
    <n v="186015037"/>
    <x v="57"/>
    <x v="1"/>
    <m/>
    <x v="4"/>
    <x v="15"/>
    <x v="6"/>
    <n v="6238.56"/>
    <s v="Sharon Bibbo"/>
    <x v="12"/>
    <m/>
    <m/>
    <m/>
    <m/>
    <m/>
    <m/>
    <m/>
    <m/>
    <m/>
    <m/>
    <m/>
    <m/>
    <m/>
    <n v="30"/>
    <n v="30"/>
    <n v="28"/>
    <n v="71"/>
    <n v="100"/>
    <n v="50"/>
    <n v="249"/>
    <n v="25"/>
    <n v="50"/>
    <n v="60"/>
    <n v="48"/>
    <n v="0"/>
    <n v="46"/>
    <n v="49"/>
    <n v="48"/>
    <n v="64"/>
    <n v="0"/>
  </r>
  <r>
    <n v="186015038"/>
    <x v="58"/>
    <x v="2"/>
    <m/>
    <x v="4"/>
    <x v="15"/>
    <x v="3"/>
    <n v="2786.11"/>
    <s v="Sharon Bibbo"/>
    <x v="0"/>
    <m/>
    <m/>
    <m/>
    <m/>
    <m/>
    <m/>
    <m/>
    <m/>
    <m/>
    <n v="0"/>
    <m/>
    <m/>
    <m/>
    <m/>
    <n v="0"/>
    <n v="0"/>
    <n v="0"/>
    <n v="0"/>
    <n v="0"/>
    <m/>
    <n v="0"/>
    <n v="0"/>
    <n v="0"/>
    <n v="0"/>
    <m/>
    <n v="-50"/>
    <n v="-50"/>
    <n v="-50"/>
    <n v="-60"/>
    <m/>
  </r>
  <r>
    <n v="186015038"/>
    <x v="58"/>
    <x v="2"/>
    <m/>
    <x v="4"/>
    <x v="15"/>
    <x v="3"/>
    <n v="2786.11"/>
    <s v="Sharon Bibbo"/>
    <x v="1"/>
    <m/>
    <m/>
    <m/>
    <m/>
    <m/>
    <m/>
    <m/>
    <m/>
    <m/>
    <n v="0"/>
    <m/>
    <m/>
    <m/>
    <m/>
    <n v="0"/>
    <n v="0"/>
    <n v="0"/>
    <n v="0"/>
    <n v="0"/>
    <m/>
    <n v="0"/>
    <n v="0"/>
    <n v="0"/>
    <n v="0"/>
    <m/>
    <n v="0"/>
    <n v="0"/>
    <n v="0"/>
    <n v="0"/>
    <m/>
  </r>
  <r>
    <n v="186015038"/>
    <x v="58"/>
    <x v="2"/>
    <m/>
    <x v="4"/>
    <x v="15"/>
    <x v="3"/>
    <n v="2786.11"/>
    <s v="Sharon Bibbo"/>
    <x v="2"/>
    <m/>
    <m/>
    <m/>
    <m/>
    <m/>
    <m/>
    <m/>
    <m/>
    <m/>
    <n v="0"/>
    <m/>
    <m/>
    <m/>
    <m/>
    <n v="0"/>
    <n v="14"/>
    <n v="66"/>
    <n v="77"/>
    <n v="48"/>
    <n v="205"/>
    <n v="22"/>
    <n v="75"/>
    <n v="60"/>
    <n v="50"/>
    <n v="0"/>
    <n v="0"/>
    <n v="0"/>
    <n v="0"/>
    <n v="0"/>
    <n v="0"/>
  </r>
  <r>
    <n v="186015038"/>
    <x v="58"/>
    <x v="2"/>
    <m/>
    <x v="4"/>
    <x v="15"/>
    <x v="3"/>
    <n v="2786.11"/>
    <s v="Sharon Bibbo"/>
    <x v="3"/>
    <n v="0"/>
    <n v="0"/>
    <n v="0"/>
    <n v="0"/>
    <m/>
    <n v="0"/>
    <n v="0"/>
    <n v="0"/>
    <n v="0"/>
    <m/>
    <n v="0"/>
    <n v="0"/>
    <n v="0"/>
    <n v="0"/>
    <m/>
    <n v="0"/>
    <n v="0"/>
    <n v="0"/>
    <n v="0"/>
    <n v="0"/>
    <n v="0"/>
    <n v="0"/>
    <n v="0"/>
    <n v="0"/>
    <n v="0"/>
    <n v="50"/>
    <n v="50"/>
    <n v="50"/>
    <n v="60"/>
    <n v="0"/>
  </r>
  <r>
    <n v="186015038"/>
    <x v="58"/>
    <x v="2"/>
    <m/>
    <x v="4"/>
    <x v="15"/>
    <x v="3"/>
    <n v="2786.11"/>
    <s v="Sharon Bibbo"/>
    <x v="4"/>
    <m/>
    <m/>
    <m/>
    <m/>
    <m/>
    <m/>
    <m/>
    <m/>
    <m/>
    <n v="0"/>
    <m/>
    <m/>
    <m/>
    <m/>
    <n v="0"/>
    <n v="14"/>
    <n v="66"/>
    <n v="77"/>
    <n v="48"/>
    <n v="205"/>
    <n v="22"/>
    <n v="75"/>
    <n v="60"/>
    <n v="50"/>
    <n v="0"/>
    <n v="50"/>
    <n v="50"/>
    <n v="50"/>
    <n v="60"/>
    <n v="0"/>
  </r>
  <r>
    <n v="186015038"/>
    <x v="58"/>
    <x v="2"/>
    <m/>
    <x v="4"/>
    <x v="15"/>
    <x v="3"/>
    <n v="2786.11"/>
    <s v="Sharon Bibbo"/>
    <x v="5"/>
    <n v="0"/>
    <n v="0"/>
    <n v="0"/>
    <n v="0"/>
    <m/>
    <n v="0"/>
    <n v="0"/>
    <n v="0"/>
    <n v="0"/>
    <n v="0"/>
    <n v="0"/>
    <n v="0"/>
    <n v="0"/>
    <n v="0"/>
    <n v="0"/>
    <n v="0"/>
    <n v="12"/>
    <n v="31"/>
    <n v="33"/>
    <n v="76"/>
    <n v="25"/>
    <n v="39"/>
    <n v="30"/>
    <n v="52"/>
    <n v="0"/>
    <n v="44"/>
    <n v="49"/>
    <n v="48"/>
    <n v="59"/>
    <n v="0"/>
  </r>
  <r>
    <n v="186015038"/>
    <x v="58"/>
    <x v="2"/>
    <m/>
    <x v="4"/>
    <x v="15"/>
    <x v="3"/>
    <n v="2786.11"/>
    <s v="Sharon Bibbo"/>
    <x v="6"/>
    <n v="0"/>
    <n v="0"/>
    <n v="0"/>
    <n v="0"/>
    <n v="0"/>
    <n v="0"/>
    <n v="0"/>
    <n v="0"/>
    <n v="0"/>
    <n v="0"/>
    <n v="0"/>
    <n v="0"/>
    <n v="0"/>
    <n v="0"/>
    <n v="0"/>
    <n v="0"/>
    <n v="0"/>
    <n v="0"/>
    <n v="0"/>
    <n v="0"/>
    <n v="47"/>
    <n v="13"/>
    <n v="11"/>
    <n v="6"/>
    <m/>
    <n v="9"/>
    <n v="0"/>
    <n v="0"/>
    <n v="0"/>
    <m/>
  </r>
  <r>
    <n v="186015038"/>
    <x v="58"/>
    <x v="2"/>
    <m/>
    <x v="4"/>
    <x v="15"/>
    <x v="3"/>
    <n v="2786.11"/>
    <s v="Sharon Bibbo"/>
    <x v="7"/>
    <m/>
    <m/>
    <m/>
    <m/>
    <m/>
    <m/>
    <m/>
    <m/>
    <m/>
    <m/>
    <m/>
    <m/>
    <m/>
    <m/>
    <m/>
    <n v="9"/>
    <n v="45"/>
    <n v="56"/>
    <n v="43"/>
    <n v="0"/>
    <n v="56"/>
    <n v="48"/>
    <n v="47"/>
    <n v="42"/>
    <n v="0"/>
    <n v="0"/>
    <n v="0"/>
    <n v="0"/>
    <n v="0"/>
    <n v="0"/>
  </r>
  <r>
    <n v="186015038"/>
    <x v="58"/>
    <x v="2"/>
    <m/>
    <x v="4"/>
    <x v="15"/>
    <x v="3"/>
    <n v="2786.11"/>
    <s v="Sharon Bibbo"/>
    <x v="8"/>
    <n v="0"/>
    <n v="0"/>
    <n v="0"/>
    <n v="0"/>
    <m/>
    <n v="0"/>
    <n v="0"/>
    <n v="0"/>
    <n v="0"/>
    <n v="0"/>
    <n v="0"/>
    <n v="0"/>
    <n v="0"/>
    <n v="0"/>
    <n v="0"/>
    <n v="5"/>
    <n v="23"/>
    <n v="40"/>
    <n v="45"/>
    <m/>
    <n v="10"/>
    <n v="34"/>
    <n v="43"/>
    <n v="61"/>
    <m/>
    <n v="17"/>
    <n v="-32"/>
    <n v="-80"/>
    <n v="-139"/>
    <m/>
  </r>
  <r>
    <n v="186015038"/>
    <x v="58"/>
    <x v="2"/>
    <m/>
    <x v="4"/>
    <x v="15"/>
    <x v="3"/>
    <n v="2786.11"/>
    <s v="Sharon Bibbo"/>
    <x v="9"/>
    <n v="0"/>
    <n v="0"/>
    <n v="0"/>
    <n v="0"/>
    <m/>
    <n v="0"/>
    <n v="0"/>
    <n v="0"/>
    <n v="0"/>
    <n v="0"/>
    <n v="0"/>
    <n v="0"/>
    <n v="0"/>
    <n v="0"/>
    <n v="0"/>
    <n v="5"/>
    <n v="23"/>
    <n v="40"/>
    <n v="45"/>
    <m/>
    <n v="10"/>
    <n v="34"/>
    <n v="43"/>
    <n v="61"/>
    <m/>
    <n v="67"/>
    <n v="68"/>
    <n v="70"/>
    <n v="71"/>
    <m/>
  </r>
  <r>
    <n v="186015038"/>
    <x v="58"/>
    <x v="2"/>
    <m/>
    <x v="4"/>
    <x v="15"/>
    <x v="3"/>
    <n v="2786.11"/>
    <s v="Sharon Bibbo"/>
    <x v="10"/>
    <n v="0"/>
    <n v="0"/>
    <n v="0"/>
    <n v="0"/>
    <n v="0"/>
    <n v="0"/>
    <n v="0"/>
    <n v="0"/>
    <n v="0"/>
    <n v="0"/>
    <n v="0"/>
    <n v="0"/>
    <n v="0"/>
    <n v="0"/>
    <n v="0"/>
    <n v="13930.550000000001"/>
    <n v="64080.530000000006"/>
    <n v="111444.40000000001"/>
    <n v="125374.95000000001"/>
    <m/>
    <n v="27861.100000000002"/>
    <n v="94727.74"/>
    <n v="119802.73000000001"/>
    <n v="169952.71000000002"/>
    <m/>
    <n v="186669.37"/>
    <n v="189455.48"/>
    <n v="195027.7"/>
    <n v="197813.81"/>
    <m/>
  </r>
  <r>
    <n v="186015038"/>
    <x v="58"/>
    <x v="2"/>
    <m/>
    <x v="4"/>
    <x v="15"/>
    <x v="3"/>
    <n v="2786.11"/>
    <s v="Sharon Bibbo"/>
    <x v="11"/>
    <m/>
    <m/>
    <m/>
    <m/>
    <n v="0"/>
    <m/>
    <m/>
    <m/>
    <m/>
    <n v="0"/>
    <m/>
    <m/>
    <m/>
    <n v="0"/>
    <n v="0"/>
    <n v="13930.550000000001"/>
    <n v="64080.530000000006"/>
    <n v="111444.40000000001"/>
    <n v="125374.95000000001"/>
    <m/>
    <n v="27861.100000000002"/>
    <n v="94727.74"/>
    <n v="119802.73000000001"/>
    <n v="169952.71000000002"/>
    <m/>
    <n v="47363.87"/>
    <n v="0"/>
    <n v="0"/>
    <n v="0"/>
    <m/>
  </r>
  <r>
    <n v="186015038"/>
    <x v="58"/>
    <x v="2"/>
    <m/>
    <x v="4"/>
    <x v="15"/>
    <x v="3"/>
    <n v="2786.11"/>
    <s v="Sharon Bibbo"/>
    <x v="12"/>
    <m/>
    <m/>
    <m/>
    <m/>
    <m/>
    <m/>
    <m/>
    <m/>
    <m/>
    <m/>
    <m/>
    <m/>
    <m/>
    <m/>
    <n v="0"/>
    <n v="14"/>
    <n v="66"/>
    <n v="77"/>
    <n v="48"/>
    <n v="205"/>
    <n v="22"/>
    <n v="75"/>
    <n v="60"/>
    <n v="50"/>
    <n v="0"/>
    <n v="50"/>
    <n v="50"/>
    <n v="50"/>
    <n v="60"/>
    <n v="0"/>
  </r>
  <r>
    <n v="186015039"/>
    <x v="59"/>
    <x v="2"/>
    <m/>
    <x v="4"/>
    <x v="15"/>
    <x v="3"/>
    <n v="2092.59"/>
    <s v="Sharon Bibbo"/>
    <x v="0"/>
    <m/>
    <m/>
    <m/>
    <m/>
    <m/>
    <m/>
    <m/>
    <m/>
    <m/>
    <n v="0"/>
    <m/>
    <m/>
    <m/>
    <m/>
    <n v="0"/>
    <n v="0"/>
    <n v="0"/>
    <n v="0"/>
    <n v="0"/>
    <m/>
    <n v="0"/>
    <n v="0"/>
    <n v="0"/>
    <n v="0"/>
    <m/>
    <n v="-35"/>
    <n v="-40"/>
    <n v="-35"/>
    <n v="-45"/>
    <m/>
  </r>
  <r>
    <n v="186015039"/>
    <x v="59"/>
    <x v="2"/>
    <m/>
    <x v="4"/>
    <x v="15"/>
    <x v="3"/>
    <n v="2092.59"/>
    <s v="Sharon Bibbo"/>
    <x v="1"/>
    <m/>
    <m/>
    <m/>
    <m/>
    <m/>
    <m/>
    <m/>
    <m/>
    <m/>
    <n v="0"/>
    <m/>
    <m/>
    <m/>
    <m/>
    <n v="0"/>
    <n v="0"/>
    <n v="0"/>
    <n v="0"/>
    <n v="0"/>
    <m/>
    <n v="0"/>
    <n v="0"/>
    <n v="0"/>
    <n v="0"/>
    <m/>
    <n v="0"/>
    <n v="0"/>
    <n v="0"/>
    <n v="0"/>
    <m/>
  </r>
  <r>
    <n v="186015039"/>
    <x v="59"/>
    <x v="2"/>
    <m/>
    <x v="4"/>
    <x v="15"/>
    <x v="3"/>
    <n v="2092.59"/>
    <s v="Sharon Bibbo"/>
    <x v="2"/>
    <m/>
    <m/>
    <m/>
    <m/>
    <m/>
    <m/>
    <m/>
    <m/>
    <m/>
    <n v="0"/>
    <m/>
    <m/>
    <m/>
    <m/>
    <n v="0"/>
    <n v="16"/>
    <n v="39"/>
    <n v="83"/>
    <n v="58"/>
    <n v="196"/>
    <n v="0"/>
    <n v="25"/>
    <n v="35"/>
    <n v="30"/>
    <n v="0"/>
    <n v="0"/>
    <n v="0"/>
    <n v="0"/>
    <n v="0"/>
    <n v="0"/>
  </r>
  <r>
    <n v="186015039"/>
    <x v="59"/>
    <x v="2"/>
    <m/>
    <x v="4"/>
    <x v="15"/>
    <x v="3"/>
    <n v="2092.59"/>
    <s v="Sharon Bibbo"/>
    <x v="3"/>
    <n v="0"/>
    <n v="0"/>
    <n v="0"/>
    <n v="0"/>
    <m/>
    <n v="0"/>
    <n v="0"/>
    <n v="0"/>
    <n v="0"/>
    <m/>
    <n v="0"/>
    <n v="0"/>
    <n v="0"/>
    <n v="0"/>
    <m/>
    <n v="0"/>
    <n v="0"/>
    <n v="0"/>
    <n v="0"/>
    <n v="0"/>
    <n v="0"/>
    <n v="0"/>
    <n v="0"/>
    <n v="0"/>
    <n v="0"/>
    <n v="35"/>
    <n v="40"/>
    <n v="35"/>
    <n v="45"/>
    <n v="0"/>
  </r>
  <r>
    <n v="186015039"/>
    <x v="59"/>
    <x v="2"/>
    <m/>
    <x v="4"/>
    <x v="15"/>
    <x v="3"/>
    <n v="2092.59"/>
    <s v="Sharon Bibbo"/>
    <x v="4"/>
    <m/>
    <m/>
    <m/>
    <m/>
    <m/>
    <m/>
    <m/>
    <m/>
    <m/>
    <n v="0"/>
    <m/>
    <m/>
    <m/>
    <m/>
    <n v="0"/>
    <n v="16"/>
    <n v="39"/>
    <n v="83"/>
    <n v="58"/>
    <n v="196"/>
    <n v="0"/>
    <n v="25"/>
    <n v="35"/>
    <n v="30"/>
    <n v="0"/>
    <n v="35"/>
    <n v="40"/>
    <n v="35"/>
    <n v="45"/>
    <n v="0"/>
  </r>
  <r>
    <n v="186015039"/>
    <x v="59"/>
    <x v="2"/>
    <m/>
    <x v="4"/>
    <x v="15"/>
    <x v="3"/>
    <n v="2092.59"/>
    <s v="Sharon Bibbo"/>
    <x v="5"/>
    <n v="0"/>
    <n v="0"/>
    <n v="0"/>
    <n v="0"/>
    <m/>
    <n v="0"/>
    <n v="0"/>
    <n v="0"/>
    <n v="0"/>
    <n v="0"/>
    <n v="0"/>
    <n v="0"/>
    <n v="0"/>
    <n v="0"/>
    <n v="0"/>
    <n v="0"/>
    <n v="11"/>
    <n v="41"/>
    <n v="11"/>
    <n v="63"/>
    <n v="13"/>
    <n v="33"/>
    <n v="12"/>
    <n v="33"/>
    <n v="0"/>
    <n v="27.424657534246577"/>
    <n v="30.541095890410961"/>
    <n v="29.917808219178085"/>
    <n v="36.773972602739732"/>
    <n v="0"/>
  </r>
  <r>
    <n v="186015039"/>
    <x v="59"/>
    <x v="2"/>
    <m/>
    <x v="4"/>
    <x v="15"/>
    <x v="3"/>
    <n v="2092.59"/>
    <s v="Sharon Bibbo"/>
    <x v="6"/>
    <n v="0"/>
    <n v="0"/>
    <n v="0"/>
    <n v="0"/>
    <n v="0"/>
    <n v="0"/>
    <n v="0"/>
    <n v="0"/>
    <n v="0"/>
    <n v="0"/>
    <n v="0"/>
    <n v="0"/>
    <n v="0"/>
    <n v="0"/>
    <n v="0"/>
    <n v="0"/>
    <n v="0"/>
    <n v="0"/>
    <n v="0"/>
    <n v="0"/>
    <n v="12"/>
    <n v="6"/>
    <n v="6"/>
    <n v="1"/>
    <m/>
    <n v="3"/>
    <n v="0"/>
    <n v="0"/>
    <n v="0"/>
    <m/>
  </r>
  <r>
    <n v="186015039"/>
    <x v="59"/>
    <x v="2"/>
    <m/>
    <x v="4"/>
    <x v="15"/>
    <x v="3"/>
    <n v="2092.59"/>
    <s v="Sharon Bibbo"/>
    <x v="7"/>
    <m/>
    <m/>
    <m/>
    <m/>
    <m/>
    <m/>
    <m/>
    <m/>
    <m/>
    <m/>
    <m/>
    <m/>
    <m/>
    <m/>
    <m/>
    <n v="8"/>
    <n v="25"/>
    <n v="44"/>
    <n v="28"/>
    <n v="0"/>
    <n v="31"/>
    <n v="33"/>
    <n v="28"/>
    <n v="25"/>
    <n v="0"/>
    <n v="0"/>
    <n v="0"/>
    <n v="0"/>
    <n v="0"/>
    <n v="0"/>
  </r>
  <r>
    <n v="186015039"/>
    <x v="59"/>
    <x v="2"/>
    <m/>
    <x v="4"/>
    <x v="15"/>
    <x v="3"/>
    <n v="2092.59"/>
    <s v="Sharon Bibbo"/>
    <x v="8"/>
    <n v="0"/>
    <n v="0"/>
    <n v="0"/>
    <n v="0"/>
    <m/>
    <n v="0"/>
    <n v="0"/>
    <n v="0"/>
    <n v="0"/>
    <n v="0"/>
    <n v="0"/>
    <n v="0"/>
    <n v="0"/>
    <n v="0"/>
    <n v="0"/>
    <n v="8"/>
    <n v="22"/>
    <n v="61"/>
    <n v="91"/>
    <m/>
    <n v="62"/>
    <n v="52"/>
    <n v="64"/>
    <n v="68"/>
    <m/>
    <n v="40.575342465753423"/>
    <n v="10.034246575342461"/>
    <n v="-19.883561643835623"/>
    <n v="-56.657534246575352"/>
    <m/>
  </r>
  <r>
    <n v="186015039"/>
    <x v="59"/>
    <x v="2"/>
    <m/>
    <x v="4"/>
    <x v="15"/>
    <x v="3"/>
    <n v="2092.59"/>
    <s v="Sharon Bibbo"/>
    <x v="9"/>
    <n v="0"/>
    <n v="0"/>
    <n v="0"/>
    <n v="0"/>
    <m/>
    <n v="0"/>
    <n v="0"/>
    <n v="0"/>
    <n v="0"/>
    <n v="0"/>
    <n v="0"/>
    <n v="0"/>
    <n v="0"/>
    <n v="0"/>
    <n v="0"/>
    <n v="8"/>
    <n v="22"/>
    <n v="61"/>
    <n v="91"/>
    <m/>
    <n v="62"/>
    <n v="52"/>
    <n v="64"/>
    <n v="68"/>
    <m/>
    <n v="75.575342465753423"/>
    <n v="85.034246575342465"/>
    <n v="90.11643835616438"/>
    <n v="98.342465753424662"/>
    <m/>
  </r>
  <r>
    <n v="186015039"/>
    <x v="59"/>
    <x v="2"/>
    <m/>
    <x v="4"/>
    <x v="15"/>
    <x v="3"/>
    <n v="2092.59"/>
    <s v="Sharon Bibbo"/>
    <x v="10"/>
    <n v="0"/>
    <n v="0"/>
    <n v="0"/>
    <n v="0"/>
    <n v="0"/>
    <n v="0"/>
    <n v="0"/>
    <n v="0"/>
    <n v="0"/>
    <n v="0"/>
    <n v="0"/>
    <n v="0"/>
    <n v="0"/>
    <n v="0"/>
    <n v="0"/>
    <n v="16740.72"/>
    <n v="46036.98"/>
    <n v="127647.99"/>
    <n v="190425.69"/>
    <m/>
    <n v="129740.58000000002"/>
    <n v="108814.68000000001"/>
    <n v="133925.76000000001"/>
    <n v="142296.12"/>
    <m/>
    <n v="158148.20589041096"/>
    <n v="177941.8140410959"/>
    <n v="188576.75773972605"/>
    <n v="205790.46041095894"/>
    <m/>
  </r>
  <r>
    <n v="186015039"/>
    <x v="59"/>
    <x v="2"/>
    <m/>
    <x v="4"/>
    <x v="15"/>
    <x v="3"/>
    <n v="2092.59"/>
    <s v="Sharon Bibbo"/>
    <x v="11"/>
    <m/>
    <m/>
    <m/>
    <m/>
    <n v="0"/>
    <m/>
    <m/>
    <m/>
    <m/>
    <n v="0"/>
    <m/>
    <m/>
    <m/>
    <n v="0"/>
    <n v="0"/>
    <n v="16740.72"/>
    <n v="46036.98"/>
    <n v="127647.99"/>
    <n v="190425.69"/>
    <m/>
    <n v="129740.58000000002"/>
    <n v="108814.68000000001"/>
    <n v="133925.76000000001"/>
    <n v="142296.12"/>
    <m/>
    <n v="84907.555890410964"/>
    <n v="20997.564041095884"/>
    <n v="0"/>
    <n v="0"/>
    <m/>
  </r>
  <r>
    <n v="186015039"/>
    <x v="59"/>
    <x v="2"/>
    <m/>
    <x v="4"/>
    <x v="15"/>
    <x v="3"/>
    <n v="2092.59"/>
    <s v="Sharon Bibbo"/>
    <x v="12"/>
    <m/>
    <m/>
    <m/>
    <m/>
    <m/>
    <m/>
    <m/>
    <m/>
    <m/>
    <m/>
    <m/>
    <m/>
    <m/>
    <m/>
    <n v="0"/>
    <n v="16"/>
    <n v="39"/>
    <n v="83"/>
    <n v="58"/>
    <n v="196"/>
    <n v="0"/>
    <n v="25"/>
    <n v="35"/>
    <n v="30"/>
    <n v="0"/>
    <n v="35"/>
    <n v="40"/>
    <n v="35"/>
    <n v="45"/>
    <n v="0"/>
  </r>
  <r>
    <n v="186015040"/>
    <x v="60"/>
    <x v="1"/>
    <m/>
    <x v="1"/>
    <x v="16"/>
    <x v="6"/>
    <n v="5276.24"/>
    <s v="Paul Brusco"/>
    <x v="0"/>
    <m/>
    <m/>
    <m/>
    <m/>
    <m/>
    <m/>
    <m/>
    <m/>
    <m/>
    <n v="0"/>
    <n v="0"/>
    <n v="0"/>
    <n v="300"/>
    <n v="-78"/>
    <n v="222"/>
    <n v="0"/>
    <n v="0"/>
    <n v="0"/>
    <n v="0"/>
    <m/>
    <n v="0"/>
    <n v="0"/>
    <n v="0"/>
    <n v="0"/>
    <m/>
    <n v="-65"/>
    <n v="-60"/>
    <n v="-60"/>
    <n v="-75"/>
    <m/>
  </r>
  <r>
    <n v="186015040"/>
    <x v="60"/>
    <x v="1"/>
    <m/>
    <x v="1"/>
    <x v="16"/>
    <x v="6"/>
    <n v="5276.24"/>
    <s v="Paul Brusco"/>
    <x v="1"/>
    <m/>
    <m/>
    <m/>
    <m/>
    <m/>
    <m/>
    <m/>
    <m/>
    <m/>
    <n v="0"/>
    <m/>
    <m/>
    <n v="-70"/>
    <n v="0"/>
    <n v="-70"/>
    <n v="0"/>
    <n v="0"/>
    <n v="0"/>
    <n v="0"/>
    <m/>
    <n v="0"/>
    <n v="0"/>
    <n v="0"/>
    <n v="0"/>
    <m/>
    <n v="15"/>
    <n v="-5"/>
    <n v="-5"/>
    <n v="0"/>
    <m/>
  </r>
  <r>
    <n v="186015040"/>
    <x v="60"/>
    <x v="1"/>
    <m/>
    <x v="1"/>
    <x v="16"/>
    <x v="6"/>
    <n v="5276.24"/>
    <s v="Paul Brusco"/>
    <x v="2"/>
    <m/>
    <m/>
    <m/>
    <m/>
    <m/>
    <m/>
    <m/>
    <m/>
    <m/>
    <n v="0"/>
    <m/>
    <m/>
    <n v="300"/>
    <n v="0"/>
    <n v="0"/>
    <n v="65"/>
    <n v="71"/>
    <n v="80"/>
    <n v="25"/>
    <n v="241"/>
    <n v="50"/>
    <n v="80"/>
    <n v="60"/>
    <n v="54"/>
    <n v="0"/>
    <n v="0"/>
    <n v="0"/>
    <n v="0"/>
    <n v="0"/>
    <n v="0"/>
  </r>
  <r>
    <n v="186015040"/>
    <x v="60"/>
    <x v="1"/>
    <m/>
    <x v="1"/>
    <x v="16"/>
    <x v="6"/>
    <n v="5276.24"/>
    <s v="Paul Brusco"/>
    <x v="3"/>
    <n v="0"/>
    <n v="0"/>
    <n v="0"/>
    <n v="0"/>
    <m/>
    <n v="0"/>
    <n v="0"/>
    <n v="0"/>
    <n v="0"/>
    <m/>
    <n v="0"/>
    <n v="0"/>
    <n v="0"/>
    <n v="0"/>
    <m/>
    <n v="55.054030373831779"/>
    <n v="70.217581775700936"/>
    <n v="75"/>
    <n v="95"/>
    <n v="295.2716121495327"/>
    <n v="50"/>
    <n v="60"/>
    <n v="50"/>
    <n v="55"/>
    <n v="0"/>
    <n v="50"/>
    <n v="65"/>
    <n v="65"/>
    <n v="75"/>
    <n v="0"/>
  </r>
  <r>
    <n v="186015040"/>
    <x v="60"/>
    <x v="1"/>
    <m/>
    <x v="1"/>
    <x v="16"/>
    <x v="6"/>
    <n v="5276.24"/>
    <s v="Paul Brusco"/>
    <x v="4"/>
    <m/>
    <m/>
    <m/>
    <m/>
    <m/>
    <m/>
    <m/>
    <m/>
    <m/>
    <n v="0"/>
    <n v="0"/>
    <n v="0"/>
    <n v="0"/>
    <n v="0"/>
    <n v="0"/>
    <n v="65"/>
    <n v="71"/>
    <n v="80"/>
    <n v="25"/>
    <n v="241"/>
    <n v="50"/>
    <n v="80"/>
    <n v="60"/>
    <n v="54"/>
    <n v="0"/>
    <n v="50"/>
    <n v="65"/>
    <n v="65"/>
    <n v="75"/>
    <n v="0"/>
  </r>
  <r>
    <n v="186015040"/>
    <x v="60"/>
    <x v="1"/>
    <m/>
    <x v="1"/>
    <x v="16"/>
    <x v="6"/>
    <n v="5276.24"/>
    <s v="Paul Brusco"/>
    <x v="5"/>
    <n v="0"/>
    <n v="0"/>
    <n v="0"/>
    <n v="0"/>
    <m/>
    <n v="0"/>
    <n v="3"/>
    <n v="26"/>
    <n v="38"/>
    <n v="0"/>
    <n v="36"/>
    <n v="61"/>
    <n v="66"/>
    <n v="69"/>
    <n v="232"/>
    <n v="53"/>
    <n v="69"/>
    <n v="54"/>
    <n v="53"/>
    <n v="229"/>
    <n v="53"/>
    <n v="51"/>
    <n v="60"/>
    <n v="80"/>
    <n v="0"/>
    <n v="60"/>
    <n v="61"/>
    <n v="59"/>
    <n v="80"/>
    <n v="0"/>
  </r>
  <r>
    <n v="186015040"/>
    <x v="60"/>
    <x v="1"/>
    <m/>
    <x v="1"/>
    <x v="16"/>
    <x v="6"/>
    <n v="5276.24"/>
    <s v="Paul Brusco"/>
    <x v="6"/>
    <n v="0"/>
    <n v="0"/>
    <n v="0"/>
    <n v="0"/>
    <n v="0"/>
    <n v="0"/>
    <n v="0"/>
    <n v="0"/>
    <n v="0"/>
    <n v="0"/>
    <n v="0"/>
    <n v="0"/>
    <n v="0"/>
    <n v="0"/>
    <n v="0"/>
    <n v="0"/>
    <n v="0"/>
    <n v="0"/>
    <n v="0"/>
    <n v="0"/>
    <n v="13"/>
    <n v="16"/>
    <n v="8"/>
    <n v="9"/>
    <m/>
    <n v="8"/>
    <n v="0"/>
    <n v="0"/>
    <n v="0"/>
    <m/>
  </r>
  <r>
    <n v="186015040"/>
    <x v="60"/>
    <x v="1"/>
    <m/>
    <x v="1"/>
    <x v="16"/>
    <x v="6"/>
    <n v="5276.24"/>
    <s v="Paul Brusco"/>
    <x v="7"/>
    <m/>
    <m/>
    <m/>
    <m/>
    <m/>
    <m/>
    <m/>
    <m/>
    <m/>
    <m/>
    <m/>
    <m/>
    <m/>
    <m/>
    <m/>
    <n v="50"/>
    <n v="70"/>
    <n v="62"/>
    <n v="63"/>
    <n v="0"/>
    <n v="60"/>
    <n v="60"/>
    <n v="61"/>
    <n v="80"/>
    <n v="0"/>
    <n v="0"/>
    <n v="0"/>
    <n v="0"/>
    <n v="0"/>
    <n v="0"/>
  </r>
  <r>
    <n v="186015040"/>
    <x v="60"/>
    <x v="1"/>
    <n v="15"/>
    <x v="1"/>
    <x v="16"/>
    <x v="6"/>
    <n v="5276.24"/>
    <s v="Paul Brusco"/>
    <x v="8"/>
    <n v="0"/>
    <n v="0"/>
    <n v="0"/>
    <n v="0"/>
    <m/>
    <n v="0"/>
    <n v="9"/>
    <n v="7"/>
    <n v="22"/>
    <n v="0"/>
    <n v="20"/>
    <n v="12"/>
    <n v="17"/>
    <n v="21"/>
    <n v="21"/>
    <n v="36"/>
    <n v="36"/>
    <n v="58"/>
    <n v="18"/>
    <m/>
    <n v="12"/>
    <n v="36"/>
    <n v="39"/>
    <n v="17"/>
    <m/>
    <n v="-43"/>
    <n v="-104"/>
    <n v="-163"/>
    <n v="-243"/>
    <m/>
  </r>
  <r>
    <n v="186015040"/>
    <x v="60"/>
    <x v="1"/>
    <n v="15"/>
    <x v="1"/>
    <x v="16"/>
    <x v="6"/>
    <n v="5276.24"/>
    <s v="Paul Brusco"/>
    <x v="9"/>
    <n v="0"/>
    <n v="0"/>
    <n v="0"/>
    <n v="0"/>
    <m/>
    <n v="0"/>
    <n v="9"/>
    <n v="7"/>
    <n v="22"/>
    <n v="0"/>
    <n v="20"/>
    <n v="12"/>
    <n v="17"/>
    <n v="21"/>
    <n v="21"/>
    <n v="36"/>
    <n v="36"/>
    <n v="58"/>
    <n v="18"/>
    <m/>
    <n v="12"/>
    <n v="36"/>
    <n v="39"/>
    <n v="17"/>
    <m/>
    <n v="22"/>
    <n v="21"/>
    <n v="22"/>
    <n v="17"/>
    <m/>
  </r>
  <r>
    <n v="186015040"/>
    <x v="60"/>
    <x v="1"/>
    <m/>
    <x v="1"/>
    <x v="16"/>
    <x v="6"/>
    <n v="5276.24"/>
    <s v="Paul Brusco"/>
    <x v="10"/>
    <n v="0"/>
    <n v="0"/>
    <n v="0"/>
    <n v="0"/>
    <n v="0"/>
    <n v="0"/>
    <n v="53410.86"/>
    <n v="41541.78"/>
    <n v="130559.88"/>
    <n v="0"/>
    <n v="118690.8"/>
    <n v="71214.48"/>
    <n v="100887.18"/>
    <n v="110801.04"/>
    <n v="110801.04"/>
    <n v="189944.63999999998"/>
    <n v="189944.63999999998"/>
    <n v="306021.92"/>
    <n v="94972.319999999992"/>
    <m/>
    <n v="63314.879999999997"/>
    <n v="189944.63999999998"/>
    <n v="205773.36"/>
    <n v="89696.08"/>
    <m/>
    <n v="116077.28"/>
    <n v="110801.04"/>
    <n v="116077.28"/>
    <n v="89696.08"/>
    <m/>
  </r>
  <r>
    <n v="186015040"/>
    <x v="60"/>
    <x v="1"/>
    <m/>
    <x v="1"/>
    <x v="16"/>
    <x v="6"/>
    <n v="5276.24"/>
    <s v="Paul Brusco"/>
    <x v="11"/>
    <m/>
    <m/>
    <m/>
    <m/>
    <n v="0"/>
    <m/>
    <m/>
    <m/>
    <m/>
    <n v="0"/>
    <n v="118690.8"/>
    <n v="71214.48"/>
    <n v="100887.18"/>
    <n v="110801.04"/>
    <n v="110801.04"/>
    <n v="189944.63999999998"/>
    <n v="189944.63999999998"/>
    <n v="306021.92"/>
    <n v="94972.319999999992"/>
    <m/>
    <n v="63314.879999999997"/>
    <n v="189944.63999999998"/>
    <n v="205773.36"/>
    <n v="89696.08"/>
    <m/>
    <n v="0"/>
    <n v="0"/>
    <n v="0"/>
    <n v="0"/>
    <m/>
  </r>
  <r>
    <n v="186015040"/>
    <x v="60"/>
    <x v="1"/>
    <m/>
    <x v="1"/>
    <x v="16"/>
    <x v="6"/>
    <n v="5276.24"/>
    <s v="Paul Brusco"/>
    <x v="12"/>
    <m/>
    <m/>
    <m/>
    <m/>
    <m/>
    <m/>
    <m/>
    <m/>
    <m/>
    <m/>
    <m/>
    <m/>
    <m/>
    <n v="78"/>
    <n v="78"/>
    <n v="65"/>
    <n v="71"/>
    <n v="80"/>
    <n v="25"/>
    <n v="241"/>
    <n v="50"/>
    <n v="80"/>
    <n v="60"/>
    <n v="54"/>
    <n v="0"/>
    <n v="65"/>
    <n v="60"/>
    <n v="60"/>
    <n v="75"/>
    <n v="0"/>
  </r>
  <r>
    <n v="186015041"/>
    <x v="61"/>
    <x v="1"/>
    <m/>
    <x v="1"/>
    <x v="16"/>
    <x v="2"/>
    <n v="5857.68"/>
    <s v="Linda Trautwein"/>
    <x v="0"/>
    <m/>
    <m/>
    <m/>
    <m/>
    <m/>
    <m/>
    <m/>
    <m/>
    <m/>
    <n v="0"/>
    <n v="0"/>
    <n v="0"/>
    <n v="295"/>
    <n v="-80"/>
    <n v="215"/>
    <n v="0"/>
    <n v="0"/>
    <n v="0"/>
    <n v="0"/>
    <m/>
    <n v="0"/>
    <n v="0"/>
    <n v="0"/>
    <n v="0"/>
    <m/>
    <n v="-65"/>
    <n v="-60"/>
    <n v="-60"/>
    <n v="-75"/>
    <m/>
  </r>
  <r>
    <n v="186015041"/>
    <x v="61"/>
    <x v="1"/>
    <m/>
    <x v="1"/>
    <x v="16"/>
    <x v="2"/>
    <n v="5857.68"/>
    <s v="Linda Trautwein"/>
    <x v="1"/>
    <m/>
    <m/>
    <m/>
    <m/>
    <m/>
    <m/>
    <m/>
    <m/>
    <m/>
    <n v="0"/>
    <m/>
    <m/>
    <n v="-80"/>
    <n v="0"/>
    <n v="-80"/>
    <n v="0"/>
    <n v="0"/>
    <n v="0"/>
    <n v="0"/>
    <m/>
    <n v="0"/>
    <n v="0"/>
    <n v="0"/>
    <n v="0"/>
    <m/>
    <n v="15"/>
    <n v="-5"/>
    <n v="-5"/>
    <n v="0"/>
    <m/>
  </r>
  <r>
    <n v="186015041"/>
    <x v="61"/>
    <x v="1"/>
    <m/>
    <x v="1"/>
    <x v="16"/>
    <x v="2"/>
    <n v="5857.68"/>
    <s v="Linda Trautwein"/>
    <x v="2"/>
    <m/>
    <m/>
    <m/>
    <m/>
    <m/>
    <m/>
    <m/>
    <m/>
    <m/>
    <n v="0"/>
    <m/>
    <m/>
    <n v="295"/>
    <n v="0"/>
    <n v="0"/>
    <n v="75"/>
    <n v="75"/>
    <n v="72"/>
    <n v="32"/>
    <n v="254"/>
    <n v="46"/>
    <n v="70"/>
    <n v="60"/>
    <n v="63"/>
    <n v="0"/>
    <n v="0"/>
    <n v="0"/>
    <n v="0"/>
    <n v="0"/>
    <n v="0"/>
  </r>
  <r>
    <n v="186015041"/>
    <x v="61"/>
    <x v="1"/>
    <m/>
    <x v="1"/>
    <x v="16"/>
    <x v="2"/>
    <n v="5857.68"/>
    <s v="Linda Trautwein"/>
    <x v="3"/>
    <n v="0"/>
    <n v="0"/>
    <n v="0"/>
    <n v="0"/>
    <m/>
    <n v="0"/>
    <n v="0"/>
    <n v="0"/>
    <n v="0"/>
    <m/>
    <n v="0"/>
    <n v="0"/>
    <n v="0"/>
    <n v="0"/>
    <m/>
    <n v="55.054030373831779"/>
    <n v="70.217581775700936"/>
    <n v="75"/>
    <n v="95"/>
    <n v="295.2716121495327"/>
    <n v="45"/>
    <n v="60"/>
    <n v="50"/>
    <n v="55"/>
    <n v="0"/>
    <n v="50"/>
    <n v="65"/>
    <n v="65"/>
    <n v="75"/>
    <n v="0"/>
  </r>
  <r>
    <n v="186015041"/>
    <x v="61"/>
    <x v="1"/>
    <m/>
    <x v="1"/>
    <x v="16"/>
    <x v="2"/>
    <n v="5857.68"/>
    <s v="Linda Trautwein"/>
    <x v="4"/>
    <m/>
    <m/>
    <m/>
    <m/>
    <m/>
    <m/>
    <m/>
    <m/>
    <m/>
    <n v="0"/>
    <n v="0"/>
    <n v="0"/>
    <n v="0"/>
    <n v="0"/>
    <n v="0"/>
    <n v="75"/>
    <n v="75"/>
    <n v="72"/>
    <n v="32"/>
    <n v="254"/>
    <n v="46"/>
    <n v="70"/>
    <n v="60"/>
    <n v="63"/>
    <n v="0"/>
    <n v="50"/>
    <n v="65"/>
    <n v="65"/>
    <n v="75"/>
    <n v="0"/>
  </r>
  <r>
    <n v="186015041"/>
    <x v="61"/>
    <x v="1"/>
    <m/>
    <x v="1"/>
    <x v="16"/>
    <x v="2"/>
    <n v="5857.68"/>
    <s v="Linda Trautwein"/>
    <x v="5"/>
    <n v="0"/>
    <n v="0"/>
    <n v="0"/>
    <n v="0"/>
    <m/>
    <n v="0"/>
    <n v="3"/>
    <n v="26"/>
    <n v="37"/>
    <n v="0"/>
    <n v="36"/>
    <n v="61"/>
    <n v="66"/>
    <n v="69"/>
    <n v="232"/>
    <n v="53"/>
    <n v="68"/>
    <n v="55"/>
    <n v="54"/>
    <n v="230"/>
    <n v="54"/>
    <n v="52"/>
    <n v="61"/>
    <n v="82"/>
    <n v="0"/>
    <n v="60"/>
    <n v="61"/>
    <n v="59"/>
    <n v="80"/>
    <n v="0"/>
  </r>
  <r>
    <n v="186015041"/>
    <x v="61"/>
    <x v="1"/>
    <m/>
    <x v="1"/>
    <x v="16"/>
    <x v="2"/>
    <n v="5857.68"/>
    <s v="Linda Trautwein"/>
    <x v="6"/>
    <n v="0"/>
    <n v="0"/>
    <n v="0"/>
    <n v="0"/>
    <n v="0"/>
    <n v="0"/>
    <n v="0"/>
    <n v="0"/>
    <n v="0"/>
    <n v="0"/>
    <n v="0"/>
    <n v="0"/>
    <n v="0"/>
    <n v="0"/>
    <n v="0"/>
    <n v="0"/>
    <n v="0"/>
    <n v="0"/>
    <n v="0"/>
    <n v="0"/>
    <n v="104"/>
    <n v="14"/>
    <n v="8"/>
    <n v="9"/>
    <m/>
    <n v="8"/>
    <n v="0"/>
    <n v="0"/>
    <n v="0"/>
    <m/>
  </r>
  <r>
    <n v="186015041"/>
    <x v="61"/>
    <x v="1"/>
    <m/>
    <x v="1"/>
    <x v="16"/>
    <x v="2"/>
    <n v="5857.68"/>
    <s v="Linda Trautwein"/>
    <x v="7"/>
    <m/>
    <m/>
    <m/>
    <m/>
    <m/>
    <m/>
    <m/>
    <m/>
    <m/>
    <m/>
    <m/>
    <m/>
    <m/>
    <m/>
    <m/>
    <n v="51"/>
    <n v="73"/>
    <n v="60"/>
    <n v="60"/>
    <n v="0"/>
    <n v="59"/>
    <n v="60"/>
    <n v="66"/>
    <n v="83"/>
    <n v="0"/>
    <n v="0"/>
    <n v="0"/>
    <n v="0"/>
    <n v="0"/>
    <n v="0"/>
  </r>
  <r>
    <n v="186015041"/>
    <x v="61"/>
    <x v="1"/>
    <n v="15"/>
    <x v="1"/>
    <x v="16"/>
    <x v="2"/>
    <n v="5857.68"/>
    <s v="Linda Trautwein"/>
    <x v="8"/>
    <n v="0"/>
    <n v="0"/>
    <n v="0"/>
    <n v="0"/>
    <m/>
    <n v="0"/>
    <n v="7"/>
    <n v="7"/>
    <n v="25"/>
    <n v="0"/>
    <n v="5"/>
    <n v="2"/>
    <n v="16"/>
    <n v="23"/>
    <n v="23"/>
    <n v="48"/>
    <n v="50"/>
    <n v="63"/>
    <n v="32"/>
    <m/>
    <n v="22"/>
    <n v="36"/>
    <n v="33"/>
    <n v="18"/>
    <m/>
    <n v="-42"/>
    <n v="-103"/>
    <n v="-162"/>
    <n v="-242"/>
    <m/>
  </r>
  <r>
    <n v="186015041"/>
    <x v="61"/>
    <x v="1"/>
    <n v="15"/>
    <x v="1"/>
    <x v="16"/>
    <x v="2"/>
    <n v="5857.68"/>
    <s v="Linda Trautwein"/>
    <x v="9"/>
    <n v="0"/>
    <n v="0"/>
    <n v="0"/>
    <n v="0"/>
    <m/>
    <n v="0"/>
    <n v="7"/>
    <n v="7"/>
    <n v="25"/>
    <n v="0"/>
    <n v="5"/>
    <n v="2"/>
    <n v="16"/>
    <n v="23"/>
    <n v="23"/>
    <n v="48"/>
    <n v="50"/>
    <n v="63"/>
    <n v="32"/>
    <m/>
    <n v="22"/>
    <n v="36"/>
    <n v="33"/>
    <n v="18"/>
    <m/>
    <n v="23"/>
    <n v="22"/>
    <n v="23"/>
    <n v="18"/>
    <m/>
  </r>
  <r>
    <n v="186015041"/>
    <x v="61"/>
    <x v="1"/>
    <m/>
    <x v="1"/>
    <x v="16"/>
    <x v="2"/>
    <n v="5857.68"/>
    <s v="Linda Trautwein"/>
    <x v="10"/>
    <n v="0"/>
    <n v="0"/>
    <n v="0"/>
    <n v="0"/>
    <n v="0"/>
    <n v="0"/>
    <n v="42643.51"/>
    <n v="42643.51"/>
    <n v="152298.25"/>
    <n v="0"/>
    <n v="30459.65"/>
    <n v="12183.86"/>
    <n v="97470.88"/>
    <n v="134726.64000000001"/>
    <n v="134726.64000000001"/>
    <n v="281168.64000000001"/>
    <n v="292884"/>
    <n v="369033.84"/>
    <n v="187445.76000000001"/>
    <m/>
    <n v="128868.96"/>
    <n v="210876.48"/>
    <n v="193303.44"/>
    <n v="105438.24"/>
    <m/>
    <n v="134726.64000000001"/>
    <n v="128868.96"/>
    <n v="134726.64000000001"/>
    <n v="105438.24"/>
    <m/>
  </r>
  <r>
    <n v="186015041"/>
    <x v="61"/>
    <x v="1"/>
    <m/>
    <x v="1"/>
    <x v="16"/>
    <x v="2"/>
    <n v="5857.68"/>
    <s v="Linda Trautwein"/>
    <x v="11"/>
    <m/>
    <m/>
    <m/>
    <m/>
    <n v="0"/>
    <m/>
    <m/>
    <m/>
    <m/>
    <n v="0"/>
    <n v="30459.65"/>
    <n v="12183.86"/>
    <n v="97470.88"/>
    <n v="134726.64000000001"/>
    <n v="134726.64000000001"/>
    <n v="281168.64000000001"/>
    <n v="292884"/>
    <n v="369033.84"/>
    <n v="187445.76000000001"/>
    <m/>
    <n v="128868.96"/>
    <n v="210876.48"/>
    <n v="193303.44"/>
    <n v="105438.24"/>
    <m/>
    <n v="0"/>
    <n v="0"/>
    <n v="0"/>
    <n v="0"/>
    <m/>
  </r>
  <r>
    <n v="186015041"/>
    <x v="61"/>
    <x v="1"/>
    <m/>
    <x v="1"/>
    <x v="16"/>
    <x v="2"/>
    <n v="5857.68"/>
    <s v="Linda Trautwein"/>
    <x v="12"/>
    <m/>
    <m/>
    <m/>
    <m/>
    <m/>
    <m/>
    <m/>
    <m/>
    <m/>
    <m/>
    <m/>
    <m/>
    <m/>
    <n v="80"/>
    <n v="80"/>
    <n v="75"/>
    <n v="75"/>
    <n v="72"/>
    <n v="32"/>
    <n v="254"/>
    <n v="46"/>
    <n v="70"/>
    <n v="60"/>
    <n v="63"/>
    <n v="0"/>
    <n v="65"/>
    <n v="60"/>
    <n v="60"/>
    <n v="75"/>
    <n v="0"/>
  </r>
  <r>
    <n v="186015042"/>
    <x v="62"/>
    <x v="2"/>
    <m/>
    <x v="1"/>
    <x v="13"/>
    <x v="3"/>
    <n v="600.79999999999995"/>
    <s v="Ee Ling Lim"/>
    <x v="0"/>
    <m/>
    <m/>
    <m/>
    <m/>
    <m/>
    <m/>
    <m/>
    <m/>
    <m/>
    <n v="0"/>
    <n v="0"/>
    <n v="0"/>
    <n v="3210"/>
    <n v="-500"/>
    <n v="2710"/>
    <n v="0"/>
    <n v="0"/>
    <n v="0"/>
    <n v="0"/>
    <m/>
    <n v="0"/>
    <n v="0"/>
    <n v="0"/>
    <n v="0"/>
    <m/>
    <n v="-540"/>
    <n v="-560"/>
    <n v="-540"/>
    <n v="-600"/>
    <m/>
  </r>
  <r>
    <n v="186015042"/>
    <x v="62"/>
    <x v="2"/>
    <m/>
    <x v="1"/>
    <x v="13"/>
    <x v="3"/>
    <n v="600.79999999999995"/>
    <s v="Ee Ling Lim"/>
    <x v="1"/>
    <m/>
    <m/>
    <m/>
    <m/>
    <m/>
    <m/>
    <m/>
    <m/>
    <m/>
    <n v="0"/>
    <m/>
    <m/>
    <n v="-516"/>
    <n v="0"/>
    <n v="-516"/>
    <n v="0"/>
    <n v="0"/>
    <n v="0"/>
    <n v="0"/>
    <m/>
    <n v="0"/>
    <n v="0"/>
    <n v="0"/>
    <n v="0"/>
    <m/>
    <n v="60"/>
    <n v="-10"/>
    <n v="-30"/>
    <n v="-20"/>
    <m/>
  </r>
  <r>
    <n v="186015042"/>
    <x v="62"/>
    <x v="2"/>
    <m/>
    <x v="1"/>
    <x v="13"/>
    <x v="3"/>
    <n v="600.79999999999995"/>
    <s v="Ee Ling Lim"/>
    <x v="2"/>
    <m/>
    <m/>
    <m/>
    <m/>
    <m/>
    <m/>
    <m/>
    <m/>
    <m/>
    <n v="0"/>
    <m/>
    <m/>
    <m/>
    <n v="0"/>
    <n v="0"/>
    <n v="500"/>
    <n v="595"/>
    <n v="575"/>
    <n v="500"/>
    <n v="2170"/>
    <n v="442"/>
    <n v="525"/>
    <n v="480"/>
    <n v="480"/>
    <n v="0"/>
    <n v="0"/>
    <n v="0"/>
    <n v="0"/>
    <n v="0"/>
    <n v="0"/>
  </r>
  <r>
    <n v="186015042"/>
    <x v="62"/>
    <x v="2"/>
    <m/>
    <x v="1"/>
    <x v="13"/>
    <x v="3"/>
    <n v="600.79999999999995"/>
    <s v="Ee Ling Lim"/>
    <x v="3"/>
    <n v="0"/>
    <n v="0"/>
    <n v="0"/>
    <n v="0"/>
    <m/>
    <n v="0"/>
    <n v="0"/>
    <n v="0"/>
    <n v="0"/>
    <m/>
    <n v="0"/>
    <n v="0"/>
    <n v="0"/>
    <n v="0"/>
    <m/>
    <n v="519.46161374673329"/>
    <n v="653.278525349647"/>
    <n v="717.52643535729044"/>
    <n v="878.16121437422544"/>
    <n v="2768.4277888278962"/>
    <n v="595"/>
    <n v="755"/>
    <n v="640"/>
    <n v="800"/>
    <n v="0"/>
    <n v="480"/>
    <n v="570"/>
    <n v="570"/>
    <n v="620"/>
    <n v="0"/>
  </r>
  <r>
    <n v="186015042"/>
    <x v="62"/>
    <x v="2"/>
    <m/>
    <x v="1"/>
    <x v="13"/>
    <x v="3"/>
    <n v="600.79999999999995"/>
    <s v="Ee Ling Lim"/>
    <x v="4"/>
    <m/>
    <m/>
    <m/>
    <m/>
    <m/>
    <m/>
    <m/>
    <m/>
    <m/>
    <n v="0"/>
    <n v="420"/>
    <n v="504"/>
    <n v="516"/>
    <n v="500"/>
    <n v="1940"/>
    <n v="500"/>
    <n v="595"/>
    <n v="575"/>
    <n v="500"/>
    <n v="2170"/>
    <n v="442"/>
    <n v="525"/>
    <n v="480"/>
    <n v="480"/>
    <n v="0"/>
    <n v="480"/>
    <n v="570"/>
    <n v="570"/>
    <n v="620"/>
    <n v="0"/>
  </r>
  <r>
    <n v="186015042"/>
    <x v="62"/>
    <x v="2"/>
    <m/>
    <x v="1"/>
    <x v="13"/>
    <x v="3"/>
    <n v="600.79999999999995"/>
    <s v="Ee Ling Lim"/>
    <x v="5"/>
    <n v="0"/>
    <n v="0"/>
    <n v="0"/>
    <n v="0"/>
    <m/>
    <n v="138"/>
    <n v="359"/>
    <n v="407"/>
    <n v="459"/>
    <n v="0"/>
    <n v="304"/>
    <n v="421"/>
    <n v="414"/>
    <n v="599"/>
    <n v="1738"/>
    <n v="384"/>
    <n v="528"/>
    <n v="465"/>
    <n v="515"/>
    <n v="1892"/>
    <n v="440"/>
    <n v="509"/>
    <n v="453"/>
    <n v="617"/>
    <n v="0"/>
    <n v="496.71205719856999"/>
    <n v="543.95547611309712"/>
    <n v="528.86382840428985"/>
    <n v="666.65713357166067"/>
    <n v="0"/>
  </r>
  <r>
    <n v="186015042"/>
    <x v="62"/>
    <x v="2"/>
    <m/>
    <x v="1"/>
    <x v="13"/>
    <x v="3"/>
    <n v="600.79999999999995"/>
    <s v="Ee Ling Lim"/>
    <x v="6"/>
    <n v="0"/>
    <n v="0"/>
    <n v="0"/>
    <n v="0"/>
    <n v="0"/>
    <n v="0"/>
    <n v="0"/>
    <n v="0"/>
    <n v="0"/>
    <n v="0"/>
    <n v="0"/>
    <n v="0"/>
    <n v="0"/>
    <n v="0"/>
    <n v="0"/>
    <n v="0"/>
    <n v="0"/>
    <n v="0"/>
    <n v="0"/>
    <n v="0"/>
    <n v="0"/>
    <n v="88"/>
    <n v="91"/>
    <n v="124"/>
    <m/>
    <n v="99"/>
    <n v="0"/>
    <n v="0"/>
    <n v="0"/>
    <m/>
  </r>
  <r>
    <n v="186015042"/>
    <x v="62"/>
    <x v="2"/>
    <m/>
    <x v="1"/>
    <x v="13"/>
    <x v="3"/>
    <n v="600.79999999999995"/>
    <s v="Ee Ling Lim"/>
    <x v="7"/>
    <m/>
    <m/>
    <m/>
    <m/>
    <m/>
    <m/>
    <m/>
    <m/>
    <m/>
    <m/>
    <m/>
    <m/>
    <m/>
    <m/>
    <m/>
    <n v="523"/>
    <n v="552"/>
    <n v="485"/>
    <n v="647"/>
    <n v="0"/>
    <n v="456"/>
    <n v="530"/>
    <n v="471"/>
    <n v="672"/>
    <n v="0"/>
    <n v="0"/>
    <n v="0"/>
    <n v="0"/>
    <n v="0"/>
    <n v="0"/>
  </r>
  <r>
    <n v="186015042"/>
    <x v="62"/>
    <x v="2"/>
    <n v="160"/>
    <x v="1"/>
    <x v="13"/>
    <x v="3"/>
    <n v="600.79999999999995"/>
    <s v="Ee Ling Lim"/>
    <x v="8"/>
    <n v="0"/>
    <n v="0"/>
    <n v="0"/>
    <n v="0"/>
    <m/>
    <n v="146"/>
    <n v="67"/>
    <n v="129"/>
    <n v="195"/>
    <n v="0"/>
    <n v="159"/>
    <n v="237"/>
    <n v="303"/>
    <n v="23"/>
    <n v="23"/>
    <n v="177"/>
    <n v="264"/>
    <n v="374"/>
    <n v="294"/>
    <m/>
    <n v="306"/>
    <n v="309"/>
    <n v="326"/>
    <n v="166"/>
    <m/>
    <n v="-330.71205719856999"/>
    <n v="-874.66753331166706"/>
    <n v="-1403.5313617159568"/>
    <n v="-2070.1884952876176"/>
    <m/>
  </r>
  <r>
    <n v="186015042"/>
    <x v="62"/>
    <x v="2"/>
    <n v="160"/>
    <x v="1"/>
    <x v="13"/>
    <x v="3"/>
    <n v="600.79999999999995"/>
    <s v="Ee Ling Lim"/>
    <x v="9"/>
    <n v="0"/>
    <n v="0"/>
    <n v="0"/>
    <n v="0"/>
    <m/>
    <n v="146"/>
    <n v="67"/>
    <n v="129"/>
    <n v="195"/>
    <n v="0"/>
    <n v="159"/>
    <n v="237"/>
    <n v="303"/>
    <n v="145"/>
    <n v="145"/>
    <n v="177"/>
    <n v="264"/>
    <n v="374"/>
    <n v="294"/>
    <m/>
    <n v="306"/>
    <n v="309"/>
    <n v="326"/>
    <n v="166"/>
    <m/>
    <n v="209.28794280143001"/>
    <n v="225.33246668833294"/>
    <n v="236.4686382840431"/>
    <n v="169.81150471238243"/>
    <m/>
  </r>
  <r>
    <n v="186015042"/>
    <x v="62"/>
    <x v="2"/>
    <m/>
    <x v="1"/>
    <x v="13"/>
    <x v="3"/>
    <n v="600.79999999999995"/>
    <s v="Ee Ling Lim"/>
    <x v="10"/>
    <n v="0"/>
    <n v="0"/>
    <n v="0"/>
    <n v="0"/>
    <n v="0"/>
    <n v="88670.18"/>
    <n v="40691.109999999993"/>
    <n v="78345.569999999992"/>
    <n v="118429.34999999999"/>
    <n v="0"/>
    <n v="96565.469999999987"/>
    <n v="143937.21"/>
    <n v="123287.98999999999"/>
    <n v="87116"/>
    <n v="87116"/>
    <n v="106341.59999999999"/>
    <n v="158611.19999999998"/>
    <n v="224699.19999999998"/>
    <n v="176635.19999999998"/>
    <m/>
    <n v="183844.8"/>
    <n v="185647.19999999998"/>
    <n v="195860.8"/>
    <n v="99732.799999999988"/>
    <m/>
    <n v="125740.19603509914"/>
    <n v="135379.74598635043"/>
    <n v="142070.35788105309"/>
    <n v="102022.75203119936"/>
    <m/>
  </r>
  <r>
    <n v="186015042"/>
    <x v="62"/>
    <x v="2"/>
    <m/>
    <x v="1"/>
    <x v="13"/>
    <x v="3"/>
    <n v="600.79999999999995"/>
    <s v="Ee Ling Lim"/>
    <x v="11"/>
    <m/>
    <m/>
    <m/>
    <m/>
    <n v="0"/>
    <m/>
    <m/>
    <m/>
    <m/>
    <n v="0"/>
    <n v="96565.469999999987"/>
    <n v="143937.21"/>
    <n v="123287.98999999999"/>
    <n v="13818.4"/>
    <n v="13818.4"/>
    <n v="106341.59999999999"/>
    <n v="158611.19999999998"/>
    <n v="224699.19999999998"/>
    <n v="176635.19999999998"/>
    <m/>
    <n v="183844.8"/>
    <n v="185647.19999999998"/>
    <n v="195860.8"/>
    <n v="99732.799999999988"/>
    <m/>
    <n v="0"/>
    <n v="0"/>
    <n v="0"/>
    <n v="0"/>
    <m/>
  </r>
  <r>
    <n v="186015042"/>
    <x v="62"/>
    <x v="2"/>
    <m/>
    <x v="1"/>
    <x v="13"/>
    <x v="3"/>
    <n v="600.79999999999995"/>
    <s v="Ee Ling Lim"/>
    <x v="12"/>
    <m/>
    <m/>
    <m/>
    <m/>
    <m/>
    <m/>
    <m/>
    <m/>
    <m/>
    <m/>
    <m/>
    <m/>
    <m/>
    <n v="500"/>
    <n v="500"/>
    <n v="500"/>
    <n v="595"/>
    <n v="575"/>
    <n v="500"/>
    <n v="2170"/>
    <n v="442"/>
    <n v="525"/>
    <n v="480"/>
    <n v="480"/>
    <n v="0"/>
    <n v="540"/>
    <n v="560"/>
    <n v="540"/>
    <n v="600"/>
    <n v="0"/>
  </r>
  <r>
    <n v="186015043"/>
    <x v="63"/>
    <x v="2"/>
    <n v="0"/>
    <x v="1"/>
    <x v="13"/>
    <x v="3"/>
    <n v="2549.13"/>
    <s v="Ee Ling Lim"/>
    <x v="0"/>
    <m/>
    <m/>
    <m/>
    <m/>
    <m/>
    <m/>
    <m/>
    <m/>
    <m/>
    <n v="0"/>
    <n v="0"/>
    <n v="0"/>
    <n v="1235"/>
    <n v="-50"/>
    <n v="1185"/>
    <n v="0"/>
    <n v="0"/>
    <n v="0"/>
    <n v="0"/>
    <m/>
    <n v="0"/>
    <n v="0"/>
    <n v="0"/>
    <n v="0"/>
    <m/>
    <n v="-270"/>
    <n v="-320"/>
    <n v="-300"/>
    <n v="-360"/>
    <m/>
  </r>
  <r>
    <n v="186015043"/>
    <x v="63"/>
    <x v="2"/>
    <n v="0"/>
    <x v="1"/>
    <x v="13"/>
    <x v="3"/>
    <n v="2549.13"/>
    <s v="Ee Ling Lim"/>
    <x v="1"/>
    <m/>
    <m/>
    <m/>
    <m/>
    <m/>
    <m/>
    <m/>
    <m/>
    <m/>
    <n v="0"/>
    <m/>
    <m/>
    <n v="-100"/>
    <n v="0"/>
    <n v="-100"/>
    <n v="0"/>
    <n v="0"/>
    <n v="0"/>
    <n v="0"/>
    <m/>
    <n v="0"/>
    <n v="0"/>
    <n v="0"/>
    <n v="0"/>
    <m/>
    <n v="22"/>
    <n v="10"/>
    <n v="-30"/>
    <n v="10"/>
    <m/>
  </r>
  <r>
    <n v="186015043"/>
    <x v="63"/>
    <x v="2"/>
    <n v="0"/>
    <x v="1"/>
    <x v="13"/>
    <x v="3"/>
    <n v="2549.13"/>
    <s v="Ee Ling Lim"/>
    <x v="2"/>
    <m/>
    <m/>
    <m/>
    <m/>
    <m/>
    <m/>
    <m/>
    <m/>
    <m/>
    <n v="0"/>
    <m/>
    <m/>
    <m/>
    <n v="0"/>
    <n v="0"/>
    <n v="310"/>
    <n v="320"/>
    <n v="340"/>
    <n v="340"/>
    <n v="1310"/>
    <n v="265"/>
    <n v="310"/>
    <n v="305"/>
    <n v="367"/>
    <n v="0"/>
    <n v="0"/>
    <n v="0"/>
    <n v="0"/>
    <n v="0"/>
    <n v="0"/>
  </r>
  <r>
    <n v="186015043"/>
    <x v="63"/>
    <x v="2"/>
    <m/>
    <x v="1"/>
    <x v="13"/>
    <x v="3"/>
    <n v="2549.13"/>
    <s v="Ee Ling Lim"/>
    <x v="3"/>
    <n v="0"/>
    <n v="0"/>
    <n v="0"/>
    <n v="0"/>
    <m/>
    <n v="0"/>
    <n v="0"/>
    <n v="0"/>
    <n v="0"/>
    <m/>
    <n v="0"/>
    <n v="0"/>
    <n v="0"/>
    <n v="0"/>
    <m/>
    <n v="280"/>
    <n v="360"/>
    <n v="393"/>
    <n v="493"/>
    <n v="1526"/>
    <n v="0"/>
    <n v="0"/>
    <n v="0"/>
    <n v="0"/>
    <n v="0"/>
    <n v="280"/>
    <n v="310"/>
    <n v="330"/>
    <n v="350"/>
    <n v="0"/>
  </r>
  <r>
    <n v="186015043"/>
    <x v="63"/>
    <x v="2"/>
    <n v="0"/>
    <x v="1"/>
    <x v="13"/>
    <x v="3"/>
    <n v="2549.13"/>
    <s v="Ee Ling Lim"/>
    <x v="4"/>
    <m/>
    <m/>
    <m/>
    <m/>
    <m/>
    <m/>
    <m/>
    <m/>
    <m/>
    <n v="0"/>
    <n v="0"/>
    <n v="39"/>
    <n v="102"/>
    <n v="71"/>
    <n v="212"/>
    <n v="310"/>
    <n v="320"/>
    <n v="340"/>
    <n v="340"/>
    <n v="1310"/>
    <n v="265"/>
    <n v="310"/>
    <n v="305"/>
    <n v="367"/>
    <n v="0"/>
    <n v="248"/>
    <n v="310"/>
    <n v="330"/>
    <n v="350"/>
    <n v="0"/>
  </r>
  <r>
    <n v="186015043"/>
    <x v="63"/>
    <x v="2"/>
    <m/>
    <x v="1"/>
    <x v="13"/>
    <x v="3"/>
    <n v="2549.13"/>
    <s v="Ee Ling Lim"/>
    <x v="5"/>
    <n v="0"/>
    <n v="0"/>
    <n v="0"/>
    <n v="0"/>
    <m/>
    <n v="23"/>
    <n v="72"/>
    <n v="136"/>
    <n v="198"/>
    <n v="0"/>
    <n v="120"/>
    <n v="191"/>
    <n v="206"/>
    <n v="281"/>
    <n v="798"/>
    <n v="193"/>
    <n v="227"/>
    <n v="243"/>
    <n v="315"/>
    <n v="978"/>
    <n v="247"/>
    <n v="264"/>
    <n v="252"/>
    <n v="375"/>
    <n v="0"/>
    <n v="279.96945076373089"/>
    <n v="306.59798505037372"/>
    <n v="298.09164770880727"/>
    <n v="375.75820604484886"/>
    <n v="0"/>
  </r>
  <r>
    <n v="186015043"/>
    <x v="63"/>
    <x v="2"/>
    <m/>
    <x v="1"/>
    <x v="13"/>
    <x v="3"/>
    <n v="2549.13"/>
    <s v="Ee Ling Lim"/>
    <x v="6"/>
    <n v="0"/>
    <n v="0"/>
    <n v="0"/>
    <n v="0"/>
    <n v="0"/>
    <n v="0"/>
    <n v="0"/>
    <n v="0"/>
    <n v="0"/>
    <n v="0"/>
    <n v="0"/>
    <n v="0"/>
    <n v="0"/>
    <n v="0"/>
    <n v="0"/>
    <n v="0"/>
    <n v="0"/>
    <n v="0"/>
    <n v="0"/>
    <n v="0"/>
    <n v="8"/>
    <n v="49"/>
    <n v="27"/>
    <n v="35"/>
    <m/>
    <n v="33"/>
    <n v="0"/>
    <n v="0"/>
    <n v="0"/>
    <m/>
  </r>
  <r>
    <n v="186015043"/>
    <x v="63"/>
    <x v="2"/>
    <m/>
    <x v="1"/>
    <x v="13"/>
    <x v="3"/>
    <n v="2549.13"/>
    <s v="Ee Ling Lim"/>
    <x v="7"/>
    <m/>
    <m/>
    <m/>
    <m/>
    <m/>
    <m/>
    <m/>
    <m/>
    <m/>
    <m/>
    <m/>
    <m/>
    <m/>
    <m/>
    <m/>
    <n v="236"/>
    <n v="315"/>
    <n v="322"/>
    <n v="369"/>
    <n v="0"/>
    <n v="253"/>
    <n v="285"/>
    <n v="276"/>
    <n v="400"/>
    <n v="0"/>
    <n v="0"/>
    <n v="0"/>
    <n v="0"/>
    <n v="0"/>
    <n v="0"/>
  </r>
  <r>
    <n v="186015043"/>
    <x v="63"/>
    <x v="2"/>
    <n v="0"/>
    <x v="1"/>
    <x v="13"/>
    <x v="3"/>
    <n v="2549.13"/>
    <s v="Ee Ling Lim"/>
    <x v="8"/>
    <n v="0"/>
    <n v="0"/>
    <n v="0"/>
    <n v="0"/>
    <m/>
    <n v="0"/>
    <n v="8"/>
    <n v="50"/>
    <n v="33"/>
    <n v="0"/>
    <n v="162"/>
    <n v="425"/>
    <n v="265"/>
    <n v="32"/>
    <n v="32"/>
    <n v="76"/>
    <n v="95"/>
    <n v="106"/>
    <n v="73"/>
    <m/>
    <n v="82"/>
    <n v="95"/>
    <n v="116"/>
    <n v="105"/>
    <m/>
    <n v="-174.96945076373089"/>
    <n v="-481.56743581410461"/>
    <n v="-779.65908352291194"/>
    <n v="-1155.4172895677607"/>
    <m/>
  </r>
  <r>
    <n v="186015043"/>
    <x v="63"/>
    <x v="2"/>
    <n v="65"/>
    <x v="1"/>
    <x v="13"/>
    <x v="3"/>
    <n v="2549.13"/>
    <s v="Ee Ling Lim"/>
    <x v="9"/>
    <n v="0"/>
    <n v="0"/>
    <n v="0"/>
    <n v="0"/>
    <m/>
    <n v="0"/>
    <n v="8"/>
    <n v="50"/>
    <n v="33"/>
    <n v="0"/>
    <n v="162"/>
    <n v="425"/>
    <n v="265"/>
    <n v="32"/>
    <n v="32"/>
    <n v="76"/>
    <n v="95"/>
    <n v="106"/>
    <n v="73"/>
    <m/>
    <n v="82"/>
    <n v="95"/>
    <n v="116"/>
    <n v="105"/>
    <m/>
    <n v="95.03054923626911"/>
    <n v="108.43256418589539"/>
    <n v="110.34091647708811"/>
    <n v="94.582710432239253"/>
    <m/>
  </r>
  <r>
    <n v="186015043"/>
    <x v="63"/>
    <x v="2"/>
    <n v="65"/>
    <x v="1"/>
    <x v="13"/>
    <x v="3"/>
    <n v="2549.13"/>
    <s v="Ee Ling Lim"/>
    <x v="10"/>
    <n v="0"/>
    <n v="0"/>
    <n v="0"/>
    <n v="0"/>
    <n v="0"/>
    <n v="0"/>
    <n v="22476.719999999998"/>
    <n v="140479.49999999997"/>
    <n v="92716.469999999987"/>
    <n v="0"/>
    <n v="455153.57999999996"/>
    <n v="1194075.7499999998"/>
    <n v="632157.74999999988"/>
    <n v="81572.160000000003"/>
    <n v="81572.160000000003"/>
    <n v="193733.88"/>
    <n v="242167.35"/>
    <n v="270207.78000000003"/>
    <n v="186086.49000000002"/>
    <m/>
    <n v="209028.66"/>
    <n v="242167.35"/>
    <n v="295699.08"/>
    <n v="267658.65000000002"/>
    <m/>
    <n v="242245.2239746507"/>
    <n v="276408.70234319154"/>
    <n v="281273.34041923966"/>
    <n v="241103.62464413405"/>
    <m/>
  </r>
  <r>
    <n v="186015043"/>
    <x v="63"/>
    <x v="2"/>
    <m/>
    <x v="1"/>
    <x v="13"/>
    <x v="3"/>
    <n v="2549.13"/>
    <s v="Ee Ling Lim"/>
    <x v="11"/>
    <m/>
    <m/>
    <m/>
    <m/>
    <n v="0"/>
    <m/>
    <m/>
    <m/>
    <m/>
    <n v="0"/>
    <n v="455153.57999999996"/>
    <n v="1194075.7499999998"/>
    <n v="632157.74999999988"/>
    <n v="81572.160000000003"/>
    <n v="81572.160000000003"/>
    <n v="193733.88"/>
    <n v="242167.35"/>
    <n v="270207.78000000003"/>
    <n v="186086.49000000002"/>
    <m/>
    <n v="209028.66"/>
    <n v="242167.35"/>
    <n v="295699.08"/>
    <n v="267658.65000000002"/>
    <m/>
    <n v="0"/>
    <n v="0"/>
    <n v="0"/>
    <n v="0"/>
    <m/>
  </r>
  <r>
    <n v="186015043"/>
    <x v="63"/>
    <x v="2"/>
    <m/>
    <x v="1"/>
    <x v="13"/>
    <x v="3"/>
    <n v="2549.13"/>
    <s v="Ee Ling Lim"/>
    <x v="12"/>
    <m/>
    <m/>
    <m/>
    <m/>
    <m/>
    <m/>
    <m/>
    <m/>
    <m/>
    <m/>
    <m/>
    <m/>
    <m/>
    <n v="50"/>
    <n v="50"/>
    <n v="310"/>
    <n v="320"/>
    <n v="340"/>
    <n v="340"/>
    <n v="1310"/>
    <n v="265"/>
    <n v="310"/>
    <n v="305"/>
    <n v="367"/>
    <n v="0"/>
    <n v="270"/>
    <n v="320"/>
    <n v="300"/>
    <n v="360"/>
    <n v="0"/>
  </r>
  <r>
    <n v="186015045"/>
    <x v="64"/>
    <x v="2"/>
    <m/>
    <x v="1"/>
    <x v="13"/>
    <x v="3"/>
    <n v="929.97"/>
    <s v="Ee Ling Lim"/>
    <x v="0"/>
    <m/>
    <m/>
    <m/>
    <m/>
    <m/>
    <m/>
    <m/>
    <m/>
    <m/>
    <n v="0"/>
    <n v="0"/>
    <n v="0"/>
    <n v="805"/>
    <n v="-36"/>
    <n v="769"/>
    <n v="0"/>
    <n v="0"/>
    <n v="0"/>
    <n v="0"/>
    <m/>
    <n v="0"/>
    <n v="0"/>
    <n v="0"/>
    <n v="0"/>
    <m/>
    <n v="-55"/>
    <n v="-60"/>
    <n v="-50"/>
    <n v="-65"/>
    <m/>
  </r>
  <r>
    <n v="186015045"/>
    <x v="64"/>
    <x v="2"/>
    <m/>
    <x v="1"/>
    <x v="13"/>
    <x v="3"/>
    <n v="929.97"/>
    <s v="Ee Ling Lim"/>
    <x v="1"/>
    <m/>
    <m/>
    <m/>
    <m/>
    <m/>
    <m/>
    <m/>
    <m/>
    <m/>
    <n v="0"/>
    <m/>
    <m/>
    <n v="-100"/>
    <n v="0"/>
    <n v="-100"/>
    <n v="0"/>
    <n v="0"/>
    <n v="0"/>
    <n v="0"/>
    <m/>
    <n v="0"/>
    <n v="0"/>
    <n v="0"/>
    <n v="0"/>
    <m/>
    <n v="-16"/>
    <n v="-25"/>
    <n v="-45"/>
    <n v="-20"/>
    <m/>
  </r>
  <r>
    <n v="186015045"/>
    <x v="64"/>
    <x v="2"/>
    <m/>
    <x v="1"/>
    <x v="13"/>
    <x v="3"/>
    <n v="929.97"/>
    <s v="Ee Ling Lim"/>
    <x v="2"/>
    <m/>
    <m/>
    <m/>
    <m/>
    <m/>
    <m/>
    <m/>
    <m/>
    <m/>
    <n v="0"/>
    <m/>
    <m/>
    <m/>
    <n v="0"/>
    <n v="0"/>
    <n v="50"/>
    <n v="100"/>
    <n v="100"/>
    <n v="50"/>
    <n v="300"/>
    <n v="90"/>
    <n v="85"/>
    <n v="75"/>
    <n v="54"/>
    <n v="0"/>
    <n v="0"/>
    <n v="0"/>
    <n v="0"/>
    <n v="0"/>
    <n v="0"/>
  </r>
  <r>
    <n v="186015045"/>
    <x v="64"/>
    <x v="2"/>
    <m/>
    <x v="1"/>
    <x v="13"/>
    <x v="3"/>
    <n v="929.97"/>
    <s v="Ee Ling Lim"/>
    <x v="3"/>
    <n v="0"/>
    <n v="0"/>
    <n v="0"/>
    <n v="0"/>
    <m/>
    <n v="0"/>
    <n v="0"/>
    <n v="0"/>
    <n v="0"/>
    <m/>
    <n v="0"/>
    <n v="0"/>
    <n v="0"/>
    <n v="0"/>
    <m/>
    <n v="124.31160477152794"/>
    <n v="155.63990619945415"/>
    <n v="169.01486988847583"/>
    <n v="206.75258157786038"/>
    <n v="655.71896243731828"/>
    <n v="50"/>
    <n v="135"/>
    <n v="120"/>
    <n v="140"/>
    <n v="0"/>
    <n v="71"/>
    <n v="85"/>
    <n v="95"/>
    <n v="85"/>
    <n v="0"/>
  </r>
  <r>
    <n v="186015045"/>
    <x v="64"/>
    <x v="2"/>
    <m/>
    <x v="1"/>
    <x v="13"/>
    <x v="3"/>
    <n v="929.97"/>
    <s v="Ee Ling Lim"/>
    <x v="4"/>
    <m/>
    <m/>
    <m/>
    <m/>
    <m/>
    <m/>
    <m/>
    <m/>
    <m/>
    <n v="0"/>
    <n v="0"/>
    <n v="21"/>
    <n v="100"/>
    <n v="36"/>
    <n v="157"/>
    <n v="50"/>
    <n v="100"/>
    <n v="100"/>
    <n v="50"/>
    <n v="300"/>
    <n v="90"/>
    <n v="85"/>
    <n v="75"/>
    <n v="54"/>
    <n v="0"/>
    <n v="71"/>
    <n v="85"/>
    <n v="95"/>
    <n v="85"/>
    <n v="0"/>
  </r>
  <r>
    <n v="186015045"/>
    <x v="64"/>
    <x v="2"/>
    <m/>
    <x v="1"/>
    <x v="13"/>
    <x v="3"/>
    <n v="929.97"/>
    <s v="Ee Ling Lim"/>
    <x v="5"/>
    <n v="0"/>
    <n v="0"/>
    <n v="0"/>
    <n v="0"/>
    <m/>
    <n v="9"/>
    <n v="93"/>
    <n v="29"/>
    <n v="139"/>
    <n v="0"/>
    <n v="121"/>
    <n v="84"/>
    <n v="106"/>
    <n v="120"/>
    <n v="431"/>
    <n v="81"/>
    <n v="83"/>
    <n v="107"/>
    <n v="125"/>
    <n v="396"/>
    <n v="51"/>
    <n v="83"/>
    <n v="48"/>
    <n v="73"/>
    <n v="0"/>
    <n v="62.734806629834253"/>
    <n v="68.701657458563531"/>
    <n v="66.795580110497241"/>
    <n v="84.198895027624303"/>
    <n v="0"/>
  </r>
  <r>
    <n v="186015045"/>
    <x v="64"/>
    <x v="2"/>
    <m/>
    <x v="1"/>
    <x v="13"/>
    <x v="3"/>
    <n v="929.97"/>
    <s v="Ee Ling Lim"/>
    <x v="6"/>
    <n v="0"/>
    <n v="0"/>
    <n v="0"/>
    <n v="0"/>
    <n v="0"/>
    <n v="0"/>
    <n v="0"/>
    <n v="0"/>
    <n v="0"/>
    <n v="0"/>
    <n v="0"/>
    <n v="0"/>
    <n v="0"/>
    <n v="0"/>
    <n v="0"/>
    <n v="0"/>
    <n v="0"/>
    <n v="0"/>
    <n v="0"/>
    <n v="0"/>
    <n v="55"/>
    <n v="13"/>
    <n v="12"/>
    <n v="15"/>
    <m/>
    <n v="16"/>
    <n v="0"/>
    <n v="0"/>
    <n v="0"/>
    <m/>
  </r>
  <r>
    <n v="186015045"/>
    <x v="64"/>
    <x v="2"/>
    <m/>
    <x v="1"/>
    <x v="13"/>
    <x v="3"/>
    <n v="929.97"/>
    <s v="Ee Ling Lim"/>
    <x v="7"/>
    <m/>
    <m/>
    <m/>
    <m/>
    <m/>
    <m/>
    <m/>
    <m/>
    <m/>
    <m/>
    <m/>
    <m/>
    <m/>
    <m/>
    <m/>
    <n v="90"/>
    <n v="93"/>
    <n v="101"/>
    <n v="159"/>
    <n v="0"/>
    <n v="62"/>
    <n v="83"/>
    <n v="53"/>
    <n v="71"/>
    <n v="0"/>
    <n v="0"/>
    <n v="0"/>
    <n v="0"/>
    <n v="0"/>
    <n v="0"/>
  </r>
  <r>
    <n v="186015045"/>
    <x v="64"/>
    <x v="2"/>
    <m/>
    <x v="1"/>
    <x v="13"/>
    <x v="3"/>
    <n v="929.97"/>
    <s v="Ee Ling Lim"/>
    <x v="8"/>
    <n v="0"/>
    <n v="0"/>
    <n v="0"/>
    <n v="0"/>
    <m/>
    <n v="0"/>
    <n v="0"/>
    <n v="55"/>
    <n v="190"/>
    <n v="0"/>
    <n v="86"/>
    <n v="231"/>
    <n v="269"/>
    <n v="189"/>
    <n v="189"/>
    <n v="152"/>
    <n v="161"/>
    <n v="162"/>
    <n v="64"/>
    <m/>
    <n v="93"/>
    <n v="99"/>
    <n v="123"/>
    <n v="106"/>
    <m/>
    <n v="43.265193370165747"/>
    <n v="-25.436464088397784"/>
    <n v="-92.232044198895025"/>
    <n v="-176.43093922651934"/>
    <m/>
  </r>
  <r>
    <n v="186015045"/>
    <x v="64"/>
    <x v="2"/>
    <n v="40"/>
    <x v="1"/>
    <x v="13"/>
    <x v="3"/>
    <n v="929.97"/>
    <s v="Ee Ling Lim"/>
    <x v="9"/>
    <n v="0"/>
    <n v="0"/>
    <n v="0"/>
    <n v="0"/>
    <m/>
    <n v="0"/>
    <n v="0"/>
    <n v="55"/>
    <n v="190"/>
    <n v="0"/>
    <n v="86"/>
    <n v="231"/>
    <n v="269"/>
    <n v="189"/>
    <n v="189"/>
    <n v="152"/>
    <n v="161"/>
    <n v="162"/>
    <n v="64"/>
    <m/>
    <n v="93"/>
    <n v="99"/>
    <n v="123"/>
    <n v="106"/>
    <m/>
    <n v="98.265193370165747"/>
    <n v="89.563535911602216"/>
    <n v="72.767955801104989"/>
    <n v="53.569060773480686"/>
    <m/>
  </r>
  <r>
    <n v="186015045"/>
    <x v="64"/>
    <x v="2"/>
    <n v="40"/>
    <x v="1"/>
    <x v="13"/>
    <x v="3"/>
    <n v="929.97"/>
    <s v="Ee Ling Lim"/>
    <x v="10"/>
    <n v="0"/>
    <n v="0"/>
    <n v="0"/>
    <n v="0"/>
    <n v="0"/>
    <n v="0"/>
    <n v="0"/>
    <n v="75002.95"/>
    <n v="259101.09999999998"/>
    <n v="0"/>
    <n v="117277.33999999998"/>
    <n v="315012.38999999996"/>
    <n v="313648.69999999995"/>
    <n v="175764.33000000002"/>
    <n v="175764.33000000002"/>
    <n v="141355.44"/>
    <n v="149725.17000000001"/>
    <n v="150655.14000000001"/>
    <n v="59518.080000000002"/>
    <m/>
    <n v="86487.21"/>
    <n v="92067.03"/>
    <n v="114386.31"/>
    <n v="98576.82"/>
    <m/>
    <n v="91383.681878453048"/>
    <n v="83291.401491712721"/>
    <n v="67672.01585635361"/>
    <n v="49817.619447513833"/>
    <m/>
  </r>
  <r>
    <n v="186015045"/>
    <x v="64"/>
    <x v="2"/>
    <m/>
    <x v="1"/>
    <x v="13"/>
    <x v="3"/>
    <n v="929.97"/>
    <s v="Ee Ling Lim"/>
    <x v="11"/>
    <m/>
    <m/>
    <m/>
    <m/>
    <n v="0"/>
    <m/>
    <m/>
    <m/>
    <m/>
    <n v="0"/>
    <n v="117277.33999999998"/>
    <n v="315012.38999999996"/>
    <n v="313648.69999999995"/>
    <n v="175764.33000000002"/>
    <n v="175764.33000000002"/>
    <n v="141355.44"/>
    <n v="149725.17000000001"/>
    <n v="150655.14000000001"/>
    <n v="59518.080000000002"/>
    <m/>
    <n v="86487.21"/>
    <n v="92067.03"/>
    <n v="114386.31"/>
    <n v="98576.82"/>
    <m/>
    <n v="40235.331878453042"/>
    <n v="0"/>
    <n v="0"/>
    <n v="0"/>
    <m/>
  </r>
  <r>
    <n v="186015045"/>
    <x v="64"/>
    <x v="2"/>
    <m/>
    <x v="1"/>
    <x v="13"/>
    <x v="3"/>
    <n v="929.97"/>
    <s v="Ee Ling Lim"/>
    <x v="12"/>
    <m/>
    <m/>
    <m/>
    <m/>
    <m/>
    <m/>
    <m/>
    <m/>
    <m/>
    <m/>
    <m/>
    <m/>
    <m/>
    <n v="36"/>
    <n v="36"/>
    <n v="50"/>
    <n v="100"/>
    <n v="100"/>
    <n v="50"/>
    <n v="300"/>
    <n v="90"/>
    <n v="85"/>
    <n v="75"/>
    <n v="54"/>
    <n v="0"/>
    <n v="55"/>
    <n v="60"/>
    <n v="50"/>
    <n v="65"/>
    <n v="0"/>
  </r>
  <r>
    <n v="186015046"/>
    <x v="65"/>
    <x v="2"/>
    <m/>
    <x v="1"/>
    <x v="9"/>
    <x v="6"/>
    <n v="5272.75"/>
    <s v="Ee Ling Lim"/>
    <x v="0"/>
    <m/>
    <m/>
    <m/>
    <m/>
    <m/>
    <m/>
    <m/>
    <m/>
    <m/>
    <n v="0"/>
    <n v="0"/>
    <n v="0"/>
    <n v="1190"/>
    <n v="-200"/>
    <n v="990"/>
    <n v="0"/>
    <n v="0"/>
    <n v="0"/>
    <n v="0"/>
    <m/>
    <n v="0"/>
    <n v="0"/>
    <n v="0"/>
    <n v="0"/>
    <m/>
    <n v="-150"/>
    <n v="-160"/>
    <n v="-150"/>
    <n v="-190"/>
    <m/>
  </r>
  <r>
    <n v="186015046"/>
    <x v="65"/>
    <x v="2"/>
    <m/>
    <x v="1"/>
    <x v="9"/>
    <x v="6"/>
    <n v="5272.75"/>
    <s v="Ee Ling Lim"/>
    <x v="1"/>
    <m/>
    <m/>
    <m/>
    <m/>
    <m/>
    <m/>
    <m/>
    <m/>
    <m/>
    <n v="0"/>
    <m/>
    <m/>
    <n v="-140"/>
    <n v="0"/>
    <n v="-140"/>
    <n v="0"/>
    <n v="0"/>
    <n v="0"/>
    <n v="0"/>
    <m/>
    <n v="0"/>
    <n v="0"/>
    <n v="0"/>
    <n v="0"/>
    <m/>
    <n v="-20"/>
    <n v="-5"/>
    <n v="-20"/>
    <n v="25"/>
    <m/>
  </r>
  <r>
    <n v="186015046"/>
    <x v="65"/>
    <x v="2"/>
    <m/>
    <x v="1"/>
    <x v="9"/>
    <x v="6"/>
    <n v="5272.75"/>
    <s v="Ee Ling Lim"/>
    <x v="2"/>
    <m/>
    <m/>
    <m/>
    <m/>
    <m/>
    <m/>
    <m/>
    <m/>
    <m/>
    <n v="0"/>
    <m/>
    <m/>
    <m/>
    <n v="0"/>
    <n v="0"/>
    <n v="110"/>
    <n v="100"/>
    <n v="150"/>
    <n v="185"/>
    <n v="545"/>
    <n v="155"/>
    <n v="117"/>
    <n v="200"/>
    <n v="180"/>
    <n v="0"/>
    <n v="0"/>
    <n v="0"/>
    <n v="0"/>
    <n v="0"/>
    <n v="0"/>
  </r>
  <r>
    <n v="186015046"/>
    <x v="65"/>
    <x v="2"/>
    <m/>
    <x v="1"/>
    <x v="9"/>
    <x v="6"/>
    <n v="5272.75"/>
    <s v="Ee Ling Lim"/>
    <x v="3"/>
    <n v="0"/>
    <n v="0"/>
    <n v="0"/>
    <n v="0"/>
    <m/>
    <n v="0"/>
    <n v="0"/>
    <n v="0"/>
    <n v="0"/>
    <m/>
    <n v="0"/>
    <n v="0"/>
    <n v="0"/>
    <n v="0"/>
    <m/>
    <n v="150"/>
    <n v="210"/>
    <n v="290"/>
    <n v="358"/>
    <n v="1008"/>
    <n v="220"/>
    <n v="250"/>
    <n v="240"/>
    <n v="290"/>
    <n v="0"/>
    <n v="170"/>
    <n v="165"/>
    <n v="170"/>
    <n v="165"/>
    <n v="0"/>
  </r>
  <r>
    <n v="186015046"/>
    <x v="65"/>
    <x v="2"/>
    <m/>
    <x v="1"/>
    <x v="9"/>
    <x v="6"/>
    <n v="5272.75"/>
    <s v="Ee Ling Lim"/>
    <x v="4"/>
    <m/>
    <m/>
    <m/>
    <m/>
    <m/>
    <m/>
    <m/>
    <m/>
    <m/>
    <n v="0"/>
    <n v="0"/>
    <n v="0"/>
    <n v="0"/>
    <n v="159"/>
    <n v="159"/>
    <n v="110"/>
    <n v="100"/>
    <n v="150"/>
    <n v="185"/>
    <n v="545"/>
    <n v="155"/>
    <n v="117"/>
    <n v="200"/>
    <n v="180"/>
    <n v="0"/>
    <n v="170"/>
    <n v="165"/>
    <n v="170"/>
    <n v="165"/>
    <n v="0"/>
  </r>
  <r>
    <n v="186015046"/>
    <x v="65"/>
    <x v="2"/>
    <m/>
    <x v="1"/>
    <x v="9"/>
    <x v="6"/>
    <n v="5272.75"/>
    <s v="Ee Ling Lim"/>
    <x v="5"/>
    <n v="0"/>
    <n v="0"/>
    <n v="0"/>
    <n v="0"/>
    <m/>
    <n v="0"/>
    <n v="0"/>
    <n v="0"/>
    <n v="0"/>
    <n v="0"/>
    <n v="0"/>
    <n v="7"/>
    <n v="29"/>
    <n v="11"/>
    <n v="47"/>
    <n v="85"/>
    <n v="104"/>
    <n v="148"/>
    <n v="154"/>
    <n v="491"/>
    <n v="131"/>
    <n v="155"/>
    <n v="123"/>
    <n v="165"/>
    <n v="0"/>
    <n v="148.30254350736277"/>
    <n v="169.04953145917"/>
    <n v="164.43908969210173"/>
    <n v="202.09103078982594"/>
    <n v="683.88219544846038"/>
  </r>
  <r>
    <n v="186015046"/>
    <x v="65"/>
    <x v="2"/>
    <m/>
    <x v="1"/>
    <x v="9"/>
    <x v="6"/>
    <n v="5272.75"/>
    <s v="Ee Ling Lim"/>
    <x v="6"/>
    <n v="0"/>
    <n v="0"/>
    <n v="0"/>
    <n v="0"/>
    <n v="0"/>
    <n v="0"/>
    <n v="0"/>
    <n v="0"/>
    <n v="0"/>
    <n v="0"/>
    <n v="0"/>
    <n v="0"/>
    <n v="0"/>
    <n v="0"/>
    <n v="0"/>
    <n v="0"/>
    <n v="0"/>
    <n v="0"/>
    <n v="0"/>
    <n v="0"/>
    <n v="55"/>
    <n v="40"/>
    <n v="26"/>
    <n v="39"/>
    <m/>
    <n v="16"/>
    <n v="0"/>
    <n v="0"/>
    <n v="0"/>
    <m/>
  </r>
  <r>
    <n v="186015046"/>
    <x v="65"/>
    <x v="2"/>
    <m/>
    <x v="1"/>
    <x v="9"/>
    <x v="6"/>
    <n v="5272.75"/>
    <s v="Ee Ling Lim"/>
    <x v="7"/>
    <m/>
    <m/>
    <m/>
    <m/>
    <m/>
    <m/>
    <m/>
    <m/>
    <m/>
    <m/>
    <m/>
    <m/>
    <m/>
    <m/>
    <m/>
    <n v="110"/>
    <n v="136"/>
    <n v="157"/>
    <n v="183"/>
    <n v="0"/>
    <n v="140"/>
    <n v="188"/>
    <n v="137"/>
    <n v="203"/>
    <n v="0"/>
    <n v="0"/>
    <n v="0"/>
    <n v="0"/>
    <n v="0"/>
    <n v="0"/>
  </r>
  <r>
    <n v="186015046"/>
    <x v="65"/>
    <x v="2"/>
    <m/>
    <x v="1"/>
    <x v="9"/>
    <x v="6"/>
    <n v="5272.75"/>
    <s v="Ee Ling Lim"/>
    <x v="8"/>
    <n v="0"/>
    <n v="0"/>
    <n v="0"/>
    <n v="0"/>
    <m/>
    <n v="0"/>
    <n v="0"/>
    <n v="0"/>
    <n v="144"/>
    <n v="0"/>
    <n v="0"/>
    <n v="0"/>
    <n v="56"/>
    <n v="143"/>
    <n v="143"/>
    <n v="146"/>
    <n v="118"/>
    <n v="119"/>
    <n v="131"/>
    <m/>
    <n v="157"/>
    <n v="89"/>
    <n v="166"/>
    <n v="160"/>
    <m/>
    <n v="11.69745649263723"/>
    <n v="-157.35207496653277"/>
    <n v="-321.7911646586345"/>
    <n v="-523.88219544846038"/>
    <m/>
  </r>
  <r>
    <n v="186015046"/>
    <x v="65"/>
    <x v="2"/>
    <m/>
    <x v="1"/>
    <x v="9"/>
    <x v="6"/>
    <n v="5272.75"/>
    <s v="Ee Ling Lim"/>
    <x v="9"/>
    <n v="0"/>
    <n v="0"/>
    <n v="0"/>
    <n v="0"/>
    <m/>
    <n v="0"/>
    <n v="0"/>
    <n v="0"/>
    <n v="144"/>
    <n v="0"/>
    <n v="0"/>
    <n v="0"/>
    <n v="56"/>
    <n v="143"/>
    <n v="143"/>
    <n v="146"/>
    <n v="118"/>
    <n v="119"/>
    <n v="131"/>
    <m/>
    <n v="157"/>
    <n v="89"/>
    <n v="166"/>
    <n v="160"/>
    <m/>
    <n v="161.69745649263723"/>
    <n v="152.64792503346723"/>
    <n v="138.2088353413655"/>
    <n v="126.11780455153956"/>
    <m/>
  </r>
  <r>
    <n v="186015046"/>
    <x v="65"/>
    <x v="2"/>
    <m/>
    <x v="1"/>
    <x v="9"/>
    <x v="6"/>
    <n v="5272.75"/>
    <s v="Ee Ling Lim"/>
    <x v="10"/>
    <n v="0"/>
    <n v="0"/>
    <n v="0"/>
    <n v="0"/>
    <n v="0"/>
    <n v="0"/>
    <n v="0"/>
    <n v="0"/>
    <n v="851480.64"/>
    <n v="0"/>
    <n v="0"/>
    <n v="0"/>
    <n v="363217.05000000005"/>
    <n v="754003.25"/>
    <n v="754003.25"/>
    <n v="769821.5"/>
    <n v="622184.5"/>
    <n v="627457.25"/>
    <n v="690730.25"/>
    <m/>
    <n v="827821.75"/>
    <n v="469274.75"/>
    <n v="875276.5"/>
    <n v="843640"/>
    <m/>
    <n v="852590.26372155291"/>
    <n v="804874.34672021435"/>
    <n v="728740.63654618489"/>
    <n v="664987.65394913021"/>
    <m/>
  </r>
  <r>
    <n v="186015046"/>
    <x v="65"/>
    <x v="2"/>
    <m/>
    <x v="1"/>
    <x v="9"/>
    <x v="6"/>
    <n v="5272.75"/>
    <s v="Ee Ling Lim"/>
    <x v="11"/>
    <m/>
    <m/>
    <m/>
    <m/>
    <n v="0"/>
    <m/>
    <m/>
    <m/>
    <m/>
    <n v="0"/>
    <n v="0"/>
    <n v="0"/>
    <n v="363217.05000000005"/>
    <n v="754003.25"/>
    <n v="754003.25"/>
    <n v="769821.5"/>
    <n v="622184.5"/>
    <n v="627457.25"/>
    <n v="690730.25"/>
    <m/>
    <n v="827821.75"/>
    <n v="469274.75"/>
    <n v="875276.5"/>
    <n v="843640"/>
    <m/>
    <n v="61677.763721552954"/>
    <n v="0"/>
    <n v="0"/>
    <n v="0"/>
    <m/>
  </r>
  <r>
    <n v="186015046"/>
    <x v="65"/>
    <x v="2"/>
    <m/>
    <x v="1"/>
    <x v="9"/>
    <x v="6"/>
    <n v="5272.75"/>
    <s v="Ee Ling Lim"/>
    <x v="12"/>
    <m/>
    <m/>
    <m/>
    <m/>
    <m/>
    <m/>
    <m/>
    <m/>
    <m/>
    <m/>
    <m/>
    <m/>
    <m/>
    <n v="200"/>
    <n v="200"/>
    <n v="110"/>
    <n v="100"/>
    <n v="150"/>
    <n v="185"/>
    <n v="545"/>
    <n v="155"/>
    <n v="117"/>
    <n v="200"/>
    <n v="180"/>
    <n v="0"/>
    <n v="150"/>
    <n v="160"/>
    <n v="150"/>
    <n v="190"/>
    <n v="0"/>
  </r>
  <r>
    <n v="186015049"/>
    <x v="66"/>
    <x v="2"/>
    <n v="0"/>
    <x v="1"/>
    <x v="13"/>
    <x v="3"/>
    <n v="1866.67"/>
    <s v="Ee Ling Lim"/>
    <x v="0"/>
    <m/>
    <m/>
    <m/>
    <m/>
    <m/>
    <m/>
    <m/>
    <m/>
    <m/>
    <n v="0"/>
    <n v="0"/>
    <n v="0"/>
    <n v="410"/>
    <n v="-48"/>
    <n v="362"/>
    <n v="0"/>
    <n v="0"/>
    <n v="0"/>
    <n v="0"/>
    <m/>
    <n v="0"/>
    <n v="0"/>
    <n v="0"/>
    <n v="0"/>
    <m/>
    <n v="-70"/>
    <n v="-90"/>
    <n v="-95"/>
    <n v="-110"/>
    <m/>
  </r>
  <r>
    <n v="186015049"/>
    <x v="66"/>
    <x v="2"/>
    <n v="0"/>
    <x v="1"/>
    <x v="13"/>
    <x v="3"/>
    <n v="1866.67"/>
    <s v="Ee Ling Lim"/>
    <x v="1"/>
    <m/>
    <m/>
    <m/>
    <m/>
    <m/>
    <m/>
    <m/>
    <m/>
    <m/>
    <n v="0"/>
    <m/>
    <m/>
    <n v="-75"/>
    <n v="0"/>
    <n v="-75"/>
    <n v="0"/>
    <n v="0"/>
    <n v="0"/>
    <n v="0"/>
    <m/>
    <n v="0"/>
    <n v="0"/>
    <n v="0"/>
    <n v="0"/>
    <m/>
    <n v="27"/>
    <n v="30"/>
    <n v="25"/>
    <n v="45"/>
    <m/>
  </r>
  <r>
    <n v="186015049"/>
    <x v="66"/>
    <x v="2"/>
    <m/>
    <x v="1"/>
    <x v="13"/>
    <x v="3"/>
    <n v="1866.67"/>
    <s v="Ee Ling Lim"/>
    <x v="2"/>
    <m/>
    <m/>
    <m/>
    <m/>
    <m/>
    <m/>
    <m/>
    <m/>
    <m/>
    <n v="0"/>
    <m/>
    <m/>
    <m/>
    <n v="0"/>
    <n v="0"/>
    <n v="120"/>
    <n v="165"/>
    <n v="160"/>
    <n v="100"/>
    <n v="545"/>
    <n v="50"/>
    <n v="20"/>
    <n v="40"/>
    <n v="81"/>
    <n v="0"/>
    <n v="0"/>
    <n v="0"/>
    <n v="0"/>
    <n v="0"/>
    <n v="0"/>
  </r>
  <r>
    <n v="186015049"/>
    <x v="66"/>
    <x v="2"/>
    <m/>
    <x v="1"/>
    <x v="13"/>
    <x v="3"/>
    <n v="1866.67"/>
    <s v="Ee Ling Lim"/>
    <x v="3"/>
    <n v="0"/>
    <n v="0"/>
    <n v="0"/>
    <n v="0"/>
    <m/>
    <n v="0"/>
    <n v="0"/>
    <n v="0"/>
    <n v="0"/>
    <m/>
    <n v="0"/>
    <n v="0"/>
    <n v="0"/>
    <n v="0"/>
    <m/>
    <n v="113"/>
    <n v="146"/>
    <n v="156"/>
    <n v="195"/>
    <n v="610"/>
    <n v="100"/>
    <n v="100"/>
    <n v="155"/>
    <n v="150"/>
    <n v="0"/>
    <n v="36"/>
    <n v="60"/>
    <n v="70"/>
    <n v="65"/>
    <n v="0"/>
  </r>
  <r>
    <n v="186015049"/>
    <x v="66"/>
    <x v="2"/>
    <m/>
    <x v="1"/>
    <x v="13"/>
    <x v="3"/>
    <n v="1866.67"/>
    <s v="Ee Ling Lim"/>
    <x v="4"/>
    <m/>
    <m/>
    <m/>
    <m/>
    <m/>
    <m/>
    <m/>
    <m/>
    <m/>
    <n v="0"/>
    <n v="0"/>
    <n v="35"/>
    <n v="75"/>
    <n v="72"/>
    <n v="182"/>
    <n v="120"/>
    <n v="165"/>
    <n v="160"/>
    <n v="100"/>
    <n v="545"/>
    <n v="50"/>
    <n v="20"/>
    <n v="40"/>
    <n v="81"/>
    <n v="0"/>
    <n v="43"/>
    <n v="60"/>
    <n v="70"/>
    <n v="65"/>
    <n v="0"/>
  </r>
  <r>
    <n v="186015049"/>
    <x v="66"/>
    <x v="2"/>
    <m/>
    <x v="1"/>
    <x v="13"/>
    <x v="3"/>
    <n v="1866.67"/>
    <s v="Ee Ling Lim"/>
    <x v="5"/>
    <n v="0"/>
    <n v="0"/>
    <n v="0"/>
    <n v="0"/>
    <m/>
    <n v="10"/>
    <n v="22"/>
    <n v="62"/>
    <n v="84"/>
    <n v="0"/>
    <n v="60"/>
    <n v="70"/>
    <n v="67"/>
    <n v="125"/>
    <n v="322"/>
    <n v="66"/>
    <n v="48"/>
    <n v="49"/>
    <n v="73"/>
    <n v="236"/>
    <n v="48"/>
    <n v="56"/>
    <n v="31"/>
    <n v="110"/>
    <n v="0"/>
    <n v="89.123017779913511"/>
    <n v="97.599711677078332"/>
    <n v="94.891878904372902"/>
    <n v="119.6155694377703"/>
    <n v="0"/>
  </r>
  <r>
    <n v="186015049"/>
    <x v="66"/>
    <x v="2"/>
    <m/>
    <x v="1"/>
    <x v="13"/>
    <x v="3"/>
    <n v="1866.67"/>
    <s v="Ee Ling Lim"/>
    <x v="6"/>
    <n v="0"/>
    <n v="0"/>
    <n v="0"/>
    <n v="0"/>
    <n v="0"/>
    <n v="0"/>
    <n v="0"/>
    <n v="0"/>
    <n v="0"/>
    <n v="0"/>
    <n v="0"/>
    <n v="0"/>
    <n v="0"/>
    <n v="0"/>
    <n v="0"/>
    <n v="0"/>
    <n v="0"/>
    <n v="0"/>
    <n v="0"/>
    <n v="0"/>
    <n v="21"/>
    <n v="21"/>
    <n v="2"/>
    <n v="2"/>
    <m/>
    <n v="8"/>
    <n v="0"/>
    <n v="0"/>
    <n v="0"/>
    <m/>
  </r>
  <r>
    <n v="186015049"/>
    <x v="66"/>
    <x v="2"/>
    <m/>
    <x v="1"/>
    <x v="13"/>
    <x v="3"/>
    <n v="1866.67"/>
    <s v="Ee Ling Lim"/>
    <x v="7"/>
    <m/>
    <m/>
    <m/>
    <m/>
    <m/>
    <m/>
    <m/>
    <m/>
    <m/>
    <m/>
    <m/>
    <m/>
    <m/>
    <m/>
    <m/>
    <n v="99"/>
    <n v="94"/>
    <n v="120"/>
    <n v="125"/>
    <n v="0"/>
    <n v="57"/>
    <n v="80"/>
    <n v="31"/>
    <n v="104"/>
    <n v="0"/>
    <n v="0"/>
    <n v="0"/>
    <n v="0"/>
    <n v="0"/>
    <n v="0"/>
  </r>
  <r>
    <n v="186015049"/>
    <x v="66"/>
    <x v="2"/>
    <m/>
    <x v="1"/>
    <x v="13"/>
    <x v="3"/>
    <n v="1866.67"/>
    <s v="Ee Ling Lim"/>
    <x v="8"/>
    <n v="0"/>
    <n v="0"/>
    <n v="0"/>
    <n v="0"/>
    <m/>
    <n v="0"/>
    <n v="0"/>
    <n v="26"/>
    <n v="47"/>
    <n v="0"/>
    <n v="0"/>
    <n v="112"/>
    <n v="100"/>
    <n v="47"/>
    <n v="47"/>
    <n v="63"/>
    <n v="134"/>
    <n v="174"/>
    <n v="133"/>
    <m/>
    <n v="128"/>
    <n v="68"/>
    <n v="73"/>
    <n v="55"/>
    <m/>
    <n v="-34.123017779913511"/>
    <n v="-131.72272945699183"/>
    <n v="-226.61460836136473"/>
    <n v="-346.23017779913505"/>
    <m/>
  </r>
  <r>
    <n v="186015049"/>
    <x v="66"/>
    <x v="2"/>
    <n v="40"/>
    <x v="1"/>
    <x v="13"/>
    <x v="3"/>
    <n v="1866.67"/>
    <s v="Ee Ling Lim"/>
    <x v="9"/>
    <n v="0"/>
    <n v="0"/>
    <n v="0"/>
    <n v="0"/>
    <m/>
    <n v="0"/>
    <n v="0"/>
    <n v="26"/>
    <n v="47"/>
    <n v="0"/>
    <n v="24"/>
    <n v="112"/>
    <n v="100"/>
    <n v="47"/>
    <n v="47"/>
    <n v="63"/>
    <n v="134"/>
    <n v="174"/>
    <n v="133"/>
    <m/>
    <n v="128"/>
    <n v="68"/>
    <n v="73"/>
    <n v="55"/>
    <m/>
    <n v="35.876982220086489"/>
    <n v="28.277270543008157"/>
    <n v="28.385391638635255"/>
    <n v="18.769822200864965"/>
    <m/>
  </r>
  <r>
    <n v="186015049"/>
    <x v="66"/>
    <x v="2"/>
    <n v="40"/>
    <x v="1"/>
    <x v="13"/>
    <x v="3"/>
    <n v="1866.67"/>
    <s v="Ee Ling Lim"/>
    <x v="10"/>
    <n v="0"/>
    <n v="0"/>
    <n v="0"/>
    <n v="0"/>
    <n v="0"/>
    <n v="0"/>
    <n v="0"/>
    <n v="56887.219999999994"/>
    <n v="102834.59"/>
    <n v="0"/>
    <n v="52511.28"/>
    <n v="245052.63999999998"/>
    <n v="218796.99999999997"/>
    <n v="87733.49"/>
    <n v="87733.49"/>
    <n v="117600.21"/>
    <n v="250133.78"/>
    <n v="324800.58"/>
    <n v="248267.11000000002"/>
    <m/>
    <n v="238933.76000000001"/>
    <n v="126933.56"/>
    <n v="136266.91"/>
    <n v="102666.85"/>
    <m/>
    <n v="66970.486400768845"/>
    <n v="52784.33260451704"/>
    <n v="52986.159010091273"/>
    <n v="35037.064007688605"/>
    <m/>
  </r>
  <r>
    <n v="186015049"/>
    <x v="66"/>
    <x v="2"/>
    <m/>
    <x v="1"/>
    <x v="13"/>
    <x v="3"/>
    <n v="1866.67"/>
    <s v="Ee Ling Lim"/>
    <x v="11"/>
    <m/>
    <m/>
    <m/>
    <m/>
    <n v="0"/>
    <m/>
    <m/>
    <m/>
    <m/>
    <n v="0"/>
    <n v="0"/>
    <n v="245052.63999999998"/>
    <n v="218796.99999999997"/>
    <n v="87733.49"/>
    <n v="87733.49"/>
    <n v="117600.21"/>
    <n v="250133.78"/>
    <n v="324800.58"/>
    <n v="248267.11000000002"/>
    <m/>
    <n v="238933.76000000001"/>
    <n v="126933.56"/>
    <n v="136266.91"/>
    <n v="102666.85"/>
    <m/>
    <n v="0"/>
    <n v="0"/>
    <n v="0"/>
    <n v="0"/>
    <m/>
  </r>
  <r>
    <n v="186015049"/>
    <x v="66"/>
    <x v="2"/>
    <m/>
    <x v="1"/>
    <x v="13"/>
    <x v="3"/>
    <n v="1866.67"/>
    <s v="Ee Ling Lim"/>
    <x v="12"/>
    <m/>
    <m/>
    <m/>
    <m/>
    <m/>
    <m/>
    <m/>
    <m/>
    <m/>
    <m/>
    <m/>
    <m/>
    <m/>
    <n v="48"/>
    <n v="48"/>
    <n v="120"/>
    <n v="165"/>
    <n v="160"/>
    <n v="100"/>
    <n v="545"/>
    <n v="50"/>
    <n v="20"/>
    <n v="40"/>
    <n v="81"/>
    <n v="0"/>
    <n v="70"/>
    <n v="90"/>
    <n v="95"/>
    <n v="110"/>
    <n v="0"/>
  </r>
  <r>
    <n v="186015050"/>
    <x v="67"/>
    <x v="1"/>
    <m/>
    <x v="1"/>
    <x v="17"/>
    <x v="2"/>
    <n v="5381.67"/>
    <s v="Sharon Bibbo"/>
    <x v="0"/>
    <m/>
    <m/>
    <m/>
    <m/>
    <m/>
    <m/>
    <m/>
    <m/>
    <m/>
    <n v="0"/>
    <m/>
    <m/>
    <m/>
    <m/>
    <n v="0"/>
    <n v="0"/>
    <n v="0"/>
    <n v="0"/>
    <n v="0"/>
    <m/>
    <n v="0"/>
    <n v="0"/>
    <n v="0"/>
    <n v="0"/>
    <m/>
    <n v="-25"/>
    <n v="-25"/>
    <n v="-25"/>
    <n v="-25"/>
    <m/>
  </r>
  <r>
    <n v="186015050"/>
    <x v="67"/>
    <x v="1"/>
    <m/>
    <x v="1"/>
    <x v="17"/>
    <x v="2"/>
    <n v="5381.67"/>
    <s v="Sharon Bibbo"/>
    <x v="1"/>
    <m/>
    <m/>
    <m/>
    <m/>
    <m/>
    <m/>
    <m/>
    <m/>
    <m/>
    <n v="0"/>
    <m/>
    <m/>
    <m/>
    <m/>
    <n v="0"/>
    <n v="0"/>
    <n v="0"/>
    <n v="0"/>
    <n v="0"/>
    <m/>
    <n v="0"/>
    <n v="0"/>
    <n v="0"/>
    <n v="0"/>
    <m/>
    <n v="0"/>
    <n v="0"/>
    <n v="0"/>
    <n v="0"/>
    <m/>
  </r>
  <r>
    <n v="186015050"/>
    <x v="67"/>
    <x v="1"/>
    <m/>
    <x v="1"/>
    <x v="17"/>
    <x v="2"/>
    <n v="5381.67"/>
    <s v="Sharon Bibbo"/>
    <x v="2"/>
    <m/>
    <m/>
    <m/>
    <m/>
    <m/>
    <m/>
    <m/>
    <m/>
    <m/>
    <n v="0"/>
    <m/>
    <m/>
    <m/>
    <m/>
    <n v="0"/>
    <n v="0"/>
    <n v="0"/>
    <n v="0"/>
    <n v="0"/>
    <n v="0"/>
    <n v="0"/>
    <n v="10"/>
    <n v="43"/>
    <n v="35"/>
    <n v="0"/>
    <n v="0"/>
    <n v="0"/>
    <n v="0"/>
    <n v="0"/>
    <n v="0"/>
  </r>
  <r>
    <n v="186015050"/>
    <x v="67"/>
    <x v="1"/>
    <m/>
    <x v="1"/>
    <x v="17"/>
    <x v="2"/>
    <n v="5381.67"/>
    <s v="Sharon Bibbo"/>
    <x v="3"/>
    <n v="0"/>
    <n v="0"/>
    <n v="0"/>
    <n v="0"/>
    <m/>
    <n v="0"/>
    <n v="0"/>
    <n v="0"/>
    <n v="0"/>
    <m/>
    <n v="0"/>
    <n v="0"/>
    <n v="0"/>
    <n v="0"/>
    <m/>
    <n v="0"/>
    <n v="0"/>
    <n v="0"/>
    <n v="0"/>
    <n v="0"/>
    <n v="0"/>
    <n v="0"/>
    <n v="0"/>
    <n v="0"/>
    <n v="0"/>
    <n v="25"/>
    <n v="25"/>
    <n v="25"/>
    <n v="25"/>
    <n v="0"/>
  </r>
  <r>
    <n v="186015050"/>
    <x v="67"/>
    <x v="1"/>
    <m/>
    <x v="1"/>
    <x v="17"/>
    <x v="2"/>
    <n v="5381.67"/>
    <s v="Sharon Bibbo"/>
    <x v="4"/>
    <m/>
    <m/>
    <m/>
    <m/>
    <m/>
    <m/>
    <m/>
    <m/>
    <m/>
    <n v="0"/>
    <m/>
    <m/>
    <m/>
    <m/>
    <n v="0"/>
    <n v="0"/>
    <n v="0"/>
    <n v="0"/>
    <n v="0"/>
    <n v="0"/>
    <n v="0"/>
    <n v="10"/>
    <n v="43"/>
    <n v="35"/>
    <n v="0"/>
    <n v="25"/>
    <n v="25"/>
    <n v="25"/>
    <n v="25"/>
    <n v="0"/>
  </r>
  <r>
    <n v="186015050"/>
    <x v="67"/>
    <x v="1"/>
    <m/>
    <x v="1"/>
    <x v="17"/>
    <x v="2"/>
    <n v="5381.67"/>
    <s v="Sharon Bibbo"/>
    <x v="5"/>
    <n v="0"/>
    <n v="0"/>
    <n v="0"/>
    <n v="0"/>
    <m/>
    <n v="0"/>
    <n v="0"/>
    <n v="0"/>
    <n v="0"/>
    <n v="0"/>
    <n v="0"/>
    <n v="0"/>
    <n v="0"/>
    <n v="0"/>
    <n v="0"/>
    <n v="0"/>
    <n v="0"/>
    <n v="0"/>
    <n v="0"/>
    <n v="0"/>
    <n v="0"/>
    <n v="5"/>
    <n v="7"/>
    <n v="27"/>
    <n v="0"/>
    <n v="22"/>
    <n v="25"/>
    <n v="24"/>
    <n v="29"/>
    <n v="0"/>
  </r>
  <r>
    <n v="186015050"/>
    <x v="67"/>
    <x v="1"/>
    <m/>
    <x v="1"/>
    <x v="17"/>
    <x v="2"/>
    <n v="5381.67"/>
    <s v="Sharon Bibbo"/>
    <x v="6"/>
    <n v="0"/>
    <n v="0"/>
    <n v="0"/>
    <n v="0"/>
    <n v="0"/>
    <n v="0"/>
    <n v="0"/>
    <n v="0"/>
    <n v="0"/>
    <n v="0"/>
    <n v="0"/>
    <n v="0"/>
    <n v="0"/>
    <n v="0"/>
    <n v="0"/>
    <n v="0"/>
    <n v="0"/>
    <n v="0"/>
    <n v="0"/>
    <n v="0"/>
    <n v="0"/>
    <n v="0"/>
    <n v="3"/>
    <n v="3"/>
    <m/>
    <n v="1"/>
    <n v="0"/>
    <n v="0"/>
    <n v="0"/>
    <m/>
  </r>
  <r>
    <n v="186015050"/>
    <x v="67"/>
    <x v="1"/>
    <m/>
    <x v="1"/>
    <x v="17"/>
    <x v="2"/>
    <n v="5381.67"/>
    <s v="Sharon Bibbo"/>
    <x v="7"/>
    <m/>
    <m/>
    <m/>
    <m/>
    <m/>
    <m/>
    <m/>
    <m/>
    <m/>
    <m/>
    <m/>
    <m/>
    <m/>
    <m/>
    <m/>
    <n v="0"/>
    <n v="0"/>
    <n v="0"/>
    <n v="0"/>
    <n v="0"/>
    <n v="0"/>
    <n v="5"/>
    <n v="32"/>
    <n v="30"/>
    <n v="0"/>
    <n v="0"/>
    <n v="0"/>
    <n v="0"/>
    <n v="0"/>
    <n v="0"/>
  </r>
  <r>
    <n v="186015050"/>
    <x v="67"/>
    <x v="1"/>
    <m/>
    <x v="1"/>
    <x v="17"/>
    <x v="2"/>
    <n v="5381.67"/>
    <s v="Sharon Bibbo"/>
    <x v="8"/>
    <n v="0"/>
    <n v="0"/>
    <n v="0"/>
    <n v="0"/>
    <m/>
    <n v="0"/>
    <n v="0"/>
    <n v="0"/>
    <n v="0"/>
    <n v="0"/>
    <n v="0"/>
    <n v="0"/>
    <n v="0"/>
    <n v="0"/>
    <n v="0"/>
    <n v="0"/>
    <n v="0"/>
    <n v="0"/>
    <n v="0"/>
    <m/>
    <n v="0"/>
    <n v="5"/>
    <n v="17"/>
    <n v="23"/>
    <m/>
    <n v="1"/>
    <n v="-24"/>
    <n v="-48"/>
    <n v="-77"/>
    <m/>
  </r>
  <r>
    <n v="186015050"/>
    <x v="67"/>
    <x v="1"/>
    <m/>
    <x v="1"/>
    <x v="17"/>
    <x v="2"/>
    <n v="5381.67"/>
    <s v="Sharon Bibbo"/>
    <x v="9"/>
    <n v="0"/>
    <n v="0"/>
    <n v="0"/>
    <n v="0"/>
    <m/>
    <n v="0"/>
    <n v="0"/>
    <n v="0"/>
    <n v="0"/>
    <n v="0"/>
    <n v="0"/>
    <n v="0"/>
    <n v="0"/>
    <n v="0"/>
    <n v="0"/>
    <n v="0"/>
    <n v="0"/>
    <n v="0"/>
    <n v="0"/>
    <m/>
    <n v="0"/>
    <n v="5"/>
    <n v="17"/>
    <n v="23"/>
    <m/>
    <n v="26"/>
    <n v="26"/>
    <n v="27"/>
    <n v="23"/>
    <m/>
  </r>
  <r>
    <n v="186015050"/>
    <x v="67"/>
    <x v="1"/>
    <m/>
    <x v="1"/>
    <x v="17"/>
    <x v="2"/>
    <n v="5381.67"/>
    <s v="Sharon Bibbo"/>
    <x v="10"/>
    <n v="0"/>
    <n v="0"/>
    <n v="0"/>
    <n v="0"/>
    <n v="0"/>
    <n v="0"/>
    <n v="0"/>
    <n v="0"/>
    <n v="0"/>
    <n v="0"/>
    <n v="0"/>
    <n v="0"/>
    <n v="0"/>
    <n v="0"/>
    <n v="0"/>
    <n v="0"/>
    <n v="0"/>
    <n v="0"/>
    <n v="0"/>
    <m/>
    <n v="0"/>
    <n v="26908.35"/>
    <n v="91488.39"/>
    <n v="123778.41"/>
    <m/>
    <n v="139923.42000000001"/>
    <n v="139923.42000000001"/>
    <n v="145305.09"/>
    <n v="123778.41"/>
    <m/>
  </r>
  <r>
    <n v="186015050"/>
    <x v="67"/>
    <x v="1"/>
    <m/>
    <x v="1"/>
    <x v="17"/>
    <x v="2"/>
    <n v="5381.67"/>
    <s v="Sharon Bibbo"/>
    <x v="11"/>
    <m/>
    <m/>
    <m/>
    <m/>
    <n v="0"/>
    <m/>
    <m/>
    <m/>
    <m/>
    <n v="0"/>
    <m/>
    <m/>
    <m/>
    <m/>
    <n v="0"/>
    <m/>
    <m/>
    <m/>
    <m/>
    <m/>
    <n v="0"/>
    <n v="26908.35"/>
    <n v="91488.39"/>
    <n v="123778.41"/>
    <m/>
    <n v="5381.67"/>
    <n v="0"/>
    <n v="0"/>
    <n v="0"/>
    <m/>
  </r>
  <r>
    <n v="186015050"/>
    <x v="67"/>
    <x v="1"/>
    <m/>
    <x v="1"/>
    <x v="17"/>
    <x v="2"/>
    <n v="5381.67"/>
    <s v="Sharon Bibbo"/>
    <x v="12"/>
    <m/>
    <m/>
    <m/>
    <m/>
    <m/>
    <m/>
    <m/>
    <m/>
    <m/>
    <m/>
    <m/>
    <m/>
    <m/>
    <n v="0"/>
    <m/>
    <m/>
    <m/>
    <m/>
    <n v="0"/>
    <n v="0"/>
    <n v="0"/>
    <n v="10"/>
    <n v="43"/>
    <n v="35"/>
    <n v="0"/>
    <n v="25"/>
    <n v="25"/>
    <n v="25"/>
    <n v="25"/>
    <n v="0"/>
  </r>
  <r>
    <n v="186015051"/>
    <x v="68"/>
    <x v="1"/>
    <m/>
    <x v="1"/>
    <x v="17"/>
    <x v="6"/>
    <n v="6970"/>
    <s v="Linda Trautwein"/>
    <x v="0"/>
    <m/>
    <m/>
    <m/>
    <m/>
    <m/>
    <m/>
    <m/>
    <m/>
    <m/>
    <n v="0"/>
    <m/>
    <m/>
    <m/>
    <m/>
    <n v="0"/>
    <n v="0"/>
    <n v="0"/>
    <n v="0"/>
    <n v="0"/>
    <m/>
    <n v="0"/>
    <n v="0"/>
    <n v="0"/>
    <n v="0"/>
    <m/>
    <n v="-26"/>
    <n v="-25"/>
    <n v="-25"/>
    <n v="-25"/>
    <m/>
  </r>
  <r>
    <n v="186015051"/>
    <x v="68"/>
    <x v="1"/>
    <m/>
    <x v="1"/>
    <x v="17"/>
    <x v="6"/>
    <n v="6970"/>
    <s v="Linda Trautwein"/>
    <x v="1"/>
    <m/>
    <m/>
    <m/>
    <m/>
    <m/>
    <m/>
    <m/>
    <m/>
    <m/>
    <n v="0"/>
    <m/>
    <m/>
    <m/>
    <m/>
    <n v="0"/>
    <n v="0"/>
    <n v="0"/>
    <n v="0"/>
    <n v="0"/>
    <m/>
    <n v="0"/>
    <n v="0"/>
    <n v="0"/>
    <n v="0"/>
    <m/>
    <n v="0"/>
    <n v="0"/>
    <n v="0"/>
    <n v="0"/>
    <m/>
  </r>
  <r>
    <n v="186015051"/>
    <x v="68"/>
    <x v="1"/>
    <m/>
    <x v="1"/>
    <x v="17"/>
    <x v="6"/>
    <n v="6970"/>
    <s v="Linda Trautwein"/>
    <x v="2"/>
    <m/>
    <m/>
    <m/>
    <m/>
    <m/>
    <m/>
    <m/>
    <m/>
    <m/>
    <n v="0"/>
    <m/>
    <m/>
    <m/>
    <m/>
    <n v="0"/>
    <n v="0"/>
    <n v="0"/>
    <n v="0"/>
    <n v="0"/>
    <n v="0"/>
    <n v="0"/>
    <n v="10"/>
    <n v="42"/>
    <n v="35"/>
    <n v="0"/>
    <n v="0"/>
    <n v="0"/>
    <n v="0"/>
    <n v="0"/>
    <n v="0"/>
  </r>
  <r>
    <n v="186015051"/>
    <x v="68"/>
    <x v="1"/>
    <m/>
    <x v="1"/>
    <x v="17"/>
    <x v="6"/>
    <n v="6970"/>
    <s v="Linda Trautwein"/>
    <x v="3"/>
    <n v="0"/>
    <n v="0"/>
    <n v="0"/>
    <n v="0"/>
    <m/>
    <n v="0"/>
    <n v="0"/>
    <n v="0"/>
    <n v="0"/>
    <m/>
    <n v="0"/>
    <n v="0"/>
    <n v="0"/>
    <n v="0"/>
    <m/>
    <n v="0"/>
    <n v="0"/>
    <n v="0"/>
    <n v="0"/>
    <n v="0"/>
    <n v="0"/>
    <n v="0"/>
    <n v="0"/>
    <n v="0"/>
    <n v="0"/>
    <n v="26"/>
    <n v="25"/>
    <n v="25"/>
    <n v="25"/>
    <n v="0"/>
  </r>
  <r>
    <n v="186015051"/>
    <x v="68"/>
    <x v="1"/>
    <m/>
    <x v="1"/>
    <x v="17"/>
    <x v="6"/>
    <n v="6970"/>
    <s v="Linda Trautwein"/>
    <x v="4"/>
    <m/>
    <m/>
    <m/>
    <m/>
    <m/>
    <m/>
    <m/>
    <m/>
    <m/>
    <n v="0"/>
    <m/>
    <m/>
    <m/>
    <m/>
    <n v="0"/>
    <n v="0"/>
    <n v="0"/>
    <n v="0"/>
    <n v="0"/>
    <n v="0"/>
    <n v="0"/>
    <n v="10"/>
    <n v="42"/>
    <n v="35"/>
    <n v="0"/>
    <n v="26"/>
    <n v="25"/>
    <n v="25"/>
    <n v="25"/>
    <n v="0"/>
  </r>
  <r>
    <n v="186015051"/>
    <x v="68"/>
    <x v="1"/>
    <m/>
    <x v="1"/>
    <x v="17"/>
    <x v="6"/>
    <n v="6970"/>
    <s v="Linda Trautwein"/>
    <x v="5"/>
    <n v="0"/>
    <n v="0"/>
    <n v="0"/>
    <n v="0"/>
    <m/>
    <n v="0"/>
    <n v="0"/>
    <n v="0"/>
    <n v="0"/>
    <n v="0"/>
    <n v="0"/>
    <n v="0"/>
    <n v="0"/>
    <n v="0"/>
    <n v="0"/>
    <n v="0"/>
    <n v="0"/>
    <n v="0"/>
    <n v="0"/>
    <n v="0"/>
    <n v="0"/>
    <n v="5"/>
    <n v="7"/>
    <n v="27"/>
    <n v="0"/>
    <n v="22"/>
    <n v="25"/>
    <n v="24"/>
    <n v="29"/>
    <n v="0"/>
  </r>
  <r>
    <n v="186015051"/>
    <x v="68"/>
    <x v="1"/>
    <m/>
    <x v="1"/>
    <x v="17"/>
    <x v="6"/>
    <n v="6970"/>
    <s v="Linda Trautwein"/>
    <x v="6"/>
    <n v="0"/>
    <n v="0"/>
    <n v="0"/>
    <n v="0"/>
    <n v="0"/>
    <n v="0"/>
    <n v="0"/>
    <n v="0"/>
    <n v="0"/>
    <n v="0"/>
    <n v="0"/>
    <n v="0"/>
    <n v="0"/>
    <n v="0"/>
    <n v="0"/>
    <n v="0"/>
    <n v="0"/>
    <n v="0"/>
    <n v="0"/>
    <n v="0"/>
    <n v="0"/>
    <n v="0"/>
    <n v="3"/>
    <n v="3"/>
    <m/>
    <n v="1"/>
    <n v="0"/>
    <n v="0"/>
    <n v="0"/>
    <m/>
  </r>
  <r>
    <n v="186015051"/>
    <x v="68"/>
    <x v="1"/>
    <m/>
    <x v="1"/>
    <x v="17"/>
    <x v="6"/>
    <n v="6970"/>
    <s v="Linda Trautwein"/>
    <x v="7"/>
    <m/>
    <m/>
    <m/>
    <m/>
    <m/>
    <m/>
    <m/>
    <m/>
    <m/>
    <m/>
    <m/>
    <m/>
    <m/>
    <m/>
    <m/>
    <n v="0"/>
    <n v="0"/>
    <n v="0"/>
    <n v="0"/>
    <n v="0"/>
    <n v="0"/>
    <n v="5"/>
    <n v="32"/>
    <n v="30"/>
    <n v="0"/>
    <n v="0"/>
    <n v="0"/>
    <n v="0"/>
    <n v="0"/>
    <n v="0"/>
  </r>
  <r>
    <n v="186015051"/>
    <x v="68"/>
    <x v="1"/>
    <m/>
    <x v="1"/>
    <x v="17"/>
    <x v="6"/>
    <n v="6970"/>
    <s v="Linda Trautwein"/>
    <x v="8"/>
    <n v="0"/>
    <n v="0"/>
    <n v="0"/>
    <n v="0"/>
    <m/>
    <n v="0"/>
    <n v="0"/>
    <n v="0"/>
    <n v="0"/>
    <n v="0"/>
    <n v="0"/>
    <n v="0"/>
    <n v="0"/>
    <n v="0"/>
    <n v="0"/>
    <n v="0"/>
    <n v="0"/>
    <n v="0"/>
    <n v="0"/>
    <m/>
    <n v="0"/>
    <n v="5"/>
    <n v="16"/>
    <n v="22"/>
    <m/>
    <n v="0"/>
    <n v="-25"/>
    <n v="-49"/>
    <n v="-78"/>
    <m/>
  </r>
  <r>
    <n v="186015051"/>
    <x v="68"/>
    <x v="1"/>
    <m/>
    <x v="1"/>
    <x v="17"/>
    <x v="6"/>
    <n v="6970"/>
    <s v="Linda Trautwein"/>
    <x v="9"/>
    <n v="0"/>
    <n v="0"/>
    <n v="0"/>
    <n v="0"/>
    <m/>
    <n v="0"/>
    <n v="0"/>
    <n v="0"/>
    <n v="0"/>
    <n v="0"/>
    <n v="0"/>
    <n v="0"/>
    <n v="0"/>
    <n v="0"/>
    <n v="0"/>
    <n v="0"/>
    <n v="0"/>
    <n v="0"/>
    <n v="0"/>
    <m/>
    <n v="0"/>
    <n v="5"/>
    <n v="16"/>
    <n v="22"/>
    <m/>
    <n v="26"/>
    <n v="26"/>
    <n v="27"/>
    <n v="23"/>
    <m/>
  </r>
  <r>
    <n v="186015051"/>
    <x v="68"/>
    <x v="1"/>
    <m/>
    <x v="1"/>
    <x v="17"/>
    <x v="6"/>
    <n v="6970"/>
    <s v="Linda Trautwein"/>
    <x v="10"/>
    <n v="0"/>
    <n v="0"/>
    <n v="0"/>
    <n v="0"/>
    <n v="0"/>
    <n v="0"/>
    <n v="0"/>
    <n v="0"/>
    <n v="0"/>
    <n v="0"/>
    <n v="0"/>
    <n v="0"/>
    <n v="0"/>
    <n v="0"/>
    <n v="0"/>
    <n v="0"/>
    <n v="0"/>
    <n v="0"/>
    <n v="0"/>
    <m/>
    <n v="0"/>
    <n v="34850"/>
    <n v="111520"/>
    <n v="153340"/>
    <m/>
    <n v="181220"/>
    <n v="181220"/>
    <n v="188190"/>
    <n v="160310"/>
    <m/>
  </r>
  <r>
    <n v="186015051"/>
    <x v="68"/>
    <x v="1"/>
    <m/>
    <x v="1"/>
    <x v="17"/>
    <x v="6"/>
    <n v="6970"/>
    <s v="Linda Trautwein"/>
    <x v="11"/>
    <m/>
    <m/>
    <m/>
    <m/>
    <n v="0"/>
    <m/>
    <m/>
    <m/>
    <m/>
    <n v="0"/>
    <m/>
    <m/>
    <m/>
    <m/>
    <n v="0"/>
    <m/>
    <m/>
    <m/>
    <m/>
    <m/>
    <n v="0"/>
    <n v="34850"/>
    <n v="111520"/>
    <n v="153340"/>
    <m/>
    <n v="0"/>
    <n v="0"/>
    <n v="0"/>
    <n v="0"/>
    <m/>
  </r>
  <r>
    <n v="186015051"/>
    <x v="68"/>
    <x v="1"/>
    <m/>
    <x v="1"/>
    <x v="17"/>
    <x v="6"/>
    <n v="6970"/>
    <s v="Linda Trautwein"/>
    <x v="12"/>
    <m/>
    <m/>
    <m/>
    <m/>
    <m/>
    <m/>
    <m/>
    <m/>
    <m/>
    <m/>
    <m/>
    <m/>
    <m/>
    <n v="0"/>
    <m/>
    <m/>
    <m/>
    <m/>
    <n v="0"/>
    <n v="0"/>
    <n v="0"/>
    <n v="10"/>
    <n v="42"/>
    <n v="35"/>
    <n v="0"/>
    <n v="26"/>
    <n v="25"/>
    <n v="25"/>
    <n v="25"/>
    <n v="0"/>
  </r>
  <r>
    <n v="186015053"/>
    <x v="69"/>
    <x v="6"/>
    <m/>
    <x v="1"/>
    <x v="17"/>
    <x v="4"/>
    <n v="4702.1499999999996"/>
    <s v="Vicky Allen"/>
    <x v="0"/>
    <m/>
    <m/>
    <m/>
    <m/>
    <m/>
    <m/>
    <m/>
    <m/>
    <m/>
    <n v="0"/>
    <m/>
    <m/>
    <m/>
    <m/>
    <n v="0"/>
    <n v="0"/>
    <n v="0"/>
    <n v="0"/>
    <n v="0"/>
    <m/>
    <n v="0"/>
    <n v="0"/>
    <n v="0"/>
    <n v="0"/>
    <m/>
    <n v="-35"/>
    <n v="-30"/>
    <n v="-30"/>
    <n v="-22"/>
    <m/>
  </r>
  <r>
    <n v="186015053"/>
    <x v="69"/>
    <x v="6"/>
    <m/>
    <x v="1"/>
    <x v="17"/>
    <x v="4"/>
    <n v="4702.1499999999996"/>
    <s v="Vicky Allen"/>
    <x v="1"/>
    <m/>
    <m/>
    <m/>
    <m/>
    <m/>
    <m/>
    <m/>
    <m/>
    <m/>
    <n v="0"/>
    <m/>
    <m/>
    <m/>
    <m/>
    <n v="0"/>
    <n v="0"/>
    <n v="0"/>
    <n v="0"/>
    <n v="0"/>
    <m/>
    <n v="0"/>
    <n v="0"/>
    <n v="0"/>
    <n v="0"/>
    <m/>
    <n v="1"/>
    <n v="-4"/>
    <n v="10"/>
    <n v="-1"/>
    <m/>
  </r>
  <r>
    <n v="186015053"/>
    <x v="69"/>
    <x v="6"/>
    <m/>
    <x v="1"/>
    <x v="17"/>
    <x v="4"/>
    <n v="4702.1499999999996"/>
    <s v="Vicky Allen"/>
    <x v="2"/>
    <m/>
    <m/>
    <m/>
    <m/>
    <m/>
    <m/>
    <m/>
    <m/>
    <m/>
    <n v="0"/>
    <m/>
    <m/>
    <m/>
    <m/>
    <n v="0"/>
    <n v="0"/>
    <n v="0"/>
    <n v="0"/>
    <n v="0"/>
    <n v="0"/>
    <n v="0"/>
    <n v="0"/>
    <n v="9"/>
    <n v="22"/>
    <n v="0"/>
    <n v="0"/>
    <n v="0"/>
    <n v="0"/>
    <n v="0"/>
    <n v="0"/>
  </r>
  <r>
    <n v="186015053"/>
    <x v="69"/>
    <x v="6"/>
    <m/>
    <x v="1"/>
    <x v="17"/>
    <x v="4"/>
    <n v="4702.1499999999996"/>
    <s v="Vicky Allen"/>
    <x v="3"/>
    <n v="0"/>
    <n v="0"/>
    <n v="0"/>
    <n v="0"/>
    <m/>
    <n v="0"/>
    <n v="0"/>
    <n v="0"/>
    <n v="0"/>
    <m/>
    <n v="0"/>
    <n v="0"/>
    <n v="0"/>
    <n v="0"/>
    <m/>
    <n v="0"/>
    <n v="0"/>
    <n v="0"/>
    <n v="0"/>
    <n v="0"/>
    <n v="0"/>
    <n v="0"/>
    <n v="0"/>
    <n v="0"/>
    <n v="0"/>
    <n v="34"/>
    <n v="34"/>
    <n v="20"/>
    <n v="23"/>
    <n v="0"/>
  </r>
  <r>
    <n v="186015053"/>
    <x v="69"/>
    <x v="6"/>
    <m/>
    <x v="1"/>
    <x v="17"/>
    <x v="4"/>
    <n v="4702.1499999999996"/>
    <s v="Vicky Allen"/>
    <x v="4"/>
    <m/>
    <m/>
    <m/>
    <m/>
    <m/>
    <m/>
    <m/>
    <m/>
    <m/>
    <n v="0"/>
    <m/>
    <m/>
    <m/>
    <m/>
    <n v="0"/>
    <n v="0"/>
    <n v="0"/>
    <n v="0"/>
    <n v="0"/>
    <n v="0"/>
    <n v="0"/>
    <n v="0"/>
    <n v="9"/>
    <n v="22"/>
    <n v="0"/>
    <n v="34"/>
    <n v="34"/>
    <n v="20"/>
    <n v="23"/>
    <n v="0"/>
  </r>
  <r>
    <n v="186015053"/>
    <x v="69"/>
    <x v="6"/>
    <m/>
    <x v="1"/>
    <x v="17"/>
    <x v="4"/>
    <n v="4702.1499999999996"/>
    <s v="Vicky Allen"/>
    <x v="5"/>
    <n v="0"/>
    <n v="0"/>
    <n v="0"/>
    <n v="0"/>
    <m/>
    <n v="0"/>
    <n v="0"/>
    <n v="0"/>
    <n v="0"/>
    <n v="0"/>
    <n v="0"/>
    <n v="0"/>
    <n v="0"/>
    <n v="0"/>
    <n v="0"/>
    <n v="0"/>
    <n v="0"/>
    <n v="0"/>
    <n v="0"/>
    <n v="0"/>
    <n v="0"/>
    <n v="1"/>
    <n v="3"/>
    <n v="8"/>
    <n v="0"/>
    <n v="20"/>
    <n v="28"/>
    <n v="27"/>
    <n v="32"/>
    <n v="0"/>
  </r>
  <r>
    <n v="186015053"/>
    <x v="69"/>
    <x v="6"/>
    <m/>
    <x v="1"/>
    <x v="17"/>
    <x v="4"/>
    <n v="4702.1499999999996"/>
    <s v="Vicky Allen"/>
    <x v="6"/>
    <n v="0"/>
    <n v="0"/>
    <n v="0"/>
    <n v="0"/>
    <n v="0"/>
    <n v="0"/>
    <n v="0"/>
    <n v="0"/>
    <n v="0"/>
    <n v="0"/>
    <n v="0"/>
    <n v="0"/>
    <n v="0"/>
    <n v="0"/>
    <n v="0"/>
    <n v="0"/>
    <n v="0"/>
    <n v="0"/>
    <n v="0"/>
    <n v="0"/>
    <n v="0"/>
    <n v="0"/>
    <n v="1"/>
    <n v="1"/>
    <m/>
    <n v="0"/>
    <n v="0"/>
    <n v="0"/>
    <n v="0"/>
    <m/>
  </r>
  <r>
    <n v="186015053"/>
    <x v="69"/>
    <x v="6"/>
    <m/>
    <x v="1"/>
    <x v="17"/>
    <x v="4"/>
    <n v="4702.1499999999996"/>
    <s v="Vicky Allen"/>
    <x v="7"/>
    <m/>
    <m/>
    <m/>
    <m/>
    <m/>
    <m/>
    <m/>
    <m/>
    <m/>
    <m/>
    <m/>
    <m/>
    <m/>
    <m/>
    <m/>
    <n v="0"/>
    <n v="0"/>
    <n v="0"/>
    <n v="0"/>
    <n v="0"/>
    <n v="0"/>
    <n v="0"/>
    <n v="7"/>
    <n v="11"/>
    <n v="0"/>
    <n v="0"/>
    <n v="0"/>
    <n v="0"/>
    <n v="0"/>
    <n v="0"/>
  </r>
  <r>
    <n v="186015053"/>
    <x v="69"/>
    <x v="6"/>
    <m/>
    <x v="1"/>
    <x v="17"/>
    <x v="4"/>
    <n v="4702.1499999999996"/>
    <s v="Vicky Allen"/>
    <x v="8"/>
    <n v="0"/>
    <n v="0"/>
    <n v="0"/>
    <n v="0"/>
    <m/>
    <n v="0"/>
    <n v="0"/>
    <n v="0"/>
    <n v="0"/>
    <n v="0"/>
    <n v="0"/>
    <n v="0"/>
    <n v="0"/>
    <n v="0"/>
    <n v="0"/>
    <n v="0"/>
    <n v="0"/>
    <n v="0"/>
    <n v="0"/>
    <m/>
    <n v="0"/>
    <n v="9"/>
    <n v="12"/>
    <n v="16"/>
    <m/>
    <n v="-4"/>
    <n v="-32"/>
    <n v="-59"/>
    <n v="-91"/>
    <m/>
  </r>
  <r>
    <n v="186015053"/>
    <x v="69"/>
    <x v="6"/>
    <m/>
    <x v="1"/>
    <x v="17"/>
    <x v="4"/>
    <n v="4702.1499999999996"/>
    <s v="Vicky Allen"/>
    <x v="9"/>
    <n v="0"/>
    <n v="0"/>
    <n v="0"/>
    <n v="0"/>
    <m/>
    <n v="0"/>
    <n v="0"/>
    <n v="0"/>
    <n v="0"/>
    <n v="0"/>
    <n v="0"/>
    <n v="0"/>
    <n v="0"/>
    <n v="0"/>
    <n v="0"/>
    <n v="0"/>
    <n v="0"/>
    <n v="0"/>
    <n v="0"/>
    <m/>
    <n v="0"/>
    <n v="9"/>
    <n v="12"/>
    <n v="16"/>
    <m/>
    <n v="31"/>
    <n v="33"/>
    <n v="36"/>
    <n v="26"/>
    <m/>
  </r>
  <r>
    <n v="186015053"/>
    <x v="69"/>
    <x v="6"/>
    <m/>
    <x v="1"/>
    <x v="17"/>
    <x v="4"/>
    <n v="4702.1499999999996"/>
    <s v="Vicky Allen"/>
    <x v="10"/>
    <n v="0"/>
    <n v="0"/>
    <n v="0"/>
    <n v="0"/>
    <n v="0"/>
    <n v="0"/>
    <n v="0"/>
    <n v="0"/>
    <n v="0"/>
    <n v="0"/>
    <n v="0"/>
    <n v="0"/>
    <n v="0"/>
    <n v="0"/>
    <n v="0"/>
    <n v="0"/>
    <n v="0"/>
    <n v="0"/>
    <n v="0"/>
    <m/>
    <n v="0"/>
    <n v="42319.35"/>
    <n v="56425.799999999996"/>
    <n v="75234.399999999994"/>
    <m/>
    <n v="145766.65"/>
    <n v="155170.94999999998"/>
    <n v="169277.4"/>
    <n v="122255.9"/>
    <m/>
  </r>
  <r>
    <n v="186015053"/>
    <x v="69"/>
    <x v="6"/>
    <m/>
    <x v="1"/>
    <x v="17"/>
    <x v="4"/>
    <n v="4702.1499999999996"/>
    <s v="Vicky Allen"/>
    <x v="11"/>
    <m/>
    <m/>
    <m/>
    <m/>
    <n v="0"/>
    <m/>
    <m/>
    <m/>
    <m/>
    <n v="0"/>
    <m/>
    <m/>
    <m/>
    <m/>
    <n v="0"/>
    <m/>
    <m/>
    <m/>
    <m/>
    <m/>
    <n v="0"/>
    <n v="42319.35"/>
    <n v="56425.799999999996"/>
    <n v="75234.399999999994"/>
    <m/>
    <n v="0"/>
    <n v="0"/>
    <n v="0"/>
    <n v="0"/>
    <m/>
  </r>
  <r>
    <n v="186015053"/>
    <x v="69"/>
    <x v="6"/>
    <m/>
    <x v="1"/>
    <x v="17"/>
    <x v="4"/>
    <n v="4702.1499999999996"/>
    <s v="Vicky Allen"/>
    <x v="12"/>
    <m/>
    <m/>
    <m/>
    <m/>
    <m/>
    <m/>
    <m/>
    <m/>
    <m/>
    <m/>
    <m/>
    <m/>
    <m/>
    <n v="0"/>
    <m/>
    <m/>
    <m/>
    <m/>
    <n v="0"/>
    <n v="0"/>
    <n v="0"/>
    <n v="0"/>
    <n v="9"/>
    <n v="22"/>
    <n v="0"/>
    <n v="35"/>
    <n v="30"/>
    <n v="30"/>
    <n v="22"/>
    <n v="0"/>
  </r>
  <r>
    <n v="186015054"/>
    <x v="70"/>
    <x v="1"/>
    <m/>
    <x v="1"/>
    <x v="17"/>
    <x v="3"/>
    <n v="8380.91"/>
    <s v="Linda Trautwein"/>
    <x v="0"/>
    <m/>
    <m/>
    <m/>
    <m/>
    <m/>
    <m/>
    <m/>
    <m/>
    <m/>
    <n v="0"/>
    <m/>
    <m/>
    <m/>
    <m/>
    <n v="0"/>
    <n v="0"/>
    <n v="0"/>
    <n v="0"/>
    <n v="0"/>
    <m/>
    <n v="0"/>
    <n v="0"/>
    <n v="0"/>
    <n v="0"/>
    <m/>
    <n v="-25"/>
    <n v="-25"/>
    <n v="-25"/>
    <n v="-25"/>
    <m/>
  </r>
  <r>
    <n v="186015054"/>
    <x v="70"/>
    <x v="1"/>
    <m/>
    <x v="1"/>
    <x v="17"/>
    <x v="3"/>
    <n v="8380.91"/>
    <s v="Linda Trautwein"/>
    <x v="1"/>
    <m/>
    <m/>
    <m/>
    <m/>
    <m/>
    <m/>
    <m/>
    <m/>
    <m/>
    <n v="0"/>
    <m/>
    <m/>
    <m/>
    <m/>
    <n v="0"/>
    <n v="0"/>
    <n v="0"/>
    <n v="0"/>
    <n v="0"/>
    <m/>
    <n v="0"/>
    <n v="0"/>
    <n v="0"/>
    <n v="0"/>
    <m/>
    <n v="1"/>
    <n v="0"/>
    <n v="0"/>
    <n v="0"/>
    <m/>
  </r>
  <r>
    <n v="186015054"/>
    <x v="70"/>
    <x v="1"/>
    <m/>
    <x v="1"/>
    <x v="17"/>
    <x v="3"/>
    <n v="8380.91"/>
    <s v="Linda Trautwein"/>
    <x v="2"/>
    <m/>
    <m/>
    <m/>
    <m/>
    <m/>
    <m/>
    <m/>
    <m/>
    <m/>
    <n v="0"/>
    <m/>
    <m/>
    <m/>
    <m/>
    <n v="0"/>
    <n v="0"/>
    <n v="0"/>
    <n v="0"/>
    <n v="0"/>
    <n v="0"/>
    <n v="0"/>
    <n v="16"/>
    <n v="39"/>
    <n v="35"/>
    <n v="0"/>
    <n v="0"/>
    <n v="0"/>
    <n v="0"/>
    <n v="0"/>
    <n v="0"/>
  </r>
  <r>
    <n v="186015054"/>
    <x v="70"/>
    <x v="1"/>
    <m/>
    <x v="1"/>
    <x v="17"/>
    <x v="3"/>
    <n v="8380.91"/>
    <s v="Linda Trautwein"/>
    <x v="3"/>
    <n v="0"/>
    <n v="0"/>
    <n v="0"/>
    <n v="0"/>
    <m/>
    <n v="0"/>
    <n v="0"/>
    <n v="0"/>
    <n v="0"/>
    <m/>
    <n v="0"/>
    <n v="0"/>
    <n v="0"/>
    <n v="0"/>
    <m/>
    <n v="0"/>
    <n v="0"/>
    <n v="0"/>
    <n v="0"/>
    <n v="0"/>
    <n v="0"/>
    <n v="0"/>
    <n v="0"/>
    <n v="0"/>
    <n v="0"/>
    <n v="24"/>
    <n v="25"/>
    <n v="25"/>
    <n v="25"/>
    <n v="0"/>
  </r>
  <r>
    <n v="186015054"/>
    <x v="70"/>
    <x v="1"/>
    <m/>
    <x v="1"/>
    <x v="17"/>
    <x v="3"/>
    <n v="8380.91"/>
    <s v="Linda Trautwein"/>
    <x v="4"/>
    <m/>
    <m/>
    <m/>
    <m/>
    <m/>
    <m/>
    <m/>
    <m/>
    <m/>
    <n v="0"/>
    <m/>
    <m/>
    <m/>
    <m/>
    <n v="0"/>
    <n v="0"/>
    <n v="0"/>
    <n v="0"/>
    <n v="0"/>
    <n v="0"/>
    <n v="0"/>
    <n v="16"/>
    <n v="39"/>
    <n v="35"/>
    <n v="0"/>
    <n v="24"/>
    <n v="25"/>
    <n v="25"/>
    <n v="25"/>
    <n v="0"/>
  </r>
  <r>
    <n v="186015054"/>
    <x v="70"/>
    <x v="1"/>
    <m/>
    <x v="1"/>
    <x v="17"/>
    <x v="3"/>
    <n v="8380.91"/>
    <s v="Linda Trautwein"/>
    <x v="5"/>
    <n v="0"/>
    <n v="0"/>
    <n v="0"/>
    <n v="0"/>
    <m/>
    <n v="0"/>
    <n v="0"/>
    <n v="0"/>
    <n v="0"/>
    <n v="0"/>
    <n v="0"/>
    <n v="0"/>
    <n v="0"/>
    <n v="0"/>
    <n v="0"/>
    <n v="0"/>
    <n v="0"/>
    <n v="0"/>
    <n v="0"/>
    <n v="0"/>
    <n v="0"/>
    <n v="5"/>
    <n v="7"/>
    <n v="27"/>
    <n v="0"/>
    <n v="22"/>
    <n v="25"/>
    <n v="24"/>
    <n v="29"/>
    <n v="0"/>
  </r>
  <r>
    <n v="186015054"/>
    <x v="70"/>
    <x v="1"/>
    <m/>
    <x v="1"/>
    <x v="17"/>
    <x v="3"/>
    <n v="8380.91"/>
    <s v="Linda Trautwein"/>
    <x v="6"/>
    <n v="0"/>
    <n v="0"/>
    <n v="0"/>
    <n v="0"/>
    <n v="0"/>
    <n v="0"/>
    <n v="0"/>
    <n v="0"/>
    <n v="0"/>
    <n v="0"/>
    <n v="0"/>
    <n v="0"/>
    <n v="0"/>
    <n v="0"/>
    <n v="0"/>
    <n v="0"/>
    <n v="0"/>
    <n v="0"/>
    <n v="0"/>
    <n v="0"/>
    <n v="0"/>
    <n v="0"/>
    <n v="3"/>
    <n v="3"/>
    <m/>
    <n v="1"/>
    <n v="0"/>
    <n v="0"/>
    <n v="0"/>
    <m/>
  </r>
  <r>
    <n v="186015054"/>
    <x v="70"/>
    <x v="1"/>
    <m/>
    <x v="1"/>
    <x v="17"/>
    <x v="3"/>
    <n v="8380.91"/>
    <s v="Linda Trautwein"/>
    <x v="7"/>
    <m/>
    <m/>
    <m/>
    <m/>
    <m/>
    <m/>
    <m/>
    <m/>
    <m/>
    <m/>
    <m/>
    <m/>
    <m/>
    <m/>
    <m/>
    <n v="0"/>
    <n v="0"/>
    <n v="0"/>
    <n v="0"/>
    <n v="0"/>
    <n v="0"/>
    <n v="5"/>
    <n v="31"/>
    <n v="30"/>
    <n v="0"/>
    <n v="0"/>
    <n v="0"/>
    <n v="0"/>
    <n v="0"/>
    <n v="0"/>
  </r>
  <r>
    <n v="186015054"/>
    <x v="70"/>
    <x v="1"/>
    <m/>
    <x v="1"/>
    <x v="17"/>
    <x v="3"/>
    <n v="8380.91"/>
    <s v="Linda Trautwein"/>
    <x v="8"/>
    <n v="0"/>
    <n v="0"/>
    <n v="0"/>
    <n v="0"/>
    <m/>
    <n v="0"/>
    <n v="0"/>
    <n v="0"/>
    <n v="0"/>
    <n v="0"/>
    <n v="0"/>
    <n v="0"/>
    <n v="0"/>
    <n v="0"/>
    <n v="0"/>
    <n v="0"/>
    <n v="0"/>
    <n v="0"/>
    <n v="0"/>
    <m/>
    <n v="0"/>
    <n v="11"/>
    <n v="18"/>
    <n v="23"/>
    <m/>
    <n v="1"/>
    <n v="-24"/>
    <n v="-48"/>
    <n v="-77"/>
    <m/>
  </r>
  <r>
    <n v="186015054"/>
    <x v="70"/>
    <x v="1"/>
    <m/>
    <x v="1"/>
    <x v="17"/>
    <x v="3"/>
    <n v="8380.91"/>
    <s v="Linda Trautwein"/>
    <x v="9"/>
    <n v="0"/>
    <n v="0"/>
    <n v="0"/>
    <n v="0"/>
    <m/>
    <n v="0"/>
    <n v="0"/>
    <n v="0"/>
    <n v="0"/>
    <n v="0"/>
    <n v="0"/>
    <n v="0"/>
    <n v="0"/>
    <n v="0"/>
    <n v="0"/>
    <n v="0"/>
    <n v="0"/>
    <n v="0"/>
    <n v="0"/>
    <m/>
    <n v="0"/>
    <n v="11"/>
    <n v="18"/>
    <n v="23"/>
    <m/>
    <n v="26"/>
    <n v="26"/>
    <n v="27"/>
    <n v="23"/>
    <m/>
  </r>
  <r>
    <n v="186015054"/>
    <x v="70"/>
    <x v="1"/>
    <m/>
    <x v="1"/>
    <x v="17"/>
    <x v="3"/>
    <n v="8380.91"/>
    <s v="Linda Trautwein"/>
    <x v="10"/>
    <n v="0"/>
    <n v="0"/>
    <n v="0"/>
    <n v="0"/>
    <n v="0"/>
    <n v="0"/>
    <n v="0"/>
    <n v="0"/>
    <n v="0"/>
    <n v="0"/>
    <n v="0"/>
    <n v="0"/>
    <n v="0"/>
    <n v="0"/>
    <n v="0"/>
    <n v="0"/>
    <n v="0"/>
    <n v="0"/>
    <n v="0"/>
    <m/>
    <n v="0"/>
    <n v="92190.01"/>
    <n v="150856.38"/>
    <n v="192760.93"/>
    <m/>
    <n v="217903.66"/>
    <n v="217903.66"/>
    <n v="226284.57"/>
    <n v="192760.93"/>
    <m/>
  </r>
  <r>
    <n v="186015054"/>
    <x v="70"/>
    <x v="1"/>
    <m/>
    <x v="1"/>
    <x v="17"/>
    <x v="3"/>
    <n v="8380.91"/>
    <s v="Linda Trautwein"/>
    <x v="11"/>
    <m/>
    <m/>
    <m/>
    <m/>
    <n v="0"/>
    <m/>
    <m/>
    <m/>
    <m/>
    <n v="0"/>
    <m/>
    <m/>
    <m/>
    <m/>
    <n v="0"/>
    <m/>
    <m/>
    <m/>
    <m/>
    <m/>
    <n v="0"/>
    <n v="92190.01"/>
    <n v="150856.38"/>
    <n v="192760.93"/>
    <m/>
    <n v="8380.91"/>
    <n v="0"/>
    <n v="0"/>
    <n v="0"/>
    <m/>
  </r>
  <r>
    <n v="186015054"/>
    <x v="70"/>
    <x v="1"/>
    <m/>
    <x v="1"/>
    <x v="17"/>
    <x v="3"/>
    <n v="8380.91"/>
    <s v="Linda Trautwein"/>
    <x v="12"/>
    <m/>
    <m/>
    <m/>
    <m/>
    <m/>
    <m/>
    <m/>
    <m/>
    <m/>
    <m/>
    <m/>
    <m/>
    <m/>
    <n v="0"/>
    <m/>
    <m/>
    <m/>
    <m/>
    <n v="0"/>
    <n v="0"/>
    <n v="0"/>
    <n v="16"/>
    <n v="39"/>
    <n v="35"/>
    <n v="0"/>
    <n v="25"/>
    <n v="25"/>
    <n v="25"/>
    <n v="25"/>
    <n v="0"/>
  </r>
  <r>
    <n v="186015055"/>
    <x v="71"/>
    <x v="1"/>
    <m/>
    <x v="1"/>
    <x v="17"/>
    <x v="3"/>
    <n v="2000"/>
    <s v="Sharon Bibbo"/>
    <x v="0"/>
    <m/>
    <m/>
    <m/>
    <m/>
    <m/>
    <m/>
    <m/>
    <m/>
    <m/>
    <n v="0"/>
    <m/>
    <m/>
    <m/>
    <m/>
    <n v="0"/>
    <n v="0"/>
    <n v="0"/>
    <n v="0"/>
    <n v="0"/>
    <m/>
    <n v="0"/>
    <n v="0"/>
    <n v="0"/>
    <n v="0"/>
    <m/>
    <n v="-15"/>
    <n v="-35"/>
    <n v="-30"/>
    <n v="-30"/>
    <m/>
  </r>
  <r>
    <n v="186015055"/>
    <x v="71"/>
    <x v="1"/>
    <m/>
    <x v="1"/>
    <x v="17"/>
    <x v="3"/>
    <n v="2000"/>
    <s v="Sharon Bibbo"/>
    <x v="1"/>
    <m/>
    <m/>
    <m/>
    <m/>
    <m/>
    <m/>
    <m/>
    <m/>
    <m/>
    <n v="0"/>
    <m/>
    <m/>
    <m/>
    <m/>
    <n v="0"/>
    <n v="0"/>
    <n v="0"/>
    <n v="0"/>
    <n v="0"/>
    <m/>
    <n v="0"/>
    <n v="0"/>
    <n v="0"/>
    <n v="0"/>
    <m/>
    <n v="-15"/>
    <n v="5"/>
    <n v="0"/>
    <n v="0"/>
    <m/>
  </r>
  <r>
    <n v="186015055"/>
    <x v="71"/>
    <x v="1"/>
    <m/>
    <x v="1"/>
    <x v="17"/>
    <x v="3"/>
    <n v="2000"/>
    <s v="Sharon Bibbo"/>
    <x v="2"/>
    <m/>
    <m/>
    <m/>
    <m/>
    <m/>
    <m/>
    <m/>
    <m/>
    <m/>
    <n v="0"/>
    <m/>
    <m/>
    <m/>
    <m/>
    <n v="0"/>
    <n v="0"/>
    <n v="0"/>
    <n v="0"/>
    <n v="0"/>
    <n v="0"/>
    <n v="0"/>
    <n v="0"/>
    <n v="0"/>
    <n v="0"/>
    <n v="0"/>
    <n v="0"/>
    <n v="0"/>
    <n v="0"/>
    <n v="0"/>
    <n v="0"/>
  </r>
  <r>
    <n v="186015055"/>
    <x v="71"/>
    <x v="1"/>
    <m/>
    <x v="1"/>
    <x v="17"/>
    <x v="3"/>
    <n v="2000"/>
    <s v="Sharon Bibbo"/>
    <x v="3"/>
    <n v="0"/>
    <n v="0"/>
    <n v="0"/>
    <n v="0"/>
    <m/>
    <n v="0"/>
    <n v="0"/>
    <n v="0"/>
    <n v="0"/>
    <m/>
    <n v="0"/>
    <n v="0"/>
    <n v="0"/>
    <n v="0"/>
    <m/>
    <n v="0"/>
    <n v="0"/>
    <n v="0"/>
    <n v="0"/>
    <n v="0"/>
    <n v="0"/>
    <n v="0"/>
    <n v="0"/>
    <n v="0"/>
    <n v="0"/>
    <n v="30"/>
    <n v="30"/>
    <n v="30"/>
    <n v="30"/>
    <n v="0"/>
  </r>
  <r>
    <n v="186015055"/>
    <x v="71"/>
    <x v="1"/>
    <m/>
    <x v="1"/>
    <x v="17"/>
    <x v="3"/>
    <n v="2000"/>
    <s v="Sharon Bibbo"/>
    <x v="4"/>
    <m/>
    <m/>
    <m/>
    <m/>
    <m/>
    <m/>
    <m/>
    <m/>
    <m/>
    <n v="0"/>
    <m/>
    <m/>
    <m/>
    <m/>
    <n v="0"/>
    <n v="0"/>
    <n v="0"/>
    <n v="0"/>
    <n v="0"/>
    <n v="0"/>
    <n v="0"/>
    <n v="0"/>
    <n v="0"/>
    <n v="0"/>
    <n v="0"/>
    <n v="30"/>
    <n v="30"/>
    <n v="30"/>
    <n v="30"/>
    <n v="0"/>
  </r>
  <r>
    <n v="186015055"/>
    <x v="71"/>
    <x v="1"/>
    <m/>
    <x v="1"/>
    <x v="17"/>
    <x v="3"/>
    <n v="2000"/>
    <s v="Sharon Bibbo"/>
    <x v="5"/>
    <n v="0"/>
    <n v="0"/>
    <n v="0"/>
    <n v="0"/>
    <m/>
    <n v="0"/>
    <n v="0"/>
    <n v="0"/>
    <n v="0"/>
    <n v="0"/>
    <n v="0"/>
    <n v="0"/>
    <n v="0"/>
    <n v="0"/>
    <n v="0"/>
    <n v="0"/>
    <n v="0"/>
    <n v="0"/>
    <n v="0"/>
    <n v="0"/>
    <n v="0"/>
    <n v="0"/>
    <n v="0"/>
    <n v="0"/>
    <n v="0"/>
    <n v="5"/>
    <n v="27.368421052631582"/>
    <n v="26.273684210526319"/>
    <n v="31.747368421052634"/>
    <n v="0"/>
  </r>
  <r>
    <n v="186015055"/>
    <x v="71"/>
    <x v="1"/>
    <m/>
    <x v="1"/>
    <x v="17"/>
    <x v="3"/>
    <n v="2000"/>
    <s v="Sharon Bibbo"/>
    <x v="6"/>
    <n v="0"/>
    <n v="0"/>
    <n v="0"/>
    <n v="0"/>
    <n v="0"/>
    <n v="0"/>
    <n v="0"/>
    <n v="0"/>
    <n v="0"/>
    <n v="0"/>
    <n v="0"/>
    <n v="0"/>
    <n v="0"/>
    <n v="0"/>
    <n v="0"/>
    <n v="0"/>
    <n v="0"/>
    <n v="0"/>
    <n v="0"/>
    <n v="0"/>
    <n v="0"/>
    <n v="0"/>
    <n v="0"/>
    <n v="0"/>
    <m/>
    <n v="0"/>
    <n v="0"/>
    <n v="0"/>
    <n v="0"/>
    <m/>
  </r>
  <r>
    <n v="186015055"/>
    <x v="71"/>
    <x v="1"/>
    <m/>
    <x v="1"/>
    <x v="17"/>
    <x v="3"/>
    <n v="2000"/>
    <s v="Sharon Bibbo"/>
    <x v="7"/>
    <m/>
    <m/>
    <m/>
    <m/>
    <m/>
    <m/>
    <m/>
    <m/>
    <m/>
    <m/>
    <m/>
    <m/>
    <m/>
    <m/>
    <m/>
    <n v="0"/>
    <n v="0"/>
    <n v="0"/>
    <n v="0"/>
    <n v="0"/>
    <n v="0"/>
    <n v="0"/>
    <n v="0"/>
    <n v="0"/>
    <n v="0"/>
    <n v="0"/>
    <n v="0"/>
    <n v="0"/>
    <n v="0"/>
    <n v="0"/>
  </r>
  <r>
    <n v="186015055"/>
    <x v="71"/>
    <x v="1"/>
    <m/>
    <x v="1"/>
    <x v="17"/>
    <x v="3"/>
    <n v="2000"/>
    <s v="Sharon Bibbo"/>
    <x v="8"/>
    <n v="0"/>
    <n v="0"/>
    <n v="0"/>
    <n v="0"/>
    <m/>
    <n v="0"/>
    <n v="0"/>
    <n v="0"/>
    <n v="0"/>
    <n v="0"/>
    <n v="0"/>
    <n v="0"/>
    <n v="0"/>
    <n v="0"/>
    <n v="0"/>
    <n v="0"/>
    <n v="0"/>
    <n v="0"/>
    <n v="0"/>
    <m/>
    <n v="0"/>
    <n v="0"/>
    <n v="0"/>
    <n v="0"/>
    <m/>
    <n v="-5"/>
    <n v="-32.368421052631582"/>
    <n v="-58.642105263157902"/>
    <n v="-90.389473684210543"/>
    <m/>
  </r>
  <r>
    <n v="186015055"/>
    <x v="71"/>
    <x v="1"/>
    <m/>
    <x v="1"/>
    <x v="17"/>
    <x v="3"/>
    <n v="2000"/>
    <s v="Sharon Bibbo"/>
    <x v="9"/>
    <n v="0"/>
    <n v="0"/>
    <n v="0"/>
    <n v="0"/>
    <m/>
    <n v="0"/>
    <n v="0"/>
    <n v="0"/>
    <n v="0"/>
    <n v="0"/>
    <n v="0"/>
    <n v="0"/>
    <n v="0"/>
    <n v="0"/>
    <n v="0"/>
    <n v="0"/>
    <n v="0"/>
    <n v="0"/>
    <n v="0"/>
    <m/>
    <n v="0"/>
    <n v="0"/>
    <n v="0"/>
    <n v="0"/>
    <m/>
    <n v="10"/>
    <n v="17.631578947368418"/>
    <n v="21.357894736842098"/>
    <n v="19.610526315789464"/>
    <m/>
  </r>
  <r>
    <n v="186015055"/>
    <x v="71"/>
    <x v="1"/>
    <m/>
    <x v="1"/>
    <x v="17"/>
    <x v="3"/>
    <n v="2000"/>
    <s v="Sharon Bibbo"/>
    <x v="10"/>
    <n v="0"/>
    <n v="0"/>
    <n v="0"/>
    <n v="0"/>
    <n v="0"/>
    <n v="0"/>
    <n v="0"/>
    <n v="0"/>
    <n v="0"/>
    <n v="0"/>
    <n v="0"/>
    <n v="0"/>
    <n v="0"/>
    <n v="0"/>
    <n v="0"/>
    <n v="0"/>
    <n v="0"/>
    <n v="0"/>
    <n v="0"/>
    <m/>
    <n v="0"/>
    <n v="0"/>
    <n v="0"/>
    <n v="0"/>
    <m/>
    <n v="20000"/>
    <n v="35263.157894736833"/>
    <n v="42715.789473684199"/>
    <n v="39221.052631578925"/>
    <m/>
  </r>
  <r>
    <n v="186015055"/>
    <x v="71"/>
    <x v="1"/>
    <m/>
    <x v="1"/>
    <x v="17"/>
    <x v="3"/>
    <n v="2000"/>
    <s v="Sharon Bibbo"/>
    <x v="11"/>
    <m/>
    <m/>
    <m/>
    <m/>
    <n v="0"/>
    <m/>
    <m/>
    <m/>
    <m/>
    <n v="0"/>
    <m/>
    <m/>
    <m/>
    <m/>
    <n v="0"/>
    <m/>
    <m/>
    <m/>
    <m/>
    <m/>
    <n v="0"/>
    <n v="0"/>
    <n v="0"/>
    <n v="0"/>
    <m/>
    <n v="0"/>
    <n v="0"/>
    <n v="0"/>
    <n v="0"/>
    <m/>
  </r>
  <r>
    <n v="186015055"/>
    <x v="71"/>
    <x v="1"/>
    <m/>
    <x v="1"/>
    <x v="17"/>
    <x v="3"/>
    <n v="2000"/>
    <s v="Sharon Bibbo"/>
    <x v="12"/>
    <m/>
    <m/>
    <m/>
    <m/>
    <m/>
    <m/>
    <m/>
    <m/>
    <m/>
    <m/>
    <m/>
    <m/>
    <m/>
    <n v="0"/>
    <m/>
    <m/>
    <m/>
    <m/>
    <n v="0"/>
    <n v="0"/>
    <n v="0"/>
    <n v="0"/>
    <n v="0"/>
    <n v="0"/>
    <n v="0"/>
    <n v="15"/>
    <n v="35"/>
    <n v="30"/>
    <n v="30"/>
    <n v="0"/>
  </r>
  <r>
    <n v="186015056"/>
    <x v="72"/>
    <x v="1"/>
    <m/>
    <x v="1"/>
    <x v="17"/>
    <x v="2"/>
    <n v="4770.22"/>
    <s v="Sharon Bibbo"/>
    <x v="0"/>
    <m/>
    <m/>
    <m/>
    <m/>
    <m/>
    <m/>
    <m/>
    <m/>
    <m/>
    <n v="0"/>
    <m/>
    <m/>
    <m/>
    <m/>
    <n v="0"/>
    <n v="0"/>
    <n v="0"/>
    <n v="0"/>
    <n v="0"/>
    <m/>
    <n v="0"/>
    <n v="0"/>
    <n v="0"/>
    <n v="0"/>
    <m/>
    <n v="0"/>
    <n v="0"/>
    <n v="0"/>
    <n v="0"/>
    <m/>
  </r>
  <r>
    <n v="186015056"/>
    <x v="72"/>
    <x v="1"/>
    <m/>
    <x v="1"/>
    <x v="17"/>
    <x v="2"/>
    <n v="4770.22"/>
    <s v="Sharon Bibbo"/>
    <x v="1"/>
    <m/>
    <m/>
    <m/>
    <m/>
    <m/>
    <m/>
    <m/>
    <m/>
    <m/>
    <n v="0"/>
    <m/>
    <m/>
    <m/>
    <m/>
    <n v="0"/>
    <n v="0"/>
    <n v="0"/>
    <n v="0"/>
    <n v="0"/>
    <m/>
    <n v="0"/>
    <n v="0"/>
    <n v="0"/>
    <n v="0"/>
    <m/>
    <n v="0"/>
    <n v="0"/>
    <n v="0"/>
    <n v="0"/>
    <m/>
  </r>
  <r>
    <n v="186015056"/>
    <x v="72"/>
    <x v="1"/>
    <m/>
    <x v="1"/>
    <x v="17"/>
    <x v="2"/>
    <n v="4770.22"/>
    <s v="Sharon Bibbo"/>
    <x v="2"/>
    <m/>
    <m/>
    <m/>
    <m/>
    <m/>
    <m/>
    <m/>
    <m/>
    <m/>
    <n v="0"/>
    <m/>
    <m/>
    <m/>
    <m/>
    <n v="0"/>
    <n v="0"/>
    <n v="0"/>
    <n v="0"/>
    <n v="0"/>
    <n v="0"/>
    <n v="0"/>
    <n v="0"/>
    <n v="0"/>
    <n v="0"/>
    <n v="0"/>
    <n v="0"/>
    <n v="0"/>
    <n v="0"/>
    <n v="0"/>
    <n v="0"/>
  </r>
  <r>
    <n v="186015056"/>
    <x v="72"/>
    <x v="1"/>
    <m/>
    <x v="1"/>
    <x v="17"/>
    <x v="2"/>
    <n v="4770.22"/>
    <s v="Sharon Bibbo"/>
    <x v="3"/>
    <n v="0"/>
    <n v="0"/>
    <n v="0"/>
    <n v="0"/>
    <m/>
    <n v="0"/>
    <n v="0"/>
    <n v="0"/>
    <n v="0"/>
    <m/>
    <n v="0"/>
    <n v="0"/>
    <n v="0"/>
    <n v="0"/>
    <m/>
    <n v="0"/>
    <n v="0"/>
    <n v="0"/>
    <n v="0"/>
    <n v="0"/>
    <n v="0"/>
    <n v="0"/>
    <n v="0"/>
    <n v="0"/>
    <n v="0"/>
    <n v="0"/>
    <n v="0"/>
    <n v="0"/>
    <n v="0"/>
    <n v="0"/>
  </r>
  <r>
    <n v="186015056"/>
    <x v="72"/>
    <x v="1"/>
    <m/>
    <x v="1"/>
    <x v="17"/>
    <x v="2"/>
    <n v="4770.22"/>
    <s v="Sharon Bibbo"/>
    <x v="4"/>
    <m/>
    <m/>
    <m/>
    <m/>
    <m/>
    <m/>
    <m/>
    <m/>
    <m/>
    <n v="0"/>
    <m/>
    <m/>
    <m/>
    <m/>
    <n v="0"/>
    <n v="0"/>
    <n v="0"/>
    <n v="0"/>
    <n v="0"/>
    <n v="0"/>
    <n v="0"/>
    <n v="0"/>
    <n v="0"/>
    <n v="0"/>
    <n v="0"/>
    <n v="0"/>
    <n v="0"/>
    <n v="0"/>
    <n v="0"/>
    <n v="0"/>
  </r>
  <r>
    <n v="186015056"/>
    <x v="72"/>
    <x v="1"/>
    <m/>
    <x v="1"/>
    <x v="17"/>
    <x v="2"/>
    <n v="4770.22"/>
    <s v="Sharon Bibbo"/>
    <x v="5"/>
    <n v="0"/>
    <n v="0"/>
    <n v="0"/>
    <n v="0"/>
    <m/>
    <n v="0"/>
    <n v="0"/>
    <n v="0"/>
    <n v="0"/>
    <n v="0"/>
    <n v="0"/>
    <n v="0"/>
    <n v="0"/>
    <n v="0"/>
    <n v="0"/>
    <n v="0"/>
    <n v="0"/>
    <n v="0"/>
    <n v="0"/>
    <n v="0"/>
    <n v="0"/>
    <n v="0"/>
    <n v="0"/>
    <n v="0"/>
    <n v="0"/>
    <n v="0"/>
    <n v="0"/>
    <n v="0"/>
    <n v="0"/>
    <n v="0"/>
  </r>
  <r>
    <n v="186015056"/>
    <x v="72"/>
    <x v="1"/>
    <m/>
    <x v="1"/>
    <x v="17"/>
    <x v="2"/>
    <n v="4770.22"/>
    <s v="Sharon Bibbo"/>
    <x v="6"/>
    <n v="0"/>
    <n v="0"/>
    <n v="0"/>
    <n v="0"/>
    <n v="0"/>
    <n v="0"/>
    <n v="0"/>
    <n v="0"/>
    <n v="0"/>
    <n v="0"/>
    <n v="0"/>
    <n v="0"/>
    <n v="0"/>
    <n v="0"/>
    <n v="0"/>
    <n v="0"/>
    <n v="0"/>
    <n v="0"/>
    <n v="0"/>
    <n v="0"/>
    <n v="0"/>
    <n v="0"/>
    <n v="0"/>
    <n v="0"/>
    <m/>
    <n v="0"/>
    <n v="0"/>
    <n v="0"/>
    <n v="0"/>
    <m/>
  </r>
  <r>
    <n v="186015056"/>
    <x v="72"/>
    <x v="1"/>
    <m/>
    <x v="1"/>
    <x v="17"/>
    <x v="2"/>
    <n v="4770.22"/>
    <s v="Sharon Bibbo"/>
    <x v="7"/>
    <m/>
    <m/>
    <m/>
    <m/>
    <m/>
    <m/>
    <m/>
    <m/>
    <m/>
    <m/>
    <m/>
    <m/>
    <m/>
    <m/>
    <m/>
    <n v="0"/>
    <n v="0"/>
    <n v="0"/>
    <n v="0"/>
    <n v="0"/>
    <n v="0"/>
    <n v="0"/>
    <n v="0"/>
    <n v="0"/>
    <n v="0"/>
    <n v="0"/>
    <n v="0"/>
    <n v="0"/>
    <n v="0"/>
    <n v="0"/>
  </r>
  <r>
    <n v="186015056"/>
    <x v="72"/>
    <x v="1"/>
    <m/>
    <x v="1"/>
    <x v="17"/>
    <x v="2"/>
    <n v="4770.22"/>
    <s v="Sharon Bibbo"/>
    <x v="8"/>
    <n v="0"/>
    <n v="0"/>
    <n v="0"/>
    <n v="0"/>
    <m/>
    <n v="0"/>
    <n v="0"/>
    <n v="0"/>
    <n v="0"/>
    <n v="0"/>
    <n v="0"/>
    <n v="0"/>
    <n v="0"/>
    <n v="0"/>
    <n v="0"/>
    <n v="0"/>
    <n v="0"/>
    <n v="0"/>
    <n v="0"/>
    <m/>
    <n v="0"/>
    <n v="0"/>
    <n v="0"/>
    <n v="0"/>
    <m/>
    <n v="0"/>
    <n v="0"/>
    <n v="0"/>
    <n v="0"/>
    <m/>
  </r>
  <r>
    <n v="186015056"/>
    <x v="72"/>
    <x v="1"/>
    <m/>
    <x v="1"/>
    <x v="17"/>
    <x v="2"/>
    <n v="4770.22"/>
    <s v="Sharon Bibbo"/>
    <x v="9"/>
    <n v="0"/>
    <n v="0"/>
    <n v="0"/>
    <n v="0"/>
    <m/>
    <n v="0"/>
    <n v="0"/>
    <n v="0"/>
    <n v="0"/>
    <n v="0"/>
    <n v="0"/>
    <n v="0"/>
    <n v="0"/>
    <n v="0"/>
    <n v="0"/>
    <n v="0"/>
    <n v="0"/>
    <n v="0"/>
    <n v="0"/>
    <m/>
    <n v="0"/>
    <n v="0"/>
    <n v="0"/>
    <n v="0"/>
    <m/>
    <n v="0"/>
    <n v="0"/>
    <n v="0"/>
    <n v="0"/>
    <m/>
  </r>
  <r>
    <n v="186015056"/>
    <x v="72"/>
    <x v="1"/>
    <m/>
    <x v="1"/>
    <x v="17"/>
    <x v="2"/>
    <n v="4770.22"/>
    <s v="Sharon Bibbo"/>
    <x v="10"/>
    <n v="0"/>
    <n v="0"/>
    <n v="0"/>
    <n v="0"/>
    <n v="0"/>
    <n v="0"/>
    <n v="0"/>
    <n v="0"/>
    <n v="0"/>
    <n v="0"/>
    <n v="0"/>
    <n v="0"/>
    <n v="0"/>
    <n v="0"/>
    <n v="0"/>
    <n v="0"/>
    <n v="0"/>
    <n v="0"/>
    <n v="0"/>
    <m/>
    <n v="0"/>
    <n v="0"/>
    <n v="0"/>
    <n v="0"/>
    <m/>
    <n v="0"/>
    <n v="0"/>
    <n v="0"/>
    <n v="0"/>
    <m/>
  </r>
  <r>
    <n v="186015056"/>
    <x v="72"/>
    <x v="1"/>
    <m/>
    <x v="1"/>
    <x v="17"/>
    <x v="2"/>
    <n v="4770.22"/>
    <s v="Sharon Bibbo"/>
    <x v="11"/>
    <m/>
    <m/>
    <m/>
    <m/>
    <n v="0"/>
    <m/>
    <m/>
    <m/>
    <m/>
    <n v="0"/>
    <m/>
    <m/>
    <m/>
    <m/>
    <n v="0"/>
    <m/>
    <m/>
    <m/>
    <m/>
    <m/>
    <n v="0"/>
    <n v="0"/>
    <n v="0"/>
    <n v="0"/>
    <m/>
    <n v="0"/>
    <n v="0"/>
    <n v="0"/>
    <n v="0"/>
    <m/>
  </r>
  <r>
    <n v="186015056"/>
    <x v="72"/>
    <x v="1"/>
    <m/>
    <x v="1"/>
    <x v="17"/>
    <x v="2"/>
    <n v="4770.22"/>
    <s v="Sharon Bibbo"/>
    <x v="12"/>
    <m/>
    <m/>
    <m/>
    <m/>
    <m/>
    <m/>
    <m/>
    <m/>
    <m/>
    <m/>
    <m/>
    <m/>
    <m/>
    <n v="0"/>
    <m/>
    <m/>
    <m/>
    <m/>
    <n v="0"/>
    <n v="0"/>
    <n v="0"/>
    <n v="0"/>
    <n v="0"/>
    <n v="0"/>
    <n v="0"/>
    <m/>
    <m/>
    <m/>
    <m/>
    <n v="0"/>
  </r>
  <r>
    <n v="186015060"/>
    <x v="73"/>
    <x v="1"/>
    <m/>
    <x v="1"/>
    <x v="9"/>
    <x v="6"/>
    <n v="6506.32"/>
    <s v="Linda Trautwein"/>
    <x v="0"/>
    <m/>
    <m/>
    <m/>
    <m/>
    <m/>
    <m/>
    <m/>
    <m/>
    <m/>
    <n v="0"/>
    <n v="0"/>
    <n v="0"/>
    <n v="151"/>
    <n v="-35"/>
    <n v="116"/>
    <n v="0"/>
    <n v="0"/>
    <n v="0"/>
    <n v="0"/>
    <m/>
    <n v="0"/>
    <n v="0"/>
    <n v="0"/>
    <n v="0"/>
    <m/>
    <n v="-40"/>
    <n v="-40"/>
    <n v="-35"/>
    <n v="-45"/>
    <m/>
  </r>
  <r>
    <n v="186015060"/>
    <x v="73"/>
    <x v="1"/>
    <m/>
    <x v="1"/>
    <x v="9"/>
    <x v="6"/>
    <n v="6506.32"/>
    <s v="Linda Trautwein"/>
    <x v="1"/>
    <m/>
    <m/>
    <m/>
    <m/>
    <m/>
    <m/>
    <m/>
    <m/>
    <m/>
    <n v="0"/>
    <m/>
    <m/>
    <n v="-55"/>
    <n v="0"/>
    <n v="-55"/>
    <n v="0"/>
    <n v="0"/>
    <n v="0"/>
    <n v="0"/>
    <m/>
    <n v="0"/>
    <n v="0"/>
    <n v="0"/>
    <n v="0"/>
    <m/>
    <n v="0"/>
    <n v="-5"/>
    <n v="-5"/>
    <n v="-15"/>
    <m/>
  </r>
  <r>
    <n v="186015060"/>
    <x v="73"/>
    <x v="1"/>
    <m/>
    <x v="1"/>
    <x v="9"/>
    <x v="6"/>
    <n v="6506.32"/>
    <s v="Linda Trautwein"/>
    <x v="2"/>
    <m/>
    <m/>
    <m/>
    <m/>
    <m/>
    <m/>
    <m/>
    <m/>
    <m/>
    <n v="0"/>
    <m/>
    <m/>
    <n v="151"/>
    <n v="0"/>
    <n v="0"/>
    <n v="10"/>
    <n v="25"/>
    <n v="30"/>
    <n v="40"/>
    <n v="105"/>
    <n v="25"/>
    <n v="41"/>
    <n v="62"/>
    <n v="20"/>
    <n v="0"/>
    <n v="0"/>
    <n v="0"/>
    <n v="0"/>
    <n v="0"/>
    <n v="0"/>
  </r>
  <r>
    <n v="186015060"/>
    <x v="73"/>
    <x v="1"/>
    <m/>
    <x v="1"/>
    <x v="9"/>
    <x v="6"/>
    <n v="6506.32"/>
    <s v="Linda Trautwein"/>
    <x v="3"/>
    <n v="0"/>
    <n v="0"/>
    <n v="0"/>
    <n v="0"/>
    <m/>
    <n v="0"/>
    <n v="0"/>
    <n v="0"/>
    <n v="0"/>
    <m/>
    <n v="0"/>
    <n v="0"/>
    <n v="0"/>
    <n v="0"/>
    <m/>
    <n v="11.870503597122301"/>
    <n v="16.618705035971221"/>
    <n v="22.949640287769782"/>
    <n v="28.330935251798557"/>
    <n v="79.769784172661872"/>
    <n v="45"/>
    <n v="45"/>
    <n v="40"/>
    <n v="55"/>
    <n v="0"/>
    <n v="40"/>
    <n v="45"/>
    <n v="40"/>
    <n v="60"/>
    <n v="0"/>
  </r>
  <r>
    <n v="186015060"/>
    <x v="73"/>
    <x v="1"/>
    <m/>
    <x v="1"/>
    <x v="9"/>
    <x v="6"/>
    <n v="6506.32"/>
    <s v="Linda Trautwein"/>
    <x v="4"/>
    <m/>
    <m/>
    <m/>
    <m/>
    <m/>
    <m/>
    <m/>
    <m/>
    <m/>
    <n v="0"/>
    <n v="0"/>
    <n v="0"/>
    <n v="0"/>
    <n v="0"/>
    <n v="0"/>
    <n v="10"/>
    <n v="25"/>
    <n v="30"/>
    <n v="40"/>
    <n v="105"/>
    <n v="25"/>
    <n v="41"/>
    <n v="62"/>
    <n v="20"/>
    <n v="0"/>
    <n v="40"/>
    <n v="45"/>
    <n v="40"/>
    <n v="60"/>
    <n v="0"/>
  </r>
  <r>
    <n v="186015060"/>
    <x v="73"/>
    <x v="1"/>
    <m/>
    <x v="1"/>
    <x v="9"/>
    <x v="6"/>
    <n v="6506.32"/>
    <s v="Linda Trautwein"/>
    <x v="5"/>
    <n v="0"/>
    <n v="0"/>
    <n v="0"/>
    <n v="0"/>
    <m/>
    <n v="0"/>
    <n v="0"/>
    <n v="0"/>
    <n v="0"/>
    <n v="0"/>
    <n v="0"/>
    <n v="0"/>
    <n v="0"/>
    <n v="11"/>
    <n v="11"/>
    <n v="14"/>
    <n v="13"/>
    <n v="21"/>
    <n v="22"/>
    <n v="70"/>
    <n v="19"/>
    <n v="38"/>
    <n v="25"/>
    <n v="34"/>
    <n v="0"/>
    <n v="33.846050870147259"/>
    <n v="38.580990629183411"/>
    <n v="37.528781793842043"/>
    <n v="46.12182061579653"/>
    <n v="156.07764390896924"/>
  </r>
  <r>
    <n v="186015060"/>
    <x v="73"/>
    <x v="1"/>
    <m/>
    <x v="1"/>
    <x v="9"/>
    <x v="6"/>
    <n v="6506.32"/>
    <s v="Linda Trautwein"/>
    <x v="6"/>
    <n v="0"/>
    <n v="0"/>
    <n v="0"/>
    <n v="0"/>
    <n v="0"/>
    <n v="0"/>
    <n v="0"/>
    <n v="0"/>
    <n v="0"/>
    <n v="0"/>
    <n v="0"/>
    <n v="0"/>
    <n v="0"/>
    <n v="0"/>
    <n v="0"/>
    <n v="0"/>
    <n v="0"/>
    <n v="0"/>
    <n v="0"/>
    <n v="0"/>
    <n v="23"/>
    <n v="1"/>
    <n v="6"/>
    <n v="6"/>
    <m/>
    <n v="3"/>
    <n v="0"/>
    <n v="0"/>
    <n v="0"/>
    <m/>
  </r>
  <r>
    <n v="186015060"/>
    <x v="73"/>
    <x v="1"/>
    <m/>
    <x v="1"/>
    <x v="9"/>
    <x v="6"/>
    <n v="6506.32"/>
    <s v="Linda Trautwein"/>
    <x v="7"/>
    <m/>
    <m/>
    <m/>
    <m/>
    <m/>
    <m/>
    <m/>
    <m/>
    <m/>
    <m/>
    <m/>
    <m/>
    <m/>
    <m/>
    <m/>
    <n v="19"/>
    <n v="31"/>
    <n v="19"/>
    <n v="32"/>
    <n v="0"/>
    <n v="28"/>
    <n v="47"/>
    <n v="27"/>
    <n v="43"/>
    <n v="0"/>
    <n v="0"/>
    <n v="0"/>
    <n v="0"/>
    <n v="0"/>
    <n v="0"/>
  </r>
  <r>
    <n v="186015060"/>
    <x v="73"/>
    <x v="1"/>
    <n v="50"/>
    <x v="1"/>
    <x v="9"/>
    <x v="6"/>
    <n v="6506.32"/>
    <s v="Linda Trautwein"/>
    <x v="8"/>
    <n v="0"/>
    <n v="0"/>
    <n v="0"/>
    <n v="0"/>
    <m/>
    <n v="0"/>
    <n v="0"/>
    <n v="0"/>
    <n v="15"/>
    <n v="0"/>
    <n v="0"/>
    <n v="0"/>
    <n v="13"/>
    <n v="15"/>
    <n v="15"/>
    <n v="7"/>
    <n v="3"/>
    <n v="12"/>
    <n v="20"/>
    <m/>
    <n v="19"/>
    <n v="18"/>
    <n v="53"/>
    <n v="31"/>
    <m/>
    <n v="-2.8460508701472591"/>
    <n v="-41.42704149933067"/>
    <n v="-78.955823293172713"/>
    <n v="-125.07764390896924"/>
    <m/>
  </r>
  <r>
    <n v="186015060"/>
    <x v="73"/>
    <x v="1"/>
    <n v="50"/>
    <x v="1"/>
    <x v="9"/>
    <x v="6"/>
    <n v="6506.32"/>
    <s v="Linda Trautwein"/>
    <x v="9"/>
    <n v="0"/>
    <n v="0"/>
    <n v="0"/>
    <n v="0"/>
    <m/>
    <n v="0"/>
    <n v="0"/>
    <n v="0"/>
    <n v="15"/>
    <n v="0"/>
    <n v="0"/>
    <n v="0"/>
    <n v="13"/>
    <n v="15"/>
    <n v="15"/>
    <n v="7"/>
    <n v="3"/>
    <n v="12"/>
    <n v="20"/>
    <m/>
    <n v="19"/>
    <n v="18"/>
    <n v="53"/>
    <n v="31"/>
    <m/>
    <n v="37.153949129852741"/>
    <n v="38.572958500669337"/>
    <n v="36.044176706827287"/>
    <n v="34.922356091030757"/>
    <m/>
  </r>
  <r>
    <n v="186015060"/>
    <x v="73"/>
    <x v="1"/>
    <m/>
    <x v="1"/>
    <x v="9"/>
    <x v="6"/>
    <n v="6506.32"/>
    <s v="Linda Trautwein"/>
    <x v="10"/>
    <n v="0"/>
    <n v="0"/>
    <n v="0"/>
    <n v="0"/>
    <n v="0"/>
    <n v="0"/>
    <n v="0"/>
    <n v="0"/>
    <n v="113927.25"/>
    <n v="0"/>
    <n v="0"/>
    <n v="0"/>
    <n v="72848.958000000013"/>
    <n v="97594.799999999988"/>
    <n v="97594.799999999988"/>
    <n v="45544.24"/>
    <n v="19518.96"/>
    <n v="78075.839999999997"/>
    <n v="130126.39999999999"/>
    <m/>
    <n v="123620.07999999999"/>
    <n v="117113.76"/>
    <n v="344834.95999999996"/>
    <n v="201695.91999999998"/>
    <m/>
    <n v="241735.48230254347"/>
    <n v="250968.01135207491"/>
    <n v="234514.94779116451"/>
    <n v="227216.02388219524"/>
    <m/>
  </r>
  <r>
    <n v="186015060"/>
    <x v="73"/>
    <x v="1"/>
    <m/>
    <x v="1"/>
    <x v="9"/>
    <x v="6"/>
    <n v="6506.32"/>
    <s v="Linda Trautwein"/>
    <x v="11"/>
    <m/>
    <m/>
    <m/>
    <m/>
    <n v="0"/>
    <m/>
    <m/>
    <m/>
    <m/>
    <n v="0"/>
    <n v="0"/>
    <n v="0"/>
    <n v="72848.958000000013"/>
    <n v="97594.799999999988"/>
    <n v="97594.799999999988"/>
    <n v="45544.24"/>
    <n v="19518.96"/>
    <n v="78075.839999999997"/>
    <n v="130126.39999999999"/>
    <m/>
    <n v="123620.07999999999"/>
    <n v="117113.76"/>
    <n v="344834.95999999996"/>
    <n v="201695.91999999998"/>
    <m/>
    <n v="0"/>
    <n v="0"/>
    <n v="0"/>
    <n v="0"/>
    <m/>
  </r>
  <r>
    <n v="186015060"/>
    <x v="73"/>
    <x v="1"/>
    <m/>
    <x v="1"/>
    <x v="9"/>
    <x v="6"/>
    <n v="6506.32"/>
    <s v="Linda Trautwein"/>
    <x v="12"/>
    <m/>
    <m/>
    <m/>
    <m/>
    <m/>
    <m/>
    <m/>
    <m/>
    <m/>
    <m/>
    <m/>
    <m/>
    <m/>
    <n v="35"/>
    <n v="35"/>
    <n v="10"/>
    <n v="25"/>
    <n v="30"/>
    <n v="40"/>
    <n v="105"/>
    <n v="25"/>
    <n v="41"/>
    <n v="62"/>
    <n v="20"/>
    <n v="0"/>
    <n v="40"/>
    <n v="40"/>
    <n v="35"/>
    <n v="45"/>
    <n v="0"/>
  </r>
  <r>
    <n v="186015070"/>
    <x v="74"/>
    <x v="1"/>
    <m/>
    <x v="1"/>
    <x v="11"/>
    <x v="4"/>
    <n v="5012.5"/>
    <s v="Vicky Allen"/>
    <x v="0"/>
    <m/>
    <m/>
    <m/>
    <m/>
    <m/>
    <m/>
    <m/>
    <m/>
    <m/>
    <n v="0"/>
    <n v="0"/>
    <n v="0"/>
    <n v="0"/>
    <n v="0"/>
    <n v="0"/>
    <n v="0"/>
    <n v="0"/>
    <n v="0"/>
    <n v="0"/>
    <m/>
    <n v="0"/>
    <n v="0"/>
    <n v="0"/>
    <n v="0"/>
    <m/>
    <n v="-80"/>
    <n v="-70"/>
    <n v="-50"/>
    <n v="-80"/>
    <m/>
  </r>
  <r>
    <n v="186015070"/>
    <x v="74"/>
    <x v="1"/>
    <m/>
    <x v="1"/>
    <x v="11"/>
    <x v="4"/>
    <n v="5012.5"/>
    <s v="Vicky Allen"/>
    <x v="1"/>
    <m/>
    <m/>
    <m/>
    <m/>
    <m/>
    <m/>
    <m/>
    <m/>
    <m/>
    <n v="0"/>
    <m/>
    <m/>
    <n v="0"/>
    <n v="0"/>
    <n v="0"/>
    <n v="0"/>
    <n v="0"/>
    <n v="0"/>
    <n v="0"/>
    <m/>
    <n v="0"/>
    <n v="0"/>
    <n v="0"/>
    <n v="0"/>
    <m/>
    <n v="0"/>
    <n v="-30"/>
    <n v="-50"/>
    <n v="-10"/>
    <m/>
  </r>
  <r>
    <n v="186015070"/>
    <x v="74"/>
    <x v="1"/>
    <m/>
    <x v="1"/>
    <x v="11"/>
    <x v="4"/>
    <n v="5012.5"/>
    <s v="Vicky Allen"/>
    <x v="2"/>
    <m/>
    <m/>
    <m/>
    <m/>
    <m/>
    <m/>
    <m/>
    <m/>
    <m/>
    <n v="0"/>
    <m/>
    <m/>
    <n v="0"/>
    <n v="0"/>
    <n v="0"/>
    <n v="0"/>
    <n v="0"/>
    <n v="0"/>
    <n v="0"/>
    <n v="0"/>
    <n v="35"/>
    <n v="0"/>
    <n v="82"/>
    <n v="90"/>
    <n v="0"/>
    <n v="0"/>
    <n v="0"/>
    <n v="0"/>
    <n v="0"/>
    <n v="0"/>
  </r>
  <r>
    <n v="186015070"/>
    <x v="74"/>
    <x v="1"/>
    <m/>
    <x v="1"/>
    <x v="11"/>
    <x v="4"/>
    <n v="5012.5"/>
    <s v="Vicky Allen"/>
    <x v="3"/>
    <n v="0"/>
    <n v="0"/>
    <n v="0"/>
    <n v="0"/>
    <m/>
    <n v="0"/>
    <n v="0"/>
    <n v="0"/>
    <n v="0"/>
    <m/>
    <n v="0"/>
    <n v="0"/>
    <n v="0"/>
    <n v="0"/>
    <m/>
    <n v="0"/>
    <n v="0"/>
    <n v="0"/>
    <n v="0"/>
    <n v="0"/>
    <n v="0"/>
    <n v="0"/>
    <n v="0"/>
    <n v="0"/>
    <n v="0"/>
    <n v="80"/>
    <n v="100"/>
    <n v="100"/>
    <n v="90"/>
    <n v="0"/>
  </r>
  <r>
    <n v="186015070"/>
    <x v="74"/>
    <x v="1"/>
    <m/>
    <x v="1"/>
    <x v="11"/>
    <x v="4"/>
    <n v="5012.5"/>
    <s v="Vicky Allen"/>
    <x v="4"/>
    <m/>
    <m/>
    <m/>
    <m/>
    <m/>
    <m/>
    <m/>
    <m/>
    <m/>
    <n v="0"/>
    <n v="0"/>
    <n v="0"/>
    <n v="0"/>
    <n v="0"/>
    <n v="0"/>
    <n v="0"/>
    <n v="0"/>
    <n v="0"/>
    <n v="0"/>
    <n v="0"/>
    <n v="35"/>
    <n v="0"/>
    <n v="82"/>
    <n v="90"/>
    <n v="0"/>
    <n v="80"/>
    <n v="100"/>
    <n v="100"/>
    <n v="90"/>
    <n v="0"/>
  </r>
  <r>
    <n v="186015070"/>
    <x v="74"/>
    <x v="1"/>
    <m/>
    <x v="1"/>
    <x v="11"/>
    <x v="4"/>
    <n v="5012.5"/>
    <s v="Vicky Allen"/>
    <x v="5"/>
    <n v="0"/>
    <n v="0"/>
    <n v="0"/>
    <n v="0"/>
    <m/>
    <n v="0"/>
    <n v="0"/>
    <n v="0"/>
    <n v="0"/>
    <n v="0"/>
    <n v="0"/>
    <n v="0"/>
    <n v="0"/>
    <n v="0"/>
    <n v="0"/>
    <n v="0"/>
    <n v="0"/>
    <n v="0"/>
    <n v="0"/>
    <n v="0"/>
    <n v="0"/>
    <n v="8"/>
    <n v="27"/>
    <n v="64"/>
    <n v="0"/>
    <n v="54"/>
    <n v="65"/>
    <n v="55"/>
    <n v="75"/>
    <n v="0"/>
  </r>
  <r>
    <n v="186015070"/>
    <x v="74"/>
    <x v="1"/>
    <m/>
    <x v="1"/>
    <x v="11"/>
    <x v="4"/>
    <n v="5012.5"/>
    <s v="Vicky Allen"/>
    <x v="6"/>
    <n v="0"/>
    <n v="0"/>
    <n v="0"/>
    <n v="0"/>
    <n v="0"/>
    <n v="0"/>
    <n v="0"/>
    <n v="0"/>
    <n v="0"/>
    <n v="0"/>
    <n v="0"/>
    <n v="0"/>
    <n v="0"/>
    <n v="0"/>
    <n v="0"/>
    <n v="0"/>
    <n v="0"/>
    <n v="0"/>
    <n v="0"/>
    <n v="0"/>
    <n v="0"/>
    <n v="0"/>
    <n v="7"/>
    <n v="9"/>
    <m/>
    <n v="4"/>
    <n v="0"/>
    <n v="0"/>
    <n v="0"/>
    <m/>
  </r>
  <r>
    <n v="186015070"/>
    <x v="74"/>
    <x v="1"/>
    <m/>
    <x v="1"/>
    <x v="11"/>
    <x v="4"/>
    <n v="5012.5"/>
    <s v="Vicky Allen"/>
    <x v="7"/>
    <m/>
    <m/>
    <m/>
    <m/>
    <m/>
    <m/>
    <m/>
    <m/>
    <m/>
    <m/>
    <m/>
    <m/>
    <m/>
    <m/>
    <m/>
    <n v="0"/>
    <n v="0"/>
    <n v="0"/>
    <n v="0"/>
    <n v="0"/>
    <n v="0"/>
    <n v="11"/>
    <n v="59"/>
    <n v="72"/>
    <n v="0"/>
    <n v="0"/>
    <n v="0"/>
    <n v="0"/>
    <n v="0"/>
    <n v="0"/>
  </r>
  <r>
    <n v="186015070"/>
    <x v="74"/>
    <x v="1"/>
    <m/>
    <x v="1"/>
    <x v="11"/>
    <x v="4"/>
    <n v="5012.5"/>
    <s v="Vicky Allen"/>
    <x v="8"/>
    <m/>
    <m/>
    <m/>
    <m/>
    <m/>
    <m/>
    <m/>
    <m/>
    <m/>
    <n v="0"/>
    <n v="0"/>
    <n v="0"/>
    <n v="0"/>
    <n v="0"/>
    <n v="0"/>
    <n v="0"/>
    <n v="0"/>
    <n v="0"/>
    <n v="0"/>
    <m/>
    <n v="0"/>
    <n v="20"/>
    <n v="40"/>
    <n v="61"/>
    <m/>
    <n v="7"/>
    <n v="-58"/>
    <n v="-113"/>
    <n v="-188"/>
    <m/>
  </r>
  <r>
    <n v="186015070"/>
    <x v="74"/>
    <x v="1"/>
    <m/>
    <x v="1"/>
    <x v="11"/>
    <x v="4"/>
    <n v="5012.5"/>
    <s v="Vicky Allen"/>
    <x v="9"/>
    <m/>
    <m/>
    <m/>
    <m/>
    <m/>
    <m/>
    <m/>
    <m/>
    <m/>
    <n v="0"/>
    <n v="0"/>
    <n v="0"/>
    <n v="0"/>
    <n v="0"/>
    <n v="0"/>
    <n v="0"/>
    <n v="0"/>
    <n v="0"/>
    <n v="0"/>
    <m/>
    <n v="0"/>
    <n v="20"/>
    <n v="40"/>
    <n v="61"/>
    <m/>
    <n v="87"/>
    <n v="92"/>
    <n v="87"/>
    <n v="92"/>
    <m/>
  </r>
  <r>
    <n v="186015070"/>
    <x v="74"/>
    <x v="1"/>
    <m/>
    <x v="1"/>
    <x v="11"/>
    <x v="4"/>
    <n v="5012.5"/>
    <s v="Vicky Allen"/>
    <x v="10"/>
    <n v="0"/>
    <n v="0"/>
    <n v="0"/>
    <n v="0"/>
    <n v="0"/>
    <n v="0"/>
    <n v="0"/>
    <n v="0"/>
    <n v="0"/>
    <n v="0"/>
    <n v="0"/>
    <n v="0"/>
    <n v="0"/>
    <n v="0"/>
    <n v="0"/>
    <n v="0"/>
    <n v="0"/>
    <n v="0"/>
    <n v="0"/>
    <m/>
    <n v="0"/>
    <n v="100250"/>
    <n v="200500"/>
    <n v="305762.5"/>
    <m/>
    <n v="436087.5"/>
    <n v="461150"/>
    <n v="436087.5"/>
    <n v="461150"/>
    <m/>
  </r>
  <r>
    <n v="186015070"/>
    <x v="74"/>
    <x v="1"/>
    <m/>
    <x v="1"/>
    <x v="11"/>
    <x v="4"/>
    <n v="5012.5"/>
    <s v="Vicky Allen"/>
    <x v="11"/>
    <m/>
    <m/>
    <m/>
    <m/>
    <n v="0"/>
    <m/>
    <m/>
    <m/>
    <m/>
    <n v="0"/>
    <n v="0"/>
    <n v="0"/>
    <n v="0"/>
    <n v="0"/>
    <n v="0"/>
    <n v="0"/>
    <n v="0"/>
    <n v="0"/>
    <n v="0"/>
    <m/>
    <n v="0"/>
    <n v="100250"/>
    <n v="200500"/>
    <n v="305762.5"/>
    <m/>
    <n v="35087.5"/>
    <n v="0"/>
    <n v="0"/>
    <n v="0"/>
    <m/>
  </r>
  <r>
    <n v="186015070"/>
    <x v="74"/>
    <x v="1"/>
    <m/>
    <x v="1"/>
    <x v="11"/>
    <x v="4"/>
    <n v="5012.5"/>
    <s v="Vicky Allen"/>
    <x v="12"/>
    <m/>
    <m/>
    <m/>
    <m/>
    <m/>
    <m/>
    <m/>
    <m/>
    <m/>
    <m/>
    <m/>
    <m/>
    <m/>
    <n v="0"/>
    <n v="0"/>
    <n v="0"/>
    <n v="0"/>
    <n v="0"/>
    <n v="0"/>
    <n v="0"/>
    <n v="35"/>
    <n v="0"/>
    <n v="82"/>
    <n v="90"/>
    <n v="0"/>
    <n v="80"/>
    <n v="70"/>
    <n v="50"/>
    <n v="80"/>
    <n v="0"/>
  </r>
  <r>
    <n v="186016002"/>
    <x v="75"/>
    <x v="1"/>
    <m/>
    <x v="1"/>
    <x v="18"/>
    <x v="2"/>
    <n v="10031.11"/>
    <s v="Linda Trautwein"/>
    <x v="0"/>
    <m/>
    <m/>
    <m/>
    <m/>
    <m/>
    <m/>
    <m/>
    <m/>
    <m/>
    <n v="0"/>
    <n v="0"/>
    <n v="0"/>
    <n v="225"/>
    <n v="-42"/>
    <n v="183"/>
    <n v="0"/>
    <n v="0"/>
    <n v="0"/>
    <n v="0"/>
    <m/>
    <n v="0"/>
    <n v="0"/>
    <n v="0"/>
    <n v="0"/>
    <m/>
    <n v="-25"/>
    <n v="-15"/>
    <n v="-4"/>
    <n v="0"/>
    <m/>
  </r>
  <r>
    <n v="186016002"/>
    <x v="75"/>
    <x v="1"/>
    <m/>
    <x v="1"/>
    <x v="18"/>
    <x v="2"/>
    <n v="10031.11"/>
    <s v="Linda Trautwein"/>
    <x v="1"/>
    <m/>
    <m/>
    <m/>
    <m/>
    <m/>
    <m/>
    <m/>
    <m/>
    <m/>
    <n v="0"/>
    <m/>
    <m/>
    <n v="-30"/>
    <n v="0"/>
    <n v="-30"/>
    <n v="0"/>
    <n v="0"/>
    <n v="0"/>
    <n v="0"/>
    <m/>
    <n v="0"/>
    <n v="0"/>
    <n v="0"/>
    <n v="0"/>
    <m/>
    <n v="0"/>
    <n v="3"/>
    <n v="0"/>
    <n v="-3"/>
    <m/>
  </r>
  <r>
    <n v="186016002"/>
    <x v="75"/>
    <x v="1"/>
    <m/>
    <x v="1"/>
    <x v="18"/>
    <x v="2"/>
    <n v="10031.11"/>
    <s v="Linda Trautwein"/>
    <x v="2"/>
    <m/>
    <m/>
    <m/>
    <m/>
    <m/>
    <m/>
    <m/>
    <m/>
    <m/>
    <n v="0"/>
    <m/>
    <m/>
    <n v="225"/>
    <n v="0"/>
    <n v="0"/>
    <n v="30"/>
    <n v="40"/>
    <n v="40"/>
    <n v="42"/>
    <n v="152"/>
    <n v="52"/>
    <n v="55"/>
    <n v="41"/>
    <n v="63"/>
    <n v="0"/>
    <n v="0"/>
    <n v="0"/>
    <n v="0"/>
    <n v="0"/>
    <n v="0"/>
  </r>
  <r>
    <n v="186016002"/>
    <x v="75"/>
    <x v="1"/>
    <m/>
    <x v="1"/>
    <x v="18"/>
    <x v="2"/>
    <n v="10031.11"/>
    <s v="Linda Trautwein"/>
    <x v="3"/>
    <n v="0"/>
    <n v="0"/>
    <n v="0"/>
    <n v="0"/>
    <m/>
    <n v="0"/>
    <n v="0"/>
    <n v="0"/>
    <n v="0"/>
    <m/>
    <n v="0"/>
    <n v="0"/>
    <n v="0"/>
    <n v="0"/>
    <m/>
    <n v="35"/>
    <n v="40"/>
    <n v="45"/>
    <n v="60"/>
    <n v="180"/>
    <n v="40"/>
    <n v="40"/>
    <n v="40"/>
    <n v="60"/>
    <n v="0"/>
    <n v="25"/>
    <n v="12"/>
    <n v="4"/>
    <n v="3"/>
    <n v="0"/>
  </r>
  <r>
    <n v="186016002"/>
    <x v="75"/>
    <x v="1"/>
    <m/>
    <x v="1"/>
    <x v="18"/>
    <x v="2"/>
    <n v="10031.11"/>
    <s v="Linda Trautwein"/>
    <x v="4"/>
    <m/>
    <m/>
    <m/>
    <m/>
    <m/>
    <m/>
    <m/>
    <m/>
    <m/>
    <n v="0"/>
    <n v="0"/>
    <n v="0"/>
    <n v="0"/>
    <n v="0"/>
    <n v="0"/>
    <n v="30"/>
    <n v="40"/>
    <n v="40"/>
    <n v="42"/>
    <n v="152"/>
    <n v="52"/>
    <n v="55"/>
    <n v="41"/>
    <n v="63"/>
    <n v="0"/>
    <n v="25"/>
    <n v="12"/>
    <n v="4"/>
    <n v="3"/>
    <n v="0"/>
  </r>
  <r>
    <n v="186016002"/>
    <x v="75"/>
    <x v="1"/>
    <m/>
    <x v="1"/>
    <x v="18"/>
    <x v="2"/>
    <n v="10031.11"/>
    <s v="Linda Trautwein"/>
    <x v="5"/>
    <n v="33"/>
    <n v="47"/>
    <n v="55"/>
    <n v="64"/>
    <m/>
    <n v="45"/>
    <n v="60"/>
    <n v="68"/>
    <n v="68"/>
    <n v="0"/>
    <n v="39"/>
    <n v="25"/>
    <n v="50"/>
    <n v="40"/>
    <n v="154"/>
    <n v="33"/>
    <n v="35"/>
    <n v="40"/>
    <n v="46"/>
    <n v="154"/>
    <n v="41"/>
    <n v="48"/>
    <n v="37"/>
    <n v="46"/>
    <n v="0"/>
    <n v="28.289473684210524"/>
    <n v="16.973684210526315"/>
    <n v="16.973684210526315"/>
    <n v="5.6578947368421053"/>
    <n v="0"/>
  </r>
  <r>
    <n v="186016002"/>
    <x v="75"/>
    <x v="1"/>
    <m/>
    <x v="1"/>
    <x v="18"/>
    <x v="2"/>
    <n v="10031.11"/>
    <s v="Linda Trautwein"/>
    <x v="6"/>
    <n v="0"/>
    <n v="0"/>
    <n v="0"/>
    <n v="0"/>
    <n v="0"/>
    <n v="0"/>
    <n v="0"/>
    <n v="0"/>
    <n v="0"/>
    <n v="0"/>
    <n v="0"/>
    <n v="0"/>
    <n v="0"/>
    <n v="0"/>
    <n v="0"/>
    <n v="0"/>
    <n v="0"/>
    <n v="0"/>
    <n v="0"/>
    <n v="0"/>
    <n v="12"/>
    <n v="12"/>
    <n v="11"/>
    <n v="21"/>
    <m/>
    <n v="3"/>
    <n v="0"/>
    <n v="0"/>
    <n v="0"/>
    <m/>
  </r>
  <r>
    <n v="186016002"/>
    <x v="75"/>
    <x v="1"/>
    <m/>
    <x v="1"/>
    <x v="18"/>
    <x v="2"/>
    <n v="10031.11"/>
    <s v="Linda Trautwein"/>
    <x v="7"/>
    <m/>
    <m/>
    <m/>
    <m/>
    <m/>
    <m/>
    <m/>
    <m/>
    <m/>
    <m/>
    <m/>
    <m/>
    <m/>
    <m/>
    <m/>
    <n v="36"/>
    <n v="41"/>
    <n v="49"/>
    <n v="52"/>
    <n v="0"/>
    <n v="48"/>
    <n v="48"/>
    <n v="45"/>
    <n v="68"/>
    <n v="0"/>
    <n v="0"/>
    <n v="0"/>
    <n v="0"/>
    <n v="0"/>
    <n v="0"/>
  </r>
  <r>
    <n v="186016002"/>
    <x v="75"/>
    <x v="1"/>
    <m/>
    <x v="1"/>
    <x v="18"/>
    <x v="2"/>
    <n v="10031.11"/>
    <s v="Linda Trautwein"/>
    <x v="8"/>
    <n v="16"/>
    <n v="10"/>
    <n v="3"/>
    <n v="28"/>
    <m/>
    <n v="5"/>
    <n v="16"/>
    <n v="34"/>
    <n v="21"/>
    <n v="0"/>
    <n v="41"/>
    <n v="64"/>
    <n v="36"/>
    <n v="19"/>
    <n v="19"/>
    <n v="19"/>
    <n v="23"/>
    <n v="18"/>
    <n v="11"/>
    <m/>
    <n v="13"/>
    <n v="24"/>
    <n v="23"/>
    <n v="24"/>
    <m/>
    <n v="-4.2894736842105239"/>
    <n v="-21.263157894736839"/>
    <n v="-38.23684210526315"/>
    <n v="-43.894736842105253"/>
    <m/>
  </r>
  <r>
    <n v="186016002"/>
    <x v="75"/>
    <x v="1"/>
    <n v="20"/>
    <x v="1"/>
    <x v="18"/>
    <x v="2"/>
    <n v="10031.11"/>
    <s v="Linda Trautwein"/>
    <x v="9"/>
    <n v="16"/>
    <n v="10"/>
    <n v="3"/>
    <n v="28"/>
    <m/>
    <n v="5"/>
    <n v="16"/>
    <n v="34"/>
    <n v="21"/>
    <n v="0"/>
    <n v="41"/>
    <n v="64"/>
    <n v="36"/>
    <n v="19"/>
    <n v="19"/>
    <n v="19"/>
    <n v="23"/>
    <n v="18"/>
    <n v="11"/>
    <m/>
    <n v="13"/>
    <n v="24"/>
    <n v="23"/>
    <n v="24"/>
    <m/>
    <n v="20.710526315789476"/>
    <n v="18.736842105263165"/>
    <n v="5.7631578947368496"/>
    <n v="0.10526315789474427"/>
    <m/>
  </r>
  <r>
    <n v="186016002"/>
    <x v="75"/>
    <x v="1"/>
    <n v="20"/>
    <x v="1"/>
    <x v="18"/>
    <x v="2"/>
    <n v="10031.11"/>
    <s v="Linda Trautwein"/>
    <x v="10"/>
    <n v="188457.44"/>
    <n v="117785.9"/>
    <n v="35335.770000000004"/>
    <n v="329800.52"/>
    <n v="0"/>
    <n v="58892.95"/>
    <n v="188457.44"/>
    <n v="400472.06"/>
    <n v="247350.39"/>
    <n v="0"/>
    <n v="482922.19"/>
    <n v="753829.76"/>
    <n v="424029.24"/>
    <n v="190591.09000000003"/>
    <n v="190591.09000000003"/>
    <n v="190591.09000000003"/>
    <n v="230715.53000000003"/>
    <n v="180559.98"/>
    <n v="110342.21"/>
    <m/>
    <n v="130404.43000000001"/>
    <n v="240746.64"/>
    <n v="230715.53000000003"/>
    <n v="240746.64"/>
    <m/>
    <n v="207749.56763157898"/>
    <n v="187951.32421052639"/>
    <n v="57810.87078947376"/>
    <n v="1055.9063157895482"/>
    <m/>
  </r>
  <r>
    <n v="186016002"/>
    <x v="75"/>
    <x v="1"/>
    <m/>
    <x v="1"/>
    <x v="18"/>
    <x v="2"/>
    <n v="10031.11"/>
    <s v="Linda Trautwein"/>
    <x v="11"/>
    <m/>
    <m/>
    <m/>
    <m/>
    <n v="0"/>
    <m/>
    <m/>
    <m/>
    <m/>
    <n v="0"/>
    <n v="482922.19"/>
    <n v="753829.76"/>
    <n v="424029.24"/>
    <n v="190591.09000000003"/>
    <n v="190591.09000000003"/>
    <n v="190591.09000000003"/>
    <n v="230715.53000000003"/>
    <n v="180559.98"/>
    <n v="110342.21"/>
    <m/>
    <n v="130404.43000000001"/>
    <n v="240746.64"/>
    <n v="230715.53000000003"/>
    <n v="240746.64"/>
    <m/>
    <n v="0"/>
    <n v="0"/>
    <n v="0"/>
    <n v="0"/>
    <m/>
  </r>
  <r>
    <n v="186016002"/>
    <x v="75"/>
    <x v="1"/>
    <m/>
    <x v="1"/>
    <x v="18"/>
    <x v="2"/>
    <n v="10031.11"/>
    <s v="Linda Trautwein"/>
    <x v="12"/>
    <m/>
    <m/>
    <m/>
    <m/>
    <m/>
    <m/>
    <m/>
    <m/>
    <m/>
    <m/>
    <m/>
    <m/>
    <m/>
    <n v="42"/>
    <n v="42"/>
    <n v="30"/>
    <n v="40"/>
    <n v="40"/>
    <n v="42"/>
    <n v="152"/>
    <n v="52"/>
    <n v="55"/>
    <n v="41"/>
    <n v="63"/>
    <n v="0"/>
    <n v="25"/>
    <n v="15"/>
    <n v="4"/>
    <n v="0"/>
    <n v="0"/>
  </r>
  <r>
    <n v="186016003"/>
    <x v="76"/>
    <x v="1"/>
    <m/>
    <x v="1"/>
    <x v="19"/>
    <x v="2"/>
    <n v="15341.38"/>
    <s v="Linda Trautwein"/>
    <x v="0"/>
    <m/>
    <m/>
    <m/>
    <m/>
    <m/>
    <m/>
    <m/>
    <m/>
    <m/>
    <n v="0"/>
    <m/>
    <m/>
    <m/>
    <m/>
    <n v="0"/>
    <n v="0"/>
    <n v="0"/>
    <n v="0"/>
    <n v="0"/>
    <m/>
    <n v="0"/>
    <n v="0"/>
    <n v="0"/>
    <n v="0"/>
    <m/>
    <n v="-40"/>
    <n v="-30"/>
    <n v="-27"/>
    <n v="-42"/>
    <m/>
  </r>
  <r>
    <n v="186016003"/>
    <x v="76"/>
    <x v="1"/>
    <m/>
    <x v="1"/>
    <x v="19"/>
    <x v="2"/>
    <n v="15341.38"/>
    <s v="Linda Trautwein"/>
    <x v="1"/>
    <m/>
    <m/>
    <m/>
    <m/>
    <m/>
    <m/>
    <m/>
    <m/>
    <m/>
    <n v="0"/>
    <m/>
    <m/>
    <m/>
    <m/>
    <n v="0"/>
    <n v="0"/>
    <n v="0"/>
    <n v="0"/>
    <n v="0"/>
    <m/>
    <n v="0"/>
    <n v="0"/>
    <n v="0"/>
    <n v="0"/>
    <m/>
    <n v="0"/>
    <n v="0"/>
    <n v="0"/>
    <n v="0"/>
    <m/>
  </r>
  <r>
    <n v="186016003"/>
    <x v="76"/>
    <x v="1"/>
    <m/>
    <x v="1"/>
    <x v="19"/>
    <x v="2"/>
    <n v="15341.38"/>
    <s v="Linda Trautwein"/>
    <x v="2"/>
    <m/>
    <m/>
    <m/>
    <m/>
    <m/>
    <m/>
    <m/>
    <m/>
    <m/>
    <n v="0"/>
    <m/>
    <m/>
    <m/>
    <m/>
    <n v="0"/>
    <n v="0"/>
    <n v="0"/>
    <n v="0"/>
    <n v="0"/>
    <n v="0"/>
    <n v="0"/>
    <n v="0"/>
    <n v="7"/>
    <n v="15"/>
    <n v="0"/>
    <n v="0"/>
    <n v="0"/>
    <n v="0"/>
    <n v="0"/>
    <n v="0"/>
  </r>
  <r>
    <n v="186016003"/>
    <x v="76"/>
    <x v="1"/>
    <m/>
    <x v="1"/>
    <x v="19"/>
    <x v="2"/>
    <n v="15341.38"/>
    <s v="Linda Trautwein"/>
    <x v="3"/>
    <n v="0"/>
    <n v="0"/>
    <n v="0"/>
    <n v="0"/>
    <m/>
    <n v="0"/>
    <n v="0"/>
    <n v="0"/>
    <n v="0"/>
    <m/>
    <n v="0"/>
    <n v="0"/>
    <n v="0"/>
    <n v="0"/>
    <m/>
    <n v="0"/>
    <n v="0"/>
    <n v="0"/>
    <n v="0"/>
    <n v="0"/>
    <n v="0"/>
    <n v="0"/>
    <n v="0"/>
    <n v="0"/>
    <n v="0"/>
    <n v="40"/>
    <n v="30"/>
    <n v="27"/>
    <n v="42"/>
    <n v="0"/>
  </r>
  <r>
    <n v="186016003"/>
    <x v="76"/>
    <x v="1"/>
    <m/>
    <x v="1"/>
    <x v="19"/>
    <x v="2"/>
    <n v="15341.38"/>
    <s v="Linda Trautwein"/>
    <x v="4"/>
    <m/>
    <m/>
    <m/>
    <m/>
    <m/>
    <m/>
    <m/>
    <m/>
    <m/>
    <n v="0"/>
    <m/>
    <m/>
    <m/>
    <m/>
    <n v="0"/>
    <n v="0"/>
    <n v="0"/>
    <n v="0"/>
    <n v="0"/>
    <n v="0"/>
    <n v="0"/>
    <n v="0"/>
    <n v="7"/>
    <n v="15"/>
    <n v="0"/>
    <n v="40"/>
    <n v="30"/>
    <n v="27"/>
    <n v="42"/>
    <n v="0"/>
  </r>
  <r>
    <n v="186016003"/>
    <x v="76"/>
    <x v="1"/>
    <m/>
    <x v="1"/>
    <x v="19"/>
    <x v="2"/>
    <n v="15341.38"/>
    <s v="Linda Trautwein"/>
    <x v="5"/>
    <n v="0"/>
    <n v="0"/>
    <n v="0"/>
    <n v="0"/>
    <m/>
    <n v="0"/>
    <n v="0"/>
    <n v="0"/>
    <n v="0"/>
    <n v="0"/>
    <n v="0"/>
    <n v="0"/>
    <n v="0"/>
    <n v="0"/>
    <n v="0"/>
    <n v="0"/>
    <n v="0"/>
    <n v="0"/>
    <n v="0"/>
    <n v="0"/>
    <n v="0"/>
    <n v="0"/>
    <n v="0"/>
    <n v="1"/>
    <n v="0"/>
    <n v="24.894736842105264"/>
    <n v="30.552631578947366"/>
    <n v="27.157894736842103"/>
    <n v="41.868421052631575"/>
    <n v="0"/>
  </r>
  <r>
    <n v="186016003"/>
    <x v="76"/>
    <x v="1"/>
    <m/>
    <x v="1"/>
    <x v="19"/>
    <x v="2"/>
    <n v="15341.38"/>
    <s v="Linda Trautwein"/>
    <x v="6"/>
    <n v="0"/>
    <n v="0"/>
    <n v="0"/>
    <n v="0"/>
    <n v="0"/>
    <n v="0"/>
    <n v="0"/>
    <n v="0"/>
    <n v="0"/>
    <n v="0"/>
    <n v="0"/>
    <n v="0"/>
    <n v="0"/>
    <n v="0"/>
    <n v="0"/>
    <n v="0"/>
    <n v="0"/>
    <n v="0"/>
    <n v="0"/>
    <n v="0"/>
    <n v="9"/>
    <n v="0"/>
    <n v="0"/>
    <n v="0"/>
    <m/>
    <n v="0"/>
    <n v="0"/>
    <n v="0"/>
    <n v="0"/>
    <m/>
  </r>
  <r>
    <n v="186016003"/>
    <x v="76"/>
    <x v="1"/>
    <m/>
    <x v="1"/>
    <x v="19"/>
    <x v="2"/>
    <n v="15341.38"/>
    <s v="Linda Trautwein"/>
    <x v="7"/>
    <m/>
    <m/>
    <m/>
    <m/>
    <m/>
    <m/>
    <m/>
    <m/>
    <m/>
    <m/>
    <m/>
    <m/>
    <m/>
    <m/>
    <m/>
    <n v="0"/>
    <n v="0"/>
    <n v="0"/>
    <n v="0"/>
    <n v="0"/>
    <n v="0"/>
    <n v="0"/>
    <n v="0"/>
    <n v="17"/>
    <n v="0"/>
    <n v="0"/>
    <n v="0"/>
    <n v="0"/>
    <n v="0"/>
    <n v="0"/>
  </r>
  <r>
    <n v="186016003"/>
    <x v="76"/>
    <x v="1"/>
    <m/>
    <x v="1"/>
    <x v="19"/>
    <x v="2"/>
    <n v="15341.38"/>
    <s v="Linda Trautwein"/>
    <x v="8"/>
    <n v="0"/>
    <n v="0"/>
    <n v="0"/>
    <n v="0"/>
    <m/>
    <n v="0"/>
    <n v="0"/>
    <n v="0"/>
    <n v="0"/>
    <n v="0"/>
    <n v="0"/>
    <n v="0"/>
    <n v="0"/>
    <n v="0"/>
    <n v="0"/>
    <n v="0"/>
    <n v="0"/>
    <n v="0"/>
    <n v="0"/>
    <m/>
    <n v="0"/>
    <n v="0"/>
    <n v="7"/>
    <n v="5"/>
    <m/>
    <n v="-19.894736842105264"/>
    <n v="-50.44736842105263"/>
    <n v="-77.60526315789474"/>
    <n v="-119.47368421052632"/>
    <m/>
  </r>
  <r>
    <n v="186016003"/>
    <x v="76"/>
    <x v="1"/>
    <m/>
    <x v="1"/>
    <x v="19"/>
    <x v="2"/>
    <n v="15341.38"/>
    <s v="Linda Trautwein"/>
    <x v="9"/>
    <n v="0"/>
    <n v="0"/>
    <n v="0"/>
    <n v="0"/>
    <m/>
    <n v="0"/>
    <n v="0"/>
    <n v="0"/>
    <n v="0"/>
    <n v="0"/>
    <n v="0"/>
    <n v="0"/>
    <n v="0"/>
    <n v="0"/>
    <n v="0"/>
    <n v="0"/>
    <n v="0"/>
    <n v="0"/>
    <n v="0"/>
    <m/>
    <n v="0"/>
    <n v="0"/>
    <n v="7"/>
    <n v="5"/>
    <m/>
    <n v="20.105263157894736"/>
    <n v="19.552631578947373"/>
    <n v="19.394736842105267"/>
    <n v="19.526315789473692"/>
    <m/>
  </r>
  <r>
    <n v="186016003"/>
    <x v="76"/>
    <x v="1"/>
    <m/>
    <x v="1"/>
    <x v="19"/>
    <x v="2"/>
    <n v="15341.38"/>
    <s v="Linda Trautwein"/>
    <x v="10"/>
    <n v="0"/>
    <n v="0"/>
    <n v="0"/>
    <n v="0"/>
    <n v="0"/>
    <n v="0"/>
    <n v="0"/>
    <n v="0"/>
    <n v="0"/>
    <n v="0"/>
    <n v="0"/>
    <n v="0"/>
    <n v="0"/>
    <n v="0"/>
    <n v="0"/>
    <n v="0"/>
    <n v="0"/>
    <n v="0"/>
    <n v="0"/>
    <m/>
    <n v="0"/>
    <n v="0"/>
    <n v="107389.65999999999"/>
    <n v="76706.899999999994"/>
    <m/>
    <n v="308442.48210526316"/>
    <n v="299964.35105263162"/>
    <n v="297542.02789473691"/>
    <n v="299560.63052631589"/>
    <m/>
  </r>
  <r>
    <n v="186016003"/>
    <x v="76"/>
    <x v="1"/>
    <m/>
    <x v="1"/>
    <x v="19"/>
    <x v="2"/>
    <n v="15341.38"/>
    <s v="Linda Trautwein"/>
    <x v="11"/>
    <m/>
    <m/>
    <m/>
    <m/>
    <n v="0"/>
    <m/>
    <m/>
    <m/>
    <m/>
    <n v="0"/>
    <m/>
    <m/>
    <m/>
    <n v="0"/>
    <n v="0"/>
    <n v="0"/>
    <n v="0"/>
    <n v="0"/>
    <n v="0"/>
    <m/>
    <n v="0"/>
    <n v="0"/>
    <n v="107389.65999999999"/>
    <n v="76706.899999999994"/>
    <m/>
    <n v="0"/>
    <n v="0"/>
    <n v="0"/>
    <n v="0"/>
    <m/>
  </r>
  <r>
    <n v="186016003"/>
    <x v="76"/>
    <x v="1"/>
    <m/>
    <x v="1"/>
    <x v="19"/>
    <x v="2"/>
    <n v="15341.38"/>
    <s v="Linda Trautwein"/>
    <x v="12"/>
    <m/>
    <m/>
    <m/>
    <m/>
    <m/>
    <m/>
    <m/>
    <m/>
    <m/>
    <m/>
    <m/>
    <m/>
    <m/>
    <m/>
    <n v="0"/>
    <n v="0"/>
    <n v="0"/>
    <n v="0"/>
    <n v="0"/>
    <n v="0"/>
    <n v="0"/>
    <n v="0"/>
    <n v="7"/>
    <n v="15"/>
    <n v="0"/>
    <n v="40"/>
    <n v="30"/>
    <n v="27"/>
    <n v="42"/>
    <n v="0"/>
  </r>
  <r>
    <n v="186016007"/>
    <x v="77"/>
    <x v="1"/>
    <m/>
    <x v="1"/>
    <x v="18"/>
    <x v="6"/>
    <n v="8820.23"/>
    <s v="Linda Trautwein"/>
    <x v="0"/>
    <m/>
    <m/>
    <m/>
    <m/>
    <m/>
    <m/>
    <m/>
    <m/>
    <m/>
    <n v="0"/>
    <n v="0"/>
    <n v="0"/>
    <n v="190"/>
    <n v="-30"/>
    <n v="160"/>
    <n v="0"/>
    <n v="0"/>
    <n v="0"/>
    <n v="0"/>
    <m/>
    <n v="0"/>
    <n v="0"/>
    <n v="0"/>
    <n v="0"/>
    <m/>
    <n v="-10"/>
    <n v="-10"/>
    <n v="-5"/>
    <n v="0"/>
    <m/>
  </r>
  <r>
    <n v="186016007"/>
    <x v="77"/>
    <x v="1"/>
    <m/>
    <x v="1"/>
    <x v="18"/>
    <x v="6"/>
    <n v="8820.23"/>
    <s v="Linda Trautwein"/>
    <x v="1"/>
    <m/>
    <m/>
    <m/>
    <m/>
    <m/>
    <m/>
    <m/>
    <m/>
    <m/>
    <n v="0"/>
    <m/>
    <m/>
    <n v="-20"/>
    <n v="0"/>
    <n v="-20"/>
    <n v="0"/>
    <n v="0"/>
    <n v="0"/>
    <n v="0"/>
    <m/>
    <n v="0"/>
    <n v="0"/>
    <n v="0"/>
    <n v="0"/>
    <m/>
    <n v="0"/>
    <n v="0"/>
    <n v="0"/>
    <n v="0"/>
    <m/>
  </r>
  <r>
    <n v="186016007"/>
    <x v="77"/>
    <x v="1"/>
    <m/>
    <x v="1"/>
    <x v="18"/>
    <x v="6"/>
    <n v="8820.23"/>
    <s v="Linda Trautwein"/>
    <x v="2"/>
    <m/>
    <m/>
    <m/>
    <m/>
    <m/>
    <m/>
    <m/>
    <m/>
    <m/>
    <n v="0"/>
    <m/>
    <m/>
    <n v="190"/>
    <n v="0"/>
    <n v="0"/>
    <n v="25"/>
    <n v="32"/>
    <n v="25"/>
    <n v="50"/>
    <n v="132"/>
    <n v="25"/>
    <n v="40"/>
    <n v="15"/>
    <n v="25"/>
    <n v="0"/>
    <n v="0"/>
    <n v="0"/>
    <n v="0"/>
    <n v="0"/>
    <n v="0"/>
  </r>
  <r>
    <n v="186016007"/>
    <x v="77"/>
    <x v="1"/>
    <m/>
    <x v="1"/>
    <x v="18"/>
    <x v="6"/>
    <n v="8820.23"/>
    <s v="Linda Trautwein"/>
    <x v="3"/>
    <n v="0"/>
    <n v="0"/>
    <n v="0"/>
    <n v="0"/>
    <m/>
    <n v="0"/>
    <n v="0"/>
    <n v="0"/>
    <n v="0"/>
    <m/>
    <n v="0"/>
    <n v="0"/>
    <n v="0"/>
    <n v="0"/>
    <m/>
    <n v="35"/>
    <n v="40"/>
    <n v="45"/>
    <n v="60"/>
    <n v="180"/>
    <n v="50"/>
    <n v="50"/>
    <n v="50"/>
    <n v="70"/>
    <n v="0"/>
    <n v="10"/>
    <n v="10"/>
    <n v="5"/>
    <n v="0"/>
    <n v="0"/>
  </r>
  <r>
    <n v="186016007"/>
    <x v="77"/>
    <x v="1"/>
    <m/>
    <x v="1"/>
    <x v="18"/>
    <x v="6"/>
    <n v="8820.23"/>
    <s v="Linda Trautwein"/>
    <x v="4"/>
    <m/>
    <m/>
    <m/>
    <m/>
    <m/>
    <m/>
    <m/>
    <m/>
    <m/>
    <n v="0"/>
    <n v="0"/>
    <n v="0"/>
    <n v="0"/>
    <n v="0"/>
    <n v="0"/>
    <n v="25"/>
    <n v="32"/>
    <n v="25"/>
    <n v="50"/>
    <n v="132"/>
    <n v="25"/>
    <n v="40"/>
    <n v="15"/>
    <n v="25"/>
    <n v="0"/>
    <n v="10"/>
    <n v="10"/>
    <n v="5"/>
    <n v="0"/>
    <n v="0"/>
  </r>
  <r>
    <n v="186016007"/>
    <x v="77"/>
    <x v="1"/>
    <m/>
    <x v="1"/>
    <x v="18"/>
    <x v="6"/>
    <n v="8820.23"/>
    <s v="Linda Trautwein"/>
    <x v="5"/>
    <n v="25"/>
    <n v="39"/>
    <n v="35"/>
    <n v="48"/>
    <m/>
    <n v="35"/>
    <n v="41"/>
    <n v="69"/>
    <n v="68"/>
    <n v="0"/>
    <n v="33"/>
    <n v="25"/>
    <n v="50"/>
    <n v="25"/>
    <n v="133"/>
    <n v="22"/>
    <n v="23"/>
    <n v="28"/>
    <n v="30"/>
    <n v="103"/>
    <n v="29"/>
    <n v="36"/>
    <n v="24"/>
    <n v="28"/>
    <n v="0"/>
    <n v="19.243421052631579"/>
    <n v="11.546052631578947"/>
    <n v="11.546052631578947"/>
    <n v="3.8486842105263159"/>
    <n v="0"/>
  </r>
  <r>
    <n v="186016007"/>
    <x v="77"/>
    <x v="1"/>
    <m/>
    <x v="1"/>
    <x v="18"/>
    <x v="6"/>
    <n v="8820.23"/>
    <s v="Linda Trautwein"/>
    <x v="6"/>
    <n v="0"/>
    <n v="0"/>
    <n v="0"/>
    <n v="0"/>
    <n v="0"/>
    <n v="0"/>
    <n v="0"/>
    <n v="0"/>
    <n v="0"/>
    <n v="0"/>
    <n v="0"/>
    <n v="0"/>
    <n v="0"/>
    <n v="0"/>
    <n v="0"/>
    <n v="0"/>
    <n v="0"/>
    <n v="0"/>
    <n v="0"/>
    <n v="0"/>
    <n v="0"/>
    <n v="5"/>
    <n v="8"/>
    <n v="9"/>
    <m/>
    <n v="2"/>
    <n v="0"/>
    <n v="0"/>
    <n v="0"/>
    <m/>
  </r>
  <r>
    <n v="186016007"/>
    <x v="77"/>
    <x v="1"/>
    <m/>
    <x v="1"/>
    <x v="18"/>
    <x v="6"/>
    <n v="8820.23"/>
    <s v="Linda Trautwein"/>
    <x v="7"/>
    <m/>
    <m/>
    <m/>
    <m/>
    <m/>
    <m/>
    <m/>
    <m/>
    <m/>
    <m/>
    <m/>
    <m/>
    <m/>
    <m/>
    <m/>
    <n v="27"/>
    <n v="28"/>
    <n v="31"/>
    <n v="32"/>
    <n v="0"/>
    <n v="38"/>
    <n v="34"/>
    <n v="29"/>
    <n v="38"/>
    <n v="0"/>
    <n v="0"/>
    <n v="0"/>
    <n v="0"/>
    <n v="0"/>
    <n v="0"/>
  </r>
  <r>
    <n v="186016007"/>
    <x v="77"/>
    <x v="1"/>
    <m/>
    <x v="1"/>
    <x v="18"/>
    <x v="6"/>
    <n v="8820.23"/>
    <s v="Linda Trautwein"/>
    <x v="8"/>
    <n v="13"/>
    <n v="8"/>
    <n v="4"/>
    <n v="15"/>
    <m/>
    <n v="7"/>
    <n v="15"/>
    <n v="44"/>
    <n v="30"/>
    <n v="0"/>
    <n v="46"/>
    <n v="64"/>
    <n v="40"/>
    <n v="28"/>
    <n v="28"/>
    <n v="27"/>
    <n v="43"/>
    <n v="34"/>
    <n v="53"/>
    <m/>
    <n v="43"/>
    <n v="49"/>
    <n v="35"/>
    <n v="26"/>
    <m/>
    <n v="6.7565789473684212"/>
    <n v="-4.7894736842105257"/>
    <n v="-16.335526315789473"/>
    <n v="-20.184210526315788"/>
    <m/>
  </r>
  <r>
    <n v="186016007"/>
    <x v="77"/>
    <x v="1"/>
    <n v="17"/>
    <x v="1"/>
    <x v="18"/>
    <x v="6"/>
    <n v="8820.23"/>
    <s v="Linda Trautwein"/>
    <x v="9"/>
    <n v="13"/>
    <n v="8"/>
    <n v="4"/>
    <n v="15"/>
    <m/>
    <n v="7"/>
    <n v="15"/>
    <n v="44"/>
    <n v="30"/>
    <n v="0"/>
    <n v="46"/>
    <n v="64"/>
    <n v="40"/>
    <n v="28"/>
    <n v="28"/>
    <n v="27"/>
    <n v="43"/>
    <n v="34"/>
    <n v="53"/>
    <m/>
    <n v="43"/>
    <n v="49"/>
    <n v="35"/>
    <n v="26"/>
    <m/>
    <n v="16.756578947368421"/>
    <n v="15.210526315789474"/>
    <n v="8.6644736842105257"/>
    <n v="4.8157894736842097"/>
    <m/>
  </r>
  <r>
    <n v="186016007"/>
    <x v="77"/>
    <x v="1"/>
    <n v="17"/>
    <x v="1"/>
    <x v="18"/>
    <x v="6"/>
    <n v="8820.23"/>
    <s v="Linda Trautwein"/>
    <x v="10"/>
    <n v="154217.57"/>
    <n v="94903.12"/>
    <n v="47451.56"/>
    <n v="177943.34999999998"/>
    <n v="0"/>
    <n v="83040.23"/>
    <n v="177943.34999999998"/>
    <n v="521967.16"/>
    <n v="355886.69999999995"/>
    <n v="0"/>
    <n v="545692.93999999994"/>
    <n v="759224.96"/>
    <n v="474515.6"/>
    <n v="246966.44"/>
    <n v="246966.44"/>
    <n v="238146.21"/>
    <n v="379269.88999999996"/>
    <n v="299887.82"/>
    <n v="467472.19"/>
    <m/>
    <n v="379269.88999999996"/>
    <n v="432191.26999999996"/>
    <n v="308708.05"/>
    <n v="229325.97999999998"/>
    <m/>
    <n v="147796.88032894736"/>
    <n v="134160.34052631579"/>
    <n v="76422.650723684201"/>
    <n v="42476.370789473673"/>
    <m/>
  </r>
  <r>
    <n v="186016007"/>
    <x v="77"/>
    <x v="1"/>
    <m/>
    <x v="1"/>
    <x v="18"/>
    <x v="6"/>
    <n v="8820.23"/>
    <s v="Linda Trautwein"/>
    <x v="11"/>
    <m/>
    <m/>
    <m/>
    <m/>
    <n v="0"/>
    <m/>
    <m/>
    <m/>
    <m/>
    <n v="0"/>
    <n v="545692.93999999994"/>
    <n v="759224.96"/>
    <n v="474515.6"/>
    <n v="246966.44"/>
    <n v="246966.44"/>
    <n v="238146.21"/>
    <n v="379269.88999999996"/>
    <n v="299887.82"/>
    <n v="467472.19"/>
    <m/>
    <n v="379269.88999999996"/>
    <n v="432191.26999999996"/>
    <n v="308708.05"/>
    <n v="229325.97999999998"/>
    <m/>
    <n v="59594.58032894737"/>
    <n v="0"/>
    <n v="0"/>
    <n v="0"/>
    <m/>
  </r>
  <r>
    <n v="186016007"/>
    <x v="77"/>
    <x v="1"/>
    <m/>
    <x v="1"/>
    <x v="18"/>
    <x v="6"/>
    <n v="8820.23"/>
    <s v="Linda Trautwein"/>
    <x v="12"/>
    <m/>
    <m/>
    <m/>
    <m/>
    <m/>
    <m/>
    <m/>
    <m/>
    <m/>
    <m/>
    <m/>
    <m/>
    <m/>
    <n v="30"/>
    <n v="30"/>
    <n v="25"/>
    <n v="32"/>
    <n v="25"/>
    <n v="50"/>
    <n v="132"/>
    <n v="25"/>
    <n v="40"/>
    <n v="15"/>
    <n v="25"/>
    <n v="0"/>
    <n v="10"/>
    <n v="10"/>
    <n v="5"/>
    <n v="0"/>
    <n v="0"/>
  </r>
  <r>
    <n v="186016009"/>
    <x v="78"/>
    <x v="1"/>
    <n v="5"/>
    <x v="0"/>
    <x v="20"/>
    <x v="1"/>
    <n v="11156.97"/>
    <s v="Vicky Allen"/>
    <x v="0"/>
    <m/>
    <m/>
    <m/>
    <m/>
    <m/>
    <m/>
    <m/>
    <m/>
    <m/>
    <n v="0"/>
    <n v="0"/>
    <n v="0"/>
    <n v="30"/>
    <n v="-9"/>
    <n v="21"/>
    <n v="0"/>
    <n v="0"/>
    <n v="-4"/>
    <n v="0"/>
    <m/>
    <n v="0"/>
    <n v="0"/>
    <n v="0"/>
    <n v="0"/>
    <m/>
    <n v="-2"/>
    <n v="-2"/>
    <n v="-2"/>
    <n v="0"/>
    <m/>
  </r>
  <r>
    <n v="186016009"/>
    <x v="78"/>
    <x v="1"/>
    <n v="5"/>
    <x v="0"/>
    <x v="20"/>
    <x v="1"/>
    <n v="11156.97"/>
    <s v="Vicky Allen"/>
    <x v="1"/>
    <m/>
    <m/>
    <m/>
    <m/>
    <m/>
    <m/>
    <m/>
    <m/>
    <m/>
    <n v="0"/>
    <m/>
    <m/>
    <n v="0"/>
    <n v="-1"/>
    <n v="-1"/>
    <n v="0"/>
    <n v="0"/>
    <n v="4"/>
    <n v="0"/>
    <m/>
    <n v="0"/>
    <n v="0"/>
    <n v="0"/>
    <n v="0"/>
    <m/>
    <n v="0"/>
    <n v="0"/>
    <n v="0"/>
    <n v="0"/>
    <m/>
  </r>
  <r>
    <n v="186016009"/>
    <x v="78"/>
    <x v="1"/>
    <n v="5"/>
    <x v="0"/>
    <x v="20"/>
    <x v="1"/>
    <n v="11156.97"/>
    <s v="Vicky Allen"/>
    <x v="2"/>
    <m/>
    <m/>
    <m/>
    <m/>
    <m/>
    <m/>
    <m/>
    <m/>
    <m/>
    <n v="0"/>
    <m/>
    <m/>
    <n v="40"/>
    <n v="0"/>
    <n v="0"/>
    <n v="10"/>
    <n v="7"/>
    <n v="1"/>
    <n v="5"/>
    <n v="23"/>
    <n v="5"/>
    <n v="8"/>
    <n v="4"/>
    <n v="3"/>
    <n v="0"/>
    <n v="0"/>
    <n v="0"/>
    <n v="0"/>
    <n v="0"/>
    <n v="0"/>
  </r>
  <r>
    <n v="186016009"/>
    <x v="78"/>
    <x v="1"/>
    <n v="5"/>
    <x v="0"/>
    <x v="20"/>
    <x v="1"/>
    <n v="11156.97"/>
    <s v="Vicky Allen"/>
    <x v="3"/>
    <n v="0"/>
    <n v="0"/>
    <n v="0"/>
    <n v="0"/>
    <m/>
    <n v="0"/>
    <n v="0"/>
    <n v="0"/>
    <n v="0"/>
    <m/>
    <n v="0"/>
    <n v="0"/>
    <n v="0"/>
    <n v="0"/>
    <m/>
    <n v="10"/>
    <n v="10"/>
    <n v="10"/>
    <n v="10"/>
    <n v="40"/>
    <n v="0"/>
    <n v="0"/>
    <n v="0"/>
    <n v="0"/>
    <n v="0"/>
    <n v="2"/>
    <n v="2"/>
    <n v="2"/>
    <n v="0"/>
    <n v="0"/>
  </r>
  <r>
    <n v="186016009"/>
    <x v="78"/>
    <x v="1"/>
    <n v="5"/>
    <x v="0"/>
    <x v="20"/>
    <x v="1"/>
    <n v="11156.97"/>
    <s v="Vicky Allen"/>
    <x v="4"/>
    <m/>
    <m/>
    <m/>
    <m/>
    <m/>
    <m/>
    <m/>
    <m/>
    <m/>
    <n v="0"/>
    <n v="0"/>
    <n v="0"/>
    <n v="0"/>
    <n v="0"/>
    <n v="0"/>
    <n v="10"/>
    <n v="7"/>
    <n v="1"/>
    <n v="5"/>
    <n v="23"/>
    <n v="5"/>
    <n v="8"/>
    <n v="4"/>
    <n v="3"/>
    <n v="0"/>
    <n v="2"/>
    <n v="2"/>
    <n v="2"/>
    <n v="0"/>
    <n v="0"/>
  </r>
  <r>
    <n v="186016009"/>
    <x v="78"/>
    <x v="1"/>
    <n v="5"/>
    <x v="0"/>
    <x v="20"/>
    <x v="1"/>
    <n v="11156.97"/>
    <s v="Vicky Allen"/>
    <x v="5"/>
    <n v="0"/>
    <n v="0"/>
    <n v="1"/>
    <n v="0"/>
    <m/>
    <n v="1"/>
    <n v="0"/>
    <n v="1"/>
    <n v="1"/>
    <n v="0"/>
    <n v="2"/>
    <n v="7"/>
    <n v="3"/>
    <n v="10"/>
    <n v="22"/>
    <n v="10"/>
    <n v="1"/>
    <n v="4"/>
    <n v="9"/>
    <n v="24"/>
    <n v="2"/>
    <n v="2"/>
    <n v="2"/>
    <n v="2"/>
    <n v="0"/>
    <n v="2"/>
    <n v="2"/>
    <n v="2"/>
    <n v="2"/>
    <n v="0"/>
  </r>
  <r>
    <n v="186016009"/>
    <x v="78"/>
    <x v="1"/>
    <n v="5"/>
    <x v="0"/>
    <x v="20"/>
    <x v="1"/>
    <n v="11156.97"/>
    <s v="Vicky Allen"/>
    <x v="6"/>
    <n v="0"/>
    <n v="0"/>
    <n v="0"/>
    <n v="0"/>
    <n v="0"/>
    <n v="0"/>
    <n v="0"/>
    <n v="0"/>
    <n v="0"/>
    <n v="0"/>
    <n v="0"/>
    <n v="0"/>
    <n v="0"/>
    <n v="0"/>
    <n v="0"/>
    <n v="0"/>
    <n v="0"/>
    <n v="0"/>
    <m/>
    <n v="0"/>
    <n v="8"/>
    <n v="0"/>
    <n v="0"/>
    <n v="2"/>
    <m/>
    <n v="0"/>
    <n v="0"/>
    <n v="0"/>
    <n v="0"/>
    <m/>
  </r>
  <r>
    <n v="186016009"/>
    <x v="78"/>
    <x v="1"/>
    <m/>
    <x v="0"/>
    <x v="20"/>
    <x v="1"/>
    <n v="11156.97"/>
    <s v="Vicky Allen"/>
    <x v="7"/>
    <m/>
    <m/>
    <m/>
    <m/>
    <m/>
    <m/>
    <m/>
    <m/>
    <m/>
    <m/>
    <m/>
    <m/>
    <m/>
    <m/>
    <m/>
    <n v="7"/>
    <n v="4"/>
    <n v="6"/>
    <n v="13"/>
    <n v="0"/>
    <n v="3"/>
    <n v="0"/>
    <n v="5"/>
    <n v="3"/>
    <n v="0"/>
    <n v="0"/>
    <n v="0"/>
    <n v="0"/>
    <n v="0"/>
    <n v="0"/>
  </r>
  <r>
    <n v="186016009"/>
    <x v="78"/>
    <x v="1"/>
    <n v="5"/>
    <x v="0"/>
    <x v="20"/>
    <x v="1"/>
    <n v="11156.97"/>
    <s v="Vicky Allen"/>
    <x v="8"/>
    <n v="0"/>
    <n v="0"/>
    <n v="0"/>
    <n v="0"/>
    <m/>
    <n v="0"/>
    <n v="0"/>
    <n v="0"/>
    <n v="10"/>
    <n v="0"/>
    <n v="0"/>
    <n v="6"/>
    <n v="6"/>
    <n v="-4"/>
    <n v="-4"/>
    <n v="6"/>
    <n v="6"/>
    <n v="9"/>
    <n v="3"/>
    <m/>
    <n v="4"/>
    <n v="10"/>
    <n v="11"/>
    <n v="5"/>
    <m/>
    <n v="3"/>
    <n v="1"/>
    <n v="-1"/>
    <n v="-3"/>
    <m/>
  </r>
  <r>
    <n v="186016009"/>
    <x v="78"/>
    <x v="1"/>
    <n v="5"/>
    <x v="0"/>
    <x v="20"/>
    <x v="1"/>
    <n v="11156.97"/>
    <s v="Vicky Allen"/>
    <x v="9"/>
    <n v="0"/>
    <n v="0"/>
    <n v="0"/>
    <n v="0"/>
    <m/>
    <n v="0"/>
    <n v="0"/>
    <n v="0"/>
    <n v="10"/>
    <n v="0"/>
    <n v="0"/>
    <n v="6"/>
    <n v="6"/>
    <n v="5"/>
    <n v="5"/>
    <n v="6"/>
    <n v="6"/>
    <n v="9"/>
    <n v="3"/>
    <m/>
    <n v="4"/>
    <n v="10"/>
    <n v="6"/>
    <n v="5"/>
    <m/>
    <n v="5"/>
    <n v="5"/>
    <n v="5"/>
    <n v="3"/>
    <m/>
  </r>
  <r>
    <n v="186016009"/>
    <x v="78"/>
    <x v="1"/>
    <n v="5"/>
    <x v="0"/>
    <x v="20"/>
    <x v="1"/>
    <n v="11156.97"/>
    <s v="Vicky Allen"/>
    <x v="10"/>
    <n v="0"/>
    <n v="0"/>
    <n v="0"/>
    <n v="0"/>
    <n v="0"/>
    <n v="0"/>
    <n v="0"/>
    <n v="0"/>
    <n v="132803.6"/>
    <n v="0"/>
    <n v="0"/>
    <n v="79682.16"/>
    <n v="79682.16"/>
    <n v="55784.85"/>
    <n v="55784.85"/>
    <n v="66941.819999999992"/>
    <n v="66941.819999999992"/>
    <n v="100412.73"/>
    <n v="33470.909999999996"/>
    <m/>
    <n v="44627.88"/>
    <n v="111569.7"/>
    <n v="66941.819999999992"/>
    <n v="55784.85"/>
    <m/>
    <n v="55784.85"/>
    <n v="55784.85"/>
    <n v="55784.85"/>
    <n v="33470.909999999996"/>
    <m/>
  </r>
  <r>
    <n v="186016009"/>
    <x v="78"/>
    <x v="1"/>
    <n v="5"/>
    <x v="0"/>
    <x v="20"/>
    <x v="1"/>
    <n v="11156.97"/>
    <s v="Vicky Allen"/>
    <x v="11"/>
    <m/>
    <m/>
    <m/>
    <m/>
    <n v="0"/>
    <m/>
    <m/>
    <m/>
    <m/>
    <n v="0"/>
    <n v="0"/>
    <n v="79682.16"/>
    <n v="79682.16"/>
    <n v="0"/>
    <n v="0"/>
    <n v="66941.819999999992"/>
    <n v="66941.819999999992"/>
    <n v="100412.73"/>
    <n v="33470.909999999996"/>
    <m/>
    <n v="44627.88"/>
    <n v="111569.7"/>
    <n v="122726.67"/>
    <n v="55784.85"/>
    <m/>
    <n v="33470.909999999996"/>
    <n v="11156.97"/>
    <n v="0"/>
    <n v="0"/>
    <m/>
  </r>
  <r>
    <n v="186016009"/>
    <x v="78"/>
    <x v="1"/>
    <n v="5"/>
    <x v="0"/>
    <x v="20"/>
    <x v="1"/>
    <n v="11156.97"/>
    <s v="Vicky Allen"/>
    <x v="12"/>
    <m/>
    <m/>
    <m/>
    <m/>
    <m/>
    <m/>
    <m/>
    <m/>
    <m/>
    <m/>
    <m/>
    <m/>
    <n v="10"/>
    <n v="9"/>
    <n v="19"/>
    <n v="10"/>
    <n v="7"/>
    <n v="5"/>
    <n v="5"/>
    <n v="23"/>
    <n v="5"/>
    <n v="8"/>
    <n v="4"/>
    <n v="3"/>
    <n v="17"/>
    <n v="2"/>
    <n v="2"/>
    <n v="2"/>
    <n v="0"/>
    <n v="0"/>
  </r>
  <r>
    <n v="186016011"/>
    <x v="79"/>
    <x v="1"/>
    <m/>
    <x v="1"/>
    <x v="21"/>
    <x v="6"/>
    <n v="11216.72"/>
    <s v="Vicky Allen"/>
    <x v="0"/>
    <m/>
    <m/>
    <m/>
    <m/>
    <m/>
    <m/>
    <m/>
    <m/>
    <m/>
    <n v="0"/>
    <n v="0"/>
    <n v="0"/>
    <n v="14"/>
    <n v="-5"/>
    <n v="9"/>
    <n v="0"/>
    <n v="0"/>
    <n v="0"/>
    <n v="0"/>
    <m/>
    <n v="0"/>
    <n v="0"/>
    <n v="0"/>
    <n v="0"/>
    <m/>
    <n v="-14"/>
    <n v="-11"/>
    <n v="-10"/>
    <n v="-12"/>
    <m/>
  </r>
  <r>
    <n v="186016011"/>
    <x v="79"/>
    <x v="1"/>
    <m/>
    <x v="1"/>
    <x v="21"/>
    <x v="6"/>
    <n v="11216.72"/>
    <s v="Vicky Allen"/>
    <x v="1"/>
    <m/>
    <m/>
    <m/>
    <m/>
    <m/>
    <m/>
    <m/>
    <m/>
    <m/>
    <n v="0"/>
    <m/>
    <m/>
    <n v="-15"/>
    <n v="0"/>
    <n v="-15"/>
    <n v="0"/>
    <n v="0"/>
    <n v="0"/>
    <n v="0"/>
    <m/>
    <n v="0"/>
    <n v="0"/>
    <n v="0"/>
    <n v="0"/>
    <m/>
    <n v="5"/>
    <n v="3"/>
    <n v="2"/>
    <n v="3"/>
    <m/>
  </r>
  <r>
    <n v="186016011"/>
    <x v="79"/>
    <x v="1"/>
    <m/>
    <x v="1"/>
    <x v="21"/>
    <x v="6"/>
    <n v="11216.72"/>
    <s v="Vicky Allen"/>
    <x v="2"/>
    <m/>
    <m/>
    <m/>
    <m/>
    <m/>
    <m/>
    <m/>
    <m/>
    <m/>
    <n v="0"/>
    <m/>
    <m/>
    <n v="14"/>
    <n v="0"/>
    <n v="0"/>
    <n v="5"/>
    <n v="5"/>
    <n v="10"/>
    <n v="6"/>
    <n v="26"/>
    <n v="6"/>
    <n v="4"/>
    <n v="5"/>
    <n v="15"/>
    <n v="0"/>
    <n v="0"/>
    <n v="0"/>
    <n v="0"/>
    <n v="0"/>
    <n v="0"/>
  </r>
  <r>
    <n v="186016011"/>
    <x v="79"/>
    <x v="1"/>
    <m/>
    <x v="1"/>
    <x v="21"/>
    <x v="6"/>
    <n v="11216.72"/>
    <s v="Vicky Allen"/>
    <x v="3"/>
    <n v="0"/>
    <n v="0"/>
    <n v="0"/>
    <n v="0"/>
    <m/>
    <n v="0"/>
    <n v="0"/>
    <n v="0"/>
    <n v="0"/>
    <m/>
    <n v="0"/>
    <n v="0"/>
    <n v="0"/>
    <n v="0"/>
    <m/>
    <n v="5"/>
    <n v="5"/>
    <n v="7"/>
    <n v="10"/>
    <n v="27"/>
    <n v="4"/>
    <n v="4"/>
    <n v="4"/>
    <n v="8"/>
    <n v="0"/>
    <n v="9"/>
    <n v="8"/>
    <n v="8"/>
    <n v="9"/>
    <n v="0"/>
  </r>
  <r>
    <n v="186016011"/>
    <x v="79"/>
    <x v="1"/>
    <m/>
    <x v="1"/>
    <x v="21"/>
    <x v="6"/>
    <n v="11216.72"/>
    <s v="Vicky Allen"/>
    <x v="4"/>
    <m/>
    <m/>
    <m/>
    <m/>
    <m/>
    <m/>
    <m/>
    <m/>
    <m/>
    <n v="0"/>
    <n v="0"/>
    <n v="0"/>
    <n v="0"/>
    <n v="0"/>
    <n v="0"/>
    <n v="5"/>
    <n v="5"/>
    <n v="10"/>
    <n v="6"/>
    <n v="26"/>
    <n v="6"/>
    <n v="4"/>
    <n v="5"/>
    <n v="15"/>
    <n v="0"/>
    <n v="9"/>
    <n v="8"/>
    <n v="8"/>
    <n v="9"/>
    <n v="0"/>
  </r>
  <r>
    <n v="186016011"/>
    <x v="79"/>
    <x v="1"/>
    <m/>
    <x v="1"/>
    <x v="21"/>
    <x v="6"/>
    <n v="11216.72"/>
    <s v="Vicky Allen"/>
    <x v="5"/>
    <n v="0"/>
    <n v="0"/>
    <n v="0"/>
    <n v="0"/>
    <m/>
    <n v="0"/>
    <n v="2"/>
    <n v="4"/>
    <n v="2"/>
    <n v="0"/>
    <n v="3"/>
    <n v="3"/>
    <n v="5"/>
    <n v="9"/>
    <n v="20"/>
    <n v="8"/>
    <n v="3"/>
    <n v="2"/>
    <n v="3"/>
    <n v="16"/>
    <n v="10"/>
    <n v="6"/>
    <n v="9"/>
    <n v="10"/>
    <n v="0"/>
    <n v="10.822368421052632"/>
    <n v="9.6710526315789469"/>
    <n v="8.9802631578947363"/>
    <n v="9.6710526315789487"/>
    <n v="0"/>
  </r>
  <r>
    <n v="186016011"/>
    <x v="79"/>
    <x v="1"/>
    <m/>
    <x v="1"/>
    <x v="21"/>
    <x v="6"/>
    <n v="11216.72"/>
    <s v="Vicky Allen"/>
    <x v="6"/>
    <n v="0"/>
    <n v="0"/>
    <n v="0"/>
    <n v="0"/>
    <n v="0"/>
    <n v="0"/>
    <n v="0"/>
    <n v="0"/>
    <n v="0"/>
    <n v="0"/>
    <n v="0"/>
    <n v="0"/>
    <n v="0"/>
    <n v="0"/>
    <n v="0"/>
    <n v="0"/>
    <n v="0"/>
    <n v="0"/>
    <n v="0"/>
    <n v="0"/>
    <n v="5"/>
    <n v="1"/>
    <n v="2"/>
    <n v="6"/>
    <m/>
    <n v="1"/>
    <n v="0"/>
    <n v="0"/>
    <n v="0"/>
    <m/>
  </r>
  <r>
    <n v="186016011"/>
    <x v="79"/>
    <x v="1"/>
    <m/>
    <x v="1"/>
    <x v="21"/>
    <x v="6"/>
    <n v="11216.72"/>
    <s v="Vicky Allen"/>
    <x v="7"/>
    <m/>
    <m/>
    <m/>
    <m/>
    <m/>
    <m/>
    <m/>
    <m/>
    <m/>
    <m/>
    <m/>
    <m/>
    <m/>
    <m/>
    <m/>
    <n v="6"/>
    <n v="9"/>
    <n v="2"/>
    <n v="5"/>
    <n v="0"/>
    <n v="11"/>
    <n v="4"/>
    <n v="6"/>
    <n v="18"/>
    <n v="0"/>
    <n v="0"/>
    <n v="0"/>
    <n v="0"/>
    <n v="0"/>
    <n v="0"/>
  </r>
  <r>
    <n v="186016011"/>
    <x v="79"/>
    <x v="1"/>
    <n v="4"/>
    <x v="1"/>
    <x v="21"/>
    <x v="6"/>
    <n v="11216.72"/>
    <s v="Vicky Allen"/>
    <x v="8"/>
    <n v="0"/>
    <n v="0"/>
    <n v="0"/>
    <n v="0"/>
    <m/>
    <n v="0"/>
    <n v="0"/>
    <n v="0"/>
    <n v="4"/>
    <n v="0"/>
    <n v="0"/>
    <n v="1"/>
    <n v="9"/>
    <n v="4"/>
    <n v="4"/>
    <n v="3"/>
    <n v="0"/>
    <n v="8"/>
    <n v="9"/>
    <m/>
    <n v="6"/>
    <n v="6"/>
    <n v="5"/>
    <n v="2"/>
    <m/>
    <n v="-8.8223684210526319"/>
    <n v="-18.493421052631579"/>
    <n v="-27.473684210526315"/>
    <n v="-37.14473684210526"/>
    <m/>
  </r>
  <r>
    <n v="186016011"/>
    <x v="79"/>
    <x v="1"/>
    <n v="4"/>
    <x v="1"/>
    <x v="21"/>
    <x v="6"/>
    <n v="11216.72"/>
    <s v="Vicky Allen"/>
    <x v="9"/>
    <n v="0"/>
    <n v="0"/>
    <n v="0"/>
    <n v="0"/>
    <m/>
    <n v="0"/>
    <n v="0"/>
    <n v="0"/>
    <n v="4"/>
    <n v="0"/>
    <n v="0"/>
    <n v="1"/>
    <n v="9"/>
    <n v="4"/>
    <n v="4"/>
    <n v="3"/>
    <n v="0"/>
    <n v="8"/>
    <n v="9"/>
    <m/>
    <n v="6"/>
    <n v="6"/>
    <n v="5"/>
    <n v="2"/>
    <m/>
    <n v="5.1776315789473681"/>
    <n v="6.506578947368423"/>
    <n v="7.5263157894736885"/>
    <n v="9.8552631578947398"/>
    <m/>
  </r>
  <r>
    <n v="186016011"/>
    <x v="79"/>
    <x v="1"/>
    <m/>
    <x v="1"/>
    <x v="21"/>
    <x v="6"/>
    <n v="11216.72"/>
    <s v="Vicky Allen"/>
    <x v="10"/>
    <n v="0"/>
    <n v="0"/>
    <n v="0"/>
    <n v="0"/>
    <n v="0"/>
    <n v="0"/>
    <n v="0"/>
    <n v="0"/>
    <n v="47926.96"/>
    <n v="0"/>
    <n v="0"/>
    <n v="11981.74"/>
    <n v="107835.66"/>
    <n v="44866.879999999997"/>
    <n v="44866.879999999997"/>
    <n v="33650.159999999996"/>
    <n v="0"/>
    <n v="89733.759999999995"/>
    <n v="100950.48"/>
    <m/>
    <n v="67300.319999999992"/>
    <n v="67300.319999999992"/>
    <n v="56083.6"/>
    <n v="22433.439999999999"/>
    <m/>
    <n v="58076.043684210519"/>
    <n v="72982.474210526329"/>
    <n v="84420.576842105307"/>
    <n v="110543.72736842108"/>
    <m/>
  </r>
  <r>
    <n v="186016011"/>
    <x v="79"/>
    <x v="1"/>
    <m/>
    <x v="1"/>
    <x v="21"/>
    <x v="6"/>
    <n v="11216.72"/>
    <s v="Vicky Allen"/>
    <x v="11"/>
    <m/>
    <m/>
    <m/>
    <m/>
    <n v="0"/>
    <m/>
    <m/>
    <m/>
    <m/>
    <n v="0"/>
    <n v="0"/>
    <n v="11981.74"/>
    <n v="107835.66"/>
    <n v="44866.879999999997"/>
    <n v="44866.879999999997"/>
    <n v="33650.159999999996"/>
    <n v="0"/>
    <n v="89733.759999999995"/>
    <n v="100950.48"/>
    <m/>
    <n v="67300.319999999992"/>
    <n v="67300.319999999992"/>
    <n v="56083.6"/>
    <n v="22433.439999999999"/>
    <m/>
    <n v="0"/>
    <n v="0"/>
    <n v="0"/>
    <n v="0"/>
    <m/>
  </r>
  <r>
    <n v="186016011"/>
    <x v="79"/>
    <x v="1"/>
    <m/>
    <x v="1"/>
    <x v="21"/>
    <x v="6"/>
    <n v="11216.72"/>
    <s v="Vicky Allen"/>
    <x v="12"/>
    <m/>
    <m/>
    <m/>
    <m/>
    <m/>
    <m/>
    <m/>
    <m/>
    <m/>
    <m/>
    <m/>
    <m/>
    <m/>
    <n v="5"/>
    <n v="5"/>
    <n v="5"/>
    <n v="5"/>
    <n v="10"/>
    <n v="6"/>
    <n v="26"/>
    <n v="6"/>
    <n v="4"/>
    <n v="5"/>
    <n v="15"/>
    <n v="0"/>
    <n v="14"/>
    <n v="11"/>
    <n v="10"/>
    <n v="12"/>
    <n v="0"/>
  </r>
  <r>
    <n v="186016012"/>
    <x v="80"/>
    <x v="1"/>
    <m/>
    <x v="1"/>
    <x v="19"/>
    <x v="6"/>
    <n v="6664.15"/>
    <s v="Linda Trautwein"/>
    <x v="0"/>
    <m/>
    <m/>
    <m/>
    <m/>
    <m/>
    <m/>
    <m/>
    <m/>
    <m/>
    <n v="0"/>
    <m/>
    <m/>
    <m/>
    <m/>
    <n v="0"/>
    <n v="0"/>
    <n v="0"/>
    <n v="0"/>
    <n v="0"/>
    <m/>
    <n v="0"/>
    <n v="0"/>
    <n v="0"/>
    <n v="0"/>
    <m/>
    <n v="-31"/>
    <n v="-29"/>
    <n v="-19"/>
    <n v="-30"/>
    <m/>
  </r>
  <r>
    <n v="186016012"/>
    <x v="80"/>
    <x v="1"/>
    <m/>
    <x v="1"/>
    <x v="19"/>
    <x v="6"/>
    <n v="6664.15"/>
    <s v="Linda Trautwein"/>
    <x v="1"/>
    <m/>
    <m/>
    <m/>
    <m/>
    <m/>
    <m/>
    <m/>
    <m/>
    <m/>
    <n v="0"/>
    <m/>
    <m/>
    <m/>
    <m/>
    <n v="0"/>
    <n v="0"/>
    <n v="0"/>
    <n v="0"/>
    <n v="0"/>
    <m/>
    <n v="0"/>
    <n v="0"/>
    <n v="0"/>
    <n v="0"/>
    <m/>
    <n v="5"/>
    <n v="0"/>
    <n v="0"/>
    <n v="0"/>
    <m/>
  </r>
  <r>
    <n v="186016012"/>
    <x v="80"/>
    <x v="1"/>
    <m/>
    <x v="1"/>
    <x v="19"/>
    <x v="6"/>
    <n v="6664.15"/>
    <s v="Linda Trautwein"/>
    <x v="2"/>
    <m/>
    <m/>
    <m/>
    <m/>
    <m/>
    <m/>
    <m/>
    <m/>
    <m/>
    <n v="0"/>
    <m/>
    <m/>
    <m/>
    <m/>
    <n v="0"/>
    <n v="0"/>
    <n v="0"/>
    <n v="0"/>
    <n v="0"/>
    <n v="0"/>
    <n v="0"/>
    <n v="0"/>
    <n v="14"/>
    <n v="9"/>
    <n v="0"/>
    <n v="0"/>
    <n v="0"/>
    <n v="0"/>
    <n v="0"/>
    <n v="0"/>
  </r>
  <r>
    <n v="186016012"/>
    <x v="80"/>
    <x v="1"/>
    <m/>
    <x v="1"/>
    <x v="19"/>
    <x v="6"/>
    <n v="6664.15"/>
    <s v="Linda Trautwein"/>
    <x v="3"/>
    <n v="0"/>
    <n v="0"/>
    <n v="0"/>
    <n v="0"/>
    <m/>
    <n v="0"/>
    <n v="0"/>
    <n v="0"/>
    <n v="0"/>
    <m/>
    <n v="0"/>
    <n v="0"/>
    <n v="0"/>
    <n v="0"/>
    <m/>
    <n v="0"/>
    <n v="0"/>
    <n v="0"/>
    <n v="0"/>
    <n v="0"/>
    <n v="0"/>
    <n v="0"/>
    <n v="0"/>
    <n v="0"/>
    <n v="0"/>
    <n v="26"/>
    <n v="29"/>
    <n v="19"/>
    <n v="30"/>
    <n v="0"/>
  </r>
  <r>
    <n v="186016012"/>
    <x v="80"/>
    <x v="1"/>
    <m/>
    <x v="1"/>
    <x v="19"/>
    <x v="6"/>
    <n v="6664.15"/>
    <s v="Linda Trautwein"/>
    <x v="4"/>
    <m/>
    <m/>
    <m/>
    <m/>
    <m/>
    <m/>
    <m/>
    <m/>
    <m/>
    <n v="0"/>
    <m/>
    <m/>
    <m/>
    <m/>
    <n v="0"/>
    <n v="0"/>
    <n v="0"/>
    <n v="0"/>
    <n v="0"/>
    <n v="0"/>
    <n v="0"/>
    <n v="0"/>
    <n v="14"/>
    <n v="9"/>
    <n v="0"/>
    <n v="26"/>
    <n v="29"/>
    <n v="19"/>
    <n v="30"/>
    <n v="0"/>
  </r>
  <r>
    <n v="186016012"/>
    <x v="80"/>
    <x v="1"/>
    <m/>
    <x v="1"/>
    <x v="19"/>
    <x v="6"/>
    <n v="6664.15"/>
    <s v="Linda Trautwein"/>
    <x v="5"/>
    <n v="0"/>
    <n v="0"/>
    <n v="0"/>
    <n v="0"/>
    <m/>
    <n v="0"/>
    <n v="0"/>
    <n v="0"/>
    <n v="0"/>
    <n v="0"/>
    <n v="0"/>
    <n v="0"/>
    <n v="0"/>
    <n v="0"/>
    <n v="0"/>
    <n v="0"/>
    <n v="0"/>
    <n v="0"/>
    <n v="0"/>
    <n v="0"/>
    <n v="0"/>
    <n v="0"/>
    <n v="0"/>
    <n v="1"/>
    <n v="0"/>
    <n v="16.934210526315791"/>
    <n v="20.782894736842106"/>
    <n v="18.473684210526315"/>
    <n v="28.480263157894736"/>
    <n v="0"/>
  </r>
  <r>
    <n v="186016012"/>
    <x v="80"/>
    <x v="1"/>
    <m/>
    <x v="1"/>
    <x v="19"/>
    <x v="6"/>
    <n v="6664.15"/>
    <s v="Linda Trautwein"/>
    <x v="6"/>
    <n v="0"/>
    <n v="0"/>
    <n v="0"/>
    <n v="0"/>
    <n v="0"/>
    <n v="0"/>
    <n v="0"/>
    <n v="0"/>
    <n v="0"/>
    <n v="0"/>
    <n v="0"/>
    <n v="0"/>
    <n v="0"/>
    <n v="0"/>
    <n v="0"/>
    <n v="0"/>
    <n v="0"/>
    <n v="0"/>
    <n v="0"/>
    <n v="0"/>
    <n v="0"/>
    <n v="0"/>
    <n v="0"/>
    <n v="0"/>
    <m/>
    <n v="0"/>
    <n v="0"/>
    <n v="0"/>
    <n v="0"/>
    <m/>
  </r>
  <r>
    <n v="186016012"/>
    <x v="80"/>
    <x v="1"/>
    <m/>
    <x v="1"/>
    <x v="19"/>
    <x v="6"/>
    <n v="6664.15"/>
    <s v="Linda Trautwein"/>
    <x v="7"/>
    <m/>
    <m/>
    <m/>
    <m/>
    <m/>
    <m/>
    <m/>
    <m/>
    <m/>
    <m/>
    <m/>
    <m/>
    <m/>
    <m/>
    <m/>
    <n v="0"/>
    <n v="0"/>
    <n v="0"/>
    <n v="0"/>
    <n v="0"/>
    <n v="0"/>
    <n v="0"/>
    <n v="0"/>
    <n v="11"/>
    <n v="0"/>
    <n v="0"/>
    <n v="0"/>
    <n v="0"/>
    <n v="0"/>
    <n v="0"/>
  </r>
  <r>
    <n v="186016012"/>
    <x v="80"/>
    <x v="1"/>
    <m/>
    <x v="1"/>
    <x v="19"/>
    <x v="6"/>
    <n v="6664.15"/>
    <s v="Linda Trautwein"/>
    <x v="8"/>
    <n v="0"/>
    <n v="0"/>
    <n v="0"/>
    <n v="0"/>
    <m/>
    <n v="0"/>
    <n v="0"/>
    <n v="0"/>
    <n v="0"/>
    <n v="0"/>
    <n v="0"/>
    <n v="0"/>
    <n v="0"/>
    <n v="0"/>
    <n v="0"/>
    <n v="0"/>
    <n v="0"/>
    <n v="0"/>
    <n v="0"/>
    <m/>
    <n v="0"/>
    <n v="0"/>
    <n v="14"/>
    <n v="12"/>
    <m/>
    <n v="-4.9342105263157912"/>
    <n v="-25.717105263157897"/>
    <n v="-44.190789473684212"/>
    <n v="-72.671052631578945"/>
    <m/>
  </r>
  <r>
    <n v="186016012"/>
    <x v="80"/>
    <x v="1"/>
    <m/>
    <x v="1"/>
    <x v="19"/>
    <x v="6"/>
    <n v="6664.15"/>
    <s v="Linda Trautwein"/>
    <x v="9"/>
    <n v="0"/>
    <n v="0"/>
    <n v="0"/>
    <n v="0"/>
    <m/>
    <n v="0"/>
    <n v="0"/>
    <n v="0"/>
    <n v="0"/>
    <n v="0"/>
    <n v="0"/>
    <n v="0"/>
    <n v="0"/>
    <n v="0"/>
    <n v="0"/>
    <n v="0"/>
    <n v="0"/>
    <n v="0"/>
    <n v="0"/>
    <m/>
    <n v="0"/>
    <n v="0"/>
    <n v="14"/>
    <n v="12"/>
    <m/>
    <n v="26.065789473684209"/>
    <n v="34.282894736842096"/>
    <n v="34.80921052631578"/>
    <n v="36.328947368421041"/>
    <m/>
  </r>
  <r>
    <n v="186016012"/>
    <x v="80"/>
    <x v="1"/>
    <m/>
    <x v="1"/>
    <x v="19"/>
    <x v="6"/>
    <n v="6664.15"/>
    <s v="Linda Trautwein"/>
    <x v="10"/>
    <n v="0"/>
    <n v="0"/>
    <n v="0"/>
    <n v="0"/>
    <n v="0"/>
    <n v="0"/>
    <n v="0"/>
    <n v="0"/>
    <n v="0"/>
    <n v="0"/>
    <n v="0"/>
    <n v="0"/>
    <n v="0"/>
    <n v="0"/>
    <n v="0"/>
    <n v="0"/>
    <n v="0"/>
    <n v="0"/>
    <n v="0"/>
    <m/>
    <n v="0"/>
    <n v="0"/>
    <n v="93298.099999999991"/>
    <n v="79969.799999999988"/>
    <m/>
    <n v="173706.33092105261"/>
    <n v="228466.35296052624"/>
    <n v="231973.80032894728"/>
    <n v="242101.55460526305"/>
    <m/>
  </r>
  <r>
    <n v="186016012"/>
    <x v="80"/>
    <x v="1"/>
    <m/>
    <x v="1"/>
    <x v="19"/>
    <x v="6"/>
    <n v="6664.15"/>
    <s v="Linda Trautwein"/>
    <x v="11"/>
    <m/>
    <m/>
    <m/>
    <m/>
    <n v="0"/>
    <m/>
    <m/>
    <m/>
    <m/>
    <n v="0"/>
    <m/>
    <m/>
    <m/>
    <n v="0"/>
    <n v="0"/>
    <n v="0"/>
    <n v="0"/>
    <n v="0"/>
    <n v="0"/>
    <m/>
    <n v="0"/>
    <n v="0"/>
    <n v="93298.099999999991"/>
    <n v="79969.799999999988"/>
    <m/>
    <n v="0"/>
    <n v="0"/>
    <n v="0"/>
    <n v="0"/>
    <m/>
  </r>
  <r>
    <n v="186016012"/>
    <x v="80"/>
    <x v="1"/>
    <m/>
    <x v="1"/>
    <x v="19"/>
    <x v="6"/>
    <n v="6664.15"/>
    <s v="Linda Trautwein"/>
    <x v="12"/>
    <m/>
    <m/>
    <m/>
    <m/>
    <m/>
    <m/>
    <m/>
    <m/>
    <m/>
    <m/>
    <m/>
    <m/>
    <m/>
    <m/>
    <n v="0"/>
    <n v="0"/>
    <n v="0"/>
    <n v="0"/>
    <n v="0"/>
    <n v="0"/>
    <n v="0"/>
    <n v="0"/>
    <n v="14"/>
    <n v="9"/>
    <n v="0"/>
    <n v="31"/>
    <n v="29"/>
    <n v="19"/>
    <n v="30"/>
    <n v="0"/>
  </r>
  <r>
    <n v="186016016"/>
    <x v="81"/>
    <x v="1"/>
    <m/>
    <x v="1"/>
    <x v="19"/>
    <x v="3"/>
    <n v="4687.3"/>
    <s v="Linda Trautwein"/>
    <x v="0"/>
    <m/>
    <m/>
    <m/>
    <m/>
    <m/>
    <m/>
    <m/>
    <m/>
    <m/>
    <n v="0"/>
    <m/>
    <m/>
    <m/>
    <m/>
    <n v="0"/>
    <n v="0"/>
    <n v="0"/>
    <n v="0"/>
    <n v="0"/>
    <m/>
    <n v="0"/>
    <n v="0"/>
    <n v="0"/>
    <n v="0"/>
    <m/>
    <n v="-37"/>
    <n v="-22"/>
    <n v="-20"/>
    <n v="-30"/>
    <m/>
  </r>
  <r>
    <n v="186016016"/>
    <x v="81"/>
    <x v="1"/>
    <m/>
    <x v="1"/>
    <x v="19"/>
    <x v="3"/>
    <n v="4687.3"/>
    <s v="Linda Trautwein"/>
    <x v="1"/>
    <m/>
    <m/>
    <m/>
    <m/>
    <m/>
    <m/>
    <m/>
    <m/>
    <m/>
    <n v="0"/>
    <m/>
    <m/>
    <m/>
    <m/>
    <n v="0"/>
    <n v="0"/>
    <n v="0"/>
    <n v="0"/>
    <n v="0"/>
    <m/>
    <n v="0"/>
    <n v="0"/>
    <n v="0"/>
    <n v="0"/>
    <m/>
    <n v="0"/>
    <n v="0"/>
    <n v="1"/>
    <n v="0"/>
    <m/>
  </r>
  <r>
    <n v="186016016"/>
    <x v="81"/>
    <x v="1"/>
    <m/>
    <x v="1"/>
    <x v="19"/>
    <x v="3"/>
    <n v="4687.3"/>
    <s v="Linda Trautwein"/>
    <x v="2"/>
    <m/>
    <m/>
    <m/>
    <m/>
    <m/>
    <m/>
    <m/>
    <m/>
    <m/>
    <n v="0"/>
    <m/>
    <m/>
    <m/>
    <m/>
    <n v="0"/>
    <n v="0"/>
    <n v="0"/>
    <n v="0"/>
    <n v="0"/>
    <n v="0"/>
    <n v="0"/>
    <n v="0"/>
    <n v="0"/>
    <n v="19"/>
    <n v="0"/>
    <n v="0"/>
    <n v="0"/>
    <n v="0"/>
    <n v="0"/>
    <n v="0"/>
  </r>
  <r>
    <n v="186016016"/>
    <x v="81"/>
    <x v="1"/>
    <m/>
    <x v="1"/>
    <x v="19"/>
    <x v="3"/>
    <n v="4687.3"/>
    <s v="Linda Trautwein"/>
    <x v="3"/>
    <n v="0"/>
    <n v="0"/>
    <n v="0"/>
    <n v="0"/>
    <m/>
    <n v="0"/>
    <n v="0"/>
    <n v="0"/>
    <n v="0"/>
    <m/>
    <n v="0"/>
    <n v="0"/>
    <n v="0"/>
    <n v="0"/>
    <m/>
    <n v="0"/>
    <n v="0"/>
    <n v="0"/>
    <n v="0"/>
    <n v="0"/>
    <n v="0"/>
    <n v="0"/>
    <n v="0"/>
    <n v="0"/>
    <n v="0"/>
    <n v="37"/>
    <n v="22"/>
    <n v="19"/>
    <n v="30"/>
    <n v="0"/>
  </r>
  <r>
    <n v="186016016"/>
    <x v="81"/>
    <x v="1"/>
    <m/>
    <x v="1"/>
    <x v="19"/>
    <x v="3"/>
    <n v="4687.3"/>
    <s v="Linda Trautwein"/>
    <x v="4"/>
    <m/>
    <m/>
    <m/>
    <m/>
    <m/>
    <m/>
    <m/>
    <m/>
    <m/>
    <n v="0"/>
    <m/>
    <m/>
    <m/>
    <m/>
    <n v="0"/>
    <n v="0"/>
    <n v="0"/>
    <n v="0"/>
    <n v="0"/>
    <n v="0"/>
    <n v="0"/>
    <n v="0"/>
    <n v="0"/>
    <n v="19"/>
    <n v="0"/>
    <n v="37"/>
    <n v="22"/>
    <n v="19"/>
    <n v="30"/>
    <n v="0"/>
  </r>
  <r>
    <n v="186016016"/>
    <x v="81"/>
    <x v="1"/>
    <m/>
    <x v="1"/>
    <x v="19"/>
    <x v="3"/>
    <n v="4687.3"/>
    <s v="Linda Trautwein"/>
    <x v="5"/>
    <n v="0"/>
    <n v="0"/>
    <n v="0"/>
    <n v="0"/>
    <m/>
    <n v="0"/>
    <n v="0"/>
    <n v="0"/>
    <n v="0"/>
    <n v="0"/>
    <n v="0"/>
    <n v="0"/>
    <n v="0"/>
    <n v="0"/>
    <n v="0"/>
    <n v="0"/>
    <n v="0"/>
    <n v="0"/>
    <n v="0"/>
    <n v="0"/>
    <n v="0"/>
    <n v="0"/>
    <n v="0"/>
    <n v="1"/>
    <n v="0"/>
    <n v="18"/>
    <n v="22"/>
    <n v="19"/>
    <n v="30"/>
    <n v="0"/>
  </r>
  <r>
    <n v="186016016"/>
    <x v="81"/>
    <x v="1"/>
    <m/>
    <x v="1"/>
    <x v="19"/>
    <x v="3"/>
    <n v="4687.3"/>
    <s v="Linda Trautwein"/>
    <x v="6"/>
    <n v="0"/>
    <n v="0"/>
    <n v="0"/>
    <n v="0"/>
    <n v="0"/>
    <n v="0"/>
    <n v="0"/>
    <n v="0"/>
    <n v="0"/>
    <n v="0"/>
    <n v="0"/>
    <n v="0"/>
    <n v="0"/>
    <n v="0"/>
    <n v="0"/>
    <n v="0"/>
    <n v="0"/>
    <n v="0"/>
    <n v="0"/>
    <n v="0"/>
    <n v="30"/>
    <n v="0"/>
    <n v="0"/>
    <n v="0"/>
    <m/>
    <n v="0"/>
    <n v="0"/>
    <n v="0"/>
    <n v="0"/>
    <m/>
  </r>
  <r>
    <n v="186016016"/>
    <x v="81"/>
    <x v="1"/>
    <m/>
    <x v="1"/>
    <x v="19"/>
    <x v="3"/>
    <n v="4687.3"/>
    <s v="Linda Trautwein"/>
    <x v="7"/>
    <m/>
    <m/>
    <m/>
    <m/>
    <m/>
    <m/>
    <m/>
    <m/>
    <m/>
    <m/>
    <m/>
    <m/>
    <m/>
    <m/>
    <m/>
    <n v="0"/>
    <n v="0"/>
    <n v="0"/>
    <n v="0"/>
    <n v="0"/>
    <n v="0"/>
    <n v="0"/>
    <n v="0"/>
    <n v="11"/>
    <n v="0"/>
    <n v="0"/>
    <n v="0"/>
    <n v="0"/>
    <n v="0"/>
    <n v="0"/>
  </r>
  <r>
    <n v="186016016"/>
    <x v="81"/>
    <x v="1"/>
    <m/>
    <x v="1"/>
    <x v="19"/>
    <x v="3"/>
    <n v="4687.3"/>
    <s v="Linda Trautwein"/>
    <x v="8"/>
    <n v="0"/>
    <n v="0"/>
    <n v="0"/>
    <n v="0"/>
    <m/>
    <n v="0"/>
    <n v="0"/>
    <n v="0"/>
    <n v="0"/>
    <n v="0"/>
    <n v="0"/>
    <n v="0"/>
    <n v="0"/>
    <n v="0"/>
    <n v="0"/>
    <n v="0"/>
    <n v="0"/>
    <n v="0"/>
    <n v="0"/>
    <m/>
    <n v="0"/>
    <n v="0"/>
    <n v="0"/>
    <n v="8"/>
    <m/>
    <n v="-10"/>
    <n v="-32"/>
    <n v="-51"/>
    <n v="-81"/>
    <m/>
  </r>
  <r>
    <n v="186016016"/>
    <x v="81"/>
    <x v="1"/>
    <m/>
    <x v="1"/>
    <x v="19"/>
    <x v="3"/>
    <n v="4687.3"/>
    <s v="Linda Trautwein"/>
    <x v="9"/>
    <n v="0"/>
    <n v="0"/>
    <n v="0"/>
    <n v="0"/>
    <m/>
    <n v="0"/>
    <n v="0"/>
    <n v="0"/>
    <n v="0"/>
    <n v="0"/>
    <n v="0"/>
    <n v="0"/>
    <n v="0"/>
    <n v="0"/>
    <n v="0"/>
    <n v="0"/>
    <n v="0"/>
    <n v="0"/>
    <n v="0"/>
    <m/>
    <n v="0"/>
    <n v="0"/>
    <n v="0"/>
    <n v="8"/>
    <m/>
    <n v="27"/>
    <n v="27"/>
    <n v="28"/>
    <n v="28"/>
    <m/>
  </r>
  <r>
    <n v="186016016"/>
    <x v="81"/>
    <x v="1"/>
    <m/>
    <x v="1"/>
    <x v="19"/>
    <x v="3"/>
    <n v="4687.3"/>
    <s v="Linda Trautwein"/>
    <x v="10"/>
    <n v="0"/>
    <n v="0"/>
    <n v="0"/>
    <n v="0"/>
    <n v="0"/>
    <n v="0"/>
    <n v="0"/>
    <n v="0"/>
    <n v="0"/>
    <n v="0"/>
    <n v="0"/>
    <n v="0"/>
    <n v="0"/>
    <n v="0"/>
    <n v="0"/>
    <n v="0"/>
    <n v="0"/>
    <n v="0"/>
    <n v="0"/>
    <m/>
    <n v="0"/>
    <n v="0"/>
    <n v="0"/>
    <n v="37498.400000000001"/>
    <m/>
    <n v="126557.1"/>
    <n v="126557.1"/>
    <n v="131244.4"/>
    <n v="131244.4"/>
    <m/>
  </r>
  <r>
    <n v="186016016"/>
    <x v="81"/>
    <x v="1"/>
    <m/>
    <x v="1"/>
    <x v="19"/>
    <x v="3"/>
    <n v="4687.3"/>
    <s v="Linda Trautwein"/>
    <x v="11"/>
    <m/>
    <m/>
    <m/>
    <m/>
    <n v="0"/>
    <m/>
    <m/>
    <m/>
    <m/>
    <n v="0"/>
    <m/>
    <m/>
    <m/>
    <n v="0"/>
    <n v="0"/>
    <n v="0"/>
    <n v="0"/>
    <n v="0"/>
    <n v="0"/>
    <m/>
    <n v="0"/>
    <n v="0"/>
    <n v="0"/>
    <n v="37498.400000000001"/>
    <m/>
    <n v="0"/>
    <n v="0"/>
    <n v="0"/>
    <n v="0"/>
    <m/>
  </r>
  <r>
    <n v="186016016"/>
    <x v="81"/>
    <x v="1"/>
    <m/>
    <x v="1"/>
    <x v="19"/>
    <x v="3"/>
    <n v="4687.3"/>
    <s v="Linda Trautwein"/>
    <x v="12"/>
    <m/>
    <m/>
    <m/>
    <m/>
    <m/>
    <m/>
    <m/>
    <m/>
    <m/>
    <m/>
    <m/>
    <m/>
    <m/>
    <m/>
    <n v="0"/>
    <n v="0"/>
    <n v="0"/>
    <n v="0"/>
    <n v="0"/>
    <n v="0"/>
    <n v="0"/>
    <n v="0"/>
    <n v="0"/>
    <n v="19"/>
    <n v="0"/>
    <n v="37"/>
    <n v="22"/>
    <n v="20"/>
    <n v="30"/>
    <n v="0"/>
  </r>
  <r>
    <n v="186016021"/>
    <x v="82"/>
    <x v="1"/>
    <m/>
    <x v="1"/>
    <x v="18"/>
    <x v="2"/>
    <n v="8853.2099999999991"/>
    <s v="Linda Trautwein"/>
    <x v="0"/>
    <m/>
    <m/>
    <m/>
    <m/>
    <m/>
    <m/>
    <m/>
    <m/>
    <m/>
    <n v="0"/>
    <n v="0"/>
    <n v="0"/>
    <n v="90"/>
    <n v="-15"/>
    <n v="75"/>
    <n v="0"/>
    <n v="0"/>
    <n v="0"/>
    <n v="0"/>
    <m/>
    <n v="0"/>
    <n v="0"/>
    <n v="0"/>
    <n v="0"/>
    <m/>
    <n v="-8"/>
    <n v="-7"/>
    <n v="-5"/>
    <n v="0"/>
    <m/>
  </r>
  <r>
    <n v="186016021"/>
    <x v="82"/>
    <x v="1"/>
    <m/>
    <x v="1"/>
    <x v="18"/>
    <x v="2"/>
    <n v="8853.2099999999991"/>
    <s v="Linda Trautwein"/>
    <x v="1"/>
    <m/>
    <m/>
    <m/>
    <m/>
    <m/>
    <m/>
    <m/>
    <m/>
    <m/>
    <n v="0"/>
    <m/>
    <m/>
    <n v="-15"/>
    <n v="0"/>
    <n v="-15"/>
    <n v="0"/>
    <n v="0"/>
    <n v="0"/>
    <n v="0"/>
    <m/>
    <n v="0"/>
    <n v="0"/>
    <n v="0"/>
    <n v="0"/>
    <m/>
    <n v="3"/>
    <n v="2"/>
    <n v="2"/>
    <n v="0"/>
    <m/>
  </r>
  <r>
    <n v="186016021"/>
    <x v="82"/>
    <x v="1"/>
    <m/>
    <x v="1"/>
    <x v="18"/>
    <x v="2"/>
    <n v="8853.2099999999991"/>
    <s v="Linda Trautwein"/>
    <x v="2"/>
    <m/>
    <m/>
    <m/>
    <m/>
    <m/>
    <m/>
    <m/>
    <m/>
    <m/>
    <n v="0"/>
    <m/>
    <m/>
    <n v="90"/>
    <n v="0"/>
    <n v="0"/>
    <n v="10"/>
    <n v="10"/>
    <n v="17"/>
    <n v="25"/>
    <n v="62"/>
    <n v="23"/>
    <n v="30"/>
    <n v="18"/>
    <n v="26"/>
    <n v="0"/>
    <n v="0"/>
    <n v="0"/>
    <n v="0"/>
    <n v="0"/>
    <n v="0"/>
  </r>
  <r>
    <n v="186016021"/>
    <x v="82"/>
    <x v="1"/>
    <m/>
    <x v="1"/>
    <x v="18"/>
    <x v="2"/>
    <n v="8853.2099999999991"/>
    <s v="Linda Trautwein"/>
    <x v="3"/>
    <n v="0"/>
    <n v="0"/>
    <n v="0"/>
    <n v="0"/>
    <m/>
    <n v="0"/>
    <n v="0"/>
    <n v="0"/>
    <n v="0"/>
    <m/>
    <n v="0"/>
    <n v="0"/>
    <n v="0"/>
    <n v="0"/>
    <m/>
    <n v="11.993006993006993"/>
    <n v="13.706293706293707"/>
    <n v="15.41958041958042"/>
    <n v="20.55944055944056"/>
    <n v="61.67832167832168"/>
    <n v="20"/>
    <n v="20"/>
    <n v="20"/>
    <n v="25"/>
    <n v="0"/>
    <n v="5"/>
    <n v="5"/>
    <n v="3"/>
    <n v="0"/>
    <n v="0"/>
  </r>
  <r>
    <n v="186016021"/>
    <x v="82"/>
    <x v="1"/>
    <m/>
    <x v="1"/>
    <x v="18"/>
    <x v="2"/>
    <n v="8853.2099999999991"/>
    <s v="Linda Trautwein"/>
    <x v="4"/>
    <m/>
    <m/>
    <m/>
    <m/>
    <m/>
    <m/>
    <m/>
    <m/>
    <m/>
    <n v="0"/>
    <n v="0"/>
    <n v="0"/>
    <n v="0"/>
    <n v="0"/>
    <n v="0"/>
    <n v="10"/>
    <n v="10"/>
    <n v="17"/>
    <n v="25"/>
    <n v="62"/>
    <n v="23"/>
    <n v="30"/>
    <n v="18"/>
    <n v="26"/>
    <n v="0"/>
    <n v="5"/>
    <n v="5"/>
    <n v="3"/>
    <n v="0"/>
    <n v="0"/>
  </r>
  <r>
    <n v="186016021"/>
    <x v="82"/>
    <x v="1"/>
    <m/>
    <x v="1"/>
    <x v="18"/>
    <x v="2"/>
    <n v="8853.2099999999991"/>
    <s v="Linda Trautwein"/>
    <x v="5"/>
    <n v="16"/>
    <n v="15"/>
    <n v="12"/>
    <n v="27"/>
    <m/>
    <n v="11"/>
    <n v="15"/>
    <n v="21"/>
    <n v="22"/>
    <n v="0"/>
    <n v="15"/>
    <n v="11"/>
    <n v="11"/>
    <n v="18"/>
    <n v="55"/>
    <n v="16"/>
    <n v="10"/>
    <n v="15"/>
    <n v="21"/>
    <n v="62"/>
    <n v="20"/>
    <n v="23"/>
    <n v="14"/>
    <n v="24"/>
    <n v="0"/>
    <n v="13.322368421052634"/>
    <n v="7.9934210526315796"/>
    <n v="7.9934210526315796"/>
    <n v="2.6644736842105265"/>
    <n v="0"/>
  </r>
  <r>
    <n v="186016021"/>
    <x v="82"/>
    <x v="1"/>
    <m/>
    <x v="1"/>
    <x v="18"/>
    <x v="2"/>
    <n v="8853.2099999999991"/>
    <s v="Linda Trautwein"/>
    <x v="6"/>
    <n v="0"/>
    <n v="0"/>
    <n v="0"/>
    <n v="0"/>
    <n v="0"/>
    <n v="0"/>
    <n v="0"/>
    <n v="0"/>
    <n v="0"/>
    <n v="0"/>
    <n v="0"/>
    <n v="0"/>
    <n v="0"/>
    <n v="0"/>
    <n v="0"/>
    <n v="0"/>
    <n v="0"/>
    <n v="0"/>
    <n v="0"/>
    <n v="0"/>
    <n v="0"/>
    <n v="4"/>
    <n v="7"/>
    <n v="12"/>
    <m/>
    <n v="2"/>
    <n v="0"/>
    <n v="0"/>
    <n v="0"/>
    <m/>
  </r>
  <r>
    <n v="186016021"/>
    <x v="82"/>
    <x v="1"/>
    <m/>
    <x v="1"/>
    <x v="18"/>
    <x v="2"/>
    <n v="8853.2099999999991"/>
    <s v="Linda Trautwein"/>
    <x v="7"/>
    <m/>
    <m/>
    <m/>
    <m/>
    <m/>
    <m/>
    <m/>
    <m/>
    <m/>
    <m/>
    <m/>
    <m/>
    <m/>
    <m/>
    <m/>
    <n v="16"/>
    <n v="21"/>
    <n v="16"/>
    <n v="27"/>
    <n v="0"/>
    <n v="28"/>
    <n v="19"/>
    <n v="21"/>
    <n v="26"/>
    <n v="0"/>
    <n v="0"/>
    <n v="0"/>
    <n v="0"/>
    <n v="0"/>
    <n v="0"/>
  </r>
  <r>
    <n v="186016021"/>
    <x v="82"/>
    <x v="1"/>
    <m/>
    <x v="1"/>
    <x v="18"/>
    <x v="2"/>
    <n v="8853.2099999999991"/>
    <s v="Linda Trautwein"/>
    <x v="8"/>
    <n v="8"/>
    <n v="6"/>
    <n v="3"/>
    <n v="15"/>
    <m/>
    <n v="11"/>
    <n v="2"/>
    <n v="18"/>
    <n v="19"/>
    <n v="0"/>
    <n v="21"/>
    <n v="12"/>
    <n v="23"/>
    <n v="17"/>
    <n v="17"/>
    <n v="14"/>
    <n v="8"/>
    <n v="9"/>
    <n v="8"/>
    <m/>
    <n v="6"/>
    <n v="18"/>
    <n v="18"/>
    <n v="14"/>
    <m/>
    <n v="0.67763157894736636"/>
    <n v="-7.3157894736842133"/>
    <n v="-15.309210526315793"/>
    <n v="-17.973684210526319"/>
    <m/>
  </r>
  <r>
    <n v="186016021"/>
    <x v="82"/>
    <x v="1"/>
    <n v="10"/>
    <x v="1"/>
    <x v="18"/>
    <x v="2"/>
    <n v="8853.2099999999991"/>
    <s v="Linda Trautwein"/>
    <x v="9"/>
    <n v="8"/>
    <n v="6"/>
    <n v="3"/>
    <n v="15"/>
    <m/>
    <n v="11"/>
    <n v="2"/>
    <n v="18"/>
    <n v="19"/>
    <n v="0"/>
    <n v="21"/>
    <n v="12"/>
    <n v="23"/>
    <n v="17"/>
    <n v="17"/>
    <n v="14"/>
    <n v="8"/>
    <n v="9"/>
    <n v="8"/>
    <m/>
    <n v="6"/>
    <n v="18"/>
    <n v="18"/>
    <n v="14"/>
    <m/>
    <n v="8.6776315789473664"/>
    <n v="7.6842105263157867"/>
    <n v="4.690789473684208"/>
    <n v="2.0263157894736814"/>
    <m/>
  </r>
  <r>
    <n v="186016021"/>
    <x v="82"/>
    <x v="1"/>
    <n v="10"/>
    <x v="1"/>
    <x v="18"/>
    <x v="2"/>
    <n v="8853.2099999999991"/>
    <s v="Linda Trautwein"/>
    <x v="10"/>
    <n v="84580.160000000018"/>
    <n v="63435.12000000001"/>
    <n v="31717.560000000005"/>
    <n v="158587.80000000005"/>
    <n v="0"/>
    <n v="116297.72000000003"/>
    <n v="21145.040000000005"/>
    <n v="190305.36000000004"/>
    <n v="200877.88000000003"/>
    <n v="0"/>
    <n v="222022.92000000004"/>
    <n v="126870.24000000002"/>
    <n v="243167.96000000005"/>
    <n v="150504.56999999998"/>
    <n v="150504.56999999998"/>
    <n v="123944.93999999999"/>
    <n v="70825.679999999993"/>
    <n v="79678.889999999985"/>
    <n v="70825.679999999993"/>
    <m/>
    <n v="53119.259999999995"/>
    <n v="159357.77999999997"/>
    <n v="159357.77999999997"/>
    <n v="123944.93999999999"/>
    <m/>
    <n v="76824.894671052607"/>
    <n v="68029.929473684184"/>
    <n v="41528.544276315763"/>
    <n v="17939.399210526288"/>
    <m/>
  </r>
  <r>
    <n v="186016021"/>
    <x v="82"/>
    <x v="1"/>
    <m/>
    <x v="1"/>
    <x v="18"/>
    <x v="2"/>
    <n v="8853.2099999999991"/>
    <s v="Linda Trautwein"/>
    <x v="11"/>
    <m/>
    <m/>
    <m/>
    <m/>
    <n v="0"/>
    <m/>
    <m/>
    <m/>
    <m/>
    <n v="0"/>
    <n v="222022.92000000004"/>
    <n v="126870.24000000002"/>
    <n v="243167.96000000005"/>
    <n v="150504.56999999998"/>
    <n v="150504.56999999998"/>
    <n v="123944.93999999999"/>
    <n v="70825.679999999993"/>
    <n v="79678.889999999985"/>
    <n v="70825.679999999993"/>
    <m/>
    <n v="53119.259999999995"/>
    <n v="159357.77999999997"/>
    <n v="159357.77999999997"/>
    <n v="123944.93999999999"/>
    <m/>
    <n v="5999.2146710526131"/>
    <n v="0"/>
    <n v="0"/>
    <n v="0"/>
    <m/>
  </r>
  <r>
    <n v="186016021"/>
    <x v="82"/>
    <x v="1"/>
    <m/>
    <x v="1"/>
    <x v="18"/>
    <x v="2"/>
    <n v="8853.2099999999991"/>
    <s v="Linda Trautwein"/>
    <x v="12"/>
    <m/>
    <m/>
    <m/>
    <m/>
    <m/>
    <m/>
    <m/>
    <m/>
    <m/>
    <m/>
    <m/>
    <m/>
    <m/>
    <n v="15"/>
    <n v="15"/>
    <n v="10"/>
    <n v="10"/>
    <n v="17"/>
    <n v="25"/>
    <n v="62"/>
    <n v="23"/>
    <n v="30"/>
    <n v="18"/>
    <n v="26"/>
    <n v="0"/>
    <n v="8"/>
    <n v="7"/>
    <n v="5"/>
    <n v="0"/>
    <n v="0"/>
  </r>
  <r>
    <n v="186016022"/>
    <x v="83"/>
    <x v="1"/>
    <m/>
    <x v="1"/>
    <x v="19"/>
    <x v="2"/>
    <n v="14146.77"/>
    <s v="Linda Trautwein"/>
    <x v="0"/>
    <m/>
    <m/>
    <m/>
    <m/>
    <m/>
    <m/>
    <m/>
    <m/>
    <m/>
    <n v="0"/>
    <m/>
    <m/>
    <m/>
    <m/>
    <n v="0"/>
    <n v="0"/>
    <n v="0"/>
    <n v="0"/>
    <n v="0"/>
    <m/>
    <n v="0"/>
    <n v="0"/>
    <n v="0"/>
    <n v="0"/>
    <m/>
    <n v="-24"/>
    <n v="-20"/>
    <n v="-12"/>
    <n v="-20"/>
    <m/>
  </r>
  <r>
    <n v="186016022"/>
    <x v="83"/>
    <x v="1"/>
    <m/>
    <x v="1"/>
    <x v="19"/>
    <x v="2"/>
    <n v="14146.77"/>
    <s v="Linda Trautwein"/>
    <x v="1"/>
    <m/>
    <m/>
    <m/>
    <m/>
    <m/>
    <m/>
    <m/>
    <m/>
    <m/>
    <n v="0"/>
    <m/>
    <m/>
    <m/>
    <m/>
    <n v="0"/>
    <n v="0"/>
    <n v="0"/>
    <n v="0"/>
    <n v="0"/>
    <m/>
    <n v="0"/>
    <n v="0"/>
    <n v="0"/>
    <n v="0"/>
    <m/>
    <n v="4"/>
    <n v="-3"/>
    <n v="0"/>
    <n v="1"/>
    <m/>
  </r>
  <r>
    <n v="186016022"/>
    <x v="83"/>
    <x v="1"/>
    <m/>
    <x v="1"/>
    <x v="19"/>
    <x v="2"/>
    <n v="14146.77"/>
    <s v="Linda Trautwein"/>
    <x v="2"/>
    <m/>
    <m/>
    <m/>
    <m/>
    <m/>
    <m/>
    <m/>
    <m/>
    <m/>
    <n v="0"/>
    <m/>
    <m/>
    <m/>
    <m/>
    <n v="0"/>
    <n v="0"/>
    <n v="0"/>
    <n v="0"/>
    <n v="0"/>
    <n v="0"/>
    <n v="0"/>
    <n v="0"/>
    <n v="5"/>
    <n v="6"/>
    <n v="0"/>
    <n v="0"/>
    <n v="0"/>
    <n v="0"/>
    <n v="0"/>
    <n v="0"/>
  </r>
  <r>
    <n v="186016022"/>
    <x v="83"/>
    <x v="1"/>
    <m/>
    <x v="1"/>
    <x v="19"/>
    <x v="2"/>
    <n v="14146.77"/>
    <s v="Linda Trautwein"/>
    <x v="3"/>
    <n v="0"/>
    <n v="0"/>
    <n v="0"/>
    <n v="0"/>
    <m/>
    <n v="0"/>
    <n v="0"/>
    <n v="0"/>
    <n v="0"/>
    <m/>
    <n v="0"/>
    <n v="0"/>
    <n v="0"/>
    <n v="0"/>
    <m/>
    <n v="0"/>
    <n v="0"/>
    <n v="0"/>
    <n v="0"/>
    <n v="0"/>
    <n v="0"/>
    <n v="0"/>
    <n v="0"/>
    <n v="0"/>
    <n v="0"/>
    <n v="20"/>
    <n v="23"/>
    <n v="12"/>
    <n v="19"/>
    <n v="0"/>
  </r>
  <r>
    <n v="186016022"/>
    <x v="83"/>
    <x v="1"/>
    <m/>
    <x v="1"/>
    <x v="19"/>
    <x v="2"/>
    <n v="14146.77"/>
    <s v="Linda Trautwein"/>
    <x v="4"/>
    <m/>
    <m/>
    <m/>
    <m/>
    <m/>
    <m/>
    <m/>
    <m/>
    <m/>
    <n v="0"/>
    <m/>
    <m/>
    <m/>
    <m/>
    <n v="0"/>
    <n v="0"/>
    <n v="0"/>
    <n v="0"/>
    <n v="0"/>
    <n v="0"/>
    <n v="0"/>
    <n v="0"/>
    <n v="5"/>
    <n v="6"/>
    <n v="0"/>
    <n v="20"/>
    <n v="23"/>
    <n v="12"/>
    <n v="19"/>
    <n v="0"/>
  </r>
  <r>
    <n v="186016022"/>
    <x v="83"/>
    <x v="1"/>
    <m/>
    <x v="1"/>
    <x v="19"/>
    <x v="2"/>
    <n v="14146.77"/>
    <s v="Linda Trautwein"/>
    <x v="5"/>
    <n v="0"/>
    <n v="0"/>
    <n v="0"/>
    <n v="0"/>
    <m/>
    <n v="0"/>
    <n v="0"/>
    <n v="0"/>
    <n v="0"/>
    <n v="0"/>
    <n v="0"/>
    <n v="0"/>
    <n v="0"/>
    <n v="0"/>
    <n v="0"/>
    <n v="0"/>
    <n v="0"/>
    <n v="0"/>
    <n v="0"/>
    <n v="0"/>
    <n v="0"/>
    <n v="0"/>
    <n v="0"/>
    <n v="0"/>
    <n v="0"/>
    <n v="11.723684210526317"/>
    <n v="14.388157894736842"/>
    <n v="12.789473684210527"/>
    <n v="19.717105263157897"/>
    <n v="0"/>
  </r>
  <r>
    <n v="186016022"/>
    <x v="83"/>
    <x v="1"/>
    <m/>
    <x v="1"/>
    <x v="19"/>
    <x v="2"/>
    <n v="14146.77"/>
    <s v="Linda Trautwein"/>
    <x v="6"/>
    <n v="0"/>
    <n v="0"/>
    <n v="0"/>
    <n v="0"/>
    <n v="0"/>
    <n v="0"/>
    <n v="0"/>
    <n v="0"/>
    <n v="0"/>
    <n v="0"/>
    <n v="0"/>
    <n v="0"/>
    <n v="0"/>
    <n v="0"/>
    <n v="0"/>
    <n v="0"/>
    <n v="0"/>
    <n v="0"/>
    <n v="0"/>
    <n v="0"/>
    <n v="54"/>
    <n v="0"/>
    <n v="0"/>
    <n v="0"/>
    <m/>
    <n v="0"/>
    <n v="0"/>
    <n v="0"/>
    <n v="0"/>
    <m/>
  </r>
  <r>
    <n v="186016022"/>
    <x v="83"/>
    <x v="1"/>
    <m/>
    <x v="1"/>
    <x v="19"/>
    <x v="2"/>
    <n v="14146.77"/>
    <s v="Linda Trautwein"/>
    <x v="7"/>
    <m/>
    <m/>
    <m/>
    <m/>
    <m/>
    <m/>
    <m/>
    <m/>
    <m/>
    <m/>
    <m/>
    <m/>
    <m/>
    <m/>
    <m/>
    <n v="0"/>
    <n v="0"/>
    <n v="0"/>
    <n v="0"/>
    <n v="0"/>
    <n v="0"/>
    <n v="0"/>
    <n v="0"/>
    <n v="10"/>
    <n v="0"/>
    <n v="0"/>
    <n v="0"/>
    <n v="0"/>
    <n v="0"/>
    <n v="0"/>
  </r>
  <r>
    <n v="186016022"/>
    <x v="83"/>
    <x v="1"/>
    <m/>
    <x v="1"/>
    <x v="19"/>
    <x v="2"/>
    <n v="14146.77"/>
    <s v="Linda Trautwein"/>
    <x v="8"/>
    <n v="0"/>
    <n v="0"/>
    <n v="0"/>
    <n v="0"/>
    <m/>
    <n v="0"/>
    <n v="0"/>
    <n v="0"/>
    <n v="0"/>
    <n v="0"/>
    <n v="0"/>
    <n v="0"/>
    <n v="0"/>
    <n v="0"/>
    <n v="0"/>
    <n v="0"/>
    <n v="0"/>
    <n v="0"/>
    <n v="0"/>
    <m/>
    <n v="0"/>
    <n v="0"/>
    <n v="5"/>
    <n v="1"/>
    <m/>
    <n v="-10.723684210526317"/>
    <n v="-25.111842105263158"/>
    <n v="-37.901315789473685"/>
    <n v="-57.618421052631582"/>
    <m/>
  </r>
  <r>
    <n v="186016022"/>
    <x v="83"/>
    <x v="1"/>
    <m/>
    <x v="1"/>
    <x v="19"/>
    <x v="2"/>
    <n v="14146.77"/>
    <s v="Linda Trautwein"/>
    <x v="9"/>
    <n v="0"/>
    <n v="0"/>
    <n v="0"/>
    <n v="0"/>
    <m/>
    <n v="0"/>
    <n v="0"/>
    <n v="0"/>
    <n v="0"/>
    <n v="0"/>
    <n v="0"/>
    <n v="0"/>
    <n v="0"/>
    <n v="0"/>
    <n v="0"/>
    <n v="0"/>
    <n v="0"/>
    <n v="0"/>
    <n v="0"/>
    <m/>
    <n v="0"/>
    <n v="0"/>
    <n v="5"/>
    <n v="1"/>
    <m/>
    <n v="13.276315789473683"/>
    <n v="18.888157894736842"/>
    <n v="18.098684210526315"/>
    <n v="18.381578947368418"/>
    <m/>
  </r>
  <r>
    <n v="186016022"/>
    <x v="83"/>
    <x v="1"/>
    <m/>
    <x v="1"/>
    <x v="19"/>
    <x v="2"/>
    <n v="14146.77"/>
    <s v="Linda Trautwein"/>
    <x v="10"/>
    <n v="0"/>
    <n v="0"/>
    <n v="0"/>
    <n v="0"/>
    <n v="0"/>
    <n v="0"/>
    <n v="0"/>
    <n v="0"/>
    <n v="0"/>
    <n v="0"/>
    <n v="0"/>
    <n v="0"/>
    <n v="0"/>
    <n v="0"/>
    <n v="0"/>
    <n v="0"/>
    <n v="0"/>
    <n v="0"/>
    <n v="0"/>
    <m/>
    <n v="0"/>
    <n v="0"/>
    <n v="70733.850000000006"/>
    <n v="14146.77"/>
    <m/>
    <n v="187816.98592105263"/>
    <n v="267206.42546052631"/>
    <n v="256037.92282894737"/>
    <n v="260039.96960526312"/>
    <m/>
  </r>
  <r>
    <n v="186016022"/>
    <x v="83"/>
    <x v="1"/>
    <m/>
    <x v="1"/>
    <x v="19"/>
    <x v="2"/>
    <n v="14146.77"/>
    <s v="Linda Trautwein"/>
    <x v="11"/>
    <m/>
    <m/>
    <m/>
    <m/>
    <n v="0"/>
    <m/>
    <m/>
    <m/>
    <m/>
    <n v="0"/>
    <m/>
    <m/>
    <m/>
    <n v="0"/>
    <n v="0"/>
    <n v="0"/>
    <n v="0"/>
    <n v="0"/>
    <n v="0"/>
    <m/>
    <n v="0"/>
    <n v="0"/>
    <n v="70733.850000000006"/>
    <n v="14146.77"/>
    <m/>
    <n v="0"/>
    <n v="0"/>
    <n v="0"/>
    <n v="0"/>
    <m/>
  </r>
  <r>
    <n v="186016022"/>
    <x v="83"/>
    <x v="1"/>
    <m/>
    <x v="1"/>
    <x v="19"/>
    <x v="2"/>
    <n v="14146.77"/>
    <s v="Linda Trautwein"/>
    <x v="12"/>
    <m/>
    <m/>
    <m/>
    <m/>
    <m/>
    <m/>
    <m/>
    <m/>
    <m/>
    <m/>
    <m/>
    <m/>
    <m/>
    <m/>
    <n v="0"/>
    <n v="0"/>
    <n v="0"/>
    <n v="0"/>
    <n v="0"/>
    <n v="0"/>
    <n v="0"/>
    <n v="0"/>
    <n v="5"/>
    <n v="6"/>
    <n v="0"/>
    <n v="24"/>
    <n v="20"/>
    <n v="12"/>
    <n v="20"/>
    <n v="0"/>
  </r>
  <r>
    <n v="186025450"/>
    <x v="84"/>
    <x v="1"/>
    <m/>
    <x v="1"/>
    <x v="5"/>
    <x v="2"/>
    <n v="11274.66"/>
    <s v="Sharon Bibbo"/>
    <x v="0"/>
    <m/>
    <m/>
    <m/>
    <m/>
    <m/>
    <m/>
    <m/>
    <m/>
    <m/>
    <n v="0"/>
    <n v="0"/>
    <n v="0"/>
    <n v="94"/>
    <n v="-35"/>
    <n v="59"/>
    <n v="0"/>
    <n v="0"/>
    <n v="0"/>
    <n v="0"/>
    <m/>
    <n v="0"/>
    <n v="0"/>
    <n v="0"/>
    <n v="0"/>
    <m/>
    <n v="-22"/>
    <n v="-20"/>
    <n v="-20"/>
    <n v="-28"/>
    <m/>
  </r>
  <r>
    <n v="186025450"/>
    <x v="84"/>
    <x v="1"/>
    <m/>
    <x v="1"/>
    <x v="5"/>
    <x v="2"/>
    <n v="11274.66"/>
    <s v="Sharon Bibbo"/>
    <x v="1"/>
    <m/>
    <m/>
    <m/>
    <m/>
    <m/>
    <m/>
    <m/>
    <m/>
    <m/>
    <n v="0"/>
    <m/>
    <m/>
    <n v="-20"/>
    <n v="0"/>
    <n v="-20"/>
    <n v="0"/>
    <n v="0"/>
    <n v="0"/>
    <n v="0"/>
    <m/>
    <n v="0"/>
    <n v="0"/>
    <n v="0"/>
    <n v="0"/>
    <m/>
    <n v="-8"/>
    <n v="-10"/>
    <n v="-8"/>
    <n v="0"/>
    <m/>
  </r>
  <r>
    <n v="186025450"/>
    <x v="84"/>
    <x v="1"/>
    <m/>
    <x v="1"/>
    <x v="5"/>
    <x v="2"/>
    <n v="11274.66"/>
    <s v="Sharon Bibbo"/>
    <x v="2"/>
    <m/>
    <m/>
    <m/>
    <m/>
    <m/>
    <m/>
    <m/>
    <m/>
    <m/>
    <n v="0"/>
    <m/>
    <m/>
    <n v="94"/>
    <n v="0"/>
    <n v="0"/>
    <n v="21"/>
    <n v="25"/>
    <n v="39"/>
    <n v="15"/>
    <n v="100"/>
    <n v="35"/>
    <n v="30"/>
    <n v="30"/>
    <n v="30"/>
    <n v="125"/>
    <n v="0"/>
    <n v="0"/>
    <n v="0"/>
    <n v="0"/>
    <n v="0"/>
  </r>
  <r>
    <n v="186025450"/>
    <x v="84"/>
    <x v="1"/>
    <m/>
    <x v="1"/>
    <x v="5"/>
    <x v="2"/>
    <n v="11274.66"/>
    <s v="Sharon Bibbo"/>
    <x v="3"/>
    <n v="0"/>
    <n v="0"/>
    <n v="0"/>
    <n v="0"/>
    <m/>
    <n v="0"/>
    <n v="0"/>
    <n v="0"/>
    <n v="0"/>
    <m/>
    <n v="0"/>
    <n v="0"/>
    <n v="0"/>
    <n v="0"/>
    <m/>
    <n v="18"/>
    <n v="25"/>
    <n v="25"/>
    <n v="30"/>
    <n v="98"/>
    <n v="25"/>
    <n v="25"/>
    <n v="25"/>
    <n v="25"/>
    <n v="100"/>
    <n v="30"/>
    <n v="30"/>
    <n v="28"/>
    <n v="28"/>
    <n v="116"/>
  </r>
  <r>
    <n v="186025450"/>
    <x v="84"/>
    <x v="1"/>
    <m/>
    <x v="1"/>
    <x v="5"/>
    <x v="2"/>
    <n v="11274.66"/>
    <s v="Sharon Bibbo"/>
    <x v="4"/>
    <m/>
    <m/>
    <m/>
    <m/>
    <m/>
    <m/>
    <m/>
    <m/>
    <m/>
    <n v="0"/>
    <n v="0"/>
    <n v="0"/>
    <n v="0"/>
    <n v="0"/>
    <n v="0"/>
    <n v="21"/>
    <n v="25"/>
    <n v="39"/>
    <n v="15"/>
    <n v="100"/>
    <n v="35"/>
    <n v="30"/>
    <n v="30"/>
    <n v="30"/>
    <n v="125"/>
    <n v="30"/>
    <n v="30"/>
    <n v="28"/>
    <n v="28"/>
    <n v="116"/>
  </r>
  <r>
    <n v="186025450"/>
    <x v="84"/>
    <x v="1"/>
    <m/>
    <x v="1"/>
    <x v="5"/>
    <x v="2"/>
    <n v="11274.66"/>
    <s v="Sharon Bibbo"/>
    <x v="5"/>
    <n v="20"/>
    <n v="22"/>
    <n v="25"/>
    <n v="33"/>
    <m/>
    <n v="17"/>
    <n v="26"/>
    <n v="17"/>
    <n v="29"/>
    <n v="89"/>
    <n v="18"/>
    <n v="31"/>
    <n v="21"/>
    <n v="25"/>
    <n v="95"/>
    <n v="18"/>
    <n v="26"/>
    <n v="27"/>
    <n v="25"/>
    <n v="96"/>
    <n v="25"/>
    <n v="15"/>
    <n v="19"/>
    <n v="29"/>
    <n v="88"/>
    <n v="22"/>
    <n v="26"/>
    <n v="20"/>
    <n v="30"/>
    <n v="98"/>
  </r>
  <r>
    <n v="186025450"/>
    <x v="84"/>
    <x v="1"/>
    <m/>
    <x v="1"/>
    <x v="5"/>
    <x v="2"/>
    <n v="11274.66"/>
    <s v="Sharon Bibbo"/>
    <x v="6"/>
    <n v="0"/>
    <n v="0"/>
    <n v="0"/>
    <n v="0"/>
    <n v="0"/>
    <n v="0"/>
    <n v="0"/>
    <n v="0"/>
    <n v="0"/>
    <n v="0"/>
    <n v="0"/>
    <n v="0"/>
    <n v="0"/>
    <n v="0"/>
    <n v="0"/>
    <n v="0"/>
    <n v="0"/>
    <n v="0"/>
    <n v="0"/>
    <n v="0"/>
    <n v="0"/>
    <n v="6"/>
    <n v="9"/>
    <n v="5"/>
    <m/>
    <n v="7"/>
    <n v="0"/>
    <n v="0"/>
    <n v="0"/>
    <m/>
  </r>
  <r>
    <n v="186025450"/>
    <x v="84"/>
    <x v="1"/>
    <m/>
    <x v="1"/>
    <x v="5"/>
    <x v="2"/>
    <n v="11274.66"/>
    <s v="Sharon Bibbo"/>
    <x v="7"/>
    <m/>
    <m/>
    <m/>
    <m/>
    <m/>
    <m/>
    <m/>
    <m/>
    <m/>
    <m/>
    <m/>
    <m/>
    <m/>
    <m/>
    <m/>
    <n v="6"/>
    <n v="29"/>
    <n v="31"/>
    <n v="29"/>
    <n v="95"/>
    <n v="26"/>
    <n v="19"/>
    <n v="25"/>
    <n v="31"/>
    <n v="101"/>
    <n v="0"/>
    <n v="0"/>
    <n v="0"/>
    <n v="0"/>
    <n v="0"/>
  </r>
  <r>
    <n v="186025450"/>
    <x v="84"/>
    <x v="1"/>
    <n v="10"/>
    <x v="1"/>
    <x v="5"/>
    <x v="2"/>
    <n v="11274.66"/>
    <s v="Sharon Bibbo"/>
    <x v="8"/>
    <n v="10"/>
    <n v="18"/>
    <n v="12"/>
    <n v="5"/>
    <m/>
    <n v="14"/>
    <n v="20"/>
    <n v="25"/>
    <n v="18"/>
    <n v="77"/>
    <n v="10"/>
    <n v="15"/>
    <n v="11"/>
    <n v="18"/>
    <n v="18"/>
    <n v="23"/>
    <n v="21"/>
    <n v="29"/>
    <n v="15"/>
    <m/>
    <n v="21"/>
    <n v="32"/>
    <n v="38"/>
    <n v="39"/>
    <m/>
    <n v="17"/>
    <n v="-9"/>
    <n v="-29"/>
    <n v="-59"/>
    <m/>
  </r>
  <r>
    <n v="186025450"/>
    <x v="84"/>
    <x v="1"/>
    <n v="10"/>
    <x v="1"/>
    <x v="5"/>
    <x v="2"/>
    <n v="11274.66"/>
    <s v="Sharon Bibbo"/>
    <x v="9"/>
    <n v="10"/>
    <n v="18"/>
    <n v="12"/>
    <n v="5"/>
    <m/>
    <n v="14"/>
    <n v="20"/>
    <n v="25"/>
    <n v="18"/>
    <n v="77"/>
    <n v="10"/>
    <n v="15"/>
    <n v="11"/>
    <n v="18"/>
    <n v="18"/>
    <n v="23"/>
    <n v="21"/>
    <n v="29"/>
    <n v="15"/>
    <m/>
    <n v="21"/>
    <n v="32"/>
    <n v="38"/>
    <n v="39"/>
    <m/>
    <n v="39"/>
    <n v="33"/>
    <n v="33"/>
    <n v="31"/>
    <m/>
  </r>
  <r>
    <n v="186025450"/>
    <x v="84"/>
    <x v="1"/>
    <m/>
    <x v="1"/>
    <x v="5"/>
    <x v="2"/>
    <n v="11274.66"/>
    <s v="Sharon Bibbo"/>
    <x v="10"/>
    <n v="116035.20000000001"/>
    <n v="208863.36000000002"/>
    <n v="139242.23999999999"/>
    <n v="58017.600000000006"/>
    <n v="522158.4"/>
    <n v="162449.28"/>
    <n v="232070.40000000002"/>
    <n v="290088"/>
    <n v="208863.36000000002"/>
    <n v="893471.04"/>
    <n v="116035.20000000001"/>
    <n v="174052.80000000002"/>
    <n v="127638.72"/>
    <n v="202943.88"/>
    <n v="202943.88"/>
    <n v="259317.18"/>
    <n v="236767.86"/>
    <n v="326965.14"/>
    <n v="169119.9"/>
    <m/>
    <n v="236767.86"/>
    <n v="360789.12"/>
    <n v="428437.08"/>
    <n v="439711.74"/>
    <m/>
    <n v="439711.74"/>
    <n v="372063.77999999997"/>
    <n v="372063.77999999997"/>
    <n v="349514.46"/>
    <m/>
  </r>
  <r>
    <n v="186025450"/>
    <x v="84"/>
    <x v="1"/>
    <m/>
    <x v="1"/>
    <x v="5"/>
    <x v="2"/>
    <n v="11274.66"/>
    <s v="Sharon Bibbo"/>
    <x v="11"/>
    <m/>
    <m/>
    <m/>
    <m/>
    <n v="0"/>
    <m/>
    <m/>
    <m/>
    <m/>
    <n v="0"/>
    <n v="116035.20000000001"/>
    <n v="174052.80000000002"/>
    <n v="127638.72"/>
    <n v="202943.88"/>
    <n v="202943.88"/>
    <n v="259317.18"/>
    <n v="236767.86"/>
    <n v="326965.14"/>
    <n v="169119.9"/>
    <m/>
    <n v="236767.86"/>
    <n v="360789.12"/>
    <n v="428437.08"/>
    <n v="439711.74"/>
    <m/>
    <n v="191669.22"/>
    <n v="0"/>
    <n v="0"/>
    <n v="0"/>
    <m/>
  </r>
  <r>
    <n v="186025450"/>
    <x v="84"/>
    <x v="1"/>
    <m/>
    <x v="1"/>
    <x v="5"/>
    <x v="2"/>
    <n v="11274.66"/>
    <s v="Sharon Bibbo"/>
    <x v="12"/>
    <m/>
    <m/>
    <m/>
    <m/>
    <m/>
    <m/>
    <m/>
    <m/>
    <m/>
    <m/>
    <m/>
    <m/>
    <m/>
    <n v="35"/>
    <n v="35"/>
    <n v="21"/>
    <n v="25"/>
    <n v="39"/>
    <n v="15"/>
    <n v="100"/>
    <n v="35"/>
    <n v="30"/>
    <n v="30"/>
    <n v="30"/>
    <n v="125"/>
    <n v="22"/>
    <n v="20"/>
    <n v="20"/>
    <n v="28"/>
    <n v="90"/>
  </r>
  <r>
    <n v="186031000"/>
    <x v="85"/>
    <x v="4"/>
    <n v="0"/>
    <x v="0"/>
    <x v="4"/>
    <x v="7"/>
    <n v="25702.83"/>
    <s v="Wendy Noble"/>
    <x v="0"/>
    <m/>
    <m/>
    <m/>
    <m/>
    <m/>
    <m/>
    <m/>
    <m/>
    <m/>
    <n v="0"/>
    <n v="0"/>
    <n v="0"/>
    <n v="-28"/>
    <n v="-25"/>
    <n v="-53"/>
    <n v="0"/>
    <n v="0"/>
    <n v="0"/>
    <n v="0"/>
    <m/>
    <n v="0"/>
    <n v="0"/>
    <n v="0"/>
    <n v="0"/>
    <m/>
    <n v="0"/>
    <n v="0"/>
    <n v="0"/>
    <n v="0"/>
    <m/>
  </r>
  <r>
    <n v="186031000"/>
    <x v="85"/>
    <x v="4"/>
    <n v="0"/>
    <x v="0"/>
    <x v="4"/>
    <x v="7"/>
    <n v="25702.83"/>
    <s v="Wendy Noble"/>
    <x v="1"/>
    <m/>
    <m/>
    <m/>
    <m/>
    <m/>
    <m/>
    <m/>
    <m/>
    <m/>
    <n v="0"/>
    <m/>
    <m/>
    <n v="0"/>
    <n v="5"/>
    <n v="5"/>
    <n v="0"/>
    <n v="0"/>
    <n v="0"/>
    <n v="0"/>
    <m/>
    <n v="0"/>
    <n v="0"/>
    <n v="0"/>
    <n v="0"/>
    <m/>
    <n v="0"/>
    <n v="0"/>
    <n v="0"/>
    <n v="0"/>
    <m/>
  </r>
  <r>
    <n v="186031000"/>
    <x v="85"/>
    <x v="4"/>
    <n v="0"/>
    <x v="0"/>
    <x v="4"/>
    <x v="7"/>
    <n v="25702.83"/>
    <s v="Wendy Noble"/>
    <x v="2"/>
    <m/>
    <m/>
    <m/>
    <m/>
    <m/>
    <m/>
    <m/>
    <m/>
    <m/>
    <n v="0"/>
    <m/>
    <m/>
    <n v="0"/>
    <n v="0"/>
    <n v="0"/>
    <n v="26"/>
    <n v="0"/>
    <n v="0"/>
    <n v="0"/>
    <n v="26"/>
    <n v="0"/>
    <n v="0"/>
    <n v="0"/>
    <n v="0"/>
    <n v="0"/>
    <n v="0"/>
    <n v="0"/>
    <n v="0"/>
    <n v="0"/>
    <n v="0"/>
  </r>
  <r>
    <n v="186031000"/>
    <x v="85"/>
    <x v="4"/>
    <n v="0"/>
    <x v="0"/>
    <x v="4"/>
    <x v="7"/>
    <n v="25702.83"/>
    <s v="Wendy Noble"/>
    <x v="3"/>
    <n v="0"/>
    <n v="0"/>
    <n v="0"/>
    <n v="0"/>
    <m/>
    <n v="0"/>
    <n v="0"/>
    <n v="0"/>
    <n v="0"/>
    <m/>
    <n v="0"/>
    <n v="0"/>
    <n v="0"/>
    <n v="0"/>
    <m/>
    <n v="26"/>
    <n v="26"/>
    <n v="13"/>
    <n v="6"/>
    <n v="71"/>
    <n v="0"/>
    <n v="0"/>
    <n v="0"/>
    <n v="0"/>
    <n v="0"/>
    <n v="0"/>
    <n v="0"/>
    <n v="0"/>
    <n v="0"/>
    <n v="0"/>
  </r>
  <r>
    <n v="186031000"/>
    <x v="85"/>
    <x v="4"/>
    <n v="0"/>
    <x v="0"/>
    <x v="4"/>
    <x v="7"/>
    <n v="25702.83"/>
    <s v="Wendy Noble"/>
    <x v="4"/>
    <m/>
    <m/>
    <m/>
    <m/>
    <m/>
    <m/>
    <m/>
    <m/>
    <m/>
    <n v="0"/>
    <n v="25"/>
    <n v="38"/>
    <n v="28"/>
    <n v="22"/>
    <n v="113"/>
    <n v="26"/>
    <n v="0"/>
    <n v="0"/>
    <n v="0"/>
    <n v="26"/>
    <n v="0"/>
    <n v="0"/>
    <n v="0"/>
    <n v="0"/>
    <n v="0"/>
    <n v="0"/>
    <n v="0"/>
    <n v="0"/>
    <n v="0"/>
    <n v="0"/>
  </r>
  <r>
    <n v="186031000"/>
    <x v="85"/>
    <x v="4"/>
    <n v="0"/>
    <x v="0"/>
    <x v="4"/>
    <x v="7"/>
    <n v="25702.83"/>
    <s v="Wendy Noble"/>
    <x v="5"/>
    <n v="19"/>
    <n v="32"/>
    <n v="25"/>
    <n v="26"/>
    <m/>
    <n v="12"/>
    <n v="24"/>
    <n v="20"/>
    <n v="25"/>
    <n v="0"/>
    <n v="18"/>
    <n v="29"/>
    <n v="30"/>
    <n v="8"/>
    <n v="85"/>
    <n v="8"/>
    <n v="16"/>
    <n v="5"/>
    <n v="2"/>
    <n v="31"/>
    <n v="0"/>
    <n v="1"/>
    <n v="2"/>
    <n v="1"/>
    <n v="0"/>
    <n v="0"/>
    <n v="0"/>
    <n v="0"/>
    <n v="0"/>
    <n v="0"/>
  </r>
  <r>
    <n v="186031000"/>
    <x v="85"/>
    <x v="4"/>
    <n v="0"/>
    <x v="0"/>
    <x v="4"/>
    <x v="7"/>
    <n v="25702.83"/>
    <s v="Wendy Noble"/>
    <x v="6"/>
    <n v="0"/>
    <n v="0"/>
    <n v="0"/>
    <n v="0"/>
    <n v="0"/>
    <n v="0"/>
    <n v="0"/>
    <n v="0"/>
    <n v="0"/>
    <n v="0"/>
    <n v="0"/>
    <n v="0"/>
    <n v="0"/>
    <n v="0"/>
    <n v="0"/>
    <n v="5"/>
    <n v="4"/>
    <n v="4"/>
    <n v="3"/>
    <n v="16"/>
    <n v="1"/>
    <n v="0"/>
    <n v="0"/>
    <n v="0"/>
    <m/>
    <n v="0"/>
    <n v="0"/>
    <n v="0"/>
    <n v="0"/>
    <m/>
  </r>
  <r>
    <n v="186031000"/>
    <x v="85"/>
    <x v="4"/>
    <m/>
    <x v="0"/>
    <x v="4"/>
    <x v="7"/>
    <n v="25702.83"/>
    <s v="Wendy Noble"/>
    <x v="7"/>
    <m/>
    <m/>
    <m/>
    <m/>
    <m/>
    <m/>
    <m/>
    <m/>
    <m/>
    <m/>
    <m/>
    <m/>
    <m/>
    <m/>
    <m/>
    <n v="8"/>
    <n v="13"/>
    <n v="5"/>
    <n v="2"/>
    <n v="0"/>
    <n v="1"/>
    <n v="0"/>
    <n v="1"/>
    <n v="0"/>
    <n v="0"/>
    <n v="0"/>
    <n v="0"/>
    <n v="0"/>
    <n v="0"/>
    <n v="0"/>
  </r>
  <r>
    <n v="186031000"/>
    <x v="85"/>
    <x v="4"/>
    <n v="0"/>
    <x v="0"/>
    <x v="4"/>
    <x v="7"/>
    <n v="25702.83"/>
    <s v="Wendy Noble"/>
    <x v="8"/>
    <n v="9"/>
    <n v="9"/>
    <n v="18"/>
    <n v="6"/>
    <m/>
    <n v="9"/>
    <n v="11"/>
    <n v="4"/>
    <n v="6"/>
    <n v="0"/>
    <n v="1"/>
    <n v="10"/>
    <n v="10"/>
    <n v="4"/>
    <n v="4"/>
    <n v="23"/>
    <n v="8"/>
    <n v="4"/>
    <n v="2"/>
    <m/>
    <n v="2"/>
    <n v="2"/>
    <n v="1"/>
    <n v="1"/>
    <m/>
    <n v="1"/>
    <n v="1"/>
    <n v="1"/>
    <n v="1"/>
    <m/>
  </r>
  <r>
    <n v="186031000"/>
    <x v="85"/>
    <x v="4"/>
    <n v="0"/>
    <x v="0"/>
    <x v="4"/>
    <x v="7"/>
    <n v="25702.83"/>
    <s v="Wendy Noble"/>
    <x v="9"/>
    <n v="9"/>
    <n v="9"/>
    <n v="18"/>
    <n v="6"/>
    <m/>
    <n v="9"/>
    <n v="11"/>
    <n v="4"/>
    <n v="6"/>
    <n v="0"/>
    <n v="1"/>
    <n v="10"/>
    <n v="10"/>
    <n v="4"/>
    <n v="4"/>
    <n v="23"/>
    <n v="8"/>
    <n v="4"/>
    <n v="2"/>
    <m/>
    <n v="2"/>
    <n v="2"/>
    <n v="1"/>
    <n v="1"/>
    <m/>
    <n v="1"/>
    <n v="1"/>
    <n v="1"/>
    <n v="1"/>
    <m/>
  </r>
  <r>
    <n v="186031000"/>
    <x v="85"/>
    <x v="4"/>
    <n v="0"/>
    <x v="0"/>
    <x v="4"/>
    <x v="7"/>
    <n v="25702.83"/>
    <s v="Wendy Noble"/>
    <x v="10"/>
    <n v="280497.87"/>
    <n v="280497.87"/>
    <n v="560995.74"/>
    <n v="186998.58000000002"/>
    <n v="0"/>
    <n v="280497.87"/>
    <n v="342830.73"/>
    <n v="124665.72"/>
    <n v="186998.58000000002"/>
    <n v="0"/>
    <n v="31166.43"/>
    <n v="311664.3"/>
    <n v="592162.17000000004"/>
    <n v="102811.32"/>
    <n v="102811.32"/>
    <n v="591165.09000000008"/>
    <n v="205622.64"/>
    <n v="102811.32"/>
    <n v="51405.66"/>
    <m/>
    <n v="51405.66"/>
    <n v="51405.66"/>
    <n v="25702.83"/>
    <n v="25702.83"/>
    <m/>
    <n v="25702.83"/>
    <n v="25702.83"/>
    <n v="25702.83"/>
    <n v="25702.83"/>
    <m/>
  </r>
  <r>
    <n v="186031000"/>
    <x v="85"/>
    <x v="4"/>
    <n v="0"/>
    <x v="0"/>
    <x v="4"/>
    <x v="7"/>
    <n v="25702.83"/>
    <s v="Wendy Noble"/>
    <x v="11"/>
    <m/>
    <m/>
    <m/>
    <m/>
    <n v="0"/>
    <m/>
    <m/>
    <m/>
    <m/>
    <n v="0"/>
    <n v="31166.43"/>
    <n v="311664.3"/>
    <n v="592162.17000000004"/>
    <n v="102811.32"/>
    <n v="102811.32"/>
    <n v="591165.09000000008"/>
    <n v="205622.64"/>
    <n v="102811.32"/>
    <n v="51405.66"/>
    <m/>
    <n v="51405.66"/>
    <n v="51405.66"/>
    <n v="25702.83"/>
    <n v="25702.83"/>
    <m/>
    <n v="25702.83"/>
    <n v="25702.83"/>
    <n v="25702.83"/>
    <n v="25702.83"/>
    <m/>
  </r>
  <r>
    <n v="186031000"/>
    <x v="85"/>
    <x v="4"/>
    <n v="0"/>
    <x v="0"/>
    <x v="4"/>
    <x v="7"/>
    <n v="25702.83"/>
    <s v="Wendy Noble"/>
    <x v="12"/>
    <m/>
    <m/>
    <m/>
    <m/>
    <m/>
    <m/>
    <m/>
    <m/>
    <m/>
    <m/>
    <m/>
    <m/>
    <n v="28"/>
    <n v="25"/>
    <n v="53"/>
    <n v="26"/>
    <n v="0"/>
    <n v="0"/>
    <n v="0"/>
    <n v="26"/>
    <n v="0"/>
    <n v="0"/>
    <n v="0"/>
    <n v="0"/>
    <n v="0"/>
    <n v="0"/>
    <n v="0"/>
    <n v="0"/>
    <n v="0"/>
    <n v="0"/>
  </r>
  <r>
    <n v="186179100"/>
    <x v="86"/>
    <x v="2"/>
    <m/>
    <x v="1"/>
    <x v="2"/>
    <x v="3"/>
    <n v="925.03"/>
    <s v="Ee Ling Lim"/>
    <x v="0"/>
    <m/>
    <m/>
    <m/>
    <m/>
    <m/>
    <m/>
    <m/>
    <m/>
    <m/>
    <n v="0"/>
    <m/>
    <m/>
    <m/>
    <m/>
    <n v="0"/>
    <n v="0"/>
    <n v="0"/>
    <n v="0"/>
    <n v="0"/>
    <m/>
    <n v="0"/>
    <n v="0"/>
    <n v="0"/>
    <n v="0"/>
    <m/>
    <n v="-390"/>
    <n v="-380"/>
    <n v="-370"/>
    <n v="-450"/>
    <m/>
  </r>
  <r>
    <n v="186179100"/>
    <x v="86"/>
    <x v="2"/>
    <m/>
    <x v="1"/>
    <x v="2"/>
    <x v="3"/>
    <n v="925.03"/>
    <s v="Ee Ling Lim"/>
    <x v="1"/>
    <m/>
    <m/>
    <m/>
    <m/>
    <m/>
    <m/>
    <m/>
    <m/>
    <m/>
    <n v="0"/>
    <m/>
    <m/>
    <m/>
    <m/>
    <n v="0"/>
    <n v="0"/>
    <n v="0"/>
    <n v="0"/>
    <n v="0"/>
    <m/>
    <n v="0"/>
    <n v="0"/>
    <n v="0"/>
    <n v="0"/>
    <m/>
    <n v="100"/>
    <n v="25"/>
    <n v="-20"/>
    <n v="50"/>
    <m/>
  </r>
  <r>
    <n v="186179100"/>
    <x v="86"/>
    <x v="2"/>
    <m/>
    <x v="1"/>
    <x v="2"/>
    <x v="3"/>
    <n v="925.03"/>
    <s v="Ee Ling Lim"/>
    <x v="2"/>
    <m/>
    <m/>
    <m/>
    <m/>
    <m/>
    <m/>
    <m/>
    <m/>
    <m/>
    <n v="0"/>
    <m/>
    <m/>
    <m/>
    <m/>
    <n v="0"/>
    <n v="0"/>
    <n v="0"/>
    <n v="0"/>
    <n v="0"/>
    <n v="0"/>
    <n v="245"/>
    <n v="375"/>
    <n v="330"/>
    <n v="440"/>
    <n v="0"/>
    <n v="0"/>
    <n v="0"/>
    <n v="0"/>
    <n v="0"/>
    <n v="0"/>
  </r>
  <r>
    <n v="186179100"/>
    <x v="86"/>
    <x v="2"/>
    <m/>
    <x v="1"/>
    <x v="2"/>
    <x v="3"/>
    <n v="925.03"/>
    <s v="Ee Ling Lim"/>
    <x v="3"/>
    <n v="0"/>
    <n v="0"/>
    <n v="0"/>
    <n v="0"/>
    <m/>
    <n v="0"/>
    <n v="0"/>
    <n v="0"/>
    <n v="0"/>
    <m/>
    <n v="0"/>
    <n v="0"/>
    <n v="0"/>
    <n v="0"/>
    <m/>
    <n v="0"/>
    <n v="0"/>
    <n v="0"/>
    <n v="0"/>
    <n v="0"/>
    <n v="310"/>
    <n v="340"/>
    <n v="340"/>
    <n v="340"/>
    <n v="0"/>
    <n v="320"/>
    <n v="355"/>
    <n v="390"/>
    <n v="400"/>
    <n v="0"/>
  </r>
  <r>
    <n v="186179100"/>
    <x v="86"/>
    <x v="2"/>
    <m/>
    <x v="1"/>
    <x v="2"/>
    <x v="3"/>
    <n v="925.03"/>
    <s v="Ee Ling Lim"/>
    <x v="4"/>
    <m/>
    <m/>
    <m/>
    <m/>
    <m/>
    <m/>
    <m/>
    <m/>
    <m/>
    <n v="0"/>
    <m/>
    <m/>
    <m/>
    <m/>
    <n v="0"/>
    <n v="0"/>
    <n v="0"/>
    <n v="0"/>
    <n v="0"/>
    <n v="0"/>
    <n v="245"/>
    <n v="375"/>
    <n v="330"/>
    <n v="440"/>
    <n v="0"/>
    <n v="290"/>
    <n v="355"/>
    <n v="390"/>
    <n v="400"/>
    <n v="0"/>
  </r>
  <r>
    <n v="186179100"/>
    <x v="86"/>
    <x v="2"/>
    <m/>
    <x v="1"/>
    <x v="2"/>
    <x v="3"/>
    <n v="925.03"/>
    <s v="Ee Ling Lim"/>
    <x v="5"/>
    <n v="0"/>
    <n v="0"/>
    <n v="0"/>
    <n v="0"/>
    <m/>
    <n v="0"/>
    <n v="0"/>
    <n v="0"/>
    <n v="0"/>
    <n v="0"/>
    <n v="0"/>
    <n v="0"/>
    <n v="0"/>
    <n v="0"/>
    <n v="0"/>
    <n v="0"/>
    <n v="0"/>
    <n v="0"/>
    <n v="0"/>
    <n v="0"/>
    <n v="186"/>
    <n v="369"/>
    <n v="317"/>
    <n v="533"/>
    <n v="0"/>
    <n v="315.92002961865973"/>
    <n v="379.10403554239167"/>
    <n v="343.45020362828581"/>
    <n v="473.88004442798962"/>
    <n v="0"/>
  </r>
  <r>
    <n v="186179100"/>
    <x v="86"/>
    <x v="2"/>
    <m/>
    <x v="1"/>
    <x v="2"/>
    <x v="3"/>
    <n v="925.03"/>
    <s v="Ee Ling Lim"/>
    <x v="6"/>
    <n v="0"/>
    <n v="0"/>
    <n v="0"/>
    <n v="0"/>
    <n v="0"/>
    <n v="0"/>
    <n v="0"/>
    <n v="0"/>
    <n v="0"/>
    <n v="0"/>
    <n v="0"/>
    <n v="0"/>
    <n v="0"/>
    <n v="0"/>
    <n v="0"/>
    <n v="0"/>
    <n v="0"/>
    <n v="0"/>
    <n v="0"/>
    <n v="0"/>
    <n v="0"/>
    <n v="50"/>
    <n v="66"/>
    <n v="64"/>
    <m/>
    <n v="60"/>
    <n v="0"/>
    <n v="0"/>
    <n v="0"/>
    <m/>
  </r>
  <r>
    <n v="186179100"/>
    <x v="86"/>
    <x v="2"/>
    <m/>
    <x v="1"/>
    <x v="2"/>
    <x v="3"/>
    <n v="925.03"/>
    <s v="Ee Ling Lim"/>
    <x v="7"/>
    <m/>
    <m/>
    <m/>
    <m/>
    <m/>
    <m/>
    <m/>
    <m/>
    <m/>
    <m/>
    <m/>
    <m/>
    <m/>
    <m/>
    <m/>
    <n v="0"/>
    <n v="0"/>
    <n v="0"/>
    <n v="0"/>
    <n v="0"/>
    <n v="152"/>
    <n v="325"/>
    <n v="331"/>
    <n v="500"/>
    <n v="0"/>
    <n v="0"/>
    <n v="0"/>
    <n v="0"/>
    <n v="0"/>
    <n v="0"/>
  </r>
  <r>
    <n v="186179100"/>
    <x v="86"/>
    <x v="2"/>
    <m/>
    <x v="1"/>
    <x v="2"/>
    <x v="3"/>
    <n v="925.03"/>
    <s v="Ee Ling Lim"/>
    <x v="8"/>
    <n v="0"/>
    <n v="0"/>
    <n v="0"/>
    <n v="0"/>
    <m/>
    <n v="0"/>
    <n v="0"/>
    <n v="0"/>
    <n v="0"/>
    <n v="0"/>
    <n v="0"/>
    <n v="0"/>
    <n v="0"/>
    <n v="0"/>
    <n v="0"/>
    <n v="0"/>
    <n v="0"/>
    <n v="0"/>
    <n v="0"/>
    <m/>
    <n v="93"/>
    <n v="136"/>
    <n v="114"/>
    <n v="59"/>
    <m/>
    <n v="-256.92002961865973"/>
    <n v="-636.02406516105134"/>
    <n v="-979.4742687893372"/>
    <n v="-1453.3543132173268"/>
    <m/>
  </r>
  <r>
    <n v="186179100"/>
    <x v="86"/>
    <x v="2"/>
    <m/>
    <x v="1"/>
    <x v="2"/>
    <x v="3"/>
    <n v="925.03"/>
    <s v="Ee Ling Lim"/>
    <x v="9"/>
    <n v="0"/>
    <n v="0"/>
    <n v="0"/>
    <n v="0"/>
    <m/>
    <n v="0"/>
    <n v="0"/>
    <n v="0"/>
    <n v="0"/>
    <n v="0"/>
    <n v="0"/>
    <n v="0"/>
    <n v="0"/>
    <n v="0"/>
    <n v="0"/>
    <n v="0"/>
    <n v="0"/>
    <n v="0"/>
    <n v="0"/>
    <m/>
    <n v="93"/>
    <n v="136"/>
    <n v="114"/>
    <n v="59"/>
    <m/>
    <n v="133.07997038134027"/>
    <n v="133.97593483894855"/>
    <n v="160.52573121066274"/>
    <n v="136.64568678267318"/>
    <m/>
  </r>
  <r>
    <n v="186179100"/>
    <x v="86"/>
    <x v="2"/>
    <m/>
    <x v="1"/>
    <x v="2"/>
    <x v="3"/>
    <n v="925.03"/>
    <s v="Ee Ling Lim"/>
    <x v="10"/>
    <n v="0"/>
    <n v="0"/>
    <n v="0"/>
    <n v="0"/>
    <n v="0"/>
    <n v="0"/>
    <n v="0"/>
    <n v="0"/>
    <n v="0"/>
    <n v="0"/>
    <n v="0"/>
    <n v="0"/>
    <n v="0"/>
    <n v="0"/>
    <n v="0"/>
    <n v="0"/>
    <n v="0"/>
    <n v="0"/>
    <n v="0"/>
    <m/>
    <n v="86027.79"/>
    <n v="125804.08"/>
    <n v="105453.42"/>
    <n v="54576.77"/>
    <m/>
    <n v="123102.96500185119"/>
    <n v="123931.75900407258"/>
    <n v="148491.11714179936"/>
    <n v="126401.35964457617"/>
    <m/>
  </r>
  <r>
    <n v="186179100"/>
    <x v="86"/>
    <x v="2"/>
    <m/>
    <x v="1"/>
    <x v="2"/>
    <x v="3"/>
    <n v="925.03"/>
    <s v="Ee Ling Lim"/>
    <x v="11"/>
    <m/>
    <m/>
    <m/>
    <m/>
    <n v="0"/>
    <m/>
    <m/>
    <m/>
    <m/>
    <n v="0"/>
    <m/>
    <m/>
    <m/>
    <n v="0"/>
    <n v="0"/>
    <n v="0"/>
    <n v="0"/>
    <n v="0"/>
    <n v="0"/>
    <m/>
    <n v="86027.79"/>
    <n v="125804.08"/>
    <n v="105453.42"/>
    <n v="54576.77"/>
    <m/>
    <n v="0"/>
    <n v="0"/>
    <n v="0"/>
    <n v="0"/>
    <m/>
  </r>
  <r>
    <n v="186179100"/>
    <x v="86"/>
    <x v="2"/>
    <m/>
    <x v="1"/>
    <x v="2"/>
    <x v="3"/>
    <n v="925.03"/>
    <s v="Ee Ling Lim"/>
    <x v="12"/>
    <m/>
    <m/>
    <m/>
    <m/>
    <m/>
    <m/>
    <m/>
    <m/>
    <m/>
    <m/>
    <m/>
    <m/>
    <m/>
    <m/>
    <n v="0"/>
    <n v="0"/>
    <n v="0"/>
    <n v="0"/>
    <n v="0"/>
    <n v="0"/>
    <n v="245"/>
    <n v="375"/>
    <n v="330"/>
    <n v="440"/>
    <n v="0"/>
    <n v="390"/>
    <n v="380"/>
    <n v="370"/>
    <n v="450"/>
    <n v="0"/>
  </r>
  <r>
    <n v="186186301"/>
    <x v="87"/>
    <x v="2"/>
    <m/>
    <x v="1"/>
    <x v="2"/>
    <x v="3"/>
    <n v="595.27"/>
    <s v="Ee Ling Lim"/>
    <x v="0"/>
    <m/>
    <m/>
    <m/>
    <m/>
    <m/>
    <m/>
    <m/>
    <m/>
    <m/>
    <n v="0"/>
    <m/>
    <m/>
    <m/>
    <m/>
    <n v="0"/>
    <n v="0"/>
    <n v="0"/>
    <n v="0"/>
    <n v="0"/>
    <m/>
    <n v="0"/>
    <n v="0"/>
    <n v="0"/>
    <n v="0"/>
    <m/>
    <n v="-460"/>
    <n v="-460"/>
    <n v="-450"/>
    <n v="-460"/>
    <m/>
  </r>
  <r>
    <n v="186186301"/>
    <x v="87"/>
    <x v="2"/>
    <m/>
    <x v="1"/>
    <x v="2"/>
    <x v="3"/>
    <n v="595.27"/>
    <s v="Ee Ling Lim"/>
    <x v="1"/>
    <m/>
    <m/>
    <m/>
    <m/>
    <m/>
    <m/>
    <m/>
    <m/>
    <m/>
    <n v="0"/>
    <m/>
    <m/>
    <m/>
    <m/>
    <n v="0"/>
    <n v="0"/>
    <n v="0"/>
    <n v="0"/>
    <n v="0"/>
    <m/>
    <n v="0"/>
    <n v="0"/>
    <n v="0"/>
    <n v="0"/>
    <m/>
    <n v="70"/>
    <n v="0"/>
    <n v="-30"/>
    <n v="-40"/>
    <m/>
  </r>
  <r>
    <n v="186186301"/>
    <x v="87"/>
    <x v="2"/>
    <m/>
    <x v="1"/>
    <x v="2"/>
    <x v="3"/>
    <n v="595.27"/>
    <s v="Ee Ling Lim"/>
    <x v="2"/>
    <m/>
    <m/>
    <m/>
    <m/>
    <m/>
    <m/>
    <m/>
    <m/>
    <m/>
    <n v="0"/>
    <m/>
    <m/>
    <m/>
    <m/>
    <n v="0"/>
    <n v="0"/>
    <n v="0"/>
    <n v="0"/>
    <n v="0"/>
    <n v="0"/>
    <n v="325"/>
    <n v="485"/>
    <n v="435"/>
    <n v="490"/>
    <n v="0"/>
    <n v="0"/>
    <n v="0"/>
    <n v="0"/>
    <n v="0"/>
    <n v="0"/>
  </r>
  <r>
    <n v="186186301"/>
    <x v="87"/>
    <x v="2"/>
    <m/>
    <x v="1"/>
    <x v="2"/>
    <x v="3"/>
    <n v="595.27"/>
    <s v="Ee Ling Lim"/>
    <x v="3"/>
    <n v="0"/>
    <n v="0"/>
    <n v="0"/>
    <n v="0"/>
    <m/>
    <n v="0"/>
    <n v="0"/>
    <n v="0"/>
    <n v="0"/>
    <m/>
    <n v="0"/>
    <n v="0"/>
    <n v="0"/>
    <n v="0"/>
    <m/>
    <n v="0"/>
    <n v="0"/>
    <n v="0"/>
    <n v="0"/>
    <n v="0"/>
    <n v="380"/>
    <n v="500"/>
    <n v="490"/>
    <n v="500"/>
    <n v="0"/>
    <n v="390"/>
    <n v="460"/>
    <n v="480"/>
    <n v="500"/>
    <n v="0"/>
  </r>
  <r>
    <n v="186186301"/>
    <x v="87"/>
    <x v="2"/>
    <m/>
    <x v="1"/>
    <x v="2"/>
    <x v="3"/>
    <n v="595.27"/>
    <s v="Ee Ling Lim"/>
    <x v="4"/>
    <m/>
    <m/>
    <m/>
    <m/>
    <m/>
    <m/>
    <m/>
    <m/>
    <m/>
    <n v="0"/>
    <m/>
    <m/>
    <m/>
    <m/>
    <n v="0"/>
    <n v="0"/>
    <n v="0"/>
    <n v="0"/>
    <n v="0"/>
    <n v="0"/>
    <n v="325"/>
    <n v="485"/>
    <n v="435"/>
    <n v="490"/>
    <n v="0"/>
    <n v="390"/>
    <n v="460"/>
    <n v="480"/>
    <n v="500"/>
    <n v="0"/>
  </r>
  <r>
    <n v="186186301"/>
    <x v="87"/>
    <x v="2"/>
    <m/>
    <x v="1"/>
    <x v="2"/>
    <x v="3"/>
    <n v="595.27"/>
    <s v="Ee Ling Lim"/>
    <x v="5"/>
    <n v="0"/>
    <n v="0"/>
    <n v="0"/>
    <n v="0"/>
    <m/>
    <n v="0"/>
    <n v="0"/>
    <n v="0"/>
    <n v="0"/>
    <n v="0"/>
    <n v="0"/>
    <n v="0"/>
    <n v="0"/>
    <n v="0"/>
    <n v="0"/>
    <n v="0"/>
    <n v="0"/>
    <n v="0"/>
    <n v="0"/>
    <n v="0"/>
    <n v="228"/>
    <n v="478"/>
    <n v="443"/>
    <n v="547"/>
    <n v="0"/>
    <n v="380.45168456127362"/>
    <n v="456.54202147352834"/>
    <n v="413.60533135875602"/>
    <n v="570.67752684191043"/>
    <n v="0"/>
  </r>
  <r>
    <n v="186186301"/>
    <x v="87"/>
    <x v="2"/>
    <m/>
    <x v="1"/>
    <x v="2"/>
    <x v="3"/>
    <n v="595.27"/>
    <s v="Ee Ling Lim"/>
    <x v="6"/>
    <n v="0"/>
    <n v="0"/>
    <n v="0"/>
    <n v="0"/>
    <n v="0"/>
    <n v="0"/>
    <n v="0"/>
    <n v="0"/>
    <n v="0"/>
    <n v="0"/>
    <n v="0"/>
    <n v="0"/>
    <n v="0"/>
    <n v="0"/>
    <n v="0"/>
    <n v="0"/>
    <n v="0"/>
    <n v="0"/>
    <n v="0"/>
    <n v="0"/>
    <n v="59"/>
    <n v="61"/>
    <n v="128"/>
    <n v="131"/>
    <m/>
    <n v="150"/>
    <n v="0"/>
    <n v="0"/>
    <n v="0"/>
    <m/>
  </r>
  <r>
    <n v="186186301"/>
    <x v="87"/>
    <x v="2"/>
    <m/>
    <x v="1"/>
    <x v="2"/>
    <x v="3"/>
    <n v="595.27"/>
    <s v="Ee Ling Lim"/>
    <x v="7"/>
    <m/>
    <m/>
    <m/>
    <m/>
    <m/>
    <m/>
    <m/>
    <m/>
    <m/>
    <m/>
    <m/>
    <m/>
    <m/>
    <m/>
    <m/>
    <n v="0"/>
    <n v="0"/>
    <n v="0"/>
    <n v="0"/>
    <n v="0"/>
    <n v="205"/>
    <n v="397"/>
    <n v="459"/>
    <n v="518"/>
    <n v="0"/>
    <n v="0"/>
    <n v="0"/>
    <n v="0"/>
    <n v="0"/>
    <n v="0"/>
  </r>
  <r>
    <n v="186186301"/>
    <x v="87"/>
    <x v="2"/>
    <m/>
    <x v="1"/>
    <x v="2"/>
    <x v="3"/>
    <n v="595.27"/>
    <s v="Ee Ling Lim"/>
    <x v="8"/>
    <n v="0"/>
    <n v="0"/>
    <n v="0"/>
    <n v="0"/>
    <m/>
    <n v="0"/>
    <n v="0"/>
    <n v="0"/>
    <n v="0"/>
    <n v="0"/>
    <n v="0"/>
    <n v="0"/>
    <n v="0"/>
    <n v="0"/>
    <n v="0"/>
    <n v="0"/>
    <n v="0"/>
    <n v="0"/>
    <n v="0"/>
    <m/>
    <n v="120"/>
    <n v="208"/>
    <n v="166"/>
    <n v="139"/>
    <m/>
    <n v="-241.45168456127362"/>
    <n v="-697.99370603480202"/>
    <n v="-1111.5990373935581"/>
    <n v="-1682.2765642354684"/>
    <m/>
  </r>
  <r>
    <n v="186186301"/>
    <x v="87"/>
    <x v="2"/>
    <m/>
    <x v="1"/>
    <x v="2"/>
    <x v="3"/>
    <n v="595.27"/>
    <s v="Ee Ling Lim"/>
    <x v="9"/>
    <n v="0"/>
    <n v="0"/>
    <n v="0"/>
    <n v="0"/>
    <m/>
    <n v="0"/>
    <n v="0"/>
    <n v="0"/>
    <n v="0"/>
    <n v="0"/>
    <n v="0"/>
    <n v="0"/>
    <n v="0"/>
    <n v="0"/>
    <n v="0"/>
    <n v="0"/>
    <n v="0"/>
    <n v="0"/>
    <n v="0"/>
    <m/>
    <n v="120"/>
    <n v="208"/>
    <n v="166"/>
    <n v="139"/>
    <m/>
    <n v="218.54831543872638"/>
    <n v="222.00629396519804"/>
    <n v="258.40096260644196"/>
    <n v="147.72343576453147"/>
    <m/>
  </r>
  <r>
    <n v="186186301"/>
    <x v="87"/>
    <x v="2"/>
    <m/>
    <x v="1"/>
    <x v="2"/>
    <x v="3"/>
    <n v="595.27"/>
    <s v="Ee Ling Lim"/>
    <x v="10"/>
    <n v="0"/>
    <n v="0"/>
    <n v="0"/>
    <n v="0"/>
    <n v="0"/>
    <n v="0"/>
    <n v="0"/>
    <n v="0"/>
    <n v="0"/>
    <n v="0"/>
    <n v="0"/>
    <n v="0"/>
    <n v="0"/>
    <n v="0"/>
    <n v="0"/>
    <n v="0"/>
    <n v="0"/>
    <n v="0"/>
    <n v="0"/>
    <m/>
    <n v="71432.399999999994"/>
    <n v="123816.16"/>
    <n v="98814.819999999992"/>
    <n v="82742.53"/>
    <m/>
    <n v="130095.25573121065"/>
    <n v="132153.68660866344"/>
    <n v="153818.34101073671"/>
    <n v="87935.329607552645"/>
    <m/>
  </r>
  <r>
    <n v="186186301"/>
    <x v="87"/>
    <x v="2"/>
    <m/>
    <x v="1"/>
    <x v="2"/>
    <x v="3"/>
    <n v="595.27"/>
    <s v="Ee Ling Lim"/>
    <x v="11"/>
    <m/>
    <m/>
    <m/>
    <m/>
    <n v="0"/>
    <m/>
    <m/>
    <m/>
    <m/>
    <n v="0"/>
    <m/>
    <m/>
    <m/>
    <n v="0"/>
    <n v="0"/>
    <n v="0"/>
    <n v="0"/>
    <n v="0"/>
    <n v="0"/>
    <m/>
    <n v="71432.399999999994"/>
    <n v="123816.16"/>
    <n v="98814.819999999992"/>
    <n v="82742.53"/>
    <m/>
    <n v="0"/>
    <n v="0"/>
    <n v="0"/>
    <n v="0"/>
    <m/>
  </r>
  <r>
    <n v="186186301"/>
    <x v="87"/>
    <x v="2"/>
    <m/>
    <x v="1"/>
    <x v="2"/>
    <x v="3"/>
    <n v="595.27"/>
    <s v="Ee Ling Lim"/>
    <x v="12"/>
    <m/>
    <m/>
    <m/>
    <m/>
    <m/>
    <m/>
    <m/>
    <m/>
    <m/>
    <m/>
    <m/>
    <m/>
    <m/>
    <m/>
    <n v="0"/>
    <n v="0"/>
    <n v="0"/>
    <n v="0"/>
    <n v="0"/>
    <n v="0"/>
    <n v="325"/>
    <n v="485"/>
    <n v="435"/>
    <n v="490"/>
    <n v="0"/>
    <n v="460"/>
    <n v="460"/>
    <n v="450"/>
    <n v="460"/>
    <n v="0"/>
  </r>
  <r>
    <n v="186241400"/>
    <x v="88"/>
    <x v="1"/>
    <m/>
    <x v="1"/>
    <x v="2"/>
    <x v="4"/>
    <n v="2965.88"/>
    <s v="Paul Brusco"/>
    <x v="0"/>
    <m/>
    <m/>
    <m/>
    <m/>
    <m/>
    <m/>
    <m/>
    <m/>
    <m/>
    <n v="0"/>
    <n v="0"/>
    <n v="0"/>
    <n v="865"/>
    <n v="-205"/>
    <n v="660"/>
    <n v="0"/>
    <n v="0"/>
    <n v="0"/>
    <n v="0"/>
    <m/>
    <n v="0"/>
    <n v="0"/>
    <n v="0"/>
    <n v="0"/>
    <m/>
    <n v="-75"/>
    <n v="-70"/>
    <n v="-70"/>
    <n v="-80"/>
    <m/>
  </r>
  <r>
    <n v="186241400"/>
    <x v="88"/>
    <x v="1"/>
    <m/>
    <x v="1"/>
    <x v="2"/>
    <x v="4"/>
    <n v="2965.88"/>
    <s v="Paul Brusco"/>
    <x v="1"/>
    <m/>
    <m/>
    <m/>
    <m/>
    <m/>
    <m/>
    <m/>
    <m/>
    <m/>
    <n v="0"/>
    <m/>
    <m/>
    <n v="-235"/>
    <n v="0"/>
    <n v="-235"/>
    <n v="0"/>
    <n v="0"/>
    <n v="0"/>
    <n v="0"/>
    <m/>
    <n v="0"/>
    <n v="0"/>
    <n v="0"/>
    <n v="0"/>
    <m/>
    <n v="0"/>
    <n v="-10"/>
    <n v="-5"/>
    <n v="0"/>
    <m/>
  </r>
  <r>
    <n v="186241400"/>
    <x v="88"/>
    <x v="1"/>
    <m/>
    <x v="1"/>
    <x v="2"/>
    <x v="4"/>
    <n v="2965.88"/>
    <s v="Paul Brusco"/>
    <x v="2"/>
    <m/>
    <m/>
    <m/>
    <m/>
    <m/>
    <m/>
    <m/>
    <m/>
    <m/>
    <n v="0"/>
    <m/>
    <m/>
    <n v="865"/>
    <n v="0"/>
    <n v="0"/>
    <n v="238"/>
    <n v="240"/>
    <n v="226"/>
    <n v="205"/>
    <n v="909"/>
    <n v="148"/>
    <n v="120"/>
    <n v="90"/>
    <n v="77"/>
    <n v="0"/>
    <n v="0"/>
    <n v="0"/>
    <n v="0"/>
    <n v="0"/>
    <n v="0"/>
  </r>
  <r>
    <n v="186241400"/>
    <x v="88"/>
    <x v="1"/>
    <m/>
    <x v="1"/>
    <x v="2"/>
    <x v="4"/>
    <n v="2965.88"/>
    <s v="Paul Brusco"/>
    <x v="3"/>
    <n v="0"/>
    <n v="0"/>
    <n v="0"/>
    <n v="0"/>
    <m/>
    <n v="0"/>
    <n v="0"/>
    <n v="0"/>
    <n v="0"/>
    <m/>
    <n v="0"/>
    <n v="0"/>
    <n v="0"/>
    <n v="0"/>
    <m/>
    <n v="214.56618112729578"/>
    <n v="229.8923369221026"/>
    <n v="208.99303356554782"/>
    <n v="229.61367954401521"/>
    <n v="883.06523115896141"/>
    <n v="150"/>
    <n v="118"/>
    <n v="118"/>
    <n v="118"/>
    <n v="0"/>
    <n v="75"/>
    <n v="80"/>
    <n v="75"/>
    <n v="80"/>
    <n v="0"/>
  </r>
  <r>
    <n v="186241400"/>
    <x v="88"/>
    <x v="1"/>
    <m/>
    <x v="1"/>
    <x v="2"/>
    <x v="4"/>
    <n v="2965.88"/>
    <s v="Paul Brusco"/>
    <x v="4"/>
    <m/>
    <m/>
    <m/>
    <m/>
    <m/>
    <m/>
    <m/>
    <m/>
    <m/>
    <n v="0"/>
    <n v="0"/>
    <n v="0"/>
    <n v="0"/>
    <n v="0"/>
    <n v="0"/>
    <n v="238"/>
    <n v="240"/>
    <n v="226"/>
    <n v="205"/>
    <n v="909"/>
    <n v="148"/>
    <n v="120"/>
    <n v="90"/>
    <n v="77"/>
    <n v="0"/>
    <n v="75"/>
    <n v="80"/>
    <n v="75"/>
    <n v="80"/>
    <n v="0"/>
  </r>
  <r>
    <n v="186241400"/>
    <x v="88"/>
    <x v="1"/>
    <m/>
    <x v="1"/>
    <x v="2"/>
    <x v="4"/>
    <n v="2965.88"/>
    <s v="Paul Brusco"/>
    <x v="5"/>
    <n v="131"/>
    <n v="183"/>
    <n v="191"/>
    <n v="200"/>
    <m/>
    <n v="173"/>
    <n v="222"/>
    <n v="231"/>
    <n v="179"/>
    <n v="0"/>
    <n v="192"/>
    <n v="248"/>
    <n v="187"/>
    <n v="276"/>
    <n v="903"/>
    <n v="164"/>
    <n v="231"/>
    <n v="188"/>
    <n v="211"/>
    <n v="794"/>
    <n v="135"/>
    <n v="102"/>
    <n v="85"/>
    <n v="99"/>
    <n v="0"/>
    <n v="73.494860499265783"/>
    <n v="88.193832599118934"/>
    <n v="79.899412628487511"/>
    <n v="110.24229074889868"/>
    <n v="0"/>
  </r>
  <r>
    <n v="186241400"/>
    <x v="88"/>
    <x v="1"/>
    <m/>
    <x v="1"/>
    <x v="2"/>
    <x v="4"/>
    <n v="2965.88"/>
    <s v="Paul Brusco"/>
    <x v="6"/>
    <n v="0"/>
    <n v="0"/>
    <n v="0"/>
    <n v="0"/>
    <n v="0"/>
    <n v="0"/>
    <n v="0"/>
    <n v="0"/>
    <n v="0"/>
    <n v="0"/>
    <n v="0"/>
    <n v="0"/>
    <n v="0"/>
    <n v="0"/>
    <n v="0"/>
    <n v="0"/>
    <n v="0"/>
    <n v="0"/>
    <n v="0"/>
    <n v="0"/>
    <n v="21"/>
    <n v="19"/>
    <n v="28"/>
    <n v="17"/>
    <m/>
    <n v="12"/>
    <n v="0"/>
    <n v="0"/>
    <n v="0"/>
    <m/>
  </r>
  <r>
    <n v="186241400"/>
    <x v="88"/>
    <x v="1"/>
    <m/>
    <x v="1"/>
    <x v="2"/>
    <x v="4"/>
    <n v="2965.88"/>
    <s v="Paul Brusco"/>
    <x v="7"/>
    <m/>
    <m/>
    <m/>
    <m/>
    <m/>
    <m/>
    <m/>
    <m/>
    <m/>
    <m/>
    <m/>
    <m/>
    <m/>
    <m/>
    <m/>
    <n v="196"/>
    <n v="213"/>
    <n v="210"/>
    <n v="214"/>
    <n v="0"/>
    <n v="154"/>
    <n v="92"/>
    <n v="99"/>
    <n v="104"/>
    <n v="0"/>
    <n v="0"/>
    <n v="0"/>
    <n v="0"/>
    <n v="0"/>
    <n v="0"/>
  </r>
  <r>
    <n v="186241400"/>
    <x v="88"/>
    <x v="1"/>
    <n v="60"/>
    <x v="1"/>
    <x v="2"/>
    <x v="4"/>
    <n v="2965.88"/>
    <s v="Paul Brusco"/>
    <x v="8"/>
    <n v="49"/>
    <n v="31"/>
    <n v="15"/>
    <n v="25"/>
    <m/>
    <n v="43"/>
    <n v="66"/>
    <n v="44"/>
    <n v="31"/>
    <n v="0"/>
    <n v="49"/>
    <n v="35"/>
    <n v="93"/>
    <n v="31"/>
    <n v="31"/>
    <n v="65"/>
    <n v="100"/>
    <n v="113"/>
    <n v="104"/>
    <m/>
    <n v="99"/>
    <n v="129"/>
    <n v="122"/>
    <n v="98"/>
    <m/>
    <n v="24.505139500734217"/>
    <n v="-63.688693098384718"/>
    <n v="-143.58810572687224"/>
    <n v="-253.83039647577093"/>
    <m/>
  </r>
  <r>
    <n v="186241400"/>
    <x v="88"/>
    <x v="1"/>
    <n v="60"/>
    <x v="1"/>
    <x v="2"/>
    <x v="4"/>
    <n v="2965.88"/>
    <s v="Paul Brusco"/>
    <x v="9"/>
    <n v="49"/>
    <n v="31"/>
    <n v="15"/>
    <n v="25"/>
    <m/>
    <n v="43"/>
    <n v="66"/>
    <n v="44"/>
    <n v="31"/>
    <n v="0"/>
    <n v="49"/>
    <n v="35"/>
    <n v="93"/>
    <n v="31"/>
    <n v="31"/>
    <n v="65"/>
    <n v="100"/>
    <n v="113"/>
    <n v="104"/>
    <m/>
    <n v="99"/>
    <n v="129"/>
    <n v="122"/>
    <n v="98"/>
    <m/>
    <n v="99.505139500734217"/>
    <n v="81.311306901615296"/>
    <n v="71.411894273127785"/>
    <n v="41.169603524229103"/>
    <m/>
  </r>
  <r>
    <n v="186241400"/>
    <x v="88"/>
    <x v="1"/>
    <m/>
    <x v="1"/>
    <x v="2"/>
    <x v="4"/>
    <n v="2965.88"/>
    <s v="Paul Brusco"/>
    <x v="10"/>
    <n v="132514.62"/>
    <n v="83835.779999999984"/>
    <n v="40565.699999999997"/>
    <n v="67609.499999999985"/>
    <n v="0"/>
    <n v="116288.33999999998"/>
    <n v="178489.08"/>
    <n v="118992.71999999999"/>
    <n v="83835.779999999984"/>
    <n v="0"/>
    <n v="132514.62"/>
    <n v="94653.299999999988"/>
    <n v="251507.33999999997"/>
    <n v="91942.28"/>
    <n v="91942.28"/>
    <n v="192782.2"/>
    <n v="296588"/>
    <n v="335144.44"/>
    <n v="308451.52"/>
    <m/>
    <n v="293622.12"/>
    <n v="382598.52"/>
    <n v="361837.36"/>
    <n v="290656.24"/>
    <m/>
    <n v="295120.30314243759"/>
    <n v="241159.57891336278"/>
    <n v="211799.10898678424"/>
    <n v="122104.10370044061"/>
    <m/>
  </r>
  <r>
    <n v="186241400"/>
    <x v="88"/>
    <x v="1"/>
    <m/>
    <x v="1"/>
    <x v="2"/>
    <x v="4"/>
    <n v="2965.88"/>
    <s v="Paul Brusco"/>
    <x v="11"/>
    <m/>
    <m/>
    <m/>
    <m/>
    <n v="0"/>
    <m/>
    <m/>
    <m/>
    <m/>
    <n v="0"/>
    <n v="132514.62"/>
    <n v="94653.299999999988"/>
    <n v="251507.33999999997"/>
    <n v="91942.28"/>
    <n v="91942.28"/>
    <n v="192782.2"/>
    <n v="296588"/>
    <n v="335144.44"/>
    <n v="308451.52"/>
    <m/>
    <n v="293622.12"/>
    <n v="382598.52"/>
    <n v="361837.36"/>
    <n v="290656.24"/>
    <m/>
    <n v="72679.303142437595"/>
    <n v="0"/>
    <n v="0"/>
    <n v="0"/>
    <m/>
  </r>
  <r>
    <n v="186241400"/>
    <x v="88"/>
    <x v="1"/>
    <m/>
    <x v="1"/>
    <x v="2"/>
    <x v="4"/>
    <n v="2965.88"/>
    <s v="Paul Brusco"/>
    <x v="12"/>
    <m/>
    <m/>
    <m/>
    <m/>
    <m/>
    <m/>
    <m/>
    <m/>
    <m/>
    <m/>
    <m/>
    <m/>
    <m/>
    <n v="205"/>
    <n v="205"/>
    <n v="238"/>
    <n v="240"/>
    <n v="226"/>
    <n v="205"/>
    <n v="909"/>
    <n v="148"/>
    <n v="120"/>
    <n v="90"/>
    <n v="77"/>
    <n v="0"/>
    <n v="75"/>
    <n v="70"/>
    <n v="70"/>
    <n v="80"/>
    <n v="0"/>
  </r>
  <r>
    <n v="186241401"/>
    <x v="89"/>
    <x v="1"/>
    <m/>
    <x v="1"/>
    <x v="2"/>
    <x v="4"/>
    <n v="3263.77"/>
    <s v="Vicky Allen"/>
    <x v="0"/>
    <m/>
    <m/>
    <m/>
    <m/>
    <m/>
    <m/>
    <m/>
    <m/>
    <m/>
    <n v="0"/>
    <m/>
    <m/>
    <m/>
    <m/>
    <n v="0"/>
    <n v="0"/>
    <n v="0"/>
    <n v="0"/>
    <n v="0"/>
    <m/>
    <n v="0"/>
    <n v="0"/>
    <n v="0"/>
    <n v="0"/>
    <m/>
    <n v="-95"/>
    <n v="-85"/>
    <n v="-80"/>
    <n v="-90"/>
    <m/>
  </r>
  <r>
    <n v="186241401"/>
    <x v="89"/>
    <x v="1"/>
    <m/>
    <x v="1"/>
    <x v="2"/>
    <x v="4"/>
    <n v="3263.77"/>
    <s v="Vicky Allen"/>
    <x v="1"/>
    <m/>
    <m/>
    <m/>
    <m/>
    <m/>
    <m/>
    <m/>
    <m/>
    <m/>
    <n v="0"/>
    <m/>
    <m/>
    <m/>
    <m/>
    <n v="0"/>
    <n v="0"/>
    <n v="0"/>
    <n v="0"/>
    <n v="0"/>
    <m/>
    <n v="0"/>
    <n v="0"/>
    <n v="0"/>
    <n v="0"/>
    <m/>
    <n v="25"/>
    <n v="-5"/>
    <n v="-5"/>
    <n v="0"/>
    <m/>
  </r>
  <r>
    <n v="186241401"/>
    <x v="89"/>
    <x v="1"/>
    <m/>
    <x v="1"/>
    <x v="2"/>
    <x v="4"/>
    <n v="3263.77"/>
    <s v="Vicky Allen"/>
    <x v="2"/>
    <m/>
    <m/>
    <m/>
    <m/>
    <m/>
    <m/>
    <m/>
    <m/>
    <m/>
    <n v="0"/>
    <m/>
    <m/>
    <m/>
    <m/>
    <n v="0"/>
    <n v="0"/>
    <n v="0"/>
    <n v="0"/>
    <n v="0"/>
    <n v="0"/>
    <n v="90"/>
    <n v="80"/>
    <n v="55"/>
    <n v="70"/>
    <n v="0"/>
    <n v="0"/>
    <n v="0"/>
    <n v="0"/>
    <n v="0"/>
    <n v="0"/>
  </r>
  <r>
    <n v="186241401"/>
    <x v="89"/>
    <x v="1"/>
    <m/>
    <x v="1"/>
    <x v="2"/>
    <x v="4"/>
    <n v="3263.77"/>
    <s v="Vicky Allen"/>
    <x v="3"/>
    <n v="0"/>
    <n v="0"/>
    <n v="0"/>
    <n v="0"/>
    <m/>
    <n v="0"/>
    <n v="0"/>
    <n v="0"/>
    <n v="0"/>
    <m/>
    <n v="0"/>
    <n v="0"/>
    <n v="0"/>
    <n v="0"/>
    <m/>
    <n v="0"/>
    <n v="0"/>
    <n v="0"/>
    <n v="0"/>
    <n v="0"/>
    <n v="90"/>
    <n v="80"/>
    <n v="80"/>
    <n v="75"/>
    <n v="0"/>
    <n v="70"/>
    <n v="90"/>
    <n v="85"/>
    <n v="90"/>
    <n v="0"/>
  </r>
  <r>
    <n v="186241401"/>
    <x v="89"/>
    <x v="1"/>
    <m/>
    <x v="1"/>
    <x v="2"/>
    <x v="4"/>
    <n v="3263.77"/>
    <s v="Vicky Allen"/>
    <x v="4"/>
    <m/>
    <m/>
    <m/>
    <m/>
    <m/>
    <m/>
    <m/>
    <m/>
    <m/>
    <n v="0"/>
    <m/>
    <m/>
    <m/>
    <m/>
    <n v="0"/>
    <n v="0"/>
    <n v="0"/>
    <n v="0"/>
    <n v="0"/>
    <n v="0"/>
    <n v="90"/>
    <n v="80"/>
    <n v="55"/>
    <n v="70"/>
    <n v="0"/>
    <n v="70"/>
    <n v="90"/>
    <n v="85"/>
    <n v="90"/>
    <n v="0"/>
  </r>
  <r>
    <n v="186241401"/>
    <x v="89"/>
    <x v="1"/>
    <m/>
    <x v="1"/>
    <x v="2"/>
    <x v="4"/>
    <n v="3263.77"/>
    <s v="Vicky Allen"/>
    <x v="5"/>
    <n v="0"/>
    <n v="0"/>
    <n v="0"/>
    <n v="0"/>
    <m/>
    <n v="0"/>
    <n v="0"/>
    <n v="0"/>
    <n v="0"/>
    <n v="0"/>
    <n v="0"/>
    <n v="0"/>
    <n v="0"/>
    <n v="0"/>
    <n v="0"/>
    <n v="0"/>
    <n v="0"/>
    <n v="0"/>
    <n v="0"/>
    <n v="0"/>
    <n v="42"/>
    <n v="75"/>
    <n v="80"/>
    <n v="117"/>
    <n v="0"/>
    <n v="69.897209985315712"/>
    <n v="83.87665198237886"/>
    <n v="75.988252569750372"/>
    <n v="104.84581497797356"/>
    <n v="0"/>
  </r>
  <r>
    <n v="186241401"/>
    <x v="89"/>
    <x v="1"/>
    <m/>
    <x v="1"/>
    <x v="2"/>
    <x v="4"/>
    <n v="3263.77"/>
    <s v="Vicky Allen"/>
    <x v="6"/>
    <n v="0"/>
    <n v="0"/>
    <n v="0"/>
    <n v="0"/>
    <n v="0"/>
    <n v="0"/>
    <n v="0"/>
    <n v="0"/>
    <n v="0"/>
    <n v="0"/>
    <n v="0"/>
    <n v="0"/>
    <n v="0"/>
    <n v="0"/>
    <n v="0"/>
    <n v="0"/>
    <n v="0"/>
    <n v="0"/>
    <n v="0"/>
    <n v="0"/>
    <n v="9"/>
    <n v="12"/>
    <n v="12"/>
    <n v="25"/>
    <m/>
    <n v="26"/>
    <n v="0"/>
    <n v="0"/>
    <n v="0"/>
    <m/>
  </r>
  <r>
    <n v="186241401"/>
    <x v="89"/>
    <x v="1"/>
    <m/>
    <x v="1"/>
    <x v="2"/>
    <x v="4"/>
    <n v="3263.77"/>
    <s v="Vicky Allen"/>
    <x v="7"/>
    <m/>
    <m/>
    <m/>
    <m/>
    <m/>
    <m/>
    <m/>
    <m/>
    <m/>
    <m/>
    <m/>
    <m/>
    <m/>
    <m/>
    <m/>
    <n v="0"/>
    <n v="0"/>
    <n v="0"/>
    <n v="0"/>
    <n v="0"/>
    <n v="32"/>
    <n v="71"/>
    <n v="79"/>
    <n v="110"/>
    <n v="0"/>
    <n v="0"/>
    <n v="0"/>
    <n v="0"/>
    <n v="0"/>
    <n v="0"/>
  </r>
  <r>
    <n v="186241401"/>
    <x v="89"/>
    <x v="1"/>
    <m/>
    <x v="1"/>
    <x v="2"/>
    <x v="4"/>
    <n v="3263.77"/>
    <s v="Vicky Allen"/>
    <x v="8"/>
    <n v="0"/>
    <n v="0"/>
    <n v="0"/>
    <n v="0"/>
    <m/>
    <n v="0"/>
    <n v="0"/>
    <n v="0"/>
    <n v="0"/>
    <n v="0"/>
    <n v="0"/>
    <n v="0"/>
    <n v="0"/>
    <n v="0"/>
    <n v="0"/>
    <n v="0"/>
    <n v="0"/>
    <n v="0"/>
    <n v="0"/>
    <m/>
    <n v="51"/>
    <n v="87"/>
    <n v="63"/>
    <n v="25"/>
    <m/>
    <n v="-44.897209985315712"/>
    <n v="-128.77386196769459"/>
    <n v="-204.76211453744497"/>
    <n v="-309.6079295154185"/>
    <m/>
  </r>
  <r>
    <n v="186241401"/>
    <x v="89"/>
    <x v="1"/>
    <m/>
    <x v="1"/>
    <x v="2"/>
    <x v="4"/>
    <n v="3263.77"/>
    <s v="Vicky Allen"/>
    <x v="9"/>
    <n v="0"/>
    <n v="0"/>
    <n v="0"/>
    <n v="0"/>
    <m/>
    <n v="0"/>
    <n v="0"/>
    <n v="0"/>
    <n v="0"/>
    <n v="0"/>
    <n v="0"/>
    <n v="0"/>
    <n v="0"/>
    <n v="0"/>
    <n v="0"/>
    <n v="0"/>
    <n v="0"/>
    <n v="0"/>
    <n v="0"/>
    <m/>
    <n v="51"/>
    <n v="87"/>
    <n v="63"/>
    <n v="25"/>
    <m/>
    <n v="50.102790014684288"/>
    <n v="51.226138032305414"/>
    <n v="55.237885462555042"/>
    <n v="40.392070484581467"/>
    <m/>
  </r>
  <r>
    <n v="186241401"/>
    <x v="89"/>
    <x v="1"/>
    <m/>
    <x v="1"/>
    <x v="2"/>
    <x v="4"/>
    <n v="3263.77"/>
    <s v="Vicky Allen"/>
    <x v="10"/>
    <n v="0"/>
    <n v="0"/>
    <n v="0"/>
    <n v="0"/>
    <n v="0"/>
    <n v="0"/>
    <n v="0"/>
    <n v="0"/>
    <n v="0"/>
    <n v="0"/>
    <n v="0"/>
    <n v="0"/>
    <n v="0"/>
    <n v="0"/>
    <n v="0"/>
    <n v="0"/>
    <n v="0"/>
    <n v="0"/>
    <n v="0"/>
    <m/>
    <n v="166452.26999999999"/>
    <n v="283947.99"/>
    <n v="205617.51"/>
    <n v="81594.25"/>
    <m/>
    <n v="163523.98296622615"/>
    <n v="167190.33252569745"/>
    <n v="180283.75343612325"/>
    <n v="131830.42788546244"/>
    <m/>
  </r>
  <r>
    <n v="186241401"/>
    <x v="89"/>
    <x v="1"/>
    <m/>
    <x v="1"/>
    <x v="2"/>
    <x v="4"/>
    <n v="3263.77"/>
    <s v="Vicky Allen"/>
    <x v="11"/>
    <m/>
    <m/>
    <m/>
    <m/>
    <n v="0"/>
    <m/>
    <m/>
    <m/>
    <m/>
    <n v="0"/>
    <m/>
    <m/>
    <m/>
    <n v="0"/>
    <n v="0"/>
    <n v="0"/>
    <n v="0"/>
    <n v="0"/>
    <n v="0"/>
    <m/>
    <n v="166452.26999999999"/>
    <n v="283947.99"/>
    <n v="205617.51"/>
    <n v="81594.25"/>
    <m/>
    <n v="0"/>
    <n v="0"/>
    <n v="0"/>
    <n v="0"/>
    <m/>
  </r>
  <r>
    <n v="186241401"/>
    <x v="89"/>
    <x v="1"/>
    <m/>
    <x v="1"/>
    <x v="2"/>
    <x v="4"/>
    <n v="3263.77"/>
    <s v="Vicky Allen"/>
    <x v="12"/>
    <m/>
    <m/>
    <m/>
    <m/>
    <m/>
    <m/>
    <m/>
    <m/>
    <m/>
    <m/>
    <m/>
    <m/>
    <m/>
    <m/>
    <n v="0"/>
    <n v="0"/>
    <n v="0"/>
    <n v="0"/>
    <n v="0"/>
    <n v="0"/>
    <n v="90"/>
    <n v="80"/>
    <n v="55"/>
    <n v="70"/>
    <n v="0"/>
    <n v="95"/>
    <n v="85"/>
    <n v="80"/>
    <n v="90"/>
    <n v="0"/>
  </r>
  <r>
    <n v="186242400"/>
    <x v="90"/>
    <x v="1"/>
    <m/>
    <x v="1"/>
    <x v="2"/>
    <x v="4"/>
    <n v="5415.6"/>
    <s v="Vicky Allen"/>
    <x v="0"/>
    <m/>
    <m/>
    <m/>
    <m/>
    <m/>
    <m/>
    <m/>
    <m/>
    <m/>
    <n v="0"/>
    <m/>
    <m/>
    <m/>
    <m/>
    <n v="0"/>
    <n v="0"/>
    <n v="0"/>
    <n v="0"/>
    <n v="0"/>
    <m/>
    <n v="0"/>
    <n v="0"/>
    <n v="0"/>
    <n v="0"/>
    <m/>
    <n v="-30"/>
    <n v="-30"/>
    <n v="-25"/>
    <n v="-30"/>
    <m/>
  </r>
  <r>
    <n v="186242400"/>
    <x v="90"/>
    <x v="1"/>
    <m/>
    <x v="1"/>
    <x v="2"/>
    <x v="4"/>
    <n v="5415.6"/>
    <s v="Vicky Allen"/>
    <x v="1"/>
    <m/>
    <m/>
    <m/>
    <m/>
    <m/>
    <m/>
    <m/>
    <m/>
    <m/>
    <n v="0"/>
    <m/>
    <m/>
    <m/>
    <m/>
    <n v="0"/>
    <n v="0"/>
    <n v="0"/>
    <n v="0"/>
    <n v="0"/>
    <m/>
    <n v="0"/>
    <n v="0"/>
    <n v="0"/>
    <n v="0"/>
    <m/>
    <n v="-10"/>
    <n v="-15"/>
    <n v="-20"/>
    <n v="-20"/>
    <m/>
  </r>
  <r>
    <n v="186242400"/>
    <x v="90"/>
    <x v="1"/>
    <m/>
    <x v="1"/>
    <x v="2"/>
    <x v="4"/>
    <n v="5415.6"/>
    <s v="Vicky Allen"/>
    <x v="2"/>
    <m/>
    <m/>
    <m/>
    <m/>
    <m/>
    <m/>
    <m/>
    <m/>
    <m/>
    <n v="0"/>
    <m/>
    <m/>
    <m/>
    <m/>
    <n v="0"/>
    <n v="0"/>
    <n v="0"/>
    <n v="0"/>
    <n v="0"/>
    <n v="0"/>
    <n v="35"/>
    <n v="31"/>
    <n v="24"/>
    <n v="40"/>
    <n v="0"/>
    <n v="0"/>
    <n v="0"/>
    <n v="0"/>
    <n v="0"/>
    <n v="0"/>
  </r>
  <r>
    <n v="186242400"/>
    <x v="90"/>
    <x v="1"/>
    <m/>
    <x v="1"/>
    <x v="2"/>
    <x v="4"/>
    <n v="5415.6"/>
    <s v="Vicky Allen"/>
    <x v="3"/>
    <n v="0"/>
    <n v="0"/>
    <n v="0"/>
    <n v="0"/>
    <m/>
    <n v="0"/>
    <n v="0"/>
    <n v="0"/>
    <n v="0"/>
    <m/>
    <n v="0"/>
    <n v="0"/>
    <n v="0"/>
    <n v="0"/>
    <m/>
    <n v="0"/>
    <n v="0"/>
    <n v="0"/>
    <n v="0"/>
    <n v="0"/>
    <n v="30"/>
    <n v="28"/>
    <n v="20"/>
    <n v="20"/>
    <n v="0"/>
    <n v="40"/>
    <n v="45"/>
    <n v="45"/>
    <n v="50"/>
    <n v="0"/>
  </r>
  <r>
    <n v="186242400"/>
    <x v="90"/>
    <x v="1"/>
    <m/>
    <x v="1"/>
    <x v="2"/>
    <x v="4"/>
    <n v="5415.6"/>
    <s v="Vicky Allen"/>
    <x v="4"/>
    <m/>
    <m/>
    <m/>
    <m/>
    <m/>
    <m/>
    <m/>
    <m/>
    <m/>
    <n v="0"/>
    <m/>
    <m/>
    <m/>
    <m/>
    <n v="0"/>
    <n v="0"/>
    <n v="0"/>
    <n v="0"/>
    <n v="0"/>
    <n v="0"/>
    <n v="35"/>
    <n v="31"/>
    <n v="24"/>
    <n v="40"/>
    <n v="0"/>
    <n v="40"/>
    <n v="45"/>
    <n v="45"/>
    <n v="50"/>
    <n v="0"/>
  </r>
  <r>
    <n v="186242400"/>
    <x v="90"/>
    <x v="1"/>
    <m/>
    <x v="1"/>
    <x v="2"/>
    <x v="4"/>
    <n v="5415.6"/>
    <s v="Vicky Allen"/>
    <x v="5"/>
    <n v="0"/>
    <n v="0"/>
    <n v="0"/>
    <n v="0"/>
    <m/>
    <n v="0"/>
    <n v="0"/>
    <n v="0"/>
    <n v="0"/>
    <n v="0"/>
    <n v="0"/>
    <n v="0"/>
    <n v="0"/>
    <n v="0"/>
    <n v="0"/>
    <n v="0"/>
    <n v="0"/>
    <n v="0"/>
    <n v="0"/>
    <n v="0"/>
    <n v="9"/>
    <n v="30"/>
    <n v="37"/>
    <n v="22"/>
    <n v="0"/>
    <n v="22.870778267254035"/>
    <n v="32"/>
    <n v="24.863803230543315"/>
    <n v="38"/>
    <n v="0"/>
  </r>
  <r>
    <n v="186242400"/>
    <x v="90"/>
    <x v="1"/>
    <m/>
    <x v="1"/>
    <x v="2"/>
    <x v="4"/>
    <n v="5415.6"/>
    <s v="Vicky Allen"/>
    <x v="6"/>
    <n v="0"/>
    <n v="0"/>
    <n v="0"/>
    <n v="0"/>
    <n v="0"/>
    <n v="0"/>
    <n v="0"/>
    <n v="0"/>
    <n v="0"/>
    <n v="0"/>
    <n v="0"/>
    <n v="0"/>
    <n v="0"/>
    <n v="0"/>
    <n v="0"/>
    <n v="0"/>
    <n v="0"/>
    <n v="0"/>
    <n v="0"/>
    <n v="0"/>
    <n v="4"/>
    <n v="2"/>
    <n v="9"/>
    <n v="16"/>
    <m/>
    <n v="14"/>
    <n v="0"/>
    <n v="0"/>
    <n v="0"/>
    <m/>
  </r>
  <r>
    <n v="186242400"/>
    <x v="90"/>
    <x v="1"/>
    <m/>
    <x v="1"/>
    <x v="2"/>
    <x v="4"/>
    <n v="5415.6"/>
    <s v="Vicky Allen"/>
    <x v="7"/>
    <m/>
    <m/>
    <m/>
    <m/>
    <m/>
    <m/>
    <m/>
    <m/>
    <m/>
    <m/>
    <m/>
    <m/>
    <m/>
    <m/>
    <m/>
    <n v="0"/>
    <n v="0"/>
    <n v="0"/>
    <n v="0"/>
    <n v="0"/>
    <n v="10"/>
    <n v="22"/>
    <n v="31"/>
    <n v="29"/>
    <n v="0"/>
    <n v="0"/>
    <n v="0"/>
    <n v="0"/>
    <n v="0"/>
    <n v="0"/>
  </r>
  <r>
    <n v="186242400"/>
    <x v="90"/>
    <x v="1"/>
    <m/>
    <x v="1"/>
    <x v="2"/>
    <x v="4"/>
    <n v="5415.6"/>
    <s v="Vicky Allen"/>
    <x v="8"/>
    <n v="0"/>
    <n v="0"/>
    <n v="0"/>
    <n v="0"/>
    <m/>
    <n v="0"/>
    <n v="0"/>
    <n v="0"/>
    <n v="0"/>
    <n v="0"/>
    <n v="0"/>
    <n v="0"/>
    <n v="0"/>
    <n v="0"/>
    <n v="0"/>
    <n v="0"/>
    <n v="0"/>
    <n v="0"/>
    <n v="0"/>
    <m/>
    <n v="24"/>
    <n v="33"/>
    <n v="26"/>
    <n v="39"/>
    <m/>
    <n v="16.129221732745965"/>
    <n v="-15.870778267254035"/>
    <n v="-40.73458149779735"/>
    <n v="-78.73458149779735"/>
    <m/>
  </r>
  <r>
    <n v="186242400"/>
    <x v="90"/>
    <x v="1"/>
    <m/>
    <x v="1"/>
    <x v="2"/>
    <x v="4"/>
    <n v="5415.6"/>
    <s v="Vicky Allen"/>
    <x v="9"/>
    <n v="0"/>
    <n v="0"/>
    <n v="0"/>
    <n v="0"/>
    <m/>
    <n v="0"/>
    <n v="0"/>
    <n v="0"/>
    <n v="0"/>
    <n v="0"/>
    <n v="0"/>
    <n v="0"/>
    <n v="0"/>
    <n v="0"/>
    <n v="0"/>
    <n v="0"/>
    <n v="0"/>
    <n v="0"/>
    <n v="0"/>
    <m/>
    <n v="24"/>
    <n v="33"/>
    <n v="26"/>
    <n v="39"/>
    <m/>
    <n v="46.129221732745961"/>
    <n v="44.129221732745961"/>
    <n v="44.26541850220265"/>
    <n v="36.26541850220265"/>
    <m/>
  </r>
  <r>
    <n v="186242400"/>
    <x v="90"/>
    <x v="1"/>
    <m/>
    <x v="1"/>
    <x v="2"/>
    <x v="4"/>
    <n v="5415.6"/>
    <s v="Vicky Allen"/>
    <x v="10"/>
    <n v="0"/>
    <n v="0"/>
    <n v="0"/>
    <n v="0"/>
    <n v="0"/>
    <n v="0"/>
    <n v="0"/>
    <n v="0"/>
    <n v="0"/>
    <n v="0"/>
    <n v="0"/>
    <n v="0"/>
    <n v="0"/>
    <n v="0"/>
    <n v="0"/>
    <n v="0"/>
    <n v="0"/>
    <n v="0"/>
    <n v="0"/>
    <m/>
    <n v="129974.40000000001"/>
    <n v="178714.80000000002"/>
    <n v="140805.6"/>
    <n v="211208.40000000002"/>
    <m/>
    <n v="249817.41321585904"/>
    <n v="238986.21321585905"/>
    <n v="239723.80044052869"/>
    <n v="196399.00044052867"/>
    <m/>
  </r>
  <r>
    <n v="186242400"/>
    <x v="90"/>
    <x v="1"/>
    <m/>
    <x v="1"/>
    <x v="2"/>
    <x v="4"/>
    <n v="5415.6"/>
    <s v="Vicky Allen"/>
    <x v="11"/>
    <m/>
    <m/>
    <m/>
    <m/>
    <n v="0"/>
    <m/>
    <m/>
    <m/>
    <m/>
    <n v="0"/>
    <m/>
    <m/>
    <m/>
    <n v="0"/>
    <n v="0"/>
    <n v="0"/>
    <n v="0"/>
    <n v="0"/>
    <n v="0"/>
    <m/>
    <n v="129974.40000000001"/>
    <n v="178714.80000000002"/>
    <n v="140805.6"/>
    <n v="211208.40000000002"/>
    <m/>
    <n v="87349.413215859051"/>
    <n v="0"/>
    <n v="0"/>
    <n v="0"/>
    <m/>
  </r>
  <r>
    <n v="186242400"/>
    <x v="90"/>
    <x v="1"/>
    <m/>
    <x v="1"/>
    <x v="2"/>
    <x v="4"/>
    <n v="5415.6"/>
    <s v="Vicky Allen"/>
    <x v="12"/>
    <m/>
    <m/>
    <m/>
    <m/>
    <m/>
    <m/>
    <m/>
    <m/>
    <m/>
    <m/>
    <m/>
    <m/>
    <m/>
    <m/>
    <n v="0"/>
    <n v="0"/>
    <n v="0"/>
    <n v="0"/>
    <n v="0"/>
    <n v="0"/>
    <n v="35"/>
    <n v="31"/>
    <n v="24"/>
    <n v="40"/>
    <n v="0"/>
    <n v="30"/>
    <n v="30"/>
    <n v="25"/>
    <n v="30"/>
    <n v="0"/>
  </r>
  <r>
    <n v="186247500"/>
    <x v="91"/>
    <x v="6"/>
    <m/>
    <x v="1"/>
    <x v="2"/>
    <x v="4"/>
    <n v="4770.16"/>
    <s v="Vicky Allen"/>
    <x v="0"/>
    <m/>
    <m/>
    <m/>
    <m/>
    <m/>
    <m/>
    <m/>
    <m/>
    <m/>
    <n v="0"/>
    <m/>
    <m/>
    <m/>
    <m/>
    <n v="0"/>
    <n v="0"/>
    <n v="0"/>
    <n v="0"/>
    <n v="0"/>
    <m/>
    <n v="0"/>
    <n v="0"/>
    <n v="0"/>
    <n v="0"/>
    <m/>
    <n v="-100"/>
    <n v="-90"/>
    <n v="-90"/>
    <n v="-90"/>
    <m/>
  </r>
  <r>
    <n v="186247500"/>
    <x v="91"/>
    <x v="6"/>
    <m/>
    <x v="1"/>
    <x v="2"/>
    <x v="4"/>
    <n v="4770.16"/>
    <s v="Vicky Allen"/>
    <x v="1"/>
    <m/>
    <m/>
    <m/>
    <m/>
    <m/>
    <m/>
    <m/>
    <m/>
    <m/>
    <n v="0"/>
    <m/>
    <m/>
    <m/>
    <m/>
    <n v="0"/>
    <n v="0"/>
    <n v="0"/>
    <n v="0"/>
    <n v="0"/>
    <m/>
    <n v="0"/>
    <n v="0"/>
    <n v="0"/>
    <n v="0"/>
    <m/>
    <n v="0"/>
    <n v="-30"/>
    <n v="-30"/>
    <n v="-40"/>
    <m/>
  </r>
  <r>
    <n v="186247500"/>
    <x v="91"/>
    <x v="6"/>
    <m/>
    <x v="1"/>
    <x v="2"/>
    <x v="4"/>
    <n v="4770.16"/>
    <s v="Vicky Allen"/>
    <x v="2"/>
    <m/>
    <m/>
    <m/>
    <m/>
    <m/>
    <m/>
    <m/>
    <m/>
    <m/>
    <n v="0"/>
    <m/>
    <m/>
    <m/>
    <m/>
    <n v="0"/>
    <n v="0"/>
    <n v="0"/>
    <n v="0"/>
    <n v="0"/>
    <n v="0"/>
    <n v="85"/>
    <n v="80"/>
    <n v="85"/>
    <n v="120"/>
    <n v="0"/>
    <n v="0"/>
    <n v="0"/>
    <n v="0"/>
    <n v="0"/>
    <n v="0"/>
  </r>
  <r>
    <n v="186247500"/>
    <x v="91"/>
    <x v="6"/>
    <m/>
    <x v="1"/>
    <x v="2"/>
    <x v="4"/>
    <n v="4770.16"/>
    <s v="Vicky Allen"/>
    <x v="3"/>
    <n v="0"/>
    <n v="0"/>
    <n v="0"/>
    <n v="0"/>
    <m/>
    <n v="0"/>
    <n v="0"/>
    <n v="0"/>
    <n v="0"/>
    <m/>
    <n v="0"/>
    <n v="0"/>
    <n v="0"/>
    <n v="0"/>
    <m/>
    <n v="0"/>
    <n v="0"/>
    <n v="0"/>
    <n v="0"/>
    <n v="0"/>
    <n v="85"/>
    <n v="85"/>
    <n v="85"/>
    <n v="85"/>
    <n v="0"/>
    <n v="100"/>
    <n v="120"/>
    <n v="120"/>
    <n v="130"/>
    <n v="0"/>
  </r>
  <r>
    <n v="186247500"/>
    <x v="91"/>
    <x v="6"/>
    <m/>
    <x v="1"/>
    <x v="2"/>
    <x v="4"/>
    <n v="4770.16"/>
    <s v="Vicky Allen"/>
    <x v="4"/>
    <m/>
    <m/>
    <m/>
    <m/>
    <m/>
    <m/>
    <m/>
    <m/>
    <m/>
    <n v="0"/>
    <m/>
    <m/>
    <m/>
    <m/>
    <n v="0"/>
    <n v="0"/>
    <n v="0"/>
    <n v="0"/>
    <n v="0"/>
    <n v="0"/>
    <n v="85"/>
    <n v="80"/>
    <n v="85"/>
    <n v="120"/>
    <n v="0"/>
    <n v="100"/>
    <n v="120"/>
    <n v="120"/>
    <n v="130"/>
    <n v="0"/>
  </r>
  <r>
    <n v="186247500"/>
    <x v="91"/>
    <x v="6"/>
    <m/>
    <x v="1"/>
    <x v="2"/>
    <x v="4"/>
    <n v="4770.16"/>
    <s v="Vicky Allen"/>
    <x v="5"/>
    <n v="0"/>
    <n v="0"/>
    <n v="0"/>
    <n v="0"/>
    <m/>
    <n v="0"/>
    <n v="0"/>
    <n v="0"/>
    <n v="0"/>
    <n v="0"/>
    <n v="0"/>
    <n v="0"/>
    <n v="0"/>
    <n v="0"/>
    <n v="0"/>
    <n v="0"/>
    <n v="0"/>
    <n v="0"/>
    <n v="0"/>
    <n v="0"/>
    <n v="47"/>
    <n v="75"/>
    <n v="102"/>
    <n v="96"/>
    <n v="0"/>
    <n v="70.154185022026439"/>
    <n v="84.185022026431724"/>
    <n v="76.267621145374449"/>
    <n v="105.23127753303964"/>
    <n v="0"/>
  </r>
  <r>
    <n v="186247500"/>
    <x v="91"/>
    <x v="6"/>
    <m/>
    <x v="1"/>
    <x v="2"/>
    <x v="4"/>
    <n v="4770.16"/>
    <s v="Vicky Allen"/>
    <x v="6"/>
    <n v="0"/>
    <n v="0"/>
    <n v="0"/>
    <n v="0"/>
    <n v="0"/>
    <n v="0"/>
    <n v="0"/>
    <n v="0"/>
    <n v="0"/>
    <n v="0"/>
    <n v="0"/>
    <n v="0"/>
    <n v="0"/>
    <n v="0"/>
    <n v="0"/>
    <n v="0"/>
    <n v="0"/>
    <n v="0"/>
    <n v="0"/>
    <n v="0"/>
    <n v="4"/>
    <n v="25"/>
    <n v="18"/>
    <n v="21"/>
    <m/>
    <n v="14"/>
    <n v="0"/>
    <n v="0"/>
    <n v="0"/>
    <m/>
  </r>
  <r>
    <n v="186247500"/>
    <x v="91"/>
    <x v="6"/>
    <m/>
    <x v="1"/>
    <x v="2"/>
    <x v="4"/>
    <n v="4770.16"/>
    <s v="Vicky Allen"/>
    <x v="7"/>
    <m/>
    <m/>
    <m/>
    <m/>
    <m/>
    <m/>
    <m/>
    <m/>
    <m/>
    <m/>
    <m/>
    <m/>
    <m/>
    <m/>
    <m/>
    <n v="0"/>
    <n v="0"/>
    <n v="0"/>
    <n v="0"/>
    <n v="0"/>
    <n v="44"/>
    <n v="64"/>
    <n v="105"/>
    <n v="100"/>
    <n v="0"/>
    <n v="0"/>
    <n v="0"/>
    <n v="0"/>
    <n v="0"/>
    <n v="0"/>
  </r>
  <r>
    <n v="186247500"/>
    <x v="91"/>
    <x v="6"/>
    <m/>
    <x v="1"/>
    <x v="2"/>
    <x v="4"/>
    <n v="4770.16"/>
    <s v="Vicky Allen"/>
    <x v="8"/>
    <n v="0"/>
    <n v="0"/>
    <n v="0"/>
    <n v="0"/>
    <m/>
    <n v="0"/>
    <n v="0"/>
    <n v="0"/>
    <n v="0"/>
    <n v="0"/>
    <n v="0"/>
    <n v="0"/>
    <n v="0"/>
    <n v="0"/>
    <n v="0"/>
    <n v="0"/>
    <n v="0"/>
    <n v="0"/>
    <n v="0"/>
    <m/>
    <n v="39"/>
    <n v="83"/>
    <n v="65"/>
    <n v="85"/>
    <m/>
    <n v="14.845814977973561"/>
    <n v="-69.339207048458164"/>
    <n v="-145.6068281938326"/>
    <n v="-250.83810572687224"/>
    <m/>
  </r>
  <r>
    <n v="186247500"/>
    <x v="91"/>
    <x v="6"/>
    <m/>
    <x v="1"/>
    <x v="2"/>
    <x v="4"/>
    <n v="4770.16"/>
    <s v="Vicky Allen"/>
    <x v="9"/>
    <n v="0"/>
    <n v="0"/>
    <n v="0"/>
    <n v="0"/>
    <m/>
    <n v="0"/>
    <n v="0"/>
    <n v="0"/>
    <n v="0"/>
    <n v="0"/>
    <n v="0"/>
    <n v="0"/>
    <n v="0"/>
    <n v="0"/>
    <n v="0"/>
    <n v="0"/>
    <n v="0"/>
    <n v="0"/>
    <n v="0"/>
    <m/>
    <n v="39"/>
    <n v="83"/>
    <n v="65"/>
    <n v="85"/>
    <m/>
    <n v="114.84581497797356"/>
    <n v="120.66079295154184"/>
    <n v="134.3931718061674"/>
    <n v="119.16189427312776"/>
    <m/>
  </r>
  <r>
    <n v="186247500"/>
    <x v="91"/>
    <x v="6"/>
    <m/>
    <x v="1"/>
    <x v="2"/>
    <x v="4"/>
    <n v="4770.16"/>
    <s v="Vicky Allen"/>
    <x v="10"/>
    <n v="0"/>
    <n v="0"/>
    <n v="0"/>
    <n v="0"/>
    <n v="0"/>
    <n v="0"/>
    <n v="0"/>
    <n v="0"/>
    <n v="0"/>
    <n v="0"/>
    <n v="0"/>
    <n v="0"/>
    <n v="0"/>
    <n v="0"/>
    <n v="0"/>
    <n v="0"/>
    <n v="0"/>
    <n v="0"/>
    <n v="0"/>
    <m/>
    <n v="186036.24"/>
    <n v="395923.27999999997"/>
    <n v="310060.39999999997"/>
    <n v="405463.6"/>
    <m/>
    <n v="547832.91277533036"/>
    <n v="575571.28810572682"/>
    <n v="641076.93242290744"/>
    <n v="568421.30158590304"/>
    <m/>
  </r>
  <r>
    <n v="186247500"/>
    <x v="91"/>
    <x v="6"/>
    <m/>
    <x v="1"/>
    <x v="2"/>
    <x v="4"/>
    <n v="4770.16"/>
    <s v="Vicky Allen"/>
    <x v="11"/>
    <m/>
    <m/>
    <m/>
    <m/>
    <n v="0"/>
    <m/>
    <m/>
    <m/>
    <m/>
    <n v="0"/>
    <m/>
    <m/>
    <m/>
    <n v="0"/>
    <n v="0"/>
    <n v="0"/>
    <n v="0"/>
    <n v="0"/>
    <n v="0"/>
    <m/>
    <n v="186036.24"/>
    <n v="395923.27999999997"/>
    <n v="310060.39999999997"/>
    <n v="405463.6"/>
    <m/>
    <n v="70816.912775330362"/>
    <n v="0"/>
    <n v="0"/>
    <n v="0"/>
    <m/>
  </r>
  <r>
    <n v="186247500"/>
    <x v="91"/>
    <x v="6"/>
    <m/>
    <x v="1"/>
    <x v="2"/>
    <x v="4"/>
    <n v="4770.16"/>
    <s v="Vicky Allen"/>
    <x v="12"/>
    <m/>
    <m/>
    <m/>
    <m/>
    <m/>
    <m/>
    <m/>
    <m/>
    <m/>
    <m/>
    <m/>
    <m/>
    <m/>
    <m/>
    <n v="0"/>
    <n v="0"/>
    <n v="0"/>
    <n v="0"/>
    <n v="0"/>
    <n v="0"/>
    <n v="85"/>
    <n v="80"/>
    <n v="85"/>
    <n v="120"/>
    <n v="0"/>
    <n v="100"/>
    <n v="90"/>
    <n v="90"/>
    <n v="90"/>
    <n v="0"/>
  </r>
  <r>
    <n v="186248900"/>
    <x v="92"/>
    <x v="2"/>
    <m/>
    <x v="1"/>
    <x v="2"/>
    <x v="4"/>
    <n v="2277.37"/>
    <s v="Ee Ling Lim"/>
    <x v="0"/>
    <m/>
    <m/>
    <m/>
    <m/>
    <m/>
    <m/>
    <m/>
    <m/>
    <m/>
    <n v="0"/>
    <m/>
    <m/>
    <m/>
    <m/>
    <n v="0"/>
    <n v="0"/>
    <n v="0"/>
    <n v="0"/>
    <n v="0"/>
    <m/>
    <n v="0"/>
    <n v="0"/>
    <n v="0"/>
    <n v="0"/>
    <m/>
    <n v="-550"/>
    <n v="-550"/>
    <n v="-525"/>
    <n v="-545"/>
    <m/>
  </r>
  <r>
    <n v="186248900"/>
    <x v="92"/>
    <x v="2"/>
    <m/>
    <x v="1"/>
    <x v="2"/>
    <x v="4"/>
    <n v="2277.37"/>
    <s v="Ee Ling Lim"/>
    <x v="1"/>
    <m/>
    <m/>
    <m/>
    <m/>
    <m/>
    <m/>
    <m/>
    <m/>
    <m/>
    <n v="0"/>
    <m/>
    <m/>
    <m/>
    <m/>
    <n v="0"/>
    <n v="0"/>
    <n v="0"/>
    <n v="0"/>
    <n v="0"/>
    <m/>
    <n v="0"/>
    <n v="0"/>
    <n v="0"/>
    <n v="0"/>
    <m/>
    <n v="25"/>
    <n v="-50"/>
    <n v="-65"/>
    <n v="-155"/>
    <m/>
  </r>
  <r>
    <n v="186248900"/>
    <x v="92"/>
    <x v="2"/>
    <m/>
    <x v="1"/>
    <x v="2"/>
    <x v="4"/>
    <n v="2277.37"/>
    <s v="Ee Ling Lim"/>
    <x v="2"/>
    <m/>
    <m/>
    <m/>
    <m/>
    <m/>
    <m/>
    <m/>
    <m/>
    <m/>
    <n v="0"/>
    <m/>
    <m/>
    <m/>
    <m/>
    <n v="0"/>
    <n v="0"/>
    <n v="0"/>
    <n v="0"/>
    <n v="45"/>
    <n v="45"/>
    <n v="470"/>
    <n v="490"/>
    <n v="465"/>
    <n v="600"/>
    <n v="0"/>
    <n v="0"/>
    <n v="0"/>
    <n v="0"/>
    <n v="0"/>
    <n v="0"/>
  </r>
  <r>
    <n v="186248900"/>
    <x v="92"/>
    <x v="2"/>
    <m/>
    <x v="1"/>
    <x v="2"/>
    <x v="4"/>
    <n v="2277.37"/>
    <s v="Ee Ling Lim"/>
    <x v="3"/>
    <n v="0"/>
    <n v="0"/>
    <n v="0"/>
    <n v="0"/>
    <m/>
    <n v="0"/>
    <n v="0"/>
    <n v="0"/>
    <n v="0"/>
    <m/>
    <n v="0"/>
    <n v="0"/>
    <n v="0"/>
    <n v="0"/>
    <m/>
    <n v="0"/>
    <n v="0"/>
    <n v="0"/>
    <n v="0"/>
    <n v="0"/>
    <n v="470"/>
    <n v="490"/>
    <n v="460"/>
    <n v="470"/>
    <n v="0"/>
    <n v="525"/>
    <n v="600"/>
    <n v="590"/>
    <n v="700"/>
    <n v="0"/>
  </r>
  <r>
    <n v="186248900"/>
    <x v="92"/>
    <x v="2"/>
    <m/>
    <x v="1"/>
    <x v="2"/>
    <x v="4"/>
    <n v="2277.37"/>
    <s v="Ee Ling Lim"/>
    <x v="4"/>
    <m/>
    <m/>
    <m/>
    <m/>
    <m/>
    <m/>
    <m/>
    <m/>
    <m/>
    <n v="0"/>
    <m/>
    <m/>
    <m/>
    <m/>
    <n v="0"/>
    <n v="0"/>
    <n v="0"/>
    <n v="0"/>
    <n v="45"/>
    <n v="45"/>
    <n v="470"/>
    <n v="490"/>
    <n v="465"/>
    <n v="600"/>
    <n v="0"/>
    <n v="525"/>
    <n v="600"/>
    <n v="590"/>
    <n v="700"/>
    <n v="0"/>
  </r>
  <r>
    <n v="186248900"/>
    <x v="92"/>
    <x v="2"/>
    <m/>
    <x v="1"/>
    <x v="2"/>
    <x v="4"/>
    <n v="2277.37"/>
    <s v="Ee Ling Lim"/>
    <x v="5"/>
    <n v="0"/>
    <n v="0"/>
    <n v="0"/>
    <n v="0"/>
    <m/>
    <n v="0"/>
    <n v="0"/>
    <n v="0"/>
    <n v="0"/>
    <n v="0"/>
    <n v="0"/>
    <n v="0"/>
    <n v="0"/>
    <n v="0"/>
    <n v="0"/>
    <n v="0"/>
    <n v="0"/>
    <n v="0"/>
    <n v="0"/>
    <n v="0"/>
    <n v="278"/>
    <n v="526"/>
    <n v="463"/>
    <n v="720"/>
    <n v="0"/>
    <n v="442.91003332099223"/>
    <n v="531.49203998519067"/>
    <n v="481.50647908182157"/>
    <n v="664.36504998148837"/>
    <n v="0"/>
  </r>
  <r>
    <n v="186248900"/>
    <x v="92"/>
    <x v="2"/>
    <m/>
    <x v="1"/>
    <x v="2"/>
    <x v="4"/>
    <n v="2277.37"/>
    <s v="Ee Ling Lim"/>
    <x v="6"/>
    <n v="0"/>
    <n v="0"/>
    <n v="0"/>
    <n v="0"/>
    <n v="0"/>
    <n v="0"/>
    <n v="0"/>
    <n v="0"/>
    <n v="0"/>
    <n v="0"/>
    <n v="0"/>
    <n v="0"/>
    <n v="0"/>
    <n v="0"/>
    <n v="0"/>
    <n v="0"/>
    <n v="0"/>
    <n v="0"/>
    <n v="0"/>
    <n v="0"/>
    <n v="111"/>
    <n v="79"/>
    <n v="122"/>
    <n v="109"/>
    <m/>
    <n v="121"/>
    <n v="0"/>
    <n v="0"/>
    <n v="0"/>
    <m/>
  </r>
  <r>
    <n v="186248900"/>
    <x v="92"/>
    <x v="2"/>
    <m/>
    <x v="1"/>
    <x v="2"/>
    <x v="4"/>
    <n v="2277.37"/>
    <s v="Ee Ling Lim"/>
    <x v="7"/>
    <m/>
    <m/>
    <m/>
    <m/>
    <m/>
    <m/>
    <m/>
    <m/>
    <m/>
    <m/>
    <m/>
    <m/>
    <m/>
    <m/>
    <m/>
    <n v="0"/>
    <n v="0"/>
    <n v="0"/>
    <n v="0"/>
    <n v="0"/>
    <n v="210"/>
    <n v="480"/>
    <n v="496"/>
    <n v="686"/>
    <n v="0"/>
    <n v="0"/>
    <n v="0"/>
    <n v="0"/>
    <n v="0"/>
    <n v="0"/>
  </r>
  <r>
    <n v="186248900"/>
    <x v="92"/>
    <x v="2"/>
    <m/>
    <x v="1"/>
    <x v="2"/>
    <x v="4"/>
    <n v="2277.37"/>
    <s v="Ee Ling Lim"/>
    <x v="8"/>
    <n v="0"/>
    <n v="0"/>
    <n v="0"/>
    <n v="0"/>
    <m/>
    <n v="0"/>
    <n v="0"/>
    <n v="0"/>
    <n v="0"/>
    <n v="0"/>
    <n v="0"/>
    <n v="0"/>
    <n v="0"/>
    <n v="0"/>
    <n v="0"/>
    <n v="0"/>
    <n v="0"/>
    <n v="0"/>
    <n v="0"/>
    <m/>
    <n v="247"/>
    <n v="280"/>
    <n v="232"/>
    <n v="144"/>
    <m/>
    <n v="-298.91003332099223"/>
    <n v="-830.40207330618296"/>
    <n v="-1311.9085523880044"/>
    <n v="-1976.2736023694929"/>
    <m/>
  </r>
  <r>
    <n v="186248900"/>
    <x v="92"/>
    <x v="2"/>
    <m/>
    <x v="1"/>
    <x v="2"/>
    <x v="4"/>
    <n v="2277.37"/>
    <s v="Ee Ling Lim"/>
    <x v="9"/>
    <n v="0"/>
    <n v="0"/>
    <n v="0"/>
    <n v="0"/>
    <m/>
    <n v="0"/>
    <n v="0"/>
    <n v="0"/>
    <n v="0"/>
    <n v="0"/>
    <n v="0"/>
    <n v="0"/>
    <n v="0"/>
    <n v="0"/>
    <n v="0"/>
    <n v="0"/>
    <n v="0"/>
    <n v="0"/>
    <n v="0"/>
    <m/>
    <n v="247"/>
    <n v="280"/>
    <n v="232"/>
    <n v="144"/>
    <m/>
    <n v="251.08996667900777"/>
    <n v="269.59792669381716"/>
    <n v="313.09144761199559"/>
    <n v="193.72639763050722"/>
    <m/>
  </r>
  <r>
    <n v="186248900"/>
    <x v="92"/>
    <x v="2"/>
    <m/>
    <x v="1"/>
    <x v="2"/>
    <x v="4"/>
    <n v="2277.37"/>
    <s v="Ee Ling Lim"/>
    <x v="10"/>
    <n v="0"/>
    <n v="0"/>
    <n v="0"/>
    <n v="0"/>
    <n v="0"/>
    <n v="0"/>
    <n v="0"/>
    <n v="0"/>
    <n v="0"/>
    <n v="0"/>
    <n v="0"/>
    <n v="0"/>
    <n v="0"/>
    <n v="0"/>
    <n v="0"/>
    <n v="0"/>
    <n v="0"/>
    <n v="0"/>
    <n v="0"/>
    <m/>
    <n v="562510.39"/>
    <n v="637663.6"/>
    <n v="528349.84"/>
    <n v="327941.27999999997"/>
    <m/>
    <n v="571824.75741577195"/>
    <n v="613974.2303146983"/>
    <n v="713025.07004813035"/>
    <n v="441186.6861717882"/>
    <m/>
  </r>
  <r>
    <n v="186248900"/>
    <x v="92"/>
    <x v="2"/>
    <m/>
    <x v="1"/>
    <x v="2"/>
    <x v="4"/>
    <n v="2277.37"/>
    <s v="Ee Ling Lim"/>
    <x v="11"/>
    <m/>
    <m/>
    <m/>
    <m/>
    <n v="0"/>
    <m/>
    <m/>
    <m/>
    <m/>
    <n v="0"/>
    <m/>
    <m/>
    <m/>
    <n v="0"/>
    <n v="0"/>
    <n v="0"/>
    <n v="0"/>
    <n v="0"/>
    <n v="0"/>
    <m/>
    <n v="562510.39"/>
    <n v="637663.6"/>
    <n v="528349.84"/>
    <n v="327941.27999999997"/>
    <m/>
    <n v="0"/>
    <n v="0"/>
    <n v="0"/>
    <n v="0"/>
    <m/>
  </r>
  <r>
    <n v="186248900"/>
    <x v="92"/>
    <x v="2"/>
    <m/>
    <x v="1"/>
    <x v="2"/>
    <x v="4"/>
    <n v="2277.37"/>
    <s v="Ee Ling Lim"/>
    <x v="12"/>
    <m/>
    <m/>
    <m/>
    <m/>
    <m/>
    <m/>
    <m/>
    <m/>
    <m/>
    <m/>
    <m/>
    <m/>
    <m/>
    <m/>
    <n v="0"/>
    <n v="0"/>
    <n v="0"/>
    <n v="0"/>
    <n v="45"/>
    <n v="45"/>
    <n v="470"/>
    <n v="490"/>
    <n v="465"/>
    <n v="600"/>
    <n v="0"/>
    <n v="550"/>
    <n v="550"/>
    <n v="525"/>
    <n v="545"/>
    <n v="0"/>
  </r>
  <r>
    <n v="186255500"/>
    <x v="93"/>
    <x v="1"/>
    <m/>
    <x v="1"/>
    <x v="5"/>
    <x v="2"/>
    <n v="9237.61"/>
    <s v="Sharon Bibbo"/>
    <x v="0"/>
    <m/>
    <m/>
    <m/>
    <m/>
    <m/>
    <m/>
    <m/>
    <m/>
    <m/>
    <n v="0"/>
    <n v="0"/>
    <n v="0"/>
    <n v="15"/>
    <n v="-2"/>
    <n v="13"/>
    <n v="0"/>
    <n v="0"/>
    <n v="0"/>
    <n v="0"/>
    <m/>
    <n v="0"/>
    <n v="0"/>
    <n v="0"/>
    <n v="0"/>
    <m/>
    <n v="-2"/>
    <n v="-2"/>
    <n v="-2"/>
    <n v="-2"/>
    <m/>
  </r>
  <r>
    <n v="186255500"/>
    <x v="93"/>
    <x v="1"/>
    <m/>
    <x v="1"/>
    <x v="5"/>
    <x v="2"/>
    <n v="9237.61"/>
    <s v="Sharon Bibbo"/>
    <x v="1"/>
    <m/>
    <m/>
    <m/>
    <m/>
    <m/>
    <m/>
    <m/>
    <m/>
    <m/>
    <n v="0"/>
    <m/>
    <m/>
    <n v="-4"/>
    <n v="0"/>
    <n v="-4"/>
    <n v="0"/>
    <n v="0"/>
    <n v="0"/>
    <n v="0"/>
    <m/>
    <n v="0"/>
    <n v="0"/>
    <n v="0"/>
    <n v="0"/>
    <m/>
    <n v="0"/>
    <n v="0"/>
    <n v="0"/>
    <n v="0"/>
    <m/>
  </r>
  <r>
    <n v="186255500"/>
    <x v="93"/>
    <x v="1"/>
    <m/>
    <x v="1"/>
    <x v="5"/>
    <x v="2"/>
    <n v="9237.61"/>
    <s v="Sharon Bibbo"/>
    <x v="2"/>
    <m/>
    <m/>
    <m/>
    <m/>
    <m/>
    <m/>
    <m/>
    <m/>
    <m/>
    <n v="0"/>
    <m/>
    <m/>
    <n v="15"/>
    <n v="0"/>
    <n v="0"/>
    <n v="2"/>
    <n v="2"/>
    <n v="2"/>
    <n v="2"/>
    <n v="8"/>
    <n v="3"/>
    <n v="3"/>
    <n v="3"/>
    <n v="2"/>
    <n v="11"/>
    <n v="0"/>
    <n v="0"/>
    <n v="0"/>
    <n v="0"/>
    <n v="0"/>
  </r>
  <r>
    <n v="186255500"/>
    <x v="93"/>
    <x v="1"/>
    <m/>
    <x v="1"/>
    <x v="5"/>
    <x v="2"/>
    <n v="9237.61"/>
    <s v="Sharon Bibbo"/>
    <x v="3"/>
    <n v="0"/>
    <n v="0"/>
    <n v="0"/>
    <n v="0"/>
    <m/>
    <n v="0"/>
    <n v="0"/>
    <n v="0"/>
    <n v="0"/>
    <m/>
    <n v="0"/>
    <n v="0"/>
    <n v="0"/>
    <n v="0"/>
    <m/>
    <n v="2"/>
    <n v="2"/>
    <n v="2"/>
    <n v="2"/>
    <n v="8"/>
    <n v="2"/>
    <n v="2"/>
    <n v="2"/>
    <n v="2"/>
    <n v="8"/>
    <n v="2"/>
    <n v="2"/>
    <n v="2"/>
    <n v="2"/>
    <n v="8"/>
  </r>
  <r>
    <n v="186255500"/>
    <x v="93"/>
    <x v="1"/>
    <m/>
    <x v="1"/>
    <x v="5"/>
    <x v="2"/>
    <n v="9237.61"/>
    <s v="Sharon Bibbo"/>
    <x v="4"/>
    <m/>
    <m/>
    <m/>
    <m/>
    <m/>
    <m/>
    <m/>
    <m/>
    <m/>
    <n v="0"/>
    <n v="0"/>
    <n v="0"/>
    <n v="0"/>
    <n v="0"/>
    <n v="0"/>
    <n v="2"/>
    <n v="2"/>
    <n v="2"/>
    <n v="2"/>
    <n v="8"/>
    <n v="3"/>
    <n v="3"/>
    <n v="3"/>
    <n v="2"/>
    <n v="11"/>
    <n v="2"/>
    <n v="2"/>
    <n v="2"/>
    <n v="2"/>
    <n v="8"/>
  </r>
  <r>
    <n v="186255500"/>
    <x v="93"/>
    <x v="1"/>
    <m/>
    <x v="1"/>
    <x v="5"/>
    <x v="2"/>
    <n v="9237.61"/>
    <s v="Sharon Bibbo"/>
    <x v="5"/>
    <n v="0"/>
    <n v="0"/>
    <n v="0"/>
    <n v="2"/>
    <m/>
    <n v="1"/>
    <n v="5"/>
    <n v="7"/>
    <n v="4"/>
    <n v="17"/>
    <n v="2"/>
    <n v="3"/>
    <n v="1"/>
    <n v="4"/>
    <n v="10"/>
    <n v="2"/>
    <n v="3"/>
    <n v="2"/>
    <n v="2"/>
    <n v="9"/>
    <n v="2"/>
    <n v="0"/>
    <n v="1"/>
    <n v="0"/>
    <n v="3"/>
    <n v="2"/>
    <n v="3"/>
    <n v="2"/>
    <n v="3"/>
    <n v="10"/>
  </r>
  <r>
    <n v="186255500"/>
    <x v="93"/>
    <x v="1"/>
    <m/>
    <x v="1"/>
    <x v="5"/>
    <x v="2"/>
    <n v="9237.61"/>
    <s v="Sharon Bibbo"/>
    <x v="6"/>
    <n v="0"/>
    <n v="0"/>
    <n v="0"/>
    <n v="0"/>
    <n v="0"/>
    <n v="0"/>
    <n v="0"/>
    <n v="0"/>
    <n v="0"/>
    <n v="0"/>
    <n v="0"/>
    <n v="0"/>
    <n v="0"/>
    <n v="0"/>
    <n v="0"/>
    <n v="0"/>
    <n v="0"/>
    <n v="0"/>
    <n v="0"/>
    <n v="0"/>
    <n v="12"/>
    <n v="1"/>
    <n v="0"/>
    <n v="0"/>
    <m/>
    <n v="0"/>
    <n v="0"/>
    <n v="0"/>
    <n v="0"/>
    <m/>
  </r>
  <r>
    <n v="186255500"/>
    <x v="93"/>
    <x v="1"/>
    <m/>
    <x v="1"/>
    <x v="5"/>
    <x v="2"/>
    <n v="9237.61"/>
    <s v="Sharon Bibbo"/>
    <x v="7"/>
    <m/>
    <m/>
    <m/>
    <m/>
    <m/>
    <m/>
    <m/>
    <m/>
    <m/>
    <m/>
    <m/>
    <m/>
    <m/>
    <m/>
    <m/>
    <n v="2"/>
    <n v="3"/>
    <n v="3"/>
    <n v="2"/>
    <n v="10"/>
    <n v="1"/>
    <n v="1"/>
    <n v="2"/>
    <n v="0"/>
    <n v="4"/>
    <n v="0"/>
    <n v="0"/>
    <n v="0"/>
    <n v="0"/>
    <n v="0"/>
  </r>
  <r>
    <n v="186255500"/>
    <x v="93"/>
    <x v="1"/>
    <n v="4"/>
    <x v="1"/>
    <x v="5"/>
    <x v="2"/>
    <n v="9237.61"/>
    <s v="Sharon Bibbo"/>
    <x v="8"/>
    <n v="0"/>
    <n v="0"/>
    <n v="0"/>
    <n v="4"/>
    <m/>
    <n v="6"/>
    <n v="5"/>
    <n v="8"/>
    <n v="8"/>
    <n v="27"/>
    <n v="6"/>
    <n v="5"/>
    <n v="8"/>
    <n v="8"/>
    <n v="8"/>
    <n v="8"/>
    <n v="7"/>
    <n v="7"/>
    <n v="7"/>
    <m/>
    <n v="9"/>
    <n v="11"/>
    <n v="13"/>
    <n v="15"/>
    <m/>
    <n v="13"/>
    <n v="10"/>
    <n v="8"/>
    <n v="5"/>
    <m/>
  </r>
  <r>
    <n v="186255500"/>
    <x v="93"/>
    <x v="1"/>
    <n v="4"/>
    <x v="1"/>
    <x v="5"/>
    <x v="2"/>
    <n v="9237.61"/>
    <s v="Sharon Bibbo"/>
    <x v="9"/>
    <n v="0"/>
    <n v="0"/>
    <n v="0"/>
    <n v="4"/>
    <m/>
    <n v="6"/>
    <n v="5"/>
    <n v="8"/>
    <n v="8"/>
    <n v="27"/>
    <n v="6"/>
    <n v="5"/>
    <n v="8"/>
    <n v="8"/>
    <n v="8"/>
    <n v="8"/>
    <n v="7"/>
    <n v="7"/>
    <n v="7"/>
    <m/>
    <n v="9"/>
    <n v="11"/>
    <n v="13"/>
    <n v="15"/>
    <m/>
    <n v="15"/>
    <n v="14"/>
    <n v="14"/>
    <n v="13"/>
    <m/>
  </r>
  <r>
    <n v="186255500"/>
    <x v="93"/>
    <x v="1"/>
    <m/>
    <x v="1"/>
    <x v="5"/>
    <x v="2"/>
    <n v="9237.61"/>
    <s v="Sharon Bibbo"/>
    <x v="10"/>
    <n v="0"/>
    <n v="0"/>
    <n v="0"/>
    <n v="38354.839999999997"/>
    <n v="38354.839999999997"/>
    <n v="57532.259999999995"/>
    <n v="47943.549999999996"/>
    <n v="76709.679999999993"/>
    <n v="76709.679999999993"/>
    <n v="258895.16999999998"/>
    <n v="57532.259999999995"/>
    <n v="47943.549999999996"/>
    <n v="76709.679999999993"/>
    <n v="73900.88"/>
    <n v="73900.88"/>
    <n v="73900.88"/>
    <n v="64663.270000000004"/>
    <n v="64663.270000000004"/>
    <n v="64663.270000000004"/>
    <m/>
    <n v="83138.490000000005"/>
    <n v="101613.71"/>
    <n v="120088.93000000001"/>
    <n v="138564.15000000002"/>
    <m/>
    <n v="138564.15000000002"/>
    <n v="129326.54000000001"/>
    <n v="129326.54000000001"/>
    <n v="120088.93000000001"/>
    <m/>
  </r>
  <r>
    <n v="186255500"/>
    <x v="93"/>
    <x v="1"/>
    <m/>
    <x v="1"/>
    <x v="5"/>
    <x v="2"/>
    <n v="9237.61"/>
    <s v="Sharon Bibbo"/>
    <x v="11"/>
    <m/>
    <m/>
    <m/>
    <m/>
    <n v="0"/>
    <m/>
    <m/>
    <m/>
    <m/>
    <n v="0"/>
    <n v="57532.259999999995"/>
    <n v="47943.549999999996"/>
    <n v="76709.679999999993"/>
    <n v="73900.88"/>
    <n v="73900.88"/>
    <n v="73900.88"/>
    <n v="64663.270000000004"/>
    <n v="64663.270000000004"/>
    <n v="64663.270000000004"/>
    <m/>
    <n v="83138.490000000005"/>
    <n v="101613.71"/>
    <n v="120088.93000000001"/>
    <n v="138564.15000000002"/>
    <m/>
    <n v="120088.93000000001"/>
    <n v="92376.1"/>
    <n v="73900.88"/>
    <n v="46188.05"/>
    <m/>
  </r>
  <r>
    <n v="186255500"/>
    <x v="93"/>
    <x v="1"/>
    <m/>
    <x v="1"/>
    <x v="5"/>
    <x v="2"/>
    <n v="9237.61"/>
    <s v="Sharon Bibbo"/>
    <x v="12"/>
    <m/>
    <m/>
    <m/>
    <m/>
    <m/>
    <m/>
    <m/>
    <m/>
    <m/>
    <m/>
    <m/>
    <m/>
    <m/>
    <n v="2"/>
    <n v="2"/>
    <n v="2"/>
    <n v="2"/>
    <n v="2"/>
    <n v="2"/>
    <n v="8"/>
    <n v="3"/>
    <n v="3"/>
    <n v="3"/>
    <n v="2"/>
    <n v="11"/>
    <n v="2"/>
    <n v="2"/>
    <n v="2"/>
    <n v="2"/>
    <n v="8"/>
  </r>
  <r>
    <n v="186269501"/>
    <x v="94"/>
    <x v="2"/>
    <m/>
    <x v="1"/>
    <x v="2"/>
    <x v="10"/>
    <n v="5936.58"/>
    <s v="Ee Ling Lim"/>
    <x v="0"/>
    <m/>
    <m/>
    <m/>
    <m/>
    <m/>
    <m/>
    <m/>
    <m/>
    <m/>
    <n v="0"/>
    <n v="0"/>
    <n v="0"/>
    <n v="1085"/>
    <n v="-200"/>
    <n v="885"/>
    <n v="0"/>
    <n v="0"/>
    <n v="0"/>
    <n v="0"/>
    <m/>
    <n v="0"/>
    <n v="0"/>
    <n v="0"/>
    <n v="0"/>
    <m/>
    <n v="0"/>
    <n v="0"/>
    <n v="0"/>
    <n v="0"/>
    <m/>
  </r>
  <r>
    <n v="186269501"/>
    <x v="94"/>
    <x v="2"/>
    <m/>
    <x v="1"/>
    <x v="2"/>
    <x v="10"/>
    <n v="5936.58"/>
    <s v="Ee Ling Lim"/>
    <x v="1"/>
    <m/>
    <m/>
    <m/>
    <m/>
    <m/>
    <m/>
    <m/>
    <m/>
    <m/>
    <n v="0"/>
    <m/>
    <m/>
    <n v="-270"/>
    <n v="0"/>
    <n v="-270"/>
    <n v="0"/>
    <n v="0"/>
    <n v="0"/>
    <n v="0"/>
    <m/>
    <n v="0"/>
    <n v="0"/>
    <n v="0"/>
    <n v="0"/>
    <m/>
    <n v="0"/>
    <n v="0"/>
    <n v="0"/>
    <n v="0"/>
    <m/>
  </r>
  <r>
    <n v="186269501"/>
    <x v="94"/>
    <x v="2"/>
    <m/>
    <x v="1"/>
    <x v="2"/>
    <x v="10"/>
    <n v="5936.58"/>
    <s v="Ee Ling Lim"/>
    <x v="2"/>
    <m/>
    <m/>
    <m/>
    <m/>
    <m/>
    <m/>
    <m/>
    <m/>
    <m/>
    <n v="0"/>
    <m/>
    <m/>
    <m/>
    <n v="0"/>
    <n v="0"/>
    <n v="320"/>
    <n v="330"/>
    <n v="300"/>
    <n v="320"/>
    <n v="1270"/>
    <n v="62"/>
    <n v="0"/>
    <n v="0"/>
    <n v="0"/>
    <n v="0"/>
    <n v="0"/>
    <n v="0"/>
    <n v="0"/>
    <n v="0"/>
    <n v="0"/>
  </r>
  <r>
    <n v="186269501"/>
    <x v="94"/>
    <x v="2"/>
    <m/>
    <x v="1"/>
    <x v="2"/>
    <x v="10"/>
    <n v="5936.58"/>
    <s v="Ee Ling Lim"/>
    <x v="3"/>
    <n v="0"/>
    <n v="0"/>
    <n v="0"/>
    <n v="0"/>
    <m/>
    <n v="0"/>
    <n v="0"/>
    <n v="0"/>
    <n v="0"/>
    <m/>
    <n v="0"/>
    <n v="0"/>
    <n v="0"/>
    <n v="0"/>
    <m/>
    <n v="288.20139328689044"/>
    <n v="308.78720709309692"/>
    <n v="280.71564281190626"/>
    <n v="308.41291956934771"/>
    <n v="1186.1171627612414"/>
    <n v="30"/>
    <n v="0"/>
    <n v="0"/>
    <n v="0"/>
    <n v="0"/>
    <n v="0"/>
    <n v="0"/>
    <n v="0"/>
    <n v="0"/>
    <n v="0"/>
  </r>
  <r>
    <n v="186269501"/>
    <x v="94"/>
    <x v="2"/>
    <m/>
    <x v="1"/>
    <x v="2"/>
    <x v="10"/>
    <n v="5936.58"/>
    <s v="Ee Ling Lim"/>
    <x v="4"/>
    <m/>
    <m/>
    <m/>
    <m/>
    <m/>
    <m/>
    <m/>
    <m/>
    <m/>
    <n v="0"/>
    <n v="303"/>
    <n v="297"/>
    <n v="291"/>
    <n v="195"/>
    <n v="1086"/>
    <n v="320"/>
    <n v="330"/>
    <n v="300"/>
    <n v="320"/>
    <n v="1270"/>
    <n v="62"/>
    <n v="0"/>
    <n v="0"/>
    <n v="0"/>
    <n v="0"/>
    <n v="0"/>
    <n v="0"/>
    <n v="0"/>
    <n v="0"/>
    <n v="0"/>
  </r>
  <r>
    <n v="186269501"/>
    <x v="94"/>
    <x v="2"/>
    <m/>
    <x v="1"/>
    <x v="2"/>
    <x v="10"/>
    <n v="5936.58"/>
    <s v="Ee Ling Lim"/>
    <x v="5"/>
    <n v="189"/>
    <n v="199"/>
    <n v="182"/>
    <n v="269"/>
    <m/>
    <n v="184"/>
    <n v="284"/>
    <n v="386"/>
    <n v="239"/>
    <n v="0"/>
    <n v="264"/>
    <n v="327"/>
    <n v="214"/>
    <n v="352"/>
    <n v="1157"/>
    <n v="284"/>
    <n v="308"/>
    <n v="252"/>
    <n v="313"/>
    <n v="1157"/>
    <n v="130"/>
    <n v="10"/>
    <n v="1"/>
    <n v="0"/>
    <n v="0"/>
    <n v="1"/>
    <n v="0"/>
    <n v="0"/>
    <n v="0"/>
    <n v="0"/>
  </r>
  <r>
    <n v="186269501"/>
    <x v="94"/>
    <x v="2"/>
    <m/>
    <x v="1"/>
    <x v="2"/>
    <x v="10"/>
    <n v="5936.58"/>
    <s v="Ee Ling Lim"/>
    <x v="6"/>
    <n v="0"/>
    <n v="0"/>
    <n v="0"/>
    <n v="0"/>
    <n v="0"/>
    <n v="0"/>
    <n v="0"/>
    <n v="0"/>
    <n v="0"/>
    <n v="0"/>
    <n v="0"/>
    <n v="0"/>
    <n v="0"/>
    <n v="0"/>
    <n v="0"/>
    <n v="0"/>
    <n v="0"/>
    <n v="0"/>
    <n v="0"/>
    <n v="0"/>
    <n v="0"/>
    <n v="37"/>
    <n v="8"/>
    <n v="5"/>
    <m/>
    <n v="1"/>
    <n v="0"/>
    <n v="0"/>
    <n v="0"/>
    <m/>
  </r>
  <r>
    <n v="186269501"/>
    <x v="94"/>
    <x v="2"/>
    <m/>
    <x v="1"/>
    <x v="2"/>
    <x v="10"/>
    <n v="5936.58"/>
    <s v="Ee Ling Lim"/>
    <x v="7"/>
    <m/>
    <m/>
    <m/>
    <m/>
    <m/>
    <m/>
    <m/>
    <m/>
    <m/>
    <m/>
    <m/>
    <m/>
    <m/>
    <m/>
    <m/>
    <n v="269"/>
    <n v="294"/>
    <n v="276"/>
    <n v="350"/>
    <n v="0"/>
    <n v="139"/>
    <n v="33"/>
    <n v="4"/>
    <n v="2"/>
    <n v="0"/>
    <n v="0"/>
    <n v="0"/>
    <n v="0"/>
    <n v="0"/>
    <n v="0"/>
  </r>
  <r>
    <n v="186269501"/>
    <x v="94"/>
    <x v="2"/>
    <n v="85"/>
    <x v="1"/>
    <x v="2"/>
    <x v="10"/>
    <n v="5936.58"/>
    <s v="Ee Ling Lim"/>
    <x v="8"/>
    <n v="80"/>
    <n v="105"/>
    <n v="42"/>
    <n v="14"/>
    <m/>
    <n v="94"/>
    <n v="89"/>
    <n v="63"/>
    <n v="59"/>
    <n v="0"/>
    <n v="134"/>
    <n v="122"/>
    <n v="177"/>
    <n v="68"/>
    <n v="68"/>
    <n v="90"/>
    <n v="124"/>
    <n v="150"/>
    <n v="125"/>
    <m/>
    <n v="48"/>
    <n v="16"/>
    <n v="12"/>
    <n v="10"/>
    <m/>
    <n v="9"/>
    <n v="9"/>
    <n v="9"/>
    <n v="9"/>
    <m/>
  </r>
  <r>
    <n v="186269501"/>
    <x v="94"/>
    <x v="2"/>
    <n v="85"/>
    <x v="1"/>
    <x v="2"/>
    <x v="10"/>
    <n v="5936.58"/>
    <s v="Ee Ling Lim"/>
    <x v="9"/>
    <n v="80"/>
    <n v="105"/>
    <n v="42"/>
    <n v="14"/>
    <m/>
    <n v="94"/>
    <n v="89"/>
    <n v="63"/>
    <n v="59"/>
    <n v="0"/>
    <n v="134"/>
    <n v="122"/>
    <n v="177"/>
    <n v="68"/>
    <n v="68"/>
    <n v="90"/>
    <n v="124"/>
    <n v="150"/>
    <n v="125"/>
    <m/>
    <n v="48"/>
    <n v="16"/>
    <n v="12"/>
    <n v="10"/>
    <m/>
    <n v="9"/>
    <n v="9"/>
    <n v="9"/>
    <n v="9"/>
    <m/>
  </r>
  <r>
    <n v="186269501"/>
    <x v="94"/>
    <x v="2"/>
    <m/>
    <x v="1"/>
    <x v="2"/>
    <x v="10"/>
    <n v="5936.58"/>
    <s v="Ee Ling Lim"/>
    <x v="10"/>
    <n v="534099.20000000019"/>
    <n v="701005.20000000019"/>
    <n v="280402.08000000007"/>
    <n v="93467.360000000015"/>
    <n v="0"/>
    <n v="627566.56000000017"/>
    <n v="594185.3600000001"/>
    <n v="420603.12000000011"/>
    <n v="393898.16000000009"/>
    <n v="0"/>
    <n v="894616.16000000027"/>
    <n v="814501.28000000014"/>
    <n v="854558.7200000002"/>
    <n v="403687.44"/>
    <n v="403687.44"/>
    <n v="534292.19999999995"/>
    <n v="736135.92"/>
    <n v="890487"/>
    <n v="742072.5"/>
    <m/>
    <n v="284955.83999999997"/>
    <n v="94985.279999999999"/>
    <n v="71238.959999999992"/>
    <n v="59365.8"/>
    <m/>
    <n v="53429.22"/>
    <n v="53429.22"/>
    <n v="53429.22"/>
    <n v="53429.22"/>
    <m/>
  </r>
  <r>
    <n v="186269501"/>
    <x v="94"/>
    <x v="2"/>
    <m/>
    <x v="1"/>
    <x v="2"/>
    <x v="10"/>
    <n v="5936.58"/>
    <s v="Ee Ling Lim"/>
    <x v="11"/>
    <m/>
    <m/>
    <m/>
    <m/>
    <n v="0"/>
    <m/>
    <m/>
    <m/>
    <m/>
    <n v="0"/>
    <n v="894616.16000000027"/>
    <n v="814501.28000000014"/>
    <n v="854558.7200000002"/>
    <n v="403687.44"/>
    <n v="403687.44"/>
    <n v="534292.19999999995"/>
    <n v="736135.92"/>
    <n v="890487"/>
    <n v="742072.5"/>
    <m/>
    <n v="284955.83999999997"/>
    <n v="94985.279999999999"/>
    <n v="71238.959999999992"/>
    <n v="59365.8"/>
    <m/>
    <n v="53429.22"/>
    <n v="53429.22"/>
    <n v="53429.22"/>
    <n v="53429.22"/>
    <m/>
  </r>
  <r>
    <n v="186269501"/>
    <x v="94"/>
    <x v="2"/>
    <m/>
    <x v="1"/>
    <x v="2"/>
    <x v="10"/>
    <n v="5936.58"/>
    <s v="Ee Ling Lim"/>
    <x v="12"/>
    <m/>
    <m/>
    <m/>
    <m/>
    <m/>
    <m/>
    <m/>
    <m/>
    <m/>
    <m/>
    <m/>
    <m/>
    <m/>
    <n v="200"/>
    <n v="200"/>
    <n v="320"/>
    <n v="330"/>
    <n v="300"/>
    <n v="320"/>
    <n v="1270"/>
    <n v="62"/>
    <n v="0"/>
    <n v="0"/>
    <n v="0"/>
    <n v="0"/>
    <n v="0"/>
    <n v="0"/>
    <n v="0"/>
    <n v="0"/>
    <n v="0"/>
  </r>
  <r>
    <n v="186269502"/>
    <x v="95"/>
    <x v="2"/>
    <m/>
    <x v="1"/>
    <x v="2"/>
    <x v="10"/>
    <n v="6217.03"/>
    <s v="Ee Ling Lim"/>
    <x v="0"/>
    <m/>
    <m/>
    <m/>
    <m/>
    <m/>
    <m/>
    <m/>
    <m/>
    <m/>
    <n v="0"/>
    <n v="0"/>
    <n v="0"/>
    <n v="2020"/>
    <n v="-485"/>
    <n v="1535"/>
    <n v="0"/>
    <n v="0"/>
    <n v="0"/>
    <n v="0"/>
    <m/>
    <n v="0"/>
    <n v="0"/>
    <n v="0"/>
    <n v="0"/>
    <m/>
    <n v="0"/>
    <n v="0"/>
    <n v="0"/>
    <n v="0"/>
    <m/>
  </r>
  <r>
    <n v="186269502"/>
    <x v="95"/>
    <x v="2"/>
    <m/>
    <x v="1"/>
    <x v="2"/>
    <x v="10"/>
    <n v="6217.03"/>
    <s v="Ee Ling Lim"/>
    <x v="1"/>
    <m/>
    <m/>
    <m/>
    <m/>
    <m/>
    <m/>
    <m/>
    <m/>
    <m/>
    <n v="0"/>
    <m/>
    <m/>
    <n v="-440"/>
    <n v="0"/>
    <n v="-440"/>
    <n v="0"/>
    <n v="0"/>
    <n v="0"/>
    <n v="0"/>
    <m/>
    <n v="0"/>
    <n v="0"/>
    <n v="0"/>
    <n v="0"/>
    <m/>
    <n v="0"/>
    <n v="0"/>
    <n v="0"/>
    <n v="0"/>
    <m/>
  </r>
  <r>
    <n v="186269502"/>
    <x v="95"/>
    <x v="2"/>
    <m/>
    <x v="1"/>
    <x v="2"/>
    <x v="10"/>
    <n v="6217.03"/>
    <s v="Ee Ling Lim"/>
    <x v="2"/>
    <m/>
    <m/>
    <m/>
    <m/>
    <m/>
    <m/>
    <m/>
    <m/>
    <m/>
    <n v="0"/>
    <m/>
    <m/>
    <m/>
    <n v="0"/>
    <n v="0"/>
    <n v="530"/>
    <n v="509"/>
    <n v="550"/>
    <n v="610"/>
    <n v="2199"/>
    <n v="88"/>
    <n v="0"/>
    <n v="0"/>
    <n v="0"/>
    <n v="0"/>
    <n v="0"/>
    <n v="0"/>
    <n v="0"/>
    <n v="0"/>
    <n v="0"/>
  </r>
  <r>
    <n v="186269502"/>
    <x v="95"/>
    <x v="2"/>
    <m/>
    <x v="1"/>
    <x v="2"/>
    <x v="10"/>
    <n v="6217.03"/>
    <s v="Ee Ling Lim"/>
    <x v="3"/>
    <n v="0"/>
    <n v="0"/>
    <n v="0"/>
    <n v="0"/>
    <m/>
    <n v="0"/>
    <n v="0"/>
    <n v="0"/>
    <n v="0"/>
    <m/>
    <n v="0"/>
    <n v="0"/>
    <n v="0"/>
    <n v="0"/>
    <m/>
    <n v="481.79860671310956"/>
    <n v="516.21279290690313"/>
    <n v="469.28435718809374"/>
    <n v="515.58708043065235"/>
    <n v="1982.8828372387588"/>
    <n v="120"/>
    <n v="0"/>
    <n v="0"/>
    <n v="0"/>
    <n v="0"/>
    <n v="0"/>
    <n v="0"/>
    <n v="0"/>
    <n v="0"/>
    <n v="0"/>
  </r>
  <r>
    <n v="186269502"/>
    <x v="95"/>
    <x v="2"/>
    <m/>
    <x v="1"/>
    <x v="2"/>
    <x v="10"/>
    <n v="6217.03"/>
    <s v="Ee Ling Lim"/>
    <x v="4"/>
    <m/>
    <m/>
    <m/>
    <m/>
    <m/>
    <m/>
    <m/>
    <m/>
    <m/>
    <n v="0"/>
    <n v="475"/>
    <n v="585"/>
    <n v="480"/>
    <n v="550"/>
    <n v="2090"/>
    <n v="530"/>
    <n v="509"/>
    <n v="550"/>
    <n v="610"/>
    <n v="2199"/>
    <n v="88"/>
    <n v="0"/>
    <n v="0"/>
    <n v="0"/>
    <n v="0"/>
    <n v="0"/>
    <n v="0"/>
    <n v="0"/>
    <n v="0"/>
    <n v="0"/>
  </r>
  <r>
    <n v="186269502"/>
    <x v="95"/>
    <x v="2"/>
    <m/>
    <x v="1"/>
    <x v="2"/>
    <x v="10"/>
    <n v="6217.03"/>
    <s v="Ee Ling Lim"/>
    <x v="5"/>
    <n v="351"/>
    <n v="421"/>
    <n v="446"/>
    <n v="505"/>
    <m/>
    <n v="417"/>
    <n v="519"/>
    <n v="479"/>
    <n v="560"/>
    <n v="0"/>
    <n v="495"/>
    <n v="493"/>
    <n v="550"/>
    <n v="615"/>
    <n v="2153"/>
    <n v="422"/>
    <n v="535"/>
    <n v="512"/>
    <n v="594"/>
    <n v="2063"/>
    <n v="160"/>
    <n v="5"/>
    <n v="3"/>
    <n v="4"/>
    <n v="0"/>
    <n v="1"/>
    <n v="0"/>
    <n v="0"/>
    <n v="0"/>
    <n v="0"/>
  </r>
  <r>
    <n v="186269502"/>
    <x v="95"/>
    <x v="2"/>
    <m/>
    <x v="1"/>
    <x v="2"/>
    <x v="10"/>
    <n v="6217.03"/>
    <s v="Ee Ling Lim"/>
    <x v="6"/>
    <n v="0"/>
    <n v="0"/>
    <n v="0"/>
    <n v="0"/>
    <n v="0"/>
    <n v="0"/>
    <n v="0"/>
    <n v="0"/>
    <n v="0"/>
    <n v="0"/>
    <n v="0"/>
    <n v="0"/>
    <n v="0"/>
    <n v="0"/>
    <n v="0"/>
    <n v="0"/>
    <n v="0"/>
    <n v="0"/>
    <n v="0"/>
    <n v="0"/>
    <n v="83"/>
    <n v="23"/>
    <n v="6"/>
    <n v="2"/>
    <m/>
    <n v="1"/>
    <n v="0"/>
    <n v="0"/>
    <n v="0"/>
    <m/>
  </r>
  <r>
    <n v="186269502"/>
    <x v="95"/>
    <x v="2"/>
    <m/>
    <x v="1"/>
    <x v="2"/>
    <x v="10"/>
    <n v="6217.03"/>
    <s v="Ee Ling Lim"/>
    <x v="7"/>
    <m/>
    <m/>
    <m/>
    <m/>
    <m/>
    <m/>
    <m/>
    <m/>
    <m/>
    <m/>
    <m/>
    <m/>
    <m/>
    <m/>
    <m/>
    <n v="458"/>
    <n v="514"/>
    <n v="525"/>
    <n v="617"/>
    <n v="0"/>
    <n v="209"/>
    <n v="15"/>
    <n v="5"/>
    <n v="3"/>
    <n v="0"/>
    <n v="0"/>
    <n v="0"/>
    <n v="0"/>
    <n v="0"/>
    <n v="0"/>
  </r>
  <r>
    <n v="186269502"/>
    <x v="95"/>
    <x v="2"/>
    <n v="165"/>
    <x v="1"/>
    <x v="2"/>
    <x v="10"/>
    <n v="6217.03"/>
    <s v="Ee Ling Lim"/>
    <x v="8"/>
    <n v="249"/>
    <n v="175"/>
    <n v="51"/>
    <n v="10"/>
    <m/>
    <n v="60"/>
    <n v="147"/>
    <n v="112"/>
    <n v="90"/>
    <n v="0"/>
    <n v="93"/>
    <n v="235"/>
    <n v="154"/>
    <n v="90"/>
    <n v="90"/>
    <n v="112"/>
    <n v="153"/>
    <n v="177"/>
    <n v="163"/>
    <m/>
    <n v="42"/>
    <n v="29"/>
    <n v="22"/>
    <n v="21"/>
    <m/>
    <n v="20"/>
    <n v="20"/>
    <n v="20"/>
    <n v="20"/>
    <m/>
  </r>
  <r>
    <n v="186269502"/>
    <x v="95"/>
    <x v="2"/>
    <n v="165"/>
    <x v="1"/>
    <x v="2"/>
    <x v="10"/>
    <n v="6217.03"/>
    <s v="Ee Ling Lim"/>
    <x v="9"/>
    <n v="249"/>
    <n v="175"/>
    <n v="51"/>
    <n v="10"/>
    <m/>
    <n v="60"/>
    <n v="147"/>
    <n v="112"/>
    <n v="90"/>
    <n v="0"/>
    <n v="93"/>
    <n v="235"/>
    <n v="154"/>
    <n v="90"/>
    <n v="90"/>
    <n v="112"/>
    <n v="153"/>
    <n v="177"/>
    <n v="163"/>
    <m/>
    <n v="42"/>
    <n v="29"/>
    <n v="22"/>
    <n v="21"/>
    <m/>
    <n v="20"/>
    <n v="20"/>
    <n v="20"/>
    <n v="20"/>
    <m/>
  </r>
  <r>
    <n v="186269502"/>
    <x v="95"/>
    <x v="2"/>
    <m/>
    <x v="1"/>
    <x v="2"/>
    <x v="10"/>
    <n v="6217.03"/>
    <s v="Ee Ling Lim"/>
    <x v="10"/>
    <n v="1740512.49"/>
    <n v="1223251.75"/>
    <n v="356490.51"/>
    <n v="69900.100000000006"/>
    <n v="0"/>
    <n v="419400.60000000003"/>
    <n v="1027531.4700000001"/>
    <n v="782881.12"/>
    <n v="629100.9"/>
    <n v="0"/>
    <n v="650070.93000000005"/>
    <n v="1642652.35"/>
    <n v="796861.14"/>
    <n v="559532.69999999995"/>
    <n v="559532.69999999995"/>
    <n v="696307.36"/>
    <n v="951205.59"/>
    <n v="1100414.31"/>
    <n v="1013375.89"/>
    <m/>
    <n v="261115.25999999998"/>
    <n v="180293.87"/>
    <n v="136774.66"/>
    <n v="130557.62999999999"/>
    <m/>
    <n v="124340.59999999999"/>
    <n v="124340.59999999999"/>
    <n v="124340.59999999999"/>
    <n v="124340.59999999999"/>
    <m/>
  </r>
  <r>
    <n v="186269502"/>
    <x v="95"/>
    <x v="2"/>
    <m/>
    <x v="1"/>
    <x v="2"/>
    <x v="10"/>
    <n v="6217.03"/>
    <s v="Ee Ling Lim"/>
    <x v="11"/>
    <m/>
    <m/>
    <m/>
    <m/>
    <n v="0"/>
    <m/>
    <m/>
    <m/>
    <m/>
    <n v="0"/>
    <n v="650070.93000000005"/>
    <n v="1642652.35"/>
    <n v="796861.14"/>
    <n v="559532.69999999995"/>
    <n v="559532.69999999995"/>
    <n v="696307.36"/>
    <n v="951205.59"/>
    <n v="1100414.31"/>
    <n v="1013375.89"/>
    <m/>
    <n v="261115.25999999998"/>
    <n v="180293.87"/>
    <n v="136774.66"/>
    <n v="130557.62999999999"/>
    <m/>
    <n v="124340.59999999999"/>
    <n v="124340.59999999999"/>
    <n v="124340.59999999999"/>
    <n v="124340.59999999999"/>
    <m/>
  </r>
  <r>
    <n v="186269502"/>
    <x v="95"/>
    <x v="2"/>
    <m/>
    <x v="1"/>
    <x v="2"/>
    <x v="10"/>
    <n v="6217.03"/>
    <s v="Ee Ling Lim"/>
    <x v="12"/>
    <m/>
    <m/>
    <m/>
    <m/>
    <m/>
    <m/>
    <m/>
    <m/>
    <m/>
    <m/>
    <m/>
    <m/>
    <m/>
    <n v="485"/>
    <n v="485"/>
    <n v="530"/>
    <n v="509"/>
    <n v="550"/>
    <n v="610"/>
    <n v="2199"/>
    <n v="88"/>
    <n v="0"/>
    <n v="0"/>
    <n v="0"/>
    <n v="0"/>
    <n v="0"/>
    <n v="0"/>
    <n v="0"/>
    <n v="0"/>
    <n v="0"/>
  </r>
  <r>
    <n v="186269503"/>
    <x v="96"/>
    <x v="2"/>
    <m/>
    <x v="1"/>
    <x v="2"/>
    <x v="10"/>
    <n v="7505.94"/>
    <s v="Ee Ling Lim"/>
    <x v="0"/>
    <m/>
    <m/>
    <m/>
    <m/>
    <m/>
    <m/>
    <m/>
    <m/>
    <m/>
    <n v="0"/>
    <n v="0"/>
    <n v="0"/>
    <n v="8"/>
    <n v="0"/>
    <n v="8"/>
    <n v="0"/>
    <n v="0"/>
    <n v="0"/>
    <n v="0"/>
    <m/>
    <n v="0"/>
    <n v="0"/>
    <n v="0"/>
    <n v="0"/>
    <m/>
    <n v="0"/>
    <n v="0"/>
    <n v="0"/>
    <n v="0"/>
    <m/>
  </r>
  <r>
    <n v="186269503"/>
    <x v="96"/>
    <x v="2"/>
    <m/>
    <x v="1"/>
    <x v="2"/>
    <x v="10"/>
    <n v="7505.94"/>
    <s v="Ee Ling Lim"/>
    <x v="1"/>
    <m/>
    <m/>
    <m/>
    <m/>
    <m/>
    <m/>
    <m/>
    <m/>
    <m/>
    <n v="0"/>
    <m/>
    <m/>
    <n v="-8"/>
    <n v="0"/>
    <n v="-8"/>
    <n v="0"/>
    <n v="0"/>
    <n v="0"/>
    <n v="0"/>
    <m/>
    <n v="0"/>
    <n v="0"/>
    <n v="0"/>
    <n v="0"/>
    <m/>
    <n v="0"/>
    <n v="0"/>
    <n v="0"/>
    <n v="0"/>
    <m/>
  </r>
  <r>
    <n v="186269503"/>
    <x v="96"/>
    <x v="2"/>
    <m/>
    <x v="1"/>
    <x v="2"/>
    <x v="10"/>
    <n v="7505.94"/>
    <s v="Ee Ling Lim"/>
    <x v="2"/>
    <m/>
    <m/>
    <m/>
    <m/>
    <m/>
    <m/>
    <m/>
    <m/>
    <m/>
    <n v="0"/>
    <m/>
    <m/>
    <m/>
    <n v="0"/>
    <n v="0"/>
    <n v="0"/>
    <n v="0"/>
    <n v="0"/>
    <n v="0"/>
    <n v="0"/>
    <n v="0"/>
    <n v="0"/>
    <n v="0"/>
    <n v="0"/>
    <n v="0"/>
    <n v="0"/>
    <n v="0"/>
    <n v="0"/>
    <n v="0"/>
    <n v="0"/>
  </r>
  <r>
    <n v="186269503"/>
    <x v="96"/>
    <x v="2"/>
    <m/>
    <x v="1"/>
    <x v="2"/>
    <x v="10"/>
    <n v="7505.94"/>
    <s v="Ee Ling Lim"/>
    <x v="3"/>
    <n v="0"/>
    <n v="0"/>
    <n v="0"/>
    <n v="0"/>
    <m/>
    <n v="0"/>
    <n v="0"/>
    <n v="0"/>
    <n v="0"/>
    <m/>
    <n v="0"/>
    <n v="0"/>
    <n v="0"/>
    <n v="0"/>
    <m/>
    <n v="0"/>
    <n v="0"/>
    <n v="0"/>
    <n v="0"/>
    <n v="0"/>
    <n v="0"/>
    <n v="0"/>
    <n v="0"/>
    <n v="0"/>
    <n v="0"/>
    <n v="0"/>
    <n v="0"/>
    <n v="0"/>
    <n v="0"/>
    <n v="0"/>
  </r>
  <r>
    <n v="186269503"/>
    <x v="96"/>
    <x v="2"/>
    <m/>
    <x v="1"/>
    <x v="2"/>
    <x v="10"/>
    <n v="7505.94"/>
    <s v="Ee Ling Lim"/>
    <x v="4"/>
    <m/>
    <m/>
    <m/>
    <m/>
    <m/>
    <m/>
    <m/>
    <m/>
    <m/>
    <n v="0"/>
    <n v="9"/>
    <n v="8"/>
    <n v="8"/>
    <n v="0"/>
    <n v="25"/>
    <n v="0"/>
    <n v="0"/>
    <n v="0"/>
    <n v="0"/>
    <n v="0"/>
    <n v="0"/>
    <n v="0"/>
    <n v="0"/>
    <n v="0"/>
    <n v="0"/>
    <n v="0"/>
    <n v="0"/>
    <n v="0"/>
    <n v="0"/>
    <n v="0"/>
  </r>
  <r>
    <n v="186269503"/>
    <x v="96"/>
    <x v="2"/>
    <m/>
    <x v="1"/>
    <x v="2"/>
    <x v="10"/>
    <n v="7505.94"/>
    <s v="Ee Ling Lim"/>
    <x v="5"/>
    <n v="3"/>
    <n v="4"/>
    <n v="13"/>
    <n v="4"/>
    <m/>
    <n v="6"/>
    <n v="6"/>
    <n v="10"/>
    <n v="9"/>
    <n v="0"/>
    <n v="4"/>
    <n v="1"/>
    <n v="1"/>
    <n v="3"/>
    <n v="9"/>
    <n v="2"/>
    <n v="3"/>
    <n v="1"/>
    <n v="5"/>
    <n v="11"/>
    <n v="2"/>
    <n v="0"/>
    <n v="0"/>
    <n v="0"/>
    <n v="0"/>
    <n v="0"/>
    <n v="0"/>
    <n v="0"/>
    <n v="0"/>
    <n v="0"/>
  </r>
  <r>
    <n v="186269503"/>
    <x v="96"/>
    <x v="2"/>
    <m/>
    <x v="1"/>
    <x v="2"/>
    <x v="10"/>
    <n v="7505.94"/>
    <s v="Ee Ling Lim"/>
    <x v="6"/>
    <n v="0"/>
    <n v="0"/>
    <n v="0"/>
    <n v="0"/>
    <n v="0"/>
    <n v="0"/>
    <n v="0"/>
    <n v="0"/>
    <n v="0"/>
    <n v="0"/>
    <n v="0"/>
    <n v="0"/>
    <n v="0"/>
    <n v="0"/>
    <n v="0"/>
    <n v="0"/>
    <n v="0"/>
    <n v="0"/>
    <n v="0"/>
    <n v="0"/>
    <n v="8"/>
    <n v="0"/>
    <n v="0"/>
    <n v="0"/>
    <m/>
    <n v="0"/>
    <n v="0"/>
    <n v="0"/>
    <n v="0"/>
    <m/>
  </r>
  <r>
    <n v="186269503"/>
    <x v="96"/>
    <x v="2"/>
    <m/>
    <x v="1"/>
    <x v="2"/>
    <x v="10"/>
    <n v="7505.94"/>
    <s v="Ee Ling Lim"/>
    <x v="7"/>
    <m/>
    <m/>
    <m/>
    <m/>
    <m/>
    <m/>
    <m/>
    <m/>
    <m/>
    <m/>
    <m/>
    <m/>
    <m/>
    <m/>
    <m/>
    <n v="2"/>
    <n v="4"/>
    <n v="0"/>
    <n v="6"/>
    <n v="0"/>
    <n v="4"/>
    <n v="0"/>
    <n v="0"/>
    <n v="0"/>
    <n v="0"/>
    <n v="0"/>
    <n v="0"/>
    <n v="0"/>
    <n v="0"/>
    <n v="0"/>
  </r>
  <r>
    <n v="186269503"/>
    <x v="96"/>
    <x v="2"/>
    <n v="4"/>
    <x v="1"/>
    <x v="2"/>
    <x v="10"/>
    <n v="7505.94"/>
    <s v="Ee Ling Lim"/>
    <x v="8"/>
    <n v="4"/>
    <n v="7"/>
    <n v="6"/>
    <n v="3"/>
    <m/>
    <n v="2"/>
    <n v="5"/>
    <n v="5"/>
    <n v="21"/>
    <n v="0"/>
    <n v="10"/>
    <n v="22"/>
    <n v="24"/>
    <n v="21"/>
    <n v="21"/>
    <n v="18"/>
    <n v="15"/>
    <n v="15"/>
    <n v="9"/>
    <m/>
    <n v="6"/>
    <n v="6"/>
    <n v="6"/>
    <n v="6"/>
    <m/>
    <n v="6"/>
    <n v="6"/>
    <n v="6"/>
    <n v="6"/>
    <m/>
  </r>
  <r>
    <n v="186269503"/>
    <x v="96"/>
    <x v="2"/>
    <n v="4"/>
    <x v="1"/>
    <x v="2"/>
    <x v="10"/>
    <n v="7505.94"/>
    <s v="Ee Ling Lim"/>
    <x v="9"/>
    <n v="4"/>
    <n v="7"/>
    <n v="6"/>
    <n v="3"/>
    <m/>
    <n v="2"/>
    <n v="5"/>
    <n v="5"/>
    <n v="21"/>
    <n v="0"/>
    <n v="10"/>
    <n v="22"/>
    <n v="24"/>
    <n v="21"/>
    <n v="21"/>
    <n v="18"/>
    <n v="15"/>
    <n v="15"/>
    <n v="9"/>
    <m/>
    <n v="6"/>
    <n v="6"/>
    <n v="6"/>
    <n v="6"/>
    <m/>
    <n v="6"/>
    <n v="6"/>
    <n v="6"/>
    <n v="6"/>
    <m/>
  </r>
  <r>
    <n v="186269503"/>
    <x v="96"/>
    <x v="2"/>
    <m/>
    <x v="1"/>
    <x v="2"/>
    <x v="10"/>
    <n v="7505.94"/>
    <s v="Ee Ling Lim"/>
    <x v="10"/>
    <n v="33669.96"/>
    <n v="58922.43"/>
    <n v="50504.94"/>
    <n v="25252.47"/>
    <n v="0"/>
    <n v="16834.98"/>
    <n v="42087.45"/>
    <n v="42087.45"/>
    <n v="176767.29"/>
    <n v="0"/>
    <n v="84174.9"/>
    <n v="185184.78"/>
    <n v="176767.29"/>
    <n v="157624.74"/>
    <n v="157624.74"/>
    <n v="135106.91999999998"/>
    <n v="112589.09999999999"/>
    <n v="112589.09999999999"/>
    <n v="67553.459999999992"/>
    <m/>
    <n v="45035.64"/>
    <n v="45035.64"/>
    <n v="45035.64"/>
    <n v="45035.64"/>
    <m/>
    <n v="45035.64"/>
    <n v="45035.64"/>
    <n v="45035.64"/>
    <n v="45035.64"/>
    <m/>
  </r>
  <r>
    <n v="186269503"/>
    <x v="96"/>
    <x v="2"/>
    <m/>
    <x v="1"/>
    <x v="2"/>
    <x v="10"/>
    <n v="7505.94"/>
    <s v="Ee Ling Lim"/>
    <x v="11"/>
    <m/>
    <m/>
    <m/>
    <m/>
    <n v="0"/>
    <m/>
    <m/>
    <m/>
    <m/>
    <n v="0"/>
    <n v="84174.9"/>
    <n v="185184.78"/>
    <n v="176767.29"/>
    <n v="157624.74"/>
    <n v="157624.74"/>
    <n v="135106.91999999998"/>
    <n v="112589.09999999999"/>
    <n v="112589.09999999999"/>
    <n v="67553.459999999992"/>
    <m/>
    <n v="45035.64"/>
    <n v="45035.64"/>
    <n v="45035.64"/>
    <n v="45035.64"/>
    <m/>
    <n v="45035.64"/>
    <n v="45035.64"/>
    <n v="45035.64"/>
    <n v="45035.64"/>
    <m/>
  </r>
  <r>
    <n v="186269503"/>
    <x v="96"/>
    <x v="2"/>
    <m/>
    <x v="1"/>
    <x v="2"/>
    <x v="10"/>
    <n v="7505.94"/>
    <s v="Ee Ling Lim"/>
    <x v="12"/>
    <m/>
    <m/>
    <m/>
    <m/>
    <m/>
    <m/>
    <m/>
    <m/>
    <m/>
    <m/>
    <m/>
    <m/>
    <m/>
    <n v="0"/>
    <n v="0"/>
    <n v="0"/>
    <n v="0"/>
    <n v="0"/>
    <n v="0"/>
    <n v="0"/>
    <n v="0"/>
    <n v="0"/>
    <n v="0"/>
    <n v="0"/>
    <n v="0"/>
    <n v="0"/>
    <n v="0"/>
    <n v="0"/>
    <n v="0"/>
    <n v="0"/>
  </r>
  <r>
    <n v="186269504"/>
    <x v="97"/>
    <x v="2"/>
    <m/>
    <x v="1"/>
    <x v="2"/>
    <x v="10"/>
    <n v="7609.01"/>
    <s v="Ee Ling Lim"/>
    <x v="0"/>
    <m/>
    <m/>
    <m/>
    <m/>
    <m/>
    <m/>
    <m/>
    <m/>
    <m/>
    <n v="0"/>
    <n v="0"/>
    <n v="0"/>
    <n v="10"/>
    <n v="-2"/>
    <n v="8"/>
    <n v="0"/>
    <n v="0"/>
    <n v="0"/>
    <n v="0"/>
    <m/>
    <n v="0"/>
    <n v="0"/>
    <n v="0"/>
    <n v="0"/>
    <m/>
    <n v="0"/>
    <n v="0"/>
    <n v="0"/>
    <n v="0"/>
    <m/>
  </r>
  <r>
    <n v="186269504"/>
    <x v="97"/>
    <x v="2"/>
    <m/>
    <x v="1"/>
    <x v="2"/>
    <x v="10"/>
    <n v="7609.01"/>
    <s v="Ee Ling Lim"/>
    <x v="1"/>
    <m/>
    <m/>
    <m/>
    <m/>
    <m/>
    <m/>
    <m/>
    <m/>
    <m/>
    <n v="0"/>
    <m/>
    <m/>
    <n v="0"/>
    <n v="0"/>
    <n v="0"/>
    <n v="0"/>
    <n v="0"/>
    <n v="0"/>
    <n v="0"/>
    <m/>
    <n v="0"/>
    <n v="0"/>
    <n v="0"/>
    <n v="0"/>
    <m/>
    <n v="0"/>
    <n v="0"/>
    <n v="0"/>
    <n v="0"/>
    <m/>
  </r>
  <r>
    <n v="186269504"/>
    <x v="97"/>
    <x v="2"/>
    <m/>
    <x v="1"/>
    <x v="2"/>
    <x v="10"/>
    <n v="7609.01"/>
    <s v="Ee Ling Lim"/>
    <x v="2"/>
    <m/>
    <m/>
    <m/>
    <m/>
    <m/>
    <m/>
    <m/>
    <m/>
    <m/>
    <n v="0"/>
    <m/>
    <m/>
    <m/>
    <n v="0"/>
    <n v="0"/>
    <n v="2"/>
    <n v="1"/>
    <n v="2"/>
    <n v="1"/>
    <n v="6"/>
    <n v="0"/>
    <n v="0"/>
    <n v="0"/>
    <n v="0"/>
    <n v="0"/>
    <n v="0"/>
    <n v="0"/>
    <n v="0"/>
    <n v="0"/>
    <n v="0"/>
  </r>
  <r>
    <n v="186269504"/>
    <x v="97"/>
    <x v="2"/>
    <m/>
    <x v="1"/>
    <x v="2"/>
    <x v="10"/>
    <n v="7609.01"/>
    <s v="Ee Ling Lim"/>
    <x v="3"/>
    <n v="0"/>
    <n v="0"/>
    <n v="0"/>
    <n v="0"/>
    <m/>
    <n v="0"/>
    <n v="0"/>
    <n v="0"/>
    <n v="0"/>
    <m/>
    <n v="0"/>
    <n v="0"/>
    <n v="0"/>
    <n v="0"/>
    <m/>
    <n v="2"/>
    <n v="1"/>
    <n v="3"/>
    <n v="3"/>
    <n v="9"/>
    <n v="0"/>
    <n v="0"/>
    <n v="0"/>
    <n v="0"/>
    <n v="0"/>
    <n v="0"/>
    <n v="0"/>
    <n v="0"/>
    <n v="0"/>
    <n v="0"/>
  </r>
  <r>
    <n v="186269504"/>
    <x v="97"/>
    <x v="2"/>
    <m/>
    <x v="1"/>
    <x v="2"/>
    <x v="10"/>
    <n v="7609.01"/>
    <s v="Ee Ling Lim"/>
    <x v="4"/>
    <m/>
    <m/>
    <m/>
    <m/>
    <m/>
    <m/>
    <m/>
    <m/>
    <m/>
    <n v="0"/>
    <n v="4"/>
    <n v="0"/>
    <n v="0"/>
    <n v="2"/>
    <n v="6"/>
    <n v="2"/>
    <n v="1"/>
    <n v="2"/>
    <n v="1"/>
    <n v="6"/>
    <n v="0"/>
    <n v="0"/>
    <n v="0"/>
    <n v="0"/>
    <n v="0"/>
    <n v="0"/>
    <n v="0"/>
    <n v="0"/>
    <n v="0"/>
    <n v="0"/>
  </r>
  <r>
    <n v="186269504"/>
    <x v="97"/>
    <x v="2"/>
    <m/>
    <x v="1"/>
    <x v="2"/>
    <x v="10"/>
    <n v="7609.01"/>
    <s v="Ee Ling Lim"/>
    <x v="5"/>
    <n v="6"/>
    <n v="3"/>
    <n v="2"/>
    <n v="3"/>
    <m/>
    <n v="1"/>
    <n v="2"/>
    <n v="0"/>
    <n v="0"/>
    <n v="0"/>
    <n v="3"/>
    <n v="2"/>
    <n v="1"/>
    <n v="2"/>
    <n v="8"/>
    <n v="1"/>
    <n v="2"/>
    <n v="3"/>
    <n v="5"/>
    <n v="11"/>
    <n v="0"/>
    <n v="0"/>
    <n v="0"/>
    <n v="0"/>
    <n v="0"/>
    <n v="0"/>
    <n v="0"/>
    <n v="0"/>
    <n v="0"/>
    <n v="0"/>
  </r>
  <r>
    <n v="186269504"/>
    <x v="97"/>
    <x v="2"/>
    <m/>
    <x v="1"/>
    <x v="2"/>
    <x v="10"/>
    <n v="7609.01"/>
    <s v="Ee Ling Lim"/>
    <x v="6"/>
    <n v="0"/>
    <n v="0"/>
    <n v="0"/>
    <n v="0"/>
    <n v="0"/>
    <n v="0"/>
    <n v="0"/>
    <n v="0"/>
    <n v="0"/>
    <n v="0"/>
    <n v="0"/>
    <n v="0"/>
    <n v="0"/>
    <n v="0"/>
    <n v="0"/>
    <n v="0"/>
    <n v="0"/>
    <n v="0"/>
    <n v="0"/>
    <n v="0"/>
    <n v="27"/>
    <n v="0"/>
    <n v="0"/>
    <n v="0"/>
    <m/>
    <n v="0"/>
    <n v="0"/>
    <n v="0"/>
    <n v="0"/>
    <m/>
  </r>
  <r>
    <n v="186269504"/>
    <x v="97"/>
    <x v="2"/>
    <m/>
    <x v="1"/>
    <x v="2"/>
    <x v="10"/>
    <n v="7609.01"/>
    <s v="Ee Ling Lim"/>
    <x v="7"/>
    <m/>
    <m/>
    <m/>
    <m/>
    <m/>
    <m/>
    <m/>
    <m/>
    <m/>
    <m/>
    <m/>
    <m/>
    <m/>
    <m/>
    <m/>
    <n v="1"/>
    <n v="2"/>
    <n v="3"/>
    <n v="6"/>
    <n v="0"/>
    <n v="0"/>
    <n v="0"/>
    <n v="0"/>
    <n v="0"/>
    <n v="0"/>
    <n v="0"/>
    <n v="0"/>
    <n v="0"/>
    <n v="0"/>
    <n v="0"/>
  </r>
  <r>
    <n v="186269504"/>
    <x v="97"/>
    <x v="2"/>
    <n v="3"/>
    <x v="1"/>
    <x v="2"/>
    <x v="10"/>
    <n v="7609.01"/>
    <s v="Ee Ling Lim"/>
    <x v="8"/>
    <n v="2"/>
    <n v="2"/>
    <n v="5"/>
    <n v="1"/>
    <m/>
    <n v="7"/>
    <n v="8"/>
    <n v="9"/>
    <n v="7"/>
    <n v="0"/>
    <n v="11"/>
    <n v="7"/>
    <n v="6"/>
    <n v="7"/>
    <n v="7"/>
    <n v="6"/>
    <n v="7"/>
    <n v="6"/>
    <n v="2"/>
    <m/>
    <n v="2"/>
    <n v="2"/>
    <n v="2"/>
    <n v="2"/>
    <m/>
    <n v="2"/>
    <n v="2"/>
    <n v="2"/>
    <n v="2"/>
    <m/>
  </r>
  <r>
    <n v="186269504"/>
    <x v="97"/>
    <x v="2"/>
    <n v="3"/>
    <x v="1"/>
    <x v="2"/>
    <x v="10"/>
    <n v="7609.01"/>
    <s v="Ee Ling Lim"/>
    <x v="9"/>
    <n v="2"/>
    <n v="2"/>
    <n v="5"/>
    <n v="1"/>
    <m/>
    <n v="7"/>
    <n v="8"/>
    <n v="9"/>
    <n v="7"/>
    <n v="0"/>
    <n v="11"/>
    <n v="7"/>
    <n v="6"/>
    <n v="7"/>
    <n v="7"/>
    <n v="6"/>
    <n v="7"/>
    <n v="6"/>
    <n v="2"/>
    <m/>
    <n v="2"/>
    <n v="2"/>
    <n v="2"/>
    <n v="2"/>
    <m/>
    <n v="2"/>
    <n v="2"/>
    <n v="2"/>
    <n v="2"/>
    <m/>
  </r>
  <r>
    <n v="186269504"/>
    <x v="97"/>
    <x v="2"/>
    <m/>
    <x v="1"/>
    <x v="2"/>
    <x v="10"/>
    <n v="7609.01"/>
    <s v="Ee Ling Lim"/>
    <x v="10"/>
    <n v="17059.400000000001"/>
    <n v="17059.400000000001"/>
    <n v="42648.5"/>
    <n v="8529.7000000000007"/>
    <n v="0"/>
    <n v="59707.900000000009"/>
    <n v="68237.600000000006"/>
    <n v="76767.3"/>
    <n v="59707.900000000009"/>
    <n v="0"/>
    <n v="93826.700000000012"/>
    <n v="59707.900000000009"/>
    <n v="51178.200000000004"/>
    <n v="53263.07"/>
    <n v="53263.07"/>
    <n v="45654.06"/>
    <n v="53263.07"/>
    <n v="45654.06"/>
    <n v="15218.02"/>
    <m/>
    <n v="15218.02"/>
    <n v="15218.02"/>
    <n v="15218.02"/>
    <n v="15218.02"/>
    <m/>
    <n v="15218.02"/>
    <n v="15218.02"/>
    <n v="15218.02"/>
    <n v="15218.02"/>
    <m/>
  </r>
  <r>
    <n v="186269504"/>
    <x v="97"/>
    <x v="2"/>
    <m/>
    <x v="1"/>
    <x v="2"/>
    <x v="10"/>
    <n v="7609.01"/>
    <s v="Ee Ling Lim"/>
    <x v="11"/>
    <m/>
    <m/>
    <m/>
    <m/>
    <n v="0"/>
    <m/>
    <m/>
    <m/>
    <m/>
    <n v="0"/>
    <n v="93826.700000000012"/>
    <n v="59707.900000000009"/>
    <n v="51178.200000000004"/>
    <n v="53263.07"/>
    <n v="53263.07"/>
    <n v="45654.06"/>
    <n v="53263.07"/>
    <n v="45654.06"/>
    <n v="15218.02"/>
    <m/>
    <n v="15218.02"/>
    <n v="15218.02"/>
    <n v="15218.02"/>
    <n v="15218.02"/>
    <m/>
    <n v="15218.02"/>
    <n v="15218.02"/>
    <n v="15218.02"/>
    <n v="15218.02"/>
    <m/>
  </r>
  <r>
    <n v="186269504"/>
    <x v="97"/>
    <x v="2"/>
    <m/>
    <x v="1"/>
    <x v="2"/>
    <x v="10"/>
    <n v="7609.01"/>
    <s v="Ee Ling Lim"/>
    <x v="12"/>
    <m/>
    <m/>
    <m/>
    <m/>
    <m/>
    <m/>
    <m/>
    <m/>
    <m/>
    <m/>
    <m/>
    <m/>
    <m/>
    <n v="2"/>
    <n v="2"/>
    <n v="2"/>
    <n v="1"/>
    <n v="2"/>
    <n v="1"/>
    <n v="6"/>
    <n v="0"/>
    <n v="0"/>
    <n v="0"/>
    <n v="0"/>
    <n v="0"/>
    <n v="0"/>
    <n v="0"/>
    <n v="0"/>
    <n v="0"/>
    <n v="0"/>
  </r>
  <r>
    <n v="186269505"/>
    <x v="98"/>
    <x v="2"/>
    <m/>
    <x v="1"/>
    <x v="2"/>
    <x v="10"/>
    <n v="5940.65"/>
    <s v="Ee Ling Lim"/>
    <x v="0"/>
    <m/>
    <m/>
    <m/>
    <m/>
    <m/>
    <m/>
    <m/>
    <m/>
    <m/>
    <n v="0"/>
    <m/>
    <m/>
    <m/>
    <m/>
    <n v="0"/>
    <n v="0"/>
    <n v="0"/>
    <n v="0"/>
    <n v="0"/>
    <m/>
    <n v="0"/>
    <n v="0"/>
    <n v="0"/>
    <n v="0"/>
    <m/>
    <n v="-294"/>
    <n v="-250"/>
    <n v="-220"/>
    <n v="-280"/>
    <m/>
  </r>
  <r>
    <n v="186269505"/>
    <x v="98"/>
    <x v="2"/>
    <m/>
    <x v="1"/>
    <x v="2"/>
    <x v="10"/>
    <n v="5940.65"/>
    <s v="Ee Ling Lim"/>
    <x v="1"/>
    <m/>
    <m/>
    <m/>
    <m/>
    <m/>
    <m/>
    <m/>
    <m/>
    <m/>
    <n v="0"/>
    <m/>
    <m/>
    <m/>
    <m/>
    <n v="0"/>
    <n v="0"/>
    <n v="0"/>
    <n v="0"/>
    <n v="0"/>
    <m/>
    <n v="0"/>
    <n v="0"/>
    <n v="0"/>
    <n v="0"/>
    <m/>
    <n v="0"/>
    <n v="-20"/>
    <n v="-44"/>
    <n v="-40"/>
    <m/>
  </r>
  <r>
    <n v="186269505"/>
    <x v="98"/>
    <x v="2"/>
    <m/>
    <x v="1"/>
    <x v="2"/>
    <x v="10"/>
    <n v="5940.65"/>
    <s v="Ee Ling Lim"/>
    <x v="2"/>
    <m/>
    <m/>
    <m/>
    <m/>
    <m/>
    <m/>
    <m/>
    <m/>
    <m/>
    <n v="0"/>
    <m/>
    <m/>
    <m/>
    <m/>
    <n v="0"/>
    <n v="0"/>
    <n v="0"/>
    <n v="0"/>
    <n v="0"/>
    <n v="0"/>
    <n v="215"/>
    <n v="255"/>
    <n v="250"/>
    <n v="265"/>
    <n v="0"/>
    <n v="0"/>
    <n v="0"/>
    <n v="0"/>
    <n v="0"/>
    <n v="0"/>
  </r>
  <r>
    <n v="186269505"/>
    <x v="98"/>
    <x v="2"/>
    <m/>
    <x v="1"/>
    <x v="2"/>
    <x v="10"/>
    <n v="5940.65"/>
    <s v="Ee Ling Lim"/>
    <x v="3"/>
    <n v="0"/>
    <n v="0"/>
    <n v="0"/>
    <n v="0"/>
    <m/>
    <n v="0"/>
    <n v="0"/>
    <n v="0"/>
    <n v="0"/>
    <m/>
    <n v="0"/>
    <n v="0"/>
    <n v="0"/>
    <n v="0"/>
    <m/>
    <n v="0"/>
    <n v="0"/>
    <n v="0"/>
    <n v="0"/>
    <n v="0"/>
    <n v="265"/>
    <n v="275"/>
    <n v="275"/>
    <n v="275"/>
    <n v="0"/>
    <n v="269"/>
    <n v="270"/>
    <n v="264"/>
    <n v="320"/>
    <n v="0"/>
  </r>
  <r>
    <n v="186269505"/>
    <x v="98"/>
    <x v="2"/>
    <m/>
    <x v="1"/>
    <x v="2"/>
    <x v="10"/>
    <n v="5940.65"/>
    <s v="Ee Ling Lim"/>
    <x v="4"/>
    <m/>
    <m/>
    <m/>
    <m/>
    <m/>
    <m/>
    <m/>
    <m/>
    <m/>
    <n v="0"/>
    <m/>
    <m/>
    <m/>
    <m/>
    <n v="0"/>
    <n v="0"/>
    <n v="0"/>
    <n v="0"/>
    <n v="0"/>
    <n v="0"/>
    <n v="215"/>
    <n v="255"/>
    <n v="250"/>
    <n v="265"/>
    <n v="0"/>
    <n v="294"/>
    <n v="270"/>
    <n v="264"/>
    <n v="320"/>
    <n v="0"/>
  </r>
  <r>
    <n v="186269505"/>
    <x v="98"/>
    <x v="2"/>
    <m/>
    <x v="1"/>
    <x v="2"/>
    <x v="10"/>
    <n v="5940.65"/>
    <s v="Ee Ling Lim"/>
    <x v="5"/>
    <n v="0"/>
    <n v="0"/>
    <n v="0"/>
    <n v="0"/>
    <m/>
    <n v="0"/>
    <n v="0"/>
    <n v="0"/>
    <n v="0"/>
    <n v="0"/>
    <n v="0"/>
    <n v="0"/>
    <n v="0"/>
    <n v="0"/>
    <n v="0"/>
    <n v="0"/>
    <n v="0"/>
    <n v="0"/>
    <n v="0"/>
    <n v="0"/>
    <n v="104"/>
    <n v="296"/>
    <n v="253"/>
    <n v="282"/>
    <n v="0"/>
    <n v="215.36467974824137"/>
    <n v="288"/>
    <n v="244"/>
    <n v="300"/>
    <n v="0"/>
  </r>
  <r>
    <n v="186269505"/>
    <x v="98"/>
    <x v="2"/>
    <m/>
    <x v="1"/>
    <x v="2"/>
    <x v="10"/>
    <n v="5940.65"/>
    <s v="Ee Ling Lim"/>
    <x v="6"/>
    <n v="0"/>
    <n v="0"/>
    <n v="0"/>
    <n v="0"/>
    <n v="0"/>
    <n v="0"/>
    <n v="0"/>
    <n v="0"/>
    <n v="0"/>
    <n v="0"/>
    <n v="0"/>
    <n v="0"/>
    <n v="0"/>
    <n v="0"/>
    <n v="0"/>
    <n v="0"/>
    <n v="0"/>
    <n v="0"/>
    <n v="0"/>
    <n v="0"/>
    <n v="7"/>
    <n v="20"/>
    <n v="78"/>
    <n v="92"/>
    <m/>
    <n v="76"/>
    <n v="0"/>
    <n v="0"/>
    <n v="0"/>
    <m/>
  </r>
  <r>
    <n v="186269505"/>
    <x v="98"/>
    <x v="2"/>
    <m/>
    <x v="1"/>
    <x v="2"/>
    <x v="10"/>
    <n v="5940.65"/>
    <s v="Ee Ling Lim"/>
    <x v="7"/>
    <m/>
    <m/>
    <m/>
    <m/>
    <m/>
    <m/>
    <m/>
    <m/>
    <m/>
    <m/>
    <m/>
    <m/>
    <m/>
    <m/>
    <m/>
    <n v="0"/>
    <n v="0"/>
    <n v="0"/>
    <n v="0"/>
    <n v="0"/>
    <n v="84"/>
    <n v="241"/>
    <n v="246"/>
    <n v="276"/>
    <n v="0"/>
    <n v="0"/>
    <n v="0"/>
    <n v="0"/>
    <n v="0"/>
    <n v="0"/>
  </r>
  <r>
    <n v="186269505"/>
    <x v="98"/>
    <x v="2"/>
    <m/>
    <x v="1"/>
    <x v="2"/>
    <x v="10"/>
    <n v="5940.65"/>
    <s v="Ee Ling Lim"/>
    <x v="8"/>
    <n v="0"/>
    <n v="0"/>
    <n v="0"/>
    <n v="0"/>
    <m/>
    <n v="0"/>
    <n v="0"/>
    <n v="0"/>
    <n v="0"/>
    <n v="0"/>
    <n v="0"/>
    <n v="0"/>
    <n v="0"/>
    <n v="0"/>
    <n v="0"/>
    <n v="0"/>
    <n v="0"/>
    <n v="0"/>
    <n v="0"/>
    <m/>
    <n v="131"/>
    <n v="143"/>
    <n v="117"/>
    <n v="117"/>
    <m/>
    <n v="-98.364679748241372"/>
    <n v="-386.36467974824137"/>
    <n v="-630.36467974824131"/>
    <n v="-930.36467974824131"/>
    <m/>
  </r>
  <r>
    <n v="186269505"/>
    <x v="98"/>
    <x v="2"/>
    <m/>
    <x v="1"/>
    <x v="2"/>
    <x v="10"/>
    <n v="5940.65"/>
    <s v="Ee Ling Lim"/>
    <x v="9"/>
    <n v="0"/>
    <n v="0"/>
    <n v="0"/>
    <n v="0"/>
    <m/>
    <n v="0"/>
    <n v="0"/>
    <n v="0"/>
    <n v="0"/>
    <n v="0"/>
    <n v="0"/>
    <n v="0"/>
    <n v="0"/>
    <n v="0"/>
    <n v="0"/>
    <n v="0"/>
    <n v="0"/>
    <n v="0"/>
    <n v="0"/>
    <m/>
    <n v="131"/>
    <n v="143"/>
    <n v="117"/>
    <n v="117"/>
    <m/>
    <n v="195.63532025175863"/>
    <n v="157.63532025175863"/>
    <n v="133.63532025175863"/>
    <n v="113.63532025175863"/>
    <m/>
  </r>
  <r>
    <n v="186269505"/>
    <x v="98"/>
    <x v="2"/>
    <m/>
    <x v="1"/>
    <x v="2"/>
    <x v="10"/>
    <n v="5940.65"/>
    <s v="Ee Ling Lim"/>
    <x v="10"/>
    <n v="0"/>
    <n v="0"/>
    <n v="0"/>
    <n v="0"/>
    <n v="0"/>
    <n v="0"/>
    <n v="0"/>
    <n v="0"/>
    <n v="0"/>
    <n v="0"/>
    <n v="0"/>
    <n v="0"/>
    <n v="0"/>
    <n v="0"/>
    <n v="0"/>
    <n v="0"/>
    <n v="0"/>
    <n v="0"/>
    <n v="0"/>
    <m/>
    <n v="778225.14999999991"/>
    <n v="849512.95"/>
    <n v="695056.04999999993"/>
    <n v="695056.04999999993"/>
    <m/>
    <n v="1162200.9652536099"/>
    <n v="936456.26525360986"/>
    <n v="793880.66525360988"/>
    <n v="675067.66525360988"/>
    <m/>
  </r>
  <r>
    <n v="186269505"/>
    <x v="98"/>
    <x v="2"/>
    <m/>
    <x v="1"/>
    <x v="2"/>
    <x v="10"/>
    <n v="5940.65"/>
    <s v="Ee Ling Lim"/>
    <x v="11"/>
    <m/>
    <m/>
    <m/>
    <m/>
    <n v="0"/>
    <m/>
    <m/>
    <m/>
    <m/>
    <n v="0"/>
    <m/>
    <m/>
    <m/>
    <n v="0"/>
    <n v="0"/>
    <n v="0"/>
    <n v="0"/>
    <n v="0"/>
    <n v="0"/>
    <m/>
    <n v="778225.14999999991"/>
    <n v="849512.95"/>
    <n v="695056.04999999993"/>
    <n v="695056.04999999993"/>
    <m/>
    <n v="0"/>
    <n v="0"/>
    <n v="0"/>
    <n v="0"/>
    <m/>
  </r>
  <r>
    <n v="186269505"/>
    <x v="98"/>
    <x v="2"/>
    <m/>
    <x v="1"/>
    <x v="2"/>
    <x v="10"/>
    <n v="5940.65"/>
    <s v="Ee Ling Lim"/>
    <x v="12"/>
    <m/>
    <m/>
    <m/>
    <m/>
    <m/>
    <m/>
    <m/>
    <m/>
    <m/>
    <m/>
    <m/>
    <m/>
    <m/>
    <m/>
    <n v="0"/>
    <n v="0"/>
    <n v="0"/>
    <n v="0"/>
    <n v="0"/>
    <n v="0"/>
    <n v="215"/>
    <n v="255"/>
    <n v="250"/>
    <n v="265"/>
    <n v="0"/>
    <n v="294"/>
    <n v="250"/>
    <n v="220"/>
    <n v="280"/>
    <n v="0"/>
  </r>
  <r>
    <n v="186269506"/>
    <x v="99"/>
    <x v="2"/>
    <m/>
    <x v="1"/>
    <x v="2"/>
    <x v="10"/>
    <n v="6221.48"/>
    <s v="Ee Ling Lim"/>
    <x v="0"/>
    <m/>
    <m/>
    <m/>
    <m/>
    <m/>
    <m/>
    <m/>
    <m/>
    <m/>
    <n v="0"/>
    <m/>
    <m/>
    <m/>
    <m/>
    <n v="0"/>
    <n v="0"/>
    <n v="0"/>
    <n v="0"/>
    <n v="0"/>
    <m/>
    <n v="0"/>
    <n v="0"/>
    <n v="0"/>
    <n v="0"/>
    <m/>
    <n v="-620"/>
    <n v="-620"/>
    <n v="-550"/>
    <n v="-670"/>
    <m/>
  </r>
  <r>
    <n v="186269506"/>
    <x v="99"/>
    <x v="2"/>
    <m/>
    <x v="1"/>
    <x v="2"/>
    <x v="10"/>
    <n v="6221.48"/>
    <s v="Ee Ling Lim"/>
    <x v="1"/>
    <m/>
    <m/>
    <m/>
    <m/>
    <m/>
    <m/>
    <m/>
    <m/>
    <m/>
    <n v="0"/>
    <m/>
    <m/>
    <m/>
    <m/>
    <n v="0"/>
    <n v="0"/>
    <n v="0"/>
    <n v="0"/>
    <n v="0"/>
    <m/>
    <n v="0"/>
    <n v="0"/>
    <n v="0"/>
    <n v="0"/>
    <m/>
    <n v="115"/>
    <n v="70"/>
    <n v="26"/>
    <n v="116"/>
    <m/>
  </r>
  <r>
    <n v="186269506"/>
    <x v="99"/>
    <x v="2"/>
    <m/>
    <x v="1"/>
    <x v="2"/>
    <x v="10"/>
    <n v="6221.48"/>
    <s v="Ee Ling Lim"/>
    <x v="2"/>
    <m/>
    <m/>
    <m/>
    <m/>
    <m/>
    <m/>
    <m/>
    <m/>
    <m/>
    <n v="0"/>
    <m/>
    <m/>
    <m/>
    <m/>
    <n v="0"/>
    <n v="0"/>
    <n v="0"/>
    <n v="0"/>
    <n v="0"/>
    <n v="0"/>
    <n v="370"/>
    <n v="570"/>
    <n v="490"/>
    <n v="675"/>
    <n v="0"/>
    <n v="0"/>
    <n v="0"/>
    <n v="0"/>
    <n v="0"/>
    <n v="0"/>
  </r>
  <r>
    <n v="186269506"/>
    <x v="99"/>
    <x v="2"/>
    <m/>
    <x v="1"/>
    <x v="2"/>
    <x v="10"/>
    <n v="6221.48"/>
    <s v="Ee Ling Lim"/>
    <x v="3"/>
    <n v="0"/>
    <n v="0"/>
    <n v="0"/>
    <n v="0"/>
    <m/>
    <n v="0"/>
    <n v="0"/>
    <n v="0"/>
    <n v="0"/>
    <m/>
    <n v="0"/>
    <n v="0"/>
    <n v="0"/>
    <n v="0"/>
    <m/>
    <n v="0"/>
    <n v="0"/>
    <n v="0"/>
    <n v="0"/>
    <n v="0"/>
    <n v="413"/>
    <n v="540"/>
    <n v="490"/>
    <n v="540"/>
    <n v="0"/>
    <n v="530"/>
    <n v="550"/>
    <n v="524"/>
    <n v="554"/>
    <n v="0"/>
  </r>
  <r>
    <n v="186269506"/>
    <x v="99"/>
    <x v="2"/>
    <m/>
    <x v="1"/>
    <x v="2"/>
    <x v="10"/>
    <n v="6221.48"/>
    <s v="Ee Ling Lim"/>
    <x v="4"/>
    <m/>
    <m/>
    <m/>
    <m/>
    <m/>
    <m/>
    <m/>
    <m/>
    <m/>
    <n v="0"/>
    <m/>
    <m/>
    <m/>
    <m/>
    <n v="0"/>
    <n v="0"/>
    <n v="0"/>
    <n v="0"/>
    <n v="0"/>
    <n v="0"/>
    <n v="370"/>
    <n v="570"/>
    <n v="490"/>
    <n v="675"/>
    <n v="0"/>
    <n v="505"/>
    <n v="550"/>
    <n v="524"/>
    <n v="554"/>
    <n v="0"/>
  </r>
  <r>
    <n v="186269506"/>
    <x v="99"/>
    <x v="2"/>
    <m/>
    <x v="1"/>
    <x v="2"/>
    <x v="10"/>
    <n v="6221.48"/>
    <s v="Ee Ling Lim"/>
    <x v="5"/>
    <n v="0"/>
    <n v="0"/>
    <n v="0"/>
    <n v="0"/>
    <m/>
    <n v="0"/>
    <n v="0"/>
    <n v="0"/>
    <n v="0"/>
    <n v="0"/>
    <n v="0"/>
    <n v="0"/>
    <n v="0"/>
    <n v="0"/>
    <n v="0"/>
    <n v="0"/>
    <n v="0"/>
    <n v="0"/>
    <n v="0"/>
    <n v="0"/>
    <n v="314"/>
    <n v="559"/>
    <n v="506"/>
    <n v="805"/>
    <n v="0"/>
    <n v="484.63532025175863"/>
    <n v="552"/>
    <n v="517"/>
    <n v="750"/>
    <n v="0"/>
  </r>
  <r>
    <n v="186269506"/>
    <x v="99"/>
    <x v="2"/>
    <m/>
    <x v="1"/>
    <x v="2"/>
    <x v="10"/>
    <n v="6221.48"/>
    <s v="Ee Ling Lim"/>
    <x v="6"/>
    <n v="0"/>
    <n v="0"/>
    <n v="0"/>
    <n v="0"/>
    <n v="0"/>
    <n v="0"/>
    <n v="0"/>
    <n v="0"/>
    <n v="0"/>
    <n v="0"/>
    <n v="0"/>
    <n v="0"/>
    <n v="0"/>
    <n v="0"/>
    <n v="0"/>
    <n v="0"/>
    <n v="0"/>
    <n v="0"/>
    <n v="0"/>
    <n v="0"/>
    <n v="0"/>
    <n v="96"/>
    <n v="124"/>
    <n v="110"/>
    <m/>
    <n v="131"/>
    <n v="0"/>
    <n v="0"/>
    <n v="0"/>
    <m/>
  </r>
  <r>
    <n v="186269506"/>
    <x v="99"/>
    <x v="2"/>
    <m/>
    <x v="1"/>
    <x v="2"/>
    <x v="10"/>
    <n v="6221.48"/>
    <s v="Ee Ling Lim"/>
    <x v="7"/>
    <m/>
    <m/>
    <m/>
    <m/>
    <m/>
    <m/>
    <m/>
    <m/>
    <m/>
    <m/>
    <m/>
    <m/>
    <m/>
    <m/>
    <m/>
    <n v="0"/>
    <n v="0"/>
    <n v="0"/>
    <n v="0"/>
    <n v="0"/>
    <n v="258"/>
    <n v="511"/>
    <n v="553"/>
    <n v="762"/>
    <n v="0"/>
    <n v="0"/>
    <n v="0"/>
    <n v="0"/>
    <n v="0"/>
    <n v="0"/>
  </r>
  <r>
    <n v="186269506"/>
    <x v="99"/>
    <x v="2"/>
    <m/>
    <x v="1"/>
    <x v="2"/>
    <x v="10"/>
    <n v="6221.48"/>
    <s v="Ee Ling Lim"/>
    <x v="8"/>
    <n v="0"/>
    <n v="0"/>
    <n v="0"/>
    <n v="0"/>
    <m/>
    <n v="0"/>
    <n v="0"/>
    <n v="0"/>
    <n v="0"/>
    <n v="0"/>
    <n v="0"/>
    <n v="0"/>
    <n v="0"/>
    <n v="0"/>
    <n v="0"/>
    <n v="0"/>
    <n v="0"/>
    <n v="0"/>
    <n v="0"/>
    <m/>
    <n v="112"/>
    <n v="192"/>
    <n v="95"/>
    <n v="37"/>
    <m/>
    <n v="-447.63532025175863"/>
    <n v="-999.63532025175869"/>
    <n v="-1516.6353202517587"/>
    <n v="-2266.6353202517585"/>
    <m/>
  </r>
  <r>
    <n v="186269506"/>
    <x v="99"/>
    <x v="2"/>
    <m/>
    <x v="1"/>
    <x v="2"/>
    <x v="10"/>
    <n v="6221.48"/>
    <s v="Ee Ling Lim"/>
    <x v="9"/>
    <n v="0"/>
    <n v="0"/>
    <n v="0"/>
    <n v="0"/>
    <m/>
    <n v="0"/>
    <n v="0"/>
    <n v="0"/>
    <n v="0"/>
    <n v="0"/>
    <n v="0"/>
    <n v="0"/>
    <n v="0"/>
    <n v="0"/>
    <n v="0"/>
    <n v="0"/>
    <n v="0"/>
    <n v="0"/>
    <n v="0"/>
    <m/>
    <n v="112"/>
    <n v="192"/>
    <n v="95"/>
    <n v="37"/>
    <m/>
    <n v="172.36467974824137"/>
    <n v="240.36467974824131"/>
    <n v="273.36467974824131"/>
    <n v="193.36467974824131"/>
    <m/>
  </r>
  <r>
    <n v="186269506"/>
    <x v="99"/>
    <x v="2"/>
    <m/>
    <x v="1"/>
    <x v="2"/>
    <x v="10"/>
    <n v="6221.48"/>
    <s v="Ee Ling Lim"/>
    <x v="10"/>
    <n v="0"/>
    <n v="0"/>
    <n v="0"/>
    <n v="0"/>
    <n v="0"/>
    <n v="0"/>
    <n v="0"/>
    <n v="0"/>
    <n v="0"/>
    <n v="0"/>
    <n v="0"/>
    <n v="0"/>
    <n v="0"/>
    <n v="0"/>
    <n v="0"/>
    <n v="0"/>
    <n v="0"/>
    <n v="0"/>
    <n v="0"/>
    <m/>
    <n v="696805.76"/>
    <n v="1194524.1599999999"/>
    <n v="591040.6"/>
    <n v="230194.75999999998"/>
    <m/>
    <n v="1072363.4077600886"/>
    <n v="1495424.0477600882"/>
    <n v="1700732.8877600883"/>
    <n v="1203014.4877600884"/>
    <m/>
  </r>
  <r>
    <n v="186269506"/>
    <x v="99"/>
    <x v="2"/>
    <m/>
    <x v="1"/>
    <x v="2"/>
    <x v="10"/>
    <n v="6221.48"/>
    <s v="Ee Ling Lim"/>
    <x v="11"/>
    <m/>
    <m/>
    <m/>
    <m/>
    <n v="0"/>
    <m/>
    <m/>
    <m/>
    <m/>
    <n v="0"/>
    <m/>
    <m/>
    <m/>
    <n v="0"/>
    <n v="0"/>
    <n v="0"/>
    <n v="0"/>
    <n v="0"/>
    <n v="0"/>
    <m/>
    <n v="696805.76"/>
    <n v="1194524.1599999999"/>
    <n v="591040.6"/>
    <n v="230194.75999999998"/>
    <m/>
    <n v="0"/>
    <n v="0"/>
    <n v="0"/>
    <n v="0"/>
    <m/>
  </r>
  <r>
    <n v="186269506"/>
    <x v="99"/>
    <x v="2"/>
    <m/>
    <x v="1"/>
    <x v="2"/>
    <x v="10"/>
    <n v="6221.48"/>
    <s v="Ee Ling Lim"/>
    <x v="12"/>
    <m/>
    <m/>
    <m/>
    <m/>
    <m/>
    <m/>
    <m/>
    <m/>
    <m/>
    <m/>
    <m/>
    <m/>
    <m/>
    <m/>
    <n v="0"/>
    <n v="0"/>
    <n v="0"/>
    <n v="0"/>
    <n v="0"/>
    <n v="0"/>
    <n v="370"/>
    <n v="570"/>
    <n v="490"/>
    <n v="675"/>
    <n v="0"/>
    <n v="620"/>
    <n v="620"/>
    <n v="550"/>
    <n v="670"/>
    <n v="0"/>
  </r>
  <r>
    <n v="186269507"/>
    <x v="100"/>
    <x v="2"/>
    <m/>
    <x v="1"/>
    <x v="2"/>
    <x v="10"/>
    <n v="7519.86"/>
    <s v="Ee Ling Lim"/>
    <x v="0"/>
    <m/>
    <m/>
    <m/>
    <m/>
    <m/>
    <m/>
    <m/>
    <m/>
    <m/>
    <n v="0"/>
    <m/>
    <m/>
    <m/>
    <m/>
    <n v="0"/>
    <n v="0"/>
    <n v="0"/>
    <n v="0"/>
    <n v="0"/>
    <m/>
    <n v="0"/>
    <n v="0"/>
    <n v="0"/>
    <n v="0"/>
    <m/>
    <n v="-4"/>
    <n v="-3"/>
    <n v="-3"/>
    <n v="-3"/>
    <m/>
  </r>
  <r>
    <n v="186269507"/>
    <x v="100"/>
    <x v="2"/>
    <m/>
    <x v="1"/>
    <x v="2"/>
    <x v="10"/>
    <n v="7519.86"/>
    <s v="Ee Ling Lim"/>
    <x v="1"/>
    <m/>
    <m/>
    <m/>
    <m/>
    <m/>
    <m/>
    <m/>
    <m/>
    <m/>
    <n v="0"/>
    <m/>
    <m/>
    <m/>
    <m/>
    <n v="0"/>
    <n v="0"/>
    <n v="0"/>
    <n v="0"/>
    <n v="0"/>
    <m/>
    <n v="0"/>
    <n v="0"/>
    <n v="0"/>
    <n v="0"/>
    <m/>
    <n v="0"/>
    <n v="-3"/>
    <n v="-2"/>
    <n v="-4"/>
    <m/>
  </r>
  <r>
    <n v="186269507"/>
    <x v="100"/>
    <x v="2"/>
    <m/>
    <x v="1"/>
    <x v="2"/>
    <x v="10"/>
    <n v="7519.86"/>
    <s v="Ee Ling Lim"/>
    <x v="2"/>
    <m/>
    <m/>
    <m/>
    <m/>
    <m/>
    <m/>
    <m/>
    <m/>
    <m/>
    <n v="0"/>
    <m/>
    <m/>
    <m/>
    <m/>
    <n v="0"/>
    <n v="0"/>
    <n v="0"/>
    <n v="0"/>
    <n v="0"/>
    <n v="0"/>
    <n v="6"/>
    <n v="5"/>
    <n v="8"/>
    <n v="5"/>
    <n v="0"/>
    <n v="0"/>
    <n v="0"/>
    <n v="0"/>
    <n v="0"/>
    <n v="0"/>
  </r>
  <r>
    <n v="186269507"/>
    <x v="100"/>
    <x v="2"/>
    <m/>
    <x v="1"/>
    <x v="2"/>
    <x v="10"/>
    <n v="7519.86"/>
    <s v="Ee Ling Lim"/>
    <x v="3"/>
    <n v="0"/>
    <n v="0"/>
    <n v="0"/>
    <n v="0"/>
    <m/>
    <n v="0"/>
    <n v="0"/>
    <n v="0"/>
    <n v="0"/>
    <m/>
    <n v="0"/>
    <n v="0"/>
    <n v="0"/>
    <n v="0"/>
    <m/>
    <n v="0"/>
    <n v="0"/>
    <n v="0"/>
    <n v="0"/>
    <n v="0"/>
    <n v="6"/>
    <n v="2"/>
    <n v="2"/>
    <n v="2"/>
    <n v="0"/>
    <n v="4"/>
    <n v="6"/>
    <n v="5"/>
    <n v="7"/>
    <n v="0"/>
  </r>
  <r>
    <n v="186269507"/>
    <x v="100"/>
    <x v="2"/>
    <m/>
    <x v="1"/>
    <x v="2"/>
    <x v="10"/>
    <n v="7519.86"/>
    <s v="Ee Ling Lim"/>
    <x v="4"/>
    <m/>
    <m/>
    <m/>
    <m/>
    <m/>
    <m/>
    <m/>
    <m/>
    <m/>
    <n v="0"/>
    <m/>
    <m/>
    <m/>
    <m/>
    <n v="0"/>
    <n v="0"/>
    <n v="0"/>
    <n v="0"/>
    <n v="0"/>
    <n v="0"/>
    <n v="6"/>
    <n v="5"/>
    <n v="8"/>
    <n v="5"/>
    <n v="0"/>
    <n v="4"/>
    <n v="6"/>
    <n v="5"/>
    <n v="7"/>
    <n v="0"/>
  </r>
  <r>
    <n v="186269507"/>
    <x v="100"/>
    <x v="2"/>
    <m/>
    <x v="1"/>
    <x v="2"/>
    <x v="10"/>
    <n v="7519.86"/>
    <s v="Ee Ling Lim"/>
    <x v="5"/>
    <n v="0"/>
    <n v="0"/>
    <n v="0"/>
    <n v="0"/>
    <m/>
    <n v="0"/>
    <n v="0"/>
    <n v="0"/>
    <n v="0"/>
    <n v="0"/>
    <n v="0"/>
    <n v="0"/>
    <n v="0"/>
    <n v="0"/>
    <n v="0"/>
    <n v="0"/>
    <n v="0"/>
    <n v="0"/>
    <n v="0"/>
    <n v="0"/>
    <n v="0"/>
    <n v="6"/>
    <n v="4"/>
    <n v="0"/>
    <n v="0"/>
    <n v="3"/>
    <n v="3"/>
    <n v="3"/>
    <n v="4"/>
    <n v="0"/>
  </r>
  <r>
    <n v="186269507"/>
    <x v="100"/>
    <x v="2"/>
    <m/>
    <x v="1"/>
    <x v="2"/>
    <x v="10"/>
    <n v="7519.86"/>
    <s v="Ee Ling Lim"/>
    <x v="6"/>
    <n v="0"/>
    <n v="0"/>
    <n v="0"/>
    <n v="0"/>
    <n v="0"/>
    <n v="0"/>
    <n v="0"/>
    <n v="0"/>
    <n v="0"/>
    <n v="0"/>
    <n v="0"/>
    <n v="0"/>
    <n v="0"/>
    <n v="0"/>
    <n v="0"/>
    <n v="0"/>
    <n v="0"/>
    <n v="0"/>
    <n v="0"/>
    <n v="0"/>
    <n v="34"/>
    <n v="0"/>
    <n v="0"/>
    <n v="0"/>
    <m/>
    <n v="0"/>
    <n v="0"/>
    <n v="0"/>
    <n v="0"/>
    <m/>
  </r>
  <r>
    <n v="186269507"/>
    <x v="100"/>
    <x v="2"/>
    <m/>
    <x v="1"/>
    <x v="2"/>
    <x v="10"/>
    <n v="7519.86"/>
    <s v="Ee Ling Lim"/>
    <x v="7"/>
    <m/>
    <m/>
    <m/>
    <m/>
    <m/>
    <m/>
    <m/>
    <m/>
    <m/>
    <m/>
    <m/>
    <m/>
    <m/>
    <m/>
    <m/>
    <n v="0"/>
    <n v="0"/>
    <n v="0"/>
    <n v="0"/>
    <n v="0"/>
    <n v="1"/>
    <n v="6"/>
    <n v="4"/>
    <n v="0"/>
    <n v="0"/>
    <n v="0"/>
    <n v="0"/>
    <n v="0"/>
    <n v="0"/>
    <n v="0"/>
  </r>
  <r>
    <n v="186269507"/>
    <x v="100"/>
    <x v="2"/>
    <m/>
    <x v="1"/>
    <x v="2"/>
    <x v="10"/>
    <n v="7519.86"/>
    <s v="Ee Ling Lim"/>
    <x v="8"/>
    <n v="0"/>
    <n v="0"/>
    <n v="0"/>
    <n v="0"/>
    <m/>
    <n v="0"/>
    <n v="0"/>
    <n v="0"/>
    <n v="0"/>
    <n v="0"/>
    <n v="0"/>
    <n v="0"/>
    <n v="0"/>
    <n v="0"/>
    <n v="0"/>
    <n v="0"/>
    <n v="0"/>
    <n v="0"/>
    <n v="0"/>
    <m/>
    <n v="5"/>
    <n v="4"/>
    <n v="8"/>
    <n v="13"/>
    <m/>
    <n v="10"/>
    <n v="7"/>
    <n v="4"/>
    <n v="0"/>
    <m/>
  </r>
  <r>
    <n v="186269507"/>
    <x v="100"/>
    <x v="2"/>
    <m/>
    <x v="1"/>
    <x v="2"/>
    <x v="10"/>
    <n v="7519.86"/>
    <s v="Ee Ling Lim"/>
    <x v="9"/>
    <n v="0"/>
    <n v="0"/>
    <n v="0"/>
    <n v="0"/>
    <m/>
    <n v="0"/>
    <n v="0"/>
    <n v="0"/>
    <n v="0"/>
    <n v="0"/>
    <n v="0"/>
    <n v="0"/>
    <n v="0"/>
    <n v="0"/>
    <n v="0"/>
    <n v="0"/>
    <n v="0"/>
    <n v="0"/>
    <n v="0"/>
    <m/>
    <n v="5"/>
    <n v="4"/>
    <n v="8"/>
    <n v="13"/>
    <m/>
    <n v="14"/>
    <n v="14"/>
    <n v="14"/>
    <n v="13"/>
    <m/>
  </r>
  <r>
    <n v="186269507"/>
    <x v="100"/>
    <x v="2"/>
    <m/>
    <x v="1"/>
    <x v="2"/>
    <x v="10"/>
    <n v="7519.86"/>
    <s v="Ee Ling Lim"/>
    <x v="10"/>
    <n v="0"/>
    <n v="0"/>
    <n v="0"/>
    <n v="0"/>
    <n v="0"/>
    <n v="0"/>
    <n v="0"/>
    <n v="0"/>
    <n v="0"/>
    <n v="0"/>
    <n v="0"/>
    <n v="0"/>
    <n v="0"/>
    <n v="0"/>
    <n v="0"/>
    <n v="0"/>
    <n v="0"/>
    <n v="0"/>
    <n v="0"/>
    <m/>
    <n v="37599.299999999996"/>
    <n v="30079.439999999999"/>
    <n v="60158.879999999997"/>
    <n v="97758.18"/>
    <m/>
    <n v="105278.04"/>
    <n v="105278.04"/>
    <n v="105278.04"/>
    <n v="97758.18"/>
    <m/>
  </r>
  <r>
    <n v="186269507"/>
    <x v="100"/>
    <x v="2"/>
    <m/>
    <x v="1"/>
    <x v="2"/>
    <x v="10"/>
    <n v="7519.86"/>
    <s v="Ee Ling Lim"/>
    <x v="11"/>
    <m/>
    <m/>
    <m/>
    <m/>
    <n v="0"/>
    <m/>
    <m/>
    <m/>
    <m/>
    <n v="0"/>
    <m/>
    <m/>
    <m/>
    <n v="0"/>
    <n v="0"/>
    <n v="0"/>
    <n v="0"/>
    <n v="0"/>
    <n v="0"/>
    <m/>
    <n v="37599.299999999996"/>
    <n v="30079.439999999999"/>
    <n v="60158.879999999997"/>
    <n v="97758.18"/>
    <m/>
    <n v="75198.599999999991"/>
    <n v="52639.02"/>
    <n v="30079.439999999999"/>
    <n v="0"/>
    <m/>
  </r>
  <r>
    <n v="186269507"/>
    <x v="100"/>
    <x v="2"/>
    <m/>
    <x v="1"/>
    <x v="2"/>
    <x v="10"/>
    <n v="7519.86"/>
    <s v="Ee Ling Lim"/>
    <x v="12"/>
    <m/>
    <m/>
    <m/>
    <m/>
    <m/>
    <m/>
    <m/>
    <m/>
    <m/>
    <m/>
    <m/>
    <m/>
    <m/>
    <m/>
    <n v="0"/>
    <n v="0"/>
    <n v="0"/>
    <n v="0"/>
    <n v="0"/>
    <n v="0"/>
    <n v="6"/>
    <n v="5"/>
    <n v="8"/>
    <n v="5"/>
    <n v="0"/>
    <n v="4"/>
    <n v="3"/>
    <n v="3"/>
    <n v="3"/>
    <n v="0"/>
  </r>
  <r>
    <n v="186269508"/>
    <x v="101"/>
    <x v="2"/>
    <m/>
    <x v="1"/>
    <x v="2"/>
    <x v="10"/>
    <n v="7623.04"/>
    <s v="Ee Ling Lim"/>
    <x v="0"/>
    <m/>
    <m/>
    <m/>
    <m/>
    <m/>
    <m/>
    <m/>
    <m/>
    <m/>
    <n v="0"/>
    <m/>
    <m/>
    <m/>
    <m/>
    <n v="0"/>
    <n v="0"/>
    <n v="0"/>
    <n v="0"/>
    <n v="0"/>
    <m/>
    <n v="0"/>
    <n v="0"/>
    <n v="0"/>
    <n v="0"/>
    <m/>
    <n v="-3"/>
    <n v="-2"/>
    <n v="-2"/>
    <n v="-2"/>
    <m/>
  </r>
  <r>
    <n v="186269508"/>
    <x v="101"/>
    <x v="2"/>
    <m/>
    <x v="1"/>
    <x v="2"/>
    <x v="10"/>
    <n v="7623.04"/>
    <s v="Ee Ling Lim"/>
    <x v="1"/>
    <m/>
    <m/>
    <m/>
    <m/>
    <m/>
    <m/>
    <m/>
    <m/>
    <m/>
    <n v="0"/>
    <m/>
    <m/>
    <m/>
    <m/>
    <n v="0"/>
    <n v="0"/>
    <n v="0"/>
    <n v="0"/>
    <n v="0"/>
    <m/>
    <n v="0"/>
    <n v="0"/>
    <n v="0"/>
    <n v="0"/>
    <m/>
    <n v="2"/>
    <n v="0"/>
    <n v="1"/>
    <n v="1"/>
    <m/>
  </r>
  <r>
    <n v="186269508"/>
    <x v="101"/>
    <x v="2"/>
    <m/>
    <x v="1"/>
    <x v="2"/>
    <x v="10"/>
    <n v="7623.04"/>
    <s v="Ee Ling Lim"/>
    <x v="2"/>
    <m/>
    <m/>
    <m/>
    <m/>
    <m/>
    <m/>
    <m/>
    <m/>
    <m/>
    <n v="0"/>
    <m/>
    <m/>
    <m/>
    <m/>
    <n v="0"/>
    <n v="0"/>
    <n v="0"/>
    <n v="0"/>
    <n v="0"/>
    <n v="0"/>
    <n v="6"/>
    <n v="3"/>
    <n v="1"/>
    <n v="2"/>
    <n v="0"/>
    <n v="0"/>
    <n v="0"/>
    <n v="0"/>
    <n v="0"/>
    <n v="0"/>
  </r>
  <r>
    <n v="186269508"/>
    <x v="101"/>
    <x v="2"/>
    <m/>
    <x v="1"/>
    <x v="2"/>
    <x v="10"/>
    <n v="7623.04"/>
    <s v="Ee Ling Lim"/>
    <x v="3"/>
    <n v="0"/>
    <n v="0"/>
    <n v="0"/>
    <n v="0"/>
    <m/>
    <n v="0"/>
    <n v="0"/>
    <n v="0"/>
    <n v="0"/>
    <m/>
    <n v="0"/>
    <n v="0"/>
    <n v="0"/>
    <n v="0"/>
    <m/>
    <n v="0"/>
    <n v="0"/>
    <n v="0"/>
    <n v="0"/>
    <n v="0"/>
    <n v="6"/>
    <n v="3"/>
    <n v="2"/>
    <n v="3"/>
    <n v="0"/>
    <n v="1"/>
    <n v="2"/>
    <n v="1"/>
    <n v="1"/>
    <n v="0"/>
  </r>
  <r>
    <n v="186269508"/>
    <x v="101"/>
    <x v="2"/>
    <m/>
    <x v="1"/>
    <x v="2"/>
    <x v="10"/>
    <n v="7623.04"/>
    <s v="Ee Ling Lim"/>
    <x v="4"/>
    <m/>
    <m/>
    <m/>
    <m/>
    <m/>
    <m/>
    <m/>
    <m/>
    <m/>
    <n v="0"/>
    <m/>
    <m/>
    <m/>
    <m/>
    <n v="0"/>
    <n v="0"/>
    <n v="0"/>
    <n v="0"/>
    <n v="0"/>
    <n v="0"/>
    <n v="6"/>
    <n v="3"/>
    <n v="1"/>
    <n v="2"/>
    <n v="0"/>
    <n v="1"/>
    <n v="2"/>
    <n v="1"/>
    <n v="1"/>
    <n v="0"/>
  </r>
  <r>
    <n v="186269508"/>
    <x v="101"/>
    <x v="2"/>
    <m/>
    <x v="1"/>
    <x v="2"/>
    <x v="10"/>
    <n v="7623.04"/>
    <s v="Ee Ling Lim"/>
    <x v="5"/>
    <n v="0"/>
    <n v="0"/>
    <n v="0"/>
    <n v="0"/>
    <m/>
    <n v="0"/>
    <n v="0"/>
    <n v="0"/>
    <n v="0"/>
    <n v="0"/>
    <n v="0"/>
    <n v="0"/>
    <n v="0"/>
    <n v="0"/>
    <n v="0"/>
    <n v="0"/>
    <n v="0"/>
    <n v="0"/>
    <n v="0"/>
    <n v="0"/>
    <n v="0"/>
    <n v="1"/>
    <n v="1"/>
    <n v="3"/>
    <n v="0"/>
    <n v="2"/>
    <n v="2"/>
    <n v="2"/>
    <n v="2"/>
    <n v="0"/>
  </r>
  <r>
    <n v="186269508"/>
    <x v="101"/>
    <x v="2"/>
    <m/>
    <x v="1"/>
    <x v="2"/>
    <x v="10"/>
    <n v="7623.04"/>
    <s v="Ee Ling Lim"/>
    <x v="6"/>
    <n v="0"/>
    <n v="0"/>
    <n v="0"/>
    <n v="0"/>
    <n v="0"/>
    <n v="0"/>
    <n v="0"/>
    <n v="0"/>
    <n v="0"/>
    <n v="0"/>
    <n v="0"/>
    <n v="0"/>
    <n v="0"/>
    <n v="0"/>
    <n v="0"/>
    <n v="0"/>
    <n v="0"/>
    <n v="0"/>
    <n v="0"/>
    <n v="0"/>
    <n v="7"/>
    <n v="0"/>
    <n v="0"/>
    <n v="0"/>
    <m/>
    <n v="1"/>
    <n v="0"/>
    <n v="0"/>
    <n v="0"/>
    <m/>
  </r>
  <r>
    <n v="186269508"/>
    <x v="101"/>
    <x v="2"/>
    <m/>
    <x v="1"/>
    <x v="2"/>
    <x v="10"/>
    <n v="7623.04"/>
    <s v="Ee Ling Lim"/>
    <x v="7"/>
    <m/>
    <m/>
    <m/>
    <m/>
    <m/>
    <m/>
    <m/>
    <m/>
    <m/>
    <m/>
    <m/>
    <m/>
    <m/>
    <m/>
    <m/>
    <n v="0"/>
    <n v="0"/>
    <n v="0"/>
    <n v="0"/>
    <n v="0"/>
    <n v="1"/>
    <n v="1"/>
    <n v="1"/>
    <n v="2"/>
    <n v="0"/>
    <n v="0"/>
    <n v="0"/>
    <n v="0"/>
    <n v="0"/>
    <n v="0"/>
  </r>
  <r>
    <n v="186269508"/>
    <x v="101"/>
    <x v="2"/>
    <m/>
    <x v="1"/>
    <x v="2"/>
    <x v="10"/>
    <n v="7623.04"/>
    <s v="Ee Ling Lim"/>
    <x v="8"/>
    <n v="0"/>
    <n v="0"/>
    <n v="0"/>
    <n v="0"/>
    <m/>
    <n v="0"/>
    <n v="0"/>
    <n v="0"/>
    <n v="0"/>
    <n v="0"/>
    <n v="0"/>
    <n v="0"/>
    <n v="0"/>
    <n v="0"/>
    <n v="0"/>
    <n v="0"/>
    <n v="0"/>
    <n v="0"/>
    <n v="0"/>
    <m/>
    <n v="5"/>
    <n v="7"/>
    <n v="7"/>
    <n v="7"/>
    <m/>
    <n v="5"/>
    <n v="3"/>
    <n v="1"/>
    <n v="-1"/>
    <m/>
  </r>
  <r>
    <n v="186269508"/>
    <x v="101"/>
    <x v="2"/>
    <m/>
    <x v="1"/>
    <x v="2"/>
    <x v="10"/>
    <n v="7623.04"/>
    <s v="Ee Ling Lim"/>
    <x v="9"/>
    <n v="0"/>
    <n v="0"/>
    <n v="0"/>
    <n v="0"/>
    <m/>
    <n v="0"/>
    <n v="0"/>
    <n v="0"/>
    <n v="0"/>
    <n v="0"/>
    <n v="0"/>
    <n v="0"/>
    <n v="0"/>
    <n v="0"/>
    <n v="0"/>
    <n v="0"/>
    <n v="0"/>
    <n v="0"/>
    <n v="0"/>
    <m/>
    <n v="5"/>
    <n v="7"/>
    <n v="7"/>
    <n v="7"/>
    <m/>
    <n v="8"/>
    <n v="8"/>
    <n v="8"/>
    <n v="8"/>
    <m/>
  </r>
  <r>
    <n v="186269508"/>
    <x v="101"/>
    <x v="2"/>
    <m/>
    <x v="1"/>
    <x v="2"/>
    <x v="10"/>
    <n v="7623.04"/>
    <s v="Ee Ling Lim"/>
    <x v="10"/>
    <n v="0"/>
    <n v="0"/>
    <n v="0"/>
    <n v="0"/>
    <n v="0"/>
    <n v="0"/>
    <n v="0"/>
    <n v="0"/>
    <n v="0"/>
    <n v="0"/>
    <n v="0"/>
    <n v="0"/>
    <n v="0"/>
    <n v="0"/>
    <n v="0"/>
    <n v="0"/>
    <n v="0"/>
    <n v="0"/>
    <n v="0"/>
    <m/>
    <n v="38115.199999999997"/>
    <n v="53361.279999999999"/>
    <n v="53361.279999999999"/>
    <n v="53361.279999999999"/>
    <m/>
    <n v="60984.32"/>
    <n v="60984.32"/>
    <n v="60984.32"/>
    <n v="60984.32"/>
    <m/>
  </r>
  <r>
    <n v="186269508"/>
    <x v="101"/>
    <x v="2"/>
    <m/>
    <x v="1"/>
    <x v="2"/>
    <x v="10"/>
    <n v="7623.04"/>
    <s v="Ee Ling Lim"/>
    <x v="11"/>
    <m/>
    <m/>
    <m/>
    <m/>
    <n v="0"/>
    <m/>
    <m/>
    <m/>
    <m/>
    <n v="0"/>
    <m/>
    <m/>
    <m/>
    <n v="0"/>
    <n v="0"/>
    <n v="0"/>
    <n v="0"/>
    <n v="0"/>
    <n v="0"/>
    <m/>
    <n v="38115.199999999997"/>
    <n v="53361.279999999999"/>
    <n v="53361.279999999999"/>
    <n v="53361.279999999999"/>
    <m/>
    <n v="38115.199999999997"/>
    <n v="22869.119999999999"/>
    <n v="7623.04"/>
    <n v="0"/>
    <m/>
  </r>
  <r>
    <n v="186269508"/>
    <x v="101"/>
    <x v="2"/>
    <m/>
    <x v="1"/>
    <x v="2"/>
    <x v="10"/>
    <n v="7623.04"/>
    <s v="Ee Ling Lim"/>
    <x v="12"/>
    <m/>
    <m/>
    <m/>
    <m/>
    <m/>
    <m/>
    <m/>
    <m/>
    <m/>
    <m/>
    <m/>
    <m/>
    <m/>
    <m/>
    <n v="0"/>
    <n v="0"/>
    <n v="0"/>
    <n v="0"/>
    <n v="0"/>
    <n v="0"/>
    <n v="6"/>
    <n v="3"/>
    <n v="1"/>
    <n v="2"/>
    <n v="0"/>
    <n v="3"/>
    <n v="2"/>
    <n v="2"/>
    <n v="2"/>
    <n v="0"/>
  </r>
  <r>
    <n v="186299800"/>
    <x v="102"/>
    <x v="2"/>
    <m/>
    <x v="1"/>
    <x v="2"/>
    <x v="4"/>
    <n v="3201.85"/>
    <s v="Ee Ling Lim"/>
    <x v="0"/>
    <m/>
    <m/>
    <m/>
    <m/>
    <m/>
    <m/>
    <m/>
    <m/>
    <m/>
    <n v="0"/>
    <m/>
    <m/>
    <m/>
    <m/>
    <n v="0"/>
    <n v="0"/>
    <n v="0"/>
    <n v="0"/>
    <n v="0"/>
    <m/>
    <n v="0"/>
    <n v="0"/>
    <n v="0"/>
    <n v="0"/>
    <m/>
    <n v="-340"/>
    <n v="-280"/>
    <n v="-240"/>
    <n v="-330"/>
    <m/>
  </r>
  <r>
    <n v="186299800"/>
    <x v="102"/>
    <x v="2"/>
    <m/>
    <x v="1"/>
    <x v="2"/>
    <x v="4"/>
    <n v="3201.85"/>
    <s v="Ee Ling Lim"/>
    <x v="1"/>
    <m/>
    <m/>
    <m/>
    <m/>
    <m/>
    <m/>
    <m/>
    <m/>
    <m/>
    <n v="0"/>
    <m/>
    <m/>
    <m/>
    <m/>
    <n v="0"/>
    <n v="0"/>
    <n v="0"/>
    <n v="0"/>
    <n v="0"/>
    <m/>
    <n v="0"/>
    <n v="0"/>
    <n v="0"/>
    <n v="0"/>
    <m/>
    <n v="10"/>
    <n v="-50"/>
    <n v="-95"/>
    <n v="-35"/>
    <m/>
  </r>
  <r>
    <n v="186299800"/>
    <x v="102"/>
    <x v="2"/>
    <m/>
    <x v="1"/>
    <x v="2"/>
    <x v="4"/>
    <n v="3201.85"/>
    <s v="Ee Ling Lim"/>
    <x v="2"/>
    <m/>
    <m/>
    <m/>
    <m/>
    <m/>
    <m/>
    <m/>
    <m/>
    <m/>
    <n v="0"/>
    <m/>
    <m/>
    <m/>
    <m/>
    <n v="0"/>
    <n v="0"/>
    <n v="0"/>
    <n v="0"/>
    <n v="30"/>
    <n v="30"/>
    <n v="290"/>
    <n v="280"/>
    <n v="250"/>
    <n v="340"/>
    <n v="0"/>
    <n v="0"/>
    <n v="0"/>
    <n v="0"/>
    <n v="0"/>
    <n v="0"/>
  </r>
  <r>
    <n v="186299800"/>
    <x v="102"/>
    <x v="2"/>
    <m/>
    <x v="1"/>
    <x v="2"/>
    <x v="4"/>
    <n v="3201.85"/>
    <s v="Ee Ling Lim"/>
    <x v="3"/>
    <n v="0"/>
    <n v="0"/>
    <n v="0"/>
    <n v="0"/>
    <m/>
    <n v="0"/>
    <n v="0"/>
    <n v="0"/>
    <n v="0"/>
    <m/>
    <n v="0"/>
    <n v="0"/>
    <n v="0"/>
    <n v="0"/>
    <m/>
    <n v="0"/>
    <n v="0"/>
    <n v="0"/>
    <n v="0"/>
    <n v="0"/>
    <n v="290"/>
    <n v="280"/>
    <n v="250"/>
    <n v="270"/>
    <n v="0"/>
    <n v="300"/>
    <n v="330"/>
    <n v="335"/>
    <n v="365"/>
    <n v="0"/>
  </r>
  <r>
    <n v="186299800"/>
    <x v="102"/>
    <x v="2"/>
    <m/>
    <x v="1"/>
    <x v="2"/>
    <x v="4"/>
    <n v="3201.85"/>
    <s v="Ee Ling Lim"/>
    <x v="4"/>
    <m/>
    <m/>
    <m/>
    <m/>
    <m/>
    <m/>
    <m/>
    <m/>
    <m/>
    <n v="0"/>
    <m/>
    <m/>
    <m/>
    <m/>
    <n v="0"/>
    <n v="0"/>
    <n v="0"/>
    <n v="0"/>
    <n v="30"/>
    <n v="30"/>
    <n v="290"/>
    <n v="280"/>
    <n v="250"/>
    <n v="340"/>
    <n v="0"/>
    <n v="330"/>
    <n v="330"/>
    <n v="335"/>
    <n v="365"/>
    <n v="0"/>
  </r>
  <r>
    <n v="186299800"/>
    <x v="102"/>
    <x v="2"/>
    <m/>
    <x v="1"/>
    <x v="2"/>
    <x v="4"/>
    <n v="3201.85"/>
    <s v="Ee Ling Lim"/>
    <x v="5"/>
    <n v="0"/>
    <n v="0"/>
    <n v="0"/>
    <n v="0"/>
    <m/>
    <n v="0"/>
    <n v="0"/>
    <n v="0"/>
    <n v="0"/>
    <n v="0"/>
    <n v="0"/>
    <n v="0"/>
    <n v="0"/>
    <n v="0"/>
    <n v="0"/>
    <n v="0"/>
    <n v="0"/>
    <n v="0"/>
    <n v="0"/>
    <n v="0"/>
    <n v="176"/>
    <n v="296"/>
    <n v="299"/>
    <n v="364"/>
    <n v="0"/>
    <n v="248.53757867456497"/>
    <n v="298.24509440947799"/>
    <n v="270.1958533876342"/>
    <n v="372.80636801184744"/>
    <n v="0"/>
  </r>
  <r>
    <n v="186299800"/>
    <x v="102"/>
    <x v="2"/>
    <m/>
    <x v="1"/>
    <x v="2"/>
    <x v="4"/>
    <n v="3201.85"/>
    <s v="Ee Ling Lim"/>
    <x v="6"/>
    <n v="0"/>
    <n v="0"/>
    <n v="0"/>
    <n v="0"/>
    <n v="0"/>
    <n v="0"/>
    <n v="0"/>
    <n v="0"/>
    <n v="0"/>
    <n v="0"/>
    <n v="0"/>
    <n v="0"/>
    <n v="0"/>
    <n v="0"/>
    <n v="0"/>
    <n v="0"/>
    <n v="0"/>
    <n v="0"/>
    <n v="0"/>
    <n v="0"/>
    <n v="7"/>
    <n v="28"/>
    <n v="77"/>
    <n v="83"/>
    <m/>
    <n v="75"/>
    <n v="0"/>
    <n v="0"/>
    <n v="0"/>
    <m/>
  </r>
  <r>
    <n v="186299800"/>
    <x v="102"/>
    <x v="2"/>
    <m/>
    <x v="1"/>
    <x v="2"/>
    <x v="4"/>
    <n v="3201.85"/>
    <s v="Ee Ling Lim"/>
    <x v="7"/>
    <m/>
    <m/>
    <m/>
    <m/>
    <m/>
    <m/>
    <m/>
    <m/>
    <m/>
    <m/>
    <m/>
    <m/>
    <m/>
    <m/>
    <m/>
    <n v="0"/>
    <n v="0"/>
    <n v="0"/>
    <n v="0"/>
    <n v="0"/>
    <n v="145"/>
    <n v="252"/>
    <n v="315"/>
    <n v="332"/>
    <n v="0"/>
    <n v="0"/>
    <n v="0"/>
    <n v="0"/>
    <n v="0"/>
    <n v="0"/>
  </r>
  <r>
    <n v="186299800"/>
    <x v="102"/>
    <x v="2"/>
    <m/>
    <x v="1"/>
    <x v="2"/>
    <x v="4"/>
    <n v="3201.85"/>
    <s v="Ee Ling Lim"/>
    <x v="8"/>
    <n v="0"/>
    <n v="0"/>
    <n v="0"/>
    <n v="0"/>
    <m/>
    <n v="0"/>
    <n v="0"/>
    <n v="0"/>
    <n v="0"/>
    <n v="0"/>
    <n v="0"/>
    <n v="0"/>
    <n v="0"/>
    <n v="0"/>
    <n v="0"/>
    <n v="0"/>
    <n v="0"/>
    <n v="0"/>
    <n v="0"/>
    <m/>
    <n v="142"/>
    <n v="166"/>
    <n v="102"/>
    <n v="117"/>
    <m/>
    <n v="-131.53757867456497"/>
    <n v="-429.78267308404293"/>
    <n v="-699.97852647167713"/>
    <n v="-1072.7848944835246"/>
    <m/>
  </r>
  <r>
    <n v="186299800"/>
    <x v="102"/>
    <x v="2"/>
    <m/>
    <x v="1"/>
    <x v="2"/>
    <x v="4"/>
    <n v="3201.85"/>
    <s v="Ee Ling Lim"/>
    <x v="9"/>
    <n v="0"/>
    <n v="0"/>
    <n v="0"/>
    <n v="0"/>
    <m/>
    <n v="0"/>
    <n v="0"/>
    <n v="0"/>
    <n v="0"/>
    <n v="0"/>
    <n v="0"/>
    <n v="0"/>
    <n v="0"/>
    <n v="0"/>
    <n v="0"/>
    <n v="0"/>
    <n v="0"/>
    <n v="0"/>
    <n v="0"/>
    <m/>
    <n v="142"/>
    <n v="166"/>
    <n v="102"/>
    <n v="117"/>
    <m/>
    <n v="208.46242132543503"/>
    <n v="190.21732691595702"/>
    <n v="160.02147352832282"/>
    <n v="117.21510551647538"/>
    <m/>
  </r>
  <r>
    <n v="186299800"/>
    <x v="102"/>
    <x v="2"/>
    <m/>
    <x v="1"/>
    <x v="2"/>
    <x v="4"/>
    <n v="3201.85"/>
    <s v="Ee Ling Lim"/>
    <x v="10"/>
    <n v="0"/>
    <n v="0"/>
    <n v="0"/>
    <n v="0"/>
    <n v="0"/>
    <n v="0"/>
    <n v="0"/>
    <n v="0"/>
    <n v="0"/>
    <n v="0"/>
    <n v="0"/>
    <n v="0"/>
    <n v="0"/>
    <n v="0"/>
    <n v="0"/>
    <n v="0"/>
    <n v="0"/>
    <n v="0"/>
    <n v="0"/>
    <m/>
    <n v="454662.7"/>
    <n v="531507.1"/>
    <n v="326588.7"/>
    <n v="374616.45"/>
    <m/>
    <n v="667465.40372084419"/>
    <n v="609047.34818585694"/>
    <n v="512364.75501666038"/>
    <n v="375305.18559792667"/>
    <m/>
  </r>
  <r>
    <n v="186299800"/>
    <x v="102"/>
    <x v="2"/>
    <m/>
    <x v="1"/>
    <x v="2"/>
    <x v="4"/>
    <n v="3201.85"/>
    <s v="Ee Ling Lim"/>
    <x v="11"/>
    <m/>
    <m/>
    <m/>
    <m/>
    <n v="0"/>
    <m/>
    <m/>
    <m/>
    <m/>
    <n v="0"/>
    <m/>
    <m/>
    <m/>
    <n v="0"/>
    <n v="0"/>
    <n v="0"/>
    <n v="0"/>
    <n v="0"/>
    <n v="0"/>
    <m/>
    <n v="454662.7"/>
    <n v="531507.1"/>
    <n v="326588.7"/>
    <n v="374616.45"/>
    <m/>
    <n v="0"/>
    <n v="0"/>
    <n v="0"/>
    <n v="0"/>
    <m/>
  </r>
  <r>
    <n v="186299800"/>
    <x v="102"/>
    <x v="2"/>
    <m/>
    <x v="1"/>
    <x v="2"/>
    <x v="4"/>
    <n v="3201.85"/>
    <s v="Ee Ling Lim"/>
    <x v="12"/>
    <m/>
    <m/>
    <m/>
    <m/>
    <m/>
    <m/>
    <m/>
    <m/>
    <m/>
    <m/>
    <m/>
    <m/>
    <m/>
    <m/>
    <n v="0"/>
    <n v="0"/>
    <n v="0"/>
    <n v="0"/>
    <n v="30"/>
    <n v="30"/>
    <n v="290"/>
    <n v="280"/>
    <n v="250"/>
    <n v="340"/>
    <n v="0"/>
    <n v="340"/>
    <n v="280"/>
    <n v="240"/>
    <n v="330"/>
    <n v="0"/>
  </r>
  <r>
    <n v="200000167"/>
    <x v="103"/>
    <x v="1"/>
    <m/>
    <x v="2"/>
    <x v="3"/>
    <x v="11"/>
    <n v="81.900000000000006"/>
    <s v="Paul Brusco"/>
    <x v="0"/>
    <m/>
    <m/>
    <m/>
    <m/>
    <m/>
    <m/>
    <m/>
    <m/>
    <m/>
    <n v="0"/>
    <n v="0"/>
    <n v="0"/>
    <n v="700"/>
    <n v="-170"/>
    <n v="530"/>
    <n v="0"/>
    <n v="0"/>
    <n v="0"/>
    <n v="0"/>
    <m/>
    <n v="0"/>
    <n v="0"/>
    <n v="0"/>
    <n v="0"/>
    <m/>
    <n v="-160"/>
    <n v="-200"/>
    <n v="-170"/>
    <n v="-220"/>
    <m/>
  </r>
  <r>
    <n v="200000167"/>
    <x v="103"/>
    <x v="1"/>
    <m/>
    <x v="2"/>
    <x v="3"/>
    <x v="11"/>
    <n v="81.900000000000006"/>
    <s v="Paul Brusco"/>
    <x v="1"/>
    <m/>
    <m/>
    <m/>
    <m/>
    <m/>
    <m/>
    <m/>
    <m/>
    <m/>
    <n v="0"/>
    <m/>
    <m/>
    <n v="-160"/>
    <n v="0"/>
    <n v="-160"/>
    <n v="0"/>
    <n v="0"/>
    <n v="0"/>
    <n v="0"/>
    <m/>
    <n v="0"/>
    <n v="0"/>
    <n v="0"/>
    <n v="0"/>
    <m/>
    <n v="-20"/>
    <n v="0"/>
    <n v="-30"/>
    <n v="20"/>
    <m/>
  </r>
  <r>
    <n v="200000167"/>
    <x v="103"/>
    <x v="1"/>
    <m/>
    <x v="2"/>
    <x v="3"/>
    <x v="11"/>
    <n v="81.900000000000006"/>
    <s v="Paul Brusco"/>
    <x v="2"/>
    <m/>
    <m/>
    <m/>
    <m/>
    <m/>
    <m/>
    <m/>
    <m/>
    <m/>
    <n v="0"/>
    <m/>
    <m/>
    <n v="700"/>
    <n v="0"/>
    <n v="0"/>
    <n v="150"/>
    <n v="100"/>
    <n v="130"/>
    <n v="470"/>
    <n v="850"/>
    <n v="220"/>
    <n v="220"/>
    <n v="220"/>
    <n v="200"/>
    <n v="0"/>
    <n v="0"/>
    <n v="0"/>
    <n v="0"/>
    <n v="0"/>
    <n v="0"/>
  </r>
  <r>
    <n v="200000167"/>
    <x v="103"/>
    <x v="1"/>
    <m/>
    <x v="2"/>
    <x v="3"/>
    <x v="11"/>
    <n v="81.900000000000006"/>
    <s v="Paul Brusco"/>
    <x v="3"/>
    <n v="0"/>
    <n v="0"/>
    <n v="0"/>
    <n v="0"/>
    <m/>
    <n v="0"/>
    <n v="0"/>
    <n v="0"/>
    <n v="0"/>
    <m/>
    <n v="0"/>
    <n v="0"/>
    <n v="0"/>
    <n v="0"/>
    <m/>
    <n v="150"/>
    <n v="150"/>
    <n v="150"/>
    <n v="250"/>
    <n v="700"/>
    <n v="0"/>
    <n v="0"/>
    <n v="0"/>
    <n v="0"/>
    <n v="0"/>
    <n v="180"/>
    <n v="200"/>
    <n v="200"/>
    <n v="200"/>
    <n v="0"/>
  </r>
  <r>
    <n v="200000167"/>
    <x v="103"/>
    <x v="1"/>
    <m/>
    <x v="2"/>
    <x v="3"/>
    <x v="11"/>
    <n v="81.900000000000006"/>
    <s v="Paul Brusco"/>
    <x v="4"/>
    <m/>
    <m/>
    <m/>
    <m/>
    <m/>
    <m/>
    <m/>
    <m/>
    <m/>
    <n v="0"/>
    <n v="0"/>
    <n v="0"/>
    <n v="0"/>
    <n v="0"/>
    <n v="0"/>
    <n v="150"/>
    <n v="100"/>
    <n v="130"/>
    <n v="470"/>
    <n v="850"/>
    <n v="220"/>
    <n v="220"/>
    <n v="220"/>
    <n v="200"/>
    <n v="0"/>
    <n v="180"/>
    <n v="200"/>
    <n v="200"/>
    <n v="200"/>
    <n v="0"/>
  </r>
  <r>
    <n v="200000167"/>
    <x v="103"/>
    <x v="1"/>
    <m/>
    <x v="2"/>
    <x v="3"/>
    <x v="11"/>
    <n v="81.900000000000006"/>
    <s v="Paul Brusco"/>
    <x v="5"/>
    <n v="134"/>
    <n v="105"/>
    <n v="140"/>
    <n v="159"/>
    <m/>
    <n v="144"/>
    <n v="216"/>
    <n v="164"/>
    <n v="275"/>
    <n v="0"/>
    <n v="160"/>
    <n v="136"/>
    <n v="149"/>
    <n v="100"/>
    <n v="545"/>
    <n v="122"/>
    <n v="162"/>
    <n v="295"/>
    <n v="308"/>
    <n v="887"/>
    <n v="119"/>
    <n v="233"/>
    <n v="167"/>
    <n v="217"/>
    <n v="0"/>
    <n v="140"/>
    <n v="230"/>
    <n v="170"/>
    <n v="230"/>
    <n v="0"/>
  </r>
  <r>
    <n v="200000167"/>
    <x v="103"/>
    <x v="1"/>
    <m/>
    <x v="2"/>
    <x v="3"/>
    <x v="11"/>
    <n v="81.900000000000006"/>
    <s v="Paul Brusco"/>
    <x v="6"/>
    <n v="0"/>
    <n v="0"/>
    <n v="0"/>
    <n v="0"/>
    <n v="0"/>
    <n v="0"/>
    <n v="0"/>
    <n v="0"/>
    <n v="0"/>
    <n v="0"/>
    <n v="0"/>
    <n v="0"/>
    <n v="0"/>
    <n v="0"/>
    <n v="0"/>
    <n v="0"/>
    <n v="0"/>
    <n v="0"/>
    <n v="0"/>
    <n v="0"/>
    <n v="0"/>
    <n v="13"/>
    <n v="8"/>
    <n v="8"/>
    <m/>
    <n v="10"/>
    <n v="0"/>
    <n v="0"/>
    <n v="0"/>
    <m/>
  </r>
  <r>
    <n v="200000167"/>
    <x v="103"/>
    <x v="1"/>
    <m/>
    <x v="2"/>
    <x v="3"/>
    <x v="11"/>
    <n v="81.900000000000006"/>
    <s v="Paul Brusco"/>
    <x v="7"/>
    <m/>
    <m/>
    <m/>
    <m/>
    <m/>
    <m/>
    <m/>
    <m/>
    <m/>
    <m/>
    <m/>
    <m/>
    <m/>
    <m/>
    <m/>
    <n v="122"/>
    <n v="167"/>
    <n v="258"/>
    <n v="312"/>
    <n v="0"/>
    <n v="178"/>
    <n v="205"/>
    <n v="203"/>
    <n v="221"/>
    <n v="0"/>
    <n v="0"/>
    <n v="0"/>
    <n v="0"/>
    <n v="0"/>
    <n v="0"/>
  </r>
  <r>
    <n v="200000167"/>
    <x v="103"/>
    <x v="1"/>
    <n v="50"/>
    <x v="2"/>
    <x v="3"/>
    <x v="11"/>
    <n v="81.900000000000006"/>
    <s v="Paul Brusco"/>
    <x v="8"/>
    <n v="67"/>
    <n v="106"/>
    <n v="49"/>
    <n v="32"/>
    <m/>
    <n v="28"/>
    <n v="48"/>
    <n v="104"/>
    <n v="180"/>
    <n v="0"/>
    <n v="114"/>
    <n v="139"/>
    <n v="157"/>
    <n v="180"/>
    <n v="180"/>
    <n v="207"/>
    <n v="141"/>
    <n v="14"/>
    <n v="172"/>
    <m/>
    <n v="214"/>
    <n v="228"/>
    <n v="245"/>
    <n v="114"/>
    <m/>
    <n v="-26"/>
    <n v="-256"/>
    <n v="-426"/>
    <n v="-656"/>
    <m/>
  </r>
  <r>
    <n v="200000167"/>
    <x v="103"/>
    <x v="1"/>
    <n v="75"/>
    <x v="2"/>
    <x v="3"/>
    <x v="11"/>
    <n v="81.900000000000006"/>
    <s v="Paul Brusco"/>
    <x v="9"/>
    <n v="67"/>
    <n v="106"/>
    <n v="49"/>
    <n v="32"/>
    <m/>
    <n v="28"/>
    <n v="48"/>
    <n v="104"/>
    <n v="180"/>
    <n v="0"/>
    <n v="114"/>
    <n v="139"/>
    <n v="157"/>
    <n v="180"/>
    <n v="180"/>
    <n v="207"/>
    <n v="141"/>
    <n v="14"/>
    <n v="172"/>
    <m/>
    <n v="214"/>
    <n v="228"/>
    <n v="245"/>
    <n v="222"/>
    <m/>
    <n v="242"/>
    <n v="212"/>
    <n v="212"/>
    <n v="202"/>
    <m/>
  </r>
  <r>
    <n v="200000167"/>
    <x v="103"/>
    <x v="1"/>
    <m/>
    <x v="2"/>
    <x v="3"/>
    <x v="11"/>
    <n v="81.900000000000006"/>
    <s v="Paul Brusco"/>
    <x v="10"/>
    <n v="5117.46"/>
    <n v="8096.28"/>
    <n v="3742.62"/>
    <n v="2444.16"/>
    <n v="0"/>
    <n v="2138.64"/>
    <n v="3666.24"/>
    <n v="7943.5199999999995"/>
    <n v="13748.4"/>
    <n v="0"/>
    <n v="8707.32"/>
    <n v="10616.82"/>
    <n v="11991.66"/>
    <n v="14742.000000000002"/>
    <n v="14742.000000000002"/>
    <n v="16953.300000000003"/>
    <n v="11547.900000000001"/>
    <n v="1146.6000000000001"/>
    <n v="14086.800000000001"/>
    <m/>
    <n v="17526.600000000002"/>
    <n v="18673.2"/>
    <n v="20065.5"/>
    <n v="18181.800000000003"/>
    <m/>
    <n v="19819.800000000003"/>
    <n v="17362.800000000003"/>
    <n v="17362.800000000003"/>
    <n v="16543.800000000003"/>
    <m/>
  </r>
  <r>
    <n v="200000167"/>
    <x v="103"/>
    <x v="1"/>
    <n v="0"/>
    <x v="2"/>
    <x v="3"/>
    <x v="11"/>
    <n v="81.900000000000006"/>
    <s v="Paul Brusco"/>
    <x v="11"/>
    <m/>
    <m/>
    <m/>
    <m/>
    <n v="0"/>
    <m/>
    <m/>
    <m/>
    <m/>
    <n v="0"/>
    <n v="8707.32"/>
    <n v="10616.82"/>
    <n v="11991.66"/>
    <n v="14742.000000000002"/>
    <n v="14742.000000000002"/>
    <n v="16953.300000000003"/>
    <n v="11547.900000000001"/>
    <n v="1146.6000000000001"/>
    <n v="14086.800000000001"/>
    <m/>
    <n v="17526.600000000002"/>
    <n v="18673.2"/>
    <n v="20065.5"/>
    <n v="9336.6"/>
    <m/>
    <n v="0"/>
    <n v="0"/>
    <n v="0"/>
    <n v="0"/>
    <m/>
  </r>
  <r>
    <n v="200000167"/>
    <x v="103"/>
    <x v="1"/>
    <m/>
    <x v="2"/>
    <x v="3"/>
    <x v="11"/>
    <n v="81.900000000000006"/>
    <s v="Paul Brusco"/>
    <x v="12"/>
    <m/>
    <m/>
    <m/>
    <m/>
    <m/>
    <m/>
    <m/>
    <m/>
    <m/>
    <m/>
    <m/>
    <m/>
    <m/>
    <n v="170"/>
    <n v="170"/>
    <n v="150"/>
    <n v="100"/>
    <n v="130"/>
    <n v="470"/>
    <n v="850"/>
    <n v="220"/>
    <n v="220"/>
    <n v="220"/>
    <n v="200"/>
    <n v="0"/>
    <n v="160"/>
    <n v="200"/>
    <n v="170"/>
    <n v="220"/>
    <n v="0"/>
  </r>
  <r>
    <n v="200000198"/>
    <x v="104"/>
    <x v="1"/>
    <m/>
    <x v="1"/>
    <x v="10"/>
    <x v="11"/>
    <n v="319.5"/>
    <s v="Vicky Allen"/>
    <x v="0"/>
    <m/>
    <m/>
    <m/>
    <m/>
    <m/>
    <m/>
    <m/>
    <m/>
    <m/>
    <n v="0"/>
    <n v="0"/>
    <n v="0"/>
    <n v="205"/>
    <n v="-185"/>
    <n v="20"/>
    <n v="0"/>
    <n v="0"/>
    <n v="0"/>
    <n v="0"/>
    <m/>
    <n v="0"/>
    <n v="0"/>
    <n v="0"/>
    <n v="0"/>
    <m/>
    <n v="-80"/>
    <n v="-80"/>
    <n v="-80"/>
    <n v="-85"/>
    <m/>
  </r>
  <r>
    <n v="200000198"/>
    <x v="104"/>
    <x v="1"/>
    <m/>
    <x v="1"/>
    <x v="10"/>
    <x v="11"/>
    <n v="319.5"/>
    <s v="Vicky Allen"/>
    <x v="1"/>
    <m/>
    <m/>
    <m/>
    <m/>
    <m/>
    <m/>
    <m/>
    <m/>
    <m/>
    <n v="0"/>
    <m/>
    <m/>
    <n v="-200"/>
    <n v="0"/>
    <n v="-200"/>
    <n v="0"/>
    <n v="0"/>
    <n v="0"/>
    <n v="0"/>
    <m/>
    <n v="0"/>
    <n v="0"/>
    <n v="0"/>
    <n v="0"/>
    <m/>
    <n v="10"/>
    <n v="0"/>
    <n v="0"/>
    <n v="5"/>
    <m/>
  </r>
  <r>
    <n v="200000198"/>
    <x v="104"/>
    <x v="1"/>
    <m/>
    <x v="1"/>
    <x v="10"/>
    <x v="11"/>
    <n v="319.5"/>
    <s v="Vicky Allen"/>
    <x v="2"/>
    <m/>
    <m/>
    <m/>
    <m/>
    <m/>
    <m/>
    <m/>
    <m/>
    <m/>
    <n v="0"/>
    <m/>
    <m/>
    <n v="205"/>
    <n v="0"/>
    <n v="0"/>
    <n v="225"/>
    <n v="180"/>
    <n v="160"/>
    <n v="150"/>
    <n v="715"/>
    <n v="170"/>
    <n v="125"/>
    <n v="70"/>
    <n v="30"/>
    <n v="0"/>
    <n v="0"/>
    <n v="0"/>
    <n v="0"/>
    <n v="0"/>
    <n v="0"/>
  </r>
  <r>
    <n v="200000198"/>
    <x v="104"/>
    <x v="1"/>
    <m/>
    <x v="1"/>
    <x v="10"/>
    <x v="11"/>
    <n v="319.5"/>
    <s v="Vicky Allen"/>
    <x v="3"/>
    <n v="0"/>
    <n v="0"/>
    <n v="0"/>
    <n v="0"/>
    <m/>
    <n v="0"/>
    <n v="0"/>
    <n v="0"/>
    <n v="0"/>
    <m/>
    <n v="0"/>
    <n v="0"/>
    <n v="0"/>
    <n v="0"/>
    <m/>
    <n v="153"/>
    <n v="153"/>
    <n v="77"/>
    <n v="59"/>
    <n v="442"/>
    <n v="30"/>
    <n v="0"/>
    <n v="0"/>
    <n v="0"/>
    <n v="0"/>
    <n v="70"/>
    <n v="80"/>
    <n v="80"/>
    <n v="80"/>
    <n v="0"/>
  </r>
  <r>
    <n v="200000198"/>
    <x v="104"/>
    <x v="1"/>
    <m/>
    <x v="1"/>
    <x v="10"/>
    <x v="11"/>
    <n v="319.5"/>
    <s v="Vicky Allen"/>
    <x v="4"/>
    <m/>
    <m/>
    <m/>
    <m/>
    <m/>
    <m/>
    <m/>
    <m/>
    <m/>
    <n v="0"/>
    <n v="0"/>
    <n v="0"/>
    <n v="0"/>
    <n v="0"/>
    <n v="0"/>
    <n v="225"/>
    <n v="180"/>
    <n v="160"/>
    <n v="150"/>
    <n v="715"/>
    <n v="170"/>
    <n v="125"/>
    <n v="70"/>
    <n v="30"/>
    <n v="0"/>
    <n v="70"/>
    <n v="80"/>
    <n v="80"/>
    <n v="80"/>
    <n v="0"/>
  </r>
  <r>
    <n v="200000198"/>
    <x v="104"/>
    <x v="1"/>
    <m/>
    <x v="1"/>
    <x v="10"/>
    <x v="11"/>
    <n v="319.5"/>
    <s v="Vicky Allen"/>
    <x v="5"/>
    <n v="443"/>
    <n v="651"/>
    <n v="589"/>
    <n v="657"/>
    <m/>
    <n v="454"/>
    <n v="403"/>
    <n v="360"/>
    <n v="423"/>
    <n v="0"/>
    <n v="281"/>
    <n v="289"/>
    <n v="277"/>
    <n v="206"/>
    <n v="1053"/>
    <n v="184"/>
    <n v="176"/>
    <n v="128"/>
    <n v="167"/>
    <n v="655"/>
    <n v="103"/>
    <n v="100"/>
    <n v="76"/>
    <n v="106"/>
    <n v="0"/>
    <n v="97.953539823008853"/>
    <n v="85.17699115044249"/>
    <n v="76.659292035398238"/>
    <n v="102.21238938053098"/>
    <n v="0"/>
  </r>
  <r>
    <n v="200000198"/>
    <x v="104"/>
    <x v="1"/>
    <m/>
    <x v="1"/>
    <x v="10"/>
    <x v="11"/>
    <n v="319.5"/>
    <s v="Vicky Allen"/>
    <x v="6"/>
    <n v="0"/>
    <n v="0"/>
    <n v="0"/>
    <n v="0"/>
    <n v="0"/>
    <n v="0"/>
    <n v="0"/>
    <n v="0"/>
    <n v="0"/>
    <n v="0"/>
    <n v="0"/>
    <n v="0"/>
    <n v="0"/>
    <n v="0"/>
    <n v="0"/>
    <n v="0"/>
    <n v="0"/>
    <n v="0"/>
    <n v="0"/>
    <n v="0"/>
    <n v="0"/>
    <n v="21"/>
    <n v="15"/>
    <n v="19"/>
    <m/>
    <n v="17"/>
    <n v="0"/>
    <n v="0"/>
    <n v="0"/>
    <m/>
  </r>
  <r>
    <n v="200000198"/>
    <x v="104"/>
    <x v="1"/>
    <m/>
    <x v="1"/>
    <x v="10"/>
    <x v="11"/>
    <n v="319.5"/>
    <s v="Vicky Allen"/>
    <x v="7"/>
    <m/>
    <m/>
    <m/>
    <m/>
    <m/>
    <m/>
    <m/>
    <m/>
    <m/>
    <m/>
    <m/>
    <m/>
    <m/>
    <m/>
    <m/>
    <n v="219"/>
    <n v="183"/>
    <n v="140"/>
    <n v="197"/>
    <n v="0"/>
    <n v="108"/>
    <n v="103"/>
    <n v="77"/>
    <n v="102"/>
    <n v="0"/>
    <n v="0"/>
    <n v="0"/>
    <n v="0"/>
    <n v="0"/>
    <n v="0"/>
  </r>
  <r>
    <n v="200000198"/>
    <x v="104"/>
    <x v="1"/>
    <n v="50"/>
    <x v="1"/>
    <x v="10"/>
    <x v="11"/>
    <n v="319.5"/>
    <s v="Vicky Allen"/>
    <x v="8"/>
    <n v="160"/>
    <n v="133"/>
    <n v="183"/>
    <n v="178"/>
    <m/>
    <n v="153"/>
    <n v="140"/>
    <n v="139"/>
    <n v="81"/>
    <n v="0"/>
    <n v="139"/>
    <n v="181"/>
    <n v="141"/>
    <n v="76"/>
    <n v="76"/>
    <n v="107"/>
    <n v="111"/>
    <n v="135"/>
    <n v="98"/>
    <m/>
    <n v="157"/>
    <n v="180"/>
    <n v="173"/>
    <n v="101"/>
    <m/>
    <n v="3.0464601769911468"/>
    <n v="-82.130530973451343"/>
    <n v="-158.78982300884957"/>
    <n v="-261.00221238938053"/>
    <m/>
  </r>
  <r>
    <n v="200000198"/>
    <x v="104"/>
    <x v="1"/>
    <n v="50"/>
    <x v="1"/>
    <x v="10"/>
    <x v="11"/>
    <n v="319.5"/>
    <s v="Vicky Allen"/>
    <x v="9"/>
    <n v="160"/>
    <n v="133"/>
    <n v="183"/>
    <n v="178"/>
    <m/>
    <n v="153"/>
    <n v="140"/>
    <n v="139"/>
    <n v="81"/>
    <n v="0"/>
    <n v="139"/>
    <n v="181"/>
    <n v="141"/>
    <n v="76"/>
    <n v="76"/>
    <n v="107"/>
    <n v="111"/>
    <n v="135"/>
    <n v="98"/>
    <m/>
    <n v="157"/>
    <n v="180"/>
    <n v="173"/>
    <n v="101"/>
    <m/>
    <n v="83.046460176991147"/>
    <n v="77.869469026548671"/>
    <n v="81.210176991150433"/>
    <n v="63.997787610619454"/>
    <m/>
  </r>
  <r>
    <n v="200000198"/>
    <x v="104"/>
    <x v="1"/>
    <m/>
    <x v="1"/>
    <x v="10"/>
    <x v="11"/>
    <n v="319.5"/>
    <s v="Vicky Allen"/>
    <x v="10"/>
    <n v="104120"/>
    <n v="86549.75"/>
    <n v="119087.25"/>
    <n v="115833.5"/>
    <n v="0"/>
    <n v="99564.75"/>
    <n v="91105"/>
    <n v="90454.25"/>
    <n v="52710.75"/>
    <n v="0"/>
    <n v="90454.25"/>
    <n v="117785.75"/>
    <n v="91755.75"/>
    <n v="24282"/>
    <n v="24282"/>
    <n v="34186.5"/>
    <n v="35464.5"/>
    <n v="43132.5"/>
    <n v="31311"/>
    <m/>
    <n v="50161.5"/>
    <n v="57510"/>
    <n v="55273.5"/>
    <n v="32269.5"/>
    <m/>
    <n v="26533.344026548672"/>
    <n v="24879.295353982299"/>
    <n v="25946.651548672562"/>
    <n v="20447.293141592916"/>
    <m/>
  </r>
  <r>
    <n v="200000198"/>
    <x v="104"/>
    <x v="1"/>
    <m/>
    <x v="1"/>
    <x v="10"/>
    <x v="11"/>
    <n v="319.5"/>
    <s v="Vicky Allen"/>
    <x v="11"/>
    <m/>
    <m/>
    <m/>
    <m/>
    <n v="0"/>
    <m/>
    <m/>
    <m/>
    <m/>
    <n v="0"/>
    <n v="90454.25"/>
    <n v="117785.75"/>
    <n v="91755.75"/>
    <n v="24282"/>
    <n v="24282"/>
    <n v="34186.5"/>
    <n v="35464.5"/>
    <n v="43132.5"/>
    <n v="31311"/>
    <m/>
    <n v="50161.5"/>
    <n v="57510"/>
    <n v="55273.5"/>
    <n v="32269.5"/>
    <m/>
    <n v="973.34402654867142"/>
    <n v="0"/>
    <n v="0"/>
    <n v="0"/>
    <m/>
  </r>
  <r>
    <n v="200000198"/>
    <x v="104"/>
    <x v="1"/>
    <m/>
    <x v="1"/>
    <x v="10"/>
    <x v="11"/>
    <n v="319.5"/>
    <s v="Vicky Allen"/>
    <x v="12"/>
    <m/>
    <m/>
    <m/>
    <m/>
    <m/>
    <m/>
    <m/>
    <m/>
    <m/>
    <m/>
    <m/>
    <m/>
    <m/>
    <n v="185"/>
    <n v="185"/>
    <n v="225"/>
    <n v="180"/>
    <n v="160"/>
    <n v="150"/>
    <n v="715"/>
    <n v="170"/>
    <n v="125"/>
    <n v="70"/>
    <n v="30"/>
    <n v="0"/>
    <n v="80"/>
    <n v="80"/>
    <n v="80"/>
    <n v="85"/>
    <n v="0"/>
  </r>
  <r>
    <n v="200000229"/>
    <x v="105"/>
    <x v="1"/>
    <m/>
    <x v="1"/>
    <x v="18"/>
    <x v="11"/>
    <n v="1624.16"/>
    <s v="Linda Trautwein"/>
    <x v="0"/>
    <m/>
    <m/>
    <m/>
    <m/>
    <m/>
    <m/>
    <m/>
    <m/>
    <m/>
    <n v="0"/>
    <n v="0"/>
    <n v="0"/>
    <n v="175"/>
    <n v="-20"/>
    <n v="155"/>
    <n v="0"/>
    <n v="0"/>
    <n v="0"/>
    <n v="0"/>
    <m/>
    <n v="0"/>
    <n v="0"/>
    <n v="0"/>
    <n v="0"/>
    <m/>
    <n v="-15"/>
    <n v="-11"/>
    <n v="-2"/>
    <n v="0"/>
    <m/>
  </r>
  <r>
    <n v="200000229"/>
    <x v="105"/>
    <x v="1"/>
    <m/>
    <x v="1"/>
    <x v="18"/>
    <x v="11"/>
    <n v="1624.16"/>
    <s v="Linda Trautwein"/>
    <x v="1"/>
    <m/>
    <m/>
    <m/>
    <m/>
    <m/>
    <m/>
    <m/>
    <m/>
    <m/>
    <n v="0"/>
    <m/>
    <m/>
    <n v="-30"/>
    <n v="0"/>
    <n v="-30"/>
    <n v="0"/>
    <n v="0"/>
    <n v="0"/>
    <n v="0"/>
    <m/>
    <n v="0"/>
    <n v="0"/>
    <n v="0"/>
    <n v="0"/>
    <m/>
    <n v="0"/>
    <n v="1"/>
    <n v="-2"/>
    <n v="0"/>
    <m/>
  </r>
  <r>
    <n v="200000229"/>
    <x v="105"/>
    <x v="1"/>
    <m/>
    <x v="1"/>
    <x v="18"/>
    <x v="11"/>
    <n v="1624.16"/>
    <s v="Linda Trautwein"/>
    <x v="2"/>
    <m/>
    <m/>
    <m/>
    <m/>
    <m/>
    <m/>
    <m/>
    <m/>
    <m/>
    <n v="0"/>
    <m/>
    <m/>
    <n v="175"/>
    <n v="0"/>
    <n v="0"/>
    <n v="25"/>
    <n v="34"/>
    <n v="27"/>
    <n v="40"/>
    <n v="126"/>
    <n v="25"/>
    <n v="50"/>
    <n v="29"/>
    <n v="27"/>
    <n v="0"/>
    <n v="0"/>
    <n v="0"/>
    <n v="0"/>
    <n v="0"/>
    <n v="0"/>
  </r>
  <r>
    <n v="200000229"/>
    <x v="105"/>
    <x v="1"/>
    <m/>
    <x v="1"/>
    <x v="18"/>
    <x v="11"/>
    <n v="1624.16"/>
    <s v="Linda Trautwein"/>
    <x v="3"/>
    <n v="0"/>
    <n v="0"/>
    <n v="0"/>
    <n v="0"/>
    <m/>
    <n v="0"/>
    <n v="0"/>
    <n v="0"/>
    <n v="0"/>
    <m/>
    <n v="0"/>
    <n v="0"/>
    <n v="0"/>
    <n v="0"/>
    <m/>
    <n v="30.104895104895103"/>
    <n v="34.405594405594407"/>
    <n v="38.706293706293707"/>
    <n v="51.608391608391607"/>
    <n v="154.82517482517483"/>
    <n v="25"/>
    <n v="35"/>
    <n v="37"/>
    <n v="55"/>
    <n v="0"/>
    <n v="15"/>
    <n v="10"/>
    <n v="4"/>
    <n v="0"/>
    <n v="0"/>
  </r>
  <r>
    <n v="200000229"/>
    <x v="105"/>
    <x v="1"/>
    <m/>
    <x v="1"/>
    <x v="18"/>
    <x v="11"/>
    <n v="1624.16"/>
    <s v="Linda Trautwein"/>
    <x v="4"/>
    <m/>
    <m/>
    <m/>
    <m/>
    <m/>
    <m/>
    <m/>
    <m/>
    <m/>
    <n v="0"/>
    <n v="0"/>
    <n v="0"/>
    <n v="0"/>
    <n v="0"/>
    <n v="0"/>
    <n v="25"/>
    <n v="34"/>
    <n v="27"/>
    <n v="40"/>
    <n v="126"/>
    <n v="25"/>
    <n v="50"/>
    <n v="29"/>
    <n v="27"/>
    <n v="0"/>
    <n v="15"/>
    <n v="10"/>
    <n v="4"/>
    <n v="0"/>
    <n v="0"/>
  </r>
  <r>
    <n v="200000229"/>
    <x v="105"/>
    <x v="1"/>
    <m/>
    <x v="1"/>
    <x v="18"/>
    <x v="11"/>
    <n v="1624.16"/>
    <s v="Linda Trautwein"/>
    <x v="5"/>
    <n v="27"/>
    <n v="39"/>
    <n v="36"/>
    <n v="51"/>
    <m/>
    <n v="37"/>
    <n v="46"/>
    <n v="61"/>
    <n v="52"/>
    <n v="0"/>
    <n v="32"/>
    <n v="21"/>
    <n v="40"/>
    <n v="25"/>
    <n v="118"/>
    <n v="23"/>
    <n v="26"/>
    <n v="28"/>
    <n v="31"/>
    <n v="108"/>
    <n v="36"/>
    <n v="36"/>
    <n v="26"/>
    <n v="30"/>
    <n v="0"/>
    <n v="21.052631578947366"/>
    <n v="12.631578947368421"/>
    <n v="12.631578947368421"/>
    <n v="4.2105263157894735"/>
    <n v="0"/>
  </r>
  <r>
    <n v="200000229"/>
    <x v="105"/>
    <x v="1"/>
    <m/>
    <x v="1"/>
    <x v="18"/>
    <x v="11"/>
    <n v="1624.16"/>
    <s v="Linda Trautwein"/>
    <x v="6"/>
    <n v="0"/>
    <n v="0"/>
    <n v="0"/>
    <n v="0"/>
    <n v="0"/>
    <n v="0"/>
    <n v="0"/>
    <n v="0"/>
    <n v="0"/>
    <n v="0"/>
    <n v="0"/>
    <n v="0"/>
    <n v="0"/>
    <n v="0"/>
    <n v="0"/>
    <n v="0"/>
    <n v="0"/>
    <n v="0"/>
    <n v="0"/>
    <n v="0"/>
    <n v="20"/>
    <n v="3"/>
    <n v="8"/>
    <n v="9"/>
    <m/>
    <n v="3"/>
    <n v="0"/>
    <n v="0"/>
    <n v="0"/>
    <m/>
  </r>
  <r>
    <n v="200000229"/>
    <x v="105"/>
    <x v="1"/>
    <m/>
    <x v="1"/>
    <x v="18"/>
    <x v="11"/>
    <n v="1624.16"/>
    <s v="Linda Trautwein"/>
    <x v="7"/>
    <m/>
    <m/>
    <m/>
    <m/>
    <m/>
    <m/>
    <m/>
    <m/>
    <m/>
    <m/>
    <m/>
    <m/>
    <m/>
    <m/>
    <m/>
    <n v="26"/>
    <n v="30"/>
    <n v="30"/>
    <n v="37"/>
    <n v="0"/>
    <n v="40"/>
    <n v="39"/>
    <n v="30"/>
    <n v="37"/>
    <n v="0"/>
    <n v="0"/>
    <n v="0"/>
    <n v="0"/>
    <n v="0"/>
    <n v="0"/>
  </r>
  <r>
    <n v="200000229"/>
    <x v="105"/>
    <x v="1"/>
    <n v="20"/>
    <x v="1"/>
    <x v="18"/>
    <x v="11"/>
    <n v="1624.16"/>
    <s v="Linda Trautwein"/>
    <x v="8"/>
    <n v="18"/>
    <n v="24"/>
    <n v="8"/>
    <n v="19"/>
    <m/>
    <n v="8"/>
    <n v="13"/>
    <n v="51"/>
    <n v="23"/>
    <n v="0"/>
    <n v="57"/>
    <n v="61"/>
    <n v="49"/>
    <n v="21"/>
    <n v="21"/>
    <n v="25"/>
    <n v="33"/>
    <n v="30"/>
    <n v="34"/>
    <m/>
    <n v="22"/>
    <n v="33"/>
    <n v="34"/>
    <n v="27"/>
    <m/>
    <n v="5.9473684210526336"/>
    <n v="-6.6842105263157876"/>
    <n v="-19.315789473684209"/>
    <n v="-23.526315789473681"/>
    <m/>
  </r>
  <r>
    <n v="200000229"/>
    <x v="105"/>
    <x v="1"/>
    <n v="20"/>
    <x v="1"/>
    <x v="18"/>
    <x v="11"/>
    <n v="1624.16"/>
    <s v="Linda Trautwein"/>
    <x v="9"/>
    <n v="18"/>
    <n v="24"/>
    <n v="8"/>
    <n v="19"/>
    <m/>
    <n v="8"/>
    <n v="13"/>
    <n v="51"/>
    <n v="23"/>
    <n v="0"/>
    <n v="57"/>
    <n v="61"/>
    <n v="49"/>
    <n v="21"/>
    <n v="21"/>
    <n v="25"/>
    <n v="33"/>
    <n v="30"/>
    <n v="34"/>
    <m/>
    <n v="22"/>
    <n v="33"/>
    <n v="34"/>
    <n v="27"/>
    <m/>
    <n v="20.947368421052634"/>
    <n v="19.315789473684212"/>
    <n v="8.6842105263157912"/>
    <n v="4.4736842105263177"/>
    <m/>
  </r>
  <r>
    <n v="200000229"/>
    <x v="105"/>
    <x v="1"/>
    <m/>
    <x v="1"/>
    <x v="18"/>
    <x v="11"/>
    <n v="1624.16"/>
    <s v="Linda Trautwein"/>
    <x v="10"/>
    <n v="31641.660000000007"/>
    <n v="42188.880000000005"/>
    <n v="14062.960000000003"/>
    <n v="33399.530000000006"/>
    <n v="0"/>
    <n v="14062.960000000003"/>
    <n v="22852.310000000005"/>
    <n v="89651.370000000024"/>
    <n v="40431.010000000009"/>
    <n v="0"/>
    <n v="100198.59000000003"/>
    <n v="107230.07000000002"/>
    <n v="86135.630000000019"/>
    <n v="34107.360000000001"/>
    <n v="34107.360000000001"/>
    <n v="40604"/>
    <n v="53597.280000000006"/>
    <n v="48724.800000000003"/>
    <n v="55221.440000000002"/>
    <m/>
    <n v="35731.520000000004"/>
    <n v="53597.280000000006"/>
    <n v="55221.440000000002"/>
    <n v="43852.32"/>
    <m/>
    <n v="34021.877894736848"/>
    <n v="31371.932631578951"/>
    <n v="14104.547368421056"/>
    <n v="7265.9789473684241"/>
    <m/>
  </r>
  <r>
    <n v="200000229"/>
    <x v="105"/>
    <x v="1"/>
    <m/>
    <x v="1"/>
    <x v="18"/>
    <x v="11"/>
    <n v="1624.16"/>
    <s v="Linda Trautwein"/>
    <x v="11"/>
    <m/>
    <m/>
    <m/>
    <m/>
    <n v="0"/>
    <m/>
    <m/>
    <m/>
    <m/>
    <n v="0"/>
    <n v="100198.59000000003"/>
    <n v="107230.07000000002"/>
    <n v="86135.630000000019"/>
    <n v="34107.360000000001"/>
    <n v="34107.360000000001"/>
    <n v="40604"/>
    <n v="53597.280000000006"/>
    <n v="48724.800000000003"/>
    <n v="55221.440000000002"/>
    <m/>
    <n v="35731.520000000004"/>
    <n v="53597.280000000006"/>
    <n v="55221.440000000002"/>
    <n v="43852.32"/>
    <m/>
    <n v="9659.4778947368468"/>
    <n v="0"/>
    <n v="0"/>
    <n v="0"/>
    <m/>
  </r>
  <r>
    <n v="200000229"/>
    <x v="105"/>
    <x v="1"/>
    <m/>
    <x v="1"/>
    <x v="18"/>
    <x v="11"/>
    <n v="1624.16"/>
    <s v="Linda Trautwein"/>
    <x v="12"/>
    <m/>
    <m/>
    <m/>
    <m/>
    <m/>
    <m/>
    <m/>
    <m/>
    <m/>
    <m/>
    <m/>
    <m/>
    <m/>
    <n v="20"/>
    <n v="20"/>
    <n v="25"/>
    <n v="34"/>
    <n v="27"/>
    <n v="40"/>
    <n v="126"/>
    <n v="25"/>
    <n v="50"/>
    <n v="29"/>
    <n v="27"/>
    <n v="0"/>
    <n v="15"/>
    <n v="11"/>
    <n v="2"/>
    <n v="0"/>
    <n v="0"/>
  </r>
  <r>
    <n v="200000233"/>
    <x v="106"/>
    <x v="1"/>
    <m/>
    <x v="1"/>
    <x v="18"/>
    <x v="11"/>
    <n v="1019.65"/>
    <s v="Linda Trautwein"/>
    <x v="0"/>
    <m/>
    <m/>
    <m/>
    <m/>
    <m/>
    <m/>
    <m/>
    <m/>
    <m/>
    <n v="0"/>
    <n v="0"/>
    <n v="0"/>
    <n v="29"/>
    <n v="-5"/>
    <n v="24"/>
    <n v="0"/>
    <n v="0"/>
    <n v="0"/>
    <n v="0"/>
    <m/>
    <n v="0"/>
    <n v="0"/>
    <n v="0"/>
    <n v="0"/>
    <m/>
    <n v="-2"/>
    <n v="0"/>
    <n v="0"/>
    <n v="0"/>
    <m/>
  </r>
  <r>
    <n v="200000233"/>
    <x v="106"/>
    <x v="1"/>
    <m/>
    <x v="1"/>
    <x v="18"/>
    <x v="11"/>
    <n v="1019.65"/>
    <s v="Linda Trautwein"/>
    <x v="1"/>
    <m/>
    <m/>
    <m/>
    <m/>
    <m/>
    <m/>
    <m/>
    <m/>
    <m/>
    <n v="0"/>
    <m/>
    <m/>
    <n v="0"/>
    <n v="0"/>
    <n v="0"/>
    <n v="0"/>
    <n v="0"/>
    <n v="0"/>
    <n v="0"/>
    <m/>
    <n v="0"/>
    <n v="0"/>
    <n v="0"/>
    <n v="0"/>
    <m/>
    <n v="2"/>
    <n v="0"/>
    <n v="0"/>
    <n v="0"/>
    <m/>
  </r>
  <r>
    <n v="200000233"/>
    <x v="106"/>
    <x v="1"/>
    <m/>
    <x v="1"/>
    <x v="18"/>
    <x v="11"/>
    <n v="1019.65"/>
    <s v="Linda Trautwein"/>
    <x v="2"/>
    <m/>
    <m/>
    <m/>
    <m/>
    <m/>
    <m/>
    <m/>
    <m/>
    <m/>
    <n v="0"/>
    <m/>
    <m/>
    <n v="29"/>
    <n v="0"/>
    <n v="0"/>
    <n v="0"/>
    <n v="5"/>
    <n v="11"/>
    <n v="10"/>
    <n v="26"/>
    <n v="10"/>
    <n v="10"/>
    <n v="6"/>
    <n v="7"/>
    <n v="0"/>
    <n v="0"/>
    <n v="0"/>
    <n v="0"/>
    <n v="0"/>
    <n v="0"/>
  </r>
  <r>
    <n v="200000233"/>
    <x v="106"/>
    <x v="1"/>
    <m/>
    <x v="1"/>
    <x v="18"/>
    <x v="11"/>
    <n v="1019.65"/>
    <s v="Linda Trautwein"/>
    <x v="3"/>
    <n v="0"/>
    <n v="0"/>
    <n v="0"/>
    <n v="0"/>
    <m/>
    <n v="0"/>
    <n v="0"/>
    <n v="0"/>
    <n v="0"/>
    <m/>
    <n v="0"/>
    <n v="0"/>
    <n v="0"/>
    <n v="0"/>
    <m/>
    <n v="0"/>
    <n v="0"/>
    <n v="7"/>
    <n v="9"/>
    <n v="16"/>
    <n v="5"/>
    <n v="4"/>
    <n v="8"/>
    <n v="12"/>
    <n v="0"/>
    <n v="0"/>
    <n v="0"/>
    <n v="0"/>
    <n v="0"/>
    <n v="0"/>
  </r>
  <r>
    <n v="200000233"/>
    <x v="106"/>
    <x v="1"/>
    <m/>
    <x v="1"/>
    <x v="18"/>
    <x v="11"/>
    <n v="1019.65"/>
    <s v="Linda Trautwein"/>
    <x v="4"/>
    <m/>
    <m/>
    <m/>
    <m/>
    <m/>
    <m/>
    <m/>
    <m/>
    <m/>
    <n v="0"/>
    <n v="0"/>
    <n v="0"/>
    <n v="0"/>
    <n v="0"/>
    <n v="0"/>
    <n v="0"/>
    <n v="5"/>
    <n v="11"/>
    <n v="10"/>
    <n v="26"/>
    <n v="10"/>
    <n v="10"/>
    <n v="6"/>
    <n v="7"/>
    <n v="0"/>
    <n v="0"/>
    <n v="0"/>
    <n v="0"/>
    <n v="0"/>
    <n v="0"/>
  </r>
  <r>
    <n v="200000233"/>
    <x v="106"/>
    <x v="1"/>
    <m/>
    <x v="1"/>
    <x v="18"/>
    <x v="11"/>
    <n v="1019.65"/>
    <s v="Linda Trautwein"/>
    <x v="5"/>
    <n v="7"/>
    <n v="8"/>
    <n v="17"/>
    <n v="10"/>
    <m/>
    <n v="9"/>
    <n v="13"/>
    <n v="8"/>
    <n v="11"/>
    <n v="0"/>
    <n v="5"/>
    <n v="4"/>
    <n v="5"/>
    <n v="15"/>
    <n v="29"/>
    <n v="6"/>
    <n v="7"/>
    <n v="8"/>
    <n v="10"/>
    <n v="31"/>
    <n v="7"/>
    <n v="6"/>
    <n v="7"/>
    <n v="9"/>
    <n v="0"/>
    <n v="4.7697368421052637"/>
    <n v="2.861842105263158"/>
    <n v="2.861842105263158"/>
    <n v="0.95394736842105265"/>
    <n v="0"/>
  </r>
  <r>
    <n v="200000233"/>
    <x v="106"/>
    <x v="1"/>
    <m/>
    <x v="1"/>
    <x v="18"/>
    <x v="11"/>
    <n v="1019.65"/>
    <s v="Linda Trautwein"/>
    <x v="6"/>
    <n v="0"/>
    <n v="0"/>
    <n v="0"/>
    <n v="0"/>
    <n v="0"/>
    <n v="0"/>
    <n v="0"/>
    <n v="0"/>
    <n v="0"/>
    <n v="0"/>
    <n v="0"/>
    <n v="0"/>
    <n v="0"/>
    <n v="0"/>
    <n v="0"/>
    <n v="0"/>
    <n v="0"/>
    <n v="0"/>
    <n v="0"/>
    <n v="0"/>
    <n v="6"/>
    <n v="0"/>
    <n v="1"/>
    <n v="6"/>
    <m/>
    <n v="0"/>
    <n v="0"/>
    <n v="0"/>
    <n v="0"/>
    <m/>
  </r>
  <r>
    <n v="200000233"/>
    <x v="106"/>
    <x v="1"/>
    <m/>
    <x v="1"/>
    <x v="18"/>
    <x v="11"/>
    <n v="1019.65"/>
    <s v="Linda Trautwein"/>
    <x v="7"/>
    <m/>
    <m/>
    <m/>
    <m/>
    <m/>
    <m/>
    <m/>
    <m/>
    <m/>
    <m/>
    <m/>
    <m/>
    <m/>
    <m/>
    <m/>
    <n v="10"/>
    <n v="10"/>
    <n v="10"/>
    <n v="9"/>
    <n v="0"/>
    <n v="10"/>
    <n v="4"/>
    <n v="8"/>
    <n v="14"/>
    <n v="0"/>
    <n v="0"/>
    <n v="0"/>
    <n v="0"/>
    <n v="0"/>
    <n v="0"/>
  </r>
  <r>
    <n v="200000233"/>
    <x v="106"/>
    <x v="1"/>
    <n v="7"/>
    <x v="1"/>
    <x v="18"/>
    <x v="11"/>
    <n v="1019.65"/>
    <s v="Linda Trautwein"/>
    <x v="8"/>
    <n v="10"/>
    <n v="11"/>
    <n v="1"/>
    <n v="21"/>
    <m/>
    <n v="9"/>
    <n v="15"/>
    <n v="20"/>
    <n v="20"/>
    <n v="0"/>
    <n v="29"/>
    <n v="26"/>
    <n v="20"/>
    <n v="20"/>
    <n v="20"/>
    <n v="12"/>
    <n v="9"/>
    <n v="9"/>
    <n v="11"/>
    <m/>
    <n v="12"/>
    <n v="18"/>
    <n v="18"/>
    <n v="12"/>
    <m/>
    <n v="7.2302631578947363"/>
    <n v="4.3684210526315788"/>
    <n v="1.5065789473684208"/>
    <n v="0.55263157894736814"/>
    <m/>
  </r>
  <r>
    <n v="200000233"/>
    <x v="106"/>
    <x v="1"/>
    <n v="7"/>
    <x v="1"/>
    <x v="18"/>
    <x v="11"/>
    <n v="1019.65"/>
    <s v="Linda Trautwein"/>
    <x v="9"/>
    <n v="10"/>
    <n v="11"/>
    <n v="1"/>
    <n v="21"/>
    <m/>
    <n v="9"/>
    <n v="15"/>
    <n v="20"/>
    <n v="20"/>
    <n v="0"/>
    <n v="29"/>
    <n v="26"/>
    <n v="20"/>
    <n v="20"/>
    <n v="20"/>
    <n v="12"/>
    <n v="9"/>
    <n v="9"/>
    <n v="11"/>
    <m/>
    <n v="12"/>
    <n v="18"/>
    <n v="18"/>
    <n v="12"/>
    <m/>
    <n v="9.2302631578947363"/>
    <n v="6.3684210526315788"/>
    <n v="3.5065789473684208"/>
    <n v="2.5526315789473681"/>
    <m/>
  </r>
  <r>
    <n v="200000233"/>
    <x v="106"/>
    <x v="1"/>
    <m/>
    <x v="1"/>
    <x v="18"/>
    <x v="11"/>
    <n v="1019.65"/>
    <s v="Linda Trautwein"/>
    <x v="10"/>
    <n v="13335.1"/>
    <n v="14668.61"/>
    <n v="1333.51"/>
    <n v="28003.71"/>
    <n v="0"/>
    <n v="12001.59"/>
    <n v="20002.650000000001"/>
    <n v="26670.2"/>
    <n v="26670.2"/>
    <n v="0"/>
    <n v="38671.79"/>
    <n v="34671.26"/>
    <n v="26670.2"/>
    <n v="20393"/>
    <n v="20393"/>
    <n v="12235.8"/>
    <n v="9176.85"/>
    <n v="9176.85"/>
    <n v="11216.15"/>
    <m/>
    <n v="12235.8"/>
    <n v="18353.7"/>
    <n v="18353.7"/>
    <n v="12235.8"/>
    <m/>
    <n v="9411.6378289473669"/>
    <n v="6493.5605263157895"/>
    <n v="3575.4832236842103"/>
    <n v="2602.7907894736841"/>
    <m/>
  </r>
  <r>
    <n v="200000233"/>
    <x v="106"/>
    <x v="1"/>
    <m/>
    <x v="1"/>
    <x v="18"/>
    <x v="11"/>
    <n v="1019.65"/>
    <s v="Linda Trautwein"/>
    <x v="11"/>
    <m/>
    <m/>
    <m/>
    <m/>
    <n v="0"/>
    <m/>
    <m/>
    <m/>
    <m/>
    <n v="0"/>
    <n v="38671.79"/>
    <n v="34671.26"/>
    <n v="26670.2"/>
    <n v="20393"/>
    <n v="20393"/>
    <n v="12235.8"/>
    <n v="9176.85"/>
    <n v="9176.85"/>
    <n v="11216.15"/>
    <m/>
    <n v="12235.8"/>
    <n v="18353.7"/>
    <n v="18353.7"/>
    <n v="12235.8"/>
    <m/>
    <n v="7372.3378289473676"/>
    <n v="4454.2605263157893"/>
    <n v="1536.1832236842101"/>
    <n v="563.49078947368389"/>
    <m/>
  </r>
  <r>
    <n v="200000233"/>
    <x v="106"/>
    <x v="1"/>
    <m/>
    <x v="1"/>
    <x v="18"/>
    <x v="11"/>
    <n v="1019.65"/>
    <s v="Linda Trautwein"/>
    <x v="12"/>
    <m/>
    <m/>
    <m/>
    <m/>
    <m/>
    <m/>
    <m/>
    <m/>
    <m/>
    <m/>
    <m/>
    <m/>
    <m/>
    <n v="5"/>
    <n v="5"/>
    <n v="0"/>
    <n v="5"/>
    <n v="11"/>
    <n v="10"/>
    <n v="26"/>
    <n v="10"/>
    <n v="10"/>
    <n v="6"/>
    <n v="7"/>
    <n v="0"/>
    <n v="2"/>
    <n v="0"/>
    <n v="0"/>
    <n v="0"/>
    <n v="0"/>
  </r>
  <r>
    <n v="200000234"/>
    <x v="107"/>
    <x v="1"/>
    <m/>
    <x v="1"/>
    <x v="5"/>
    <x v="11"/>
    <n v="631.76"/>
    <s v="Sharon Bibbo"/>
    <x v="0"/>
    <m/>
    <m/>
    <m/>
    <m/>
    <m/>
    <m/>
    <m/>
    <m/>
    <m/>
    <n v="0"/>
    <n v="0"/>
    <n v="0"/>
    <n v="105"/>
    <n v="-35"/>
    <n v="70"/>
    <n v="0"/>
    <n v="0"/>
    <n v="0"/>
    <n v="0"/>
    <m/>
    <n v="0"/>
    <n v="0"/>
    <n v="0"/>
    <n v="0"/>
    <m/>
    <n v="-25"/>
    <n v="-25"/>
    <n v="-25"/>
    <n v="-33"/>
    <m/>
  </r>
  <r>
    <n v="200000234"/>
    <x v="107"/>
    <x v="1"/>
    <m/>
    <x v="1"/>
    <x v="5"/>
    <x v="11"/>
    <n v="631.76"/>
    <s v="Sharon Bibbo"/>
    <x v="1"/>
    <m/>
    <m/>
    <m/>
    <m/>
    <m/>
    <m/>
    <m/>
    <m/>
    <m/>
    <n v="0"/>
    <m/>
    <m/>
    <n v="-15"/>
    <n v="0"/>
    <n v="-15"/>
    <n v="0"/>
    <n v="0"/>
    <n v="0"/>
    <n v="0"/>
    <m/>
    <n v="0"/>
    <n v="0"/>
    <n v="0"/>
    <n v="0"/>
    <m/>
    <n v="0"/>
    <n v="-3"/>
    <n v="3"/>
    <n v="3"/>
    <m/>
  </r>
  <r>
    <n v="200000234"/>
    <x v="107"/>
    <x v="1"/>
    <m/>
    <x v="1"/>
    <x v="5"/>
    <x v="11"/>
    <n v="631.76"/>
    <s v="Sharon Bibbo"/>
    <x v="2"/>
    <m/>
    <m/>
    <m/>
    <m/>
    <m/>
    <m/>
    <m/>
    <m/>
    <m/>
    <n v="0"/>
    <m/>
    <m/>
    <n v="105"/>
    <n v="0"/>
    <n v="0"/>
    <n v="51"/>
    <n v="26"/>
    <n v="30"/>
    <n v="29"/>
    <n v="136"/>
    <n v="45"/>
    <n v="38"/>
    <n v="25"/>
    <n v="10"/>
    <n v="118"/>
    <n v="0"/>
    <n v="0"/>
    <n v="0"/>
    <n v="0"/>
    <n v="0"/>
  </r>
  <r>
    <n v="200000234"/>
    <x v="107"/>
    <x v="1"/>
    <m/>
    <x v="1"/>
    <x v="5"/>
    <x v="11"/>
    <n v="631.76"/>
    <s v="Sharon Bibbo"/>
    <x v="3"/>
    <n v="0"/>
    <n v="0"/>
    <n v="0"/>
    <n v="0"/>
    <m/>
    <n v="0"/>
    <n v="0"/>
    <n v="0"/>
    <n v="0"/>
    <m/>
    <n v="0"/>
    <n v="0"/>
    <n v="0"/>
    <n v="0"/>
    <m/>
    <n v="18"/>
    <n v="35"/>
    <n v="30"/>
    <n v="30"/>
    <n v="113"/>
    <n v="20"/>
    <n v="35"/>
    <n v="35"/>
    <n v="40"/>
    <n v="130"/>
    <n v="25"/>
    <n v="28"/>
    <n v="22"/>
    <n v="30"/>
    <n v="105"/>
  </r>
  <r>
    <n v="200000234"/>
    <x v="107"/>
    <x v="1"/>
    <m/>
    <x v="1"/>
    <x v="5"/>
    <x v="11"/>
    <n v="631.76"/>
    <s v="Sharon Bibbo"/>
    <x v="4"/>
    <m/>
    <m/>
    <m/>
    <m/>
    <m/>
    <m/>
    <m/>
    <m/>
    <m/>
    <n v="0"/>
    <n v="0"/>
    <n v="0"/>
    <n v="0"/>
    <n v="0"/>
    <n v="0"/>
    <n v="51"/>
    <n v="26"/>
    <n v="30"/>
    <n v="29"/>
    <n v="136"/>
    <n v="45"/>
    <n v="38"/>
    <n v="25"/>
    <n v="10"/>
    <n v="118"/>
    <n v="25"/>
    <n v="28"/>
    <n v="22"/>
    <n v="30"/>
    <n v="105"/>
  </r>
  <r>
    <n v="200000234"/>
    <x v="107"/>
    <x v="1"/>
    <m/>
    <x v="1"/>
    <x v="5"/>
    <x v="11"/>
    <n v="631.76"/>
    <s v="Sharon Bibbo"/>
    <x v="5"/>
    <n v="23"/>
    <n v="28"/>
    <n v="20"/>
    <n v="32"/>
    <m/>
    <n v="22"/>
    <n v="30"/>
    <n v="16"/>
    <n v="28"/>
    <n v="96"/>
    <n v="16"/>
    <n v="34"/>
    <n v="25"/>
    <n v="30"/>
    <n v="105"/>
    <n v="20"/>
    <n v="33"/>
    <n v="33"/>
    <n v="28"/>
    <n v="114"/>
    <n v="32"/>
    <n v="16"/>
    <n v="25"/>
    <n v="31"/>
    <n v="104"/>
    <n v="25"/>
    <n v="28"/>
    <n v="25"/>
    <n v="35"/>
    <n v="113"/>
  </r>
  <r>
    <n v="200000234"/>
    <x v="107"/>
    <x v="1"/>
    <m/>
    <x v="1"/>
    <x v="5"/>
    <x v="11"/>
    <n v="631.76"/>
    <s v="Sharon Bibbo"/>
    <x v="6"/>
    <n v="0"/>
    <n v="0"/>
    <n v="0"/>
    <n v="0"/>
    <n v="0"/>
    <n v="0"/>
    <n v="0"/>
    <n v="0"/>
    <n v="0"/>
    <n v="0"/>
    <n v="0"/>
    <n v="0"/>
    <n v="0"/>
    <n v="0"/>
    <n v="0"/>
    <n v="0"/>
    <n v="0"/>
    <n v="0"/>
    <n v="0"/>
    <n v="0"/>
    <n v="0"/>
    <n v="7"/>
    <n v="6"/>
    <n v="4"/>
    <m/>
    <n v="7"/>
    <n v="0"/>
    <n v="0"/>
    <n v="0"/>
    <m/>
  </r>
  <r>
    <n v="200000234"/>
    <x v="107"/>
    <x v="1"/>
    <m/>
    <x v="1"/>
    <x v="5"/>
    <x v="11"/>
    <n v="631.76"/>
    <s v="Sharon Bibbo"/>
    <x v="7"/>
    <m/>
    <m/>
    <m/>
    <m/>
    <m/>
    <m/>
    <m/>
    <m/>
    <m/>
    <m/>
    <m/>
    <m/>
    <m/>
    <m/>
    <m/>
    <n v="25"/>
    <n v="32"/>
    <n v="37"/>
    <n v="36"/>
    <n v="130"/>
    <n v="28"/>
    <n v="22"/>
    <n v="27"/>
    <n v="30"/>
    <n v="107"/>
    <n v="0"/>
    <n v="0"/>
    <n v="0"/>
    <n v="0"/>
    <n v="0"/>
  </r>
  <r>
    <n v="200000234"/>
    <x v="107"/>
    <x v="1"/>
    <n v="10"/>
    <x v="1"/>
    <x v="5"/>
    <x v="11"/>
    <n v="631.76"/>
    <s v="Sharon Bibbo"/>
    <x v="8"/>
    <n v="13"/>
    <n v="11"/>
    <n v="9"/>
    <n v="6"/>
    <m/>
    <n v="15"/>
    <n v="32"/>
    <n v="16"/>
    <n v="5"/>
    <n v="68"/>
    <n v="34"/>
    <n v="28"/>
    <n v="9"/>
    <n v="10"/>
    <n v="10"/>
    <n v="23"/>
    <n v="26"/>
    <n v="19"/>
    <n v="12"/>
    <m/>
    <n v="29"/>
    <n v="45"/>
    <n v="43"/>
    <n v="25"/>
    <m/>
    <n v="0"/>
    <n v="-28"/>
    <n v="-53"/>
    <n v="-88"/>
    <m/>
  </r>
  <r>
    <n v="200000234"/>
    <x v="107"/>
    <x v="1"/>
    <n v="10"/>
    <x v="1"/>
    <x v="5"/>
    <x v="11"/>
    <n v="631.76"/>
    <s v="Sharon Bibbo"/>
    <x v="9"/>
    <n v="13"/>
    <n v="11"/>
    <n v="9"/>
    <n v="6"/>
    <m/>
    <n v="15"/>
    <n v="32"/>
    <n v="16"/>
    <n v="5"/>
    <n v="68"/>
    <n v="34"/>
    <n v="28"/>
    <n v="9"/>
    <n v="10"/>
    <n v="10"/>
    <n v="23"/>
    <n v="26"/>
    <n v="19"/>
    <n v="12"/>
    <m/>
    <n v="29"/>
    <n v="45"/>
    <n v="43"/>
    <n v="25"/>
    <m/>
    <n v="25"/>
    <n v="22"/>
    <n v="22"/>
    <n v="20"/>
    <m/>
  </r>
  <r>
    <n v="200000234"/>
    <x v="107"/>
    <x v="1"/>
    <m/>
    <x v="1"/>
    <x v="5"/>
    <x v="11"/>
    <n v="631.76"/>
    <s v="Sharon Bibbo"/>
    <x v="10"/>
    <n v="8952.06"/>
    <n v="7574.82"/>
    <n v="6197.58"/>
    <n v="4131.72"/>
    <n v="26856.18"/>
    <n v="10329.299999999999"/>
    <n v="22035.84"/>
    <n v="11017.92"/>
    <n v="3443.1"/>
    <n v="46826.159999999996"/>
    <n v="23413.08"/>
    <n v="19281.36"/>
    <n v="6197.58"/>
    <n v="6317.6"/>
    <n v="6317.6"/>
    <n v="14530.48"/>
    <n v="16425.759999999998"/>
    <n v="12003.44"/>
    <n v="7581.12"/>
    <m/>
    <n v="18321.04"/>
    <n v="28429.200000000001"/>
    <n v="27165.68"/>
    <n v="15794"/>
    <m/>
    <n v="15794"/>
    <n v="13898.72"/>
    <n v="13898.72"/>
    <n v="12635.2"/>
    <m/>
  </r>
  <r>
    <n v="200000234"/>
    <x v="107"/>
    <x v="1"/>
    <m/>
    <x v="1"/>
    <x v="5"/>
    <x v="11"/>
    <n v="631.76"/>
    <s v="Sharon Bibbo"/>
    <x v="11"/>
    <m/>
    <m/>
    <m/>
    <m/>
    <n v="0"/>
    <m/>
    <m/>
    <m/>
    <m/>
    <n v="0"/>
    <n v="23413.08"/>
    <n v="19281.36"/>
    <n v="6197.58"/>
    <n v="6317.6"/>
    <n v="6317.6"/>
    <n v="14530.48"/>
    <n v="16425.759999999998"/>
    <n v="12003.44"/>
    <n v="7581.12"/>
    <m/>
    <n v="18321.04"/>
    <n v="28429.200000000001"/>
    <n v="27165.68"/>
    <n v="15794"/>
    <m/>
    <n v="0"/>
    <n v="0"/>
    <n v="0"/>
    <n v="0"/>
    <m/>
  </r>
  <r>
    <n v="200000234"/>
    <x v="107"/>
    <x v="1"/>
    <m/>
    <x v="1"/>
    <x v="5"/>
    <x v="11"/>
    <n v="631.76"/>
    <s v="Sharon Bibbo"/>
    <x v="12"/>
    <m/>
    <m/>
    <m/>
    <m/>
    <m/>
    <m/>
    <m/>
    <m/>
    <m/>
    <m/>
    <m/>
    <m/>
    <m/>
    <n v="35"/>
    <n v="35"/>
    <n v="51"/>
    <n v="26"/>
    <n v="30"/>
    <n v="29"/>
    <n v="136"/>
    <n v="45"/>
    <n v="38"/>
    <n v="25"/>
    <n v="10"/>
    <n v="118"/>
    <n v="25"/>
    <n v="25"/>
    <n v="25"/>
    <n v="33"/>
    <n v="108"/>
  </r>
  <r>
    <n v="200000255"/>
    <x v="108"/>
    <x v="1"/>
    <m/>
    <x v="1"/>
    <x v="7"/>
    <x v="1"/>
    <n v="329.86"/>
    <s v="Linda Trautwein"/>
    <x v="0"/>
    <m/>
    <m/>
    <m/>
    <m/>
    <m/>
    <m/>
    <m/>
    <m/>
    <m/>
    <n v="0"/>
    <n v="0"/>
    <n v="0"/>
    <n v="4"/>
    <n v="0"/>
    <n v="4"/>
    <n v="0"/>
    <n v="0"/>
    <n v="0"/>
    <n v="0"/>
    <m/>
    <n v="0"/>
    <n v="0"/>
    <n v="0"/>
    <n v="0"/>
    <m/>
    <n v="-5"/>
    <n v="-5"/>
    <n v="-5"/>
    <n v="-8"/>
    <m/>
  </r>
  <r>
    <n v="200000255"/>
    <x v="108"/>
    <x v="1"/>
    <m/>
    <x v="1"/>
    <x v="7"/>
    <x v="1"/>
    <n v="329.86"/>
    <s v="Linda Trautwein"/>
    <x v="1"/>
    <m/>
    <m/>
    <m/>
    <m/>
    <m/>
    <m/>
    <m/>
    <m/>
    <m/>
    <n v="0"/>
    <m/>
    <m/>
    <n v="0"/>
    <n v="0"/>
    <n v="0"/>
    <n v="0"/>
    <n v="0"/>
    <n v="0"/>
    <n v="0"/>
    <m/>
    <n v="0"/>
    <n v="0"/>
    <n v="0"/>
    <n v="0"/>
    <m/>
    <n v="0"/>
    <n v="-1"/>
    <n v="-2"/>
    <n v="-2"/>
    <m/>
  </r>
  <r>
    <n v="200000255"/>
    <x v="108"/>
    <x v="1"/>
    <m/>
    <x v="1"/>
    <x v="7"/>
    <x v="1"/>
    <n v="329.86"/>
    <s v="Linda Trautwein"/>
    <x v="2"/>
    <m/>
    <m/>
    <m/>
    <m/>
    <m/>
    <m/>
    <m/>
    <m/>
    <m/>
    <n v="0"/>
    <m/>
    <m/>
    <n v="4"/>
    <n v="0"/>
    <n v="0"/>
    <n v="0"/>
    <n v="0"/>
    <n v="0"/>
    <n v="0"/>
    <n v="0"/>
    <n v="0"/>
    <n v="7"/>
    <n v="7"/>
    <n v="5"/>
    <n v="0"/>
    <n v="0"/>
    <n v="0"/>
    <n v="0"/>
    <n v="0"/>
    <n v="0"/>
  </r>
  <r>
    <n v="200000255"/>
    <x v="108"/>
    <x v="1"/>
    <m/>
    <x v="1"/>
    <x v="7"/>
    <x v="1"/>
    <n v="329.86"/>
    <s v="Linda Trautwein"/>
    <x v="3"/>
    <n v="0"/>
    <n v="0"/>
    <n v="0"/>
    <n v="0"/>
    <m/>
    <n v="0"/>
    <n v="0"/>
    <n v="0"/>
    <n v="0"/>
    <m/>
    <n v="0"/>
    <n v="0"/>
    <n v="0"/>
    <n v="0"/>
    <m/>
    <n v="0"/>
    <n v="0"/>
    <n v="0"/>
    <n v="0"/>
    <n v="0"/>
    <n v="0"/>
    <n v="0"/>
    <n v="0"/>
    <n v="0"/>
    <n v="0"/>
    <n v="5"/>
    <n v="6"/>
    <n v="7"/>
    <n v="10"/>
    <n v="0"/>
  </r>
  <r>
    <n v="200000255"/>
    <x v="108"/>
    <x v="1"/>
    <m/>
    <x v="1"/>
    <x v="7"/>
    <x v="1"/>
    <n v="329.86"/>
    <s v="Linda Trautwein"/>
    <x v="4"/>
    <m/>
    <m/>
    <m/>
    <m/>
    <m/>
    <m/>
    <m/>
    <m/>
    <m/>
    <n v="0"/>
    <n v="0"/>
    <n v="0"/>
    <n v="0"/>
    <n v="0"/>
    <n v="0"/>
    <n v="0"/>
    <n v="0"/>
    <n v="0"/>
    <n v="0"/>
    <n v="0"/>
    <n v="0"/>
    <n v="7"/>
    <n v="7"/>
    <n v="5"/>
    <n v="0"/>
    <n v="5"/>
    <n v="6"/>
    <n v="7"/>
    <n v="10"/>
    <n v="0"/>
  </r>
  <r>
    <n v="200000255"/>
    <x v="108"/>
    <x v="1"/>
    <m/>
    <x v="1"/>
    <x v="7"/>
    <x v="1"/>
    <n v="329.86"/>
    <s v="Linda Trautwein"/>
    <x v="5"/>
    <n v="1"/>
    <n v="0"/>
    <n v="1"/>
    <n v="0"/>
    <m/>
    <n v="0"/>
    <n v="0"/>
    <n v="4"/>
    <n v="1"/>
    <n v="0"/>
    <n v="0"/>
    <n v="0"/>
    <n v="0"/>
    <n v="1"/>
    <n v="1"/>
    <n v="0"/>
    <n v="0"/>
    <n v="3"/>
    <n v="0"/>
    <n v="3"/>
    <n v="0"/>
    <n v="1"/>
    <n v="3"/>
    <n v="-2"/>
    <n v="0"/>
    <n v="7"/>
    <n v="7"/>
    <n v="7"/>
    <n v="10"/>
    <n v="0"/>
  </r>
  <r>
    <n v="200000255"/>
    <x v="108"/>
    <x v="1"/>
    <m/>
    <x v="1"/>
    <x v="7"/>
    <x v="1"/>
    <n v="329.86"/>
    <s v="Linda Trautwein"/>
    <x v="6"/>
    <n v="0"/>
    <n v="0"/>
    <n v="0"/>
    <n v="0"/>
    <n v="0"/>
    <n v="0"/>
    <n v="0"/>
    <n v="0"/>
    <n v="0"/>
    <n v="0"/>
    <n v="0"/>
    <n v="0"/>
    <n v="0"/>
    <n v="0"/>
    <n v="0"/>
    <n v="0"/>
    <n v="0"/>
    <n v="0"/>
    <n v="0"/>
    <n v="0"/>
    <n v="0"/>
    <n v="0"/>
    <n v="1"/>
    <n v="3"/>
    <m/>
    <n v="0"/>
    <n v="0"/>
    <n v="0"/>
    <n v="0"/>
    <m/>
  </r>
  <r>
    <n v="200000255"/>
    <x v="108"/>
    <x v="1"/>
    <m/>
    <x v="1"/>
    <x v="7"/>
    <x v="1"/>
    <n v="329.86"/>
    <s v="Linda Trautwein"/>
    <x v="7"/>
    <m/>
    <m/>
    <m/>
    <m/>
    <m/>
    <m/>
    <m/>
    <m/>
    <m/>
    <m/>
    <m/>
    <m/>
    <m/>
    <m/>
    <m/>
    <n v="1"/>
    <n v="0"/>
    <n v="2"/>
    <n v="3"/>
    <n v="0"/>
    <n v="0"/>
    <n v="0"/>
    <n v="1"/>
    <n v="0"/>
    <n v="0"/>
    <n v="0"/>
    <n v="0"/>
    <n v="0"/>
    <n v="0"/>
    <n v="0"/>
  </r>
  <r>
    <n v="200000255"/>
    <x v="108"/>
    <x v="1"/>
    <m/>
    <x v="1"/>
    <x v="7"/>
    <x v="1"/>
    <n v="329.86"/>
    <s v="Linda Trautwein"/>
    <x v="8"/>
    <n v="4"/>
    <n v="3"/>
    <n v="2"/>
    <n v="2"/>
    <m/>
    <n v="2"/>
    <n v="0"/>
    <n v="0"/>
    <n v="0"/>
    <n v="0"/>
    <n v="1"/>
    <n v="1"/>
    <n v="1"/>
    <n v="0"/>
    <n v="0"/>
    <n v="0"/>
    <n v="0"/>
    <n v="0"/>
    <n v="0"/>
    <m/>
    <n v="5"/>
    <n v="12"/>
    <n v="18"/>
    <n v="23"/>
    <m/>
    <n v="16"/>
    <n v="9"/>
    <n v="2"/>
    <n v="-8"/>
    <m/>
  </r>
  <r>
    <n v="200000255"/>
    <x v="108"/>
    <x v="1"/>
    <m/>
    <x v="1"/>
    <x v="7"/>
    <x v="1"/>
    <n v="329.86"/>
    <s v="Linda Trautwein"/>
    <x v="9"/>
    <n v="4"/>
    <n v="3"/>
    <n v="2"/>
    <n v="2"/>
    <m/>
    <n v="2"/>
    <n v="0"/>
    <n v="0"/>
    <n v="0"/>
    <n v="0"/>
    <n v="1"/>
    <n v="1"/>
    <n v="1"/>
    <n v="0"/>
    <n v="0"/>
    <n v="0"/>
    <n v="0"/>
    <n v="0"/>
    <n v="0"/>
    <m/>
    <n v="5"/>
    <n v="12"/>
    <n v="18"/>
    <n v="23"/>
    <m/>
    <n v="21"/>
    <n v="19"/>
    <n v="17"/>
    <n v="15"/>
    <m/>
  </r>
  <r>
    <n v="200000255"/>
    <x v="108"/>
    <x v="1"/>
    <m/>
    <x v="1"/>
    <x v="7"/>
    <x v="1"/>
    <n v="329.86"/>
    <s v="Linda Trautwein"/>
    <x v="10"/>
    <n v="12989.68"/>
    <n v="9742.26"/>
    <n v="6494.84"/>
    <n v="6494.84"/>
    <n v="0"/>
    <n v="6494.84"/>
    <n v="0"/>
    <n v="0"/>
    <n v="0"/>
    <n v="0"/>
    <n v="3247.42"/>
    <n v="3247.42"/>
    <n v="3247.42"/>
    <n v="0"/>
    <n v="0"/>
    <n v="0"/>
    <n v="0"/>
    <n v="0"/>
    <n v="0"/>
    <m/>
    <n v="1649.3000000000002"/>
    <n v="3958.32"/>
    <n v="5937.4800000000005"/>
    <n v="7586.7800000000007"/>
    <m/>
    <n v="6927.06"/>
    <n v="6267.34"/>
    <n v="5607.62"/>
    <n v="4947.9000000000005"/>
    <m/>
  </r>
  <r>
    <n v="200000255"/>
    <x v="108"/>
    <x v="1"/>
    <m/>
    <x v="1"/>
    <x v="7"/>
    <x v="1"/>
    <n v="329.86"/>
    <s v="Linda Trautwein"/>
    <x v="11"/>
    <m/>
    <m/>
    <m/>
    <m/>
    <n v="0"/>
    <m/>
    <m/>
    <m/>
    <m/>
    <n v="0"/>
    <n v="3247.42"/>
    <n v="3247.42"/>
    <n v="3247.42"/>
    <n v="0"/>
    <n v="0"/>
    <n v="0"/>
    <n v="0"/>
    <n v="0"/>
    <n v="0"/>
    <m/>
    <n v="1649.3000000000002"/>
    <n v="3958.32"/>
    <n v="5937.4800000000005"/>
    <n v="7586.7800000000007"/>
    <m/>
    <n v="5277.76"/>
    <n v="2968.7400000000002"/>
    <n v="659.72"/>
    <n v="0"/>
    <m/>
  </r>
  <r>
    <n v="200000255"/>
    <x v="108"/>
    <x v="1"/>
    <m/>
    <x v="1"/>
    <x v="7"/>
    <x v="1"/>
    <n v="329.86"/>
    <s v="Linda Trautwein"/>
    <x v="12"/>
    <m/>
    <m/>
    <m/>
    <m/>
    <m/>
    <m/>
    <m/>
    <m/>
    <m/>
    <m/>
    <m/>
    <m/>
    <m/>
    <n v="0"/>
    <n v="0"/>
    <m/>
    <m/>
    <m/>
    <n v="0"/>
    <n v="0"/>
    <n v="0"/>
    <n v="7"/>
    <n v="7"/>
    <n v="5"/>
    <n v="0"/>
    <n v="5"/>
    <n v="5"/>
    <n v="5"/>
    <n v="8"/>
    <n v="0"/>
  </r>
  <r>
    <n v="200000268"/>
    <x v="109"/>
    <x v="1"/>
    <m/>
    <x v="1"/>
    <x v="5"/>
    <x v="11"/>
    <n v="958.95"/>
    <s v="Vicky Allen"/>
    <x v="0"/>
    <m/>
    <m/>
    <m/>
    <m/>
    <m/>
    <m/>
    <m/>
    <m/>
    <m/>
    <n v="0"/>
    <n v="0"/>
    <n v="0"/>
    <n v="0"/>
    <n v="0"/>
    <n v="0"/>
    <n v="0"/>
    <n v="0"/>
    <n v="0"/>
    <n v="0"/>
    <m/>
    <n v="0"/>
    <n v="0"/>
    <n v="0"/>
    <n v="0"/>
    <m/>
    <n v="0"/>
    <n v="0"/>
    <n v="0"/>
    <n v="0"/>
    <m/>
  </r>
  <r>
    <n v="200000268"/>
    <x v="109"/>
    <x v="1"/>
    <m/>
    <x v="1"/>
    <x v="5"/>
    <x v="11"/>
    <n v="958.95"/>
    <s v="Vicky Allen"/>
    <x v="1"/>
    <m/>
    <m/>
    <m/>
    <m/>
    <m/>
    <m/>
    <m/>
    <m/>
    <m/>
    <n v="0"/>
    <m/>
    <m/>
    <n v="0"/>
    <n v="0"/>
    <n v="0"/>
    <n v="0"/>
    <n v="0"/>
    <n v="0"/>
    <n v="0"/>
    <m/>
    <n v="0"/>
    <n v="0"/>
    <n v="0"/>
    <n v="0"/>
    <m/>
    <n v="0"/>
    <n v="0"/>
    <n v="0"/>
    <n v="0"/>
    <m/>
  </r>
  <r>
    <n v="200000268"/>
    <x v="109"/>
    <x v="1"/>
    <m/>
    <x v="1"/>
    <x v="5"/>
    <x v="11"/>
    <n v="958.95"/>
    <s v="Vicky Allen"/>
    <x v="2"/>
    <m/>
    <m/>
    <m/>
    <m/>
    <m/>
    <m/>
    <m/>
    <m/>
    <m/>
    <n v="0"/>
    <m/>
    <m/>
    <n v="0"/>
    <n v="0"/>
    <n v="0"/>
    <n v="0"/>
    <n v="0"/>
    <n v="0"/>
    <n v="0"/>
    <n v="0"/>
    <n v="0"/>
    <n v="0"/>
    <n v="0"/>
    <n v="0"/>
    <n v="0"/>
    <n v="0"/>
    <n v="0"/>
    <n v="0"/>
    <n v="0"/>
    <n v="0"/>
  </r>
  <r>
    <n v="200000268"/>
    <x v="109"/>
    <x v="1"/>
    <m/>
    <x v="1"/>
    <x v="5"/>
    <x v="11"/>
    <n v="958.95"/>
    <s v="Vicky Allen"/>
    <x v="3"/>
    <n v="0"/>
    <n v="0"/>
    <n v="0"/>
    <n v="0"/>
    <m/>
    <n v="0"/>
    <n v="0"/>
    <n v="0"/>
    <n v="0"/>
    <m/>
    <n v="0"/>
    <n v="0"/>
    <n v="0"/>
    <n v="0"/>
    <m/>
    <n v="0"/>
    <n v="0"/>
    <n v="0"/>
    <n v="0"/>
    <n v="0"/>
    <n v="0"/>
    <n v="0"/>
    <n v="0"/>
    <n v="0"/>
    <n v="0"/>
    <n v="0"/>
    <n v="0"/>
    <n v="0"/>
    <n v="0"/>
    <n v="0"/>
  </r>
  <r>
    <n v="200000268"/>
    <x v="109"/>
    <x v="1"/>
    <m/>
    <x v="1"/>
    <x v="5"/>
    <x v="11"/>
    <n v="958.95"/>
    <s v="Vicky Allen"/>
    <x v="4"/>
    <m/>
    <m/>
    <m/>
    <m/>
    <m/>
    <m/>
    <m/>
    <m/>
    <m/>
    <n v="0"/>
    <n v="0"/>
    <n v="0"/>
    <n v="0"/>
    <n v="0"/>
    <n v="0"/>
    <n v="0"/>
    <n v="0"/>
    <n v="0"/>
    <n v="0"/>
    <n v="0"/>
    <n v="0"/>
    <n v="0"/>
    <n v="0"/>
    <n v="0"/>
    <n v="0"/>
    <n v="0"/>
    <n v="0"/>
    <n v="0"/>
    <n v="0"/>
    <n v="0"/>
  </r>
  <r>
    <n v="200000268"/>
    <x v="109"/>
    <x v="1"/>
    <m/>
    <x v="1"/>
    <x v="5"/>
    <x v="11"/>
    <n v="958.95"/>
    <s v="Vicky Allen"/>
    <x v="5"/>
    <n v="0"/>
    <n v="0"/>
    <n v="0"/>
    <n v="0"/>
    <m/>
    <n v="0"/>
    <n v="0"/>
    <n v="0"/>
    <n v="0"/>
    <n v="0"/>
    <n v="0"/>
    <n v="0"/>
    <n v="0"/>
    <n v="0"/>
    <n v="0"/>
    <n v="0"/>
    <n v="0"/>
    <n v="0"/>
    <n v="0"/>
    <n v="0"/>
    <n v="4"/>
    <n v="1"/>
    <n v="1"/>
    <n v="5"/>
    <n v="11"/>
    <n v="3"/>
    <n v="3"/>
    <n v="3"/>
    <n v="3"/>
    <n v="12"/>
  </r>
  <r>
    <n v="200000268"/>
    <x v="109"/>
    <x v="1"/>
    <m/>
    <x v="1"/>
    <x v="5"/>
    <x v="11"/>
    <n v="958.95"/>
    <s v="Vicky Allen"/>
    <x v="6"/>
    <n v="0"/>
    <n v="0"/>
    <n v="0"/>
    <n v="0"/>
    <n v="0"/>
    <n v="0"/>
    <n v="0"/>
    <n v="0"/>
    <n v="0"/>
    <n v="0"/>
    <n v="0"/>
    <n v="0"/>
    <n v="0"/>
    <n v="0"/>
    <n v="0"/>
    <n v="0"/>
    <n v="0"/>
    <n v="0"/>
    <n v="0"/>
    <n v="0"/>
    <n v="0"/>
    <n v="0"/>
    <n v="1"/>
    <n v="0"/>
    <m/>
    <n v="0"/>
    <n v="0"/>
    <n v="0"/>
    <n v="0"/>
    <m/>
  </r>
  <r>
    <n v="200000268"/>
    <x v="109"/>
    <x v="1"/>
    <m/>
    <x v="1"/>
    <x v="5"/>
    <x v="11"/>
    <n v="958.95"/>
    <s v="Vicky Allen"/>
    <x v="7"/>
    <m/>
    <m/>
    <m/>
    <m/>
    <m/>
    <m/>
    <m/>
    <m/>
    <m/>
    <m/>
    <m/>
    <m/>
    <m/>
    <m/>
    <m/>
    <n v="1"/>
    <n v="5"/>
    <n v="6"/>
    <n v="3"/>
    <n v="15"/>
    <n v="3"/>
    <n v="3"/>
    <n v="3"/>
    <n v="7"/>
    <n v="16"/>
    <n v="0"/>
    <n v="0"/>
    <n v="0"/>
    <n v="0"/>
    <n v="0"/>
  </r>
  <r>
    <n v="200000268"/>
    <x v="109"/>
    <x v="1"/>
    <m/>
    <x v="1"/>
    <x v="5"/>
    <x v="11"/>
    <n v="958.95"/>
    <s v="Vicky Allen"/>
    <x v="8"/>
    <n v="0"/>
    <n v="0"/>
    <n v="0"/>
    <n v="0"/>
    <m/>
    <n v="0"/>
    <n v="0"/>
    <n v="0"/>
    <n v="0"/>
    <n v="0"/>
    <n v="0"/>
    <n v="0"/>
    <n v="0"/>
    <n v="0"/>
    <n v="0"/>
    <n v="0"/>
    <n v="0"/>
    <n v="0"/>
    <n v="0"/>
    <m/>
    <n v="38"/>
    <n v="35"/>
    <n v="32"/>
    <n v="26"/>
    <m/>
    <n v="23"/>
    <n v="20"/>
    <n v="17"/>
    <n v="14"/>
    <m/>
  </r>
  <r>
    <n v="200000268"/>
    <x v="109"/>
    <x v="1"/>
    <m/>
    <x v="1"/>
    <x v="5"/>
    <x v="11"/>
    <n v="958.95"/>
    <s v="Vicky Allen"/>
    <x v="9"/>
    <n v="0"/>
    <n v="0"/>
    <n v="0"/>
    <n v="0"/>
    <m/>
    <n v="0"/>
    <n v="0"/>
    <n v="0"/>
    <n v="0"/>
    <n v="0"/>
    <n v="0"/>
    <n v="0"/>
    <n v="0"/>
    <n v="0"/>
    <n v="0"/>
    <n v="0"/>
    <n v="0"/>
    <n v="0"/>
    <n v="0"/>
    <m/>
    <n v="38"/>
    <n v="35"/>
    <n v="32"/>
    <n v="26"/>
    <m/>
    <n v="23"/>
    <n v="20"/>
    <n v="17"/>
    <n v="14"/>
    <m/>
  </r>
  <r>
    <n v="200000268"/>
    <x v="109"/>
    <x v="1"/>
    <m/>
    <x v="1"/>
    <x v="5"/>
    <x v="11"/>
    <n v="958.95"/>
    <s v="Vicky Allen"/>
    <x v="10"/>
    <n v="0"/>
    <n v="0"/>
    <n v="0"/>
    <n v="0"/>
    <n v="0"/>
    <n v="0"/>
    <n v="0"/>
    <n v="0"/>
    <n v="0"/>
    <n v="0"/>
    <n v="0"/>
    <n v="0"/>
    <n v="0"/>
    <n v="0"/>
    <n v="0"/>
    <n v="0"/>
    <n v="0"/>
    <n v="0"/>
    <n v="0"/>
    <m/>
    <n v="36440.1"/>
    <n v="33563.25"/>
    <n v="30686.400000000001"/>
    <n v="24932.7"/>
    <m/>
    <n v="22055.850000000002"/>
    <n v="19179"/>
    <n v="16302.150000000001"/>
    <n v="13425.300000000001"/>
    <m/>
  </r>
  <r>
    <n v="200000268"/>
    <x v="109"/>
    <x v="1"/>
    <m/>
    <x v="1"/>
    <x v="5"/>
    <x v="11"/>
    <n v="958.95"/>
    <s v="Vicky Allen"/>
    <x v="11"/>
    <m/>
    <m/>
    <m/>
    <m/>
    <n v="0"/>
    <m/>
    <m/>
    <m/>
    <m/>
    <n v="0"/>
    <n v="0"/>
    <n v="0"/>
    <n v="0"/>
    <n v="0"/>
    <n v="0"/>
    <n v="0"/>
    <n v="0"/>
    <n v="0"/>
    <n v="0"/>
    <m/>
    <n v="36440.1"/>
    <n v="33563.25"/>
    <n v="30686.400000000001"/>
    <n v="24932.7"/>
    <m/>
    <n v="22055.850000000002"/>
    <n v="19179"/>
    <n v="16302.150000000001"/>
    <n v="13425.300000000001"/>
    <m/>
  </r>
  <r>
    <n v="200000268"/>
    <x v="109"/>
    <x v="1"/>
    <m/>
    <x v="1"/>
    <x v="5"/>
    <x v="11"/>
    <n v="958.95"/>
    <s v="Vicky Allen"/>
    <x v="12"/>
    <m/>
    <m/>
    <m/>
    <m/>
    <m/>
    <m/>
    <m/>
    <m/>
    <m/>
    <m/>
    <m/>
    <m/>
    <m/>
    <n v="0"/>
    <n v="0"/>
    <n v="0"/>
    <n v="0"/>
    <n v="0"/>
    <n v="0"/>
    <n v="0"/>
    <n v="0"/>
    <n v="0"/>
    <n v="0"/>
    <n v="0"/>
    <n v="0"/>
    <n v="0"/>
    <n v="0"/>
    <n v="0"/>
    <n v="0"/>
    <n v="0"/>
  </r>
  <r>
    <n v="200000275"/>
    <x v="110"/>
    <x v="1"/>
    <m/>
    <x v="1"/>
    <x v="13"/>
    <x v="11"/>
    <n v="341.57"/>
    <s v="Paul Brusco"/>
    <x v="0"/>
    <m/>
    <m/>
    <m/>
    <m/>
    <m/>
    <m/>
    <m/>
    <m/>
    <m/>
    <n v="0"/>
    <n v="0"/>
    <n v="0"/>
    <n v="2635"/>
    <n v="-350"/>
    <n v="2285"/>
    <n v="0"/>
    <n v="0"/>
    <n v="0"/>
    <n v="0"/>
    <m/>
    <n v="0"/>
    <n v="0"/>
    <n v="0"/>
    <n v="0"/>
    <m/>
    <n v="-590"/>
    <n v="-590"/>
    <n v="-580"/>
    <n v="-600"/>
    <m/>
  </r>
  <r>
    <n v="200000275"/>
    <x v="110"/>
    <x v="1"/>
    <m/>
    <x v="1"/>
    <x v="13"/>
    <x v="11"/>
    <n v="341.57"/>
    <s v="Paul Brusco"/>
    <x v="1"/>
    <m/>
    <m/>
    <m/>
    <m/>
    <m/>
    <m/>
    <m/>
    <m/>
    <m/>
    <n v="0"/>
    <m/>
    <m/>
    <n v="-485"/>
    <n v="0"/>
    <n v="-485"/>
    <n v="0"/>
    <n v="0"/>
    <n v="0"/>
    <n v="0"/>
    <m/>
    <n v="0"/>
    <n v="0"/>
    <n v="0"/>
    <n v="0"/>
    <m/>
    <n v="110"/>
    <n v="40"/>
    <n v="0"/>
    <n v="-50"/>
    <m/>
  </r>
  <r>
    <n v="200000275"/>
    <x v="110"/>
    <x v="1"/>
    <m/>
    <x v="1"/>
    <x v="13"/>
    <x v="11"/>
    <n v="341.57"/>
    <s v="Paul Brusco"/>
    <x v="2"/>
    <m/>
    <m/>
    <m/>
    <m/>
    <m/>
    <m/>
    <m/>
    <m/>
    <m/>
    <n v="0"/>
    <m/>
    <m/>
    <n v="2635"/>
    <n v="0"/>
    <n v="0"/>
    <n v="465"/>
    <n v="650"/>
    <n v="590"/>
    <n v="550"/>
    <n v="2255"/>
    <n v="400"/>
    <n v="525"/>
    <n v="540"/>
    <n v="555"/>
    <n v="0"/>
    <n v="0"/>
    <n v="0"/>
    <n v="0"/>
    <n v="0"/>
    <n v="0"/>
  </r>
  <r>
    <n v="200000275"/>
    <x v="110"/>
    <x v="1"/>
    <m/>
    <x v="1"/>
    <x v="13"/>
    <x v="11"/>
    <n v="341.57"/>
    <s v="Paul Brusco"/>
    <x v="3"/>
    <n v="0"/>
    <n v="0"/>
    <n v="0"/>
    <n v="0"/>
    <m/>
    <n v="0"/>
    <n v="0"/>
    <n v="0"/>
    <n v="0"/>
    <m/>
    <n v="0"/>
    <n v="0"/>
    <n v="0"/>
    <n v="0"/>
    <m/>
    <n v="494.9"/>
    <n v="595.9"/>
    <n v="585.79999999999995"/>
    <n v="710.03"/>
    <n v="2386.63"/>
    <n v="430"/>
    <n v="610"/>
    <n v="500"/>
    <n v="690"/>
    <n v="0"/>
    <n v="480"/>
    <n v="550"/>
    <n v="580"/>
    <n v="650"/>
    <n v="0"/>
  </r>
  <r>
    <n v="200000275"/>
    <x v="110"/>
    <x v="1"/>
    <m/>
    <x v="1"/>
    <x v="13"/>
    <x v="11"/>
    <n v="341.57"/>
    <s v="Paul Brusco"/>
    <x v="4"/>
    <m/>
    <m/>
    <m/>
    <m/>
    <m/>
    <m/>
    <m/>
    <m/>
    <m/>
    <n v="0"/>
    <n v="0"/>
    <n v="0"/>
    <n v="0"/>
    <n v="0"/>
    <n v="0"/>
    <n v="465"/>
    <n v="650"/>
    <n v="590"/>
    <n v="550"/>
    <n v="2255"/>
    <n v="400"/>
    <n v="525"/>
    <n v="540"/>
    <n v="555"/>
    <n v="0"/>
    <n v="480"/>
    <n v="550"/>
    <n v="580"/>
    <n v="650"/>
    <n v="0"/>
  </r>
  <r>
    <n v="200000275"/>
    <x v="110"/>
    <x v="1"/>
    <m/>
    <x v="1"/>
    <x v="13"/>
    <x v="11"/>
    <n v="341.57"/>
    <s v="Paul Brusco"/>
    <x v="5"/>
    <n v="0"/>
    <n v="0"/>
    <n v="0"/>
    <n v="0"/>
    <m/>
    <n v="139"/>
    <n v="357"/>
    <n v="471"/>
    <n v="580"/>
    <n v="0"/>
    <n v="374"/>
    <n v="535"/>
    <n v="504"/>
    <n v="680"/>
    <n v="2093"/>
    <n v="413"/>
    <n v="573"/>
    <n v="478"/>
    <n v="568"/>
    <n v="2032"/>
    <n v="443"/>
    <n v="504"/>
    <n v="476"/>
    <n v="687"/>
    <n v="0"/>
    <n v="506.96780394041332"/>
    <n v="551.58097068716961"/>
    <n v="536.37193656895727"/>
    <n v="679.33685728015382"/>
    <n v="0"/>
  </r>
  <r>
    <n v="200000275"/>
    <x v="110"/>
    <x v="1"/>
    <m/>
    <x v="1"/>
    <x v="13"/>
    <x v="11"/>
    <n v="341.57"/>
    <s v="Paul Brusco"/>
    <x v="6"/>
    <n v="0"/>
    <n v="0"/>
    <n v="0"/>
    <n v="0"/>
    <n v="0"/>
    <n v="0"/>
    <n v="0"/>
    <n v="0"/>
    <n v="0"/>
    <n v="0"/>
    <n v="0"/>
    <n v="0"/>
    <n v="0"/>
    <n v="0"/>
    <n v="0"/>
    <n v="0"/>
    <n v="0"/>
    <n v="0"/>
    <n v="0"/>
    <n v="0"/>
    <n v="8"/>
    <n v="76"/>
    <n v="76"/>
    <n v="102"/>
    <m/>
    <n v="103"/>
    <n v="0"/>
    <n v="0"/>
    <n v="0"/>
    <m/>
  </r>
  <r>
    <n v="200000275"/>
    <x v="110"/>
    <x v="1"/>
    <m/>
    <x v="1"/>
    <x v="13"/>
    <x v="11"/>
    <n v="341.57"/>
    <s v="Paul Brusco"/>
    <x v="7"/>
    <m/>
    <m/>
    <m/>
    <m/>
    <m/>
    <m/>
    <m/>
    <m/>
    <m/>
    <m/>
    <m/>
    <m/>
    <m/>
    <m/>
    <m/>
    <n v="489"/>
    <n v="570"/>
    <n v="474"/>
    <n v="618"/>
    <n v="0"/>
    <n v="449"/>
    <n v="514"/>
    <n v="533"/>
    <n v="694"/>
    <n v="0"/>
    <n v="0"/>
    <n v="0"/>
    <n v="0"/>
    <n v="0"/>
    <n v="0"/>
  </r>
  <r>
    <n v="200000275"/>
    <x v="110"/>
    <x v="1"/>
    <n v="200"/>
    <x v="1"/>
    <x v="13"/>
    <x v="11"/>
    <n v="341.57"/>
    <s v="Paul Brusco"/>
    <x v="8"/>
    <n v="0"/>
    <n v="0"/>
    <n v="0"/>
    <n v="0"/>
    <m/>
    <n v="86"/>
    <n v="89"/>
    <n v="95"/>
    <n v="135"/>
    <n v="0"/>
    <n v="279"/>
    <n v="434"/>
    <n v="440"/>
    <n v="131"/>
    <n v="131"/>
    <n v="98"/>
    <n v="203"/>
    <n v="322"/>
    <n v="262"/>
    <m/>
    <n v="217"/>
    <n v="235"/>
    <n v="248"/>
    <n v="123"/>
    <m/>
    <n v="-383.96780394041332"/>
    <n v="-935.54877462758293"/>
    <n v="-1471.9207111965402"/>
    <n v="-2151.2575684766939"/>
    <m/>
  </r>
  <r>
    <n v="200000275"/>
    <x v="110"/>
    <x v="1"/>
    <n v="200"/>
    <x v="1"/>
    <x v="13"/>
    <x v="11"/>
    <n v="341.57"/>
    <s v="Paul Brusco"/>
    <x v="9"/>
    <n v="0"/>
    <n v="0"/>
    <n v="0"/>
    <n v="0"/>
    <m/>
    <n v="86"/>
    <n v="89"/>
    <n v="95"/>
    <n v="135"/>
    <n v="0"/>
    <n v="279"/>
    <n v="434"/>
    <n v="440"/>
    <n v="131"/>
    <n v="131"/>
    <n v="98"/>
    <n v="203"/>
    <n v="322"/>
    <n v="262"/>
    <m/>
    <n v="217"/>
    <n v="235"/>
    <n v="248"/>
    <n v="123"/>
    <m/>
    <n v="206.03219605958668"/>
    <n v="244.45122537241707"/>
    <n v="288.0792888034598"/>
    <n v="208.74243152330598"/>
    <m/>
  </r>
  <r>
    <n v="200000275"/>
    <x v="110"/>
    <x v="1"/>
    <m/>
    <x v="1"/>
    <x v="13"/>
    <x v="11"/>
    <n v="341.57"/>
    <s v="Paul Brusco"/>
    <x v="10"/>
    <n v="0"/>
    <n v="0"/>
    <n v="0"/>
    <n v="0"/>
    <n v="0"/>
    <n v="28404.080000000002"/>
    <n v="29394.920000000002"/>
    <n v="31376.600000000002"/>
    <n v="44587.8"/>
    <n v="0"/>
    <n v="92148.12000000001"/>
    <n v="143341.52000000002"/>
    <n v="145323.20000000001"/>
    <n v="44745.67"/>
    <n v="44745.67"/>
    <n v="33473.86"/>
    <n v="69338.709999999992"/>
    <n v="109985.54"/>
    <n v="89491.34"/>
    <m/>
    <n v="74120.69"/>
    <n v="80268.95"/>
    <n v="84709.36"/>
    <n v="42013.11"/>
    <m/>
    <n v="70374.41720807302"/>
    <n v="83497.205050456498"/>
    <n v="98399.242676597758"/>
    <n v="71300.152335415623"/>
    <m/>
  </r>
  <r>
    <n v="200000275"/>
    <x v="110"/>
    <x v="1"/>
    <m/>
    <x v="1"/>
    <x v="13"/>
    <x v="11"/>
    <n v="341.57"/>
    <s v="Paul Brusco"/>
    <x v="11"/>
    <m/>
    <m/>
    <m/>
    <m/>
    <n v="0"/>
    <m/>
    <m/>
    <m/>
    <m/>
    <n v="0"/>
    <n v="92148.12000000001"/>
    <n v="143341.52000000002"/>
    <n v="145323.20000000001"/>
    <n v="44745.67"/>
    <n v="44745.67"/>
    <n v="33473.86"/>
    <n v="69338.709999999992"/>
    <n v="109985.54"/>
    <n v="89491.34"/>
    <m/>
    <n v="74120.69"/>
    <n v="80268.95"/>
    <n v="84709.36"/>
    <n v="42013.11"/>
    <m/>
    <n v="0"/>
    <n v="0"/>
    <n v="0"/>
    <n v="0"/>
    <m/>
  </r>
  <r>
    <n v="200000275"/>
    <x v="110"/>
    <x v="1"/>
    <m/>
    <x v="1"/>
    <x v="13"/>
    <x v="11"/>
    <n v="341.57"/>
    <s v="Paul Brusco"/>
    <x v="12"/>
    <m/>
    <m/>
    <m/>
    <m/>
    <m/>
    <m/>
    <m/>
    <m/>
    <m/>
    <m/>
    <m/>
    <m/>
    <m/>
    <n v="350"/>
    <n v="350"/>
    <n v="465"/>
    <n v="650"/>
    <n v="590"/>
    <n v="550"/>
    <n v="2255"/>
    <n v="400"/>
    <n v="525"/>
    <n v="540"/>
    <n v="555"/>
    <n v="0"/>
    <n v="590"/>
    <n v="590"/>
    <n v="580"/>
    <n v="600"/>
    <n v="0"/>
  </r>
  <r>
    <n v="200000276"/>
    <x v="111"/>
    <x v="1"/>
    <m/>
    <x v="1"/>
    <x v="16"/>
    <x v="11"/>
    <n v="432.22"/>
    <s v="Linda Trautwein"/>
    <x v="0"/>
    <m/>
    <m/>
    <m/>
    <m/>
    <m/>
    <m/>
    <m/>
    <m/>
    <m/>
    <n v="0"/>
    <n v="0"/>
    <n v="0"/>
    <n v="318"/>
    <n v="-80"/>
    <n v="238"/>
    <n v="0"/>
    <n v="0"/>
    <n v="0"/>
    <n v="0"/>
    <m/>
    <n v="0"/>
    <n v="0"/>
    <n v="0"/>
    <n v="0"/>
    <m/>
    <n v="-65"/>
    <n v="-60"/>
    <n v="-60"/>
    <n v="-80"/>
    <m/>
  </r>
  <r>
    <n v="200000276"/>
    <x v="111"/>
    <x v="1"/>
    <m/>
    <x v="1"/>
    <x v="16"/>
    <x v="11"/>
    <n v="432.22"/>
    <s v="Linda Trautwein"/>
    <x v="1"/>
    <m/>
    <m/>
    <m/>
    <m/>
    <m/>
    <m/>
    <m/>
    <m/>
    <m/>
    <n v="0"/>
    <m/>
    <m/>
    <n v="-70"/>
    <n v="0"/>
    <n v="-70"/>
    <n v="0"/>
    <n v="0"/>
    <n v="0"/>
    <n v="0"/>
    <m/>
    <n v="0"/>
    <n v="0"/>
    <n v="0"/>
    <n v="0"/>
    <m/>
    <n v="10"/>
    <n v="0"/>
    <n v="0"/>
    <n v="0"/>
    <m/>
  </r>
  <r>
    <n v="200000276"/>
    <x v="111"/>
    <x v="1"/>
    <m/>
    <x v="1"/>
    <x v="16"/>
    <x v="11"/>
    <n v="432.22"/>
    <s v="Linda Trautwein"/>
    <x v="2"/>
    <m/>
    <m/>
    <m/>
    <m/>
    <m/>
    <m/>
    <m/>
    <m/>
    <m/>
    <n v="0"/>
    <m/>
    <m/>
    <n v="318"/>
    <n v="0"/>
    <n v="0"/>
    <n v="75"/>
    <n v="75"/>
    <n v="80"/>
    <n v="45"/>
    <n v="275"/>
    <n v="20"/>
    <n v="75"/>
    <n v="52"/>
    <n v="72"/>
    <n v="0"/>
    <n v="0"/>
    <n v="0"/>
    <n v="0"/>
    <n v="0"/>
    <n v="0"/>
  </r>
  <r>
    <n v="200000276"/>
    <x v="111"/>
    <x v="1"/>
    <m/>
    <x v="1"/>
    <x v="16"/>
    <x v="11"/>
    <n v="432.22"/>
    <s v="Linda Trautwein"/>
    <x v="3"/>
    <n v="0"/>
    <n v="0"/>
    <n v="0"/>
    <n v="0"/>
    <m/>
    <n v="0"/>
    <n v="0"/>
    <n v="0"/>
    <n v="0"/>
    <m/>
    <n v="0"/>
    <n v="0"/>
    <n v="0"/>
    <n v="0"/>
    <m/>
    <n v="57.806731892523374"/>
    <n v="73.728460864485982"/>
    <n v="78.75"/>
    <n v="99.75"/>
    <n v="310.03519275700933"/>
    <n v="50"/>
    <n v="70"/>
    <n v="50"/>
    <n v="45"/>
    <n v="0"/>
    <n v="55"/>
    <n v="60"/>
    <n v="60"/>
    <n v="80"/>
    <n v="0"/>
  </r>
  <r>
    <n v="200000276"/>
    <x v="111"/>
    <x v="1"/>
    <m/>
    <x v="1"/>
    <x v="16"/>
    <x v="11"/>
    <n v="432.22"/>
    <s v="Linda Trautwein"/>
    <x v="4"/>
    <m/>
    <m/>
    <m/>
    <m/>
    <m/>
    <m/>
    <m/>
    <m/>
    <m/>
    <n v="0"/>
    <n v="0"/>
    <n v="0"/>
    <n v="0"/>
    <n v="0"/>
    <n v="0"/>
    <n v="75"/>
    <n v="75"/>
    <n v="80"/>
    <n v="45"/>
    <n v="275"/>
    <n v="20"/>
    <n v="75"/>
    <n v="52"/>
    <n v="72"/>
    <n v="0"/>
    <n v="55"/>
    <n v="60"/>
    <n v="60"/>
    <n v="80"/>
    <n v="0"/>
  </r>
  <r>
    <n v="200000276"/>
    <x v="111"/>
    <x v="1"/>
    <m/>
    <x v="1"/>
    <x v="16"/>
    <x v="11"/>
    <n v="432.22"/>
    <s v="Linda Trautwein"/>
    <x v="5"/>
    <n v="0"/>
    <n v="0"/>
    <n v="0"/>
    <n v="0"/>
    <m/>
    <n v="0"/>
    <n v="0"/>
    <n v="26"/>
    <n v="39"/>
    <n v="0"/>
    <n v="38"/>
    <n v="62"/>
    <n v="62"/>
    <n v="69"/>
    <n v="231"/>
    <n v="49"/>
    <n v="68"/>
    <n v="56"/>
    <n v="54"/>
    <n v="227"/>
    <n v="54"/>
    <n v="53"/>
    <n v="59"/>
    <n v="78"/>
    <n v="0"/>
    <n v="58.625660740028835"/>
    <n v="63.784718885151371"/>
    <n v="62.025949062950502"/>
    <n v="78.558385391638637"/>
    <n v="0"/>
  </r>
  <r>
    <n v="200000276"/>
    <x v="111"/>
    <x v="1"/>
    <m/>
    <x v="1"/>
    <x v="16"/>
    <x v="11"/>
    <n v="432.22"/>
    <s v="Linda Trautwein"/>
    <x v="6"/>
    <n v="0"/>
    <n v="0"/>
    <n v="0"/>
    <n v="0"/>
    <n v="0"/>
    <n v="0"/>
    <n v="0"/>
    <n v="0"/>
    <n v="0"/>
    <n v="0"/>
    <n v="0"/>
    <n v="0"/>
    <n v="0"/>
    <n v="0"/>
    <n v="0"/>
    <n v="0"/>
    <n v="0"/>
    <n v="0"/>
    <n v="0"/>
    <n v="0"/>
    <n v="44"/>
    <n v="13"/>
    <n v="10"/>
    <n v="9"/>
    <m/>
    <n v="9"/>
    <n v="0"/>
    <n v="0"/>
    <n v="0"/>
    <m/>
  </r>
  <r>
    <n v="200000276"/>
    <x v="111"/>
    <x v="1"/>
    <m/>
    <x v="1"/>
    <x v="16"/>
    <x v="11"/>
    <n v="432.22"/>
    <s v="Linda Trautwein"/>
    <x v="7"/>
    <m/>
    <m/>
    <m/>
    <m/>
    <m/>
    <m/>
    <m/>
    <m/>
    <m/>
    <m/>
    <m/>
    <m/>
    <m/>
    <m/>
    <m/>
    <n v="49"/>
    <n v="76"/>
    <n v="60"/>
    <n v="75"/>
    <n v="0"/>
    <n v="59"/>
    <n v="56"/>
    <n v="63"/>
    <n v="85"/>
    <n v="0"/>
    <n v="0"/>
    <n v="0"/>
    <n v="0"/>
    <n v="0"/>
    <n v="0"/>
  </r>
  <r>
    <n v="200000276"/>
    <x v="111"/>
    <x v="1"/>
    <n v="20"/>
    <x v="1"/>
    <x v="16"/>
    <x v="11"/>
    <n v="432.22"/>
    <s v="Linda Trautwein"/>
    <x v="8"/>
    <n v="0"/>
    <n v="0"/>
    <n v="0"/>
    <n v="0"/>
    <m/>
    <n v="0"/>
    <n v="12"/>
    <n v="9"/>
    <n v="41"/>
    <n v="0"/>
    <n v="25"/>
    <n v="13"/>
    <n v="18"/>
    <n v="39"/>
    <n v="39"/>
    <n v="67"/>
    <n v="67"/>
    <n v="87"/>
    <n v="59"/>
    <m/>
    <n v="22"/>
    <n v="45"/>
    <n v="35"/>
    <n v="27"/>
    <m/>
    <n v="-31.625660740028835"/>
    <n v="-95.410379625180212"/>
    <n v="-157.43632868813071"/>
    <n v="-235.99471407976935"/>
    <m/>
  </r>
  <r>
    <n v="200000276"/>
    <x v="111"/>
    <x v="1"/>
    <n v="20"/>
    <x v="1"/>
    <x v="16"/>
    <x v="11"/>
    <n v="432.22"/>
    <s v="Linda Trautwein"/>
    <x v="9"/>
    <n v="0"/>
    <n v="0"/>
    <n v="0"/>
    <n v="0"/>
    <m/>
    <n v="0"/>
    <n v="12"/>
    <n v="9"/>
    <n v="41"/>
    <n v="0"/>
    <n v="25"/>
    <n v="13"/>
    <n v="18"/>
    <n v="39"/>
    <n v="39"/>
    <n v="67"/>
    <n v="67"/>
    <n v="87"/>
    <n v="59"/>
    <m/>
    <n v="22"/>
    <n v="45"/>
    <n v="35"/>
    <n v="27"/>
    <m/>
    <n v="33.374339259971165"/>
    <n v="29.589620374819795"/>
    <n v="27.563671311869285"/>
    <n v="29.005285920230648"/>
    <m/>
  </r>
  <r>
    <n v="200000276"/>
    <x v="111"/>
    <x v="1"/>
    <m/>
    <x v="1"/>
    <x v="16"/>
    <x v="11"/>
    <n v="432.22"/>
    <s v="Linda Trautwein"/>
    <x v="10"/>
    <n v="0"/>
    <n v="0"/>
    <n v="0"/>
    <n v="0"/>
    <n v="0"/>
    <n v="0"/>
    <n v="4845.84"/>
    <n v="3634.38"/>
    <n v="16556.62"/>
    <n v="0"/>
    <n v="10095.5"/>
    <n v="5249.66"/>
    <n v="7268.76"/>
    <n v="16856.580000000002"/>
    <n v="16856.580000000002"/>
    <n v="28958.74"/>
    <n v="28958.74"/>
    <n v="37603.14"/>
    <n v="25500.980000000003"/>
    <m/>
    <n v="9508.84"/>
    <n v="19449.900000000001"/>
    <n v="15127.7"/>
    <n v="11669.94"/>
    <m/>
    <n v="14425.056914944738"/>
    <n v="12789.225718404612"/>
    <n v="11913.570014416144"/>
    <n v="12536.664680442091"/>
    <m/>
  </r>
  <r>
    <n v="200000276"/>
    <x v="111"/>
    <x v="1"/>
    <m/>
    <x v="1"/>
    <x v="16"/>
    <x v="11"/>
    <n v="432.22"/>
    <s v="Linda Trautwein"/>
    <x v="11"/>
    <m/>
    <m/>
    <m/>
    <m/>
    <n v="0"/>
    <m/>
    <m/>
    <m/>
    <m/>
    <n v="0"/>
    <n v="10095.5"/>
    <n v="5249.66"/>
    <n v="7268.76"/>
    <n v="16856.580000000002"/>
    <n v="16856.580000000002"/>
    <n v="28958.74"/>
    <n v="28958.74"/>
    <n v="37603.14"/>
    <n v="25500.980000000003"/>
    <m/>
    <n v="9508.84"/>
    <n v="19449.900000000001"/>
    <n v="15127.7"/>
    <n v="11669.94"/>
    <m/>
    <n v="0"/>
    <n v="0"/>
    <n v="0"/>
    <n v="0"/>
    <m/>
  </r>
  <r>
    <n v="200000276"/>
    <x v="111"/>
    <x v="1"/>
    <m/>
    <x v="1"/>
    <x v="16"/>
    <x v="11"/>
    <n v="432.22"/>
    <s v="Linda Trautwein"/>
    <x v="12"/>
    <m/>
    <m/>
    <m/>
    <m/>
    <m/>
    <m/>
    <m/>
    <m/>
    <m/>
    <m/>
    <m/>
    <m/>
    <m/>
    <n v="80"/>
    <n v="80"/>
    <n v="75"/>
    <n v="75"/>
    <n v="80"/>
    <n v="45"/>
    <n v="275"/>
    <n v="20"/>
    <n v="75"/>
    <n v="52"/>
    <n v="72"/>
    <n v="0"/>
    <n v="65"/>
    <n v="60"/>
    <n v="60"/>
    <n v="80"/>
    <n v="0"/>
  </r>
  <r>
    <n v="200000302"/>
    <x v="112"/>
    <x v="1"/>
    <m/>
    <x v="1"/>
    <x v="9"/>
    <x v="11"/>
    <n v="307.95"/>
    <s v="Linda Trautwein"/>
    <x v="0"/>
    <m/>
    <m/>
    <m/>
    <m/>
    <m/>
    <m/>
    <m/>
    <m/>
    <m/>
    <n v="0"/>
    <n v="0"/>
    <n v="0"/>
    <n v="1230"/>
    <n v="-135"/>
    <n v="1095"/>
    <n v="0"/>
    <n v="0"/>
    <n v="0"/>
    <n v="0"/>
    <m/>
    <n v="0"/>
    <n v="0"/>
    <n v="0"/>
    <n v="0"/>
    <m/>
    <n v="-190"/>
    <n v="-240"/>
    <n v="-210"/>
    <n v="-240"/>
    <m/>
  </r>
  <r>
    <n v="200000302"/>
    <x v="112"/>
    <x v="1"/>
    <m/>
    <x v="1"/>
    <x v="9"/>
    <x v="11"/>
    <n v="307.95"/>
    <s v="Linda Trautwein"/>
    <x v="1"/>
    <m/>
    <m/>
    <m/>
    <m/>
    <m/>
    <m/>
    <m/>
    <m/>
    <m/>
    <n v="0"/>
    <m/>
    <m/>
    <n v="-215"/>
    <n v="0"/>
    <n v="-215"/>
    <n v="0"/>
    <n v="0"/>
    <n v="0"/>
    <n v="0"/>
    <m/>
    <n v="0"/>
    <n v="0"/>
    <n v="0"/>
    <n v="0"/>
    <m/>
    <n v="0"/>
    <n v="20"/>
    <n v="-10"/>
    <n v="-10"/>
    <m/>
  </r>
  <r>
    <n v="200000302"/>
    <x v="112"/>
    <x v="1"/>
    <m/>
    <x v="1"/>
    <x v="9"/>
    <x v="11"/>
    <n v="307.95"/>
    <s v="Linda Trautwein"/>
    <x v="2"/>
    <m/>
    <m/>
    <m/>
    <m/>
    <m/>
    <m/>
    <m/>
    <m/>
    <m/>
    <n v="0"/>
    <m/>
    <m/>
    <n v="1230"/>
    <n v="0"/>
    <n v="0"/>
    <n v="0"/>
    <n v="150"/>
    <n v="83"/>
    <n v="240"/>
    <n v="473"/>
    <n v="100"/>
    <n v="180"/>
    <n v="260"/>
    <n v="215"/>
    <n v="0"/>
    <n v="0"/>
    <n v="0"/>
    <n v="0"/>
    <n v="0"/>
    <n v="0"/>
  </r>
  <r>
    <n v="200000302"/>
    <x v="112"/>
    <x v="1"/>
    <m/>
    <x v="1"/>
    <x v="9"/>
    <x v="11"/>
    <n v="307.95"/>
    <s v="Linda Trautwein"/>
    <x v="3"/>
    <n v="0"/>
    <n v="0"/>
    <n v="0"/>
    <n v="0"/>
    <m/>
    <n v="0"/>
    <n v="0"/>
    <n v="0"/>
    <n v="0"/>
    <m/>
    <n v="0"/>
    <n v="0"/>
    <n v="0"/>
    <n v="0"/>
    <m/>
    <n v="152"/>
    <n v="221"/>
    <n v="305"/>
    <n v="376"/>
    <n v="1054"/>
    <n v="270"/>
    <n v="300"/>
    <n v="270"/>
    <n v="355"/>
    <n v="0"/>
    <n v="190"/>
    <n v="220"/>
    <n v="220"/>
    <n v="250"/>
    <n v="0"/>
  </r>
  <r>
    <n v="200000302"/>
    <x v="112"/>
    <x v="1"/>
    <m/>
    <x v="1"/>
    <x v="9"/>
    <x v="11"/>
    <n v="307.95"/>
    <s v="Linda Trautwein"/>
    <x v="4"/>
    <m/>
    <m/>
    <m/>
    <m/>
    <m/>
    <m/>
    <m/>
    <m/>
    <m/>
    <n v="0"/>
    <n v="0"/>
    <n v="0"/>
    <n v="0"/>
    <n v="0"/>
    <n v="0"/>
    <n v="0"/>
    <n v="150"/>
    <n v="83"/>
    <n v="240"/>
    <n v="473"/>
    <n v="100"/>
    <n v="180"/>
    <n v="260"/>
    <n v="215"/>
    <n v="0"/>
    <n v="190"/>
    <n v="220"/>
    <n v="220"/>
    <n v="250"/>
    <n v="0"/>
  </r>
  <r>
    <n v="200000302"/>
    <x v="112"/>
    <x v="1"/>
    <m/>
    <x v="1"/>
    <x v="9"/>
    <x v="11"/>
    <n v="307.95"/>
    <s v="Linda Trautwein"/>
    <x v="5"/>
    <n v="0"/>
    <n v="0"/>
    <n v="0"/>
    <n v="0"/>
    <m/>
    <n v="0"/>
    <n v="0"/>
    <n v="0"/>
    <n v="0"/>
    <n v="0"/>
    <n v="0"/>
    <n v="0"/>
    <n v="30"/>
    <n v="0"/>
    <n v="30"/>
    <n v="103"/>
    <n v="122"/>
    <n v="177"/>
    <n v="179"/>
    <n v="581"/>
    <n v="160"/>
    <n v="199"/>
    <n v="158"/>
    <n v="224"/>
    <n v="0"/>
    <n v="191.44979919678715"/>
    <n v="218.23293172690762"/>
    <n v="212.28112449799198"/>
    <n v="260.88755020080322"/>
    <n v="882.85140562248989"/>
  </r>
  <r>
    <n v="200000302"/>
    <x v="112"/>
    <x v="1"/>
    <m/>
    <x v="1"/>
    <x v="9"/>
    <x v="11"/>
    <n v="307.95"/>
    <s v="Linda Trautwein"/>
    <x v="6"/>
    <n v="0"/>
    <n v="0"/>
    <n v="0"/>
    <n v="0"/>
    <n v="0"/>
    <n v="0"/>
    <n v="0"/>
    <n v="0"/>
    <n v="0"/>
    <n v="0"/>
    <n v="0"/>
    <n v="0"/>
    <n v="0"/>
    <n v="0"/>
    <n v="0"/>
    <n v="0"/>
    <n v="0"/>
    <n v="0"/>
    <n v="0"/>
    <n v="0"/>
    <n v="63"/>
    <n v="41"/>
    <n v="31"/>
    <n v="50"/>
    <m/>
    <n v="26"/>
    <n v="0"/>
    <n v="0"/>
    <n v="0"/>
    <m/>
  </r>
  <r>
    <n v="200000302"/>
    <x v="112"/>
    <x v="1"/>
    <m/>
    <x v="1"/>
    <x v="9"/>
    <x v="11"/>
    <n v="307.95"/>
    <s v="Linda Trautwein"/>
    <x v="7"/>
    <m/>
    <m/>
    <m/>
    <m/>
    <m/>
    <m/>
    <m/>
    <m/>
    <m/>
    <m/>
    <m/>
    <m/>
    <m/>
    <m/>
    <m/>
    <n v="122"/>
    <n v="154"/>
    <n v="182"/>
    <n v="218"/>
    <n v="0"/>
    <n v="169"/>
    <n v="242"/>
    <n v="175"/>
    <n v="265"/>
    <n v="0"/>
    <n v="0"/>
    <n v="0"/>
    <n v="0"/>
    <n v="0"/>
    <n v="0"/>
  </r>
  <r>
    <n v="200000302"/>
    <x v="112"/>
    <x v="1"/>
    <m/>
    <x v="1"/>
    <x v="9"/>
    <x v="11"/>
    <n v="307.95"/>
    <s v="Linda Trautwein"/>
    <x v="8"/>
    <n v="0"/>
    <n v="0"/>
    <n v="0"/>
    <n v="0"/>
    <m/>
    <n v="0"/>
    <n v="0"/>
    <n v="0"/>
    <n v="124"/>
    <n v="0"/>
    <n v="0"/>
    <n v="0"/>
    <n v="121"/>
    <n v="122"/>
    <n v="122"/>
    <n v="151"/>
    <n v="160"/>
    <n v="69"/>
    <n v="109"/>
    <m/>
    <n v="134"/>
    <n v="81"/>
    <n v="184"/>
    <n v="148"/>
    <m/>
    <n v="-43.449799196787154"/>
    <n v="-261.68273092369475"/>
    <n v="-473.96385542168673"/>
    <n v="-734.85140562248989"/>
    <m/>
  </r>
  <r>
    <n v="200000302"/>
    <x v="112"/>
    <x v="1"/>
    <n v="58"/>
    <x v="1"/>
    <x v="9"/>
    <x v="11"/>
    <n v="307.95"/>
    <s v="Linda Trautwein"/>
    <x v="9"/>
    <n v="0"/>
    <n v="0"/>
    <n v="0"/>
    <n v="0"/>
    <m/>
    <n v="0"/>
    <n v="0"/>
    <n v="0"/>
    <n v="124"/>
    <n v="0"/>
    <n v="0"/>
    <n v="0"/>
    <n v="121"/>
    <n v="122"/>
    <n v="122"/>
    <n v="151"/>
    <n v="160"/>
    <n v="69"/>
    <n v="109"/>
    <m/>
    <n v="134"/>
    <n v="81"/>
    <n v="184"/>
    <n v="148"/>
    <m/>
    <n v="146.55020080321285"/>
    <n v="168.31726907630525"/>
    <n v="166.03614457831327"/>
    <n v="145.14859437751005"/>
    <m/>
  </r>
  <r>
    <n v="200000302"/>
    <x v="112"/>
    <x v="1"/>
    <n v="0"/>
    <x v="1"/>
    <x v="9"/>
    <x v="11"/>
    <n v="307.95"/>
    <s v="Linda Trautwein"/>
    <x v="10"/>
    <n v="0"/>
    <n v="0"/>
    <n v="0"/>
    <n v="0"/>
    <n v="0"/>
    <n v="0"/>
    <n v="0"/>
    <n v="0"/>
    <n v="42751.479999999996"/>
    <n v="0"/>
    <n v="0"/>
    <n v="0"/>
    <n v="39963.880000000005"/>
    <n v="37569.9"/>
    <n v="37569.9"/>
    <n v="46500.45"/>
    <n v="49272"/>
    <n v="21248.55"/>
    <n v="33566.549999999996"/>
    <m/>
    <n v="41265.299999999996"/>
    <n v="24943.95"/>
    <n v="56662.799999999996"/>
    <n v="45576.6"/>
    <m/>
    <n v="45130.134337349395"/>
    <n v="51833.3030120482"/>
    <n v="51130.830722891573"/>
    <n v="44698.50963855422"/>
    <m/>
  </r>
  <r>
    <n v="200000302"/>
    <x v="112"/>
    <x v="1"/>
    <m/>
    <x v="1"/>
    <x v="9"/>
    <x v="11"/>
    <n v="307.95"/>
    <s v="Linda Trautwein"/>
    <x v="11"/>
    <m/>
    <m/>
    <m/>
    <m/>
    <n v="0"/>
    <m/>
    <m/>
    <m/>
    <m/>
    <n v="0"/>
    <n v="0"/>
    <n v="0"/>
    <n v="39963.880000000005"/>
    <n v="37569.9"/>
    <n v="37569.9"/>
    <n v="46500.45"/>
    <n v="49272"/>
    <n v="21248.55"/>
    <n v="33566.549999999996"/>
    <m/>
    <n v="41265.299999999996"/>
    <n v="24943.95"/>
    <n v="56662.799999999996"/>
    <n v="45576.6"/>
    <m/>
    <n v="0"/>
    <n v="0"/>
    <n v="0"/>
    <n v="0"/>
    <m/>
  </r>
  <r>
    <n v="200000302"/>
    <x v="112"/>
    <x v="1"/>
    <m/>
    <x v="1"/>
    <x v="9"/>
    <x v="11"/>
    <n v="307.95"/>
    <s v="Linda Trautwein"/>
    <x v="12"/>
    <m/>
    <m/>
    <m/>
    <m/>
    <m/>
    <m/>
    <m/>
    <m/>
    <m/>
    <m/>
    <m/>
    <m/>
    <m/>
    <n v="135"/>
    <n v="135"/>
    <n v="0"/>
    <n v="150"/>
    <n v="83"/>
    <n v="240"/>
    <n v="473"/>
    <n v="100"/>
    <n v="180"/>
    <n v="260"/>
    <n v="215"/>
    <n v="0"/>
    <n v="190"/>
    <n v="240"/>
    <n v="210"/>
    <n v="240"/>
    <n v="0"/>
  </r>
  <r>
    <n v="200000304"/>
    <x v="113"/>
    <x v="1"/>
    <m/>
    <x v="1"/>
    <x v="21"/>
    <x v="11"/>
    <n v="600.53"/>
    <s v="Vicky Allen"/>
    <x v="0"/>
    <m/>
    <m/>
    <m/>
    <m/>
    <m/>
    <m/>
    <m/>
    <m/>
    <m/>
    <n v="0"/>
    <n v="0"/>
    <n v="0"/>
    <n v="8"/>
    <n v="-1"/>
    <n v="7"/>
    <n v="0"/>
    <n v="0"/>
    <n v="0"/>
    <n v="0"/>
    <m/>
    <n v="0"/>
    <n v="0"/>
    <n v="0"/>
    <n v="0"/>
    <m/>
    <n v="-4"/>
    <n v="-3"/>
    <n v="-3"/>
    <n v="-4"/>
    <m/>
  </r>
  <r>
    <n v="200000304"/>
    <x v="113"/>
    <x v="1"/>
    <m/>
    <x v="1"/>
    <x v="21"/>
    <x v="11"/>
    <n v="600.53"/>
    <s v="Vicky Allen"/>
    <x v="1"/>
    <m/>
    <m/>
    <m/>
    <m/>
    <m/>
    <m/>
    <m/>
    <m/>
    <m/>
    <n v="0"/>
    <m/>
    <m/>
    <n v="0"/>
    <n v="0"/>
    <n v="0"/>
    <n v="0"/>
    <n v="0"/>
    <n v="0"/>
    <n v="0"/>
    <m/>
    <n v="0"/>
    <n v="0"/>
    <n v="0"/>
    <n v="0"/>
    <m/>
    <n v="4"/>
    <n v="3"/>
    <n v="3"/>
    <n v="4"/>
    <m/>
  </r>
  <r>
    <n v="200000304"/>
    <x v="113"/>
    <x v="1"/>
    <m/>
    <x v="1"/>
    <x v="21"/>
    <x v="11"/>
    <n v="600.53"/>
    <s v="Vicky Allen"/>
    <x v="2"/>
    <m/>
    <m/>
    <m/>
    <m/>
    <m/>
    <m/>
    <m/>
    <m/>
    <m/>
    <n v="0"/>
    <m/>
    <m/>
    <n v="8"/>
    <n v="0"/>
    <n v="0"/>
    <n v="3"/>
    <n v="3"/>
    <n v="5"/>
    <n v="4"/>
    <n v="15"/>
    <n v="4"/>
    <n v="3"/>
    <n v="5"/>
    <n v="0"/>
    <n v="0"/>
    <n v="0"/>
    <n v="0"/>
    <n v="0"/>
    <n v="0"/>
    <n v="0"/>
  </r>
  <r>
    <n v="200000304"/>
    <x v="113"/>
    <x v="1"/>
    <m/>
    <x v="1"/>
    <x v="21"/>
    <x v="11"/>
    <n v="600.53"/>
    <s v="Vicky Allen"/>
    <x v="3"/>
    <n v="0"/>
    <n v="0"/>
    <n v="0"/>
    <n v="0"/>
    <m/>
    <n v="0"/>
    <n v="0"/>
    <n v="0"/>
    <n v="0"/>
    <m/>
    <n v="0"/>
    <n v="0"/>
    <n v="0"/>
    <n v="0"/>
    <m/>
    <n v="2"/>
    <n v="2"/>
    <n v="2"/>
    <n v="4"/>
    <n v="10"/>
    <n v="4"/>
    <n v="4"/>
    <n v="4"/>
    <n v="8"/>
    <n v="0"/>
    <n v="0"/>
    <n v="0"/>
    <n v="0"/>
    <n v="0"/>
    <n v="0"/>
  </r>
  <r>
    <n v="200000304"/>
    <x v="113"/>
    <x v="1"/>
    <m/>
    <x v="1"/>
    <x v="21"/>
    <x v="11"/>
    <n v="600.53"/>
    <s v="Vicky Allen"/>
    <x v="4"/>
    <m/>
    <m/>
    <m/>
    <m/>
    <m/>
    <m/>
    <m/>
    <m/>
    <m/>
    <n v="0"/>
    <n v="0"/>
    <n v="0"/>
    <n v="0"/>
    <n v="0"/>
    <n v="0"/>
    <n v="3"/>
    <n v="3"/>
    <n v="5"/>
    <n v="4"/>
    <n v="15"/>
    <n v="4"/>
    <n v="3"/>
    <n v="5"/>
    <n v="0"/>
    <n v="0"/>
    <n v="0"/>
    <n v="0"/>
    <n v="0"/>
    <n v="0"/>
    <n v="0"/>
  </r>
  <r>
    <n v="200000304"/>
    <x v="113"/>
    <x v="1"/>
    <m/>
    <x v="1"/>
    <x v="21"/>
    <x v="11"/>
    <n v="600.53"/>
    <s v="Vicky Allen"/>
    <x v="5"/>
    <n v="0"/>
    <n v="0"/>
    <n v="0"/>
    <n v="0"/>
    <m/>
    <n v="0"/>
    <n v="0"/>
    <n v="3"/>
    <n v="2"/>
    <n v="0"/>
    <n v="1"/>
    <n v="1"/>
    <n v="2"/>
    <n v="4"/>
    <n v="8"/>
    <n v="5"/>
    <n v="2"/>
    <n v="0"/>
    <n v="0"/>
    <n v="7"/>
    <n v="5"/>
    <n v="1"/>
    <n v="0"/>
    <n v="5"/>
    <n v="0"/>
    <n v="3.4013157894736841"/>
    <n v="3.0394736842105265"/>
    <n v="2.8223684210526319"/>
    <n v="3.0394736842105265"/>
    <n v="0"/>
  </r>
  <r>
    <n v="200000304"/>
    <x v="113"/>
    <x v="1"/>
    <m/>
    <x v="1"/>
    <x v="21"/>
    <x v="11"/>
    <n v="600.53"/>
    <s v="Vicky Allen"/>
    <x v="6"/>
    <n v="0"/>
    <n v="0"/>
    <n v="0"/>
    <n v="0"/>
    <n v="0"/>
    <n v="0"/>
    <n v="0"/>
    <n v="0"/>
    <n v="0"/>
    <n v="0"/>
    <n v="0"/>
    <n v="0"/>
    <n v="0"/>
    <n v="0"/>
    <n v="0"/>
    <n v="0"/>
    <n v="0"/>
    <n v="0"/>
    <n v="0"/>
    <n v="0"/>
    <n v="1"/>
    <n v="0"/>
    <n v="0"/>
    <n v="0"/>
    <m/>
    <n v="1"/>
    <n v="0"/>
    <n v="0"/>
    <n v="0"/>
    <m/>
  </r>
  <r>
    <n v="200000304"/>
    <x v="113"/>
    <x v="1"/>
    <m/>
    <x v="1"/>
    <x v="21"/>
    <x v="11"/>
    <n v="600.53"/>
    <s v="Vicky Allen"/>
    <x v="7"/>
    <m/>
    <m/>
    <m/>
    <m/>
    <m/>
    <m/>
    <m/>
    <m/>
    <m/>
    <m/>
    <m/>
    <m/>
    <m/>
    <m/>
    <m/>
    <n v="5"/>
    <n v="4"/>
    <n v="1"/>
    <n v="0"/>
    <n v="0"/>
    <n v="9"/>
    <n v="1"/>
    <n v="0"/>
    <n v="4"/>
    <n v="0"/>
    <n v="0"/>
    <n v="0"/>
    <n v="0"/>
    <n v="0"/>
    <n v="0"/>
  </r>
  <r>
    <n v="200000304"/>
    <x v="113"/>
    <x v="1"/>
    <m/>
    <x v="1"/>
    <x v="21"/>
    <x v="11"/>
    <n v="600.53"/>
    <s v="Vicky Allen"/>
    <x v="8"/>
    <n v="0"/>
    <n v="0"/>
    <n v="0"/>
    <n v="0"/>
    <m/>
    <n v="0"/>
    <n v="0"/>
    <n v="0"/>
    <n v="4"/>
    <n v="0"/>
    <n v="0"/>
    <n v="9"/>
    <n v="7"/>
    <n v="4"/>
    <n v="4"/>
    <n v="2"/>
    <n v="2"/>
    <n v="6"/>
    <n v="8"/>
    <m/>
    <n v="5"/>
    <n v="7"/>
    <n v="12"/>
    <n v="8"/>
    <m/>
    <n v="4.5986842105263159"/>
    <n v="1.5592105263157894"/>
    <n v="-1.2631578947368425"/>
    <n v="-4.302631578947369"/>
    <m/>
  </r>
  <r>
    <n v="200000304"/>
    <x v="113"/>
    <x v="1"/>
    <n v="5"/>
    <x v="1"/>
    <x v="21"/>
    <x v="11"/>
    <n v="600.53"/>
    <s v="Vicky Allen"/>
    <x v="9"/>
    <n v="0"/>
    <n v="0"/>
    <n v="0"/>
    <n v="0"/>
    <m/>
    <n v="0"/>
    <n v="0"/>
    <n v="0"/>
    <n v="4"/>
    <n v="0"/>
    <n v="0"/>
    <n v="9"/>
    <n v="7"/>
    <n v="4"/>
    <n v="4"/>
    <n v="2"/>
    <n v="2"/>
    <n v="6"/>
    <n v="8"/>
    <m/>
    <n v="5"/>
    <n v="7"/>
    <n v="12"/>
    <n v="8"/>
    <m/>
    <n v="8.598684210526315"/>
    <n v="8.5592105263157876"/>
    <n v="8.7368421052631557"/>
    <n v="9.6973684210526301"/>
    <m/>
  </r>
  <r>
    <n v="200000304"/>
    <x v="113"/>
    <x v="1"/>
    <m/>
    <x v="1"/>
    <x v="21"/>
    <x v="11"/>
    <n v="600.53"/>
    <s v="Vicky Allen"/>
    <x v="10"/>
    <n v="0"/>
    <n v="0"/>
    <n v="0"/>
    <n v="0"/>
    <n v="0"/>
    <n v="0"/>
    <n v="0"/>
    <n v="0"/>
    <n v="2857.96"/>
    <n v="0"/>
    <n v="0"/>
    <n v="6430.41"/>
    <n v="5001.43"/>
    <n v="2402.12"/>
    <n v="2402.12"/>
    <n v="1201.06"/>
    <n v="1201.06"/>
    <n v="3603.18"/>
    <n v="4804.24"/>
    <m/>
    <n v="3002.6499999999996"/>
    <n v="4203.71"/>
    <n v="7206.36"/>
    <n v="4804.24"/>
    <m/>
    <n v="5163.7678289473679"/>
    <n v="5140.0626973684193"/>
    <n v="5246.7357894736824"/>
    <n v="5823.5606578947354"/>
    <m/>
  </r>
  <r>
    <n v="200000304"/>
    <x v="113"/>
    <x v="1"/>
    <m/>
    <x v="1"/>
    <x v="21"/>
    <x v="11"/>
    <n v="600.53"/>
    <s v="Vicky Allen"/>
    <x v="11"/>
    <m/>
    <m/>
    <m/>
    <m/>
    <n v="0"/>
    <m/>
    <m/>
    <m/>
    <m/>
    <n v="0"/>
    <n v="0"/>
    <n v="6430.41"/>
    <n v="5001.43"/>
    <n v="2402.12"/>
    <n v="2402.12"/>
    <n v="1201.06"/>
    <n v="1201.06"/>
    <n v="3603.18"/>
    <n v="4804.24"/>
    <m/>
    <n v="3002.6499999999996"/>
    <n v="4203.71"/>
    <n v="7206.36"/>
    <n v="4804.24"/>
    <m/>
    <n v="2761.6478289473685"/>
    <n v="936.35269736842099"/>
    <n v="0"/>
    <n v="0"/>
    <m/>
  </r>
  <r>
    <n v="200000304"/>
    <x v="113"/>
    <x v="1"/>
    <m/>
    <x v="1"/>
    <x v="21"/>
    <x v="11"/>
    <n v="600.53"/>
    <s v="Vicky Allen"/>
    <x v="12"/>
    <m/>
    <m/>
    <m/>
    <m/>
    <m/>
    <m/>
    <m/>
    <m/>
    <m/>
    <m/>
    <m/>
    <m/>
    <m/>
    <n v="1"/>
    <n v="1"/>
    <n v="3"/>
    <n v="3"/>
    <n v="5"/>
    <n v="4"/>
    <n v="15"/>
    <n v="4"/>
    <n v="3"/>
    <n v="5"/>
    <n v="0"/>
    <n v="0"/>
    <n v="4"/>
    <n v="3"/>
    <n v="3"/>
    <n v="4"/>
    <n v="0"/>
  </r>
  <r>
    <n v="200000305"/>
    <x v="114"/>
    <x v="1"/>
    <m/>
    <x v="4"/>
    <x v="15"/>
    <x v="11"/>
    <n v="452.87"/>
    <s v="Sharon Bibbo"/>
    <x v="0"/>
    <m/>
    <m/>
    <m/>
    <m/>
    <m/>
    <m/>
    <m/>
    <m/>
    <m/>
    <n v="0"/>
    <m/>
    <m/>
    <m/>
    <m/>
    <n v="0"/>
    <n v="0"/>
    <n v="0"/>
    <n v="0"/>
    <n v="0"/>
    <m/>
    <n v="0"/>
    <n v="0"/>
    <n v="0"/>
    <n v="0"/>
    <m/>
    <n v="-52"/>
    <n v="-52"/>
    <n v="-55"/>
    <n v="-60"/>
    <m/>
  </r>
  <r>
    <n v="200000305"/>
    <x v="114"/>
    <x v="1"/>
    <m/>
    <x v="4"/>
    <x v="15"/>
    <x v="11"/>
    <n v="452.87"/>
    <s v="Sharon Bibbo"/>
    <x v="1"/>
    <m/>
    <m/>
    <m/>
    <m/>
    <m/>
    <m/>
    <m/>
    <m/>
    <m/>
    <n v="0"/>
    <m/>
    <m/>
    <m/>
    <m/>
    <n v="0"/>
    <n v="0"/>
    <n v="0"/>
    <n v="0"/>
    <n v="0"/>
    <m/>
    <n v="0"/>
    <n v="0"/>
    <n v="0"/>
    <n v="0"/>
    <m/>
    <n v="0"/>
    <n v="0"/>
    <n v="0"/>
    <n v="0"/>
    <m/>
  </r>
  <r>
    <n v="200000305"/>
    <x v="114"/>
    <x v="1"/>
    <m/>
    <x v="4"/>
    <x v="15"/>
    <x v="11"/>
    <n v="452.87"/>
    <s v="Sharon Bibbo"/>
    <x v="2"/>
    <m/>
    <m/>
    <m/>
    <m/>
    <m/>
    <m/>
    <m/>
    <m/>
    <m/>
    <n v="0"/>
    <m/>
    <m/>
    <m/>
    <m/>
    <n v="0"/>
    <n v="41"/>
    <n v="85"/>
    <n v="110"/>
    <n v="15"/>
    <n v="251"/>
    <n v="20"/>
    <n v="60"/>
    <n v="60"/>
    <n v="50"/>
    <n v="0"/>
    <n v="0"/>
    <n v="0"/>
    <n v="0"/>
    <n v="0"/>
    <n v="0"/>
  </r>
  <r>
    <n v="200000305"/>
    <x v="114"/>
    <x v="1"/>
    <m/>
    <x v="4"/>
    <x v="15"/>
    <x v="11"/>
    <n v="452.87"/>
    <s v="Sharon Bibbo"/>
    <x v="3"/>
    <n v="0"/>
    <n v="0"/>
    <n v="0"/>
    <n v="0"/>
    <m/>
    <n v="0"/>
    <n v="0"/>
    <n v="0"/>
    <n v="0"/>
    <m/>
    <n v="0"/>
    <n v="0"/>
    <n v="0"/>
    <n v="0"/>
    <m/>
    <n v="0"/>
    <n v="0"/>
    <n v="0"/>
    <n v="0"/>
    <n v="0"/>
    <n v="0"/>
    <n v="0"/>
    <n v="0"/>
    <n v="0"/>
    <n v="0"/>
    <n v="52"/>
    <n v="52"/>
    <n v="55"/>
    <n v="60"/>
    <n v="0"/>
  </r>
  <r>
    <n v="200000305"/>
    <x v="114"/>
    <x v="1"/>
    <m/>
    <x v="4"/>
    <x v="15"/>
    <x v="11"/>
    <n v="452.87"/>
    <s v="Sharon Bibbo"/>
    <x v="4"/>
    <m/>
    <m/>
    <m/>
    <m/>
    <m/>
    <m/>
    <m/>
    <m/>
    <m/>
    <n v="0"/>
    <m/>
    <m/>
    <m/>
    <m/>
    <n v="0"/>
    <n v="41"/>
    <n v="85"/>
    <n v="110"/>
    <n v="15"/>
    <n v="251"/>
    <n v="20"/>
    <n v="60"/>
    <n v="60"/>
    <n v="50"/>
    <n v="0"/>
    <n v="52"/>
    <n v="52"/>
    <n v="55"/>
    <n v="60"/>
    <n v="0"/>
  </r>
  <r>
    <n v="200000305"/>
    <x v="114"/>
    <x v="1"/>
    <m/>
    <x v="4"/>
    <x v="15"/>
    <x v="11"/>
    <n v="452.87"/>
    <s v="Sharon Bibbo"/>
    <x v="5"/>
    <n v="0"/>
    <n v="0"/>
    <n v="0"/>
    <n v="0"/>
    <m/>
    <n v="0"/>
    <n v="0"/>
    <n v="0"/>
    <n v="0"/>
    <n v="0"/>
    <n v="0"/>
    <n v="0"/>
    <n v="0"/>
    <n v="0"/>
    <n v="0"/>
    <n v="0"/>
    <n v="13"/>
    <n v="32"/>
    <n v="37"/>
    <n v="82"/>
    <n v="31"/>
    <n v="41"/>
    <n v="26"/>
    <n v="48"/>
    <n v="0"/>
    <n v="44"/>
    <n v="49"/>
    <n v="48"/>
    <n v="59"/>
    <n v="0"/>
  </r>
  <r>
    <n v="200000305"/>
    <x v="114"/>
    <x v="1"/>
    <m/>
    <x v="4"/>
    <x v="15"/>
    <x v="11"/>
    <n v="452.87"/>
    <s v="Sharon Bibbo"/>
    <x v="6"/>
    <n v="0"/>
    <n v="0"/>
    <n v="0"/>
    <n v="0"/>
    <n v="0"/>
    <n v="0"/>
    <n v="0"/>
    <n v="0"/>
    <n v="0"/>
    <n v="0"/>
    <n v="0"/>
    <n v="0"/>
    <n v="0"/>
    <n v="0"/>
    <n v="0"/>
    <n v="0"/>
    <n v="0"/>
    <n v="0"/>
    <n v="0"/>
    <n v="0"/>
    <n v="2"/>
    <n v="6"/>
    <n v="11"/>
    <n v="6"/>
    <m/>
    <n v="9"/>
    <n v="0"/>
    <n v="0"/>
    <n v="0"/>
    <m/>
  </r>
  <r>
    <n v="200000305"/>
    <x v="114"/>
    <x v="1"/>
    <m/>
    <x v="4"/>
    <x v="15"/>
    <x v="11"/>
    <n v="452.87"/>
    <s v="Sharon Bibbo"/>
    <x v="7"/>
    <m/>
    <m/>
    <m/>
    <m/>
    <m/>
    <m/>
    <m/>
    <m/>
    <m/>
    <m/>
    <m/>
    <m/>
    <m/>
    <m/>
    <m/>
    <n v="22"/>
    <n v="49"/>
    <n v="64"/>
    <n v="44"/>
    <n v="0"/>
    <n v="62"/>
    <n v="46"/>
    <n v="52"/>
    <n v="43"/>
    <n v="0"/>
    <n v="0"/>
    <n v="0"/>
    <n v="0"/>
    <n v="0"/>
    <n v="0"/>
  </r>
  <r>
    <n v="200000305"/>
    <x v="114"/>
    <x v="1"/>
    <m/>
    <x v="4"/>
    <x v="15"/>
    <x v="11"/>
    <n v="452.87"/>
    <s v="Sharon Bibbo"/>
    <x v="8"/>
    <n v="0"/>
    <n v="0"/>
    <n v="0"/>
    <n v="0"/>
    <m/>
    <n v="0"/>
    <n v="0"/>
    <n v="0"/>
    <n v="0"/>
    <n v="0"/>
    <n v="0"/>
    <n v="0"/>
    <n v="0"/>
    <n v="0"/>
    <n v="0"/>
    <n v="20"/>
    <n v="54"/>
    <n v="100"/>
    <n v="71"/>
    <m/>
    <n v="30"/>
    <n v="44"/>
    <n v="54"/>
    <n v="62"/>
    <m/>
    <n v="18"/>
    <n v="-31"/>
    <n v="-79"/>
    <n v="-138"/>
    <m/>
  </r>
  <r>
    <n v="200000305"/>
    <x v="114"/>
    <x v="1"/>
    <m/>
    <x v="4"/>
    <x v="15"/>
    <x v="11"/>
    <n v="452.87"/>
    <s v="Sharon Bibbo"/>
    <x v="9"/>
    <n v="0"/>
    <n v="0"/>
    <n v="0"/>
    <n v="0"/>
    <m/>
    <n v="0"/>
    <n v="0"/>
    <n v="0"/>
    <n v="0"/>
    <n v="0"/>
    <n v="0"/>
    <n v="0"/>
    <n v="0"/>
    <n v="0"/>
    <n v="0"/>
    <n v="20"/>
    <n v="54"/>
    <n v="100"/>
    <n v="71"/>
    <m/>
    <n v="30"/>
    <n v="44"/>
    <n v="54"/>
    <n v="62"/>
    <m/>
    <n v="70"/>
    <n v="73"/>
    <n v="80"/>
    <n v="81"/>
    <m/>
  </r>
  <r>
    <n v="200000305"/>
    <x v="114"/>
    <x v="1"/>
    <m/>
    <x v="4"/>
    <x v="15"/>
    <x v="11"/>
    <n v="452.87"/>
    <s v="Sharon Bibbo"/>
    <x v="10"/>
    <n v="0"/>
    <n v="0"/>
    <n v="0"/>
    <n v="0"/>
    <n v="0"/>
    <n v="0"/>
    <n v="0"/>
    <n v="0"/>
    <n v="0"/>
    <n v="0"/>
    <n v="0"/>
    <n v="0"/>
    <n v="0"/>
    <n v="0"/>
    <n v="0"/>
    <n v="9057.4"/>
    <n v="24454.98"/>
    <n v="45287"/>
    <n v="32153.77"/>
    <m/>
    <n v="13586.1"/>
    <n v="19926.28"/>
    <n v="24454.98"/>
    <n v="28077.94"/>
    <m/>
    <n v="31700.9"/>
    <n v="33059.51"/>
    <n v="36229.599999999999"/>
    <n v="36682.47"/>
    <m/>
  </r>
  <r>
    <n v="200000305"/>
    <x v="114"/>
    <x v="1"/>
    <m/>
    <x v="4"/>
    <x v="15"/>
    <x v="11"/>
    <n v="452.87"/>
    <s v="Sharon Bibbo"/>
    <x v="11"/>
    <m/>
    <m/>
    <m/>
    <m/>
    <n v="0"/>
    <m/>
    <m/>
    <m/>
    <m/>
    <n v="0"/>
    <m/>
    <m/>
    <m/>
    <n v="0"/>
    <n v="0"/>
    <n v="9057.4"/>
    <n v="24454.98"/>
    <n v="45287"/>
    <n v="32153.77"/>
    <m/>
    <n v="13586.1"/>
    <n v="19926.28"/>
    <n v="24454.98"/>
    <n v="28077.94"/>
    <m/>
    <n v="8151.66"/>
    <n v="0"/>
    <n v="0"/>
    <n v="0"/>
    <m/>
  </r>
  <r>
    <n v="200000305"/>
    <x v="114"/>
    <x v="1"/>
    <m/>
    <x v="4"/>
    <x v="15"/>
    <x v="11"/>
    <n v="452.87"/>
    <s v="Sharon Bibbo"/>
    <x v="12"/>
    <m/>
    <m/>
    <m/>
    <m/>
    <m/>
    <m/>
    <m/>
    <m/>
    <m/>
    <m/>
    <m/>
    <m/>
    <m/>
    <m/>
    <n v="0"/>
    <n v="41"/>
    <n v="85"/>
    <n v="110"/>
    <n v="15"/>
    <n v="251"/>
    <n v="20"/>
    <n v="60"/>
    <n v="60"/>
    <n v="50"/>
    <n v="0"/>
    <n v="52"/>
    <n v="52"/>
    <n v="55"/>
    <n v="60"/>
    <n v="0"/>
  </r>
  <r>
    <n v="200000311"/>
    <x v="115"/>
    <x v="1"/>
    <m/>
    <x v="1"/>
    <x v="21"/>
    <x v="11"/>
    <n v="1688.96"/>
    <s v="Vicky Allen"/>
    <x v="0"/>
    <m/>
    <m/>
    <m/>
    <m/>
    <m/>
    <m/>
    <m/>
    <m/>
    <m/>
    <n v="0"/>
    <n v="0"/>
    <n v="0"/>
    <n v="16"/>
    <n v="-4"/>
    <n v="12"/>
    <n v="0"/>
    <n v="0"/>
    <n v="0"/>
    <n v="0"/>
    <m/>
    <n v="0"/>
    <n v="0"/>
    <n v="0"/>
    <n v="0"/>
    <m/>
    <n v="-14"/>
    <n v="-7"/>
    <n v="-7"/>
    <n v="-7"/>
    <m/>
  </r>
  <r>
    <n v="200000311"/>
    <x v="115"/>
    <x v="1"/>
    <m/>
    <x v="1"/>
    <x v="21"/>
    <x v="11"/>
    <n v="1688.96"/>
    <s v="Vicky Allen"/>
    <x v="1"/>
    <m/>
    <m/>
    <m/>
    <m/>
    <m/>
    <m/>
    <m/>
    <m/>
    <m/>
    <n v="0"/>
    <m/>
    <m/>
    <n v="-10"/>
    <n v="0"/>
    <n v="-10"/>
    <n v="0"/>
    <n v="0"/>
    <n v="0"/>
    <n v="0"/>
    <m/>
    <n v="0"/>
    <n v="0"/>
    <n v="0"/>
    <n v="0"/>
    <m/>
    <n v="12"/>
    <n v="5"/>
    <n v="7"/>
    <n v="7"/>
    <m/>
  </r>
  <r>
    <n v="200000311"/>
    <x v="115"/>
    <x v="1"/>
    <m/>
    <x v="1"/>
    <x v="21"/>
    <x v="11"/>
    <n v="1688.96"/>
    <s v="Vicky Allen"/>
    <x v="2"/>
    <m/>
    <m/>
    <m/>
    <m/>
    <m/>
    <m/>
    <m/>
    <m/>
    <m/>
    <n v="0"/>
    <m/>
    <m/>
    <n v="16"/>
    <n v="0"/>
    <n v="0"/>
    <n v="4"/>
    <n v="2"/>
    <n v="4"/>
    <n v="4"/>
    <n v="14"/>
    <n v="4"/>
    <n v="2"/>
    <n v="5"/>
    <n v="8"/>
    <n v="0"/>
    <n v="0"/>
    <n v="0"/>
    <n v="0"/>
    <n v="0"/>
    <n v="0"/>
  </r>
  <r>
    <n v="200000311"/>
    <x v="115"/>
    <x v="1"/>
    <m/>
    <x v="1"/>
    <x v="21"/>
    <x v="11"/>
    <n v="1688.96"/>
    <s v="Vicky Allen"/>
    <x v="3"/>
    <n v="0"/>
    <n v="0"/>
    <n v="0"/>
    <n v="0"/>
    <m/>
    <n v="0"/>
    <n v="0"/>
    <n v="0"/>
    <n v="0"/>
    <m/>
    <n v="0"/>
    <n v="0"/>
    <n v="0"/>
    <n v="0"/>
    <m/>
    <n v="3"/>
    <n v="3"/>
    <n v="4"/>
    <n v="4"/>
    <n v="14"/>
    <n v="3"/>
    <n v="1"/>
    <n v="3"/>
    <n v="4"/>
    <n v="0"/>
    <n v="2"/>
    <n v="2"/>
    <n v="0"/>
    <n v="0"/>
    <n v="0"/>
  </r>
  <r>
    <n v="200000311"/>
    <x v="115"/>
    <x v="1"/>
    <m/>
    <x v="1"/>
    <x v="21"/>
    <x v="11"/>
    <n v="1688.96"/>
    <s v="Vicky Allen"/>
    <x v="4"/>
    <m/>
    <m/>
    <m/>
    <m/>
    <m/>
    <m/>
    <m/>
    <m/>
    <m/>
    <n v="0"/>
    <n v="0"/>
    <n v="0"/>
    <n v="0"/>
    <n v="0"/>
    <n v="0"/>
    <n v="4"/>
    <n v="2"/>
    <n v="4"/>
    <n v="4"/>
    <n v="14"/>
    <n v="4"/>
    <n v="2"/>
    <n v="5"/>
    <n v="8"/>
    <n v="0"/>
    <n v="2"/>
    <n v="2"/>
    <n v="0"/>
    <n v="0"/>
    <n v="0"/>
  </r>
  <r>
    <n v="200000311"/>
    <x v="115"/>
    <x v="1"/>
    <m/>
    <x v="1"/>
    <x v="21"/>
    <x v="11"/>
    <n v="1688.96"/>
    <s v="Vicky Allen"/>
    <x v="5"/>
    <n v="0"/>
    <n v="0"/>
    <n v="0"/>
    <n v="0"/>
    <m/>
    <n v="0"/>
    <n v="2"/>
    <n v="1"/>
    <n v="0"/>
    <n v="0"/>
    <n v="2"/>
    <n v="2"/>
    <n v="3"/>
    <n v="4"/>
    <n v="11"/>
    <n v="2"/>
    <n v="1"/>
    <n v="2"/>
    <n v="3"/>
    <n v="8"/>
    <n v="6"/>
    <n v="5"/>
    <n v="8"/>
    <n v="8"/>
    <n v="0"/>
    <n v="8.348684210526315"/>
    <n v="7.4605263157894726"/>
    <n v="6.9276315789473681"/>
    <n v="7.4605263157894743"/>
    <n v="0"/>
  </r>
  <r>
    <n v="200000311"/>
    <x v="115"/>
    <x v="1"/>
    <m/>
    <x v="1"/>
    <x v="21"/>
    <x v="11"/>
    <n v="1688.96"/>
    <s v="Vicky Allen"/>
    <x v="6"/>
    <n v="0"/>
    <n v="0"/>
    <n v="0"/>
    <n v="0"/>
    <n v="0"/>
    <n v="0"/>
    <n v="0"/>
    <n v="0"/>
    <n v="0"/>
    <n v="0"/>
    <n v="0"/>
    <n v="0"/>
    <n v="0"/>
    <n v="0"/>
    <n v="0"/>
    <n v="0"/>
    <n v="0"/>
    <n v="0"/>
    <n v="0"/>
    <n v="0"/>
    <n v="10"/>
    <n v="1"/>
    <n v="2"/>
    <n v="6"/>
    <m/>
    <n v="2"/>
    <n v="0"/>
    <n v="0"/>
    <n v="0"/>
    <m/>
  </r>
  <r>
    <n v="200000311"/>
    <x v="115"/>
    <x v="1"/>
    <m/>
    <x v="1"/>
    <x v="21"/>
    <x v="11"/>
    <n v="1688.96"/>
    <s v="Vicky Allen"/>
    <x v="7"/>
    <m/>
    <m/>
    <m/>
    <m/>
    <m/>
    <m/>
    <m/>
    <m/>
    <m/>
    <m/>
    <m/>
    <m/>
    <m/>
    <m/>
    <m/>
    <n v="0"/>
    <n v="4"/>
    <n v="1"/>
    <n v="3"/>
    <n v="0"/>
    <n v="5"/>
    <n v="3"/>
    <n v="6"/>
    <n v="14"/>
    <n v="0"/>
    <n v="0"/>
    <n v="0"/>
    <n v="0"/>
    <n v="0"/>
    <n v="0"/>
  </r>
  <r>
    <n v="200000311"/>
    <x v="115"/>
    <x v="1"/>
    <m/>
    <x v="1"/>
    <x v="21"/>
    <x v="11"/>
    <n v="1688.96"/>
    <s v="Vicky Allen"/>
    <x v="8"/>
    <n v="0"/>
    <n v="0"/>
    <n v="0"/>
    <n v="0"/>
    <m/>
    <n v="0"/>
    <n v="0"/>
    <n v="0"/>
    <n v="3"/>
    <n v="0"/>
    <n v="0"/>
    <n v="5"/>
    <n v="4"/>
    <n v="3"/>
    <n v="3"/>
    <n v="7"/>
    <n v="5"/>
    <n v="8"/>
    <n v="9"/>
    <m/>
    <n v="8"/>
    <n v="7"/>
    <n v="5"/>
    <n v="3"/>
    <m/>
    <n v="-5.348684210526315"/>
    <n v="-12.809210526315788"/>
    <n v="-19.736842105263158"/>
    <n v="-27.19736842105263"/>
    <m/>
  </r>
  <r>
    <n v="200000311"/>
    <x v="115"/>
    <x v="1"/>
    <n v="5"/>
    <x v="1"/>
    <x v="21"/>
    <x v="11"/>
    <n v="1688.96"/>
    <s v="Vicky Allen"/>
    <x v="9"/>
    <n v="0"/>
    <n v="0"/>
    <n v="0"/>
    <n v="0"/>
    <m/>
    <n v="0"/>
    <n v="0"/>
    <n v="0"/>
    <n v="3"/>
    <n v="0"/>
    <n v="0"/>
    <n v="5"/>
    <n v="4"/>
    <n v="3"/>
    <n v="3"/>
    <n v="7"/>
    <n v="5"/>
    <n v="8"/>
    <n v="9"/>
    <m/>
    <n v="8"/>
    <n v="7"/>
    <n v="5"/>
    <n v="3"/>
    <m/>
    <n v="8.651315789473685"/>
    <n v="8.1907894736842124"/>
    <n v="8.2631578947368443"/>
    <n v="7.8026315789473699"/>
    <m/>
  </r>
  <r>
    <n v="200000311"/>
    <x v="115"/>
    <x v="1"/>
    <m/>
    <x v="1"/>
    <x v="21"/>
    <x v="11"/>
    <n v="1688.96"/>
    <s v="Vicky Allen"/>
    <x v="10"/>
    <n v="0"/>
    <n v="0"/>
    <n v="0"/>
    <n v="0"/>
    <n v="0"/>
    <n v="0"/>
    <n v="0"/>
    <n v="0"/>
    <n v="2424.81"/>
    <n v="0"/>
    <n v="0"/>
    <n v="4041.35"/>
    <n v="3233.08"/>
    <n v="5066.88"/>
    <n v="5066.88"/>
    <n v="11822.720000000001"/>
    <n v="8444.7999999999993"/>
    <n v="13511.68"/>
    <n v="15200.64"/>
    <m/>
    <n v="13511.68"/>
    <n v="11822.720000000001"/>
    <n v="8444.7999999999993"/>
    <n v="5066.88"/>
    <m/>
    <n v="14611.726315789476"/>
    <n v="13833.915789473687"/>
    <n v="13956.143157894741"/>
    <n v="13178.332631578951"/>
    <m/>
  </r>
  <r>
    <n v="200000311"/>
    <x v="115"/>
    <x v="1"/>
    <m/>
    <x v="1"/>
    <x v="21"/>
    <x v="11"/>
    <n v="1688.96"/>
    <s v="Vicky Allen"/>
    <x v="11"/>
    <m/>
    <m/>
    <m/>
    <m/>
    <n v="0"/>
    <m/>
    <m/>
    <m/>
    <m/>
    <n v="0"/>
    <n v="0"/>
    <n v="4041.35"/>
    <n v="3233.08"/>
    <n v="5066.88"/>
    <n v="5066.88"/>
    <n v="11822.720000000001"/>
    <n v="8444.7999999999993"/>
    <n v="13511.68"/>
    <n v="15200.64"/>
    <m/>
    <n v="13511.68"/>
    <n v="11822.720000000001"/>
    <n v="8444.7999999999993"/>
    <n v="5066.88"/>
    <m/>
    <n v="0"/>
    <n v="0"/>
    <n v="0"/>
    <n v="0"/>
    <m/>
  </r>
  <r>
    <n v="200000311"/>
    <x v="115"/>
    <x v="1"/>
    <m/>
    <x v="1"/>
    <x v="21"/>
    <x v="11"/>
    <n v="1688.96"/>
    <s v="Vicky Allen"/>
    <x v="12"/>
    <m/>
    <m/>
    <m/>
    <m/>
    <m/>
    <m/>
    <m/>
    <m/>
    <m/>
    <m/>
    <m/>
    <m/>
    <m/>
    <n v="4"/>
    <n v="4"/>
    <n v="4"/>
    <n v="2"/>
    <n v="4"/>
    <n v="4"/>
    <n v="14"/>
    <n v="4"/>
    <n v="2"/>
    <n v="5"/>
    <n v="8"/>
    <n v="0"/>
    <n v="14"/>
    <n v="7"/>
    <n v="7"/>
    <n v="7"/>
    <n v="0"/>
  </r>
  <r>
    <n v="200000334"/>
    <x v="116"/>
    <x v="1"/>
    <m/>
    <x v="1"/>
    <x v="19"/>
    <x v="1"/>
    <n v="1624.16"/>
    <s v="Linda Trautwein"/>
    <x v="0"/>
    <m/>
    <m/>
    <m/>
    <m/>
    <m/>
    <m/>
    <m/>
    <m/>
    <m/>
    <n v="0"/>
    <m/>
    <m/>
    <m/>
    <m/>
    <n v="0"/>
    <n v="0"/>
    <n v="0"/>
    <n v="0"/>
    <n v="0"/>
    <m/>
    <n v="0"/>
    <n v="0"/>
    <n v="0"/>
    <n v="0"/>
    <m/>
    <n v="0"/>
    <n v="0"/>
    <n v="0"/>
    <n v="0"/>
    <m/>
  </r>
  <r>
    <n v="200000334"/>
    <x v="116"/>
    <x v="1"/>
    <m/>
    <x v="1"/>
    <x v="19"/>
    <x v="1"/>
    <n v="1624.16"/>
    <s v="Linda Trautwein"/>
    <x v="1"/>
    <m/>
    <m/>
    <m/>
    <m/>
    <m/>
    <m/>
    <m/>
    <m/>
    <m/>
    <n v="0"/>
    <m/>
    <m/>
    <m/>
    <m/>
    <n v="0"/>
    <n v="0"/>
    <n v="0"/>
    <n v="0"/>
    <n v="0"/>
    <m/>
    <n v="0"/>
    <n v="0"/>
    <n v="0"/>
    <n v="0"/>
    <m/>
    <n v="0"/>
    <n v="0"/>
    <n v="0"/>
    <n v="0"/>
    <m/>
  </r>
  <r>
    <n v="200000334"/>
    <x v="116"/>
    <x v="1"/>
    <m/>
    <x v="1"/>
    <x v="19"/>
    <x v="1"/>
    <n v="1624.16"/>
    <s v="Linda Trautwein"/>
    <x v="2"/>
    <m/>
    <m/>
    <m/>
    <m/>
    <m/>
    <m/>
    <m/>
    <m/>
    <m/>
    <n v="0"/>
    <m/>
    <m/>
    <m/>
    <m/>
    <n v="0"/>
    <n v="0"/>
    <n v="0"/>
    <n v="0"/>
    <n v="0"/>
    <n v="0"/>
    <n v="0"/>
    <n v="0"/>
    <n v="0"/>
    <n v="0"/>
    <n v="0"/>
    <n v="0"/>
    <n v="0"/>
    <n v="0"/>
    <n v="0"/>
    <n v="0"/>
  </r>
  <r>
    <n v="200000334"/>
    <x v="116"/>
    <x v="1"/>
    <m/>
    <x v="1"/>
    <x v="19"/>
    <x v="1"/>
    <n v="1624.16"/>
    <s v="Linda Trautwein"/>
    <x v="3"/>
    <n v="0"/>
    <n v="0"/>
    <n v="0"/>
    <n v="0"/>
    <m/>
    <n v="0"/>
    <n v="0"/>
    <n v="0"/>
    <n v="0"/>
    <m/>
    <n v="0"/>
    <n v="0"/>
    <n v="0"/>
    <n v="0"/>
    <m/>
    <n v="0"/>
    <n v="0"/>
    <n v="0"/>
    <n v="0"/>
    <n v="0"/>
    <n v="0"/>
    <n v="0"/>
    <n v="0"/>
    <n v="0"/>
    <n v="0"/>
    <n v="0"/>
    <n v="0"/>
    <n v="0"/>
    <n v="0"/>
    <n v="0"/>
  </r>
  <r>
    <n v="200000334"/>
    <x v="116"/>
    <x v="1"/>
    <m/>
    <x v="1"/>
    <x v="19"/>
    <x v="1"/>
    <n v="1624.16"/>
    <s v="Linda Trautwein"/>
    <x v="4"/>
    <m/>
    <m/>
    <m/>
    <m/>
    <m/>
    <m/>
    <m/>
    <m/>
    <m/>
    <n v="0"/>
    <m/>
    <m/>
    <m/>
    <m/>
    <n v="0"/>
    <n v="0"/>
    <n v="0"/>
    <n v="0"/>
    <n v="0"/>
    <n v="0"/>
    <n v="0"/>
    <n v="0"/>
    <n v="0"/>
    <n v="0"/>
    <n v="0"/>
    <n v="0"/>
    <n v="0"/>
    <n v="0"/>
    <n v="0"/>
    <n v="0"/>
  </r>
  <r>
    <n v="200000334"/>
    <x v="116"/>
    <x v="1"/>
    <m/>
    <x v="1"/>
    <x v="19"/>
    <x v="1"/>
    <n v="1624.16"/>
    <s v="Linda Trautwein"/>
    <x v="5"/>
    <n v="0"/>
    <n v="0"/>
    <n v="0"/>
    <n v="0"/>
    <m/>
    <n v="0"/>
    <n v="0"/>
    <n v="0"/>
    <n v="0"/>
    <n v="0"/>
    <n v="0"/>
    <n v="0"/>
    <n v="0"/>
    <n v="0"/>
    <n v="0"/>
    <n v="0"/>
    <n v="0"/>
    <n v="0"/>
    <n v="0"/>
    <n v="0"/>
    <n v="0"/>
    <n v="0"/>
    <n v="0"/>
    <n v="0"/>
    <n v="0"/>
    <n v="0"/>
    <n v="0"/>
    <n v="0"/>
    <n v="0"/>
    <n v="0"/>
  </r>
  <r>
    <n v="200000334"/>
    <x v="116"/>
    <x v="1"/>
    <m/>
    <x v="1"/>
    <x v="19"/>
    <x v="1"/>
    <n v="1624.16"/>
    <s v="Linda Trautwein"/>
    <x v="6"/>
    <n v="0"/>
    <n v="0"/>
    <n v="0"/>
    <n v="0"/>
    <n v="0"/>
    <n v="0"/>
    <n v="0"/>
    <n v="0"/>
    <n v="0"/>
    <n v="0"/>
    <n v="0"/>
    <n v="0"/>
    <n v="0"/>
    <n v="0"/>
    <n v="0"/>
    <n v="0"/>
    <n v="0"/>
    <n v="0"/>
    <n v="0"/>
    <n v="0"/>
    <n v="59"/>
    <n v="0"/>
    <n v="0"/>
    <n v="0"/>
    <m/>
    <n v="0"/>
    <n v="0"/>
    <n v="0"/>
    <n v="0"/>
    <m/>
  </r>
  <r>
    <n v="200000334"/>
    <x v="116"/>
    <x v="1"/>
    <m/>
    <x v="1"/>
    <x v="19"/>
    <x v="1"/>
    <n v="1624.16"/>
    <s v="Linda Trautwein"/>
    <x v="7"/>
    <m/>
    <m/>
    <m/>
    <m/>
    <m/>
    <m/>
    <m/>
    <m/>
    <m/>
    <m/>
    <m/>
    <m/>
    <m/>
    <m/>
    <m/>
    <n v="0"/>
    <n v="0"/>
    <n v="0"/>
    <n v="0"/>
    <n v="0"/>
    <n v="0"/>
    <n v="0"/>
    <n v="0"/>
    <n v="0"/>
    <n v="0"/>
    <n v="0"/>
    <n v="0"/>
    <n v="0"/>
    <n v="0"/>
    <n v="0"/>
  </r>
  <r>
    <n v="200000334"/>
    <x v="116"/>
    <x v="1"/>
    <m/>
    <x v="1"/>
    <x v="19"/>
    <x v="1"/>
    <n v="1624.16"/>
    <s v="Linda Trautwein"/>
    <x v="8"/>
    <n v="0"/>
    <n v="0"/>
    <n v="0"/>
    <n v="0"/>
    <m/>
    <n v="0"/>
    <n v="0"/>
    <n v="0"/>
    <n v="0"/>
    <n v="0"/>
    <n v="0"/>
    <n v="0"/>
    <n v="0"/>
    <n v="0"/>
    <n v="0"/>
    <n v="0"/>
    <n v="0"/>
    <n v="0"/>
    <n v="0"/>
    <m/>
    <n v="0"/>
    <n v="0"/>
    <n v="0"/>
    <n v="0"/>
    <m/>
    <n v="0"/>
    <n v="0"/>
    <n v="0"/>
    <n v="0"/>
    <m/>
  </r>
  <r>
    <n v="200000334"/>
    <x v="116"/>
    <x v="1"/>
    <m/>
    <x v="1"/>
    <x v="19"/>
    <x v="1"/>
    <n v="1624.16"/>
    <s v="Linda Trautwein"/>
    <x v="9"/>
    <n v="0"/>
    <n v="0"/>
    <n v="0"/>
    <n v="0"/>
    <m/>
    <n v="0"/>
    <n v="0"/>
    <n v="0"/>
    <n v="0"/>
    <n v="0"/>
    <n v="0"/>
    <n v="0"/>
    <n v="0"/>
    <n v="0"/>
    <n v="0"/>
    <n v="0"/>
    <n v="0"/>
    <n v="0"/>
    <n v="0"/>
    <m/>
    <n v="0"/>
    <n v="0"/>
    <n v="0"/>
    <n v="0"/>
    <m/>
    <n v="0"/>
    <n v="0"/>
    <n v="0"/>
    <n v="0"/>
    <m/>
  </r>
  <r>
    <n v="200000334"/>
    <x v="116"/>
    <x v="1"/>
    <m/>
    <x v="1"/>
    <x v="19"/>
    <x v="1"/>
    <n v="1624.16"/>
    <s v="Linda Trautwein"/>
    <x v="10"/>
    <n v="0"/>
    <n v="0"/>
    <n v="0"/>
    <n v="0"/>
    <n v="0"/>
    <n v="0"/>
    <n v="0"/>
    <n v="0"/>
    <n v="0"/>
    <n v="0"/>
    <n v="0"/>
    <n v="0"/>
    <n v="0"/>
    <n v="0"/>
    <n v="0"/>
    <n v="0"/>
    <n v="0"/>
    <n v="0"/>
    <n v="0"/>
    <m/>
    <n v="0"/>
    <n v="0"/>
    <n v="0"/>
    <n v="0"/>
    <m/>
    <n v="0"/>
    <n v="0"/>
    <n v="0"/>
    <n v="0"/>
    <m/>
  </r>
  <r>
    <n v="200000334"/>
    <x v="116"/>
    <x v="1"/>
    <m/>
    <x v="1"/>
    <x v="19"/>
    <x v="1"/>
    <n v="1624.16"/>
    <s v="Linda Trautwein"/>
    <x v="11"/>
    <m/>
    <m/>
    <m/>
    <m/>
    <n v="0"/>
    <m/>
    <m/>
    <m/>
    <m/>
    <n v="0"/>
    <m/>
    <m/>
    <m/>
    <n v="0"/>
    <n v="0"/>
    <n v="0"/>
    <n v="0"/>
    <n v="0"/>
    <n v="0"/>
    <m/>
    <n v="0"/>
    <n v="0"/>
    <n v="0"/>
    <n v="0"/>
    <m/>
    <n v="0"/>
    <n v="0"/>
    <n v="0"/>
    <n v="0"/>
    <m/>
  </r>
  <r>
    <n v="200000334"/>
    <x v="116"/>
    <x v="1"/>
    <m/>
    <x v="1"/>
    <x v="19"/>
    <x v="1"/>
    <n v="1624.16"/>
    <s v="Linda Trautwein"/>
    <x v="12"/>
    <m/>
    <m/>
    <m/>
    <m/>
    <m/>
    <m/>
    <m/>
    <m/>
    <m/>
    <m/>
    <m/>
    <m/>
    <m/>
    <m/>
    <n v="0"/>
    <n v="0"/>
    <n v="0"/>
    <n v="0"/>
    <n v="0"/>
    <n v="0"/>
    <n v="0"/>
    <n v="0"/>
    <n v="0"/>
    <n v="0"/>
    <n v="0"/>
    <n v="0"/>
    <n v="0"/>
    <n v="0"/>
    <n v="0"/>
    <n v="0"/>
  </r>
  <r>
    <n v="200000335"/>
    <x v="117"/>
    <x v="1"/>
    <m/>
    <x v="1"/>
    <x v="5"/>
    <x v="11"/>
    <n v="375.07"/>
    <s v="Linda Trautwein"/>
    <x v="0"/>
    <m/>
    <m/>
    <m/>
    <m/>
    <m/>
    <m/>
    <m/>
    <m/>
    <m/>
    <n v="0"/>
    <n v="0"/>
    <n v="0"/>
    <n v="0"/>
    <n v="0"/>
    <n v="0"/>
    <n v="0"/>
    <n v="0"/>
    <n v="0"/>
    <n v="0"/>
    <m/>
    <n v="0"/>
    <n v="0"/>
    <n v="0"/>
    <n v="0"/>
    <m/>
    <n v="-15"/>
    <n v="-15"/>
    <n v="-10"/>
    <n v="-10"/>
    <m/>
  </r>
  <r>
    <n v="200000335"/>
    <x v="117"/>
    <x v="1"/>
    <m/>
    <x v="1"/>
    <x v="5"/>
    <x v="11"/>
    <n v="375.07"/>
    <s v="Linda Trautwein"/>
    <x v="1"/>
    <m/>
    <m/>
    <m/>
    <m/>
    <m/>
    <m/>
    <m/>
    <m/>
    <m/>
    <n v="0"/>
    <n v="0"/>
    <n v="0"/>
    <n v="0"/>
    <n v="0"/>
    <n v="0"/>
    <n v="0"/>
    <n v="0"/>
    <n v="0"/>
    <n v="0"/>
    <m/>
    <n v="0"/>
    <n v="0"/>
    <n v="0"/>
    <n v="0"/>
    <m/>
    <n v="-30"/>
    <n v="-35"/>
    <n v="-40"/>
    <n v="-40"/>
    <m/>
  </r>
  <r>
    <n v="200000335"/>
    <x v="117"/>
    <x v="1"/>
    <m/>
    <x v="1"/>
    <x v="5"/>
    <x v="11"/>
    <n v="375.07"/>
    <s v="Linda Trautwein"/>
    <x v="2"/>
    <m/>
    <m/>
    <m/>
    <m/>
    <m/>
    <m/>
    <m/>
    <m/>
    <m/>
    <n v="0"/>
    <n v="0"/>
    <n v="0"/>
    <n v="0"/>
    <n v="0"/>
    <n v="0"/>
    <n v="0"/>
    <n v="0"/>
    <n v="0"/>
    <n v="0"/>
    <n v="0"/>
    <n v="0"/>
    <n v="0"/>
    <n v="45"/>
    <n v="50"/>
    <n v="95"/>
    <n v="0"/>
    <n v="0"/>
    <n v="0"/>
    <n v="0"/>
    <n v="0"/>
  </r>
  <r>
    <n v="200000335"/>
    <x v="117"/>
    <x v="1"/>
    <m/>
    <x v="1"/>
    <x v="5"/>
    <x v="11"/>
    <n v="375.07"/>
    <s v="Linda Trautwein"/>
    <x v="3"/>
    <n v="0"/>
    <n v="0"/>
    <n v="0"/>
    <n v="0"/>
    <m/>
    <n v="0"/>
    <n v="0"/>
    <n v="0"/>
    <n v="0"/>
    <m/>
    <n v="0"/>
    <n v="0"/>
    <n v="0"/>
    <n v="0"/>
    <n v="0"/>
    <n v="0"/>
    <n v="0"/>
    <n v="0"/>
    <n v="0"/>
    <n v="0"/>
    <n v="0"/>
    <n v="0"/>
    <n v="0"/>
    <n v="0"/>
    <n v="0"/>
    <n v="45"/>
    <n v="50"/>
    <n v="50"/>
    <n v="50"/>
    <n v="195"/>
  </r>
  <r>
    <n v="200000335"/>
    <x v="117"/>
    <x v="1"/>
    <m/>
    <x v="1"/>
    <x v="5"/>
    <x v="11"/>
    <n v="375.07"/>
    <s v="Linda Trautwein"/>
    <x v="4"/>
    <m/>
    <m/>
    <m/>
    <m/>
    <m/>
    <m/>
    <m/>
    <m/>
    <m/>
    <n v="0"/>
    <n v="0"/>
    <n v="0"/>
    <n v="0"/>
    <n v="0"/>
    <n v="0"/>
    <n v="0"/>
    <n v="0"/>
    <n v="0"/>
    <n v="0"/>
    <n v="0"/>
    <n v="0"/>
    <n v="0"/>
    <n v="45"/>
    <n v="50"/>
    <n v="95"/>
    <n v="45"/>
    <n v="50"/>
    <n v="50"/>
    <n v="50"/>
    <n v="195"/>
  </r>
  <r>
    <n v="200000335"/>
    <x v="117"/>
    <x v="1"/>
    <m/>
    <x v="1"/>
    <x v="5"/>
    <x v="11"/>
    <n v="375.07"/>
    <s v="Linda Trautwein"/>
    <x v="5"/>
    <n v="0"/>
    <n v="0"/>
    <n v="0"/>
    <n v="0"/>
    <m/>
    <n v="0"/>
    <n v="0"/>
    <n v="0"/>
    <n v="0"/>
    <n v="0"/>
    <n v="0"/>
    <n v="0"/>
    <n v="0"/>
    <n v="0"/>
    <n v="0"/>
    <n v="0"/>
    <n v="0"/>
    <n v="0"/>
    <n v="0"/>
    <n v="0"/>
    <n v="0"/>
    <n v="3"/>
    <n v="7"/>
    <n v="12"/>
    <n v="22"/>
    <n v="15"/>
    <n v="20"/>
    <n v="15"/>
    <n v="25"/>
    <n v="75"/>
  </r>
  <r>
    <n v="200000335"/>
    <x v="117"/>
    <x v="1"/>
    <m/>
    <x v="1"/>
    <x v="5"/>
    <x v="11"/>
    <n v="375.07"/>
    <s v="Linda Trautwein"/>
    <x v="6"/>
    <n v="0"/>
    <n v="0"/>
    <n v="0"/>
    <n v="0"/>
    <n v="0"/>
    <n v="0"/>
    <n v="0"/>
    <n v="0"/>
    <n v="0"/>
    <n v="0"/>
    <n v="0"/>
    <n v="0"/>
    <n v="0"/>
    <n v="0"/>
    <n v="0"/>
    <n v="0"/>
    <n v="0"/>
    <n v="0"/>
    <n v="0"/>
    <n v="0"/>
    <n v="0"/>
    <n v="0"/>
    <n v="4"/>
    <n v="2"/>
    <m/>
    <n v="3"/>
    <n v="0"/>
    <n v="0"/>
    <n v="0"/>
    <m/>
  </r>
  <r>
    <n v="200000335"/>
    <x v="117"/>
    <x v="1"/>
    <m/>
    <x v="1"/>
    <x v="5"/>
    <x v="11"/>
    <n v="375.07"/>
    <s v="Linda Trautwein"/>
    <x v="7"/>
    <m/>
    <m/>
    <m/>
    <m/>
    <m/>
    <m/>
    <m/>
    <m/>
    <m/>
    <m/>
    <m/>
    <m/>
    <m/>
    <m/>
    <m/>
    <n v="0"/>
    <n v="0"/>
    <n v="0"/>
    <n v="0"/>
    <n v="0"/>
    <n v="0"/>
    <n v="0"/>
    <n v="0"/>
    <n v="15"/>
    <n v="15"/>
    <n v="0"/>
    <n v="0"/>
    <n v="0"/>
    <n v="0"/>
    <n v="0"/>
  </r>
  <r>
    <n v="200000335"/>
    <x v="117"/>
    <x v="1"/>
    <m/>
    <x v="1"/>
    <x v="5"/>
    <x v="11"/>
    <n v="375.07"/>
    <s v="Linda Trautwein"/>
    <x v="8"/>
    <n v="0"/>
    <n v="0"/>
    <n v="0"/>
    <n v="0"/>
    <m/>
    <n v="0"/>
    <n v="0"/>
    <n v="0"/>
    <n v="0"/>
    <n v="0"/>
    <n v="0"/>
    <n v="0"/>
    <n v="0"/>
    <n v="0"/>
    <n v="0"/>
    <n v="0"/>
    <n v="0"/>
    <n v="0"/>
    <n v="0"/>
    <m/>
    <n v="0"/>
    <n v="0"/>
    <n v="36"/>
    <n v="71"/>
    <m/>
    <n v="56"/>
    <n v="36"/>
    <n v="21"/>
    <n v="-4"/>
    <m/>
  </r>
  <r>
    <n v="200000335"/>
    <x v="117"/>
    <x v="1"/>
    <m/>
    <x v="1"/>
    <x v="5"/>
    <x v="11"/>
    <n v="375.07"/>
    <s v="Linda Trautwein"/>
    <x v="9"/>
    <n v="0"/>
    <n v="0"/>
    <n v="0"/>
    <n v="0"/>
    <m/>
    <n v="0"/>
    <n v="0"/>
    <n v="0"/>
    <n v="0"/>
    <n v="0"/>
    <n v="0"/>
    <n v="0"/>
    <n v="0"/>
    <n v="0"/>
    <n v="0"/>
    <n v="0"/>
    <n v="0"/>
    <n v="0"/>
    <n v="0"/>
    <m/>
    <n v="0"/>
    <n v="0"/>
    <n v="36"/>
    <n v="71"/>
    <m/>
    <n v="71"/>
    <n v="66"/>
    <n v="61"/>
    <n v="46"/>
    <m/>
  </r>
  <r>
    <n v="200000335"/>
    <x v="117"/>
    <x v="1"/>
    <m/>
    <x v="1"/>
    <x v="5"/>
    <x v="11"/>
    <n v="375.07"/>
    <s v="Linda Trautwein"/>
    <x v="10"/>
    <n v="0"/>
    <n v="0"/>
    <n v="0"/>
    <n v="0"/>
    <n v="0"/>
    <n v="0"/>
    <n v="0"/>
    <n v="0"/>
    <n v="0"/>
    <n v="0"/>
    <n v="0"/>
    <n v="0"/>
    <n v="0"/>
    <n v="0"/>
    <n v="0"/>
    <n v="0"/>
    <n v="0"/>
    <n v="0"/>
    <n v="0"/>
    <m/>
    <n v="0"/>
    <n v="0"/>
    <n v="13502.52"/>
    <n v="26629.97"/>
    <m/>
    <n v="26629.97"/>
    <n v="24754.62"/>
    <n v="22879.27"/>
    <n v="17253.22"/>
    <m/>
  </r>
  <r>
    <n v="200000335"/>
    <x v="117"/>
    <x v="1"/>
    <m/>
    <x v="1"/>
    <x v="5"/>
    <x v="11"/>
    <n v="375.07"/>
    <s v="Linda Trautwein"/>
    <x v="11"/>
    <m/>
    <m/>
    <m/>
    <m/>
    <m/>
    <m/>
    <m/>
    <m/>
    <m/>
    <n v="0"/>
    <n v="0"/>
    <n v="0"/>
    <n v="0"/>
    <n v="0"/>
    <n v="0"/>
    <n v="0"/>
    <n v="0"/>
    <n v="0"/>
    <n v="0"/>
    <m/>
    <n v="0"/>
    <n v="0"/>
    <n v="13502.52"/>
    <n v="26629.97"/>
    <m/>
    <n v="21003.919999999998"/>
    <n v="13502.52"/>
    <n v="7876.47"/>
    <n v="0"/>
    <m/>
  </r>
  <r>
    <n v="200000335"/>
    <x v="117"/>
    <x v="1"/>
    <m/>
    <x v="1"/>
    <x v="5"/>
    <x v="11"/>
    <n v="375.07"/>
    <s v="Linda Trautwein"/>
    <x v="12"/>
    <m/>
    <m/>
    <m/>
    <m/>
    <m/>
    <m/>
    <m/>
    <m/>
    <m/>
    <m/>
    <n v="0"/>
    <n v="0"/>
    <n v="0"/>
    <n v="0"/>
    <n v="0"/>
    <n v="0"/>
    <n v="0"/>
    <n v="0"/>
    <n v="0"/>
    <n v="0"/>
    <n v="0"/>
    <n v="0"/>
    <n v="45"/>
    <n v="50"/>
    <n v="95"/>
    <n v="15"/>
    <n v="15"/>
    <n v="10"/>
    <n v="10"/>
    <n v="50"/>
  </r>
  <r>
    <n v="200000349"/>
    <x v="118"/>
    <x v="1"/>
    <m/>
    <x v="1"/>
    <x v="19"/>
    <x v="1"/>
    <n v="458.03"/>
    <s v="Linda Trautwein"/>
    <x v="0"/>
    <m/>
    <m/>
    <m/>
    <m/>
    <m/>
    <m/>
    <m/>
    <m/>
    <m/>
    <n v="0"/>
    <m/>
    <m/>
    <m/>
    <m/>
    <n v="0"/>
    <n v="0"/>
    <n v="0"/>
    <n v="0"/>
    <n v="0"/>
    <m/>
    <n v="0"/>
    <n v="0"/>
    <n v="0"/>
    <n v="0"/>
    <m/>
    <n v="-10"/>
    <n v="-5"/>
    <n v="-5"/>
    <n v="-7"/>
    <m/>
  </r>
  <r>
    <n v="200000349"/>
    <x v="118"/>
    <x v="1"/>
    <m/>
    <x v="1"/>
    <x v="19"/>
    <x v="1"/>
    <n v="458.03"/>
    <s v="Linda Trautwein"/>
    <x v="1"/>
    <m/>
    <m/>
    <m/>
    <m/>
    <m/>
    <m/>
    <m/>
    <m/>
    <m/>
    <n v="0"/>
    <m/>
    <m/>
    <m/>
    <m/>
    <n v="0"/>
    <n v="0"/>
    <n v="0"/>
    <n v="0"/>
    <n v="0"/>
    <m/>
    <n v="0"/>
    <n v="0"/>
    <n v="0"/>
    <n v="0"/>
    <m/>
    <n v="1"/>
    <n v="0"/>
    <n v="0"/>
    <n v="0"/>
    <m/>
  </r>
  <r>
    <n v="200000349"/>
    <x v="118"/>
    <x v="1"/>
    <m/>
    <x v="1"/>
    <x v="19"/>
    <x v="1"/>
    <n v="458.03"/>
    <s v="Linda Trautwein"/>
    <x v="2"/>
    <m/>
    <m/>
    <m/>
    <m/>
    <m/>
    <m/>
    <m/>
    <m/>
    <m/>
    <n v="0"/>
    <m/>
    <m/>
    <m/>
    <m/>
    <n v="0"/>
    <n v="0"/>
    <n v="0"/>
    <n v="0"/>
    <n v="0"/>
    <n v="0"/>
    <n v="0"/>
    <n v="0"/>
    <n v="0"/>
    <n v="15"/>
    <n v="0"/>
    <n v="0"/>
    <n v="0"/>
    <n v="0"/>
    <n v="0"/>
    <n v="0"/>
  </r>
  <r>
    <n v="200000349"/>
    <x v="118"/>
    <x v="1"/>
    <m/>
    <x v="1"/>
    <x v="19"/>
    <x v="1"/>
    <n v="458.03"/>
    <s v="Linda Trautwein"/>
    <x v="3"/>
    <n v="0"/>
    <n v="0"/>
    <n v="0"/>
    <n v="0"/>
    <m/>
    <n v="0"/>
    <n v="0"/>
    <n v="0"/>
    <n v="0"/>
    <m/>
    <n v="0"/>
    <n v="0"/>
    <n v="0"/>
    <n v="0"/>
    <m/>
    <n v="0"/>
    <n v="0"/>
    <n v="0"/>
    <n v="0"/>
    <n v="0"/>
    <n v="0"/>
    <n v="0"/>
    <n v="0"/>
    <n v="0"/>
    <n v="0"/>
    <n v="9"/>
    <n v="5"/>
    <n v="5"/>
    <n v="7"/>
    <n v="0"/>
  </r>
  <r>
    <n v="200000349"/>
    <x v="118"/>
    <x v="1"/>
    <m/>
    <x v="1"/>
    <x v="19"/>
    <x v="1"/>
    <n v="458.03"/>
    <s v="Linda Trautwein"/>
    <x v="4"/>
    <m/>
    <m/>
    <m/>
    <m/>
    <m/>
    <m/>
    <m/>
    <m/>
    <m/>
    <n v="0"/>
    <m/>
    <m/>
    <m/>
    <m/>
    <n v="0"/>
    <n v="0"/>
    <n v="0"/>
    <n v="0"/>
    <n v="0"/>
    <n v="0"/>
    <n v="0"/>
    <n v="0"/>
    <n v="0"/>
    <n v="15"/>
    <n v="0"/>
    <n v="9"/>
    <n v="5"/>
    <n v="5"/>
    <n v="7"/>
    <n v="0"/>
  </r>
  <r>
    <n v="200000349"/>
    <x v="118"/>
    <x v="1"/>
    <m/>
    <x v="1"/>
    <x v="19"/>
    <x v="1"/>
    <n v="458.03"/>
    <s v="Linda Trautwein"/>
    <x v="5"/>
    <n v="0"/>
    <n v="0"/>
    <n v="0"/>
    <n v="0"/>
    <m/>
    <n v="0"/>
    <n v="0"/>
    <n v="0"/>
    <n v="0"/>
    <n v="0"/>
    <n v="0"/>
    <n v="0"/>
    <n v="0"/>
    <n v="0"/>
    <n v="0"/>
    <n v="0"/>
    <n v="0"/>
    <n v="0"/>
    <n v="0"/>
    <n v="0"/>
    <n v="0"/>
    <n v="0"/>
    <n v="0"/>
    <n v="0"/>
    <n v="0"/>
    <n v="4.1973684210526319"/>
    <n v="5.1513157894736841"/>
    <n v="4.5789473684210531"/>
    <n v="7.0592105263157903"/>
    <n v="0"/>
  </r>
  <r>
    <n v="200000349"/>
    <x v="118"/>
    <x v="1"/>
    <m/>
    <x v="1"/>
    <x v="19"/>
    <x v="1"/>
    <n v="458.03"/>
    <s v="Linda Trautwein"/>
    <x v="6"/>
    <n v="0"/>
    <n v="0"/>
    <n v="0"/>
    <n v="0"/>
    <n v="0"/>
    <n v="0"/>
    <n v="0"/>
    <n v="0"/>
    <n v="0"/>
    <n v="0"/>
    <n v="0"/>
    <n v="0"/>
    <n v="0"/>
    <n v="0"/>
    <n v="0"/>
    <n v="0"/>
    <n v="0"/>
    <n v="0"/>
    <n v="0"/>
    <n v="0"/>
    <n v="7"/>
    <n v="0"/>
    <n v="0"/>
    <n v="0"/>
    <m/>
    <n v="0"/>
    <n v="0"/>
    <n v="0"/>
    <n v="0"/>
    <m/>
  </r>
  <r>
    <n v="200000349"/>
    <x v="118"/>
    <x v="1"/>
    <m/>
    <x v="1"/>
    <x v="19"/>
    <x v="1"/>
    <n v="458.03"/>
    <s v="Linda Trautwein"/>
    <x v="7"/>
    <m/>
    <m/>
    <m/>
    <m/>
    <m/>
    <m/>
    <m/>
    <m/>
    <m/>
    <m/>
    <m/>
    <m/>
    <m/>
    <m/>
    <m/>
    <n v="0"/>
    <n v="0"/>
    <n v="0"/>
    <n v="0"/>
    <n v="0"/>
    <n v="0"/>
    <n v="0"/>
    <n v="0"/>
    <n v="6"/>
    <n v="0"/>
    <n v="0"/>
    <n v="0"/>
    <n v="0"/>
    <n v="0"/>
    <n v="0"/>
  </r>
  <r>
    <n v="200000349"/>
    <x v="118"/>
    <x v="1"/>
    <m/>
    <x v="1"/>
    <x v="19"/>
    <x v="1"/>
    <n v="458.03"/>
    <s v="Linda Trautwein"/>
    <x v="8"/>
    <n v="0"/>
    <n v="0"/>
    <n v="0"/>
    <n v="0"/>
    <m/>
    <n v="0"/>
    <n v="0"/>
    <n v="0"/>
    <n v="0"/>
    <n v="0"/>
    <n v="0"/>
    <n v="0"/>
    <n v="0"/>
    <n v="0"/>
    <n v="0"/>
    <n v="0"/>
    <n v="0"/>
    <n v="0"/>
    <n v="0"/>
    <m/>
    <n v="0"/>
    <n v="0"/>
    <n v="0"/>
    <n v="9"/>
    <m/>
    <n v="4.8026315789473681"/>
    <n v="-0.34868421052631593"/>
    <n v="-4.927631578947369"/>
    <n v="-11.986842105263159"/>
    <m/>
  </r>
  <r>
    <n v="200000349"/>
    <x v="118"/>
    <x v="1"/>
    <m/>
    <x v="1"/>
    <x v="19"/>
    <x v="1"/>
    <n v="458.03"/>
    <s v="Linda Trautwein"/>
    <x v="9"/>
    <n v="0"/>
    <n v="0"/>
    <n v="0"/>
    <n v="0"/>
    <m/>
    <n v="0"/>
    <n v="0"/>
    <n v="0"/>
    <n v="0"/>
    <n v="0"/>
    <n v="0"/>
    <n v="0"/>
    <n v="0"/>
    <n v="0"/>
    <n v="0"/>
    <n v="0"/>
    <n v="0"/>
    <n v="0"/>
    <n v="0"/>
    <m/>
    <n v="0"/>
    <n v="0"/>
    <n v="0"/>
    <n v="9"/>
    <m/>
    <n v="14.802631578947368"/>
    <n v="14.651315789473685"/>
    <n v="15.072368421052632"/>
    <n v="15.013157894736839"/>
    <m/>
  </r>
  <r>
    <n v="200000349"/>
    <x v="118"/>
    <x v="1"/>
    <m/>
    <x v="1"/>
    <x v="19"/>
    <x v="1"/>
    <n v="458.03"/>
    <s v="Linda Trautwein"/>
    <x v="10"/>
    <n v="0"/>
    <n v="0"/>
    <n v="0"/>
    <n v="0"/>
    <n v="0"/>
    <n v="0"/>
    <n v="0"/>
    <n v="0"/>
    <n v="0"/>
    <n v="0"/>
    <n v="0"/>
    <n v="0"/>
    <n v="0"/>
    <n v="0"/>
    <n v="0"/>
    <n v="0"/>
    <n v="0"/>
    <n v="0"/>
    <n v="0"/>
    <m/>
    <n v="0"/>
    <n v="0"/>
    <n v="0"/>
    <n v="4122.2699999999995"/>
    <m/>
    <n v="6780.0493421052624"/>
    <n v="6710.7421710526314"/>
    <n v="6903.5969078947364"/>
    <n v="6876.4767105263136"/>
    <m/>
  </r>
  <r>
    <n v="200000349"/>
    <x v="118"/>
    <x v="1"/>
    <m/>
    <x v="1"/>
    <x v="19"/>
    <x v="1"/>
    <n v="458.03"/>
    <s v="Linda Trautwein"/>
    <x v="11"/>
    <m/>
    <m/>
    <m/>
    <m/>
    <n v="0"/>
    <m/>
    <m/>
    <m/>
    <m/>
    <n v="0"/>
    <m/>
    <m/>
    <m/>
    <n v="0"/>
    <n v="0"/>
    <n v="0"/>
    <n v="0"/>
    <n v="0"/>
    <n v="0"/>
    <m/>
    <n v="0"/>
    <n v="0"/>
    <n v="0"/>
    <n v="4122.2699999999995"/>
    <m/>
    <n v="2199.7493421052627"/>
    <n v="0"/>
    <n v="0"/>
    <n v="0"/>
    <m/>
  </r>
  <r>
    <n v="200000349"/>
    <x v="118"/>
    <x v="1"/>
    <m/>
    <x v="1"/>
    <x v="19"/>
    <x v="1"/>
    <n v="458.03"/>
    <s v="Linda Trautwein"/>
    <x v="12"/>
    <m/>
    <m/>
    <m/>
    <m/>
    <m/>
    <m/>
    <m/>
    <m/>
    <m/>
    <m/>
    <m/>
    <m/>
    <m/>
    <m/>
    <n v="0"/>
    <n v="0"/>
    <n v="0"/>
    <n v="0"/>
    <n v="0"/>
    <n v="0"/>
    <n v="0"/>
    <n v="0"/>
    <n v="0"/>
    <n v="15"/>
    <n v="0"/>
    <n v="10"/>
    <n v="5"/>
    <n v="5"/>
    <n v="7"/>
    <n v="0"/>
  </r>
  <r>
    <n v="200000352"/>
    <x v="119"/>
    <x v="1"/>
    <m/>
    <x v="1"/>
    <x v="21"/>
    <x v="11"/>
    <n v="1644.63"/>
    <s v="Linda Trautwein"/>
    <x v="0"/>
    <m/>
    <m/>
    <m/>
    <m/>
    <m/>
    <m/>
    <m/>
    <m/>
    <m/>
    <n v="0"/>
    <n v="0"/>
    <n v="0"/>
    <n v="0"/>
    <n v="0"/>
    <n v="0"/>
    <n v="0"/>
    <n v="0"/>
    <n v="0"/>
    <n v="0"/>
    <m/>
    <n v="0"/>
    <n v="0"/>
    <n v="0"/>
    <n v="0"/>
    <m/>
    <n v="0"/>
    <n v="0"/>
    <n v="0"/>
    <n v="0"/>
    <m/>
  </r>
  <r>
    <n v="200000352"/>
    <x v="119"/>
    <x v="1"/>
    <m/>
    <x v="1"/>
    <x v="21"/>
    <x v="11"/>
    <n v="1644.63"/>
    <s v="Linda Trautwein"/>
    <x v="1"/>
    <m/>
    <m/>
    <m/>
    <m/>
    <m/>
    <m/>
    <m/>
    <m/>
    <m/>
    <n v="0"/>
    <n v="0"/>
    <n v="0"/>
    <n v="0"/>
    <n v="0"/>
    <n v="0"/>
    <n v="0"/>
    <n v="0"/>
    <n v="0"/>
    <n v="0"/>
    <m/>
    <n v="0"/>
    <n v="0"/>
    <n v="0"/>
    <n v="0"/>
    <m/>
    <n v="-6"/>
    <n v="-6"/>
    <n v="-6"/>
    <n v="-6"/>
    <m/>
  </r>
  <r>
    <n v="200000352"/>
    <x v="119"/>
    <x v="1"/>
    <m/>
    <x v="1"/>
    <x v="21"/>
    <x v="11"/>
    <n v="1644.63"/>
    <s v="Linda Trautwein"/>
    <x v="2"/>
    <m/>
    <m/>
    <m/>
    <m/>
    <m/>
    <m/>
    <m/>
    <m/>
    <m/>
    <n v="0"/>
    <n v="0"/>
    <n v="0"/>
    <n v="0"/>
    <n v="0"/>
    <n v="0"/>
    <n v="0"/>
    <n v="0"/>
    <n v="0"/>
    <n v="0"/>
    <n v="0"/>
    <n v="0"/>
    <n v="0"/>
    <n v="0"/>
    <n v="0"/>
    <n v="0"/>
    <n v="0"/>
    <n v="0"/>
    <n v="0"/>
    <n v="0"/>
    <n v="0"/>
  </r>
  <r>
    <n v="200000352"/>
    <x v="119"/>
    <x v="1"/>
    <m/>
    <x v="1"/>
    <x v="21"/>
    <x v="11"/>
    <n v="1644.63"/>
    <s v="Linda Trautwein"/>
    <x v="3"/>
    <n v="0"/>
    <n v="0"/>
    <n v="0"/>
    <n v="0"/>
    <m/>
    <n v="0"/>
    <n v="0"/>
    <n v="0"/>
    <n v="0"/>
    <m/>
    <n v="0"/>
    <n v="0"/>
    <n v="0"/>
    <n v="0"/>
    <n v="0"/>
    <n v="0"/>
    <n v="0"/>
    <n v="0"/>
    <n v="0"/>
    <n v="0"/>
    <n v="0"/>
    <n v="0"/>
    <n v="0"/>
    <n v="0"/>
    <n v="0"/>
    <n v="6"/>
    <n v="6"/>
    <n v="6"/>
    <n v="6"/>
    <n v="0"/>
  </r>
  <r>
    <n v="200000352"/>
    <x v="119"/>
    <x v="1"/>
    <m/>
    <x v="1"/>
    <x v="21"/>
    <x v="11"/>
    <n v="1644.63"/>
    <s v="Linda Trautwein"/>
    <x v="4"/>
    <m/>
    <m/>
    <m/>
    <m/>
    <m/>
    <m/>
    <m/>
    <m/>
    <m/>
    <n v="0"/>
    <n v="0"/>
    <n v="0"/>
    <n v="0"/>
    <n v="0"/>
    <n v="0"/>
    <n v="0"/>
    <n v="0"/>
    <n v="0"/>
    <n v="0"/>
    <n v="0"/>
    <n v="0"/>
    <n v="0"/>
    <n v="0"/>
    <n v="0"/>
    <n v="0"/>
    <n v="6"/>
    <n v="6"/>
    <n v="6"/>
    <n v="6"/>
    <n v="0"/>
  </r>
  <r>
    <n v="200000352"/>
    <x v="119"/>
    <x v="1"/>
    <m/>
    <x v="1"/>
    <x v="21"/>
    <x v="11"/>
    <n v="1644.63"/>
    <s v="Linda Trautwein"/>
    <x v="5"/>
    <n v="0"/>
    <n v="0"/>
    <n v="0"/>
    <n v="0"/>
    <m/>
    <n v="0"/>
    <n v="0"/>
    <n v="0"/>
    <n v="0"/>
    <n v="0"/>
    <n v="0"/>
    <n v="0"/>
    <n v="0"/>
    <n v="0"/>
    <n v="0"/>
    <n v="0"/>
    <n v="0"/>
    <n v="0"/>
    <n v="0"/>
    <n v="0"/>
    <n v="0"/>
    <n v="0"/>
    <n v="0"/>
    <n v="0"/>
    <n v="0"/>
    <m/>
    <m/>
    <m/>
    <m/>
    <n v="0"/>
  </r>
  <r>
    <n v="200000352"/>
    <x v="119"/>
    <x v="1"/>
    <m/>
    <x v="1"/>
    <x v="21"/>
    <x v="11"/>
    <n v="1644.63"/>
    <s v="Linda Trautwein"/>
    <x v="6"/>
    <n v="0"/>
    <n v="0"/>
    <n v="0"/>
    <n v="0"/>
    <n v="0"/>
    <n v="0"/>
    <n v="0"/>
    <n v="0"/>
    <n v="0"/>
    <n v="0"/>
    <n v="0"/>
    <n v="0"/>
    <n v="0"/>
    <n v="0"/>
    <n v="0"/>
    <n v="0"/>
    <n v="0"/>
    <n v="0"/>
    <n v="0"/>
    <n v="0"/>
    <n v="0"/>
    <n v="0"/>
    <n v="0"/>
    <n v="0"/>
    <m/>
    <n v="0"/>
    <n v="0"/>
    <n v="0"/>
    <n v="0"/>
    <m/>
  </r>
  <r>
    <n v="200000352"/>
    <x v="119"/>
    <x v="1"/>
    <m/>
    <x v="1"/>
    <x v="21"/>
    <x v="11"/>
    <n v="1644.63"/>
    <s v="Linda Trautwein"/>
    <x v="7"/>
    <m/>
    <m/>
    <m/>
    <m/>
    <m/>
    <m/>
    <m/>
    <m/>
    <m/>
    <m/>
    <m/>
    <m/>
    <m/>
    <m/>
    <m/>
    <n v="0"/>
    <n v="0"/>
    <n v="0"/>
    <n v="0"/>
    <n v="0"/>
    <n v="0"/>
    <n v="0"/>
    <n v="0"/>
    <n v="0"/>
    <n v="0"/>
    <n v="0"/>
    <n v="0"/>
    <n v="0"/>
    <n v="0"/>
    <n v="0"/>
  </r>
  <r>
    <n v="200000352"/>
    <x v="119"/>
    <x v="1"/>
    <m/>
    <x v="1"/>
    <x v="21"/>
    <x v="11"/>
    <n v="1644.63"/>
    <s v="Linda Trautwein"/>
    <x v="8"/>
    <n v="0"/>
    <n v="0"/>
    <n v="0"/>
    <n v="0"/>
    <m/>
    <n v="0"/>
    <n v="0"/>
    <n v="0"/>
    <n v="0"/>
    <n v="0"/>
    <n v="0"/>
    <n v="0"/>
    <n v="0"/>
    <n v="0"/>
    <n v="0"/>
    <n v="0"/>
    <n v="0"/>
    <n v="0"/>
    <n v="0"/>
    <m/>
    <n v="0"/>
    <n v="0"/>
    <n v="0"/>
    <n v="0"/>
    <m/>
    <n v="0"/>
    <n v="0"/>
    <n v="0"/>
    <n v="0"/>
    <m/>
  </r>
  <r>
    <n v="200000352"/>
    <x v="119"/>
    <x v="1"/>
    <m/>
    <x v="1"/>
    <x v="21"/>
    <x v="11"/>
    <n v="1644.63"/>
    <s v="Linda Trautwein"/>
    <x v="9"/>
    <n v="0"/>
    <n v="0"/>
    <n v="0"/>
    <n v="0"/>
    <m/>
    <n v="0"/>
    <n v="0"/>
    <n v="0"/>
    <n v="0"/>
    <n v="0"/>
    <n v="0"/>
    <n v="0"/>
    <n v="0"/>
    <n v="0"/>
    <n v="0"/>
    <n v="0"/>
    <n v="0"/>
    <n v="0"/>
    <n v="0"/>
    <m/>
    <n v="0"/>
    <n v="0"/>
    <n v="0"/>
    <n v="0"/>
    <m/>
    <n v="0"/>
    <n v="0"/>
    <n v="0"/>
    <n v="0"/>
    <m/>
  </r>
  <r>
    <n v="200000352"/>
    <x v="119"/>
    <x v="1"/>
    <m/>
    <x v="1"/>
    <x v="21"/>
    <x v="11"/>
    <n v="1644.63"/>
    <s v="Linda Trautwein"/>
    <x v="10"/>
    <n v="0"/>
    <n v="0"/>
    <n v="0"/>
    <n v="0"/>
    <n v="0"/>
    <n v="0"/>
    <n v="0"/>
    <n v="0"/>
    <n v="0"/>
    <n v="0"/>
    <n v="0"/>
    <n v="0"/>
    <n v="0"/>
    <n v="0"/>
    <n v="0"/>
    <n v="0"/>
    <n v="0"/>
    <n v="0"/>
    <n v="0"/>
    <m/>
    <n v="0"/>
    <n v="0"/>
    <n v="0"/>
    <n v="0"/>
    <m/>
    <n v="0"/>
    <n v="0"/>
    <n v="0"/>
    <n v="0"/>
    <m/>
  </r>
  <r>
    <n v="200000352"/>
    <x v="119"/>
    <x v="1"/>
    <m/>
    <x v="1"/>
    <x v="21"/>
    <x v="11"/>
    <n v="1644.63"/>
    <s v="Linda Trautwein"/>
    <x v="11"/>
    <m/>
    <m/>
    <m/>
    <m/>
    <m/>
    <m/>
    <m/>
    <m/>
    <m/>
    <n v="0"/>
    <n v="0"/>
    <n v="0"/>
    <n v="0"/>
    <n v="0"/>
    <n v="0"/>
    <n v="0"/>
    <n v="0"/>
    <n v="0"/>
    <n v="0"/>
    <m/>
    <n v="0"/>
    <n v="0"/>
    <n v="0"/>
    <n v="0"/>
    <m/>
    <n v="0"/>
    <n v="0"/>
    <n v="0"/>
    <n v="0"/>
    <m/>
  </r>
  <r>
    <n v="200000352"/>
    <x v="119"/>
    <x v="1"/>
    <m/>
    <x v="1"/>
    <x v="21"/>
    <x v="11"/>
    <n v="1644.63"/>
    <s v="Linda Trautwein"/>
    <x v="12"/>
    <m/>
    <m/>
    <m/>
    <m/>
    <m/>
    <m/>
    <m/>
    <m/>
    <m/>
    <m/>
    <n v="0"/>
    <n v="0"/>
    <n v="0"/>
    <n v="0"/>
    <n v="0"/>
    <n v="0"/>
    <n v="0"/>
    <n v="0"/>
    <n v="0"/>
    <n v="0"/>
    <n v="0"/>
    <n v="0"/>
    <n v="0"/>
    <n v="0"/>
    <n v="0"/>
    <m/>
    <m/>
    <m/>
    <m/>
    <n v="0"/>
  </r>
  <r>
    <n v="200000382"/>
    <x v="120"/>
    <x v="1"/>
    <m/>
    <x v="3"/>
    <x v="8"/>
    <x v="9"/>
    <n v="1185.43"/>
    <s v="Linda Trautwein"/>
    <x v="0"/>
    <m/>
    <m/>
    <m/>
    <m/>
    <m/>
    <m/>
    <m/>
    <m/>
    <m/>
    <n v="0"/>
    <n v="0"/>
    <n v="0"/>
    <n v="0"/>
    <n v="0"/>
    <n v="0"/>
    <n v="0"/>
    <n v="0"/>
    <n v="0"/>
    <n v="0"/>
    <m/>
    <n v="0"/>
    <n v="0"/>
    <n v="0"/>
    <n v="0"/>
    <m/>
    <n v="-13"/>
    <n v="-14"/>
    <n v="-14"/>
    <n v="-20"/>
    <m/>
  </r>
  <r>
    <n v="200000382"/>
    <x v="120"/>
    <x v="1"/>
    <m/>
    <x v="3"/>
    <x v="8"/>
    <x v="9"/>
    <n v="1185.43"/>
    <s v="Linda Trautwein"/>
    <x v="1"/>
    <m/>
    <m/>
    <m/>
    <m/>
    <m/>
    <m/>
    <m/>
    <m/>
    <m/>
    <n v="0"/>
    <n v="0"/>
    <n v="0"/>
    <n v="0"/>
    <n v="0"/>
    <n v="0"/>
    <n v="0"/>
    <n v="0"/>
    <n v="0"/>
    <n v="0"/>
    <m/>
    <n v="0"/>
    <n v="0"/>
    <n v="0"/>
    <n v="0"/>
    <m/>
    <n v="13"/>
    <n v="14"/>
    <n v="14"/>
    <n v="20"/>
    <m/>
  </r>
  <r>
    <n v="200000382"/>
    <x v="120"/>
    <x v="1"/>
    <m/>
    <x v="3"/>
    <x v="8"/>
    <x v="9"/>
    <n v="1185.43"/>
    <s v="Linda Trautwein"/>
    <x v="2"/>
    <m/>
    <m/>
    <m/>
    <m/>
    <m/>
    <m/>
    <m/>
    <m/>
    <m/>
    <n v="0"/>
    <n v="0"/>
    <n v="0"/>
    <n v="0"/>
    <n v="0"/>
    <n v="0"/>
    <n v="0"/>
    <n v="0"/>
    <n v="0"/>
    <n v="0"/>
    <n v="0"/>
    <n v="0"/>
    <n v="0"/>
    <n v="0"/>
    <n v="0"/>
    <n v="0"/>
    <n v="0"/>
    <n v="0"/>
    <n v="0"/>
    <n v="0"/>
    <n v="0"/>
  </r>
  <r>
    <n v="200000382"/>
    <x v="120"/>
    <x v="1"/>
    <m/>
    <x v="3"/>
    <x v="8"/>
    <x v="9"/>
    <n v="1185.43"/>
    <s v="Linda Trautwein"/>
    <x v="3"/>
    <n v="0"/>
    <n v="0"/>
    <n v="0"/>
    <n v="0"/>
    <m/>
    <n v="0"/>
    <n v="0"/>
    <n v="0"/>
    <n v="0"/>
    <m/>
    <n v="0"/>
    <n v="0"/>
    <n v="0"/>
    <n v="0"/>
    <m/>
    <n v="0"/>
    <n v="0"/>
    <n v="0"/>
    <n v="0"/>
    <n v="0"/>
    <n v="0"/>
    <n v="0"/>
    <n v="0"/>
    <n v="0"/>
    <n v="0"/>
    <n v="0"/>
    <n v="0"/>
    <n v="0"/>
    <n v="0"/>
    <n v="0"/>
  </r>
  <r>
    <n v="200000382"/>
    <x v="120"/>
    <x v="1"/>
    <m/>
    <x v="3"/>
    <x v="8"/>
    <x v="9"/>
    <n v="1185.43"/>
    <s v="Linda Trautwein"/>
    <x v="4"/>
    <m/>
    <m/>
    <m/>
    <m/>
    <m/>
    <m/>
    <m/>
    <n v="0"/>
    <n v="0"/>
    <n v="0"/>
    <n v="0"/>
    <n v="0"/>
    <n v="0"/>
    <n v="0"/>
    <n v="0"/>
    <n v="0"/>
    <n v="0"/>
    <n v="0"/>
    <n v="0"/>
    <n v="0"/>
    <n v="0"/>
    <n v="0"/>
    <n v="0"/>
    <n v="0"/>
    <n v="0"/>
    <n v="0"/>
    <n v="0"/>
    <n v="0"/>
    <n v="0"/>
    <n v="0"/>
  </r>
  <r>
    <n v="200000382"/>
    <x v="120"/>
    <x v="1"/>
    <m/>
    <x v="3"/>
    <x v="8"/>
    <x v="9"/>
    <n v="1185.43"/>
    <s v="Linda Trautwein"/>
    <x v="5"/>
    <n v="0"/>
    <n v="0"/>
    <n v="0"/>
    <n v="0"/>
    <m/>
    <n v="0"/>
    <n v="0"/>
    <n v="0"/>
    <n v="0"/>
    <n v="0"/>
    <n v="0"/>
    <n v="0"/>
    <n v="0"/>
    <n v="0"/>
    <n v="0"/>
    <n v="0"/>
    <n v="0"/>
    <n v="0"/>
    <n v="0"/>
    <n v="0"/>
    <n v="0"/>
    <n v="0"/>
    <n v="0"/>
    <n v="0"/>
    <n v="0"/>
    <n v="6"/>
    <n v="12"/>
    <n v="17"/>
    <n v="21"/>
    <n v="0"/>
  </r>
  <r>
    <n v="200000382"/>
    <x v="120"/>
    <x v="1"/>
    <m/>
    <x v="3"/>
    <x v="8"/>
    <x v="9"/>
    <n v="1185.43"/>
    <s v="Linda Trautwein"/>
    <x v="6"/>
    <n v="0"/>
    <n v="0"/>
    <n v="0"/>
    <n v="0"/>
    <n v="0"/>
    <n v="0"/>
    <n v="0"/>
    <n v="0"/>
    <n v="0"/>
    <n v="0"/>
    <n v="0"/>
    <n v="0"/>
    <n v="0"/>
    <n v="0"/>
    <n v="0"/>
    <n v="0"/>
    <n v="0"/>
    <n v="0"/>
    <n v="0"/>
    <n v="0"/>
    <n v="0"/>
    <n v="0"/>
    <n v="0"/>
    <n v="0"/>
    <m/>
    <n v="0"/>
    <n v="0"/>
    <n v="0"/>
    <n v="0"/>
    <m/>
  </r>
  <r>
    <n v="200000382"/>
    <x v="120"/>
    <x v="1"/>
    <m/>
    <x v="3"/>
    <x v="8"/>
    <x v="9"/>
    <n v="1185.43"/>
    <s v="Linda Trautwein"/>
    <x v="7"/>
    <m/>
    <m/>
    <m/>
    <m/>
    <m/>
    <m/>
    <m/>
    <m/>
    <m/>
    <m/>
    <m/>
    <m/>
    <m/>
    <m/>
    <m/>
    <n v="0"/>
    <n v="0"/>
    <n v="0"/>
    <n v="0"/>
    <n v="0"/>
    <n v="0"/>
    <n v="0"/>
    <n v="0"/>
    <n v="0"/>
    <n v="0"/>
    <n v="0"/>
    <n v="0"/>
    <n v="0"/>
    <n v="0"/>
    <n v="0"/>
  </r>
  <r>
    <n v="200000382"/>
    <x v="120"/>
    <x v="1"/>
    <m/>
    <x v="3"/>
    <x v="8"/>
    <x v="9"/>
    <n v="1185.43"/>
    <s v="Linda Trautwein"/>
    <x v="8"/>
    <n v="0"/>
    <n v="0"/>
    <n v="0"/>
    <n v="0"/>
    <m/>
    <n v="0"/>
    <n v="0"/>
    <n v="0"/>
    <n v="0"/>
    <n v="0"/>
    <n v="0"/>
    <n v="0"/>
    <n v="0"/>
    <n v="0"/>
    <n v="0"/>
    <n v="0"/>
    <n v="0"/>
    <n v="0"/>
    <n v="0"/>
    <m/>
    <n v="0"/>
    <n v="0"/>
    <n v="0"/>
    <n v="0"/>
    <m/>
    <n v="-6"/>
    <n v="-18"/>
    <n v="-35"/>
    <n v="-56"/>
    <m/>
  </r>
  <r>
    <n v="200000382"/>
    <x v="120"/>
    <x v="1"/>
    <m/>
    <x v="3"/>
    <x v="8"/>
    <x v="9"/>
    <n v="1185.43"/>
    <s v="Linda Trautwein"/>
    <x v="9"/>
    <n v="0"/>
    <n v="0"/>
    <n v="0"/>
    <n v="0"/>
    <m/>
    <n v="0"/>
    <n v="0"/>
    <n v="0"/>
    <n v="0"/>
    <n v="0"/>
    <n v="0"/>
    <n v="0"/>
    <n v="0"/>
    <n v="0"/>
    <n v="0"/>
    <n v="0"/>
    <n v="0"/>
    <n v="0"/>
    <n v="0"/>
    <m/>
    <n v="0"/>
    <n v="0"/>
    <n v="0"/>
    <n v="0"/>
    <m/>
    <n v="7"/>
    <n v="9"/>
    <n v="6"/>
    <n v="5"/>
    <m/>
  </r>
  <r>
    <n v="200000382"/>
    <x v="120"/>
    <x v="1"/>
    <m/>
    <x v="3"/>
    <x v="8"/>
    <x v="9"/>
    <n v="1185.43"/>
    <s v="Linda Trautwein"/>
    <x v="10"/>
    <n v="0"/>
    <n v="0"/>
    <n v="0"/>
    <n v="0"/>
    <n v="0"/>
    <n v="0"/>
    <n v="0"/>
    <n v="0"/>
    <n v="0"/>
    <n v="0"/>
    <n v="0"/>
    <n v="0"/>
    <n v="0"/>
    <n v="0"/>
    <n v="0"/>
    <n v="0"/>
    <n v="0"/>
    <n v="0"/>
    <n v="0"/>
    <m/>
    <n v="0"/>
    <n v="0"/>
    <n v="0"/>
    <n v="0"/>
    <m/>
    <n v="8298.01"/>
    <n v="10668.87"/>
    <n v="7112.58"/>
    <n v="5927.1500000000005"/>
    <m/>
  </r>
  <r>
    <n v="200000382"/>
    <x v="120"/>
    <x v="1"/>
    <m/>
    <x v="3"/>
    <x v="8"/>
    <x v="9"/>
    <n v="1185.43"/>
    <s v="Linda Trautwein"/>
    <x v="11"/>
    <m/>
    <m/>
    <m/>
    <m/>
    <n v="0"/>
    <m/>
    <m/>
    <n v="0"/>
    <n v="0"/>
    <n v="0"/>
    <n v="0"/>
    <n v="0"/>
    <n v="0"/>
    <n v="0"/>
    <n v="0"/>
    <n v="0"/>
    <n v="0"/>
    <n v="0"/>
    <n v="0"/>
    <m/>
    <n v="0"/>
    <n v="0"/>
    <n v="0"/>
    <n v="0"/>
    <m/>
    <n v="0"/>
    <n v="0"/>
    <n v="0"/>
    <n v="0"/>
    <m/>
  </r>
  <r>
    <n v="200000382"/>
    <x v="120"/>
    <x v="1"/>
    <m/>
    <x v="3"/>
    <x v="8"/>
    <x v="9"/>
    <n v="1185.43"/>
    <s v="Linda Trautwein"/>
    <x v="12"/>
    <m/>
    <m/>
    <m/>
    <m/>
    <m/>
    <m/>
    <m/>
    <m/>
    <m/>
    <m/>
    <n v="0"/>
    <n v="0"/>
    <n v="0"/>
    <n v="0"/>
    <m/>
    <m/>
    <m/>
    <m/>
    <n v="0"/>
    <n v="0"/>
    <n v="0"/>
    <n v="0"/>
    <n v="0"/>
    <n v="0"/>
    <n v="0"/>
    <n v="13"/>
    <n v="14"/>
    <n v="14"/>
    <n v="20"/>
    <n v="0"/>
  </r>
  <r>
    <n v="205000590"/>
    <x v="121"/>
    <x v="2"/>
    <m/>
    <x v="1"/>
    <x v="11"/>
    <x v="1"/>
    <n v="37.08"/>
    <s v="Ee Ling Lim"/>
    <x v="0"/>
    <m/>
    <m/>
    <m/>
    <m/>
    <m/>
    <m/>
    <m/>
    <m/>
    <m/>
    <n v="0"/>
    <n v="0"/>
    <n v="0"/>
    <n v="0"/>
    <n v="0"/>
    <n v="0"/>
    <n v="0"/>
    <n v="0"/>
    <n v="0"/>
    <n v="0"/>
    <m/>
    <n v="0"/>
    <n v="0"/>
    <n v="0"/>
    <n v="0"/>
    <m/>
    <n v="0"/>
    <n v="0"/>
    <n v="0"/>
    <n v="0"/>
    <m/>
  </r>
  <r>
    <n v="205000590"/>
    <x v="121"/>
    <x v="2"/>
    <m/>
    <x v="1"/>
    <x v="11"/>
    <x v="1"/>
    <n v="37.08"/>
    <s v="Ee Ling Lim"/>
    <x v="1"/>
    <m/>
    <m/>
    <m/>
    <m/>
    <m/>
    <m/>
    <m/>
    <m/>
    <m/>
    <n v="0"/>
    <m/>
    <m/>
    <n v="0"/>
    <n v="0"/>
    <n v="0"/>
    <n v="0"/>
    <n v="0"/>
    <n v="0"/>
    <n v="0"/>
    <m/>
    <n v="0"/>
    <n v="0"/>
    <n v="0"/>
    <n v="0"/>
    <m/>
    <n v="0"/>
    <n v="0"/>
    <n v="0"/>
    <n v="0"/>
    <m/>
  </r>
  <r>
    <n v="205000590"/>
    <x v="121"/>
    <x v="2"/>
    <m/>
    <x v="1"/>
    <x v="11"/>
    <x v="1"/>
    <n v="37.08"/>
    <s v="Ee Ling Lim"/>
    <x v="2"/>
    <m/>
    <m/>
    <m/>
    <m/>
    <m/>
    <m/>
    <m/>
    <m/>
    <m/>
    <n v="0"/>
    <m/>
    <m/>
    <m/>
    <n v="0"/>
    <n v="0"/>
    <n v="0"/>
    <n v="0"/>
    <n v="0"/>
    <n v="0"/>
    <n v="0"/>
    <n v="0"/>
    <n v="0"/>
    <n v="0"/>
    <n v="0"/>
    <n v="0"/>
    <n v="0"/>
    <n v="0"/>
    <n v="0"/>
    <n v="0"/>
    <n v="0"/>
  </r>
  <r>
    <n v="205000590"/>
    <x v="121"/>
    <x v="2"/>
    <m/>
    <x v="1"/>
    <x v="11"/>
    <x v="1"/>
    <n v="37.08"/>
    <s v="Ee Ling Lim"/>
    <x v="3"/>
    <n v="0"/>
    <n v="0"/>
    <n v="0"/>
    <n v="0"/>
    <m/>
    <n v="0"/>
    <n v="0"/>
    <n v="0"/>
    <n v="0"/>
    <m/>
    <n v="0"/>
    <n v="0"/>
    <n v="0"/>
    <n v="0"/>
    <m/>
    <n v="0"/>
    <n v="0"/>
    <n v="0"/>
    <n v="0"/>
    <n v="0"/>
    <n v="0"/>
    <n v="0"/>
    <n v="0"/>
    <n v="0"/>
    <n v="0"/>
    <n v="0"/>
    <n v="0"/>
    <n v="0"/>
    <n v="0"/>
    <n v="0"/>
  </r>
  <r>
    <n v="205000590"/>
    <x v="121"/>
    <x v="2"/>
    <m/>
    <x v="1"/>
    <x v="11"/>
    <x v="1"/>
    <n v="37.08"/>
    <s v="Ee Ling Lim"/>
    <x v="4"/>
    <m/>
    <m/>
    <m/>
    <m/>
    <m/>
    <m/>
    <m/>
    <m/>
    <m/>
    <n v="0"/>
    <n v="0"/>
    <n v="0"/>
    <n v="0"/>
    <n v="0"/>
    <n v="0"/>
    <n v="0"/>
    <n v="0"/>
    <n v="0"/>
    <n v="0"/>
    <n v="0"/>
    <n v="0"/>
    <n v="0"/>
    <n v="0"/>
    <n v="0"/>
    <n v="0"/>
    <n v="0"/>
    <n v="0"/>
    <n v="0"/>
    <n v="0"/>
    <n v="0"/>
  </r>
  <r>
    <n v="205000590"/>
    <x v="121"/>
    <x v="2"/>
    <m/>
    <x v="1"/>
    <x v="11"/>
    <x v="1"/>
    <n v="37.08"/>
    <s v="Ee Ling Lim"/>
    <x v="5"/>
    <n v="12"/>
    <n v="54"/>
    <n v="52"/>
    <n v="13"/>
    <m/>
    <n v="27"/>
    <n v="26"/>
    <n v="36"/>
    <n v="29"/>
    <n v="0"/>
    <n v="11"/>
    <n v="29"/>
    <n v="27"/>
    <n v="44"/>
    <n v="111"/>
    <n v="5"/>
    <n v="1"/>
    <n v="3"/>
    <n v="3"/>
    <n v="12"/>
    <n v="7"/>
    <n v="7"/>
    <n v="1"/>
    <n v="1"/>
    <n v="0"/>
    <m/>
    <m/>
    <m/>
    <m/>
    <n v="0"/>
  </r>
  <r>
    <n v="205000590"/>
    <x v="121"/>
    <x v="2"/>
    <m/>
    <x v="1"/>
    <x v="11"/>
    <x v="1"/>
    <n v="37.08"/>
    <s v="Ee Ling Lim"/>
    <x v="6"/>
    <n v="0"/>
    <n v="0"/>
    <n v="0"/>
    <n v="0"/>
    <n v="0"/>
    <n v="0"/>
    <n v="0"/>
    <n v="0"/>
    <n v="0"/>
    <n v="0"/>
    <n v="0"/>
    <n v="0"/>
    <n v="0"/>
    <n v="0"/>
    <n v="0"/>
    <n v="0"/>
    <n v="0"/>
    <n v="0"/>
    <n v="0"/>
    <n v="0"/>
    <n v="3"/>
    <n v="2"/>
    <n v="0"/>
    <n v="0"/>
    <m/>
    <n v="0"/>
    <n v="0"/>
    <n v="0"/>
    <n v="0"/>
    <m/>
  </r>
  <r>
    <n v="205000590"/>
    <x v="121"/>
    <x v="2"/>
    <m/>
    <x v="1"/>
    <x v="11"/>
    <x v="1"/>
    <n v="37.08"/>
    <s v="Ee Ling Lim"/>
    <x v="7"/>
    <m/>
    <m/>
    <m/>
    <m/>
    <m/>
    <m/>
    <m/>
    <m/>
    <m/>
    <m/>
    <m/>
    <m/>
    <m/>
    <m/>
    <m/>
    <n v="5"/>
    <n v="1"/>
    <n v="3"/>
    <n v="1"/>
    <n v="0"/>
    <n v="6"/>
    <n v="8"/>
    <n v="1"/>
    <n v="1"/>
    <n v="0"/>
    <n v="0"/>
    <n v="0"/>
    <n v="0"/>
    <n v="0"/>
    <n v="0"/>
  </r>
  <r>
    <n v="205000590"/>
    <x v="121"/>
    <x v="2"/>
    <n v="0"/>
    <x v="1"/>
    <x v="11"/>
    <x v="1"/>
    <n v="37.08"/>
    <s v="Ee Ling Lim"/>
    <x v="8"/>
    <n v="192"/>
    <n v="612"/>
    <n v="554"/>
    <n v="538"/>
    <m/>
    <n v="486"/>
    <n v="465"/>
    <n v="453"/>
    <n v="420"/>
    <n v="0"/>
    <n v="441"/>
    <n v="433"/>
    <n v="428"/>
    <n v="420"/>
    <n v="420"/>
    <n v="415"/>
    <n v="414"/>
    <n v="411"/>
    <n v="410"/>
    <m/>
    <n v="404"/>
    <n v="396"/>
    <n v="395"/>
    <n v="394"/>
    <m/>
    <n v="394"/>
    <n v="394"/>
    <n v="394"/>
    <n v="394"/>
    <m/>
  </r>
  <r>
    <n v="205000590"/>
    <x v="121"/>
    <x v="2"/>
    <n v="0"/>
    <x v="1"/>
    <x v="11"/>
    <x v="1"/>
    <n v="37.08"/>
    <s v="Ee Ling Lim"/>
    <x v="9"/>
    <n v="192"/>
    <n v="612"/>
    <n v="554"/>
    <n v="538"/>
    <m/>
    <n v="486"/>
    <n v="465"/>
    <n v="453"/>
    <n v="420"/>
    <n v="0"/>
    <n v="441"/>
    <n v="433"/>
    <n v="428"/>
    <n v="420"/>
    <n v="420"/>
    <n v="415"/>
    <n v="414"/>
    <n v="411"/>
    <n v="410"/>
    <m/>
    <n v="404"/>
    <n v="396"/>
    <n v="395"/>
    <n v="394"/>
    <m/>
    <n v="394"/>
    <n v="394"/>
    <n v="394"/>
    <n v="394"/>
    <m/>
  </r>
  <r>
    <n v="205000590"/>
    <x v="121"/>
    <x v="2"/>
    <m/>
    <x v="1"/>
    <x v="11"/>
    <x v="1"/>
    <n v="37.08"/>
    <s v="Ee Ling Lim"/>
    <x v="10"/>
    <n v="7334.4"/>
    <n v="23378.399999999998"/>
    <n v="21162.799999999999"/>
    <n v="20551.599999999999"/>
    <n v="0"/>
    <n v="18565.199999999997"/>
    <n v="17762.999999999996"/>
    <n v="17304.599999999999"/>
    <n v="16043.999999999998"/>
    <n v="0"/>
    <n v="16846.199999999997"/>
    <n v="16540.599999999999"/>
    <n v="16349.599999999999"/>
    <n v="15573.599999999999"/>
    <n v="15573.599999999999"/>
    <n v="15388.199999999999"/>
    <n v="15351.119999999999"/>
    <n v="15239.88"/>
    <n v="15202.8"/>
    <m/>
    <n v="14980.32"/>
    <n v="14683.679999999998"/>
    <n v="14646.599999999999"/>
    <n v="14609.519999999999"/>
    <m/>
    <n v="14609.519999999999"/>
    <n v="14609.519999999999"/>
    <n v="14609.519999999999"/>
    <n v="14609.519999999999"/>
    <m/>
  </r>
  <r>
    <n v="205000590"/>
    <x v="121"/>
    <x v="2"/>
    <n v="0"/>
    <x v="1"/>
    <x v="11"/>
    <x v="1"/>
    <n v="37.08"/>
    <s v="Ee Ling Lim"/>
    <x v="11"/>
    <m/>
    <m/>
    <m/>
    <m/>
    <n v="0"/>
    <m/>
    <m/>
    <m/>
    <m/>
    <n v="0"/>
    <n v="16846.199999999997"/>
    <n v="16540.599999999999"/>
    <n v="16349.599999999999"/>
    <n v="15573.599999999999"/>
    <n v="15573.599999999999"/>
    <n v="15388.199999999999"/>
    <n v="15351.119999999999"/>
    <n v="15239.88"/>
    <n v="15202.8"/>
    <m/>
    <n v="14980.32"/>
    <n v="14683.679999999998"/>
    <n v="14646.599999999999"/>
    <n v="14609.519999999999"/>
    <m/>
    <n v="14609.519999999999"/>
    <n v="14609.519999999999"/>
    <n v="14609.519999999999"/>
    <n v="14609.519999999999"/>
    <m/>
  </r>
  <r>
    <n v="205000590"/>
    <x v="121"/>
    <x v="2"/>
    <m/>
    <x v="1"/>
    <x v="11"/>
    <x v="1"/>
    <n v="37.08"/>
    <s v="Ee Ling Lim"/>
    <x v="12"/>
    <m/>
    <m/>
    <m/>
    <m/>
    <m/>
    <m/>
    <m/>
    <m/>
    <m/>
    <m/>
    <m/>
    <m/>
    <m/>
    <n v="0"/>
    <n v="0"/>
    <n v="0"/>
    <n v="0"/>
    <n v="0"/>
    <n v="0"/>
    <n v="0"/>
    <n v="0"/>
    <n v="0"/>
    <n v="0"/>
    <n v="0"/>
    <n v="0"/>
    <n v="0"/>
    <n v="0"/>
    <n v="0"/>
    <n v="0"/>
    <n v="0"/>
  </r>
  <r>
    <n v="205000730"/>
    <x v="122"/>
    <x v="1"/>
    <m/>
    <x v="1"/>
    <x v="13"/>
    <x v="11"/>
    <n v="230.27"/>
    <s v="Linda Trautwein"/>
    <x v="0"/>
    <m/>
    <m/>
    <m/>
    <m/>
    <m/>
    <m/>
    <m/>
    <m/>
    <m/>
    <n v="0"/>
    <n v="0"/>
    <n v="0"/>
    <n v="2535"/>
    <n v="-525"/>
    <n v="2010"/>
    <n v="0"/>
    <n v="0"/>
    <n v="0"/>
    <n v="0"/>
    <m/>
    <n v="0"/>
    <n v="0"/>
    <n v="0"/>
    <n v="0"/>
    <m/>
    <n v="-820"/>
    <n v="-920"/>
    <n v="-900"/>
    <n v="-1000"/>
    <m/>
  </r>
  <r>
    <n v="205000730"/>
    <x v="122"/>
    <x v="1"/>
    <m/>
    <x v="1"/>
    <x v="13"/>
    <x v="11"/>
    <n v="230.27"/>
    <s v="Linda Trautwein"/>
    <x v="1"/>
    <m/>
    <m/>
    <m/>
    <m/>
    <m/>
    <m/>
    <m/>
    <m/>
    <m/>
    <n v="0"/>
    <m/>
    <m/>
    <n v="-600"/>
    <n v="0"/>
    <n v="-600"/>
    <n v="0"/>
    <n v="0"/>
    <n v="0"/>
    <n v="0"/>
    <m/>
    <n v="0"/>
    <n v="0"/>
    <n v="0"/>
    <n v="0"/>
    <m/>
    <n v="10"/>
    <n v="18"/>
    <n v="-40"/>
    <n v="30"/>
    <m/>
  </r>
  <r>
    <n v="205000730"/>
    <x v="122"/>
    <x v="1"/>
    <m/>
    <x v="1"/>
    <x v="13"/>
    <x v="11"/>
    <n v="230.27"/>
    <s v="Linda Trautwein"/>
    <x v="2"/>
    <m/>
    <m/>
    <m/>
    <m/>
    <m/>
    <m/>
    <m/>
    <m/>
    <m/>
    <n v="0"/>
    <m/>
    <m/>
    <n v="2535"/>
    <n v="0"/>
    <n v="0"/>
    <n v="1032"/>
    <n v="1130"/>
    <n v="1000"/>
    <n v="650"/>
    <n v="3812"/>
    <n v="1100"/>
    <n v="1021"/>
    <n v="900"/>
    <n v="1066"/>
    <n v="0"/>
    <n v="0"/>
    <n v="0"/>
    <n v="0"/>
    <n v="0"/>
    <n v="0"/>
  </r>
  <r>
    <n v="205000730"/>
    <x v="122"/>
    <x v="1"/>
    <m/>
    <x v="1"/>
    <x v="13"/>
    <x v="11"/>
    <n v="230.27"/>
    <s v="Linda Trautwein"/>
    <x v="3"/>
    <n v="0"/>
    <n v="0"/>
    <n v="0"/>
    <n v="0"/>
    <m/>
    <n v="0"/>
    <n v="0"/>
    <n v="0"/>
    <n v="0"/>
    <m/>
    <n v="0"/>
    <n v="0"/>
    <n v="0"/>
    <n v="0"/>
    <m/>
    <n v="490"/>
    <n v="590"/>
    <n v="580"/>
    <n v="703"/>
    <n v="2363"/>
    <n v="590"/>
    <n v="825"/>
    <n v="675"/>
    <n v="920"/>
    <n v="0"/>
    <n v="810"/>
    <n v="902"/>
    <n v="940"/>
    <n v="970"/>
    <n v="0"/>
  </r>
  <r>
    <n v="205000730"/>
    <x v="122"/>
    <x v="1"/>
    <m/>
    <x v="1"/>
    <x v="13"/>
    <x v="11"/>
    <n v="230.27"/>
    <s v="Linda Trautwein"/>
    <x v="4"/>
    <m/>
    <m/>
    <m/>
    <m/>
    <m/>
    <m/>
    <m/>
    <m/>
    <m/>
    <n v="0"/>
    <n v="0"/>
    <n v="0"/>
    <n v="0"/>
    <n v="0"/>
    <n v="0"/>
    <n v="1032"/>
    <n v="1130"/>
    <n v="1000"/>
    <n v="650"/>
    <n v="3812"/>
    <n v="1100"/>
    <n v="1021"/>
    <n v="900"/>
    <n v="1066"/>
    <n v="0"/>
    <n v="810"/>
    <n v="902"/>
    <n v="940"/>
    <n v="970"/>
    <n v="0"/>
  </r>
  <r>
    <n v="205000730"/>
    <x v="122"/>
    <x v="1"/>
    <m/>
    <x v="1"/>
    <x v="13"/>
    <x v="11"/>
    <n v="230.27"/>
    <s v="Linda Trautwein"/>
    <x v="5"/>
    <n v="0"/>
    <n v="0"/>
    <n v="0"/>
    <n v="0"/>
    <m/>
    <n v="0"/>
    <n v="0"/>
    <n v="0"/>
    <n v="0"/>
    <n v="0"/>
    <n v="393"/>
    <n v="509"/>
    <n v="483"/>
    <n v="0"/>
    <n v="1385"/>
    <n v="554"/>
    <n v="715"/>
    <n v="711"/>
    <n v="803"/>
    <n v="2783"/>
    <n v="729"/>
    <n v="877"/>
    <n v="809"/>
    <n v="950"/>
    <n v="0"/>
    <n v="808.50552618933204"/>
    <n v="879.65401249399326"/>
    <n v="855.39884670831327"/>
    <n v="1083.3974050937049"/>
    <n v="0"/>
  </r>
  <r>
    <n v="205000730"/>
    <x v="122"/>
    <x v="1"/>
    <m/>
    <x v="1"/>
    <x v="13"/>
    <x v="11"/>
    <n v="230.27"/>
    <s v="Linda Trautwein"/>
    <x v="6"/>
    <n v="0"/>
    <n v="0"/>
    <n v="0"/>
    <n v="0"/>
    <n v="0"/>
    <n v="0"/>
    <n v="0"/>
    <n v="0"/>
    <n v="0"/>
    <n v="0"/>
    <n v="0"/>
    <n v="0"/>
    <n v="0"/>
    <n v="0"/>
    <n v="0"/>
    <n v="0"/>
    <n v="0"/>
    <n v="0"/>
    <n v="0"/>
    <n v="0"/>
    <n v="0"/>
    <n v="86"/>
    <n v="69"/>
    <n v="89"/>
    <m/>
    <n v="89"/>
    <n v="0"/>
    <n v="0"/>
    <n v="0"/>
    <m/>
  </r>
  <r>
    <n v="205000730"/>
    <x v="122"/>
    <x v="1"/>
    <m/>
    <x v="1"/>
    <x v="13"/>
    <x v="11"/>
    <n v="230.27"/>
    <s v="Linda Trautwein"/>
    <x v="7"/>
    <m/>
    <m/>
    <m/>
    <m/>
    <m/>
    <m/>
    <m/>
    <m/>
    <m/>
    <m/>
    <m/>
    <m/>
    <m/>
    <m/>
    <m/>
    <n v="935"/>
    <n v="965"/>
    <n v="853"/>
    <n v="951"/>
    <n v="0"/>
    <n v="948"/>
    <n v="936"/>
    <n v="948"/>
    <n v="1045"/>
    <n v="0"/>
    <n v="0"/>
    <n v="0"/>
    <n v="0"/>
    <n v="0"/>
    <n v="0"/>
  </r>
  <r>
    <n v="205000730"/>
    <x v="122"/>
    <x v="1"/>
    <n v="185"/>
    <x v="1"/>
    <x v="13"/>
    <x v="11"/>
    <n v="230.27"/>
    <s v="Linda Trautwein"/>
    <x v="8"/>
    <n v="0"/>
    <n v="0"/>
    <n v="0"/>
    <n v="0"/>
    <m/>
    <n v="52"/>
    <n v="34"/>
    <n v="208"/>
    <n v="153"/>
    <n v="0"/>
    <n v="160"/>
    <n v="141"/>
    <n v="272"/>
    <n v="138"/>
    <n v="138"/>
    <n v="243"/>
    <n v="424"/>
    <n v="583"/>
    <n v="293"/>
    <m/>
    <n v="155"/>
    <n v="250"/>
    <n v="224"/>
    <n v="260"/>
    <m/>
    <n v="-548.50552618933204"/>
    <n v="-1428.1595386833253"/>
    <n v="-2283.5583853916387"/>
    <n v="-3366.9557904853436"/>
    <m/>
  </r>
  <r>
    <n v="205000730"/>
    <x v="122"/>
    <x v="1"/>
    <n v="185"/>
    <x v="1"/>
    <x v="13"/>
    <x v="11"/>
    <n v="230.27"/>
    <s v="Linda Trautwein"/>
    <x v="9"/>
    <n v="0"/>
    <n v="0"/>
    <n v="0"/>
    <n v="0"/>
    <m/>
    <n v="52"/>
    <n v="34"/>
    <n v="208"/>
    <n v="153"/>
    <n v="0"/>
    <n v="160"/>
    <n v="141"/>
    <n v="272"/>
    <n v="138"/>
    <n v="138"/>
    <n v="243"/>
    <n v="424"/>
    <n v="583"/>
    <n v="293"/>
    <m/>
    <n v="155"/>
    <n v="250"/>
    <n v="224"/>
    <n v="260"/>
    <m/>
    <n v="271.49447381066796"/>
    <n v="311.84046131667458"/>
    <n v="356.44161460836119"/>
    <n v="273.04420951465636"/>
    <m/>
  </r>
  <r>
    <n v="205000730"/>
    <x v="122"/>
    <x v="1"/>
    <m/>
    <x v="1"/>
    <x v="13"/>
    <x v="11"/>
    <n v="230.27"/>
    <s v="Linda Trautwein"/>
    <x v="10"/>
    <n v="0"/>
    <n v="0"/>
    <n v="0"/>
    <n v="0"/>
    <n v="0"/>
    <n v="12623.52"/>
    <n v="8253.84"/>
    <n v="50494.080000000002"/>
    <n v="37142.28"/>
    <n v="0"/>
    <n v="38841.599999999999"/>
    <n v="34229.159999999996"/>
    <n v="66030.720000000001"/>
    <n v="31777.260000000002"/>
    <n v="31777.260000000002"/>
    <n v="55955.61"/>
    <n v="97634.48000000001"/>
    <n v="134247.41"/>
    <n v="67469.11"/>
    <m/>
    <n v="35691.85"/>
    <n v="57567.5"/>
    <n v="51580.480000000003"/>
    <n v="59870.200000000004"/>
    <m/>
    <n v="62517.032484382515"/>
    <n v="71807.50302739066"/>
    <n v="82077.81059586734"/>
    <n v="62873.89012493992"/>
    <m/>
  </r>
  <r>
    <n v="205000730"/>
    <x v="122"/>
    <x v="1"/>
    <m/>
    <x v="1"/>
    <x v="13"/>
    <x v="11"/>
    <n v="230.27"/>
    <s v="Linda Trautwein"/>
    <x v="11"/>
    <m/>
    <m/>
    <m/>
    <m/>
    <n v="0"/>
    <m/>
    <m/>
    <m/>
    <m/>
    <n v="0"/>
    <n v="38841.599999999999"/>
    <n v="34229.159999999996"/>
    <n v="66030.720000000001"/>
    <n v="31777.260000000002"/>
    <n v="31777.260000000002"/>
    <n v="55955.61"/>
    <n v="97634.48000000001"/>
    <n v="134247.41"/>
    <n v="67469.11"/>
    <m/>
    <n v="35691.85"/>
    <n v="57567.5"/>
    <n v="51580.480000000003"/>
    <n v="59870.200000000004"/>
    <m/>
    <n v="0"/>
    <n v="0"/>
    <n v="0"/>
    <n v="0"/>
    <m/>
  </r>
  <r>
    <n v="205000730"/>
    <x v="122"/>
    <x v="1"/>
    <m/>
    <x v="1"/>
    <x v="13"/>
    <x v="11"/>
    <n v="230.27"/>
    <s v="Linda Trautwein"/>
    <x v="12"/>
    <m/>
    <m/>
    <m/>
    <m/>
    <m/>
    <m/>
    <m/>
    <m/>
    <m/>
    <m/>
    <m/>
    <m/>
    <m/>
    <n v="525"/>
    <n v="525"/>
    <n v="1032"/>
    <n v="1130"/>
    <n v="1000"/>
    <n v="650"/>
    <n v="3812"/>
    <n v="1100"/>
    <n v="1021"/>
    <n v="900"/>
    <n v="1066"/>
    <n v="0"/>
    <n v="820"/>
    <n v="920"/>
    <n v="900"/>
    <n v="1000"/>
    <n v="0"/>
  </r>
  <r>
    <n v="205000756"/>
    <x v="123"/>
    <x v="1"/>
    <m/>
    <x v="1"/>
    <x v="16"/>
    <x v="11"/>
    <n v="262.06"/>
    <s v="Linda Trautwein"/>
    <x v="0"/>
    <m/>
    <m/>
    <m/>
    <m/>
    <m/>
    <m/>
    <m/>
    <m/>
    <m/>
    <n v="0"/>
    <n v="0"/>
    <n v="0"/>
    <n v="235"/>
    <n v="-45"/>
    <n v="190"/>
    <n v="0"/>
    <n v="0"/>
    <n v="0"/>
    <n v="0"/>
    <m/>
    <n v="0"/>
    <n v="0"/>
    <n v="0"/>
    <n v="0"/>
    <m/>
    <n v="-85"/>
    <n v="-76"/>
    <n v="-75"/>
    <n v="-100"/>
    <m/>
  </r>
  <r>
    <n v="205000756"/>
    <x v="123"/>
    <x v="1"/>
    <m/>
    <x v="1"/>
    <x v="16"/>
    <x v="11"/>
    <n v="262.06"/>
    <s v="Linda Trautwein"/>
    <x v="1"/>
    <m/>
    <m/>
    <m/>
    <m/>
    <m/>
    <m/>
    <m/>
    <m/>
    <m/>
    <n v="0"/>
    <m/>
    <m/>
    <n v="-50"/>
    <n v="0"/>
    <n v="-50"/>
    <n v="0"/>
    <n v="0"/>
    <n v="0"/>
    <n v="0"/>
    <m/>
    <n v="0"/>
    <n v="0"/>
    <n v="0"/>
    <n v="0"/>
    <m/>
    <n v="14"/>
    <n v="4"/>
    <n v="0"/>
    <n v="10"/>
    <m/>
  </r>
  <r>
    <n v="205000756"/>
    <x v="123"/>
    <x v="1"/>
    <m/>
    <x v="1"/>
    <x v="16"/>
    <x v="11"/>
    <n v="262.06"/>
    <s v="Linda Trautwein"/>
    <x v="2"/>
    <m/>
    <m/>
    <m/>
    <m/>
    <m/>
    <m/>
    <m/>
    <m/>
    <m/>
    <n v="0"/>
    <m/>
    <m/>
    <n v="235"/>
    <n v="0"/>
    <n v="0"/>
    <n v="80"/>
    <n v="130"/>
    <n v="99"/>
    <n v="40"/>
    <n v="349"/>
    <n v="142"/>
    <n v="110"/>
    <n v="90"/>
    <n v="90"/>
    <n v="0"/>
    <n v="0"/>
    <n v="0"/>
    <n v="0"/>
    <n v="0"/>
    <n v="0"/>
  </r>
  <r>
    <n v="205000756"/>
    <x v="123"/>
    <x v="1"/>
    <m/>
    <x v="1"/>
    <x v="16"/>
    <x v="11"/>
    <n v="262.06"/>
    <s v="Linda Trautwein"/>
    <x v="3"/>
    <n v="0"/>
    <n v="0"/>
    <n v="0"/>
    <n v="0"/>
    <m/>
    <n v="0"/>
    <n v="0"/>
    <n v="0"/>
    <n v="0"/>
    <m/>
    <n v="0"/>
    <n v="0"/>
    <n v="0"/>
    <n v="0"/>
    <m/>
    <n v="44.043224299065429"/>
    <n v="56.174065420560751"/>
    <n v="60"/>
    <n v="76"/>
    <n v="236.21728971962619"/>
    <n v="40"/>
    <n v="55"/>
    <n v="45"/>
    <n v="40"/>
    <n v="0"/>
    <n v="71"/>
    <n v="72"/>
    <n v="75"/>
    <n v="90"/>
    <n v="0"/>
  </r>
  <r>
    <n v="205000756"/>
    <x v="123"/>
    <x v="1"/>
    <m/>
    <x v="1"/>
    <x v="16"/>
    <x v="11"/>
    <n v="262.06"/>
    <s v="Linda Trautwein"/>
    <x v="4"/>
    <m/>
    <m/>
    <m/>
    <m/>
    <m/>
    <m/>
    <m/>
    <m/>
    <m/>
    <n v="0"/>
    <n v="0"/>
    <n v="0"/>
    <n v="0"/>
    <n v="0"/>
    <n v="0"/>
    <n v="80"/>
    <n v="130"/>
    <n v="99"/>
    <n v="40"/>
    <n v="349"/>
    <n v="142"/>
    <n v="110"/>
    <n v="90"/>
    <n v="90"/>
    <n v="0"/>
    <n v="71"/>
    <n v="72"/>
    <n v="75"/>
    <n v="90"/>
    <n v="0"/>
  </r>
  <r>
    <n v="205000756"/>
    <x v="123"/>
    <x v="1"/>
    <m/>
    <x v="1"/>
    <x v="16"/>
    <x v="11"/>
    <n v="262.06"/>
    <s v="Linda Trautwein"/>
    <x v="5"/>
    <n v="0"/>
    <n v="0"/>
    <n v="0"/>
    <n v="0"/>
    <m/>
    <n v="0"/>
    <n v="0"/>
    <n v="0"/>
    <n v="0"/>
    <n v="0"/>
    <n v="28"/>
    <n v="42"/>
    <n v="45"/>
    <n v="0"/>
    <n v="115"/>
    <n v="45"/>
    <n v="53"/>
    <n v="52"/>
    <n v="49"/>
    <n v="199"/>
    <n v="63"/>
    <n v="83"/>
    <n v="74"/>
    <n v="85"/>
    <n v="0"/>
    <n v="75"/>
    <n v="76.25"/>
    <n v="73.75"/>
    <n v="100"/>
    <n v="0"/>
  </r>
  <r>
    <n v="205000756"/>
    <x v="123"/>
    <x v="1"/>
    <m/>
    <x v="1"/>
    <x v="16"/>
    <x v="11"/>
    <n v="262.06"/>
    <s v="Linda Trautwein"/>
    <x v="6"/>
    <n v="0"/>
    <n v="0"/>
    <n v="0"/>
    <n v="0"/>
    <n v="0"/>
    <n v="0"/>
    <n v="0"/>
    <n v="0"/>
    <n v="0"/>
    <n v="0"/>
    <n v="0"/>
    <n v="0"/>
    <n v="0"/>
    <n v="0"/>
    <n v="0"/>
    <n v="0"/>
    <n v="0"/>
    <n v="0"/>
    <n v="0"/>
    <n v="0"/>
    <n v="9"/>
    <n v="8"/>
    <n v="3"/>
    <n v="5"/>
    <m/>
    <n v="5"/>
    <n v="0"/>
    <n v="0"/>
    <n v="0"/>
    <m/>
  </r>
  <r>
    <n v="205000756"/>
    <x v="123"/>
    <x v="1"/>
    <m/>
    <x v="1"/>
    <x v="16"/>
    <x v="11"/>
    <n v="262.06"/>
    <s v="Linda Trautwein"/>
    <x v="7"/>
    <m/>
    <m/>
    <m/>
    <m/>
    <m/>
    <m/>
    <m/>
    <m/>
    <m/>
    <m/>
    <m/>
    <m/>
    <m/>
    <m/>
    <m/>
    <n v="81"/>
    <n v="88"/>
    <n v="74"/>
    <n v="81"/>
    <n v="0"/>
    <n v="95"/>
    <n v="107"/>
    <n v="78"/>
    <n v="99"/>
    <n v="0"/>
    <n v="0"/>
    <n v="0"/>
    <n v="0"/>
    <n v="0"/>
    <n v="0"/>
  </r>
  <r>
    <n v="205000756"/>
    <x v="123"/>
    <x v="1"/>
    <n v="15"/>
    <x v="1"/>
    <x v="16"/>
    <x v="11"/>
    <n v="262.06"/>
    <s v="Linda Trautwein"/>
    <x v="8"/>
    <n v="0"/>
    <n v="0"/>
    <n v="0"/>
    <n v="0"/>
    <m/>
    <n v="22"/>
    <n v="19"/>
    <n v="13"/>
    <n v="11"/>
    <n v="0"/>
    <n v="4"/>
    <n v="12"/>
    <n v="21"/>
    <n v="8"/>
    <n v="8"/>
    <n v="10"/>
    <n v="52"/>
    <n v="68"/>
    <n v="30"/>
    <m/>
    <n v="17"/>
    <n v="28"/>
    <n v="41"/>
    <n v="34"/>
    <m/>
    <n v="-41"/>
    <n v="-117.25"/>
    <n v="-191"/>
    <n v="-291"/>
    <m/>
  </r>
  <r>
    <n v="205000756"/>
    <x v="123"/>
    <x v="1"/>
    <n v="15"/>
    <x v="1"/>
    <x v="16"/>
    <x v="11"/>
    <n v="262.06"/>
    <s v="Linda Trautwein"/>
    <x v="9"/>
    <n v="0"/>
    <n v="0"/>
    <n v="0"/>
    <n v="0"/>
    <m/>
    <n v="22"/>
    <n v="19"/>
    <n v="13"/>
    <n v="11"/>
    <n v="0"/>
    <n v="4"/>
    <n v="12"/>
    <n v="21"/>
    <n v="8"/>
    <n v="8"/>
    <n v="10"/>
    <n v="52"/>
    <n v="68"/>
    <n v="30"/>
    <m/>
    <n v="17"/>
    <n v="28"/>
    <n v="41"/>
    <n v="34"/>
    <m/>
    <n v="44"/>
    <n v="43.75"/>
    <n v="45"/>
    <n v="45"/>
    <m/>
  </r>
  <r>
    <n v="205000756"/>
    <x v="123"/>
    <x v="1"/>
    <m/>
    <x v="1"/>
    <x v="16"/>
    <x v="11"/>
    <n v="262.06"/>
    <s v="Linda Trautwein"/>
    <x v="10"/>
    <n v="0"/>
    <n v="0"/>
    <n v="0"/>
    <n v="0"/>
    <n v="0"/>
    <n v="6864.44"/>
    <n v="5928.3799999999992"/>
    <n v="4056.2599999999998"/>
    <n v="3432.22"/>
    <n v="0"/>
    <n v="1248.08"/>
    <n v="3744.24"/>
    <n v="6552.42"/>
    <n v="2096.48"/>
    <n v="2096.48"/>
    <n v="2620.6"/>
    <n v="13627.12"/>
    <n v="17820.080000000002"/>
    <n v="7861.8"/>
    <m/>
    <n v="4455.0200000000004"/>
    <n v="7337.68"/>
    <n v="10744.460000000001"/>
    <n v="8910.0400000000009"/>
    <m/>
    <n v="11530.64"/>
    <n v="11465.125"/>
    <n v="11792.7"/>
    <n v="11792.7"/>
    <m/>
  </r>
  <r>
    <n v="205000756"/>
    <x v="123"/>
    <x v="1"/>
    <m/>
    <x v="1"/>
    <x v="16"/>
    <x v="11"/>
    <n v="262.06"/>
    <s v="Linda Trautwein"/>
    <x v="11"/>
    <m/>
    <m/>
    <m/>
    <m/>
    <n v="0"/>
    <m/>
    <m/>
    <m/>
    <m/>
    <n v="0"/>
    <n v="1248.08"/>
    <n v="3744.24"/>
    <n v="6552.42"/>
    <n v="2096.48"/>
    <n v="2096.48"/>
    <n v="2620.6"/>
    <n v="13627.12"/>
    <n v="17820.080000000002"/>
    <n v="7861.8"/>
    <m/>
    <n v="4455.0200000000004"/>
    <n v="7337.68"/>
    <n v="10744.460000000001"/>
    <n v="8910.0400000000009"/>
    <m/>
    <n v="0"/>
    <n v="0"/>
    <n v="0"/>
    <n v="0"/>
    <m/>
  </r>
  <r>
    <n v="205000756"/>
    <x v="123"/>
    <x v="1"/>
    <m/>
    <x v="1"/>
    <x v="16"/>
    <x v="11"/>
    <n v="262.06"/>
    <s v="Linda Trautwein"/>
    <x v="12"/>
    <m/>
    <m/>
    <m/>
    <m/>
    <m/>
    <m/>
    <m/>
    <m/>
    <m/>
    <m/>
    <m/>
    <m/>
    <m/>
    <n v="45"/>
    <n v="45"/>
    <n v="80"/>
    <n v="130"/>
    <n v="99"/>
    <n v="40"/>
    <n v="349"/>
    <n v="142"/>
    <n v="110"/>
    <n v="90"/>
    <n v="90"/>
    <n v="0"/>
    <n v="85"/>
    <n v="76"/>
    <n v="75"/>
    <n v="100"/>
    <n v="0"/>
  </r>
  <r>
    <n v="205000764"/>
    <x v="124"/>
    <x v="1"/>
    <m/>
    <x v="1"/>
    <x v="13"/>
    <x v="11"/>
    <n v="841.07"/>
    <s v="Linda Trautwein"/>
    <x v="0"/>
    <m/>
    <m/>
    <m/>
    <m/>
    <m/>
    <m/>
    <m/>
    <m/>
    <m/>
    <n v="0"/>
    <n v="0"/>
    <n v="0"/>
    <n v="780"/>
    <n v="-120"/>
    <n v="660"/>
    <n v="0"/>
    <n v="0"/>
    <n v="0"/>
    <n v="0"/>
    <m/>
    <n v="0"/>
    <n v="0"/>
    <n v="0"/>
    <n v="0"/>
    <m/>
    <n v="-200"/>
    <n v="-200"/>
    <n v="-220"/>
    <n v="-240"/>
    <m/>
  </r>
  <r>
    <n v="205000764"/>
    <x v="124"/>
    <x v="1"/>
    <m/>
    <x v="1"/>
    <x v="13"/>
    <x v="11"/>
    <n v="841.07"/>
    <s v="Linda Trautwein"/>
    <x v="1"/>
    <m/>
    <m/>
    <m/>
    <m/>
    <m/>
    <m/>
    <m/>
    <m/>
    <m/>
    <n v="0"/>
    <m/>
    <m/>
    <n v="-50"/>
    <n v="0"/>
    <n v="-50"/>
    <n v="0"/>
    <n v="0"/>
    <n v="0"/>
    <n v="0"/>
    <m/>
    <n v="0"/>
    <n v="0"/>
    <n v="0"/>
    <n v="0"/>
    <m/>
    <n v="30"/>
    <n v="0"/>
    <n v="-10"/>
    <n v="10"/>
    <m/>
  </r>
  <r>
    <n v="205000764"/>
    <x v="124"/>
    <x v="1"/>
    <m/>
    <x v="1"/>
    <x v="13"/>
    <x v="11"/>
    <n v="841.07"/>
    <s v="Linda Trautwein"/>
    <x v="2"/>
    <m/>
    <m/>
    <m/>
    <m/>
    <m/>
    <m/>
    <m/>
    <m/>
    <m/>
    <n v="0"/>
    <m/>
    <m/>
    <n v="780"/>
    <n v="0"/>
    <n v="0"/>
    <n v="180"/>
    <n v="290"/>
    <n v="220"/>
    <n v="125"/>
    <n v="815"/>
    <n v="100"/>
    <n v="240"/>
    <n v="170"/>
    <n v="270"/>
    <n v="0"/>
    <n v="0"/>
    <n v="0"/>
    <n v="0"/>
    <n v="0"/>
    <n v="0"/>
  </r>
  <r>
    <n v="205000764"/>
    <x v="124"/>
    <x v="1"/>
    <m/>
    <x v="1"/>
    <x v="13"/>
    <x v="11"/>
    <n v="841.07"/>
    <s v="Linda Trautwein"/>
    <x v="3"/>
    <n v="0"/>
    <n v="0"/>
    <n v="0"/>
    <n v="0"/>
    <m/>
    <n v="0"/>
    <n v="0"/>
    <n v="0"/>
    <n v="0"/>
    <m/>
    <n v="0"/>
    <n v="0"/>
    <n v="0"/>
    <n v="0"/>
    <m/>
    <n v="139.04584882280051"/>
    <n v="167.42255266418834"/>
    <n v="164.58488228004958"/>
    <n v="199.48822800495662"/>
    <n v="670.54151177199515"/>
    <n v="135"/>
    <n v="200"/>
    <n v="160"/>
    <n v="225"/>
    <n v="0"/>
    <n v="170"/>
    <n v="200"/>
    <n v="230"/>
    <n v="230"/>
    <n v="0"/>
  </r>
  <r>
    <n v="205000764"/>
    <x v="124"/>
    <x v="1"/>
    <m/>
    <x v="1"/>
    <x v="13"/>
    <x v="11"/>
    <n v="841.07"/>
    <s v="Linda Trautwein"/>
    <x v="4"/>
    <m/>
    <m/>
    <m/>
    <m/>
    <m/>
    <m/>
    <m/>
    <m/>
    <m/>
    <n v="0"/>
    <n v="0"/>
    <n v="0"/>
    <n v="0"/>
    <n v="0"/>
    <n v="0"/>
    <n v="180"/>
    <n v="290"/>
    <n v="220"/>
    <n v="125"/>
    <n v="815"/>
    <n v="100"/>
    <n v="240"/>
    <n v="170"/>
    <n v="270"/>
    <n v="0"/>
    <n v="170"/>
    <n v="200"/>
    <n v="230"/>
    <n v="230"/>
    <n v="0"/>
  </r>
  <r>
    <n v="205000764"/>
    <x v="124"/>
    <x v="1"/>
    <m/>
    <x v="1"/>
    <x v="13"/>
    <x v="11"/>
    <n v="841.07"/>
    <s v="Linda Trautwein"/>
    <x v="5"/>
    <n v="0"/>
    <n v="0"/>
    <n v="0"/>
    <n v="0"/>
    <m/>
    <n v="14"/>
    <n v="74"/>
    <n v="204"/>
    <n v="174"/>
    <n v="0"/>
    <n v="104"/>
    <n v="173"/>
    <n v="177"/>
    <n v="229"/>
    <n v="683"/>
    <n v="140"/>
    <n v="171"/>
    <n v="153"/>
    <n v="202"/>
    <n v="666"/>
    <n v="167"/>
    <n v="167"/>
    <n v="174"/>
    <n v="282"/>
    <n v="0"/>
    <n v="189.81259010091304"/>
    <n v="206.51609802979337"/>
    <n v="200.82172032676598"/>
    <n v="254.34887073522347"/>
    <n v="0"/>
  </r>
  <r>
    <n v="205000764"/>
    <x v="124"/>
    <x v="1"/>
    <m/>
    <x v="1"/>
    <x v="13"/>
    <x v="11"/>
    <n v="841.07"/>
    <s v="Linda Trautwein"/>
    <x v="6"/>
    <n v="0"/>
    <n v="0"/>
    <n v="0"/>
    <n v="0"/>
    <n v="0"/>
    <n v="0"/>
    <n v="0"/>
    <n v="0"/>
    <n v="0"/>
    <n v="0"/>
    <n v="0"/>
    <n v="0"/>
    <n v="0"/>
    <n v="0"/>
    <n v="0"/>
    <n v="0"/>
    <n v="0"/>
    <n v="0"/>
    <n v="0"/>
    <n v="0"/>
    <n v="0"/>
    <n v="27"/>
    <n v="13"/>
    <n v="21"/>
    <m/>
    <n v="24"/>
    <n v="0"/>
    <n v="0"/>
    <n v="0"/>
    <m/>
  </r>
  <r>
    <n v="205000764"/>
    <x v="124"/>
    <x v="1"/>
    <m/>
    <x v="1"/>
    <x v="13"/>
    <x v="11"/>
    <n v="841.07"/>
    <s v="Linda Trautwein"/>
    <x v="7"/>
    <m/>
    <m/>
    <m/>
    <m/>
    <m/>
    <m/>
    <m/>
    <m/>
    <m/>
    <m/>
    <m/>
    <m/>
    <m/>
    <m/>
    <m/>
    <n v="167"/>
    <n v="179"/>
    <n v="166"/>
    <n v="228"/>
    <n v="0"/>
    <n v="164"/>
    <n v="184"/>
    <n v="213"/>
    <n v="275"/>
    <n v="0"/>
    <n v="0"/>
    <n v="0"/>
    <n v="0"/>
    <n v="0"/>
    <n v="0"/>
  </r>
  <r>
    <n v="205000764"/>
    <x v="124"/>
    <x v="1"/>
    <n v="75"/>
    <x v="1"/>
    <x v="13"/>
    <x v="11"/>
    <n v="841.07"/>
    <s v="Linda Trautwein"/>
    <x v="8"/>
    <n v="0"/>
    <n v="0"/>
    <n v="0"/>
    <n v="0"/>
    <m/>
    <n v="0"/>
    <n v="12"/>
    <n v="65"/>
    <n v="40"/>
    <n v="0"/>
    <n v="179"/>
    <n v="274"/>
    <n v="120"/>
    <n v="40"/>
    <n v="40"/>
    <n v="49"/>
    <n v="165"/>
    <n v="218"/>
    <n v="116"/>
    <m/>
    <n v="52"/>
    <n v="108"/>
    <n v="67"/>
    <n v="64"/>
    <m/>
    <n v="-125.81259010091304"/>
    <n v="-332.32868813070638"/>
    <n v="-533.15040845747239"/>
    <n v="-787.49927919269589"/>
    <m/>
  </r>
  <r>
    <n v="205000764"/>
    <x v="124"/>
    <x v="1"/>
    <n v="75"/>
    <x v="1"/>
    <x v="13"/>
    <x v="11"/>
    <n v="841.07"/>
    <s v="Linda Trautwein"/>
    <x v="9"/>
    <n v="0"/>
    <n v="0"/>
    <n v="0"/>
    <n v="0"/>
    <m/>
    <n v="0"/>
    <n v="12"/>
    <n v="65"/>
    <n v="40"/>
    <n v="0"/>
    <n v="179"/>
    <n v="274"/>
    <n v="120"/>
    <n v="40"/>
    <n v="40"/>
    <n v="49"/>
    <n v="165"/>
    <n v="218"/>
    <n v="116"/>
    <m/>
    <n v="52"/>
    <n v="108"/>
    <n v="67"/>
    <n v="64"/>
    <m/>
    <n v="74.187409899086958"/>
    <n v="67.671311869293589"/>
    <n v="86.849591542527634"/>
    <n v="72.500720807304134"/>
    <m/>
  </r>
  <r>
    <n v="205000764"/>
    <x v="124"/>
    <x v="1"/>
    <m/>
    <x v="1"/>
    <x v="13"/>
    <x v="11"/>
    <n v="841.07"/>
    <s v="Linda Trautwein"/>
    <x v="10"/>
    <n v="0"/>
    <n v="0"/>
    <n v="0"/>
    <n v="0"/>
    <n v="0"/>
    <n v="0"/>
    <n v="9925.5600000000013"/>
    <n v="53763.450000000004"/>
    <n v="33085.200000000004"/>
    <n v="0"/>
    <n v="148056.27000000002"/>
    <n v="226633.62000000002"/>
    <n v="99255.6"/>
    <n v="33642.800000000003"/>
    <n v="33642.800000000003"/>
    <n v="41212.43"/>
    <n v="138776.55000000002"/>
    <n v="183353.26"/>
    <n v="97564.12000000001"/>
    <m/>
    <n v="43735.64"/>
    <n v="90835.560000000012"/>
    <n v="56351.69"/>
    <n v="53828.480000000003"/>
    <m/>
    <n v="62396.80484382507"/>
    <n v="56916.310273906762"/>
    <n v="73046.585958673721"/>
    <n v="60978.181249399291"/>
    <m/>
  </r>
  <r>
    <n v="205000764"/>
    <x v="124"/>
    <x v="1"/>
    <m/>
    <x v="1"/>
    <x v="13"/>
    <x v="11"/>
    <n v="841.07"/>
    <s v="Linda Trautwein"/>
    <x v="11"/>
    <m/>
    <m/>
    <m/>
    <m/>
    <n v="0"/>
    <m/>
    <m/>
    <m/>
    <m/>
    <n v="0"/>
    <n v="148056.27000000002"/>
    <n v="226633.62000000002"/>
    <n v="99255.6"/>
    <n v="33642.800000000003"/>
    <n v="33642.800000000003"/>
    <n v="41212.43"/>
    <n v="138776.55000000002"/>
    <n v="183353.26"/>
    <n v="97564.12000000001"/>
    <m/>
    <n v="43735.64"/>
    <n v="90835.560000000012"/>
    <n v="56351.69"/>
    <n v="53828.480000000003"/>
    <m/>
    <n v="0"/>
    <n v="0"/>
    <n v="0"/>
    <n v="0"/>
    <m/>
  </r>
  <r>
    <n v="205000764"/>
    <x v="124"/>
    <x v="1"/>
    <m/>
    <x v="1"/>
    <x v="13"/>
    <x v="11"/>
    <n v="841.07"/>
    <s v="Linda Trautwein"/>
    <x v="12"/>
    <m/>
    <m/>
    <m/>
    <m/>
    <m/>
    <m/>
    <m/>
    <m/>
    <m/>
    <m/>
    <m/>
    <m/>
    <m/>
    <n v="120"/>
    <n v="120"/>
    <n v="180"/>
    <n v="290"/>
    <n v="220"/>
    <n v="125"/>
    <n v="815"/>
    <n v="100"/>
    <n v="240"/>
    <n v="170"/>
    <n v="270"/>
    <n v="0"/>
    <n v="200"/>
    <n v="200"/>
    <n v="220"/>
    <n v="240"/>
    <n v="0"/>
  </r>
  <r>
    <n v="205000765"/>
    <x v="125"/>
    <x v="1"/>
    <m/>
    <x v="1"/>
    <x v="13"/>
    <x v="11"/>
    <n v="683.89"/>
    <s v="Linda Trautwein"/>
    <x v="0"/>
    <m/>
    <m/>
    <m/>
    <m/>
    <m/>
    <m/>
    <m/>
    <m/>
    <m/>
    <n v="0"/>
    <n v="0"/>
    <n v="0"/>
    <n v="350"/>
    <n v="-30"/>
    <n v="320"/>
    <n v="0"/>
    <n v="0"/>
    <n v="0"/>
    <n v="0"/>
    <m/>
    <n v="0"/>
    <n v="0"/>
    <n v="0"/>
    <n v="0"/>
    <m/>
    <n v="-60"/>
    <n v="-65"/>
    <n v="-45"/>
    <n v="-60"/>
    <m/>
  </r>
  <r>
    <n v="205000765"/>
    <x v="125"/>
    <x v="1"/>
    <m/>
    <x v="1"/>
    <x v="13"/>
    <x v="11"/>
    <n v="683.89"/>
    <s v="Linda Trautwein"/>
    <x v="1"/>
    <m/>
    <m/>
    <m/>
    <m/>
    <m/>
    <m/>
    <m/>
    <m/>
    <m/>
    <n v="0"/>
    <m/>
    <m/>
    <n v="-55"/>
    <n v="0"/>
    <n v="-55"/>
    <n v="0"/>
    <n v="0"/>
    <n v="0"/>
    <n v="0"/>
    <m/>
    <n v="0"/>
    <n v="0"/>
    <n v="0"/>
    <n v="0"/>
    <m/>
    <n v="20"/>
    <n v="20"/>
    <n v="0"/>
    <n v="10"/>
    <m/>
  </r>
  <r>
    <n v="205000765"/>
    <x v="125"/>
    <x v="1"/>
    <m/>
    <x v="1"/>
    <x v="13"/>
    <x v="11"/>
    <n v="683.89"/>
    <s v="Linda Trautwein"/>
    <x v="2"/>
    <m/>
    <m/>
    <m/>
    <m/>
    <m/>
    <m/>
    <m/>
    <m/>
    <m/>
    <n v="0"/>
    <m/>
    <m/>
    <n v="350"/>
    <n v="0"/>
    <n v="0"/>
    <n v="70"/>
    <n v="81"/>
    <n v="50"/>
    <n v="30"/>
    <n v="231"/>
    <n v="25"/>
    <n v="50"/>
    <n v="53"/>
    <n v="110"/>
    <n v="0"/>
    <n v="0"/>
    <n v="0"/>
    <n v="0"/>
    <n v="0"/>
    <n v="0"/>
  </r>
  <r>
    <n v="205000765"/>
    <x v="125"/>
    <x v="1"/>
    <m/>
    <x v="1"/>
    <x v="13"/>
    <x v="11"/>
    <n v="683.89"/>
    <s v="Linda Trautwein"/>
    <x v="3"/>
    <n v="0"/>
    <n v="0"/>
    <n v="0"/>
    <n v="0"/>
    <m/>
    <n v="0"/>
    <n v="0"/>
    <n v="0"/>
    <n v="0"/>
    <m/>
    <n v="0"/>
    <n v="0"/>
    <n v="0"/>
    <n v="0"/>
    <m/>
    <n v="51.81330028913672"/>
    <n v="62.387443205287077"/>
    <n v="61.330028913672038"/>
    <n v="74.336224700536974"/>
    <n v="249.8669971086328"/>
    <n v="40"/>
    <n v="65"/>
    <n v="50"/>
    <n v="75"/>
    <n v="0"/>
    <n v="40"/>
    <n v="45"/>
    <n v="45"/>
    <n v="50"/>
    <n v="0"/>
  </r>
  <r>
    <n v="205000765"/>
    <x v="125"/>
    <x v="1"/>
    <m/>
    <x v="1"/>
    <x v="13"/>
    <x v="11"/>
    <n v="683.89"/>
    <s v="Linda Trautwein"/>
    <x v="4"/>
    <m/>
    <m/>
    <m/>
    <m/>
    <m/>
    <m/>
    <m/>
    <m/>
    <m/>
    <n v="0"/>
    <n v="0"/>
    <n v="0"/>
    <n v="0"/>
    <n v="0"/>
    <n v="0"/>
    <n v="70"/>
    <n v="81"/>
    <n v="50"/>
    <n v="30"/>
    <n v="231"/>
    <n v="25"/>
    <n v="50"/>
    <n v="53"/>
    <n v="110"/>
    <n v="0"/>
    <n v="40"/>
    <n v="45"/>
    <n v="45"/>
    <n v="50"/>
    <n v="0"/>
  </r>
  <r>
    <n v="205000765"/>
    <x v="125"/>
    <x v="1"/>
    <m/>
    <x v="1"/>
    <x v="13"/>
    <x v="11"/>
    <n v="683.89"/>
    <s v="Linda Trautwein"/>
    <x v="5"/>
    <n v="0"/>
    <n v="0"/>
    <n v="0"/>
    <n v="0"/>
    <m/>
    <n v="8"/>
    <n v="16"/>
    <n v="51"/>
    <n v="74"/>
    <n v="0"/>
    <n v="44"/>
    <n v="57"/>
    <n v="60"/>
    <n v="93"/>
    <n v="254"/>
    <n v="45"/>
    <n v="36"/>
    <n v="50"/>
    <n v="47"/>
    <n v="178"/>
    <n v="37"/>
    <n v="50"/>
    <n v="27"/>
    <n v="97"/>
    <n v="0"/>
    <n v="50.696780394041326"/>
    <n v="55.158097068716962"/>
    <n v="53.637193656895718"/>
    <n v="67.933685728015377"/>
    <n v="0"/>
  </r>
  <r>
    <n v="205000765"/>
    <x v="125"/>
    <x v="1"/>
    <m/>
    <x v="1"/>
    <x v="13"/>
    <x v="11"/>
    <n v="683.89"/>
    <s v="Linda Trautwein"/>
    <x v="6"/>
    <n v="0"/>
    <n v="0"/>
    <n v="0"/>
    <n v="0"/>
    <n v="0"/>
    <n v="0"/>
    <n v="0"/>
    <n v="0"/>
    <n v="0"/>
    <n v="0"/>
    <n v="0"/>
    <n v="0"/>
    <n v="0"/>
    <n v="0"/>
    <n v="0"/>
    <n v="0"/>
    <n v="0"/>
    <n v="0"/>
    <n v="0"/>
    <n v="0"/>
    <n v="0"/>
    <n v="4"/>
    <n v="1"/>
    <n v="1"/>
    <m/>
    <n v="6"/>
    <n v="0"/>
    <n v="0"/>
    <n v="0"/>
    <m/>
  </r>
  <r>
    <n v="205000765"/>
    <x v="125"/>
    <x v="1"/>
    <m/>
    <x v="1"/>
    <x v="13"/>
    <x v="11"/>
    <n v="683.89"/>
    <s v="Linda Trautwein"/>
    <x v="7"/>
    <m/>
    <m/>
    <m/>
    <m/>
    <m/>
    <m/>
    <m/>
    <m/>
    <m/>
    <m/>
    <m/>
    <m/>
    <m/>
    <m/>
    <m/>
    <n v="49"/>
    <n v="46"/>
    <n v="40"/>
    <n v="66"/>
    <n v="0"/>
    <n v="49"/>
    <n v="56"/>
    <n v="43"/>
    <n v="88"/>
    <n v="0"/>
    <n v="0"/>
    <n v="0"/>
    <n v="0"/>
    <n v="0"/>
    <n v="0"/>
  </r>
  <r>
    <n v="205000765"/>
    <x v="125"/>
    <x v="1"/>
    <n v="30"/>
    <x v="1"/>
    <x v="13"/>
    <x v="11"/>
    <n v="683.89"/>
    <s v="Linda Trautwein"/>
    <x v="8"/>
    <n v="0"/>
    <n v="0"/>
    <n v="0"/>
    <n v="0"/>
    <m/>
    <n v="0"/>
    <n v="11"/>
    <n v="30"/>
    <n v="23"/>
    <n v="0"/>
    <n v="71"/>
    <n v="92"/>
    <n v="79"/>
    <n v="23"/>
    <n v="23"/>
    <n v="45"/>
    <n v="81"/>
    <n v="85"/>
    <n v="50"/>
    <m/>
    <n v="26"/>
    <n v="20"/>
    <n v="30"/>
    <n v="53"/>
    <m/>
    <n v="2.3032196059586738"/>
    <n v="-52.854877462758289"/>
    <n v="-106.49207111965401"/>
    <n v="-174.42575684766939"/>
    <m/>
  </r>
  <r>
    <n v="205000765"/>
    <x v="125"/>
    <x v="1"/>
    <n v="30"/>
    <x v="1"/>
    <x v="13"/>
    <x v="11"/>
    <n v="683.89"/>
    <s v="Linda Trautwein"/>
    <x v="9"/>
    <n v="0"/>
    <n v="0"/>
    <n v="0"/>
    <n v="0"/>
    <m/>
    <n v="0"/>
    <n v="11"/>
    <n v="30"/>
    <n v="23"/>
    <n v="0"/>
    <n v="71"/>
    <n v="92"/>
    <n v="79"/>
    <n v="23"/>
    <n v="23"/>
    <n v="45"/>
    <n v="81"/>
    <n v="85"/>
    <n v="50"/>
    <m/>
    <n v="26"/>
    <n v="20"/>
    <n v="30"/>
    <n v="53"/>
    <m/>
    <n v="62.303219605958674"/>
    <n v="72.145122537241718"/>
    <n v="63.507928880346"/>
    <n v="55.574243152330624"/>
    <m/>
  </r>
  <r>
    <n v="205000765"/>
    <x v="125"/>
    <x v="1"/>
    <m/>
    <x v="1"/>
    <x v="13"/>
    <x v="11"/>
    <n v="683.89"/>
    <s v="Linda Trautwein"/>
    <x v="10"/>
    <n v="0"/>
    <n v="0"/>
    <n v="0"/>
    <n v="0"/>
    <n v="0"/>
    <n v="0"/>
    <n v="6816.0400000000009"/>
    <n v="18589.200000000004"/>
    <n v="14251.720000000003"/>
    <n v="0"/>
    <n v="43994.44000000001"/>
    <n v="57006.880000000012"/>
    <n v="48951.560000000005"/>
    <n v="15729.47"/>
    <n v="15729.47"/>
    <n v="30775.05"/>
    <n v="55395.09"/>
    <n v="58130.65"/>
    <n v="34194.5"/>
    <m/>
    <n v="17781.14"/>
    <n v="13677.8"/>
    <n v="20516.7"/>
    <n v="36246.17"/>
    <m/>
    <n v="42608.548856319074"/>
    <n v="49339.32785199424"/>
    <n v="43432.437481979825"/>
    <n v="38006.669149447393"/>
    <m/>
  </r>
  <r>
    <n v="205000765"/>
    <x v="125"/>
    <x v="1"/>
    <m/>
    <x v="1"/>
    <x v="13"/>
    <x v="11"/>
    <n v="683.89"/>
    <s v="Linda Trautwein"/>
    <x v="11"/>
    <m/>
    <m/>
    <m/>
    <m/>
    <n v="0"/>
    <m/>
    <m/>
    <m/>
    <m/>
    <n v="0"/>
    <n v="43994.44000000001"/>
    <n v="57006.880000000012"/>
    <n v="48951.560000000005"/>
    <n v="15729.47"/>
    <n v="15729.47"/>
    <n v="30775.05"/>
    <n v="55395.09"/>
    <n v="58130.65"/>
    <n v="34194.5"/>
    <m/>
    <n v="17781.14"/>
    <n v="13677.8"/>
    <n v="20516.7"/>
    <n v="36246.17"/>
    <m/>
    <n v="1575.1488563190774"/>
    <n v="0"/>
    <n v="0"/>
    <n v="0"/>
    <m/>
  </r>
  <r>
    <n v="205000765"/>
    <x v="125"/>
    <x v="1"/>
    <m/>
    <x v="1"/>
    <x v="13"/>
    <x v="11"/>
    <n v="683.89"/>
    <s v="Linda Trautwein"/>
    <x v="12"/>
    <m/>
    <m/>
    <m/>
    <m/>
    <m/>
    <m/>
    <m/>
    <m/>
    <m/>
    <m/>
    <m/>
    <m/>
    <m/>
    <n v="30"/>
    <n v="30"/>
    <n v="70"/>
    <n v="81"/>
    <n v="50"/>
    <n v="30"/>
    <n v="231"/>
    <n v="25"/>
    <n v="50"/>
    <n v="53"/>
    <n v="110"/>
    <n v="0"/>
    <n v="60"/>
    <n v="65"/>
    <n v="45"/>
    <n v="60"/>
    <n v="0"/>
  </r>
  <r>
    <n v="205000767"/>
    <x v="126"/>
    <x v="1"/>
    <m/>
    <x v="1"/>
    <x v="13"/>
    <x v="11"/>
    <n v="711.41"/>
    <s v="Linda Trautwein"/>
    <x v="0"/>
    <m/>
    <m/>
    <m/>
    <m/>
    <m/>
    <m/>
    <m/>
    <m/>
    <m/>
    <n v="0"/>
    <n v="0"/>
    <n v="0"/>
    <n v="49"/>
    <n v="-5"/>
    <n v="44"/>
    <n v="0"/>
    <n v="0"/>
    <n v="0"/>
    <n v="0"/>
    <m/>
    <n v="0"/>
    <n v="0"/>
    <n v="0"/>
    <n v="0"/>
    <m/>
    <n v="-6"/>
    <n v="-6"/>
    <n v="-6"/>
    <n v="-8"/>
    <m/>
  </r>
  <r>
    <n v="205000767"/>
    <x v="126"/>
    <x v="1"/>
    <m/>
    <x v="1"/>
    <x v="13"/>
    <x v="11"/>
    <n v="711.41"/>
    <s v="Linda Trautwein"/>
    <x v="1"/>
    <m/>
    <m/>
    <m/>
    <m/>
    <m/>
    <m/>
    <m/>
    <m/>
    <m/>
    <n v="0"/>
    <m/>
    <m/>
    <n v="0"/>
    <n v="0"/>
    <n v="0"/>
    <n v="0"/>
    <n v="0"/>
    <n v="0"/>
    <n v="0"/>
    <m/>
    <n v="0"/>
    <n v="0"/>
    <n v="0"/>
    <n v="0"/>
    <m/>
    <n v="2"/>
    <n v="2"/>
    <n v="2"/>
    <n v="2"/>
    <m/>
  </r>
  <r>
    <n v="205000767"/>
    <x v="126"/>
    <x v="1"/>
    <m/>
    <x v="1"/>
    <x v="13"/>
    <x v="11"/>
    <n v="711.41"/>
    <s v="Linda Trautwein"/>
    <x v="2"/>
    <m/>
    <m/>
    <m/>
    <m/>
    <m/>
    <m/>
    <m/>
    <m/>
    <m/>
    <n v="0"/>
    <m/>
    <m/>
    <n v="49"/>
    <n v="0"/>
    <n v="0"/>
    <n v="18"/>
    <n v="23"/>
    <n v="5"/>
    <n v="10"/>
    <n v="56"/>
    <n v="7"/>
    <n v="10"/>
    <n v="6"/>
    <n v="15"/>
    <n v="0"/>
    <n v="0"/>
    <n v="0"/>
    <n v="0"/>
    <n v="0"/>
    <n v="0"/>
  </r>
  <r>
    <n v="205000767"/>
    <x v="126"/>
    <x v="1"/>
    <m/>
    <x v="1"/>
    <x v="13"/>
    <x v="11"/>
    <n v="711.41"/>
    <s v="Linda Trautwein"/>
    <x v="3"/>
    <n v="0"/>
    <n v="0"/>
    <n v="0"/>
    <n v="0"/>
    <m/>
    <n v="0"/>
    <n v="0"/>
    <n v="0"/>
    <n v="0"/>
    <m/>
    <n v="0"/>
    <n v="0"/>
    <n v="0"/>
    <n v="0"/>
    <m/>
    <n v="9.9173895084675756"/>
    <n v="11.941346551011979"/>
    <n v="11.73895084675754"/>
    <n v="14.228418009087155"/>
    <n v="47.826104915324251"/>
    <n v="10"/>
    <n v="15"/>
    <n v="15"/>
    <n v="15"/>
    <n v="0"/>
    <n v="4"/>
    <n v="4"/>
    <n v="4"/>
    <n v="6"/>
    <n v="0"/>
  </r>
  <r>
    <n v="205000767"/>
    <x v="126"/>
    <x v="1"/>
    <m/>
    <x v="1"/>
    <x v="13"/>
    <x v="11"/>
    <n v="711.41"/>
    <s v="Linda Trautwein"/>
    <x v="4"/>
    <m/>
    <m/>
    <m/>
    <m/>
    <m/>
    <m/>
    <m/>
    <m/>
    <m/>
    <n v="0"/>
    <n v="0"/>
    <n v="0"/>
    <n v="0"/>
    <n v="0"/>
    <n v="0"/>
    <n v="18"/>
    <n v="23"/>
    <n v="5"/>
    <n v="10"/>
    <n v="56"/>
    <n v="7"/>
    <n v="10"/>
    <n v="6"/>
    <n v="15"/>
    <n v="0"/>
    <n v="4"/>
    <n v="4"/>
    <n v="4"/>
    <n v="6"/>
    <n v="0"/>
  </r>
  <r>
    <n v="205000767"/>
    <x v="126"/>
    <x v="1"/>
    <m/>
    <x v="1"/>
    <x v="13"/>
    <x v="11"/>
    <n v="711.41"/>
    <s v="Linda Trautwein"/>
    <x v="5"/>
    <n v="0"/>
    <n v="0"/>
    <n v="0"/>
    <n v="0"/>
    <m/>
    <n v="1"/>
    <n v="3"/>
    <n v="10"/>
    <n v="9"/>
    <n v="0"/>
    <n v="8"/>
    <n v="7"/>
    <n v="7"/>
    <n v="27"/>
    <n v="49"/>
    <n v="18"/>
    <n v="4"/>
    <n v="3"/>
    <n v="7"/>
    <n v="32"/>
    <n v="5"/>
    <n v="10"/>
    <n v="1"/>
    <n v="12"/>
    <n v="0"/>
    <n v="6.7275348390197021"/>
    <n v="7.3195579048534363"/>
    <n v="7.1177318596828449"/>
    <n v="9.0148966842864002"/>
    <n v="0"/>
  </r>
  <r>
    <n v="205000767"/>
    <x v="126"/>
    <x v="1"/>
    <m/>
    <x v="1"/>
    <x v="13"/>
    <x v="11"/>
    <n v="711.41"/>
    <s v="Linda Trautwein"/>
    <x v="6"/>
    <n v="0"/>
    <n v="0"/>
    <n v="0"/>
    <n v="0"/>
    <n v="0"/>
    <n v="0"/>
    <n v="0"/>
    <n v="0"/>
    <n v="0"/>
    <n v="0"/>
    <n v="0"/>
    <n v="0"/>
    <n v="0"/>
    <n v="0"/>
    <n v="0"/>
    <n v="0"/>
    <n v="0"/>
    <n v="0"/>
    <n v="0"/>
    <n v="0"/>
    <n v="0"/>
    <n v="0"/>
    <n v="1"/>
    <n v="0"/>
    <m/>
    <n v="0"/>
    <n v="0"/>
    <n v="0"/>
    <n v="0"/>
    <m/>
  </r>
  <r>
    <n v="205000767"/>
    <x v="126"/>
    <x v="1"/>
    <m/>
    <x v="1"/>
    <x v="13"/>
    <x v="11"/>
    <n v="711.41"/>
    <s v="Linda Trautwein"/>
    <x v="7"/>
    <m/>
    <m/>
    <m/>
    <m/>
    <m/>
    <m/>
    <m/>
    <m/>
    <m/>
    <m/>
    <m/>
    <m/>
    <m/>
    <m/>
    <m/>
    <n v="17"/>
    <n v="8"/>
    <n v="5"/>
    <n v="8"/>
    <n v="0"/>
    <n v="15"/>
    <n v="9"/>
    <n v="12"/>
    <n v="11"/>
    <n v="0"/>
    <n v="0"/>
    <n v="0"/>
    <n v="0"/>
    <n v="0"/>
    <n v="0"/>
  </r>
  <r>
    <n v="205000767"/>
    <x v="126"/>
    <x v="1"/>
    <n v="10"/>
    <x v="1"/>
    <x v="13"/>
    <x v="11"/>
    <n v="711.41"/>
    <s v="Linda Trautwein"/>
    <x v="8"/>
    <n v="0"/>
    <n v="0"/>
    <n v="0"/>
    <n v="0"/>
    <m/>
    <n v="0"/>
    <n v="11"/>
    <n v="6"/>
    <n v="6"/>
    <n v="0"/>
    <n v="19"/>
    <n v="33"/>
    <n v="21"/>
    <n v="6"/>
    <n v="6"/>
    <n v="7"/>
    <n v="22"/>
    <n v="22"/>
    <n v="24"/>
    <m/>
    <n v="16"/>
    <n v="17"/>
    <n v="11"/>
    <n v="15"/>
    <m/>
    <n v="8.2724651609802979"/>
    <n v="0.95290725612686167"/>
    <n v="-6.1648246035559833"/>
    <n v="-15.179721287842384"/>
    <m/>
  </r>
  <r>
    <n v="205000767"/>
    <x v="126"/>
    <x v="1"/>
    <n v="10"/>
    <x v="1"/>
    <x v="13"/>
    <x v="11"/>
    <n v="711.41"/>
    <s v="Linda Trautwein"/>
    <x v="9"/>
    <n v="0"/>
    <n v="0"/>
    <n v="0"/>
    <n v="0"/>
    <m/>
    <n v="0"/>
    <n v="11"/>
    <n v="6"/>
    <n v="6"/>
    <n v="0"/>
    <n v="19"/>
    <n v="33"/>
    <n v="21"/>
    <n v="6"/>
    <n v="6"/>
    <n v="7"/>
    <n v="22"/>
    <n v="22"/>
    <n v="24"/>
    <m/>
    <n v="16"/>
    <n v="17"/>
    <n v="11"/>
    <n v="15"/>
    <m/>
    <n v="14.272465160980298"/>
    <n v="12.95290725612686"/>
    <n v="11.835175396444015"/>
    <n v="10.820278712157615"/>
    <m/>
  </r>
  <r>
    <n v="205000767"/>
    <x v="126"/>
    <x v="1"/>
    <m/>
    <x v="1"/>
    <x v="13"/>
    <x v="11"/>
    <n v="711.41"/>
    <s v="Linda Trautwein"/>
    <x v="10"/>
    <n v="0"/>
    <n v="0"/>
    <n v="0"/>
    <n v="0"/>
    <n v="0"/>
    <n v="0"/>
    <n v="8240.32"/>
    <n v="4494.7199999999993"/>
    <n v="4494.7199999999993"/>
    <n v="0"/>
    <n v="14233.279999999999"/>
    <n v="24720.959999999995"/>
    <n v="15731.519999999997"/>
    <n v="4268.46"/>
    <n v="4268.46"/>
    <n v="4979.87"/>
    <n v="15651.019999999999"/>
    <n v="15651.019999999999"/>
    <n v="17073.84"/>
    <m/>
    <n v="11382.56"/>
    <n v="12093.97"/>
    <n v="7825.5099999999993"/>
    <n v="10671.15"/>
    <m/>
    <n v="10153.574440172993"/>
    <n v="9214.8277510812095"/>
    <n v="8419.6621287842354"/>
    <n v="7697.6544786160484"/>
    <m/>
  </r>
  <r>
    <n v="205000767"/>
    <x v="126"/>
    <x v="1"/>
    <m/>
    <x v="1"/>
    <x v="13"/>
    <x v="11"/>
    <n v="711.41"/>
    <s v="Linda Trautwein"/>
    <x v="11"/>
    <m/>
    <m/>
    <m/>
    <m/>
    <n v="0"/>
    <m/>
    <m/>
    <m/>
    <m/>
    <n v="0"/>
    <n v="14233.279999999999"/>
    <n v="24720.959999999995"/>
    <n v="15731.519999999997"/>
    <n v="4268.46"/>
    <n v="4268.46"/>
    <n v="4979.87"/>
    <n v="15651.019999999999"/>
    <n v="15651.019999999999"/>
    <n v="17073.84"/>
    <m/>
    <n v="11382.56"/>
    <n v="12093.97"/>
    <n v="7825.5099999999993"/>
    <n v="10671.15"/>
    <m/>
    <n v="5885.1144401729935"/>
    <n v="677.90775108121068"/>
    <n v="0"/>
    <n v="0"/>
    <m/>
  </r>
  <r>
    <n v="205000767"/>
    <x v="126"/>
    <x v="1"/>
    <m/>
    <x v="1"/>
    <x v="13"/>
    <x v="11"/>
    <n v="711.41"/>
    <s v="Linda Trautwein"/>
    <x v="12"/>
    <m/>
    <m/>
    <m/>
    <m/>
    <m/>
    <m/>
    <m/>
    <m/>
    <m/>
    <m/>
    <m/>
    <m/>
    <m/>
    <n v="5"/>
    <n v="5"/>
    <n v="18"/>
    <n v="23"/>
    <n v="5"/>
    <n v="10"/>
    <n v="56"/>
    <n v="7"/>
    <n v="10"/>
    <n v="6"/>
    <n v="15"/>
    <n v="0"/>
    <n v="6"/>
    <n v="6"/>
    <n v="6"/>
    <n v="8"/>
    <n v="0"/>
  </r>
  <r>
    <n v="205000768"/>
    <x v="127"/>
    <x v="1"/>
    <m/>
    <x v="1"/>
    <x v="13"/>
    <x v="11"/>
    <n v="554.87"/>
    <s v="Linda Trautwein"/>
    <x v="0"/>
    <m/>
    <m/>
    <m/>
    <m/>
    <m/>
    <m/>
    <m/>
    <m/>
    <m/>
    <n v="0"/>
    <n v="0"/>
    <n v="0"/>
    <n v="790"/>
    <n v="-175"/>
    <n v="615"/>
    <n v="0"/>
    <n v="0"/>
    <n v="0"/>
    <n v="0"/>
    <m/>
    <n v="0"/>
    <n v="0"/>
    <n v="0"/>
    <n v="0"/>
    <m/>
    <n v="-240"/>
    <n v="-240"/>
    <n v="-230"/>
    <n v="-300"/>
    <m/>
  </r>
  <r>
    <n v="205000768"/>
    <x v="127"/>
    <x v="1"/>
    <m/>
    <x v="1"/>
    <x v="13"/>
    <x v="11"/>
    <n v="554.87"/>
    <s v="Linda Trautwein"/>
    <x v="1"/>
    <m/>
    <m/>
    <m/>
    <m/>
    <m/>
    <m/>
    <m/>
    <m/>
    <m/>
    <n v="0"/>
    <m/>
    <m/>
    <n v="-50"/>
    <n v="0"/>
    <n v="-50"/>
    <n v="0"/>
    <n v="0"/>
    <n v="0"/>
    <n v="0"/>
    <m/>
    <n v="0"/>
    <n v="0"/>
    <n v="0"/>
    <n v="0"/>
    <m/>
    <n v="40"/>
    <n v="0"/>
    <n v="0"/>
    <n v="70"/>
    <m/>
  </r>
  <r>
    <n v="205000768"/>
    <x v="127"/>
    <x v="1"/>
    <m/>
    <x v="1"/>
    <x v="13"/>
    <x v="11"/>
    <n v="554.87"/>
    <s v="Linda Trautwein"/>
    <x v="2"/>
    <m/>
    <m/>
    <m/>
    <m/>
    <m/>
    <m/>
    <m/>
    <m/>
    <m/>
    <n v="0"/>
    <m/>
    <m/>
    <n v="790"/>
    <n v="0"/>
    <n v="0"/>
    <n v="205"/>
    <n v="230"/>
    <n v="220"/>
    <n v="214"/>
    <n v="869"/>
    <n v="241"/>
    <n v="275"/>
    <n v="210"/>
    <n v="315"/>
    <n v="0"/>
    <n v="0"/>
    <n v="0"/>
    <n v="0"/>
    <n v="0"/>
    <n v="0"/>
  </r>
  <r>
    <n v="205000768"/>
    <x v="127"/>
    <x v="1"/>
    <m/>
    <x v="1"/>
    <x v="13"/>
    <x v="11"/>
    <n v="554.87"/>
    <s v="Linda Trautwein"/>
    <x v="3"/>
    <n v="0"/>
    <n v="0"/>
    <n v="0"/>
    <n v="0"/>
    <m/>
    <n v="0"/>
    <n v="0"/>
    <n v="0"/>
    <n v="0"/>
    <m/>
    <n v="0"/>
    <n v="0"/>
    <n v="0"/>
    <n v="0"/>
    <m/>
    <n v="136.81949607600166"/>
    <n v="164.74184221396118"/>
    <n v="161.94960760016522"/>
    <n v="196.29409334985542"/>
    <n v="659.80503923998344"/>
    <n v="150"/>
    <n v="205"/>
    <n v="170"/>
    <n v="235"/>
    <n v="0"/>
    <n v="200"/>
    <n v="240"/>
    <n v="230"/>
    <n v="230"/>
    <n v="0"/>
  </r>
  <r>
    <n v="205000768"/>
    <x v="127"/>
    <x v="1"/>
    <m/>
    <x v="1"/>
    <x v="13"/>
    <x v="11"/>
    <n v="554.87"/>
    <s v="Linda Trautwein"/>
    <x v="4"/>
    <m/>
    <m/>
    <m/>
    <m/>
    <m/>
    <m/>
    <m/>
    <m/>
    <m/>
    <n v="0"/>
    <n v="0"/>
    <n v="0"/>
    <n v="0"/>
    <n v="0"/>
    <n v="0"/>
    <n v="205"/>
    <n v="230"/>
    <n v="220"/>
    <n v="214"/>
    <n v="869"/>
    <n v="241"/>
    <n v="275"/>
    <n v="210"/>
    <n v="315"/>
    <n v="0"/>
    <n v="200"/>
    <n v="240"/>
    <n v="230"/>
    <n v="230"/>
    <n v="0"/>
  </r>
  <r>
    <n v="205000768"/>
    <x v="127"/>
    <x v="1"/>
    <m/>
    <x v="1"/>
    <x v="13"/>
    <x v="11"/>
    <n v="554.87"/>
    <s v="Linda Trautwein"/>
    <x v="5"/>
    <n v="0"/>
    <n v="0"/>
    <n v="0"/>
    <n v="0"/>
    <m/>
    <n v="0"/>
    <n v="0"/>
    <n v="0"/>
    <n v="172"/>
    <n v="0"/>
    <n v="103"/>
    <n v="172"/>
    <n v="170"/>
    <n v="227"/>
    <n v="672"/>
    <n v="139"/>
    <n v="184"/>
    <n v="180"/>
    <n v="227"/>
    <n v="730"/>
    <n v="198"/>
    <n v="192"/>
    <n v="198"/>
    <n v="330"/>
    <n v="0"/>
    <n v="220.56703507928879"/>
    <n v="239.9769341662662"/>
    <n v="233.35992311388753"/>
    <n v="295.55982700624696"/>
    <n v="0"/>
  </r>
  <r>
    <n v="205000768"/>
    <x v="127"/>
    <x v="1"/>
    <m/>
    <x v="1"/>
    <x v="13"/>
    <x v="11"/>
    <n v="554.87"/>
    <s v="Linda Trautwein"/>
    <x v="6"/>
    <n v="0"/>
    <n v="0"/>
    <n v="0"/>
    <n v="0"/>
    <n v="0"/>
    <n v="0"/>
    <n v="0"/>
    <n v="0"/>
    <n v="0"/>
    <n v="0"/>
    <n v="0"/>
    <n v="0"/>
    <n v="0"/>
    <n v="0"/>
    <n v="0"/>
    <n v="0"/>
    <n v="0"/>
    <n v="0"/>
    <n v="0"/>
    <n v="0"/>
    <n v="0"/>
    <n v="34"/>
    <n v="25"/>
    <n v="28"/>
    <m/>
    <n v="32"/>
    <n v="0"/>
    <n v="0"/>
    <n v="0"/>
    <m/>
  </r>
  <r>
    <n v="205000768"/>
    <x v="127"/>
    <x v="1"/>
    <m/>
    <x v="1"/>
    <x v="13"/>
    <x v="11"/>
    <n v="554.87"/>
    <s v="Linda Trautwein"/>
    <x v="7"/>
    <m/>
    <m/>
    <m/>
    <m/>
    <m/>
    <m/>
    <m/>
    <m/>
    <m/>
    <m/>
    <m/>
    <m/>
    <m/>
    <m/>
    <m/>
    <n v="198"/>
    <n v="219"/>
    <n v="219"/>
    <n v="250"/>
    <n v="0"/>
    <n v="216"/>
    <n v="216"/>
    <n v="261"/>
    <n v="329"/>
    <n v="0"/>
    <n v="0"/>
    <n v="0"/>
    <n v="0"/>
    <n v="0"/>
    <n v="0"/>
  </r>
  <r>
    <n v="205000768"/>
    <x v="127"/>
    <x v="1"/>
    <n v="80"/>
    <x v="1"/>
    <x v="13"/>
    <x v="11"/>
    <n v="554.87"/>
    <s v="Linda Trautwein"/>
    <x v="8"/>
    <n v="0"/>
    <n v="0"/>
    <n v="0"/>
    <n v="0"/>
    <m/>
    <n v="0"/>
    <n v="16"/>
    <n v="55"/>
    <n v="49"/>
    <n v="0"/>
    <n v="117"/>
    <n v="209"/>
    <n v="60"/>
    <n v="49"/>
    <n v="49"/>
    <n v="57"/>
    <n v="64"/>
    <n v="73"/>
    <n v="36"/>
    <m/>
    <n v="62"/>
    <n v="123"/>
    <n v="77"/>
    <n v="67"/>
    <m/>
    <n v="-153.56703507928879"/>
    <n v="-393.54396924555499"/>
    <n v="-626.90389235944258"/>
    <n v="-922.46371936568949"/>
    <m/>
  </r>
  <r>
    <n v="205000768"/>
    <x v="127"/>
    <x v="1"/>
    <n v="80"/>
    <x v="1"/>
    <x v="13"/>
    <x v="11"/>
    <n v="554.87"/>
    <s v="Linda Trautwein"/>
    <x v="9"/>
    <n v="0"/>
    <n v="0"/>
    <n v="0"/>
    <n v="0"/>
    <m/>
    <n v="0"/>
    <n v="16"/>
    <n v="55"/>
    <n v="49"/>
    <n v="0"/>
    <n v="117"/>
    <n v="209"/>
    <n v="60"/>
    <n v="49"/>
    <n v="49"/>
    <n v="57"/>
    <n v="64"/>
    <n v="73"/>
    <n v="36"/>
    <m/>
    <n v="62"/>
    <n v="123"/>
    <n v="77"/>
    <n v="67"/>
    <m/>
    <n v="86.432964920711214"/>
    <n v="86.456030754445038"/>
    <n v="83.096107640557477"/>
    <n v="87.536280634310515"/>
    <m/>
  </r>
  <r>
    <n v="205000768"/>
    <x v="127"/>
    <x v="1"/>
    <m/>
    <x v="1"/>
    <x v="13"/>
    <x v="11"/>
    <n v="554.87"/>
    <s v="Linda Trautwein"/>
    <x v="10"/>
    <n v="0"/>
    <n v="0"/>
    <n v="0"/>
    <n v="0"/>
    <n v="0"/>
    <n v="0"/>
    <n v="26916.32"/>
    <n v="92524.85"/>
    <n v="82431.23"/>
    <n v="0"/>
    <n v="196825.59"/>
    <n v="351594.43"/>
    <n v="100936.2"/>
    <n v="27188.63"/>
    <n v="27188.63"/>
    <n v="31627.59"/>
    <n v="35511.68"/>
    <n v="40505.51"/>
    <n v="19975.32"/>
    <m/>
    <n v="34401.94"/>
    <n v="68249.009999999995"/>
    <n v="42724.99"/>
    <n v="37176.29"/>
    <m/>
    <n v="47959.059245555029"/>
    <n v="47971.857784718915"/>
    <n v="46107.537246516127"/>
    <n v="48571.256035559876"/>
    <m/>
  </r>
  <r>
    <n v="205000768"/>
    <x v="127"/>
    <x v="1"/>
    <m/>
    <x v="1"/>
    <x v="13"/>
    <x v="11"/>
    <n v="554.87"/>
    <s v="Linda Trautwein"/>
    <x v="11"/>
    <m/>
    <m/>
    <m/>
    <m/>
    <n v="0"/>
    <m/>
    <m/>
    <m/>
    <m/>
    <n v="0"/>
    <n v="196825.59"/>
    <n v="351594.43"/>
    <n v="100936.2"/>
    <n v="27188.63"/>
    <n v="27188.63"/>
    <n v="31627.59"/>
    <n v="35511.68"/>
    <n v="40505.51"/>
    <n v="19975.32"/>
    <m/>
    <n v="34401.94"/>
    <n v="68249.009999999995"/>
    <n v="42724.99"/>
    <n v="37176.29"/>
    <m/>
    <n v="0"/>
    <n v="0"/>
    <n v="0"/>
    <n v="0"/>
    <m/>
  </r>
  <r>
    <n v="205000768"/>
    <x v="127"/>
    <x v="1"/>
    <m/>
    <x v="1"/>
    <x v="13"/>
    <x v="11"/>
    <n v="554.87"/>
    <s v="Linda Trautwein"/>
    <x v="12"/>
    <m/>
    <m/>
    <m/>
    <m/>
    <m/>
    <m/>
    <m/>
    <m/>
    <m/>
    <m/>
    <m/>
    <m/>
    <m/>
    <n v="175"/>
    <n v="175"/>
    <n v="205"/>
    <n v="230"/>
    <n v="220"/>
    <n v="214"/>
    <n v="869"/>
    <n v="241"/>
    <n v="275"/>
    <n v="210"/>
    <n v="315"/>
    <n v="0"/>
    <n v="240"/>
    <n v="240"/>
    <n v="230"/>
    <n v="300"/>
    <n v="0"/>
  </r>
  <r>
    <n v="205000773"/>
    <x v="128"/>
    <x v="1"/>
    <m/>
    <x v="1"/>
    <x v="16"/>
    <x v="11"/>
    <n v="608.41999999999996"/>
    <s v="Linda Trautwein"/>
    <x v="0"/>
    <m/>
    <m/>
    <m/>
    <m/>
    <m/>
    <m/>
    <m/>
    <m/>
    <m/>
    <n v="0"/>
    <n v="0"/>
    <n v="0"/>
    <n v="117"/>
    <n v="-20"/>
    <n v="97"/>
    <n v="0"/>
    <n v="0"/>
    <n v="0"/>
    <n v="0"/>
    <m/>
    <n v="0"/>
    <n v="0"/>
    <n v="0"/>
    <n v="0"/>
    <m/>
    <n v="-24"/>
    <n v="-25"/>
    <n v="-25"/>
    <n v="-35"/>
    <m/>
  </r>
  <r>
    <n v="205000773"/>
    <x v="128"/>
    <x v="1"/>
    <m/>
    <x v="1"/>
    <x v="16"/>
    <x v="11"/>
    <n v="608.41999999999996"/>
    <s v="Linda Trautwein"/>
    <x v="1"/>
    <m/>
    <m/>
    <m/>
    <m/>
    <m/>
    <m/>
    <m/>
    <m/>
    <m/>
    <n v="0"/>
    <m/>
    <m/>
    <n v="-10"/>
    <n v="0"/>
    <n v="-10"/>
    <n v="0"/>
    <n v="0"/>
    <n v="0"/>
    <n v="0"/>
    <m/>
    <n v="0"/>
    <n v="0"/>
    <n v="0"/>
    <n v="0"/>
    <m/>
    <n v="0"/>
    <n v="0"/>
    <n v="5"/>
    <n v="-5"/>
    <m/>
  </r>
  <r>
    <n v="205000773"/>
    <x v="128"/>
    <x v="1"/>
    <m/>
    <x v="1"/>
    <x v="16"/>
    <x v="11"/>
    <n v="608.41999999999996"/>
    <s v="Linda Trautwein"/>
    <x v="2"/>
    <m/>
    <m/>
    <m/>
    <m/>
    <m/>
    <m/>
    <m/>
    <m/>
    <m/>
    <n v="0"/>
    <m/>
    <m/>
    <n v="117"/>
    <n v="0"/>
    <n v="0"/>
    <n v="52"/>
    <n v="15"/>
    <n v="20"/>
    <n v="22"/>
    <n v="109"/>
    <n v="21"/>
    <n v="45"/>
    <n v="25"/>
    <n v="15"/>
    <n v="0"/>
    <n v="0"/>
    <n v="0"/>
    <n v="0"/>
    <n v="0"/>
    <n v="0"/>
  </r>
  <r>
    <n v="205000773"/>
    <x v="128"/>
    <x v="1"/>
    <m/>
    <x v="1"/>
    <x v="16"/>
    <x v="11"/>
    <n v="608.41999999999996"/>
    <s v="Linda Trautwein"/>
    <x v="3"/>
    <n v="0"/>
    <n v="0"/>
    <n v="0"/>
    <n v="0"/>
    <m/>
    <n v="0"/>
    <n v="0"/>
    <n v="0"/>
    <n v="0"/>
    <m/>
    <n v="0"/>
    <n v="0"/>
    <n v="0"/>
    <n v="0"/>
    <m/>
    <n v="22.021612149532714"/>
    <n v="28.087032710280376"/>
    <n v="30"/>
    <n v="38"/>
    <n v="118.1086448598131"/>
    <n v="20"/>
    <n v="25"/>
    <n v="20"/>
    <n v="20"/>
    <n v="0"/>
    <n v="24"/>
    <n v="25"/>
    <n v="20"/>
    <n v="40"/>
    <n v="0"/>
  </r>
  <r>
    <n v="205000773"/>
    <x v="128"/>
    <x v="1"/>
    <m/>
    <x v="1"/>
    <x v="16"/>
    <x v="11"/>
    <n v="608.41999999999996"/>
    <s v="Linda Trautwein"/>
    <x v="4"/>
    <m/>
    <m/>
    <m/>
    <m/>
    <m/>
    <m/>
    <m/>
    <m/>
    <m/>
    <n v="0"/>
    <n v="0"/>
    <n v="0"/>
    <n v="0"/>
    <n v="0"/>
    <n v="0"/>
    <n v="52"/>
    <n v="15"/>
    <n v="20"/>
    <n v="22"/>
    <n v="109"/>
    <n v="21"/>
    <n v="45"/>
    <n v="25"/>
    <n v="15"/>
    <n v="0"/>
    <n v="24"/>
    <n v="25"/>
    <n v="20"/>
    <n v="40"/>
    <n v="0"/>
  </r>
  <r>
    <n v="205000773"/>
    <x v="128"/>
    <x v="1"/>
    <m/>
    <x v="1"/>
    <x v="16"/>
    <x v="11"/>
    <n v="608.41999999999996"/>
    <s v="Linda Trautwein"/>
    <x v="5"/>
    <n v="0"/>
    <n v="0"/>
    <n v="0"/>
    <n v="0"/>
    <m/>
    <n v="0"/>
    <n v="0"/>
    <n v="0"/>
    <n v="22"/>
    <n v="0"/>
    <n v="17"/>
    <n v="23"/>
    <n v="23"/>
    <n v="22"/>
    <n v="85"/>
    <n v="18"/>
    <n v="30"/>
    <n v="22"/>
    <n v="23"/>
    <n v="93"/>
    <n v="30"/>
    <n v="22"/>
    <n v="17"/>
    <n v="28"/>
    <n v="0"/>
    <n v="23.852459016393443"/>
    <n v="24.25"/>
    <n v="23.454918032786885"/>
    <n v="31.803278688524589"/>
    <n v="0"/>
  </r>
  <r>
    <n v="205000773"/>
    <x v="128"/>
    <x v="1"/>
    <m/>
    <x v="1"/>
    <x v="16"/>
    <x v="11"/>
    <n v="608.41999999999996"/>
    <s v="Linda Trautwein"/>
    <x v="6"/>
    <n v="0"/>
    <n v="0"/>
    <n v="0"/>
    <n v="0"/>
    <n v="0"/>
    <n v="0"/>
    <n v="0"/>
    <n v="0"/>
    <n v="0"/>
    <n v="0"/>
    <n v="0"/>
    <n v="0"/>
    <n v="0"/>
    <n v="0"/>
    <n v="0"/>
    <n v="0"/>
    <n v="0"/>
    <n v="0"/>
    <n v="0"/>
    <n v="0"/>
    <n v="0"/>
    <n v="5"/>
    <n v="6"/>
    <n v="4"/>
    <m/>
    <n v="4"/>
    <n v="0"/>
    <n v="0"/>
    <n v="0"/>
    <m/>
  </r>
  <r>
    <n v="205000773"/>
    <x v="128"/>
    <x v="1"/>
    <m/>
    <x v="1"/>
    <x v="16"/>
    <x v="11"/>
    <n v="608.41999999999996"/>
    <s v="Linda Trautwein"/>
    <x v="7"/>
    <m/>
    <m/>
    <m/>
    <m/>
    <m/>
    <m/>
    <m/>
    <m/>
    <m/>
    <m/>
    <m/>
    <m/>
    <m/>
    <m/>
    <m/>
    <n v="15"/>
    <n v="35"/>
    <n v="24"/>
    <n v="33"/>
    <n v="0"/>
    <n v="28"/>
    <n v="21"/>
    <n v="27"/>
    <n v="31"/>
    <n v="0"/>
    <n v="0"/>
    <n v="0"/>
    <n v="0"/>
    <n v="0"/>
    <n v="0"/>
  </r>
  <r>
    <n v="205000773"/>
    <x v="128"/>
    <x v="1"/>
    <n v="15"/>
    <x v="1"/>
    <x v="16"/>
    <x v="11"/>
    <n v="608.41999999999996"/>
    <s v="Linda Trautwein"/>
    <x v="8"/>
    <n v="0"/>
    <n v="0"/>
    <n v="0"/>
    <n v="0"/>
    <m/>
    <n v="0"/>
    <n v="0"/>
    <n v="7"/>
    <n v="13"/>
    <n v="0"/>
    <n v="14"/>
    <n v="31"/>
    <n v="18"/>
    <n v="4"/>
    <n v="4"/>
    <n v="50"/>
    <n v="30"/>
    <n v="26"/>
    <n v="16"/>
    <m/>
    <n v="9"/>
    <n v="33"/>
    <n v="32"/>
    <n v="18"/>
    <m/>
    <n v="-5.8524590163934427"/>
    <n v="-30.102459016393443"/>
    <n v="-53.557377049180332"/>
    <n v="-85.360655737704917"/>
    <m/>
  </r>
  <r>
    <n v="205000773"/>
    <x v="128"/>
    <x v="1"/>
    <n v="15"/>
    <x v="1"/>
    <x v="16"/>
    <x v="11"/>
    <n v="608.41999999999996"/>
    <s v="Linda Trautwein"/>
    <x v="9"/>
    <n v="0"/>
    <n v="0"/>
    <n v="0"/>
    <n v="0"/>
    <m/>
    <n v="0"/>
    <n v="0"/>
    <n v="7"/>
    <n v="13"/>
    <n v="0"/>
    <n v="14"/>
    <n v="31"/>
    <n v="18"/>
    <n v="4"/>
    <n v="4"/>
    <n v="50"/>
    <n v="30"/>
    <n v="26"/>
    <n v="16"/>
    <m/>
    <n v="9"/>
    <n v="33"/>
    <n v="32"/>
    <n v="18"/>
    <m/>
    <n v="18.147540983606557"/>
    <n v="18.897540983606561"/>
    <n v="20.442622950819676"/>
    <n v="23.639344262295086"/>
    <m/>
  </r>
  <r>
    <n v="205000773"/>
    <x v="128"/>
    <x v="1"/>
    <m/>
    <x v="1"/>
    <x v="16"/>
    <x v="11"/>
    <n v="608.41999999999996"/>
    <s v="Linda Trautwein"/>
    <x v="10"/>
    <n v="0"/>
    <n v="0"/>
    <n v="0"/>
    <n v="0"/>
    <n v="0"/>
    <n v="0"/>
    <n v="0"/>
    <n v="11598.65"/>
    <n v="21540.350000000002"/>
    <n v="0"/>
    <n v="23197.3"/>
    <n v="51365.450000000004"/>
    <n v="29825.100000000002"/>
    <n v="2433.6799999999998"/>
    <n v="2433.6799999999998"/>
    <n v="30420.999999999996"/>
    <n v="18252.599999999999"/>
    <n v="15818.919999999998"/>
    <n v="9734.7199999999993"/>
    <m/>
    <n v="5475.78"/>
    <n v="20077.859999999997"/>
    <n v="19469.439999999999"/>
    <n v="10951.56"/>
    <m/>
    <n v="11041.3268852459"/>
    <n v="11497.641885245903"/>
    <n v="12437.700655737706"/>
    <n v="14382.649836065575"/>
    <m/>
  </r>
  <r>
    <n v="205000773"/>
    <x v="128"/>
    <x v="1"/>
    <m/>
    <x v="1"/>
    <x v="16"/>
    <x v="11"/>
    <n v="608.41999999999996"/>
    <s v="Linda Trautwein"/>
    <x v="11"/>
    <m/>
    <m/>
    <m/>
    <m/>
    <n v="0"/>
    <m/>
    <m/>
    <m/>
    <m/>
    <n v="0"/>
    <n v="23197.3"/>
    <n v="51365.450000000004"/>
    <n v="29825.100000000002"/>
    <n v="2433.6799999999998"/>
    <n v="2433.6799999999998"/>
    <n v="30420.999999999996"/>
    <n v="18252.599999999999"/>
    <n v="15818.919999999998"/>
    <n v="9734.7199999999993"/>
    <m/>
    <n v="5475.78"/>
    <n v="20077.859999999997"/>
    <n v="19469.439999999999"/>
    <n v="10951.56"/>
    <m/>
    <n v="0"/>
    <n v="0"/>
    <n v="0"/>
    <n v="0"/>
    <m/>
  </r>
  <r>
    <n v="205000773"/>
    <x v="128"/>
    <x v="1"/>
    <m/>
    <x v="1"/>
    <x v="16"/>
    <x v="11"/>
    <n v="608.41999999999996"/>
    <s v="Linda Trautwein"/>
    <x v="12"/>
    <m/>
    <m/>
    <m/>
    <m/>
    <m/>
    <m/>
    <m/>
    <m/>
    <m/>
    <m/>
    <m/>
    <m/>
    <m/>
    <n v="20"/>
    <n v="20"/>
    <n v="52"/>
    <n v="15"/>
    <n v="20"/>
    <n v="22"/>
    <n v="109"/>
    <n v="21"/>
    <n v="45"/>
    <n v="25"/>
    <n v="15"/>
    <n v="0"/>
    <n v="24"/>
    <n v="25"/>
    <n v="25"/>
    <n v="35"/>
    <n v="0"/>
  </r>
  <r>
    <n v="205000778"/>
    <x v="129"/>
    <x v="1"/>
    <m/>
    <x v="1"/>
    <x v="16"/>
    <x v="11"/>
    <n v="1026.96"/>
    <s v="Linda Trautwein"/>
    <x v="0"/>
    <m/>
    <m/>
    <m/>
    <m/>
    <m/>
    <m/>
    <m/>
    <m/>
    <m/>
    <n v="0"/>
    <n v="0"/>
    <n v="0"/>
    <n v="116"/>
    <n v="-25"/>
    <n v="91"/>
    <n v="0"/>
    <n v="0"/>
    <n v="0"/>
    <n v="0"/>
    <m/>
    <n v="0"/>
    <n v="0"/>
    <n v="0"/>
    <n v="0"/>
    <m/>
    <n v="-26"/>
    <n v="-26"/>
    <n v="-25"/>
    <n v="-34"/>
    <m/>
  </r>
  <r>
    <n v="205000778"/>
    <x v="129"/>
    <x v="1"/>
    <m/>
    <x v="1"/>
    <x v="16"/>
    <x v="11"/>
    <n v="1026.96"/>
    <s v="Linda Trautwein"/>
    <x v="1"/>
    <m/>
    <m/>
    <m/>
    <m/>
    <m/>
    <m/>
    <m/>
    <m/>
    <m/>
    <n v="0"/>
    <m/>
    <m/>
    <n v="-15"/>
    <n v="0"/>
    <n v="-15"/>
    <n v="0"/>
    <n v="0"/>
    <n v="0"/>
    <n v="0"/>
    <m/>
    <n v="0"/>
    <n v="0"/>
    <n v="0"/>
    <n v="0"/>
    <m/>
    <n v="1"/>
    <n v="1"/>
    <n v="4"/>
    <n v="-7"/>
    <m/>
  </r>
  <r>
    <n v="205000778"/>
    <x v="129"/>
    <x v="1"/>
    <m/>
    <x v="1"/>
    <x v="16"/>
    <x v="11"/>
    <n v="1026.96"/>
    <s v="Linda Trautwein"/>
    <x v="2"/>
    <m/>
    <m/>
    <m/>
    <m/>
    <m/>
    <m/>
    <m/>
    <m/>
    <m/>
    <n v="0"/>
    <m/>
    <m/>
    <n v="116"/>
    <n v="0"/>
    <n v="0"/>
    <n v="20"/>
    <n v="20"/>
    <n v="25"/>
    <n v="30"/>
    <n v="95"/>
    <n v="35"/>
    <n v="40"/>
    <n v="25"/>
    <n v="22"/>
    <n v="0"/>
    <n v="0"/>
    <n v="0"/>
    <n v="0"/>
    <n v="0"/>
    <n v="0"/>
  </r>
  <r>
    <n v="205000778"/>
    <x v="129"/>
    <x v="1"/>
    <m/>
    <x v="1"/>
    <x v="16"/>
    <x v="11"/>
    <n v="1026.96"/>
    <s v="Linda Trautwein"/>
    <x v="3"/>
    <n v="0"/>
    <n v="0"/>
    <n v="0"/>
    <n v="0"/>
    <m/>
    <n v="0"/>
    <n v="0"/>
    <n v="0"/>
    <n v="0"/>
    <m/>
    <n v="0"/>
    <n v="0"/>
    <n v="0"/>
    <n v="0"/>
    <m/>
    <n v="22.021612149532714"/>
    <n v="28.087032710280376"/>
    <n v="30"/>
    <n v="38"/>
    <n v="118.1086448598131"/>
    <n v="20"/>
    <n v="20"/>
    <n v="20"/>
    <n v="20"/>
    <n v="0"/>
    <n v="25"/>
    <n v="25"/>
    <n v="21"/>
    <n v="41"/>
    <n v="0"/>
  </r>
  <r>
    <n v="205000778"/>
    <x v="129"/>
    <x v="1"/>
    <m/>
    <x v="1"/>
    <x v="16"/>
    <x v="11"/>
    <n v="1026.96"/>
    <s v="Linda Trautwein"/>
    <x v="4"/>
    <m/>
    <m/>
    <m/>
    <m/>
    <m/>
    <m/>
    <m/>
    <m/>
    <m/>
    <n v="0"/>
    <n v="0"/>
    <n v="0"/>
    <n v="0"/>
    <n v="0"/>
    <n v="0"/>
    <n v="20"/>
    <n v="20"/>
    <n v="25"/>
    <n v="30"/>
    <n v="95"/>
    <n v="35"/>
    <n v="40"/>
    <n v="25"/>
    <n v="22"/>
    <n v="0"/>
    <n v="25"/>
    <n v="25"/>
    <n v="21"/>
    <n v="41"/>
    <n v="0"/>
  </r>
  <r>
    <n v="205000778"/>
    <x v="129"/>
    <x v="1"/>
    <m/>
    <x v="1"/>
    <x v="16"/>
    <x v="11"/>
    <n v="1026.96"/>
    <s v="Linda Trautwein"/>
    <x v="5"/>
    <n v="0"/>
    <n v="0"/>
    <n v="0"/>
    <n v="0"/>
    <m/>
    <n v="0"/>
    <n v="0"/>
    <n v="8"/>
    <n v="22"/>
    <n v="0"/>
    <n v="17"/>
    <n v="23"/>
    <n v="25"/>
    <n v="20"/>
    <n v="85"/>
    <n v="18"/>
    <n v="26"/>
    <n v="23"/>
    <n v="24"/>
    <n v="91"/>
    <n v="31"/>
    <n v="23"/>
    <n v="17"/>
    <n v="33"/>
    <n v="0"/>
    <n v="25.573770491803277"/>
    <n v="26"/>
    <n v="25.147540983606557"/>
    <n v="34.0983606557377"/>
    <n v="0"/>
  </r>
  <r>
    <n v="205000778"/>
    <x v="129"/>
    <x v="1"/>
    <m/>
    <x v="1"/>
    <x v="16"/>
    <x v="11"/>
    <n v="1026.96"/>
    <s v="Linda Trautwein"/>
    <x v="6"/>
    <n v="0"/>
    <n v="0"/>
    <n v="0"/>
    <n v="0"/>
    <n v="0"/>
    <n v="0"/>
    <n v="0"/>
    <n v="0"/>
    <n v="0"/>
    <n v="0"/>
    <n v="0"/>
    <n v="0"/>
    <n v="0"/>
    <n v="0"/>
    <n v="0"/>
    <n v="0"/>
    <n v="0"/>
    <n v="0"/>
    <n v="0"/>
    <n v="0"/>
    <n v="0"/>
    <n v="5"/>
    <n v="7"/>
    <n v="4"/>
    <m/>
    <n v="5"/>
    <n v="0"/>
    <n v="0"/>
    <n v="0"/>
    <m/>
  </r>
  <r>
    <n v="205000778"/>
    <x v="129"/>
    <x v="1"/>
    <m/>
    <x v="1"/>
    <x v="16"/>
    <x v="11"/>
    <n v="1026.96"/>
    <s v="Linda Trautwein"/>
    <x v="7"/>
    <m/>
    <m/>
    <m/>
    <m/>
    <m/>
    <m/>
    <m/>
    <m/>
    <m/>
    <m/>
    <m/>
    <m/>
    <m/>
    <m/>
    <m/>
    <n v="13"/>
    <n v="29"/>
    <n v="27"/>
    <n v="37"/>
    <n v="0"/>
    <n v="30"/>
    <n v="25"/>
    <n v="29"/>
    <n v="36"/>
    <n v="0"/>
    <n v="0"/>
    <n v="0"/>
    <n v="0"/>
    <n v="0"/>
    <n v="0"/>
  </r>
  <r>
    <n v="205000778"/>
    <x v="129"/>
    <x v="1"/>
    <n v="15"/>
    <x v="1"/>
    <x v="16"/>
    <x v="11"/>
    <n v="1026.96"/>
    <s v="Linda Trautwein"/>
    <x v="8"/>
    <n v="0"/>
    <n v="0"/>
    <n v="0"/>
    <n v="0"/>
    <m/>
    <n v="0"/>
    <n v="0"/>
    <n v="22"/>
    <n v="22"/>
    <n v="0"/>
    <n v="26"/>
    <n v="34"/>
    <n v="28"/>
    <n v="15"/>
    <n v="15"/>
    <n v="28"/>
    <n v="21"/>
    <n v="19"/>
    <n v="13"/>
    <m/>
    <n v="18"/>
    <n v="34"/>
    <n v="31"/>
    <n v="20"/>
    <m/>
    <n v="-5.5737704918032769"/>
    <n v="-31.573770491803277"/>
    <n v="-56.721311475409834"/>
    <n v="-90.819672131147541"/>
    <m/>
  </r>
  <r>
    <n v="205000778"/>
    <x v="129"/>
    <x v="1"/>
    <n v="15"/>
    <x v="1"/>
    <x v="16"/>
    <x v="11"/>
    <n v="1026.96"/>
    <s v="Linda Trautwein"/>
    <x v="9"/>
    <n v="0"/>
    <n v="0"/>
    <n v="0"/>
    <n v="0"/>
    <m/>
    <n v="0"/>
    <n v="0"/>
    <n v="22"/>
    <n v="22"/>
    <n v="0"/>
    <n v="26"/>
    <n v="34"/>
    <n v="28"/>
    <n v="15"/>
    <n v="15"/>
    <n v="28"/>
    <n v="21"/>
    <n v="19"/>
    <n v="13"/>
    <m/>
    <n v="18"/>
    <n v="34"/>
    <n v="31"/>
    <n v="20"/>
    <m/>
    <n v="20.426229508196723"/>
    <n v="20.426229508196727"/>
    <n v="20.278688524590169"/>
    <n v="20.180327868852466"/>
    <m/>
  </r>
  <r>
    <n v="205000778"/>
    <x v="129"/>
    <x v="1"/>
    <m/>
    <x v="1"/>
    <x v="16"/>
    <x v="11"/>
    <n v="1026.96"/>
    <s v="Linda Trautwein"/>
    <x v="10"/>
    <n v="0"/>
    <n v="0"/>
    <n v="0"/>
    <n v="0"/>
    <n v="0"/>
    <n v="0"/>
    <n v="0"/>
    <n v="25710.74"/>
    <n v="25710.74"/>
    <n v="0"/>
    <n v="30385.420000000002"/>
    <n v="39734.78"/>
    <n v="32722.760000000002"/>
    <n v="15404.400000000001"/>
    <n v="15404.400000000001"/>
    <n v="28754.880000000001"/>
    <n v="21566.16"/>
    <n v="19512.240000000002"/>
    <n v="13350.48"/>
    <m/>
    <n v="18485.28"/>
    <n v="34916.639999999999"/>
    <n v="31835.760000000002"/>
    <n v="20539.2"/>
    <m/>
    <n v="20976.920655737707"/>
    <n v="20976.920655737711"/>
    <n v="20825.401967213122"/>
    <n v="20724.389508196728"/>
    <m/>
  </r>
  <r>
    <n v="205000778"/>
    <x v="129"/>
    <x v="1"/>
    <m/>
    <x v="1"/>
    <x v="16"/>
    <x v="11"/>
    <n v="1026.96"/>
    <s v="Linda Trautwein"/>
    <x v="11"/>
    <m/>
    <m/>
    <m/>
    <m/>
    <n v="0"/>
    <m/>
    <m/>
    <m/>
    <m/>
    <n v="0"/>
    <n v="30385.420000000002"/>
    <n v="39734.78"/>
    <n v="32722.760000000002"/>
    <n v="15404.400000000001"/>
    <n v="15404.400000000001"/>
    <n v="28754.880000000001"/>
    <n v="21566.16"/>
    <n v="19512.240000000002"/>
    <n v="13350.48"/>
    <m/>
    <n v="18485.28"/>
    <n v="34916.639999999999"/>
    <n v="31835.760000000002"/>
    <n v="20539.2"/>
    <m/>
    <n v="0"/>
    <n v="0"/>
    <n v="0"/>
    <n v="0"/>
    <m/>
  </r>
  <r>
    <n v="205000778"/>
    <x v="129"/>
    <x v="1"/>
    <m/>
    <x v="1"/>
    <x v="16"/>
    <x v="11"/>
    <n v="1026.96"/>
    <s v="Linda Trautwein"/>
    <x v="12"/>
    <m/>
    <m/>
    <m/>
    <m/>
    <m/>
    <m/>
    <m/>
    <m/>
    <m/>
    <m/>
    <m/>
    <m/>
    <m/>
    <n v="25"/>
    <n v="25"/>
    <n v="20"/>
    <n v="20"/>
    <n v="25"/>
    <n v="30"/>
    <n v="95"/>
    <n v="35"/>
    <n v="40"/>
    <n v="25"/>
    <n v="22"/>
    <n v="0"/>
    <n v="26"/>
    <n v="26"/>
    <n v="25"/>
    <n v="34"/>
    <n v="0"/>
  </r>
  <r>
    <n v="205000779"/>
    <x v="130"/>
    <x v="1"/>
    <m/>
    <x v="1"/>
    <x v="16"/>
    <x v="11"/>
    <n v="805.58"/>
    <s v="Linda Trautwein"/>
    <x v="0"/>
    <m/>
    <m/>
    <m/>
    <m/>
    <m/>
    <m/>
    <m/>
    <m/>
    <m/>
    <n v="0"/>
    <n v="0"/>
    <n v="0"/>
    <n v="46"/>
    <n v="-8"/>
    <n v="38"/>
    <n v="0"/>
    <n v="0"/>
    <n v="0"/>
    <n v="0"/>
    <m/>
    <n v="0"/>
    <n v="0"/>
    <n v="0"/>
    <n v="0"/>
    <m/>
    <n v="-4"/>
    <n v="-4"/>
    <n v="-6"/>
    <n v="-6"/>
    <m/>
  </r>
  <r>
    <n v="205000779"/>
    <x v="130"/>
    <x v="1"/>
    <m/>
    <x v="1"/>
    <x v="16"/>
    <x v="11"/>
    <n v="805.58"/>
    <s v="Linda Trautwein"/>
    <x v="1"/>
    <m/>
    <m/>
    <m/>
    <m/>
    <m/>
    <m/>
    <m/>
    <m/>
    <m/>
    <n v="0"/>
    <m/>
    <m/>
    <n v="-5"/>
    <n v="0"/>
    <n v="-5"/>
    <n v="0"/>
    <n v="0"/>
    <n v="0"/>
    <n v="0"/>
    <m/>
    <n v="0"/>
    <n v="0"/>
    <n v="0"/>
    <n v="0"/>
    <m/>
    <n v="0"/>
    <n v="0"/>
    <n v="2"/>
    <n v="-4"/>
    <m/>
  </r>
  <r>
    <n v="205000779"/>
    <x v="130"/>
    <x v="1"/>
    <m/>
    <x v="1"/>
    <x v="16"/>
    <x v="11"/>
    <n v="805.58"/>
    <s v="Linda Trautwein"/>
    <x v="2"/>
    <m/>
    <m/>
    <m/>
    <m/>
    <m/>
    <m/>
    <m/>
    <m/>
    <m/>
    <n v="0"/>
    <m/>
    <m/>
    <n v="46"/>
    <n v="0"/>
    <n v="0"/>
    <n v="7"/>
    <n v="5"/>
    <n v="5"/>
    <n v="5"/>
    <n v="22"/>
    <n v="3"/>
    <n v="17"/>
    <n v="7"/>
    <n v="2"/>
    <n v="0"/>
    <n v="0"/>
    <n v="0"/>
    <n v="0"/>
    <n v="0"/>
    <n v="0"/>
  </r>
  <r>
    <n v="205000779"/>
    <x v="130"/>
    <x v="1"/>
    <m/>
    <x v="1"/>
    <x v="16"/>
    <x v="11"/>
    <n v="805.58"/>
    <s v="Linda Trautwein"/>
    <x v="3"/>
    <n v="0"/>
    <n v="0"/>
    <n v="0"/>
    <n v="0"/>
    <m/>
    <n v="0"/>
    <n v="0"/>
    <n v="0"/>
    <n v="0"/>
    <m/>
    <n v="0"/>
    <n v="0"/>
    <n v="0"/>
    <n v="0"/>
    <m/>
    <n v="8.2581045560747661"/>
    <n v="10.53263726635514"/>
    <n v="11.25"/>
    <n v="14.25"/>
    <n v="44.290741822429908"/>
    <n v="5"/>
    <n v="5"/>
    <n v="5"/>
    <n v="5"/>
    <n v="0"/>
    <n v="4"/>
    <n v="4"/>
    <n v="4"/>
    <n v="10"/>
    <n v="0"/>
  </r>
  <r>
    <n v="205000779"/>
    <x v="130"/>
    <x v="1"/>
    <m/>
    <x v="1"/>
    <x v="16"/>
    <x v="11"/>
    <n v="805.58"/>
    <s v="Linda Trautwein"/>
    <x v="4"/>
    <m/>
    <m/>
    <m/>
    <m/>
    <m/>
    <m/>
    <m/>
    <m/>
    <m/>
    <n v="0"/>
    <n v="0"/>
    <n v="0"/>
    <n v="0"/>
    <n v="0"/>
    <n v="0"/>
    <n v="7"/>
    <n v="5"/>
    <n v="5"/>
    <n v="5"/>
    <n v="22"/>
    <n v="3"/>
    <n v="17"/>
    <n v="7"/>
    <n v="2"/>
    <n v="0"/>
    <n v="4"/>
    <n v="4"/>
    <n v="4"/>
    <n v="10"/>
    <n v="0"/>
  </r>
  <r>
    <n v="205000779"/>
    <x v="130"/>
    <x v="1"/>
    <m/>
    <x v="1"/>
    <x v="16"/>
    <x v="11"/>
    <n v="805.58"/>
    <s v="Linda Trautwein"/>
    <x v="5"/>
    <n v="0"/>
    <n v="0"/>
    <n v="0"/>
    <n v="0"/>
    <m/>
    <n v="0"/>
    <n v="0"/>
    <n v="0"/>
    <n v="3"/>
    <n v="0"/>
    <n v="8"/>
    <n v="7"/>
    <n v="6"/>
    <n v="7"/>
    <n v="28"/>
    <n v="5"/>
    <n v="8"/>
    <n v="3"/>
    <n v="5"/>
    <n v="21"/>
    <n v="10"/>
    <n v="3"/>
    <n v="2"/>
    <n v="9"/>
    <n v="0"/>
    <n v="5.9016393442622945"/>
    <n v="6"/>
    <n v="5.8032786885245899"/>
    <n v="7.8688524590163933"/>
    <n v="0"/>
  </r>
  <r>
    <n v="205000779"/>
    <x v="130"/>
    <x v="1"/>
    <m/>
    <x v="1"/>
    <x v="16"/>
    <x v="11"/>
    <n v="805.58"/>
    <s v="Linda Trautwein"/>
    <x v="6"/>
    <n v="0"/>
    <n v="0"/>
    <n v="0"/>
    <n v="0"/>
    <n v="0"/>
    <n v="0"/>
    <n v="0"/>
    <n v="0"/>
    <n v="0"/>
    <n v="0"/>
    <n v="0"/>
    <n v="0"/>
    <n v="0"/>
    <n v="0"/>
    <n v="0"/>
    <n v="0"/>
    <n v="0"/>
    <n v="0"/>
    <n v="0"/>
    <n v="0"/>
    <n v="0"/>
    <n v="2"/>
    <n v="0"/>
    <n v="0"/>
    <m/>
    <n v="3"/>
    <n v="0"/>
    <n v="0"/>
    <n v="0"/>
    <m/>
  </r>
  <r>
    <n v="205000779"/>
    <x v="130"/>
    <x v="1"/>
    <m/>
    <x v="1"/>
    <x v="16"/>
    <x v="11"/>
    <n v="805.58"/>
    <s v="Linda Trautwein"/>
    <x v="7"/>
    <m/>
    <m/>
    <m/>
    <m/>
    <m/>
    <m/>
    <m/>
    <m/>
    <m/>
    <m/>
    <m/>
    <m/>
    <m/>
    <m/>
    <m/>
    <n v="4"/>
    <n v="11"/>
    <n v="3"/>
    <n v="7"/>
    <n v="0"/>
    <n v="8"/>
    <n v="5"/>
    <n v="3"/>
    <n v="6"/>
    <n v="0"/>
    <n v="0"/>
    <n v="0"/>
    <n v="0"/>
    <n v="0"/>
    <n v="0"/>
  </r>
  <r>
    <n v="205000779"/>
    <x v="130"/>
    <x v="1"/>
    <n v="10"/>
    <x v="1"/>
    <x v="16"/>
    <x v="11"/>
    <n v="805.58"/>
    <s v="Linda Trautwein"/>
    <x v="8"/>
    <n v="0"/>
    <n v="0"/>
    <n v="0"/>
    <n v="0"/>
    <m/>
    <n v="0"/>
    <n v="0"/>
    <n v="10"/>
    <n v="14"/>
    <n v="0"/>
    <n v="14"/>
    <n v="16"/>
    <n v="11"/>
    <n v="11"/>
    <n v="11"/>
    <n v="16"/>
    <n v="12"/>
    <n v="13"/>
    <n v="11"/>
    <m/>
    <n v="6"/>
    <n v="18"/>
    <n v="22"/>
    <n v="18"/>
    <m/>
    <n v="12.098360655737705"/>
    <n v="6.0983606557377055"/>
    <n v="0.29508196721311553"/>
    <n v="-7.5737704918032778"/>
    <m/>
  </r>
  <r>
    <n v="205000779"/>
    <x v="130"/>
    <x v="1"/>
    <n v="10"/>
    <x v="1"/>
    <x v="16"/>
    <x v="11"/>
    <n v="805.58"/>
    <s v="Linda Trautwein"/>
    <x v="9"/>
    <n v="0"/>
    <n v="0"/>
    <n v="0"/>
    <n v="0"/>
    <m/>
    <n v="0"/>
    <n v="0"/>
    <n v="10"/>
    <n v="14"/>
    <n v="0"/>
    <n v="14"/>
    <n v="16"/>
    <n v="11"/>
    <n v="11"/>
    <n v="11"/>
    <n v="16"/>
    <n v="12"/>
    <n v="13"/>
    <n v="11"/>
    <m/>
    <n v="6"/>
    <n v="18"/>
    <n v="22"/>
    <n v="18"/>
    <m/>
    <n v="16.098360655737707"/>
    <n v="14.098360655737707"/>
    <n v="14.295081967213118"/>
    <n v="12.426229508196725"/>
    <m/>
  </r>
  <r>
    <n v="205000779"/>
    <x v="130"/>
    <x v="1"/>
    <m/>
    <x v="1"/>
    <x v="16"/>
    <x v="11"/>
    <n v="805.58"/>
    <s v="Linda Trautwein"/>
    <x v="10"/>
    <n v="0"/>
    <n v="0"/>
    <n v="0"/>
    <n v="0"/>
    <n v="0"/>
    <n v="0"/>
    <n v="0"/>
    <n v="9426.6999999999989"/>
    <n v="13197.38"/>
    <n v="0"/>
    <n v="13197.38"/>
    <n v="15082.72"/>
    <n v="10369.369999999999"/>
    <n v="8861.380000000001"/>
    <n v="8861.380000000001"/>
    <n v="12889.28"/>
    <n v="9666.9600000000009"/>
    <n v="10472.540000000001"/>
    <n v="8861.380000000001"/>
    <m/>
    <n v="4833.4800000000005"/>
    <n v="14500.44"/>
    <n v="17722.760000000002"/>
    <n v="14500.44"/>
    <m/>
    <n v="12968.517377049182"/>
    <n v="11357.357377049182"/>
    <n v="11515.832131147545"/>
    <n v="10010.321967213118"/>
    <m/>
  </r>
  <r>
    <n v="205000779"/>
    <x v="130"/>
    <x v="1"/>
    <m/>
    <x v="1"/>
    <x v="16"/>
    <x v="11"/>
    <n v="805.58"/>
    <s v="Linda Trautwein"/>
    <x v="11"/>
    <m/>
    <m/>
    <m/>
    <m/>
    <n v="0"/>
    <m/>
    <m/>
    <m/>
    <m/>
    <n v="0"/>
    <n v="13197.38"/>
    <n v="15082.72"/>
    <n v="10369.369999999999"/>
    <n v="8861.380000000001"/>
    <n v="8861.380000000001"/>
    <n v="12889.28"/>
    <n v="9666.9600000000009"/>
    <n v="10472.540000000001"/>
    <n v="8861.380000000001"/>
    <m/>
    <n v="4833.4800000000005"/>
    <n v="14500.44"/>
    <n v="17722.760000000002"/>
    <n v="14500.44"/>
    <m/>
    <n v="9746.1973770491804"/>
    <n v="4912.7173770491809"/>
    <n v="237.71213114754161"/>
    <n v="0"/>
    <m/>
  </r>
  <r>
    <n v="205000779"/>
    <x v="130"/>
    <x v="1"/>
    <m/>
    <x v="1"/>
    <x v="16"/>
    <x v="11"/>
    <n v="805.58"/>
    <s v="Linda Trautwein"/>
    <x v="12"/>
    <m/>
    <m/>
    <m/>
    <m/>
    <m/>
    <m/>
    <m/>
    <m/>
    <m/>
    <m/>
    <m/>
    <m/>
    <m/>
    <n v="8"/>
    <n v="8"/>
    <n v="7"/>
    <n v="5"/>
    <n v="5"/>
    <n v="5"/>
    <n v="22"/>
    <n v="3"/>
    <n v="17"/>
    <n v="7"/>
    <n v="2"/>
    <n v="0"/>
    <n v="4"/>
    <n v="4"/>
    <n v="6"/>
    <n v="6"/>
    <n v="0"/>
  </r>
  <r>
    <n v="205000780"/>
    <x v="131"/>
    <x v="1"/>
    <m/>
    <x v="1"/>
    <x v="16"/>
    <x v="11"/>
    <n v="913.75"/>
    <s v="Linda Trautwein"/>
    <x v="0"/>
    <m/>
    <m/>
    <m/>
    <m/>
    <m/>
    <m/>
    <m/>
    <m/>
    <m/>
    <n v="0"/>
    <n v="0"/>
    <n v="0"/>
    <n v="7"/>
    <n v="0"/>
    <n v="7"/>
    <n v="0"/>
    <n v="0"/>
    <n v="0"/>
    <n v="0"/>
    <m/>
    <n v="0"/>
    <n v="0"/>
    <n v="0"/>
    <n v="0"/>
    <m/>
    <n v="0"/>
    <n v="0"/>
    <n v="0"/>
    <n v="0"/>
    <m/>
  </r>
  <r>
    <n v="205000780"/>
    <x v="131"/>
    <x v="1"/>
    <m/>
    <x v="1"/>
    <x v="16"/>
    <x v="11"/>
    <n v="913.75"/>
    <s v="Linda Trautwein"/>
    <x v="1"/>
    <m/>
    <m/>
    <m/>
    <m/>
    <m/>
    <m/>
    <m/>
    <m/>
    <m/>
    <n v="0"/>
    <m/>
    <m/>
    <n v="0"/>
    <n v="0"/>
    <n v="0"/>
    <n v="0"/>
    <n v="0"/>
    <n v="0"/>
    <n v="0"/>
    <m/>
    <n v="0"/>
    <n v="0"/>
    <n v="0"/>
    <n v="0"/>
    <m/>
    <n v="0"/>
    <n v="0"/>
    <n v="0"/>
    <n v="0"/>
    <m/>
  </r>
  <r>
    <n v="205000780"/>
    <x v="131"/>
    <x v="1"/>
    <m/>
    <x v="1"/>
    <x v="16"/>
    <x v="11"/>
    <n v="913.75"/>
    <s v="Linda Trautwein"/>
    <x v="2"/>
    <m/>
    <m/>
    <m/>
    <m/>
    <m/>
    <m/>
    <m/>
    <m/>
    <m/>
    <n v="0"/>
    <m/>
    <m/>
    <n v="7"/>
    <n v="0"/>
    <n v="0"/>
    <n v="0"/>
    <n v="0"/>
    <n v="0"/>
    <n v="0"/>
    <n v="0"/>
    <n v="0"/>
    <n v="0"/>
    <n v="0"/>
    <n v="0"/>
    <n v="0"/>
    <n v="0"/>
    <n v="0"/>
    <n v="0"/>
    <n v="0"/>
    <n v="0"/>
  </r>
  <r>
    <n v="205000780"/>
    <x v="131"/>
    <x v="1"/>
    <m/>
    <x v="1"/>
    <x v="16"/>
    <x v="11"/>
    <n v="913.75"/>
    <s v="Linda Trautwein"/>
    <x v="3"/>
    <n v="0"/>
    <n v="0"/>
    <n v="0"/>
    <n v="0"/>
    <m/>
    <n v="0"/>
    <n v="0"/>
    <n v="0"/>
    <n v="0"/>
    <m/>
    <n v="0"/>
    <n v="0"/>
    <n v="0"/>
    <n v="0"/>
    <m/>
    <n v="0"/>
    <n v="0"/>
    <n v="0"/>
    <n v="0"/>
    <n v="0"/>
    <n v="0"/>
    <n v="0"/>
    <n v="0"/>
    <n v="0"/>
    <n v="0"/>
    <n v="0"/>
    <n v="0"/>
    <n v="0"/>
    <n v="0"/>
    <n v="0"/>
  </r>
  <r>
    <n v="205000780"/>
    <x v="131"/>
    <x v="1"/>
    <m/>
    <x v="1"/>
    <x v="16"/>
    <x v="11"/>
    <n v="913.75"/>
    <s v="Linda Trautwein"/>
    <x v="4"/>
    <m/>
    <m/>
    <m/>
    <m/>
    <m/>
    <m/>
    <m/>
    <m/>
    <m/>
    <n v="0"/>
    <n v="0"/>
    <n v="0"/>
    <n v="0"/>
    <n v="0"/>
    <n v="0"/>
    <n v="0"/>
    <n v="0"/>
    <n v="0"/>
    <n v="0"/>
    <n v="0"/>
    <n v="0"/>
    <n v="0"/>
    <n v="0"/>
    <n v="0"/>
    <n v="0"/>
    <n v="0"/>
    <n v="0"/>
    <n v="0"/>
    <n v="0"/>
    <n v="0"/>
  </r>
  <r>
    <n v="205000780"/>
    <x v="131"/>
    <x v="1"/>
    <m/>
    <x v="1"/>
    <x v="16"/>
    <x v="11"/>
    <n v="913.75"/>
    <s v="Linda Trautwein"/>
    <x v="5"/>
    <n v="0"/>
    <n v="0"/>
    <n v="0"/>
    <n v="0"/>
    <m/>
    <n v="0"/>
    <n v="0"/>
    <n v="0"/>
    <n v="1"/>
    <n v="0"/>
    <n v="0"/>
    <n v="2"/>
    <n v="0"/>
    <n v="1"/>
    <n v="3"/>
    <n v="2"/>
    <n v="1"/>
    <n v="0"/>
    <n v="0"/>
    <n v="3"/>
    <n v="1"/>
    <n v="0"/>
    <n v="0"/>
    <n v="1"/>
    <n v="0"/>
    <n v="0.49180327868852464"/>
    <n v="0.5"/>
    <n v="0.48360655737704922"/>
    <n v="0.65573770491803285"/>
    <n v="0"/>
  </r>
  <r>
    <n v="205000780"/>
    <x v="131"/>
    <x v="1"/>
    <m/>
    <x v="1"/>
    <x v="16"/>
    <x v="11"/>
    <n v="913.75"/>
    <s v="Linda Trautwein"/>
    <x v="6"/>
    <n v="0"/>
    <n v="0"/>
    <n v="0"/>
    <n v="0"/>
    <n v="0"/>
    <n v="0"/>
    <n v="0"/>
    <n v="0"/>
    <n v="0"/>
    <n v="0"/>
    <n v="0"/>
    <n v="0"/>
    <n v="0"/>
    <n v="0"/>
    <n v="0"/>
    <n v="0"/>
    <n v="0"/>
    <n v="0"/>
    <n v="0"/>
    <n v="0"/>
    <n v="0"/>
    <n v="1"/>
    <n v="0"/>
    <n v="0"/>
    <m/>
    <n v="0"/>
    <n v="0"/>
    <n v="0"/>
    <n v="0"/>
    <m/>
  </r>
  <r>
    <n v="205000780"/>
    <x v="131"/>
    <x v="1"/>
    <m/>
    <x v="1"/>
    <x v="16"/>
    <x v="11"/>
    <n v="913.75"/>
    <s v="Linda Trautwein"/>
    <x v="7"/>
    <m/>
    <m/>
    <m/>
    <m/>
    <m/>
    <m/>
    <m/>
    <m/>
    <m/>
    <m/>
    <m/>
    <m/>
    <m/>
    <m/>
    <m/>
    <n v="3"/>
    <n v="1"/>
    <n v="0"/>
    <n v="0"/>
    <n v="0"/>
    <n v="0"/>
    <n v="1"/>
    <n v="0"/>
    <n v="1"/>
    <n v="0"/>
    <n v="0"/>
    <n v="0"/>
    <n v="0"/>
    <n v="0"/>
    <n v="0"/>
  </r>
  <r>
    <n v="205000780"/>
    <x v="131"/>
    <x v="1"/>
    <m/>
    <x v="1"/>
    <x v="16"/>
    <x v="11"/>
    <n v="913.75"/>
    <s v="Linda Trautwein"/>
    <x v="8"/>
    <n v="0"/>
    <n v="0"/>
    <n v="0"/>
    <n v="0"/>
    <m/>
    <n v="0"/>
    <n v="0"/>
    <n v="9"/>
    <n v="21"/>
    <n v="0"/>
    <n v="17"/>
    <n v="23"/>
    <n v="22"/>
    <n v="19"/>
    <n v="19"/>
    <n v="17"/>
    <n v="17"/>
    <n v="17"/>
    <n v="17"/>
    <m/>
    <n v="17"/>
    <n v="16"/>
    <n v="16"/>
    <n v="15"/>
    <m/>
    <n v="14.508196721311476"/>
    <n v="14.008196721311476"/>
    <n v="13.524590163934427"/>
    <n v="12.868852459016393"/>
    <m/>
  </r>
  <r>
    <n v="205000780"/>
    <x v="131"/>
    <x v="1"/>
    <n v="10"/>
    <x v="1"/>
    <x v="16"/>
    <x v="11"/>
    <n v="913.75"/>
    <s v="Linda Trautwein"/>
    <x v="9"/>
    <n v="0"/>
    <n v="0"/>
    <n v="0"/>
    <n v="0"/>
    <m/>
    <n v="0"/>
    <n v="0"/>
    <n v="9"/>
    <n v="21"/>
    <n v="0"/>
    <n v="17"/>
    <n v="23"/>
    <n v="22"/>
    <n v="19"/>
    <n v="19"/>
    <n v="17"/>
    <n v="17"/>
    <n v="17"/>
    <n v="17"/>
    <m/>
    <n v="17"/>
    <n v="16"/>
    <n v="16"/>
    <n v="15"/>
    <m/>
    <n v="14.508196721311476"/>
    <n v="14.008196721311476"/>
    <n v="13.524590163934427"/>
    <n v="12.868852459016393"/>
    <m/>
  </r>
  <r>
    <n v="205000780"/>
    <x v="131"/>
    <x v="1"/>
    <n v="10"/>
    <x v="1"/>
    <x v="16"/>
    <x v="11"/>
    <n v="913.75"/>
    <s v="Linda Trautwein"/>
    <x v="10"/>
    <n v="0"/>
    <n v="0"/>
    <n v="0"/>
    <n v="0"/>
    <n v="0"/>
    <n v="0"/>
    <n v="0"/>
    <n v="9890.1"/>
    <n v="23076.9"/>
    <n v="0"/>
    <n v="18681.300000000003"/>
    <n v="25274.7"/>
    <n v="24175.800000000003"/>
    <n v="17361.25"/>
    <n v="17361.25"/>
    <n v="15533.75"/>
    <n v="15533.75"/>
    <n v="15533.75"/>
    <n v="15533.75"/>
    <m/>
    <n v="15533.75"/>
    <n v="14620"/>
    <n v="14620"/>
    <n v="13706.25"/>
    <m/>
    <n v="13256.864754098362"/>
    <n v="12799.989754098362"/>
    <n v="12358.094262295082"/>
    <n v="11758.913934426229"/>
    <m/>
  </r>
  <r>
    <n v="205000780"/>
    <x v="131"/>
    <x v="1"/>
    <n v="0"/>
    <x v="1"/>
    <x v="16"/>
    <x v="11"/>
    <n v="913.75"/>
    <s v="Linda Trautwein"/>
    <x v="11"/>
    <m/>
    <m/>
    <m/>
    <m/>
    <n v="0"/>
    <m/>
    <m/>
    <m/>
    <m/>
    <n v="0"/>
    <n v="18681.300000000003"/>
    <n v="25274.7"/>
    <n v="24175.800000000003"/>
    <n v="17361.25"/>
    <n v="17361.25"/>
    <n v="15533.75"/>
    <n v="15533.75"/>
    <n v="15533.75"/>
    <n v="15533.75"/>
    <m/>
    <n v="15533.75"/>
    <n v="14620"/>
    <n v="14620"/>
    <n v="13706.25"/>
    <m/>
    <n v="13256.864754098362"/>
    <n v="12799.989754098362"/>
    <n v="12358.094262295082"/>
    <n v="11758.913934426229"/>
    <m/>
  </r>
  <r>
    <n v="205000780"/>
    <x v="131"/>
    <x v="1"/>
    <m/>
    <x v="1"/>
    <x v="16"/>
    <x v="11"/>
    <n v="913.75"/>
    <s v="Linda Trautwein"/>
    <x v="12"/>
    <m/>
    <m/>
    <m/>
    <m/>
    <m/>
    <m/>
    <m/>
    <m/>
    <m/>
    <m/>
    <m/>
    <m/>
    <m/>
    <n v="0"/>
    <n v="0"/>
    <n v="0"/>
    <n v="0"/>
    <n v="0"/>
    <n v="0"/>
    <n v="0"/>
    <n v="0"/>
    <n v="0"/>
    <n v="0"/>
    <n v="0"/>
    <n v="0"/>
    <n v="0"/>
    <n v="0"/>
    <n v="0"/>
    <n v="0"/>
    <n v="0"/>
  </r>
  <r>
    <n v="205000791"/>
    <x v="132"/>
    <x v="1"/>
    <m/>
    <x v="1"/>
    <x v="13"/>
    <x v="11"/>
    <n v="395.46"/>
    <s v="Linda Trautwein"/>
    <x v="0"/>
    <m/>
    <m/>
    <m/>
    <m/>
    <m/>
    <m/>
    <m/>
    <m/>
    <m/>
    <n v="0"/>
    <n v="0"/>
    <n v="0"/>
    <n v="525"/>
    <n v="-30"/>
    <n v="495"/>
    <n v="0"/>
    <n v="0"/>
    <n v="0"/>
    <n v="0"/>
    <m/>
    <n v="0"/>
    <n v="0"/>
    <n v="0"/>
    <n v="0"/>
    <m/>
    <n v="-50"/>
    <n v="-55"/>
    <n v="-55"/>
    <n v="-60"/>
    <m/>
  </r>
  <r>
    <n v="205000791"/>
    <x v="132"/>
    <x v="1"/>
    <m/>
    <x v="1"/>
    <x v="13"/>
    <x v="11"/>
    <n v="395.46"/>
    <s v="Linda Trautwein"/>
    <x v="1"/>
    <m/>
    <m/>
    <m/>
    <m/>
    <m/>
    <m/>
    <m/>
    <m/>
    <m/>
    <n v="0"/>
    <m/>
    <m/>
    <n v="-25"/>
    <n v="0"/>
    <n v="-25"/>
    <n v="0"/>
    <n v="0"/>
    <n v="0"/>
    <n v="0"/>
    <m/>
    <n v="0"/>
    <n v="0"/>
    <n v="0"/>
    <n v="0"/>
    <m/>
    <n v="-25"/>
    <n v="-25"/>
    <n v="-45"/>
    <n v="-40"/>
    <m/>
  </r>
  <r>
    <n v="205000791"/>
    <x v="132"/>
    <x v="1"/>
    <m/>
    <x v="1"/>
    <x v="13"/>
    <x v="11"/>
    <n v="395.46"/>
    <s v="Linda Trautwein"/>
    <x v="2"/>
    <m/>
    <m/>
    <m/>
    <m/>
    <m/>
    <m/>
    <m/>
    <m/>
    <m/>
    <n v="0"/>
    <m/>
    <m/>
    <n v="525"/>
    <n v="0"/>
    <n v="0"/>
    <n v="110"/>
    <n v="130"/>
    <n v="75"/>
    <n v="70"/>
    <n v="385"/>
    <n v="60"/>
    <n v="90"/>
    <n v="90"/>
    <n v="55"/>
    <n v="0"/>
    <n v="0"/>
    <n v="0"/>
    <n v="0"/>
    <n v="0"/>
    <n v="0"/>
  </r>
  <r>
    <n v="205000791"/>
    <x v="132"/>
    <x v="1"/>
    <m/>
    <x v="1"/>
    <x v="13"/>
    <x v="11"/>
    <n v="395.46"/>
    <s v="Linda Trautwein"/>
    <x v="3"/>
    <n v="0"/>
    <n v="0"/>
    <n v="0"/>
    <n v="0"/>
    <m/>
    <n v="0"/>
    <n v="0"/>
    <n v="0"/>
    <n v="0"/>
    <m/>
    <n v="0"/>
    <n v="0"/>
    <n v="0"/>
    <n v="0"/>
    <m/>
    <n v="79.339116067740605"/>
    <n v="95.530772408095828"/>
    <n v="93.911606774060317"/>
    <n v="113.82734407269724"/>
    <n v="382.60883932259401"/>
    <n v="50"/>
    <n v="75"/>
    <n v="65"/>
    <n v="85"/>
    <n v="0"/>
    <n v="75"/>
    <n v="80"/>
    <n v="100"/>
    <n v="100"/>
    <n v="0"/>
  </r>
  <r>
    <n v="205000791"/>
    <x v="132"/>
    <x v="1"/>
    <m/>
    <x v="1"/>
    <x v="13"/>
    <x v="11"/>
    <n v="395.46"/>
    <s v="Linda Trautwein"/>
    <x v="4"/>
    <m/>
    <m/>
    <m/>
    <m/>
    <m/>
    <m/>
    <m/>
    <m/>
    <m/>
    <n v="0"/>
    <n v="0"/>
    <n v="0"/>
    <n v="0"/>
    <n v="0"/>
    <n v="0"/>
    <n v="110"/>
    <n v="130"/>
    <n v="75"/>
    <n v="70"/>
    <n v="385"/>
    <n v="60"/>
    <n v="90"/>
    <n v="90"/>
    <n v="55"/>
    <n v="0"/>
    <n v="75"/>
    <n v="80"/>
    <n v="100"/>
    <n v="100"/>
    <n v="0"/>
  </r>
  <r>
    <n v="205000791"/>
    <x v="132"/>
    <x v="1"/>
    <m/>
    <x v="1"/>
    <x v="13"/>
    <x v="11"/>
    <n v="395.46"/>
    <s v="Linda Trautwein"/>
    <x v="5"/>
    <n v="0"/>
    <n v="0"/>
    <n v="0"/>
    <n v="0"/>
    <m/>
    <n v="0"/>
    <n v="0"/>
    <n v="0"/>
    <n v="133"/>
    <n v="0"/>
    <n v="107"/>
    <n v="80"/>
    <n v="93"/>
    <n v="112"/>
    <n v="392"/>
    <n v="77"/>
    <n v="74"/>
    <n v="100"/>
    <n v="135"/>
    <n v="386"/>
    <n v="42"/>
    <n v="89"/>
    <n v="43"/>
    <n v="64"/>
    <n v="0"/>
    <n v="58.552486187845304"/>
    <n v="64.121546961325961"/>
    <n v="62.342541436464089"/>
    <n v="78.585635359116026"/>
    <n v="0"/>
  </r>
  <r>
    <n v="205000791"/>
    <x v="132"/>
    <x v="1"/>
    <m/>
    <x v="1"/>
    <x v="13"/>
    <x v="11"/>
    <n v="395.46"/>
    <s v="Linda Trautwein"/>
    <x v="6"/>
    <n v="0"/>
    <n v="0"/>
    <n v="0"/>
    <n v="0"/>
    <n v="0"/>
    <n v="0"/>
    <n v="0"/>
    <n v="0"/>
    <n v="0"/>
    <n v="0"/>
    <n v="0"/>
    <n v="0"/>
    <n v="0"/>
    <n v="0"/>
    <n v="0"/>
    <n v="0"/>
    <n v="0"/>
    <n v="0"/>
    <n v="0"/>
    <n v="0"/>
    <n v="0"/>
    <n v="9"/>
    <n v="11"/>
    <n v="13"/>
    <m/>
    <n v="15"/>
    <n v="0"/>
    <n v="0"/>
    <n v="0"/>
    <m/>
  </r>
  <r>
    <n v="205000791"/>
    <x v="132"/>
    <x v="1"/>
    <m/>
    <x v="1"/>
    <x v="13"/>
    <x v="11"/>
    <n v="395.46"/>
    <s v="Linda Trautwein"/>
    <x v="7"/>
    <m/>
    <m/>
    <m/>
    <m/>
    <m/>
    <m/>
    <m/>
    <m/>
    <m/>
    <m/>
    <m/>
    <m/>
    <m/>
    <m/>
    <m/>
    <n v="104"/>
    <n v="82"/>
    <n v="89"/>
    <n v="154"/>
    <n v="0"/>
    <n v="58"/>
    <n v="92"/>
    <n v="52"/>
    <n v="59"/>
    <n v="0"/>
    <n v="0"/>
    <n v="0"/>
    <n v="0"/>
    <n v="0"/>
    <n v="0"/>
  </r>
  <r>
    <n v="205000791"/>
    <x v="132"/>
    <x v="1"/>
    <n v="60"/>
    <x v="1"/>
    <x v="13"/>
    <x v="11"/>
    <n v="395.46"/>
    <s v="Linda Trautwein"/>
    <x v="8"/>
    <n v="0"/>
    <n v="0"/>
    <n v="0"/>
    <n v="0"/>
    <m/>
    <n v="0"/>
    <n v="10"/>
    <n v="74"/>
    <n v="91"/>
    <n v="0"/>
    <n v="120"/>
    <n v="249"/>
    <n v="174"/>
    <n v="90"/>
    <n v="90"/>
    <n v="97"/>
    <n v="147"/>
    <n v="133"/>
    <n v="50"/>
    <m/>
    <n v="55"/>
    <n v="55"/>
    <n v="95"/>
    <n v="91"/>
    <m/>
    <n v="32.447513812154696"/>
    <n v="-31.674033149171265"/>
    <n v="-94.016574585635354"/>
    <n v="-172.60220994475139"/>
    <m/>
  </r>
  <r>
    <n v="205000791"/>
    <x v="132"/>
    <x v="1"/>
    <n v="60"/>
    <x v="1"/>
    <x v="13"/>
    <x v="11"/>
    <n v="395.46"/>
    <s v="Linda Trautwein"/>
    <x v="9"/>
    <n v="0"/>
    <n v="0"/>
    <n v="0"/>
    <n v="0"/>
    <m/>
    <n v="0"/>
    <n v="10"/>
    <n v="74"/>
    <n v="91"/>
    <n v="0"/>
    <n v="120"/>
    <n v="249"/>
    <n v="174"/>
    <n v="90"/>
    <n v="90"/>
    <n v="97"/>
    <n v="147"/>
    <n v="133"/>
    <n v="50"/>
    <m/>
    <n v="55"/>
    <n v="55"/>
    <n v="95"/>
    <n v="91"/>
    <m/>
    <n v="82.447513812154696"/>
    <n v="73.325966850828721"/>
    <n v="65.983425414364618"/>
    <n v="47.397790055248592"/>
    <m/>
  </r>
  <r>
    <n v="205000791"/>
    <x v="132"/>
    <x v="1"/>
    <m/>
    <x v="1"/>
    <x v="13"/>
    <x v="11"/>
    <n v="395.46"/>
    <s v="Linda Trautwein"/>
    <x v="10"/>
    <n v="0"/>
    <n v="0"/>
    <n v="0"/>
    <n v="0"/>
    <n v="0"/>
    <n v="0"/>
    <n v="4318.1000000000004"/>
    <n v="31953.94"/>
    <n v="39294.71"/>
    <n v="0"/>
    <n v="51817.2"/>
    <n v="107520.69"/>
    <n v="75134.94"/>
    <n v="35591.4"/>
    <n v="35591.4"/>
    <n v="38359.619999999995"/>
    <n v="58132.619999999995"/>
    <n v="52596.18"/>
    <n v="19773"/>
    <m/>
    <n v="21750.3"/>
    <n v="21750.3"/>
    <n v="37568.699999999997"/>
    <n v="35986.86"/>
    <m/>
    <n v="32604.693812154695"/>
    <n v="28997.486850828725"/>
    <n v="26093.80541436463"/>
    <n v="18743.930055248606"/>
    <m/>
  </r>
  <r>
    <n v="205000791"/>
    <x v="132"/>
    <x v="1"/>
    <m/>
    <x v="1"/>
    <x v="13"/>
    <x v="11"/>
    <n v="395.46"/>
    <s v="Linda Trautwein"/>
    <x v="11"/>
    <m/>
    <m/>
    <m/>
    <m/>
    <n v="0"/>
    <m/>
    <m/>
    <m/>
    <m/>
    <n v="0"/>
    <n v="51817.2"/>
    <n v="107520.69"/>
    <n v="75134.94"/>
    <n v="35591.4"/>
    <n v="35591.4"/>
    <n v="38359.619999999995"/>
    <n v="58132.619999999995"/>
    <n v="52596.18"/>
    <n v="19773"/>
    <m/>
    <n v="21750.3"/>
    <n v="21750.3"/>
    <n v="37568.699999999997"/>
    <n v="35986.86"/>
    <m/>
    <n v="12831.693812154695"/>
    <n v="0"/>
    <n v="0"/>
    <n v="0"/>
    <m/>
  </r>
  <r>
    <n v="205000791"/>
    <x v="132"/>
    <x v="1"/>
    <m/>
    <x v="1"/>
    <x v="13"/>
    <x v="11"/>
    <n v="395.46"/>
    <s v="Linda Trautwein"/>
    <x v="12"/>
    <m/>
    <m/>
    <m/>
    <m/>
    <m/>
    <m/>
    <m/>
    <m/>
    <m/>
    <m/>
    <m/>
    <m/>
    <m/>
    <n v="30"/>
    <n v="30"/>
    <n v="110"/>
    <n v="130"/>
    <n v="75"/>
    <n v="70"/>
    <n v="385"/>
    <n v="60"/>
    <n v="90"/>
    <n v="90"/>
    <n v="55"/>
    <n v="0"/>
    <n v="50"/>
    <n v="55"/>
    <n v="55"/>
    <n v="60"/>
    <n v="0"/>
  </r>
  <r>
    <n v="205000850"/>
    <x v="133"/>
    <x v="1"/>
    <m/>
    <x v="1"/>
    <x v="13"/>
    <x v="11"/>
    <n v="1854.36"/>
    <s v="Linda Trautwein"/>
    <x v="0"/>
    <m/>
    <m/>
    <m/>
    <m/>
    <m/>
    <m/>
    <m/>
    <m/>
    <m/>
    <n v="0"/>
    <n v="0"/>
    <n v="0"/>
    <n v="213"/>
    <n v="-48"/>
    <n v="165"/>
    <n v="0"/>
    <n v="0"/>
    <n v="0"/>
    <n v="0"/>
    <m/>
    <n v="0"/>
    <n v="0"/>
    <n v="0"/>
    <n v="0"/>
    <m/>
    <n v="-60"/>
    <n v="-65"/>
    <n v="-60"/>
    <n v="-70"/>
    <m/>
  </r>
  <r>
    <n v="205000850"/>
    <x v="133"/>
    <x v="1"/>
    <m/>
    <x v="1"/>
    <x v="13"/>
    <x v="11"/>
    <n v="1854.36"/>
    <s v="Linda Trautwein"/>
    <x v="1"/>
    <m/>
    <m/>
    <m/>
    <m/>
    <m/>
    <m/>
    <m/>
    <m/>
    <m/>
    <n v="0"/>
    <m/>
    <m/>
    <n v="-72"/>
    <n v="0"/>
    <n v="-72"/>
    <n v="0"/>
    <n v="0"/>
    <n v="0"/>
    <n v="0"/>
    <m/>
    <n v="0"/>
    <n v="0"/>
    <n v="0"/>
    <n v="0"/>
    <m/>
    <n v="0"/>
    <n v="0"/>
    <n v="-5"/>
    <n v="5"/>
    <m/>
  </r>
  <r>
    <n v="205000850"/>
    <x v="133"/>
    <x v="1"/>
    <m/>
    <x v="1"/>
    <x v="13"/>
    <x v="11"/>
    <n v="1854.36"/>
    <s v="Linda Trautwein"/>
    <x v="2"/>
    <m/>
    <m/>
    <m/>
    <m/>
    <m/>
    <m/>
    <m/>
    <m/>
    <m/>
    <n v="0"/>
    <m/>
    <m/>
    <n v="213"/>
    <n v="0"/>
    <n v="0"/>
    <n v="45"/>
    <n v="50"/>
    <n v="43"/>
    <n v="55"/>
    <n v="193"/>
    <n v="60"/>
    <n v="100"/>
    <n v="50"/>
    <n v="68"/>
    <n v="0"/>
    <n v="0"/>
    <n v="0"/>
    <n v="0"/>
    <n v="0"/>
    <n v="0"/>
  </r>
  <r>
    <n v="205000850"/>
    <x v="133"/>
    <x v="1"/>
    <m/>
    <x v="1"/>
    <x v="13"/>
    <x v="11"/>
    <n v="1854.36"/>
    <s v="Linda Trautwein"/>
    <x v="3"/>
    <n v="0"/>
    <n v="0"/>
    <n v="0"/>
    <n v="0"/>
    <m/>
    <n v="0"/>
    <n v="0"/>
    <n v="0"/>
    <n v="0"/>
    <m/>
    <n v="0"/>
    <n v="0"/>
    <n v="0"/>
    <n v="0"/>
    <m/>
    <n v="28.335398595621644"/>
    <n v="34.118133002891369"/>
    <n v="33.539859562164395"/>
    <n v="40.652622883106154"/>
    <n v="136.64601404378357"/>
    <n v="35"/>
    <n v="40"/>
    <n v="40"/>
    <n v="50"/>
    <n v="0"/>
    <n v="60"/>
    <n v="65"/>
    <n v="65"/>
    <n v="65"/>
    <n v="0"/>
  </r>
  <r>
    <n v="205000850"/>
    <x v="133"/>
    <x v="1"/>
    <m/>
    <x v="1"/>
    <x v="13"/>
    <x v="11"/>
    <n v="1854.36"/>
    <s v="Linda Trautwein"/>
    <x v="4"/>
    <m/>
    <m/>
    <m/>
    <m/>
    <m/>
    <m/>
    <m/>
    <m/>
    <m/>
    <n v="0"/>
    <n v="0"/>
    <n v="0"/>
    <n v="0"/>
    <n v="0"/>
    <n v="0"/>
    <n v="45"/>
    <n v="50"/>
    <n v="43"/>
    <n v="55"/>
    <n v="193"/>
    <n v="60"/>
    <n v="100"/>
    <n v="50"/>
    <n v="68"/>
    <n v="0"/>
    <n v="60"/>
    <n v="65"/>
    <n v="65"/>
    <n v="65"/>
    <n v="0"/>
  </r>
  <r>
    <n v="205000850"/>
    <x v="133"/>
    <x v="1"/>
    <m/>
    <x v="1"/>
    <x v="13"/>
    <x v="11"/>
    <n v="1854.36"/>
    <s v="Linda Trautwein"/>
    <x v="5"/>
    <n v="0"/>
    <n v="0"/>
    <n v="0"/>
    <n v="0"/>
    <m/>
    <n v="1"/>
    <n v="7"/>
    <n v="6"/>
    <n v="10"/>
    <n v="0"/>
    <n v="22"/>
    <n v="44"/>
    <n v="35"/>
    <n v="39"/>
    <n v="140"/>
    <n v="43"/>
    <n v="47"/>
    <n v="41"/>
    <n v="69"/>
    <n v="200"/>
    <n v="46"/>
    <n v="80"/>
    <n v="39"/>
    <n v="73"/>
    <n v="0"/>
    <n v="58.552486187845304"/>
    <n v="64.121546961325961"/>
    <n v="62.342541436464089"/>
    <n v="78.585635359116026"/>
    <n v="0"/>
  </r>
  <r>
    <n v="205000850"/>
    <x v="133"/>
    <x v="1"/>
    <m/>
    <x v="1"/>
    <x v="13"/>
    <x v="11"/>
    <n v="1854.36"/>
    <s v="Linda Trautwein"/>
    <x v="6"/>
    <n v="0"/>
    <n v="0"/>
    <n v="0"/>
    <n v="0"/>
    <n v="0"/>
    <n v="0"/>
    <n v="0"/>
    <n v="0"/>
    <n v="0"/>
    <n v="0"/>
    <n v="0"/>
    <n v="0"/>
    <n v="0"/>
    <n v="0"/>
    <n v="0"/>
    <n v="0"/>
    <n v="0"/>
    <n v="0"/>
    <n v="0"/>
    <n v="0"/>
    <n v="0"/>
    <n v="14"/>
    <n v="4"/>
    <n v="7"/>
    <m/>
    <n v="13"/>
    <n v="0"/>
    <n v="0"/>
    <n v="0"/>
    <m/>
  </r>
  <r>
    <n v="205000850"/>
    <x v="133"/>
    <x v="1"/>
    <m/>
    <x v="1"/>
    <x v="13"/>
    <x v="11"/>
    <n v="1854.36"/>
    <s v="Linda Trautwein"/>
    <x v="7"/>
    <m/>
    <m/>
    <m/>
    <m/>
    <m/>
    <m/>
    <m/>
    <m/>
    <m/>
    <m/>
    <m/>
    <m/>
    <m/>
    <m/>
    <m/>
    <n v="48"/>
    <n v="54"/>
    <n v="44"/>
    <n v="69"/>
    <n v="0"/>
    <n v="48"/>
    <n v="84"/>
    <n v="38"/>
    <n v="79"/>
    <n v="0"/>
    <n v="0"/>
    <n v="0"/>
    <n v="0"/>
    <n v="0"/>
    <n v="0"/>
  </r>
  <r>
    <n v="205000850"/>
    <x v="133"/>
    <x v="1"/>
    <n v="25"/>
    <x v="1"/>
    <x v="13"/>
    <x v="11"/>
    <n v="1854.36"/>
    <s v="Linda Trautwein"/>
    <x v="8"/>
    <n v="0"/>
    <n v="0"/>
    <n v="0"/>
    <n v="0"/>
    <m/>
    <n v="0"/>
    <n v="0"/>
    <n v="0"/>
    <n v="33"/>
    <n v="0"/>
    <n v="1"/>
    <n v="7"/>
    <n v="31"/>
    <n v="33"/>
    <n v="33"/>
    <n v="25"/>
    <n v="25"/>
    <n v="23"/>
    <n v="9"/>
    <m/>
    <n v="21"/>
    <n v="37"/>
    <n v="49"/>
    <n v="40"/>
    <m/>
    <n v="-18.552486187845304"/>
    <n v="-82.674033149171265"/>
    <n v="-145.01657458563534"/>
    <n v="-223.60220994475137"/>
    <m/>
  </r>
  <r>
    <n v="205000850"/>
    <x v="133"/>
    <x v="1"/>
    <n v="25"/>
    <x v="1"/>
    <x v="13"/>
    <x v="11"/>
    <n v="1854.36"/>
    <s v="Linda Trautwein"/>
    <x v="9"/>
    <n v="0"/>
    <n v="0"/>
    <n v="0"/>
    <n v="0"/>
    <m/>
    <n v="0"/>
    <n v="0"/>
    <n v="0"/>
    <n v="33"/>
    <n v="0"/>
    <n v="1"/>
    <n v="7"/>
    <n v="31"/>
    <n v="33"/>
    <n v="33"/>
    <n v="25"/>
    <n v="25"/>
    <n v="23"/>
    <n v="9"/>
    <m/>
    <n v="21"/>
    <n v="37"/>
    <n v="49"/>
    <n v="40"/>
    <m/>
    <n v="41.447513812154696"/>
    <n v="42.325966850828735"/>
    <n v="39.983425414364646"/>
    <n v="31.39779005524862"/>
    <m/>
  </r>
  <r>
    <n v="205000850"/>
    <x v="133"/>
    <x v="1"/>
    <m/>
    <x v="1"/>
    <x v="13"/>
    <x v="11"/>
    <n v="1854.36"/>
    <s v="Linda Trautwein"/>
    <x v="10"/>
    <n v="0"/>
    <n v="0"/>
    <n v="0"/>
    <n v="0"/>
    <n v="0"/>
    <n v="0"/>
    <n v="0"/>
    <n v="0"/>
    <n v="100917.95999999999"/>
    <n v="0"/>
    <n v="3058.12"/>
    <n v="21406.84"/>
    <n v="94801.72"/>
    <n v="61193.88"/>
    <n v="61193.88"/>
    <n v="46359"/>
    <n v="46359"/>
    <n v="42650.28"/>
    <n v="16689.239999999998"/>
    <m/>
    <n v="38941.56"/>
    <n v="68611.319999999992"/>
    <n v="90863.64"/>
    <n v="74174.399999999994"/>
    <m/>
    <n v="76858.611712707178"/>
    <n v="78487.579889502769"/>
    <n v="74143.66475138122"/>
    <n v="58222.805966850829"/>
    <m/>
  </r>
  <r>
    <n v="205000850"/>
    <x v="133"/>
    <x v="1"/>
    <m/>
    <x v="1"/>
    <x v="13"/>
    <x v="11"/>
    <n v="1854.36"/>
    <s v="Linda Trautwein"/>
    <x v="11"/>
    <m/>
    <m/>
    <m/>
    <m/>
    <n v="0"/>
    <m/>
    <m/>
    <m/>
    <m/>
    <n v="0"/>
    <n v="3058.12"/>
    <n v="21406.84"/>
    <n v="94801.72"/>
    <n v="61193.88"/>
    <n v="61193.88"/>
    <n v="46359"/>
    <n v="46359"/>
    <n v="42650.28"/>
    <n v="16689.239999999998"/>
    <m/>
    <n v="38941.56"/>
    <n v="68611.319999999992"/>
    <n v="90863.64"/>
    <n v="74174.399999999994"/>
    <m/>
    <n v="0"/>
    <n v="0"/>
    <n v="0"/>
    <n v="0"/>
    <m/>
  </r>
  <r>
    <n v="205000850"/>
    <x v="133"/>
    <x v="1"/>
    <m/>
    <x v="1"/>
    <x v="13"/>
    <x v="11"/>
    <n v="1854.36"/>
    <s v="Linda Trautwein"/>
    <x v="12"/>
    <m/>
    <m/>
    <m/>
    <m/>
    <m/>
    <m/>
    <m/>
    <m/>
    <m/>
    <m/>
    <m/>
    <m/>
    <m/>
    <n v="48"/>
    <n v="48"/>
    <n v="45"/>
    <n v="50"/>
    <n v="43"/>
    <n v="55"/>
    <n v="193"/>
    <n v="60"/>
    <n v="100"/>
    <n v="50"/>
    <n v="68"/>
    <n v="0"/>
    <n v="60"/>
    <n v="65"/>
    <n v="60"/>
    <n v="70"/>
    <n v="0"/>
  </r>
  <r>
    <n v="205000877"/>
    <x v="134"/>
    <x v="1"/>
    <m/>
    <x v="1"/>
    <x v="9"/>
    <x v="11"/>
    <n v="713.44"/>
    <s v="Linda Trautwein"/>
    <x v="0"/>
    <m/>
    <m/>
    <m/>
    <m/>
    <m/>
    <m/>
    <m/>
    <m/>
    <m/>
    <n v="0"/>
    <n v="0"/>
    <n v="0"/>
    <n v="640"/>
    <n v="-95"/>
    <n v="545"/>
    <n v="0"/>
    <n v="0"/>
    <n v="0"/>
    <n v="0"/>
    <m/>
    <n v="0"/>
    <n v="0"/>
    <n v="0"/>
    <n v="0"/>
    <m/>
    <n v="-70"/>
    <n v="-70"/>
    <n v="-70"/>
    <n v="-85"/>
    <m/>
  </r>
  <r>
    <n v="205000877"/>
    <x v="134"/>
    <x v="1"/>
    <m/>
    <x v="1"/>
    <x v="9"/>
    <x v="11"/>
    <n v="713.44"/>
    <s v="Linda Trautwein"/>
    <x v="1"/>
    <m/>
    <m/>
    <m/>
    <m/>
    <m/>
    <m/>
    <m/>
    <m/>
    <m/>
    <n v="0"/>
    <m/>
    <m/>
    <n v="-90"/>
    <n v="0"/>
    <n v="-90"/>
    <n v="0"/>
    <n v="0"/>
    <n v="0"/>
    <n v="0"/>
    <m/>
    <n v="0"/>
    <n v="0"/>
    <n v="0"/>
    <n v="0"/>
    <m/>
    <n v="0"/>
    <n v="-10"/>
    <n v="-10"/>
    <n v="-25"/>
    <m/>
  </r>
  <r>
    <n v="205000877"/>
    <x v="134"/>
    <x v="1"/>
    <m/>
    <x v="1"/>
    <x v="9"/>
    <x v="11"/>
    <n v="713.44"/>
    <s v="Linda Trautwein"/>
    <x v="2"/>
    <m/>
    <m/>
    <m/>
    <m/>
    <m/>
    <m/>
    <m/>
    <m/>
    <m/>
    <n v="0"/>
    <m/>
    <m/>
    <n v="640"/>
    <n v="0"/>
    <n v="0"/>
    <n v="83"/>
    <n v="0"/>
    <n v="55"/>
    <n v="75"/>
    <n v="213"/>
    <n v="73"/>
    <n v="90"/>
    <n v="107"/>
    <n v="50"/>
    <n v="0"/>
    <n v="0"/>
    <n v="0"/>
    <n v="0"/>
    <n v="0"/>
    <n v="0"/>
  </r>
  <r>
    <n v="205000877"/>
    <x v="134"/>
    <x v="1"/>
    <m/>
    <x v="1"/>
    <x v="9"/>
    <x v="11"/>
    <n v="713.44"/>
    <s v="Linda Trautwein"/>
    <x v="3"/>
    <n v="0"/>
    <n v="0"/>
    <n v="0"/>
    <n v="0"/>
    <m/>
    <n v="0"/>
    <n v="0"/>
    <n v="0"/>
    <n v="0"/>
    <m/>
    <n v="0"/>
    <n v="0"/>
    <n v="0"/>
    <n v="0"/>
    <m/>
    <n v="90"/>
    <n v="84"/>
    <n v="110"/>
    <n v="160"/>
    <n v="444"/>
    <n v="85"/>
    <n v="95"/>
    <n v="85"/>
    <n v="115"/>
    <n v="0"/>
    <n v="70"/>
    <n v="80"/>
    <n v="80"/>
    <n v="110"/>
    <n v="0"/>
  </r>
  <r>
    <n v="205000877"/>
    <x v="134"/>
    <x v="1"/>
    <m/>
    <x v="1"/>
    <x v="9"/>
    <x v="11"/>
    <n v="713.44"/>
    <s v="Linda Trautwein"/>
    <x v="4"/>
    <m/>
    <m/>
    <m/>
    <m/>
    <m/>
    <m/>
    <m/>
    <m/>
    <m/>
    <n v="0"/>
    <n v="0"/>
    <n v="0"/>
    <n v="0"/>
    <n v="0"/>
    <n v="0"/>
    <n v="83"/>
    <n v="0"/>
    <n v="55"/>
    <n v="75"/>
    <n v="213"/>
    <n v="73"/>
    <n v="90"/>
    <n v="107"/>
    <n v="50"/>
    <n v="0"/>
    <n v="70"/>
    <n v="80"/>
    <n v="80"/>
    <n v="110"/>
    <n v="0"/>
  </r>
  <r>
    <n v="205000877"/>
    <x v="134"/>
    <x v="1"/>
    <m/>
    <x v="1"/>
    <x v="9"/>
    <x v="11"/>
    <n v="713.44"/>
    <s v="Linda Trautwein"/>
    <x v="5"/>
    <n v="0"/>
    <n v="0"/>
    <n v="0"/>
    <n v="0"/>
    <m/>
    <n v="0"/>
    <n v="0"/>
    <n v="0"/>
    <n v="0"/>
    <n v="0"/>
    <n v="0"/>
    <n v="0"/>
    <n v="8"/>
    <n v="0"/>
    <n v="8"/>
    <n v="34"/>
    <n v="32"/>
    <n v="66"/>
    <n v="77"/>
    <n v="209"/>
    <n v="47"/>
    <n v="75"/>
    <n v="49"/>
    <n v="70"/>
    <n v="0"/>
    <n v="62.266398929049537"/>
    <n v="70.977242302543516"/>
    <n v="69.041499330655967"/>
    <n v="84.850066934404282"/>
    <n v="287.13520749665327"/>
  </r>
  <r>
    <n v="205000877"/>
    <x v="134"/>
    <x v="1"/>
    <m/>
    <x v="1"/>
    <x v="9"/>
    <x v="11"/>
    <n v="713.44"/>
    <s v="Linda Trautwein"/>
    <x v="6"/>
    <n v="0"/>
    <n v="0"/>
    <n v="0"/>
    <n v="0"/>
    <n v="0"/>
    <n v="0"/>
    <n v="0"/>
    <n v="0"/>
    <n v="0"/>
    <n v="0"/>
    <n v="0"/>
    <n v="0"/>
    <n v="0"/>
    <n v="0"/>
    <n v="0"/>
    <n v="0"/>
    <n v="0"/>
    <n v="0"/>
    <n v="0"/>
    <n v="0"/>
    <n v="0"/>
    <n v="14"/>
    <n v="8"/>
    <n v="10"/>
    <m/>
    <n v="7"/>
    <n v="0"/>
    <n v="0"/>
    <n v="0"/>
    <m/>
  </r>
  <r>
    <n v="205000877"/>
    <x v="134"/>
    <x v="1"/>
    <m/>
    <x v="1"/>
    <x v="9"/>
    <x v="11"/>
    <n v="713.44"/>
    <s v="Linda Trautwein"/>
    <x v="7"/>
    <m/>
    <m/>
    <m/>
    <m/>
    <m/>
    <m/>
    <m/>
    <m/>
    <m/>
    <m/>
    <m/>
    <m/>
    <m/>
    <m/>
    <m/>
    <n v="35"/>
    <n v="39"/>
    <n v="61"/>
    <n v="84"/>
    <n v="0"/>
    <n v="50"/>
    <n v="87"/>
    <n v="62"/>
    <n v="79"/>
    <n v="0"/>
    <n v="0"/>
    <n v="0"/>
    <n v="0"/>
    <n v="0"/>
    <n v="0"/>
  </r>
  <r>
    <n v="205000877"/>
    <x v="134"/>
    <x v="1"/>
    <m/>
    <x v="1"/>
    <x v="9"/>
    <x v="11"/>
    <n v="713.44"/>
    <s v="Linda Trautwein"/>
    <x v="8"/>
    <n v="0"/>
    <n v="0"/>
    <n v="0"/>
    <n v="0"/>
    <m/>
    <n v="0"/>
    <n v="0"/>
    <n v="0"/>
    <n v="20"/>
    <n v="0"/>
    <n v="0"/>
    <n v="0"/>
    <n v="22"/>
    <n v="9"/>
    <n v="9"/>
    <n v="70"/>
    <n v="35"/>
    <n v="29"/>
    <n v="20"/>
    <m/>
    <n v="30"/>
    <n v="34"/>
    <n v="81"/>
    <n v="55"/>
    <m/>
    <n v="-7.2663989290495365"/>
    <n v="-78.243641231593045"/>
    <n v="-147.28514056224901"/>
    <n v="-232.13520749665329"/>
    <m/>
  </r>
  <r>
    <n v="205000877"/>
    <x v="134"/>
    <x v="1"/>
    <n v="30"/>
    <x v="1"/>
    <x v="9"/>
    <x v="11"/>
    <n v="713.44"/>
    <s v="Linda Trautwein"/>
    <x v="9"/>
    <n v="0"/>
    <n v="0"/>
    <n v="0"/>
    <n v="0"/>
    <m/>
    <n v="0"/>
    <n v="0"/>
    <n v="0"/>
    <n v="20"/>
    <n v="0"/>
    <n v="0"/>
    <n v="0"/>
    <n v="22"/>
    <n v="9"/>
    <n v="9"/>
    <n v="70"/>
    <n v="35"/>
    <n v="29"/>
    <n v="20"/>
    <m/>
    <n v="30"/>
    <n v="34"/>
    <n v="81"/>
    <n v="55"/>
    <m/>
    <n v="62.733601070950463"/>
    <n v="61.756358768406955"/>
    <n v="62.714859437750988"/>
    <n v="62.864792503346706"/>
    <m/>
  </r>
  <r>
    <n v="205000877"/>
    <x v="134"/>
    <x v="1"/>
    <m/>
    <x v="1"/>
    <x v="9"/>
    <x v="11"/>
    <n v="713.44"/>
    <s v="Linda Trautwein"/>
    <x v="10"/>
    <n v="0"/>
    <n v="0"/>
    <n v="0"/>
    <n v="0"/>
    <n v="0"/>
    <n v="0"/>
    <n v="0"/>
    <n v="0"/>
    <n v="31544.2"/>
    <n v="0"/>
    <n v="0"/>
    <n v="0"/>
    <n v="37009.94"/>
    <n v="6420.9600000000009"/>
    <n v="6420.9600000000009"/>
    <n v="49940.800000000003"/>
    <n v="24970.400000000001"/>
    <n v="20689.760000000002"/>
    <n v="14268.800000000001"/>
    <m/>
    <n v="21403.200000000001"/>
    <n v="24256.960000000003"/>
    <n v="57788.640000000007"/>
    <n v="39239.200000000004"/>
    <m/>
    <n v="44756.660348058904"/>
    <n v="44059.456599732264"/>
    <n v="44743.289317269067"/>
    <n v="44850.257563587678"/>
    <m/>
  </r>
  <r>
    <n v="205000877"/>
    <x v="134"/>
    <x v="1"/>
    <m/>
    <x v="1"/>
    <x v="9"/>
    <x v="11"/>
    <n v="713.44"/>
    <s v="Linda Trautwein"/>
    <x v="11"/>
    <m/>
    <m/>
    <m/>
    <m/>
    <n v="0"/>
    <m/>
    <m/>
    <m/>
    <m/>
    <n v="0"/>
    <n v="0"/>
    <n v="0"/>
    <n v="37009.94"/>
    <n v="6420.9600000000009"/>
    <n v="6420.9600000000009"/>
    <n v="49940.800000000003"/>
    <n v="24970.400000000001"/>
    <n v="20689.760000000002"/>
    <n v="14268.800000000001"/>
    <m/>
    <n v="21403.200000000001"/>
    <n v="24256.960000000003"/>
    <n v="57788.640000000007"/>
    <n v="39239.200000000004"/>
    <m/>
    <n v="0"/>
    <n v="0"/>
    <n v="0"/>
    <n v="0"/>
    <m/>
  </r>
  <r>
    <n v="205000877"/>
    <x v="134"/>
    <x v="1"/>
    <m/>
    <x v="1"/>
    <x v="9"/>
    <x v="11"/>
    <n v="713.44"/>
    <s v="Linda Trautwein"/>
    <x v="12"/>
    <m/>
    <m/>
    <m/>
    <m/>
    <m/>
    <m/>
    <m/>
    <m/>
    <m/>
    <m/>
    <m/>
    <m/>
    <m/>
    <n v="95"/>
    <n v="95"/>
    <n v="83"/>
    <n v="0"/>
    <n v="55"/>
    <n v="75"/>
    <n v="213"/>
    <n v="73"/>
    <n v="90"/>
    <n v="107"/>
    <n v="50"/>
    <n v="0"/>
    <n v="70"/>
    <n v="70"/>
    <n v="70"/>
    <n v="85"/>
    <n v="0"/>
  </r>
  <r>
    <n v="205000883"/>
    <x v="135"/>
    <x v="1"/>
    <m/>
    <x v="1"/>
    <x v="13"/>
    <x v="11"/>
    <n v="1236.9000000000001"/>
    <s v="Vicky Allen"/>
    <x v="0"/>
    <m/>
    <m/>
    <m/>
    <m/>
    <m/>
    <m/>
    <m/>
    <m/>
    <m/>
    <n v="0"/>
    <n v="0"/>
    <n v="0"/>
    <n v="213"/>
    <n v="-48"/>
    <n v="165"/>
    <n v="0"/>
    <n v="0"/>
    <n v="0"/>
    <n v="0"/>
    <m/>
    <n v="0"/>
    <n v="0"/>
    <n v="0"/>
    <n v="0"/>
    <m/>
    <n v="0"/>
    <n v="0"/>
    <n v="0"/>
    <n v="0"/>
    <m/>
  </r>
  <r>
    <n v="205000883"/>
    <x v="135"/>
    <x v="1"/>
    <m/>
    <x v="1"/>
    <x v="13"/>
    <x v="11"/>
    <n v="1236.9000000000001"/>
    <s v="Vicky Allen"/>
    <x v="1"/>
    <m/>
    <m/>
    <m/>
    <m/>
    <m/>
    <m/>
    <m/>
    <m/>
    <m/>
    <n v="0"/>
    <m/>
    <m/>
    <n v="-72"/>
    <n v="0"/>
    <n v="-72"/>
    <n v="0"/>
    <n v="0"/>
    <n v="0"/>
    <n v="0"/>
    <m/>
    <n v="0"/>
    <n v="0"/>
    <n v="0"/>
    <n v="0"/>
    <m/>
    <n v="0"/>
    <n v="0"/>
    <n v="0"/>
    <n v="0"/>
    <m/>
  </r>
  <r>
    <n v="205000883"/>
    <x v="135"/>
    <x v="1"/>
    <m/>
    <x v="1"/>
    <x v="13"/>
    <x v="11"/>
    <n v="1236.9000000000001"/>
    <s v="Vicky Allen"/>
    <x v="2"/>
    <m/>
    <m/>
    <m/>
    <m/>
    <m/>
    <m/>
    <m/>
    <m/>
    <m/>
    <n v="0"/>
    <m/>
    <m/>
    <n v="213"/>
    <n v="0"/>
    <n v="0"/>
    <n v="0"/>
    <n v="0"/>
    <n v="0"/>
    <n v="0"/>
    <n v="0"/>
    <n v="0"/>
    <n v="8"/>
    <n v="0"/>
    <n v="0"/>
    <n v="0"/>
    <n v="0"/>
    <n v="0"/>
    <n v="0"/>
    <n v="0"/>
    <n v="0"/>
  </r>
  <r>
    <n v="205000883"/>
    <x v="135"/>
    <x v="1"/>
    <m/>
    <x v="1"/>
    <x v="13"/>
    <x v="11"/>
    <n v="1236.9000000000001"/>
    <s v="Vicky Allen"/>
    <x v="3"/>
    <n v="0"/>
    <n v="0"/>
    <n v="0"/>
    <n v="0"/>
    <m/>
    <n v="0"/>
    <n v="0"/>
    <n v="0"/>
    <n v="0"/>
    <m/>
    <n v="0"/>
    <n v="0"/>
    <n v="0"/>
    <n v="0"/>
    <m/>
    <n v="0"/>
    <n v="0"/>
    <n v="0"/>
    <n v="0"/>
    <n v="0"/>
    <n v="0"/>
    <n v="0"/>
    <n v="0"/>
    <n v="0"/>
    <n v="0"/>
    <n v="0"/>
    <n v="0"/>
    <n v="0"/>
    <n v="0"/>
    <n v="0"/>
  </r>
  <r>
    <n v="205000883"/>
    <x v="135"/>
    <x v="1"/>
    <m/>
    <x v="1"/>
    <x v="13"/>
    <x v="11"/>
    <n v="1236.9000000000001"/>
    <s v="Vicky Allen"/>
    <x v="4"/>
    <m/>
    <m/>
    <m/>
    <m/>
    <m/>
    <m/>
    <m/>
    <m/>
    <m/>
    <n v="0"/>
    <n v="0"/>
    <n v="0"/>
    <n v="0"/>
    <n v="0"/>
    <n v="0"/>
    <n v="0"/>
    <n v="0"/>
    <n v="0"/>
    <n v="0"/>
    <n v="0"/>
    <n v="0"/>
    <n v="8"/>
    <n v="0"/>
    <n v="0"/>
    <n v="0"/>
    <n v="0"/>
    <n v="0"/>
    <n v="0"/>
    <n v="0"/>
    <n v="0"/>
  </r>
  <r>
    <n v="205000883"/>
    <x v="135"/>
    <x v="1"/>
    <m/>
    <x v="1"/>
    <x v="13"/>
    <x v="11"/>
    <n v="1236.9000000000001"/>
    <s v="Vicky Allen"/>
    <x v="5"/>
    <n v="0"/>
    <n v="0"/>
    <n v="0"/>
    <n v="0"/>
    <m/>
    <n v="1"/>
    <n v="7"/>
    <n v="6"/>
    <n v="10"/>
    <n v="0"/>
    <n v="22"/>
    <n v="44"/>
    <n v="35"/>
    <n v="39"/>
    <n v="140"/>
    <n v="0"/>
    <n v="0"/>
    <n v="0"/>
    <n v="0"/>
    <n v="0"/>
    <n v="0"/>
    <n v="1"/>
    <n v="1"/>
    <n v="5"/>
    <n v="0"/>
    <m/>
    <m/>
    <m/>
    <m/>
    <n v="0"/>
  </r>
  <r>
    <n v="205000883"/>
    <x v="135"/>
    <x v="1"/>
    <m/>
    <x v="1"/>
    <x v="13"/>
    <x v="11"/>
    <n v="1236.9000000000001"/>
    <s v="Vicky Allen"/>
    <x v="6"/>
    <n v="0"/>
    <n v="0"/>
    <n v="0"/>
    <n v="0"/>
    <n v="0"/>
    <n v="0"/>
    <n v="0"/>
    <n v="0"/>
    <n v="0"/>
    <n v="0"/>
    <n v="0"/>
    <n v="0"/>
    <n v="0"/>
    <n v="0"/>
    <n v="0"/>
    <n v="0"/>
    <n v="0"/>
    <n v="0"/>
    <n v="0"/>
    <n v="0"/>
    <n v="0"/>
    <n v="0"/>
    <n v="1"/>
    <n v="0"/>
    <m/>
    <n v="0"/>
    <n v="0"/>
    <n v="0"/>
    <n v="0"/>
    <m/>
  </r>
  <r>
    <n v="205000883"/>
    <x v="135"/>
    <x v="1"/>
    <m/>
    <x v="1"/>
    <x v="13"/>
    <x v="11"/>
    <n v="1236.9000000000001"/>
    <s v="Vicky Allen"/>
    <x v="7"/>
    <m/>
    <m/>
    <m/>
    <m/>
    <m/>
    <m/>
    <m/>
    <m/>
    <m/>
    <m/>
    <m/>
    <m/>
    <m/>
    <m/>
    <m/>
    <n v="0"/>
    <n v="4"/>
    <n v="5"/>
    <n v="1"/>
    <n v="0"/>
    <n v="1"/>
    <n v="3"/>
    <n v="3"/>
    <n v="6"/>
    <n v="0"/>
    <n v="0"/>
    <n v="0"/>
    <n v="0"/>
    <n v="0"/>
    <n v="0"/>
  </r>
  <r>
    <n v="205000883"/>
    <x v="135"/>
    <x v="1"/>
    <m/>
    <x v="1"/>
    <x v="13"/>
    <x v="11"/>
    <n v="1236.9000000000001"/>
    <s v="Vicky Allen"/>
    <x v="8"/>
    <n v="0"/>
    <n v="0"/>
    <n v="0"/>
    <n v="0"/>
    <m/>
    <n v="0"/>
    <n v="0"/>
    <n v="0"/>
    <n v="33"/>
    <n v="0"/>
    <n v="1"/>
    <n v="7"/>
    <n v="31"/>
    <n v="33"/>
    <n v="33"/>
    <n v="0"/>
    <n v="0"/>
    <n v="0"/>
    <n v="0"/>
    <m/>
    <n v="0"/>
    <n v="52"/>
    <n v="49"/>
    <n v="44"/>
    <m/>
    <n v="44"/>
    <n v="44"/>
    <n v="44"/>
    <n v="44"/>
    <m/>
  </r>
  <r>
    <n v="205000883"/>
    <x v="135"/>
    <x v="1"/>
    <m/>
    <x v="1"/>
    <x v="13"/>
    <x v="11"/>
    <n v="1236.9000000000001"/>
    <s v="Vicky Allen"/>
    <x v="9"/>
    <n v="0"/>
    <n v="0"/>
    <n v="0"/>
    <n v="0"/>
    <m/>
    <n v="0"/>
    <n v="0"/>
    <n v="0"/>
    <n v="33"/>
    <n v="0"/>
    <n v="1"/>
    <n v="7"/>
    <n v="31"/>
    <n v="33"/>
    <n v="33"/>
    <n v="0"/>
    <n v="0"/>
    <n v="0"/>
    <n v="0"/>
    <m/>
    <n v="0"/>
    <n v="52"/>
    <n v="49"/>
    <n v="44"/>
    <m/>
    <n v="44"/>
    <n v="44"/>
    <n v="44"/>
    <n v="44"/>
    <m/>
  </r>
  <r>
    <n v="205000883"/>
    <x v="135"/>
    <x v="1"/>
    <m/>
    <x v="1"/>
    <x v="13"/>
    <x v="11"/>
    <n v="1236.9000000000001"/>
    <s v="Vicky Allen"/>
    <x v="10"/>
    <n v="0"/>
    <n v="0"/>
    <n v="0"/>
    <n v="0"/>
    <n v="0"/>
    <n v="0"/>
    <n v="0"/>
    <n v="0"/>
    <n v="100917.95999999999"/>
    <n v="0"/>
    <n v="3058.12"/>
    <n v="21406.84"/>
    <n v="94801.72"/>
    <n v="40817.700000000004"/>
    <n v="40817.700000000004"/>
    <n v="0"/>
    <n v="0"/>
    <n v="0"/>
    <n v="0"/>
    <m/>
    <n v="0"/>
    <n v="64318.8"/>
    <n v="60608.100000000006"/>
    <n v="54423.600000000006"/>
    <m/>
    <n v="54423.600000000006"/>
    <n v="54423.600000000006"/>
    <n v="54423.600000000006"/>
    <n v="54423.600000000006"/>
    <m/>
  </r>
  <r>
    <n v="205000883"/>
    <x v="135"/>
    <x v="1"/>
    <m/>
    <x v="1"/>
    <x v="13"/>
    <x v="11"/>
    <n v="1236.9000000000001"/>
    <s v="Vicky Allen"/>
    <x v="11"/>
    <m/>
    <m/>
    <m/>
    <m/>
    <n v="0"/>
    <m/>
    <m/>
    <m/>
    <m/>
    <n v="0"/>
    <n v="3058.12"/>
    <n v="21406.84"/>
    <n v="94801.72"/>
    <n v="40817.700000000004"/>
    <n v="40817.700000000004"/>
    <n v="0"/>
    <n v="0"/>
    <n v="0"/>
    <n v="0"/>
    <m/>
    <n v="0"/>
    <n v="64318.8"/>
    <n v="60608.100000000006"/>
    <n v="54423.600000000006"/>
    <m/>
    <n v="54423.600000000006"/>
    <n v="54423.600000000006"/>
    <n v="54423.600000000006"/>
    <n v="54423.600000000006"/>
    <m/>
  </r>
  <r>
    <n v="205000883"/>
    <x v="135"/>
    <x v="1"/>
    <m/>
    <x v="1"/>
    <x v="13"/>
    <x v="11"/>
    <n v="1236.9000000000001"/>
    <s v="Vicky Allen"/>
    <x v="12"/>
    <m/>
    <m/>
    <m/>
    <m/>
    <m/>
    <m/>
    <m/>
    <m/>
    <m/>
    <m/>
    <m/>
    <m/>
    <m/>
    <n v="48"/>
    <n v="48"/>
    <n v="0"/>
    <n v="0"/>
    <n v="0"/>
    <n v="0"/>
    <n v="0"/>
    <n v="0"/>
    <n v="8"/>
    <n v="0"/>
    <n v="0"/>
    <n v="0"/>
    <n v="0"/>
    <n v="0"/>
    <n v="0"/>
    <n v="0"/>
    <n v="0"/>
  </r>
  <r>
    <n v="205000894"/>
    <x v="136"/>
    <x v="1"/>
    <m/>
    <x v="1"/>
    <x v="9"/>
    <x v="11"/>
    <n v="260.14"/>
    <s v="Linda Trautwein"/>
    <x v="0"/>
    <m/>
    <m/>
    <m/>
    <m/>
    <m/>
    <m/>
    <m/>
    <m/>
    <m/>
    <n v="0"/>
    <n v="0"/>
    <n v="0"/>
    <n v="1190"/>
    <n v="-130"/>
    <n v="1060"/>
    <n v="0"/>
    <n v="0"/>
    <n v="0"/>
    <n v="0"/>
    <m/>
    <n v="0"/>
    <n v="0"/>
    <n v="0"/>
    <n v="0"/>
    <m/>
    <n v="-220"/>
    <n v="-260"/>
    <n v="-220"/>
    <n v="-260"/>
    <m/>
  </r>
  <r>
    <n v="205000894"/>
    <x v="136"/>
    <x v="1"/>
    <m/>
    <x v="1"/>
    <x v="9"/>
    <x v="11"/>
    <n v="260.14"/>
    <s v="Linda Trautwein"/>
    <x v="1"/>
    <m/>
    <m/>
    <m/>
    <m/>
    <m/>
    <m/>
    <m/>
    <m/>
    <m/>
    <n v="0"/>
    <m/>
    <m/>
    <n v="-205"/>
    <n v="0"/>
    <n v="-205"/>
    <n v="0"/>
    <n v="0"/>
    <n v="0"/>
    <n v="0"/>
    <m/>
    <n v="0"/>
    <n v="0"/>
    <n v="0"/>
    <n v="0"/>
    <m/>
    <n v="20"/>
    <n v="40"/>
    <n v="0"/>
    <n v="-40"/>
    <m/>
  </r>
  <r>
    <n v="205000894"/>
    <x v="136"/>
    <x v="1"/>
    <m/>
    <x v="1"/>
    <x v="9"/>
    <x v="11"/>
    <n v="260.14"/>
    <s v="Linda Trautwein"/>
    <x v="2"/>
    <m/>
    <m/>
    <m/>
    <m/>
    <m/>
    <m/>
    <m/>
    <m/>
    <m/>
    <n v="0"/>
    <m/>
    <m/>
    <n v="1190"/>
    <n v="0"/>
    <n v="0"/>
    <n v="187"/>
    <n v="150"/>
    <n v="170"/>
    <n v="240"/>
    <n v="747"/>
    <n v="411"/>
    <n v="310"/>
    <n v="270"/>
    <n v="220"/>
    <n v="0"/>
    <n v="0"/>
    <n v="0"/>
    <n v="0"/>
    <n v="0"/>
    <n v="0"/>
  </r>
  <r>
    <n v="205000894"/>
    <x v="136"/>
    <x v="1"/>
    <m/>
    <x v="1"/>
    <x v="9"/>
    <x v="11"/>
    <n v="260.14"/>
    <s v="Linda Trautwein"/>
    <x v="3"/>
    <n v="0"/>
    <n v="0"/>
    <n v="0"/>
    <n v="0"/>
    <m/>
    <n v="0"/>
    <n v="0"/>
    <n v="0"/>
    <n v="0"/>
    <m/>
    <n v="0"/>
    <n v="0"/>
    <n v="0"/>
    <n v="0"/>
    <m/>
    <n v="135"/>
    <n v="189"/>
    <n v="261"/>
    <n v="322"/>
    <n v="907"/>
    <n v="240"/>
    <n v="260"/>
    <n v="240"/>
    <n v="320"/>
    <n v="0"/>
    <n v="200"/>
    <n v="220"/>
    <n v="220"/>
    <n v="300"/>
    <n v="0"/>
  </r>
  <r>
    <n v="205000894"/>
    <x v="136"/>
    <x v="1"/>
    <m/>
    <x v="1"/>
    <x v="9"/>
    <x v="11"/>
    <n v="260.14"/>
    <s v="Linda Trautwein"/>
    <x v="4"/>
    <m/>
    <m/>
    <m/>
    <m/>
    <m/>
    <m/>
    <m/>
    <m/>
    <m/>
    <n v="0"/>
    <n v="0"/>
    <n v="0"/>
    <n v="0"/>
    <n v="0"/>
    <n v="0"/>
    <n v="187"/>
    <n v="150"/>
    <n v="170"/>
    <n v="240"/>
    <n v="747"/>
    <n v="411"/>
    <n v="310"/>
    <n v="270"/>
    <n v="220"/>
    <n v="0"/>
    <n v="200"/>
    <n v="220"/>
    <n v="220"/>
    <n v="300"/>
    <n v="0"/>
  </r>
  <r>
    <n v="205000894"/>
    <x v="136"/>
    <x v="1"/>
    <n v="50"/>
    <x v="1"/>
    <x v="9"/>
    <x v="11"/>
    <n v="260.14"/>
    <s v="Linda Trautwein"/>
    <x v="5"/>
    <n v="0"/>
    <n v="0"/>
    <n v="0"/>
    <n v="0"/>
    <m/>
    <n v="0"/>
    <n v="0"/>
    <n v="0"/>
    <n v="0"/>
    <n v="0"/>
    <n v="0"/>
    <n v="0"/>
    <n v="32"/>
    <n v="17"/>
    <n v="49"/>
    <n v="98"/>
    <n v="112"/>
    <n v="136"/>
    <n v="157"/>
    <n v="503"/>
    <n v="157"/>
    <n v="225"/>
    <n v="177"/>
    <n v="233"/>
    <n v="0"/>
    <n v="204.62650602409641"/>
    <n v="233.2530120481928"/>
    <n v="226.89156626506025"/>
    <n v="278.84337349397595"/>
    <n v="943.61445783132547"/>
  </r>
  <r>
    <n v="205000894"/>
    <x v="136"/>
    <x v="1"/>
    <n v="50"/>
    <x v="1"/>
    <x v="9"/>
    <x v="11"/>
    <n v="260.14"/>
    <s v="Linda Trautwein"/>
    <x v="6"/>
    <n v="0"/>
    <n v="0"/>
    <n v="0"/>
    <n v="0"/>
    <n v="0"/>
    <n v="0"/>
    <n v="0"/>
    <n v="0"/>
    <n v="0"/>
    <n v="0"/>
    <n v="0"/>
    <n v="0"/>
    <n v="0"/>
    <n v="0"/>
    <n v="0"/>
    <n v="0"/>
    <n v="0"/>
    <n v="0"/>
    <n v="0"/>
    <n v="0"/>
    <n v="0"/>
    <n v="30"/>
    <n v="24"/>
    <n v="39"/>
    <m/>
    <n v="15"/>
    <n v="0"/>
    <n v="0"/>
    <n v="0"/>
    <m/>
  </r>
  <r>
    <n v="205000894"/>
    <x v="136"/>
    <x v="1"/>
    <m/>
    <x v="1"/>
    <x v="9"/>
    <x v="11"/>
    <n v="260.14"/>
    <s v="Linda Trautwein"/>
    <x v="7"/>
    <m/>
    <m/>
    <m/>
    <m/>
    <m/>
    <m/>
    <m/>
    <m/>
    <m/>
    <m/>
    <m/>
    <m/>
    <m/>
    <m/>
    <m/>
    <n v="150"/>
    <n v="174"/>
    <n v="211"/>
    <n v="248"/>
    <n v="0"/>
    <n v="252"/>
    <n v="325"/>
    <n v="256"/>
    <n v="307"/>
    <n v="0"/>
    <n v="0"/>
    <n v="0"/>
    <n v="0"/>
    <n v="0"/>
    <n v="0"/>
  </r>
  <r>
    <n v="205000894"/>
    <x v="136"/>
    <x v="1"/>
    <n v="50"/>
    <x v="1"/>
    <x v="9"/>
    <x v="11"/>
    <n v="260.14"/>
    <s v="Linda Trautwein"/>
    <x v="8"/>
    <n v="0"/>
    <n v="0"/>
    <n v="0"/>
    <n v="0"/>
    <m/>
    <n v="0"/>
    <n v="0"/>
    <n v="0"/>
    <n v="56"/>
    <n v="0"/>
    <n v="0"/>
    <n v="0"/>
    <n v="73"/>
    <n v="54"/>
    <n v="54"/>
    <n v="93"/>
    <n v="80"/>
    <n v="52"/>
    <n v="65"/>
    <m/>
    <n v="66"/>
    <n v="65"/>
    <n v="135"/>
    <n v="64"/>
    <m/>
    <n v="-140.62650602409641"/>
    <n v="-373.87951807228922"/>
    <n v="-600.77108433734952"/>
    <n v="-879.61445783132547"/>
    <m/>
  </r>
  <r>
    <n v="205000894"/>
    <x v="136"/>
    <x v="1"/>
    <m/>
    <x v="1"/>
    <x v="9"/>
    <x v="11"/>
    <n v="260.14"/>
    <s v="Linda Trautwein"/>
    <x v="9"/>
    <n v="0"/>
    <n v="0"/>
    <n v="0"/>
    <n v="0"/>
    <m/>
    <n v="0"/>
    <n v="0"/>
    <n v="0"/>
    <n v="56"/>
    <n v="0"/>
    <n v="0"/>
    <n v="0"/>
    <n v="73"/>
    <n v="54"/>
    <n v="54"/>
    <n v="93"/>
    <n v="80"/>
    <n v="52"/>
    <n v="65"/>
    <m/>
    <n v="66"/>
    <n v="65"/>
    <n v="135"/>
    <n v="64"/>
    <m/>
    <n v="79.373493975903585"/>
    <n v="106.12048192771076"/>
    <n v="99.228915662650536"/>
    <n v="80.38554216867459"/>
    <m/>
  </r>
  <r>
    <n v="205000894"/>
    <x v="136"/>
    <x v="1"/>
    <m/>
    <x v="1"/>
    <x v="9"/>
    <x v="11"/>
    <n v="260.14"/>
    <s v="Linda Trautwein"/>
    <x v="10"/>
    <n v="0"/>
    <n v="0"/>
    <n v="0"/>
    <n v="0"/>
    <n v="0"/>
    <n v="0"/>
    <n v="0"/>
    <n v="0"/>
    <n v="16841.440000000002"/>
    <n v="0"/>
    <n v="0"/>
    <n v="0"/>
    <n v="18250"/>
    <n v="14047.56"/>
    <n v="14047.56"/>
    <n v="24193.02"/>
    <n v="20811.199999999997"/>
    <n v="13527.279999999999"/>
    <n v="16909.099999999999"/>
    <m/>
    <n v="17169.239999999998"/>
    <n v="16909.099999999999"/>
    <n v="35118.9"/>
    <n v="16648.96"/>
    <m/>
    <n v="20648.220722891558"/>
    <n v="27606.182168674673"/>
    <n v="25813.410120481909"/>
    <n v="20911.494939759006"/>
    <m/>
  </r>
  <r>
    <n v="205000894"/>
    <x v="136"/>
    <x v="1"/>
    <m/>
    <x v="1"/>
    <x v="9"/>
    <x v="11"/>
    <n v="260.14"/>
    <s v="Linda Trautwein"/>
    <x v="11"/>
    <m/>
    <m/>
    <m/>
    <m/>
    <n v="0"/>
    <m/>
    <m/>
    <m/>
    <m/>
    <n v="0"/>
    <n v="0"/>
    <n v="0"/>
    <n v="18250"/>
    <n v="14047.56"/>
    <n v="14047.56"/>
    <n v="24193.02"/>
    <n v="20811.199999999997"/>
    <n v="13527.279999999999"/>
    <n v="16909.099999999999"/>
    <m/>
    <n v="17169.239999999998"/>
    <n v="16909.099999999999"/>
    <n v="35118.9"/>
    <n v="16648.96"/>
    <m/>
    <n v="0"/>
    <n v="0"/>
    <n v="0"/>
    <n v="0"/>
    <m/>
  </r>
  <r>
    <n v="205000894"/>
    <x v="136"/>
    <x v="1"/>
    <m/>
    <x v="1"/>
    <x v="9"/>
    <x v="11"/>
    <n v="260.14"/>
    <s v="Linda Trautwein"/>
    <x v="12"/>
    <m/>
    <m/>
    <m/>
    <m/>
    <m/>
    <m/>
    <m/>
    <m/>
    <m/>
    <m/>
    <m/>
    <m/>
    <m/>
    <n v="130"/>
    <n v="130"/>
    <n v="187"/>
    <n v="150"/>
    <n v="170"/>
    <n v="240"/>
    <n v="747"/>
    <n v="411"/>
    <n v="310"/>
    <n v="270"/>
    <n v="220"/>
    <n v="0"/>
    <n v="220"/>
    <n v="260"/>
    <n v="220"/>
    <n v="260"/>
    <n v="0"/>
  </r>
  <r>
    <n v="205000895"/>
    <x v="137"/>
    <x v="1"/>
    <m/>
    <x v="1"/>
    <x v="9"/>
    <x v="11"/>
    <n v="50.45"/>
    <s v="Linda Trautwein"/>
    <x v="0"/>
    <m/>
    <m/>
    <m/>
    <m/>
    <m/>
    <m/>
    <m/>
    <m/>
    <m/>
    <n v="0"/>
    <n v="0"/>
    <n v="0"/>
    <n v="820"/>
    <n v="-50"/>
    <n v="770"/>
    <n v="0"/>
    <n v="0"/>
    <n v="0"/>
    <n v="0"/>
    <m/>
    <n v="0"/>
    <n v="0"/>
    <n v="0"/>
    <n v="0"/>
    <m/>
    <n v="-50"/>
    <n v="-50"/>
    <n v="-45"/>
    <n v="-55"/>
    <m/>
  </r>
  <r>
    <n v="205000895"/>
    <x v="137"/>
    <x v="1"/>
    <m/>
    <x v="1"/>
    <x v="9"/>
    <x v="11"/>
    <n v="50.45"/>
    <s v="Linda Trautwein"/>
    <x v="1"/>
    <m/>
    <m/>
    <m/>
    <m/>
    <m/>
    <m/>
    <m/>
    <m/>
    <m/>
    <n v="0"/>
    <m/>
    <m/>
    <n v="-130"/>
    <n v="0"/>
    <n v="-130"/>
    <n v="0"/>
    <n v="0"/>
    <n v="0"/>
    <n v="0"/>
    <m/>
    <n v="0"/>
    <n v="0"/>
    <n v="0"/>
    <n v="0"/>
    <m/>
    <n v="10"/>
    <n v="5"/>
    <n v="-5"/>
    <n v="-5"/>
    <m/>
  </r>
  <r>
    <n v="205000895"/>
    <x v="137"/>
    <x v="1"/>
    <m/>
    <x v="1"/>
    <x v="9"/>
    <x v="11"/>
    <n v="50.45"/>
    <s v="Linda Trautwein"/>
    <x v="2"/>
    <m/>
    <m/>
    <m/>
    <m/>
    <m/>
    <m/>
    <m/>
    <m/>
    <m/>
    <n v="0"/>
    <m/>
    <m/>
    <n v="820"/>
    <n v="0"/>
    <n v="0"/>
    <n v="58"/>
    <n v="5"/>
    <n v="0"/>
    <n v="0"/>
    <n v="63"/>
    <n v="5"/>
    <n v="36"/>
    <n v="40"/>
    <n v="35"/>
    <n v="0"/>
    <n v="0"/>
    <n v="0"/>
    <n v="0"/>
    <n v="0"/>
    <n v="0"/>
  </r>
  <r>
    <n v="205000895"/>
    <x v="137"/>
    <x v="1"/>
    <m/>
    <x v="1"/>
    <x v="9"/>
    <x v="11"/>
    <n v="50.45"/>
    <s v="Linda Trautwein"/>
    <x v="3"/>
    <n v="0"/>
    <n v="0"/>
    <n v="0"/>
    <n v="0"/>
    <m/>
    <n v="0"/>
    <n v="0"/>
    <n v="0"/>
    <n v="0"/>
    <m/>
    <n v="0"/>
    <n v="0"/>
    <n v="0"/>
    <n v="0"/>
    <m/>
    <n v="21"/>
    <n v="29"/>
    <n v="40"/>
    <n v="49"/>
    <n v="139"/>
    <n v="10"/>
    <n v="50"/>
    <n v="50"/>
    <n v="72"/>
    <n v="0"/>
    <n v="40"/>
    <n v="45"/>
    <n v="50"/>
    <n v="60"/>
    <n v="0"/>
  </r>
  <r>
    <n v="205000895"/>
    <x v="137"/>
    <x v="1"/>
    <m/>
    <x v="1"/>
    <x v="9"/>
    <x v="11"/>
    <n v="50.45"/>
    <s v="Linda Trautwein"/>
    <x v="4"/>
    <m/>
    <m/>
    <m/>
    <m/>
    <m/>
    <m/>
    <m/>
    <m/>
    <m/>
    <n v="0"/>
    <n v="0"/>
    <n v="0"/>
    <n v="0"/>
    <n v="0"/>
    <n v="0"/>
    <n v="58"/>
    <n v="5"/>
    <n v="0"/>
    <n v="0"/>
    <n v="63"/>
    <n v="5"/>
    <n v="36"/>
    <n v="40"/>
    <n v="35"/>
    <n v="0"/>
    <n v="40"/>
    <n v="45"/>
    <n v="50"/>
    <n v="60"/>
    <n v="0"/>
  </r>
  <r>
    <n v="205000895"/>
    <x v="137"/>
    <x v="1"/>
    <m/>
    <x v="1"/>
    <x v="9"/>
    <x v="11"/>
    <n v="50.45"/>
    <s v="Linda Trautwein"/>
    <x v="5"/>
    <n v="0"/>
    <n v="0"/>
    <n v="0"/>
    <n v="0"/>
    <m/>
    <n v="0"/>
    <n v="0"/>
    <n v="0"/>
    <n v="0"/>
    <n v="0"/>
    <n v="0"/>
    <n v="0"/>
    <n v="2"/>
    <n v="4"/>
    <n v="6"/>
    <n v="17"/>
    <n v="22"/>
    <n v="43"/>
    <n v="34"/>
    <n v="116"/>
    <n v="36"/>
    <n v="36"/>
    <n v="47"/>
    <n v="45"/>
    <n v="0"/>
    <n v="42.372155287817939"/>
    <n v="48.299866131191436"/>
    <n v="46.982597054886213"/>
    <n v="57.740294511378849"/>
    <n v="195.39491298527446"/>
  </r>
  <r>
    <n v="205000895"/>
    <x v="137"/>
    <x v="1"/>
    <m/>
    <x v="1"/>
    <x v="9"/>
    <x v="11"/>
    <n v="50.45"/>
    <s v="Linda Trautwein"/>
    <x v="6"/>
    <n v="0"/>
    <n v="0"/>
    <n v="0"/>
    <n v="0"/>
    <n v="0"/>
    <n v="0"/>
    <n v="0"/>
    <n v="0"/>
    <n v="0"/>
    <n v="0"/>
    <n v="0"/>
    <n v="0"/>
    <n v="0"/>
    <n v="0"/>
    <n v="0"/>
    <n v="0"/>
    <n v="0"/>
    <n v="0"/>
    <n v="0"/>
    <n v="0"/>
    <n v="0"/>
    <n v="8"/>
    <n v="6"/>
    <n v="5"/>
    <m/>
    <n v="2"/>
    <n v="0"/>
    <n v="0"/>
    <n v="0"/>
    <m/>
  </r>
  <r>
    <n v="205000895"/>
    <x v="137"/>
    <x v="1"/>
    <m/>
    <x v="1"/>
    <x v="9"/>
    <x v="11"/>
    <n v="50.45"/>
    <s v="Linda Trautwein"/>
    <x v="7"/>
    <m/>
    <m/>
    <m/>
    <m/>
    <m/>
    <m/>
    <m/>
    <m/>
    <m/>
    <m/>
    <m/>
    <m/>
    <m/>
    <m/>
    <m/>
    <n v="27"/>
    <n v="27"/>
    <n v="41"/>
    <n v="49"/>
    <n v="0"/>
    <n v="37"/>
    <n v="40"/>
    <n v="43"/>
    <n v="61"/>
    <n v="0"/>
    <n v="0"/>
    <n v="0"/>
    <n v="0"/>
    <n v="0"/>
    <n v="0"/>
  </r>
  <r>
    <n v="205000895"/>
    <x v="137"/>
    <x v="1"/>
    <m/>
    <x v="1"/>
    <x v="9"/>
    <x v="11"/>
    <n v="50.45"/>
    <s v="Linda Trautwein"/>
    <x v="8"/>
    <n v="0"/>
    <n v="0"/>
    <n v="0"/>
    <n v="0"/>
    <m/>
    <n v="0"/>
    <n v="0"/>
    <n v="0"/>
    <n v="152"/>
    <n v="0"/>
    <n v="0"/>
    <n v="0"/>
    <n v="121"/>
    <n v="152"/>
    <n v="152"/>
    <n v="183"/>
    <n v="163"/>
    <n v="123"/>
    <n v="77"/>
    <m/>
    <n v="48"/>
    <n v="46"/>
    <n v="43"/>
    <n v="20"/>
    <m/>
    <n v="-22.372155287817939"/>
    <n v="-70.672021419009383"/>
    <n v="-117.6546184738956"/>
    <n v="-175.39491298527446"/>
    <m/>
  </r>
  <r>
    <n v="205000895"/>
    <x v="137"/>
    <x v="1"/>
    <n v="35"/>
    <x v="1"/>
    <x v="9"/>
    <x v="11"/>
    <n v="50.45"/>
    <s v="Linda Trautwein"/>
    <x v="9"/>
    <n v="0"/>
    <n v="0"/>
    <n v="0"/>
    <n v="0"/>
    <m/>
    <n v="0"/>
    <n v="0"/>
    <n v="0"/>
    <n v="152"/>
    <n v="0"/>
    <n v="0"/>
    <n v="0"/>
    <n v="121"/>
    <n v="152"/>
    <n v="152"/>
    <n v="183"/>
    <n v="163"/>
    <n v="123"/>
    <n v="77"/>
    <m/>
    <n v="48"/>
    <n v="46"/>
    <n v="43"/>
    <n v="20"/>
    <m/>
    <n v="27.627844712182061"/>
    <n v="29.327978580990617"/>
    <n v="27.345381526104404"/>
    <n v="24.605087014725555"/>
    <m/>
  </r>
  <r>
    <n v="205000895"/>
    <x v="137"/>
    <x v="1"/>
    <n v="35"/>
    <x v="1"/>
    <x v="9"/>
    <x v="11"/>
    <n v="50.45"/>
    <s v="Linda Trautwein"/>
    <x v="10"/>
    <n v="0"/>
    <n v="0"/>
    <n v="0"/>
    <n v="0"/>
    <n v="0"/>
    <n v="0"/>
    <n v="0"/>
    <n v="0"/>
    <n v="8563.68"/>
    <n v="0"/>
    <n v="0"/>
    <n v="0"/>
    <n v="6817.14"/>
    <n v="7668.4000000000005"/>
    <n v="7668.4000000000005"/>
    <n v="9232.35"/>
    <n v="8223.35"/>
    <n v="6205.35"/>
    <n v="3884.65"/>
    <m/>
    <n v="2421.6000000000004"/>
    <n v="2320.7000000000003"/>
    <n v="2169.35"/>
    <n v="1009"/>
    <m/>
    <n v="1393.8247657295851"/>
    <n v="1479.5965194109767"/>
    <n v="1379.5744979919673"/>
    <n v="1241.3266398929043"/>
    <m/>
  </r>
  <r>
    <n v="205000895"/>
    <x v="137"/>
    <x v="1"/>
    <m/>
    <x v="1"/>
    <x v="9"/>
    <x v="11"/>
    <n v="50.45"/>
    <s v="Linda Trautwein"/>
    <x v="11"/>
    <m/>
    <m/>
    <m/>
    <m/>
    <n v="0"/>
    <m/>
    <m/>
    <m/>
    <m/>
    <n v="0"/>
    <n v="0"/>
    <n v="0"/>
    <n v="6817.14"/>
    <n v="7668.4000000000005"/>
    <n v="7668.4000000000005"/>
    <n v="9232.35"/>
    <n v="8223.35"/>
    <n v="6205.35"/>
    <n v="3884.65"/>
    <m/>
    <n v="2421.6000000000004"/>
    <n v="2320.7000000000003"/>
    <n v="2169.35"/>
    <n v="1009"/>
    <m/>
    <n v="0"/>
    <n v="0"/>
    <n v="0"/>
    <n v="0"/>
    <m/>
  </r>
  <r>
    <n v="205000895"/>
    <x v="137"/>
    <x v="1"/>
    <m/>
    <x v="1"/>
    <x v="9"/>
    <x v="11"/>
    <n v="50.45"/>
    <s v="Linda Trautwein"/>
    <x v="12"/>
    <m/>
    <m/>
    <m/>
    <m/>
    <m/>
    <m/>
    <m/>
    <m/>
    <m/>
    <m/>
    <m/>
    <m/>
    <m/>
    <n v="50"/>
    <n v="50"/>
    <n v="58"/>
    <n v="5"/>
    <n v="0"/>
    <n v="0"/>
    <n v="63"/>
    <n v="5"/>
    <n v="36"/>
    <n v="40"/>
    <n v="35"/>
    <n v="0"/>
    <n v="50"/>
    <n v="50"/>
    <n v="45"/>
    <n v="55"/>
    <n v="0"/>
  </r>
  <r>
    <n v="205000896"/>
    <x v="138"/>
    <x v="1"/>
    <m/>
    <x v="1"/>
    <x v="9"/>
    <x v="11"/>
    <n v="52.56"/>
    <s v="Linda Trautwein"/>
    <x v="0"/>
    <m/>
    <m/>
    <m/>
    <m/>
    <m/>
    <m/>
    <m/>
    <m/>
    <m/>
    <n v="0"/>
    <n v="0"/>
    <n v="0"/>
    <n v="880"/>
    <n v="-70"/>
    <n v="810"/>
    <n v="0"/>
    <n v="0"/>
    <n v="0"/>
    <n v="0"/>
    <m/>
    <n v="0"/>
    <n v="0"/>
    <n v="0"/>
    <n v="0"/>
    <m/>
    <n v="-20"/>
    <n v="-20"/>
    <n v="-20"/>
    <n v="-25"/>
    <m/>
  </r>
  <r>
    <n v="205000896"/>
    <x v="138"/>
    <x v="1"/>
    <m/>
    <x v="1"/>
    <x v="9"/>
    <x v="11"/>
    <n v="52.56"/>
    <s v="Linda Trautwein"/>
    <x v="1"/>
    <m/>
    <m/>
    <m/>
    <m/>
    <m/>
    <m/>
    <m/>
    <m/>
    <m/>
    <n v="0"/>
    <m/>
    <m/>
    <n v="-105"/>
    <n v="-130"/>
    <n v="-235"/>
    <n v="0"/>
    <n v="0"/>
    <n v="0"/>
    <n v="0"/>
    <m/>
    <n v="0"/>
    <n v="0"/>
    <n v="0"/>
    <n v="0"/>
    <m/>
    <n v="5"/>
    <n v="0"/>
    <n v="0"/>
    <n v="0"/>
    <m/>
  </r>
  <r>
    <n v="205000896"/>
    <x v="138"/>
    <x v="1"/>
    <m/>
    <x v="1"/>
    <x v="9"/>
    <x v="11"/>
    <n v="52.56"/>
    <s v="Linda Trautwein"/>
    <x v="2"/>
    <m/>
    <m/>
    <m/>
    <m/>
    <m/>
    <m/>
    <m/>
    <m/>
    <m/>
    <n v="0"/>
    <m/>
    <m/>
    <n v="880"/>
    <n v="0"/>
    <n v="0"/>
    <n v="0"/>
    <n v="10"/>
    <n v="0"/>
    <n v="0"/>
    <n v="10"/>
    <n v="0"/>
    <n v="0"/>
    <n v="10"/>
    <n v="5"/>
    <n v="0"/>
    <n v="0"/>
    <n v="0"/>
    <n v="0"/>
    <n v="0"/>
    <n v="0"/>
  </r>
  <r>
    <n v="205000896"/>
    <x v="138"/>
    <x v="1"/>
    <m/>
    <x v="1"/>
    <x v="9"/>
    <x v="11"/>
    <n v="52.56"/>
    <s v="Linda Trautwein"/>
    <x v="3"/>
    <n v="0"/>
    <n v="0"/>
    <n v="0"/>
    <n v="0"/>
    <m/>
    <n v="0"/>
    <n v="0"/>
    <n v="0"/>
    <n v="0"/>
    <m/>
    <n v="0"/>
    <n v="0"/>
    <n v="0"/>
    <n v="0"/>
    <m/>
    <n v="100"/>
    <n v="100"/>
    <n v="100"/>
    <n v="150"/>
    <n v="450"/>
    <n v="0"/>
    <n v="0"/>
    <n v="20"/>
    <n v="34"/>
    <n v="0"/>
    <n v="15"/>
    <n v="20"/>
    <n v="20"/>
    <n v="25"/>
    <n v="0"/>
  </r>
  <r>
    <n v="205000896"/>
    <x v="138"/>
    <x v="1"/>
    <m/>
    <x v="1"/>
    <x v="9"/>
    <x v="11"/>
    <n v="52.56"/>
    <s v="Linda Trautwein"/>
    <x v="4"/>
    <m/>
    <m/>
    <m/>
    <m/>
    <m/>
    <m/>
    <m/>
    <m/>
    <m/>
    <n v="0"/>
    <n v="0"/>
    <n v="0"/>
    <n v="0"/>
    <n v="0"/>
    <n v="0"/>
    <n v="0"/>
    <n v="10"/>
    <n v="0"/>
    <n v="0"/>
    <n v="10"/>
    <n v="0"/>
    <n v="0"/>
    <n v="10"/>
    <n v="5"/>
    <n v="0"/>
    <n v="15"/>
    <n v="20"/>
    <n v="20"/>
    <n v="25"/>
    <n v="0"/>
  </r>
  <r>
    <n v="205000896"/>
    <x v="138"/>
    <x v="1"/>
    <m/>
    <x v="1"/>
    <x v="9"/>
    <x v="11"/>
    <n v="52.56"/>
    <s v="Linda Trautwein"/>
    <x v="5"/>
    <n v="0"/>
    <n v="0"/>
    <n v="0"/>
    <n v="0"/>
    <m/>
    <n v="0"/>
    <n v="0"/>
    <n v="0"/>
    <n v="0"/>
    <n v="0"/>
    <n v="0"/>
    <n v="0"/>
    <n v="1"/>
    <n v="36"/>
    <n v="37"/>
    <n v="7"/>
    <n v="19"/>
    <n v="17"/>
    <n v="17"/>
    <n v="60"/>
    <n v="11"/>
    <n v="23"/>
    <n v="14"/>
    <n v="22"/>
    <n v="0"/>
    <n v="18.085676037483267"/>
    <n v="20.615796519410978"/>
    <n v="20.053547523427042"/>
    <n v="24.645247657295851"/>
    <n v="83.400267737617142"/>
  </r>
  <r>
    <n v="205000896"/>
    <x v="138"/>
    <x v="1"/>
    <m/>
    <x v="1"/>
    <x v="9"/>
    <x v="11"/>
    <n v="52.56"/>
    <s v="Linda Trautwein"/>
    <x v="6"/>
    <n v="0"/>
    <n v="0"/>
    <n v="0"/>
    <n v="0"/>
    <n v="0"/>
    <n v="0"/>
    <n v="0"/>
    <n v="0"/>
    <n v="0"/>
    <n v="0"/>
    <n v="0"/>
    <n v="0"/>
    <n v="0"/>
    <n v="0"/>
    <n v="0"/>
    <n v="0"/>
    <n v="0"/>
    <n v="0"/>
    <n v="0"/>
    <n v="0"/>
    <n v="0"/>
    <n v="3"/>
    <n v="1"/>
    <n v="3"/>
    <m/>
    <n v="1"/>
    <n v="0"/>
    <n v="0"/>
    <n v="0"/>
    <m/>
  </r>
  <r>
    <n v="205000896"/>
    <x v="138"/>
    <x v="1"/>
    <m/>
    <x v="1"/>
    <x v="9"/>
    <x v="11"/>
    <n v="52.56"/>
    <s v="Linda Trautwein"/>
    <x v="7"/>
    <m/>
    <m/>
    <m/>
    <m/>
    <m/>
    <m/>
    <m/>
    <m/>
    <m/>
    <m/>
    <m/>
    <m/>
    <m/>
    <m/>
    <m/>
    <n v="17"/>
    <n v="17"/>
    <n v="18"/>
    <n v="21"/>
    <n v="0"/>
    <n v="10"/>
    <n v="33"/>
    <n v="11"/>
    <n v="28"/>
    <n v="0"/>
    <n v="0"/>
    <n v="0"/>
    <n v="0"/>
    <n v="0"/>
    <n v="0"/>
  </r>
  <r>
    <n v="205000896"/>
    <x v="138"/>
    <x v="1"/>
    <m/>
    <x v="1"/>
    <x v="9"/>
    <x v="11"/>
    <n v="52.56"/>
    <s v="Linda Trautwein"/>
    <x v="8"/>
    <n v="0"/>
    <n v="0"/>
    <n v="0"/>
    <n v="0"/>
    <m/>
    <n v="0"/>
    <n v="0"/>
    <n v="0"/>
    <n v="142"/>
    <n v="0"/>
    <n v="0"/>
    <n v="0"/>
    <n v="100"/>
    <n v="142"/>
    <n v="142"/>
    <n v="125"/>
    <n v="118"/>
    <n v="100"/>
    <n v="79"/>
    <m/>
    <n v="70"/>
    <n v="37"/>
    <n v="36"/>
    <n v="14"/>
    <m/>
    <n v="-4.0856760374832675"/>
    <n v="-24.701472556894245"/>
    <n v="-44.755020080321287"/>
    <n v="-69.400267737617142"/>
    <m/>
  </r>
  <r>
    <n v="205000896"/>
    <x v="138"/>
    <x v="1"/>
    <n v="35"/>
    <x v="1"/>
    <x v="9"/>
    <x v="11"/>
    <n v="52.56"/>
    <s v="Linda Trautwein"/>
    <x v="9"/>
    <n v="0"/>
    <n v="0"/>
    <n v="0"/>
    <n v="0"/>
    <m/>
    <n v="0"/>
    <n v="0"/>
    <n v="0"/>
    <n v="142"/>
    <n v="0"/>
    <n v="0"/>
    <n v="0"/>
    <n v="100"/>
    <n v="142"/>
    <n v="142"/>
    <n v="125"/>
    <n v="118"/>
    <n v="100"/>
    <n v="79"/>
    <m/>
    <n v="70"/>
    <n v="37"/>
    <n v="36"/>
    <n v="14"/>
    <m/>
    <n v="15.914323962516733"/>
    <n v="15.298527443105755"/>
    <n v="15.244979919678713"/>
    <n v="15.599732262382862"/>
    <m/>
  </r>
  <r>
    <n v="205000896"/>
    <x v="138"/>
    <x v="1"/>
    <n v="35"/>
    <x v="1"/>
    <x v="9"/>
    <x v="11"/>
    <n v="52.56"/>
    <s v="Linda Trautwein"/>
    <x v="10"/>
    <n v="0"/>
    <n v="0"/>
    <n v="0"/>
    <n v="0"/>
    <n v="0"/>
    <n v="0"/>
    <n v="0"/>
    <n v="0"/>
    <n v="8299.9"/>
    <n v="0"/>
    <n v="0"/>
    <n v="0"/>
    <n v="5845"/>
    <n v="7463.52"/>
    <n v="7463.52"/>
    <n v="6570"/>
    <n v="6202.08"/>
    <n v="5256"/>
    <n v="4152.24"/>
    <m/>
    <n v="3679.2000000000003"/>
    <n v="1944.72"/>
    <n v="1892.16"/>
    <n v="735.84"/>
    <m/>
    <n v="836.45686746987951"/>
    <n v="804.09060240963845"/>
    <n v="801.27614457831316"/>
    <n v="819.92192771084319"/>
    <m/>
  </r>
  <r>
    <n v="205000896"/>
    <x v="138"/>
    <x v="1"/>
    <m/>
    <x v="1"/>
    <x v="9"/>
    <x v="11"/>
    <n v="52.56"/>
    <s v="Linda Trautwein"/>
    <x v="11"/>
    <m/>
    <m/>
    <m/>
    <m/>
    <n v="0"/>
    <m/>
    <m/>
    <m/>
    <m/>
    <n v="0"/>
    <n v="0"/>
    <n v="0"/>
    <n v="5845"/>
    <n v="7463.52"/>
    <n v="7463.52"/>
    <n v="6570"/>
    <n v="6202.08"/>
    <n v="5256"/>
    <n v="4152.24"/>
    <m/>
    <n v="3679.2000000000003"/>
    <n v="1944.72"/>
    <n v="1892.16"/>
    <n v="735.84"/>
    <m/>
    <n v="0"/>
    <n v="0"/>
    <n v="0"/>
    <n v="0"/>
    <m/>
  </r>
  <r>
    <n v="205000896"/>
    <x v="138"/>
    <x v="1"/>
    <m/>
    <x v="1"/>
    <x v="9"/>
    <x v="11"/>
    <n v="52.56"/>
    <s v="Linda Trautwein"/>
    <x v="12"/>
    <m/>
    <m/>
    <m/>
    <m/>
    <m/>
    <m/>
    <m/>
    <m/>
    <m/>
    <m/>
    <m/>
    <m/>
    <m/>
    <n v="70"/>
    <n v="70"/>
    <n v="0"/>
    <n v="10"/>
    <n v="0"/>
    <n v="0"/>
    <n v="10"/>
    <n v="0"/>
    <n v="0"/>
    <n v="10"/>
    <n v="5"/>
    <n v="0"/>
    <n v="20"/>
    <n v="20"/>
    <n v="20"/>
    <n v="25"/>
    <n v="0"/>
  </r>
  <r>
    <n v="205000898"/>
    <x v="139"/>
    <x v="1"/>
    <m/>
    <x v="1"/>
    <x v="9"/>
    <x v="11"/>
    <n v="952.09"/>
    <s v="Linda Trautwein"/>
    <x v="0"/>
    <m/>
    <m/>
    <m/>
    <m/>
    <m/>
    <m/>
    <m/>
    <m/>
    <m/>
    <n v="0"/>
    <n v="0"/>
    <n v="0"/>
    <n v="645"/>
    <n v="-50"/>
    <n v="595"/>
    <n v="0"/>
    <n v="0"/>
    <n v="0"/>
    <n v="0"/>
    <m/>
    <n v="0"/>
    <n v="0"/>
    <n v="0"/>
    <n v="0"/>
    <m/>
    <n v="-80"/>
    <n v="-80"/>
    <n v="-80"/>
    <n v="-90"/>
    <m/>
  </r>
  <r>
    <n v="205000898"/>
    <x v="139"/>
    <x v="1"/>
    <m/>
    <x v="1"/>
    <x v="9"/>
    <x v="11"/>
    <n v="952.09"/>
    <s v="Linda Trautwein"/>
    <x v="1"/>
    <m/>
    <m/>
    <m/>
    <m/>
    <m/>
    <m/>
    <m/>
    <m/>
    <m/>
    <n v="0"/>
    <m/>
    <m/>
    <n v="-90"/>
    <n v="0"/>
    <n v="-90"/>
    <n v="0"/>
    <n v="0"/>
    <n v="0"/>
    <n v="0"/>
    <m/>
    <n v="0"/>
    <n v="0"/>
    <n v="0"/>
    <n v="0"/>
    <m/>
    <n v="0"/>
    <n v="-10"/>
    <n v="-10"/>
    <n v="-30"/>
    <m/>
  </r>
  <r>
    <n v="205000898"/>
    <x v="139"/>
    <x v="1"/>
    <m/>
    <x v="1"/>
    <x v="9"/>
    <x v="11"/>
    <n v="952.09"/>
    <s v="Linda Trautwein"/>
    <x v="2"/>
    <m/>
    <m/>
    <m/>
    <m/>
    <m/>
    <m/>
    <m/>
    <m/>
    <m/>
    <n v="0"/>
    <m/>
    <m/>
    <n v="645"/>
    <n v="0"/>
    <n v="0"/>
    <n v="50"/>
    <n v="5"/>
    <n v="110"/>
    <n v="75"/>
    <n v="240"/>
    <n v="65"/>
    <n v="115"/>
    <n v="95"/>
    <n v="50"/>
    <n v="0"/>
    <n v="0"/>
    <n v="0"/>
    <n v="0"/>
    <n v="0"/>
    <n v="0"/>
  </r>
  <r>
    <n v="205000898"/>
    <x v="139"/>
    <x v="1"/>
    <m/>
    <x v="1"/>
    <x v="9"/>
    <x v="11"/>
    <n v="952.09"/>
    <s v="Linda Trautwein"/>
    <x v="3"/>
    <n v="0"/>
    <n v="0"/>
    <n v="0"/>
    <n v="0"/>
    <m/>
    <n v="0"/>
    <n v="0"/>
    <n v="0"/>
    <n v="0"/>
    <m/>
    <n v="0"/>
    <n v="0"/>
    <n v="0"/>
    <n v="0"/>
    <m/>
    <n v="47"/>
    <n v="92"/>
    <n v="113"/>
    <n v="160"/>
    <n v="412"/>
    <n v="100"/>
    <n v="110"/>
    <n v="105"/>
    <n v="135"/>
    <n v="0"/>
    <n v="80"/>
    <n v="90"/>
    <n v="90"/>
    <n v="120"/>
    <n v="0"/>
  </r>
  <r>
    <n v="205000898"/>
    <x v="139"/>
    <x v="1"/>
    <m/>
    <x v="1"/>
    <x v="9"/>
    <x v="11"/>
    <n v="952.09"/>
    <s v="Linda Trautwein"/>
    <x v="4"/>
    <m/>
    <m/>
    <m/>
    <m/>
    <m/>
    <m/>
    <m/>
    <m/>
    <m/>
    <n v="0"/>
    <n v="0"/>
    <n v="0"/>
    <n v="0"/>
    <n v="0"/>
    <n v="0"/>
    <n v="50"/>
    <n v="5"/>
    <n v="110"/>
    <n v="75"/>
    <n v="240"/>
    <n v="65"/>
    <n v="115"/>
    <n v="95"/>
    <n v="50"/>
    <n v="0"/>
    <n v="80"/>
    <n v="90"/>
    <n v="90"/>
    <n v="120"/>
    <n v="0"/>
  </r>
  <r>
    <n v="205000898"/>
    <x v="139"/>
    <x v="1"/>
    <m/>
    <x v="1"/>
    <x v="9"/>
    <x v="11"/>
    <n v="952.09"/>
    <s v="Linda Trautwein"/>
    <x v="5"/>
    <n v="0"/>
    <n v="0"/>
    <n v="0"/>
    <n v="0"/>
    <m/>
    <n v="0"/>
    <n v="0"/>
    <n v="0"/>
    <n v="0"/>
    <n v="0"/>
    <n v="0"/>
    <n v="0"/>
    <n v="8"/>
    <n v="0"/>
    <n v="8"/>
    <n v="38"/>
    <n v="35"/>
    <n v="78"/>
    <n v="87"/>
    <n v="238"/>
    <n v="56"/>
    <n v="82"/>
    <n v="54"/>
    <n v="76"/>
    <n v="0"/>
    <n v="69.242302543507364"/>
    <n v="78.929049531459171"/>
    <n v="76.776439089692104"/>
    <n v="94.356091030789827"/>
    <n v="0"/>
  </r>
  <r>
    <n v="205000898"/>
    <x v="139"/>
    <x v="1"/>
    <m/>
    <x v="1"/>
    <x v="9"/>
    <x v="11"/>
    <n v="952.09"/>
    <s v="Linda Trautwein"/>
    <x v="6"/>
    <n v="0"/>
    <n v="0"/>
    <n v="0"/>
    <n v="0"/>
    <n v="0"/>
    <n v="0"/>
    <n v="0"/>
    <n v="0"/>
    <n v="0"/>
    <n v="0"/>
    <n v="0"/>
    <n v="0"/>
    <n v="0"/>
    <n v="0"/>
    <n v="0"/>
    <n v="0"/>
    <n v="0"/>
    <n v="0"/>
    <n v="0"/>
    <n v="0"/>
    <n v="0"/>
    <n v="17"/>
    <n v="8"/>
    <n v="11"/>
    <m/>
    <n v="7"/>
    <n v="0"/>
    <n v="0"/>
    <n v="0"/>
    <m/>
  </r>
  <r>
    <n v="205000898"/>
    <x v="139"/>
    <x v="1"/>
    <m/>
    <x v="1"/>
    <x v="9"/>
    <x v="11"/>
    <n v="952.09"/>
    <s v="Linda Trautwein"/>
    <x v="7"/>
    <m/>
    <m/>
    <m/>
    <m/>
    <m/>
    <m/>
    <m/>
    <m/>
    <m/>
    <m/>
    <m/>
    <m/>
    <m/>
    <m/>
    <m/>
    <n v="44"/>
    <n v="45"/>
    <n v="89"/>
    <n v="94"/>
    <n v="0"/>
    <n v="56"/>
    <n v="104"/>
    <n v="76"/>
    <n v="102"/>
    <n v="0"/>
    <n v="0"/>
    <n v="0"/>
    <n v="0"/>
    <n v="0"/>
    <n v="0"/>
  </r>
  <r>
    <n v="205000898"/>
    <x v="139"/>
    <x v="1"/>
    <m/>
    <x v="1"/>
    <x v="9"/>
    <x v="11"/>
    <n v="952.09"/>
    <s v="Linda Trautwein"/>
    <x v="8"/>
    <n v="0"/>
    <n v="0"/>
    <n v="0"/>
    <n v="0"/>
    <m/>
    <n v="0"/>
    <n v="0"/>
    <n v="0"/>
    <n v="65"/>
    <n v="0"/>
    <n v="0"/>
    <n v="0"/>
    <n v="69"/>
    <n v="65"/>
    <n v="65"/>
    <n v="70"/>
    <n v="33"/>
    <n v="53"/>
    <n v="34"/>
    <m/>
    <n v="43"/>
    <n v="55"/>
    <n v="77"/>
    <n v="31"/>
    <m/>
    <n v="-38.242302543507364"/>
    <n v="-117.17135207496653"/>
    <n v="-193.94779116465864"/>
    <n v="-288.30388219544847"/>
    <m/>
  </r>
  <r>
    <n v="205000898"/>
    <x v="139"/>
    <x v="1"/>
    <n v="30"/>
    <x v="1"/>
    <x v="9"/>
    <x v="11"/>
    <n v="952.09"/>
    <s v="Linda Trautwein"/>
    <x v="9"/>
    <n v="0"/>
    <n v="0"/>
    <n v="0"/>
    <n v="0"/>
    <m/>
    <n v="0"/>
    <n v="0"/>
    <n v="0"/>
    <n v="65"/>
    <n v="0"/>
    <n v="0"/>
    <n v="0"/>
    <n v="69"/>
    <n v="65"/>
    <n v="65"/>
    <n v="70"/>
    <n v="33"/>
    <n v="53"/>
    <n v="34"/>
    <m/>
    <n v="43"/>
    <n v="55"/>
    <n v="77"/>
    <n v="31"/>
    <m/>
    <n v="41.757697456492636"/>
    <n v="42.828647925033465"/>
    <n v="46.052208835341361"/>
    <n v="41.696117804551534"/>
    <m/>
  </r>
  <r>
    <n v="205000898"/>
    <x v="139"/>
    <x v="1"/>
    <n v="30"/>
    <x v="1"/>
    <x v="9"/>
    <x v="11"/>
    <n v="952.09"/>
    <s v="Linda Trautwein"/>
    <x v="10"/>
    <n v="0"/>
    <n v="0"/>
    <n v="0"/>
    <n v="0"/>
    <n v="0"/>
    <n v="0"/>
    <n v="0"/>
    <n v="0"/>
    <n v="68971.5"/>
    <n v="0"/>
    <n v="0"/>
    <n v="0"/>
    <n v="57071.970000000008"/>
    <n v="61885.85"/>
    <n v="61885.85"/>
    <n v="66646.3"/>
    <n v="31418.97"/>
    <n v="50460.770000000004"/>
    <n v="32371.06"/>
    <m/>
    <n v="40939.870000000003"/>
    <n v="52364.950000000004"/>
    <n v="73310.930000000008"/>
    <n v="29514.79"/>
    <m/>
    <n v="39757.086171352072"/>
    <n v="40776.727402945115"/>
    <n v="43845.847510040156"/>
    <n v="39698.456800535474"/>
    <m/>
  </r>
  <r>
    <n v="205000898"/>
    <x v="139"/>
    <x v="1"/>
    <m/>
    <x v="1"/>
    <x v="9"/>
    <x v="11"/>
    <n v="952.09"/>
    <s v="Linda Trautwein"/>
    <x v="11"/>
    <m/>
    <m/>
    <m/>
    <m/>
    <n v="0"/>
    <m/>
    <m/>
    <m/>
    <m/>
    <n v="0"/>
    <n v="0"/>
    <n v="0"/>
    <n v="57071.970000000008"/>
    <n v="61885.85"/>
    <n v="61885.85"/>
    <n v="66646.3"/>
    <n v="31418.97"/>
    <n v="50460.770000000004"/>
    <n v="32371.06"/>
    <m/>
    <n v="40939.870000000003"/>
    <n v="52364.950000000004"/>
    <n v="73310.930000000008"/>
    <n v="29514.79"/>
    <m/>
    <n v="0"/>
    <n v="0"/>
    <n v="0"/>
    <n v="0"/>
    <m/>
  </r>
  <r>
    <n v="205000898"/>
    <x v="139"/>
    <x v="1"/>
    <m/>
    <x v="1"/>
    <x v="9"/>
    <x v="11"/>
    <n v="952.09"/>
    <s v="Linda Trautwein"/>
    <x v="12"/>
    <m/>
    <m/>
    <m/>
    <m/>
    <m/>
    <m/>
    <m/>
    <m/>
    <m/>
    <m/>
    <m/>
    <m/>
    <m/>
    <n v="50"/>
    <n v="50"/>
    <n v="50"/>
    <n v="5"/>
    <n v="110"/>
    <n v="75"/>
    <n v="240"/>
    <n v="65"/>
    <n v="115"/>
    <n v="95"/>
    <n v="50"/>
    <n v="0"/>
    <n v="80"/>
    <n v="80"/>
    <n v="80"/>
    <n v="90"/>
    <n v="0"/>
  </r>
  <r>
    <n v="205000986"/>
    <x v="140"/>
    <x v="1"/>
    <m/>
    <x v="4"/>
    <x v="15"/>
    <x v="11"/>
    <n v="956.98"/>
    <s v="Sharon Bibbo"/>
    <x v="0"/>
    <m/>
    <m/>
    <m/>
    <m/>
    <m/>
    <m/>
    <m/>
    <m/>
    <m/>
    <n v="0"/>
    <m/>
    <m/>
    <m/>
    <m/>
    <n v="0"/>
    <n v="0"/>
    <n v="0"/>
    <n v="0"/>
    <n v="0"/>
    <m/>
    <n v="0"/>
    <n v="0"/>
    <n v="0"/>
    <n v="0"/>
    <m/>
    <n v="-50"/>
    <n v="-50"/>
    <n v="-54"/>
    <n v="-60"/>
    <m/>
  </r>
  <r>
    <n v="205000986"/>
    <x v="140"/>
    <x v="1"/>
    <m/>
    <x v="4"/>
    <x v="15"/>
    <x v="11"/>
    <n v="956.98"/>
    <s v="Sharon Bibbo"/>
    <x v="1"/>
    <m/>
    <m/>
    <m/>
    <m/>
    <m/>
    <m/>
    <m/>
    <m/>
    <m/>
    <n v="0"/>
    <m/>
    <m/>
    <m/>
    <m/>
    <n v="0"/>
    <n v="0"/>
    <n v="0"/>
    <n v="0"/>
    <n v="0"/>
    <m/>
    <n v="0"/>
    <n v="0"/>
    <n v="0"/>
    <n v="0"/>
    <m/>
    <n v="0"/>
    <n v="0"/>
    <n v="0"/>
    <n v="0"/>
    <m/>
  </r>
  <r>
    <n v="205000986"/>
    <x v="140"/>
    <x v="1"/>
    <m/>
    <x v="4"/>
    <x v="15"/>
    <x v="11"/>
    <n v="956.98"/>
    <s v="Sharon Bibbo"/>
    <x v="2"/>
    <m/>
    <m/>
    <m/>
    <m/>
    <m/>
    <m/>
    <m/>
    <m/>
    <m/>
    <n v="0"/>
    <m/>
    <m/>
    <m/>
    <m/>
    <n v="0"/>
    <n v="31"/>
    <n v="90"/>
    <n v="105"/>
    <n v="15"/>
    <n v="241"/>
    <n v="13"/>
    <n v="90"/>
    <n v="50"/>
    <n v="45"/>
    <n v="0"/>
    <n v="0"/>
    <n v="0"/>
    <n v="0"/>
    <n v="0"/>
    <n v="0"/>
  </r>
  <r>
    <n v="205000986"/>
    <x v="140"/>
    <x v="1"/>
    <m/>
    <x v="4"/>
    <x v="15"/>
    <x v="11"/>
    <n v="956.98"/>
    <s v="Sharon Bibbo"/>
    <x v="3"/>
    <n v="0"/>
    <n v="0"/>
    <n v="0"/>
    <n v="0"/>
    <m/>
    <n v="0"/>
    <n v="0"/>
    <n v="0"/>
    <n v="0"/>
    <m/>
    <n v="0"/>
    <n v="0"/>
    <n v="0"/>
    <n v="0"/>
    <m/>
    <n v="0"/>
    <n v="0"/>
    <n v="0"/>
    <n v="0"/>
    <n v="0"/>
    <n v="0"/>
    <n v="0"/>
    <n v="0"/>
    <n v="0"/>
    <n v="0"/>
    <n v="50"/>
    <n v="50"/>
    <n v="54"/>
    <n v="60"/>
    <n v="0"/>
  </r>
  <r>
    <n v="205000986"/>
    <x v="140"/>
    <x v="1"/>
    <m/>
    <x v="4"/>
    <x v="15"/>
    <x v="11"/>
    <n v="956.98"/>
    <s v="Sharon Bibbo"/>
    <x v="4"/>
    <m/>
    <m/>
    <m/>
    <m/>
    <m/>
    <m/>
    <m/>
    <m/>
    <m/>
    <n v="0"/>
    <m/>
    <m/>
    <m/>
    <m/>
    <n v="0"/>
    <n v="31"/>
    <n v="90"/>
    <n v="105"/>
    <n v="15"/>
    <n v="241"/>
    <n v="13"/>
    <n v="90"/>
    <n v="50"/>
    <n v="45"/>
    <n v="0"/>
    <n v="50"/>
    <n v="50"/>
    <n v="54"/>
    <n v="60"/>
    <n v="0"/>
  </r>
  <r>
    <n v="205000986"/>
    <x v="140"/>
    <x v="1"/>
    <m/>
    <x v="4"/>
    <x v="15"/>
    <x v="11"/>
    <n v="956.98"/>
    <s v="Sharon Bibbo"/>
    <x v="5"/>
    <n v="0"/>
    <n v="0"/>
    <n v="0"/>
    <n v="0"/>
    <m/>
    <n v="0"/>
    <n v="0"/>
    <n v="0"/>
    <n v="0"/>
    <n v="0"/>
    <n v="0"/>
    <n v="0"/>
    <n v="0"/>
    <n v="0"/>
    <n v="0"/>
    <n v="0"/>
    <n v="13"/>
    <n v="33"/>
    <n v="35"/>
    <n v="81"/>
    <n v="30"/>
    <n v="40"/>
    <n v="27"/>
    <n v="49"/>
    <n v="0"/>
    <n v="44"/>
    <n v="49"/>
    <n v="48"/>
    <n v="59"/>
    <n v="0"/>
  </r>
  <r>
    <n v="205000986"/>
    <x v="140"/>
    <x v="1"/>
    <m/>
    <x v="4"/>
    <x v="15"/>
    <x v="11"/>
    <n v="956.98"/>
    <s v="Sharon Bibbo"/>
    <x v="6"/>
    <n v="0"/>
    <n v="0"/>
    <n v="0"/>
    <n v="0"/>
    <n v="0"/>
    <n v="0"/>
    <n v="0"/>
    <n v="0"/>
    <n v="0"/>
    <n v="0"/>
    <n v="0"/>
    <n v="0"/>
    <n v="0"/>
    <n v="0"/>
    <n v="0"/>
    <n v="0"/>
    <n v="0"/>
    <n v="0"/>
    <n v="0"/>
    <n v="0"/>
    <n v="0"/>
    <n v="9"/>
    <n v="11"/>
    <n v="6"/>
    <m/>
    <n v="9"/>
    <n v="0"/>
    <n v="0"/>
    <n v="0"/>
    <m/>
  </r>
  <r>
    <n v="205000986"/>
    <x v="140"/>
    <x v="1"/>
    <m/>
    <x v="4"/>
    <x v="15"/>
    <x v="11"/>
    <n v="956.98"/>
    <s v="Sharon Bibbo"/>
    <x v="7"/>
    <m/>
    <m/>
    <m/>
    <m/>
    <m/>
    <m/>
    <m/>
    <m/>
    <m/>
    <m/>
    <m/>
    <m/>
    <m/>
    <m/>
    <m/>
    <n v="22"/>
    <n v="49"/>
    <n v="56"/>
    <n v="49"/>
    <n v="0"/>
    <n v="65"/>
    <n v="48"/>
    <n v="51"/>
    <n v="46"/>
    <n v="0"/>
    <n v="0"/>
    <n v="0"/>
    <n v="0"/>
    <n v="0"/>
    <n v="0"/>
  </r>
  <r>
    <n v="205000986"/>
    <x v="140"/>
    <x v="1"/>
    <m/>
    <x v="4"/>
    <x v="15"/>
    <x v="11"/>
    <n v="956.98"/>
    <s v="Sharon Bibbo"/>
    <x v="8"/>
    <n v="0"/>
    <n v="0"/>
    <n v="0"/>
    <n v="0"/>
    <m/>
    <n v="0"/>
    <n v="0"/>
    <n v="0"/>
    <n v="0"/>
    <n v="0"/>
    <n v="0"/>
    <n v="0"/>
    <n v="0"/>
    <n v="0"/>
    <n v="0"/>
    <n v="10"/>
    <n v="49"/>
    <n v="98"/>
    <n v="64"/>
    <m/>
    <n v="13"/>
    <n v="57"/>
    <n v="59"/>
    <n v="59"/>
    <m/>
    <n v="15"/>
    <n v="-34"/>
    <n v="-82"/>
    <n v="-141"/>
    <m/>
  </r>
  <r>
    <n v="205000986"/>
    <x v="140"/>
    <x v="1"/>
    <m/>
    <x v="4"/>
    <x v="15"/>
    <x v="11"/>
    <n v="956.98"/>
    <s v="Sharon Bibbo"/>
    <x v="9"/>
    <n v="0"/>
    <n v="0"/>
    <n v="0"/>
    <n v="0"/>
    <m/>
    <n v="0"/>
    <n v="0"/>
    <n v="0"/>
    <n v="0"/>
    <n v="0"/>
    <n v="0"/>
    <n v="0"/>
    <n v="0"/>
    <n v="0"/>
    <n v="0"/>
    <n v="10"/>
    <n v="49"/>
    <n v="98"/>
    <n v="64"/>
    <m/>
    <n v="13"/>
    <n v="57"/>
    <n v="59"/>
    <n v="59"/>
    <m/>
    <n v="65"/>
    <n v="66"/>
    <n v="72"/>
    <n v="73"/>
    <m/>
  </r>
  <r>
    <n v="205000986"/>
    <x v="140"/>
    <x v="1"/>
    <m/>
    <x v="4"/>
    <x v="15"/>
    <x v="11"/>
    <n v="956.98"/>
    <s v="Sharon Bibbo"/>
    <x v="10"/>
    <n v="0"/>
    <n v="0"/>
    <n v="0"/>
    <n v="0"/>
    <n v="0"/>
    <n v="0"/>
    <n v="0"/>
    <n v="0"/>
    <n v="0"/>
    <n v="0"/>
    <n v="0"/>
    <n v="0"/>
    <n v="0"/>
    <n v="0"/>
    <n v="0"/>
    <n v="9569.7999999999993"/>
    <n v="46892.020000000004"/>
    <n v="93784.040000000008"/>
    <n v="61246.720000000001"/>
    <m/>
    <n v="12440.74"/>
    <n v="54547.86"/>
    <n v="56461.82"/>
    <n v="56461.82"/>
    <m/>
    <n v="62203.700000000004"/>
    <n v="63160.68"/>
    <n v="68902.559999999998"/>
    <n v="69859.540000000008"/>
    <m/>
  </r>
  <r>
    <n v="205000986"/>
    <x v="140"/>
    <x v="1"/>
    <m/>
    <x v="4"/>
    <x v="15"/>
    <x v="11"/>
    <n v="956.98"/>
    <s v="Sharon Bibbo"/>
    <x v="11"/>
    <m/>
    <m/>
    <m/>
    <m/>
    <n v="0"/>
    <m/>
    <m/>
    <m/>
    <m/>
    <n v="0"/>
    <m/>
    <m/>
    <m/>
    <n v="0"/>
    <n v="0"/>
    <n v="9569.7999999999993"/>
    <n v="46892.020000000004"/>
    <n v="93784.040000000008"/>
    <n v="61246.720000000001"/>
    <m/>
    <n v="12440.74"/>
    <n v="54547.86"/>
    <n v="56461.82"/>
    <n v="56461.82"/>
    <m/>
    <n v="14354.7"/>
    <n v="0"/>
    <n v="0"/>
    <n v="0"/>
    <m/>
  </r>
  <r>
    <n v="205000986"/>
    <x v="140"/>
    <x v="1"/>
    <m/>
    <x v="4"/>
    <x v="15"/>
    <x v="11"/>
    <n v="956.98"/>
    <s v="Sharon Bibbo"/>
    <x v="12"/>
    <m/>
    <m/>
    <m/>
    <m/>
    <m/>
    <m/>
    <m/>
    <m/>
    <m/>
    <m/>
    <m/>
    <m/>
    <m/>
    <m/>
    <n v="0"/>
    <n v="31"/>
    <n v="90"/>
    <n v="105"/>
    <n v="15"/>
    <n v="241"/>
    <n v="13"/>
    <n v="90"/>
    <n v="50"/>
    <n v="45"/>
    <n v="0"/>
    <n v="50"/>
    <n v="50"/>
    <n v="54"/>
    <n v="60"/>
    <n v="0"/>
  </r>
  <r>
    <n v="205000999"/>
    <x v="141"/>
    <x v="1"/>
    <m/>
    <x v="4"/>
    <x v="15"/>
    <x v="11"/>
    <n v="838.82"/>
    <s v="Sharon Bibbo"/>
    <x v="0"/>
    <m/>
    <m/>
    <m/>
    <m/>
    <m/>
    <m/>
    <m/>
    <m/>
    <m/>
    <n v="0"/>
    <m/>
    <m/>
    <m/>
    <m/>
    <n v="0"/>
    <n v="0"/>
    <n v="0"/>
    <n v="0"/>
    <n v="0"/>
    <m/>
    <n v="0"/>
    <n v="0"/>
    <n v="0"/>
    <n v="0"/>
    <m/>
    <n v="-25"/>
    <n v="-25"/>
    <n v="-26"/>
    <n v="-35"/>
    <m/>
  </r>
  <r>
    <n v="205000999"/>
    <x v="141"/>
    <x v="1"/>
    <m/>
    <x v="4"/>
    <x v="15"/>
    <x v="11"/>
    <n v="838.82"/>
    <s v="Sharon Bibbo"/>
    <x v="1"/>
    <m/>
    <m/>
    <m/>
    <m/>
    <m/>
    <m/>
    <m/>
    <m/>
    <m/>
    <n v="0"/>
    <m/>
    <m/>
    <m/>
    <m/>
    <n v="0"/>
    <n v="0"/>
    <n v="0"/>
    <n v="0"/>
    <n v="0"/>
    <m/>
    <n v="0"/>
    <n v="0"/>
    <n v="0"/>
    <n v="0"/>
    <m/>
    <n v="0"/>
    <n v="0"/>
    <n v="0"/>
    <n v="0"/>
    <m/>
  </r>
  <r>
    <n v="205000999"/>
    <x v="141"/>
    <x v="1"/>
    <m/>
    <x v="4"/>
    <x v="15"/>
    <x v="11"/>
    <n v="838.82"/>
    <s v="Sharon Bibbo"/>
    <x v="2"/>
    <m/>
    <m/>
    <m/>
    <m/>
    <m/>
    <m/>
    <m/>
    <m/>
    <m/>
    <n v="0"/>
    <m/>
    <m/>
    <m/>
    <m/>
    <n v="0"/>
    <n v="12"/>
    <n v="65"/>
    <n v="75"/>
    <n v="7"/>
    <n v="159"/>
    <n v="10"/>
    <n v="0"/>
    <n v="10"/>
    <n v="20"/>
    <n v="0"/>
    <n v="0"/>
    <n v="0"/>
    <n v="0"/>
    <n v="0"/>
    <n v="0"/>
  </r>
  <r>
    <n v="205000999"/>
    <x v="141"/>
    <x v="1"/>
    <m/>
    <x v="4"/>
    <x v="15"/>
    <x v="11"/>
    <n v="838.82"/>
    <s v="Sharon Bibbo"/>
    <x v="3"/>
    <n v="0"/>
    <n v="0"/>
    <n v="0"/>
    <n v="0"/>
    <m/>
    <n v="0"/>
    <n v="0"/>
    <n v="0"/>
    <n v="0"/>
    <m/>
    <n v="0"/>
    <n v="0"/>
    <n v="0"/>
    <n v="0"/>
    <m/>
    <n v="0"/>
    <n v="0"/>
    <n v="0"/>
    <n v="0"/>
    <n v="0"/>
    <n v="0"/>
    <n v="0"/>
    <n v="0"/>
    <n v="0"/>
    <n v="0"/>
    <n v="25"/>
    <n v="25"/>
    <n v="26"/>
    <n v="35"/>
    <n v="0"/>
  </r>
  <r>
    <n v="205000999"/>
    <x v="141"/>
    <x v="1"/>
    <m/>
    <x v="4"/>
    <x v="15"/>
    <x v="11"/>
    <n v="838.82"/>
    <s v="Sharon Bibbo"/>
    <x v="4"/>
    <m/>
    <m/>
    <m/>
    <m/>
    <m/>
    <m/>
    <m/>
    <m/>
    <m/>
    <n v="0"/>
    <m/>
    <m/>
    <m/>
    <m/>
    <n v="0"/>
    <n v="12"/>
    <n v="65"/>
    <n v="75"/>
    <n v="7"/>
    <n v="159"/>
    <n v="10"/>
    <n v="0"/>
    <n v="10"/>
    <n v="20"/>
    <n v="0"/>
    <n v="25"/>
    <n v="25"/>
    <n v="26"/>
    <n v="35"/>
    <n v="0"/>
  </r>
  <r>
    <n v="205000999"/>
    <x v="141"/>
    <x v="1"/>
    <m/>
    <x v="4"/>
    <x v="15"/>
    <x v="11"/>
    <n v="838.82"/>
    <s v="Sharon Bibbo"/>
    <x v="5"/>
    <n v="0"/>
    <n v="0"/>
    <n v="0"/>
    <n v="0"/>
    <m/>
    <n v="0"/>
    <n v="0"/>
    <n v="0"/>
    <n v="0"/>
    <n v="0"/>
    <n v="0"/>
    <n v="0"/>
    <n v="0"/>
    <n v="0"/>
    <n v="0"/>
    <n v="0"/>
    <n v="7"/>
    <n v="20"/>
    <n v="11"/>
    <n v="38"/>
    <n v="10"/>
    <n v="21"/>
    <n v="9"/>
    <n v="23"/>
    <n v="0"/>
    <n v="18.986301369863014"/>
    <n v="21.143835616438356"/>
    <n v="20.712328767123289"/>
    <n v="25.458904109589042"/>
    <n v="0"/>
  </r>
  <r>
    <n v="205000999"/>
    <x v="141"/>
    <x v="1"/>
    <m/>
    <x v="4"/>
    <x v="15"/>
    <x v="11"/>
    <n v="838.82"/>
    <s v="Sharon Bibbo"/>
    <x v="6"/>
    <n v="0"/>
    <n v="0"/>
    <n v="0"/>
    <n v="0"/>
    <n v="0"/>
    <n v="0"/>
    <n v="0"/>
    <n v="0"/>
    <n v="0"/>
    <n v="0"/>
    <n v="0"/>
    <n v="0"/>
    <n v="0"/>
    <n v="0"/>
    <n v="0"/>
    <n v="0"/>
    <n v="0"/>
    <n v="0"/>
    <n v="0"/>
    <n v="0"/>
    <n v="1"/>
    <n v="4"/>
    <n v="4"/>
    <n v="1"/>
    <m/>
    <n v="3"/>
    <n v="0"/>
    <n v="0"/>
    <n v="0"/>
    <m/>
  </r>
  <r>
    <n v="205000999"/>
    <x v="141"/>
    <x v="1"/>
    <m/>
    <x v="4"/>
    <x v="15"/>
    <x v="11"/>
    <n v="838.82"/>
    <s v="Sharon Bibbo"/>
    <x v="7"/>
    <m/>
    <m/>
    <m/>
    <m/>
    <m/>
    <m/>
    <m/>
    <m/>
    <m/>
    <m/>
    <m/>
    <m/>
    <m/>
    <m/>
    <m/>
    <n v="9"/>
    <n v="21"/>
    <n v="31"/>
    <n v="19"/>
    <n v="0"/>
    <n v="22"/>
    <n v="25"/>
    <n v="22"/>
    <n v="22"/>
    <n v="0"/>
    <n v="0"/>
    <n v="0"/>
    <n v="0"/>
    <n v="0"/>
    <n v="0"/>
  </r>
  <r>
    <n v="205000999"/>
    <x v="141"/>
    <x v="1"/>
    <m/>
    <x v="4"/>
    <x v="15"/>
    <x v="11"/>
    <n v="838.82"/>
    <s v="Sharon Bibbo"/>
    <x v="8"/>
    <n v="0"/>
    <n v="0"/>
    <n v="0"/>
    <n v="0"/>
    <m/>
    <n v="0"/>
    <n v="0"/>
    <n v="0"/>
    <n v="0"/>
    <n v="0"/>
    <n v="0"/>
    <n v="0"/>
    <n v="0"/>
    <n v="0"/>
    <n v="0"/>
    <n v="3"/>
    <n v="47"/>
    <n v="91"/>
    <n v="79"/>
    <m/>
    <n v="67"/>
    <n v="43"/>
    <n v="31"/>
    <n v="29"/>
    <m/>
    <n v="10.013698630136986"/>
    <n v="-11.13013698630137"/>
    <n v="-31.842465753424658"/>
    <n v="-57.301369863013704"/>
    <m/>
  </r>
  <r>
    <n v="205000999"/>
    <x v="141"/>
    <x v="1"/>
    <m/>
    <x v="4"/>
    <x v="15"/>
    <x v="11"/>
    <n v="838.82"/>
    <s v="Sharon Bibbo"/>
    <x v="9"/>
    <n v="0"/>
    <n v="0"/>
    <n v="0"/>
    <n v="0"/>
    <m/>
    <n v="0"/>
    <n v="0"/>
    <n v="0"/>
    <n v="0"/>
    <n v="0"/>
    <n v="0"/>
    <n v="0"/>
    <n v="0"/>
    <n v="0"/>
    <n v="0"/>
    <n v="3"/>
    <n v="47"/>
    <n v="91"/>
    <n v="79"/>
    <m/>
    <n v="67"/>
    <n v="43"/>
    <n v="31"/>
    <n v="29"/>
    <m/>
    <n v="35.013698630136986"/>
    <n v="38.869863013698634"/>
    <n v="44.157534246575345"/>
    <n v="53.69863013698631"/>
    <m/>
  </r>
  <r>
    <n v="205000999"/>
    <x v="141"/>
    <x v="1"/>
    <m/>
    <x v="4"/>
    <x v="15"/>
    <x v="11"/>
    <n v="838.82"/>
    <s v="Sharon Bibbo"/>
    <x v="10"/>
    <n v="0"/>
    <n v="0"/>
    <n v="0"/>
    <n v="0"/>
    <n v="0"/>
    <n v="0"/>
    <n v="0"/>
    <n v="0"/>
    <n v="0"/>
    <n v="0"/>
    <n v="0"/>
    <n v="0"/>
    <n v="0"/>
    <n v="0"/>
    <n v="0"/>
    <n v="2516.46"/>
    <n v="39424.54"/>
    <n v="76332.62000000001"/>
    <n v="66266.78"/>
    <m/>
    <n v="56200.94"/>
    <n v="36069.26"/>
    <n v="26003.420000000002"/>
    <n v="24325.780000000002"/>
    <m/>
    <n v="29370.190684931509"/>
    <n v="32604.818493150691"/>
    <n v="37040.222876712331"/>
    <n v="45043.484931506857"/>
    <m/>
  </r>
  <r>
    <n v="205000999"/>
    <x v="141"/>
    <x v="1"/>
    <m/>
    <x v="4"/>
    <x v="15"/>
    <x v="11"/>
    <n v="838.82"/>
    <s v="Sharon Bibbo"/>
    <x v="11"/>
    <m/>
    <m/>
    <m/>
    <m/>
    <n v="0"/>
    <m/>
    <m/>
    <m/>
    <m/>
    <n v="0"/>
    <m/>
    <m/>
    <m/>
    <n v="0"/>
    <n v="0"/>
    <n v="2516.46"/>
    <n v="39424.54"/>
    <n v="76332.62000000001"/>
    <n v="66266.78"/>
    <m/>
    <n v="56200.94"/>
    <n v="36069.26"/>
    <n v="26003.420000000002"/>
    <n v="24325.780000000002"/>
    <m/>
    <n v="8399.6906849315073"/>
    <n v="0"/>
    <n v="0"/>
    <n v="0"/>
    <m/>
  </r>
  <r>
    <n v="205000999"/>
    <x v="141"/>
    <x v="1"/>
    <m/>
    <x v="4"/>
    <x v="15"/>
    <x v="11"/>
    <n v="838.82"/>
    <s v="Sharon Bibbo"/>
    <x v="12"/>
    <m/>
    <m/>
    <m/>
    <m/>
    <m/>
    <m/>
    <m/>
    <m/>
    <m/>
    <m/>
    <m/>
    <m/>
    <m/>
    <m/>
    <n v="0"/>
    <n v="12"/>
    <n v="65"/>
    <n v="75"/>
    <n v="7"/>
    <n v="159"/>
    <n v="10"/>
    <n v="0"/>
    <n v="10"/>
    <n v="20"/>
    <n v="0"/>
    <n v="25"/>
    <n v="25"/>
    <n v="26"/>
    <n v="35"/>
    <n v="0"/>
  </r>
  <r>
    <n v="205001001"/>
    <x v="142"/>
    <x v="1"/>
    <m/>
    <x v="4"/>
    <x v="15"/>
    <x v="11"/>
    <n v="881.32"/>
    <s v="Sharon Bibbo"/>
    <x v="0"/>
    <m/>
    <m/>
    <m/>
    <m/>
    <m/>
    <m/>
    <m/>
    <m/>
    <m/>
    <n v="0"/>
    <m/>
    <m/>
    <m/>
    <m/>
    <n v="0"/>
    <n v="0"/>
    <n v="0"/>
    <n v="0"/>
    <n v="0"/>
    <m/>
    <n v="0"/>
    <n v="0"/>
    <n v="0"/>
    <n v="0"/>
    <m/>
    <n v="0"/>
    <n v="0"/>
    <n v="-4"/>
    <n v="-4"/>
    <m/>
  </r>
  <r>
    <n v="205001001"/>
    <x v="142"/>
    <x v="1"/>
    <m/>
    <x v="4"/>
    <x v="15"/>
    <x v="11"/>
    <n v="881.32"/>
    <s v="Sharon Bibbo"/>
    <x v="1"/>
    <m/>
    <m/>
    <m/>
    <m/>
    <m/>
    <m/>
    <m/>
    <m/>
    <m/>
    <n v="0"/>
    <m/>
    <m/>
    <m/>
    <m/>
    <n v="0"/>
    <n v="0"/>
    <n v="0"/>
    <n v="0"/>
    <n v="0"/>
    <m/>
    <n v="0"/>
    <n v="0"/>
    <n v="0"/>
    <n v="0"/>
    <m/>
    <n v="0"/>
    <n v="0"/>
    <n v="0"/>
    <n v="0"/>
    <m/>
  </r>
  <r>
    <n v="205001001"/>
    <x v="142"/>
    <x v="1"/>
    <m/>
    <x v="4"/>
    <x v="15"/>
    <x v="11"/>
    <n v="881.32"/>
    <s v="Sharon Bibbo"/>
    <x v="2"/>
    <m/>
    <m/>
    <m/>
    <m/>
    <m/>
    <m/>
    <m/>
    <m/>
    <m/>
    <n v="0"/>
    <m/>
    <m/>
    <m/>
    <m/>
    <n v="0"/>
    <n v="11"/>
    <n v="61"/>
    <n v="67"/>
    <n v="0"/>
    <n v="139"/>
    <n v="13"/>
    <n v="0"/>
    <n v="0"/>
    <n v="0"/>
    <n v="0"/>
    <n v="0"/>
    <n v="0"/>
    <n v="0"/>
    <n v="0"/>
    <n v="0"/>
  </r>
  <r>
    <n v="205001001"/>
    <x v="142"/>
    <x v="1"/>
    <m/>
    <x v="4"/>
    <x v="15"/>
    <x v="11"/>
    <n v="881.32"/>
    <s v="Sharon Bibbo"/>
    <x v="3"/>
    <n v="0"/>
    <n v="0"/>
    <n v="0"/>
    <n v="0"/>
    <m/>
    <n v="0"/>
    <n v="0"/>
    <n v="0"/>
    <n v="0"/>
    <m/>
    <n v="0"/>
    <n v="0"/>
    <n v="0"/>
    <n v="0"/>
    <m/>
    <n v="0"/>
    <n v="0"/>
    <n v="0"/>
    <n v="0"/>
    <n v="0"/>
    <n v="0"/>
    <n v="0"/>
    <n v="0"/>
    <n v="0"/>
    <n v="0"/>
    <n v="0"/>
    <n v="0"/>
    <n v="4"/>
    <n v="4"/>
    <n v="0"/>
  </r>
  <r>
    <n v="205001001"/>
    <x v="142"/>
    <x v="1"/>
    <m/>
    <x v="4"/>
    <x v="15"/>
    <x v="11"/>
    <n v="881.32"/>
    <s v="Sharon Bibbo"/>
    <x v="4"/>
    <m/>
    <m/>
    <m/>
    <m/>
    <m/>
    <m/>
    <m/>
    <m/>
    <m/>
    <n v="0"/>
    <m/>
    <m/>
    <m/>
    <m/>
    <n v="0"/>
    <n v="11"/>
    <n v="61"/>
    <n v="67"/>
    <n v="0"/>
    <n v="139"/>
    <n v="13"/>
    <n v="0"/>
    <n v="0"/>
    <n v="0"/>
    <n v="0"/>
    <n v="0"/>
    <n v="0"/>
    <n v="4"/>
    <n v="4"/>
    <n v="0"/>
  </r>
  <r>
    <n v="205001001"/>
    <x v="142"/>
    <x v="1"/>
    <m/>
    <x v="4"/>
    <x v="15"/>
    <x v="11"/>
    <n v="881.32"/>
    <s v="Sharon Bibbo"/>
    <x v="5"/>
    <n v="0"/>
    <n v="0"/>
    <n v="0"/>
    <n v="0"/>
    <m/>
    <n v="0"/>
    <n v="0"/>
    <n v="0"/>
    <n v="0"/>
    <n v="0"/>
    <n v="0"/>
    <n v="0"/>
    <n v="0"/>
    <n v="0"/>
    <n v="0"/>
    <n v="0"/>
    <n v="4"/>
    <n v="18"/>
    <n v="3"/>
    <n v="25"/>
    <n v="4"/>
    <n v="13"/>
    <n v="3"/>
    <n v="10"/>
    <n v="0"/>
    <n v="9.0410958904109577"/>
    <n v="10.068493150684931"/>
    <n v="9.8630136986301373"/>
    <n v="12.123287671232877"/>
    <n v="0"/>
  </r>
  <r>
    <n v="205001001"/>
    <x v="142"/>
    <x v="1"/>
    <m/>
    <x v="4"/>
    <x v="15"/>
    <x v="11"/>
    <n v="881.32"/>
    <s v="Sharon Bibbo"/>
    <x v="6"/>
    <n v="0"/>
    <n v="0"/>
    <n v="0"/>
    <n v="0"/>
    <n v="0"/>
    <n v="0"/>
    <n v="0"/>
    <n v="0"/>
    <n v="0"/>
    <n v="0"/>
    <n v="0"/>
    <n v="0"/>
    <n v="0"/>
    <n v="0"/>
    <n v="0"/>
    <n v="0"/>
    <n v="0"/>
    <n v="0"/>
    <n v="0"/>
    <n v="0"/>
    <n v="1"/>
    <n v="2"/>
    <n v="2"/>
    <n v="0"/>
    <m/>
    <n v="0"/>
    <n v="0"/>
    <n v="0"/>
    <n v="0"/>
    <m/>
  </r>
  <r>
    <n v="205001001"/>
    <x v="142"/>
    <x v="1"/>
    <m/>
    <x v="4"/>
    <x v="15"/>
    <x v="11"/>
    <n v="881.32"/>
    <s v="Sharon Bibbo"/>
    <x v="7"/>
    <m/>
    <m/>
    <m/>
    <m/>
    <m/>
    <m/>
    <m/>
    <m/>
    <m/>
    <m/>
    <m/>
    <m/>
    <m/>
    <m/>
    <m/>
    <n v="7"/>
    <n v="7"/>
    <n v="23"/>
    <n v="9"/>
    <n v="0"/>
    <n v="11"/>
    <n v="14"/>
    <n v="7"/>
    <n v="9"/>
    <n v="0"/>
    <n v="0"/>
    <n v="0"/>
    <n v="0"/>
    <n v="0"/>
    <n v="0"/>
  </r>
  <r>
    <n v="205001001"/>
    <x v="142"/>
    <x v="1"/>
    <m/>
    <x v="4"/>
    <x v="15"/>
    <x v="11"/>
    <n v="881.32"/>
    <s v="Sharon Bibbo"/>
    <x v="8"/>
    <n v="0"/>
    <n v="0"/>
    <n v="0"/>
    <n v="0"/>
    <m/>
    <n v="0"/>
    <n v="0"/>
    <n v="0"/>
    <n v="0"/>
    <n v="0"/>
    <n v="0"/>
    <n v="0"/>
    <n v="0"/>
    <n v="0"/>
    <n v="0"/>
    <n v="4"/>
    <n v="58"/>
    <n v="102"/>
    <n v="93"/>
    <m/>
    <n v="96"/>
    <n v="84"/>
    <n v="77"/>
    <n v="68"/>
    <m/>
    <n v="58.958904109589042"/>
    <n v="48.890410958904113"/>
    <n v="39.027397260273972"/>
    <n v="26.904109589041095"/>
    <m/>
  </r>
  <r>
    <n v="205001001"/>
    <x v="142"/>
    <x v="1"/>
    <m/>
    <x v="4"/>
    <x v="15"/>
    <x v="11"/>
    <n v="881.32"/>
    <s v="Sharon Bibbo"/>
    <x v="9"/>
    <n v="0"/>
    <n v="0"/>
    <n v="0"/>
    <n v="0"/>
    <m/>
    <n v="0"/>
    <n v="0"/>
    <n v="0"/>
    <n v="0"/>
    <n v="0"/>
    <n v="0"/>
    <n v="0"/>
    <n v="0"/>
    <n v="0"/>
    <n v="0"/>
    <n v="4"/>
    <n v="58"/>
    <n v="102"/>
    <n v="93"/>
    <m/>
    <n v="96"/>
    <n v="84"/>
    <n v="77"/>
    <n v="68"/>
    <m/>
    <n v="58.958904109589042"/>
    <n v="48.890410958904113"/>
    <n v="43.027397260273972"/>
    <n v="34.904109589041099"/>
    <m/>
  </r>
  <r>
    <n v="205001001"/>
    <x v="142"/>
    <x v="1"/>
    <m/>
    <x v="4"/>
    <x v="15"/>
    <x v="11"/>
    <n v="881.32"/>
    <s v="Sharon Bibbo"/>
    <x v="10"/>
    <n v="0"/>
    <n v="0"/>
    <n v="0"/>
    <n v="0"/>
    <n v="0"/>
    <n v="0"/>
    <n v="0"/>
    <n v="0"/>
    <n v="0"/>
    <n v="0"/>
    <n v="0"/>
    <n v="0"/>
    <n v="0"/>
    <n v="0"/>
    <n v="0"/>
    <n v="3525.28"/>
    <n v="51116.560000000005"/>
    <n v="89894.64"/>
    <n v="81962.760000000009"/>
    <m/>
    <n v="84606.720000000001"/>
    <n v="74030.880000000005"/>
    <n v="67861.64"/>
    <n v="59929.760000000002"/>
    <m/>
    <n v="51961.661369863017"/>
    <n v="43088.096986301374"/>
    <n v="37920.90575342466"/>
    <n v="30761.689863013704"/>
    <m/>
  </r>
  <r>
    <n v="205001001"/>
    <x v="142"/>
    <x v="1"/>
    <m/>
    <x v="4"/>
    <x v="15"/>
    <x v="11"/>
    <n v="881.32"/>
    <s v="Sharon Bibbo"/>
    <x v="11"/>
    <m/>
    <m/>
    <m/>
    <m/>
    <n v="0"/>
    <m/>
    <m/>
    <m/>
    <m/>
    <n v="0"/>
    <m/>
    <m/>
    <m/>
    <n v="0"/>
    <n v="0"/>
    <n v="3525.28"/>
    <n v="51116.560000000005"/>
    <n v="89894.64"/>
    <n v="81962.760000000009"/>
    <m/>
    <n v="84606.720000000001"/>
    <n v="74030.880000000005"/>
    <n v="67861.64"/>
    <n v="59929.760000000002"/>
    <m/>
    <n v="51961.661369863017"/>
    <n v="43088.096986301374"/>
    <n v="34395.625753424662"/>
    <n v="23711.129863013699"/>
    <m/>
  </r>
  <r>
    <n v="205001001"/>
    <x v="142"/>
    <x v="1"/>
    <m/>
    <x v="4"/>
    <x v="15"/>
    <x v="11"/>
    <n v="881.32"/>
    <s v="Sharon Bibbo"/>
    <x v="12"/>
    <m/>
    <m/>
    <m/>
    <m/>
    <m/>
    <m/>
    <m/>
    <m/>
    <m/>
    <m/>
    <m/>
    <m/>
    <m/>
    <m/>
    <n v="0"/>
    <n v="11"/>
    <n v="61"/>
    <n v="67"/>
    <n v="0"/>
    <n v="139"/>
    <n v="13"/>
    <n v="0"/>
    <n v="0"/>
    <n v="0"/>
    <n v="0"/>
    <n v="0"/>
    <n v="0"/>
    <n v="4"/>
    <n v="4"/>
    <n v="0"/>
  </r>
  <r>
    <n v="205001044"/>
    <x v="143"/>
    <x v="1"/>
    <m/>
    <x v="4"/>
    <x v="15"/>
    <x v="11"/>
    <n v="91.73"/>
    <s v="Sharon Bibbo"/>
    <x v="0"/>
    <m/>
    <m/>
    <m/>
    <m/>
    <m/>
    <m/>
    <m/>
    <m/>
    <m/>
    <n v="0"/>
    <m/>
    <m/>
    <m/>
    <m/>
    <n v="0"/>
    <n v="0"/>
    <n v="0"/>
    <n v="0"/>
    <n v="0"/>
    <m/>
    <n v="0"/>
    <n v="0"/>
    <n v="0"/>
    <n v="0"/>
    <m/>
    <n v="-30"/>
    <n v="-30"/>
    <n v="-35"/>
    <n v="-60"/>
    <m/>
  </r>
  <r>
    <n v="205001044"/>
    <x v="143"/>
    <x v="1"/>
    <m/>
    <x v="4"/>
    <x v="15"/>
    <x v="11"/>
    <n v="91.73"/>
    <s v="Sharon Bibbo"/>
    <x v="1"/>
    <m/>
    <m/>
    <m/>
    <m/>
    <m/>
    <m/>
    <m/>
    <m/>
    <m/>
    <n v="0"/>
    <m/>
    <m/>
    <m/>
    <m/>
    <n v="0"/>
    <n v="0"/>
    <n v="0"/>
    <n v="0"/>
    <n v="0"/>
    <m/>
    <n v="0"/>
    <n v="0"/>
    <n v="0"/>
    <n v="0"/>
    <m/>
    <n v="0"/>
    <n v="0"/>
    <n v="0"/>
    <n v="0"/>
    <m/>
  </r>
  <r>
    <n v="205001044"/>
    <x v="143"/>
    <x v="1"/>
    <m/>
    <x v="4"/>
    <x v="15"/>
    <x v="11"/>
    <n v="91.73"/>
    <s v="Sharon Bibbo"/>
    <x v="2"/>
    <m/>
    <m/>
    <m/>
    <m/>
    <m/>
    <m/>
    <m/>
    <m/>
    <m/>
    <n v="0"/>
    <m/>
    <m/>
    <m/>
    <m/>
    <n v="0"/>
    <n v="15"/>
    <n v="28"/>
    <n v="50"/>
    <n v="5"/>
    <n v="98"/>
    <n v="45"/>
    <n v="75"/>
    <n v="30"/>
    <n v="20"/>
    <n v="0"/>
    <n v="0"/>
    <n v="0"/>
    <n v="0"/>
    <n v="0"/>
    <n v="0"/>
  </r>
  <r>
    <n v="205001044"/>
    <x v="143"/>
    <x v="1"/>
    <m/>
    <x v="4"/>
    <x v="15"/>
    <x v="11"/>
    <n v="91.73"/>
    <s v="Sharon Bibbo"/>
    <x v="3"/>
    <n v="0"/>
    <n v="0"/>
    <n v="0"/>
    <n v="0"/>
    <m/>
    <n v="0"/>
    <n v="0"/>
    <n v="0"/>
    <n v="0"/>
    <m/>
    <n v="0"/>
    <n v="0"/>
    <n v="0"/>
    <n v="0"/>
    <m/>
    <n v="0"/>
    <n v="0"/>
    <n v="0"/>
    <n v="0"/>
    <n v="0"/>
    <n v="0"/>
    <n v="0"/>
    <n v="0"/>
    <n v="0"/>
    <n v="0"/>
    <n v="30"/>
    <n v="30"/>
    <n v="35"/>
    <n v="60"/>
    <n v="0"/>
  </r>
  <r>
    <n v="205001044"/>
    <x v="143"/>
    <x v="1"/>
    <m/>
    <x v="4"/>
    <x v="15"/>
    <x v="11"/>
    <n v="91.73"/>
    <s v="Sharon Bibbo"/>
    <x v="4"/>
    <m/>
    <m/>
    <m/>
    <m/>
    <m/>
    <m/>
    <m/>
    <m/>
    <m/>
    <n v="0"/>
    <m/>
    <m/>
    <m/>
    <m/>
    <n v="0"/>
    <n v="15"/>
    <n v="28"/>
    <n v="50"/>
    <n v="5"/>
    <n v="98"/>
    <n v="45"/>
    <n v="75"/>
    <n v="30"/>
    <n v="20"/>
    <n v="0"/>
    <n v="30"/>
    <n v="30"/>
    <n v="35"/>
    <n v="60"/>
    <n v="0"/>
  </r>
  <r>
    <n v="205001044"/>
    <x v="143"/>
    <x v="1"/>
    <m/>
    <x v="4"/>
    <x v="15"/>
    <x v="11"/>
    <n v="91.73"/>
    <s v="Sharon Bibbo"/>
    <x v="5"/>
    <n v="0"/>
    <n v="0"/>
    <n v="0"/>
    <n v="0"/>
    <m/>
    <n v="0"/>
    <n v="0"/>
    <n v="0"/>
    <n v="0"/>
    <n v="0"/>
    <n v="0"/>
    <n v="0"/>
    <n v="0"/>
    <n v="0"/>
    <n v="0"/>
    <n v="0"/>
    <n v="6"/>
    <n v="12"/>
    <n v="28"/>
    <n v="46"/>
    <n v="22"/>
    <n v="20"/>
    <n v="20"/>
    <n v="28"/>
    <n v="0"/>
    <n v="27.123287671232877"/>
    <n v="30.205479452054796"/>
    <n v="29.589041095890412"/>
    <n v="36.369863013698634"/>
    <n v="0"/>
  </r>
  <r>
    <n v="205001044"/>
    <x v="143"/>
    <x v="1"/>
    <m/>
    <x v="4"/>
    <x v="15"/>
    <x v="11"/>
    <n v="91.73"/>
    <s v="Sharon Bibbo"/>
    <x v="6"/>
    <n v="0"/>
    <n v="0"/>
    <n v="0"/>
    <n v="0"/>
    <n v="0"/>
    <n v="0"/>
    <n v="0"/>
    <n v="0"/>
    <n v="0"/>
    <n v="0"/>
    <n v="0"/>
    <n v="0"/>
    <n v="0"/>
    <n v="0"/>
    <n v="0"/>
    <n v="0"/>
    <n v="0"/>
    <n v="0"/>
    <n v="0"/>
    <n v="0"/>
    <n v="0"/>
    <n v="6"/>
    <n v="7"/>
    <n v="6"/>
    <m/>
    <n v="6"/>
    <n v="0"/>
    <n v="0"/>
    <n v="0"/>
    <m/>
  </r>
  <r>
    <n v="205001044"/>
    <x v="143"/>
    <x v="1"/>
    <m/>
    <x v="4"/>
    <x v="15"/>
    <x v="11"/>
    <n v="91.73"/>
    <s v="Sharon Bibbo"/>
    <x v="7"/>
    <m/>
    <m/>
    <m/>
    <m/>
    <m/>
    <m/>
    <m/>
    <m/>
    <m/>
    <m/>
    <m/>
    <m/>
    <m/>
    <m/>
    <m/>
    <n v="1"/>
    <n v="31"/>
    <n v="26"/>
    <n v="30"/>
    <n v="0"/>
    <n v="47"/>
    <n v="27"/>
    <n v="32"/>
    <n v="38"/>
    <n v="0"/>
    <n v="0"/>
    <n v="0"/>
    <n v="0"/>
    <n v="0"/>
    <n v="0"/>
  </r>
  <r>
    <n v="205001044"/>
    <x v="143"/>
    <x v="1"/>
    <m/>
    <x v="4"/>
    <x v="15"/>
    <x v="11"/>
    <n v="91.73"/>
    <s v="Sharon Bibbo"/>
    <x v="8"/>
    <n v="0"/>
    <n v="0"/>
    <n v="0"/>
    <n v="0"/>
    <m/>
    <n v="0"/>
    <n v="0"/>
    <n v="0"/>
    <n v="0"/>
    <n v="0"/>
    <n v="0"/>
    <n v="0"/>
    <n v="0"/>
    <n v="0"/>
    <n v="0"/>
    <n v="14"/>
    <n v="10"/>
    <n v="34"/>
    <n v="10"/>
    <m/>
    <n v="8"/>
    <n v="56"/>
    <n v="58"/>
    <n v="42"/>
    <m/>
    <n v="14.876712328767123"/>
    <n v="-15.328767123287673"/>
    <n v="-44.917808219178085"/>
    <n v="-81.287671232876718"/>
    <m/>
  </r>
  <r>
    <n v="205001044"/>
    <x v="143"/>
    <x v="1"/>
    <m/>
    <x v="4"/>
    <x v="15"/>
    <x v="11"/>
    <n v="91.73"/>
    <s v="Sharon Bibbo"/>
    <x v="9"/>
    <n v="0"/>
    <n v="0"/>
    <n v="0"/>
    <n v="0"/>
    <m/>
    <n v="0"/>
    <n v="0"/>
    <n v="0"/>
    <n v="0"/>
    <n v="0"/>
    <n v="0"/>
    <n v="0"/>
    <n v="0"/>
    <n v="0"/>
    <n v="0"/>
    <n v="14"/>
    <n v="10"/>
    <n v="34"/>
    <n v="10"/>
    <m/>
    <n v="8"/>
    <n v="56"/>
    <n v="58"/>
    <n v="42"/>
    <m/>
    <n v="44.876712328767127"/>
    <n v="44.671232876712331"/>
    <n v="50.08219178082193"/>
    <n v="73.712328767123296"/>
    <m/>
  </r>
  <r>
    <n v="205001044"/>
    <x v="143"/>
    <x v="1"/>
    <m/>
    <x v="4"/>
    <x v="15"/>
    <x v="11"/>
    <n v="91.73"/>
    <s v="Sharon Bibbo"/>
    <x v="10"/>
    <n v="0"/>
    <n v="0"/>
    <n v="0"/>
    <n v="0"/>
    <n v="0"/>
    <n v="0"/>
    <n v="0"/>
    <n v="0"/>
    <n v="0"/>
    <n v="0"/>
    <n v="0"/>
    <n v="0"/>
    <n v="0"/>
    <n v="0"/>
    <n v="0"/>
    <n v="1284.22"/>
    <n v="917.30000000000007"/>
    <n v="3118.82"/>
    <n v="917.30000000000007"/>
    <m/>
    <n v="733.84"/>
    <n v="5136.88"/>
    <n v="5320.34"/>
    <n v="3852.6600000000003"/>
    <m/>
    <n v="4116.5408219178089"/>
    <n v="4097.6921917808222"/>
    <n v="4594.0394520547961"/>
    <n v="6761.6319178082204"/>
    <m/>
  </r>
  <r>
    <n v="205001044"/>
    <x v="143"/>
    <x v="1"/>
    <m/>
    <x v="4"/>
    <x v="15"/>
    <x v="11"/>
    <n v="91.73"/>
    <s v="Sharon Bibbo"/>
    <x v="11"/>
    <m/>
    <m/>
    <m/>
    <m/>
    <n v="0"/>
    <m/>
    <m/>
    <m/>
    <m/>
    <n v="0"/>
    <m/>
    <m/>
    <m/>
    <n v="0"/>
    <n v="0"/>
    <n v="1284.22"/>
    <n v="917.30000000000007"/>
    <n v="3118.82"/>
    <n v="917.30000000000007"/>
    <m/>
    <n v="733.84"/>
    <n v="5136.88"/>
    <n v="5320.34"/>
    <n v="3852.6600000000003"/>
    <m/>
    <n v="1364.6408219178084"/>
    <n v="0"/>
    <n v="0"/>
    <n v="0"/>
    <m/>
  </r>
  <r>
    <n v="205001044"/>
    <x v="143"/>
    <x v="1"/>
    <m/>
    <x v="4"/>
    <x v="15"/>
    <x v="11"/>
    <n v="91.73"/>
    <s v="Sharon Bibbo"/>
    <x v="12"/>
    <m/>
    <m/>
    <m/>
    <m/>
    <m/>
    <m/>
    <m/>
    <m/>
    <m/>
    <m/>
    <m/>
    <m/>
    <m/>
    <m/>
    <n v="0"/>
    <n v="15"/>
    <n v="28"/>
    <n v="50"/>
    <n v="5"/>
    <n v="98"/>
    <n v="45"/>
    <n v="75"/>
    <n v="30"/>
    <n v="20"/>
    <n v="0"/>
    <n v="30"/>
    <n v="30"/>
    <n v="35"/>
    <n v="60"/>
    <n v="0"/>
  </r>
  <r>
    <n v="205001045"/>
    <x v="144"/>
    <x v="1"/>
    <m/>
    <x v="4"/>
    <x v="15"/>
    <x v="11"/>
    <n v="108.8"/>
    <s v="Sharon Bibbo"/>
    <x v="0"/>
    <m/>
    <m/>
    <m/>
    <m/>
    <m/>
    <m/>
    <m/>
    <m/>
    <m/>
    <n v="0"/>
    <m/>
    <m/>
    <m/>
    <m/>
    <n v="0"/>
    <n v="0"/>
    <n v="0"/>
    <n v="0"/>
    <n v="0"/>
    <m/>
    <n v="0"/>
    <n v="0"/>
    <n v="0"/>
    <n v="0"/>
    <m/>
    <n v="-10"/>
    <n v="-10"/>
    <n v="-10"/>
    <n v="-15"/>
    <m/>
  </r>
  <r>
    <n v="205001045"/>
    <x v="144"/>
    <x v="1"/>
    <m/>
    <x v="4"/>
    <x v="15"/>
    <x v="11"/>
    <n v="108.8"/>
    <s v="Sharon Bibbo"/>
    <x v="1"/>
    <m/>
    <m/>
    <m/>
    <m/>
    <m/>
    <m/>
    <m/>
    <m/>
    <m/>
    <n v="0"/>
    <m/>
    <m/>
    <m/>
    <m/>
    <n v="0"/>
    <n v="0"/>
    <n v="0"/>
    <n v="0"/>
    <n v="0"/>
    <m/>
    <n v="0"/>
    <n v="0"/>
    <n v="0"/>
    <n v="0"/>
    <m/>
    <n v="0"/>
    <n v="0"/>
    <n v="0"/>
    <n v="0"/>
    <m/>
  </r>
  <r>
    <n v="205001045"/>
    <x v="144"/>
    <x v="1"/>
    <m/>
    <x v="4"/>
    <x v="15"/>
    <x v="11"/>
    <n v="108.8"/>
    <s v="Sharon Bibbo"/>
    <x v="2"/>
    <m/>
    <m/>
    <m/>
    <m/>
    <m/>
    <m/>
    <m/>
    <m/>
    <m/>
    <n v="0"/>
    <m/>
    <m/>
    <m/>
    <m/>
    <n v="0"/>
    <n v="4"/>
    <n v="35"/>
    <n v="25"/>
    <n v="3"/>
    <n v="67"/>
    <n v="9"/>
    <n v="8"/>
    <n v="23"/>
    <n v="14"/>
    <n v="0"/>
    <n v="0"/>
    <n v="0"/>
    <n v="0"/>
    <n v="0"/>
    <n v="0"/>
  </r>
  <r>
    <n v="205001045"/>
    <x v="144"/>
    <x v="1"/>
    <m/>
    <x v="4"/>
    <x v="15"/>
    <x v="11"/>
    <n v="108.8"/>
    <s v="Sharon Bibbo"/>
    <x v="3"/>
    <n v="0"/>
    <n v="0"/>
    <n v="0"/>
    <n v="0"/>
    <m/>
    <n v="0"/>
    <n v="0"/>
    <n v="0"/>
    <n v="0"/>
    <m/>
    <n v="0"/>
    <n v="0"/>
    <n v="0"/>
    <n v="0"/>
    <m/>
    <n v="0"/>
    <n v="0"/>
    <n v="0"/>
    <n v="0"/>
    <n v="0"/>
    <n v="0"/>
    <n v="0"/>
    <n v="0"/>
    <n v="0"/>
    <n v="0"/>
    <n v="10"/>
    <n v="10"/>
    <n v="10"/>
    <n v="15"/>
    <n v="0"/>
  </r>
  <r>
    <n v="205001045"/>
    <x v="144"/>
    <x v="1"/>
    <m/>
    <x v="4"/>
    <x v="15"/>
    <x v="11"/>
    <n v="108.8"/>
    <s v="Sharon Bibbo"/>
    <x v="4"/>
    <m/>
    <m/>
    <m/>
    <m/>
    <m/>
    <m/>
    <m/>
    <m/>
    <m/>
    <n v="0"/>
    <m/>
    <m/>
    <m/>
    <m/>
    <n v="0"/>
    <n v="4"/>
    <n v="35"/>
    <n v="25"/>
    <n v="3"/>
    <n v="67"/>
    <n v="9"/>
    <n v="8"/>
    <n v="23"/>
    <n v="14"/>
    <n v="0"/>
    <n v="10"/>
    <n v="10"/>
    <n v="10"/>
    <n v="15"/>
    <n v="0"/>
  </r>
  <r>
    <n v="205001045"/>
    <x v="144"/>
    <x v="1"/>
    <m/>
    <x v="4"/>
    <x v="15"/>
    <x v="11"/>
    <n v="108.8"/>
    <s v="Sharon Bibbo"/>
    <x v="5"/>
    <n v="0"/>
    <n v="0"/>
    <n v="0"/>
    <n v="0"/>
    <m/>
    <n v="0"/>
    <n v="0"/>
    <n v="0"/>
    <n v="0"/>
    <n v="0"/>
    <n v="0"/>
    <n v="0"/>
    <n v="0"/>
    <n v="0"/>
    <n v="0"/>
    <n v="0"/>
    <n v="3"/>
    <n v="3"/>
    <n v="8"/>
    <n v="14"/>
    <n v="7"/>
    <n v="8"/>
    <n v="9"/>
    <n v="12"/>
    <n v="0"/>
    <n v="10.84931506849315"/>
    <n v="12.082191780821917"/>
    <n v="11.835616438356164"/>
    <n v="14.547945205479451"/>
    <n v="0"/>
  </r>
  <r>
    <n v="205001045"/>
    <x v="144"/>
    <x v="1"/>
    <m/>
    <x v="4"/>
    <x v="15"/>
    <x v="11"/>
    <n v="108.8"/>
    <s v="Sharon Bibbo"/>
    <x v="6"/>
    <n v="0"/>
    <n v="0"/>
    <n v="0"/>
    <n v="0"/>
    <n v="0"/>
    <n v="0"/>
    <n v="0"/>
    <n v="0"/>
    <n v="0"/>
    <n v="0"/>
    <n v="0"/>
    <n v="0"/>
    <n v="0"/>
    <n v="0"/>
    <n v="0"/>
    <n v="0"/>
    <n v="0"/>
    <n v="0"/>
    <n v="0"/>
    <n v="0"/>
    <n v="0"/>
    <n v="2"/>
    <n v="2"/>
    <n v="1"/>
    <m/>
    <n v="3"/>
    <n v="0"/>
    <n v="0"/>
    <n v="0"/>
    <m/>
  </r>
  <r>
    <n v="205001045"/>
    <x v="144"/>
    <x v="1"/>
    <m/>
    <x v="4"/>
    <x v="15"/>
    <x v="11"/>
    <n v="108.8"/>
    <s v="Sharon Bibbo"/>
    <x v="7"/>
    <m/>
    <m/>
    <m/>
    <m/>
    <m/>
    <m/>
    <m/>
    <m/>
    <m/>
    <m/>
    <m/>
    <m/>
    <m/>
    <m/>
    <m/>
    <n v="2"/>
    <n v="21"/>
    <n v="13"/>
    <n v="12"/>
    <n v="0"/>
    <n v="14"/>
    <n v="12"/>
    <n v="22"/>
    <n v="13"/>
    <n v="0"/>
    <n v="0"/>
    <n v="0"/>
    <n v="0"/>
    <n v="0"/>
    <n v="0"/>
  </r>
  <r>
    <n v="205001045"/>
    <x v="144"/>
    <x v="1"/>
    <m/>
    <x v="4"/>
    <x v="15"/>
    <x v="11"/>
    <n v="108.8"/>
    <s v="Sharon Bibbo"/>
    <x v="8"/>
    <n v="0"/>
    <n v="0"/>
    <n v="0"/>
    <n v="0"/>
    <m/>
    <n v="0"/>
    <n v="0"/>
    <n v="0"/>
    <n v="0"/>
    <n v="0"/>
    <n v="0"/>
    <n v="0"/>
    <n v="0"/>
    <n v="0"/>
    <n v="0"/>
    <n v="2"/>
    <n v="16"/>
    <n v="28"/>
    <n v="19"/>
    <m/>
    <n v="14"/>
    <n v="10"/>
    <n v="12"/>
    <n v="12"/>
    <m/>
    <n v="1.1506849315068504"/>
    <n v="-10.931506849315067"/>
    <n v="-22.767123287671232"/>
    <n v="-37.315068493150683"/>
    <m/>
  </r>
  <r>
    <n v="205001045"/>
    <x v="144"/>
    <x v="1"/>
    <m/>
    <x v="4"/>
    <x v="15"/>
    <x v="11"/>
    <n v="108.8"/>
    <s v="Sharon Bibbo"/>
    <x v="9"/>
    <n v="0"/>
    <n v="0"/>
    <n v="0"/>
    <n v="0"/>
    <m/>
    <n v="0"/>
    <n v="0"/>
    <n v="0"/>
    <n v="0"/>
    <n v="0"/>
    <n v="0"/>
    <n v="0"/>
    <n v="0"/>
    <n v="0"/>
    <n v="0"/>
    <n v="2"/>
    <n v="16"/>
    <n v="28"/>
    <n v="19"/>
    <m/>
    <n v="14"/>
    <n v="10"/>
    <n v="12"/>
    <n v="12"/>
    <m/>
    <n v="11.15068493150685"/>
    <n v="9.0684931506849349"/>
    <n v="7.2328767123287729"/>
    <n v="7.684931506849324"/>
    <m/>
  </r>
  <r>
    <n v="205001045"/>
    <x v="144"/>
    <x v="1"/>
    <m/>
    <x v="4"/>
    <x v="15"/>
    <x v="11"/>
    <n v="108.8"/>
    <s v="Sharon Bibbo"/>
    <x v="10"/>
    <n v="0"/>
    <n v="0"/>
    <n v="0"/>
    <n v="0"/>
    <n v="0"/>
    <n v="0"/>
    <n v="0"/>
    <n v="0"/>
    <n v="0"/>
    <n v="0"/>
    <n v="0"/>
    <n v="0"/>
    <n v="0"/>
    <n v="0"/>
    <n v="0"/>
    <n v="217.6"/>
    <n v="1740.8"/>
    <n v="3046.4"/>
    <n v="2067.1999999999998"/>
    <m/>
    <n v="1523.2"/>
    <n v="1088"/>
    <n v="1305.5999999999999"/>
    <n v="1305.5999999999999"/>
    <m/>
    <n v="1213.1945205479453"/>
    <n v="986.65205479452084"/>
    <n v="786.93698630137044"/>
    <n v="836.12054794520645"/>
    <m/>
  </r>
  <r>
    <n v="205001045"/>
    <x v="144"/>
    <x v="1"/>
    <m/>
    <x v="4"/>
    <x v="15"/>
    <x v="11"/>
    <n v="108.8"/>
    <s v="Sharon Bibbo"/>
    <x v="11"/>
    <m/>
    <m/>
    <m/>
    <m/>
    <n v="0"/>
    <m/>
    <m/>
    <m/>
    <m/>
    <n v="0"/>
    <m/>
    <m/>
    <m/>
    <n v="0"/>
    <n v="0"/>
    <n v="217.6"/>
    <n v="1740.8"/>
    <n v="3046.4"/>
    <n v="2067.1999999999998"/>
    <m/>
    <n v="1523.2"/>
    <n v="1088"/>
    <n v="1305.5999999999999"/>
    <n v="1305.5999999999999"/>
    <m/>
    <n v="125.19452054794532"/>
    <n v="0"/>
    <n v="0"/>
    <n v="0"/>
    <m/>
  </r>
  <r>
    <n v="205001045"/>
    <x v="144"/>
    <x v="1"/>
    <m/>
    <x v="4"/>
    <x v="15"/>
    <x v="11"/>
    <n v="108.8"/>
    <s v="Sharon Bibbo"/>
    <x v="12"/>
    <m/>
    <m/>
    <m/>
    <m/>
    <m/>
    <m/>
    <m/>
    <m/>
    <m/>
    <m/>
    <m/>
    <m/>
    <m/>
    <m/>
    <n v="0"/>
    <n v="4"/>
    <n v="35"/>
    <n v="25"/>
    <n v="3"/>
    <n v="67"/>
    <n v="9"/>
    <n v="8"/>
    <n v="23"/>
    <n v="14"/>
    <n v="0"/>
    <n v="10"/>
    <n v="10"/>
    <n v="10"/>
    <n v="15"/>
    <n v="0"/>
  </r>
  <r>
    <n v="205001046"/>
    <x v="145"/>
    <x v="1"/>
    <m/>
    <x v="4"/>
    <x v="15"/>
    <x v="11"/>
    <n v="104.02"/>
    <s v="Sharon Bibbo"/>
    <x v="0"/>
    <m/>
    <m/>
    <m/>
    <m/>
    <m/>
    <m/>
    <m/>
    <m/>
    <m/>
    <n v="0"/>
    <m/>
    <m/>
    <m/>
    <m/>
    <n v="0"/>
    <n v="0"/>
    <n v="0"/>
    <n v="0"/>
    <n v="0"/>
    <m/>
    <n v="0"/>
    <n v="0"/>
    <n v="0"/>
    <n v="0"/>
    <m/>
    <n v="0"/>
    <n v="0"/>
    <n v="0"/>
    <n v="0"/>
    <m/>
  </r>
  <r>
    <n v="205001046"/>
    <x v="145"/>
    <x v="1"/>
    <m/>
    <x v="4"/>
    <x v="15"/>
    <x v="11"/>
    <n v="104.02"/>
    <s v="Sharon Bibbo"/>
    <x v="1"/>
    <m/>
    <m/>
    <m/>
    <m/>
    <m/>
    <m/>
    <m/>
    <m/>
    <m/>
    <n v="0"/>
    <m/>
    <m/>
    <m/>
    <m/>
    <n v="0"/>
    <n v="0"/>
    <n v="0"/>
    <n v="0"/>
    <n v="0"/>
    <m/>
    <n v="0"/>
    <n v="0"/>
    <n v="0"/>
    <n v="0"/>
    <m/>
    <n v="0"/>
    <n v="0"/>
    <n v="0"/>
    <n v="0"/>
    <m/>
  </r>
  <r>
    <n v="205001046"/>
    <x v="145"/>
    <x v="1"/>
    <m/>
    <x v="4"/>
    <x v="15"/>
    <x v="11"/>
    <n v="104.02"/>
    <s v="Sharon Bibbo"/>
    <x v="2"/>
    <m/>
    <m/>
    <m/>
    <m/>
    <m/>
    <m/>
    <m/>
    <m/>
    <m/>
    <n v="0"/>
    <m/>
    <m/>
    <m/>
    <m/>
    <n v="0"/>
    <n v="7"/>
    <n v="65"/>
    <n v="66"/>
    <n v="7"/>
    <n v="145"/>
    <n v="0"/>
    <n v="0"/>
    <n v="0"/>
    <n v="0"/>
    <n v="0"/>
    <n v="0"/>
    <n v="0"/>
    <n v="0"/>
    <n v="0"/>
    <n v="0"/>
  </r>
  <r>
    <n v="205001046"/>
    <x v="145"/>
    <x v="1"/>
    <m/>
    <x v="4"/>
    <x v="15"/>
    <x v="11"/>
    <n v="104.02"/>
    <s v="Sharon Bibbo"/>
    <x v="3"/>
    <n v="0"/>
    <n v="0"/>
    <n v="0"/>
    <n v="0"/>
    <m/>
    <n v="0"/>
    <n v="0"/>
    <n v="0"/>
    <n v="0"/>
    <m/>
    <n v="0"/>
    <n v="0"/>
    <n v="0"/>
    <n v="0"/>
    <m/>
    <n v="0"/>
    <n v="0"/>
    <n v="0"/>
    <n v="0"/>
    <n v="0"/>
    <n v="0"/>
    <n v="0"/>
    <n v="0"/>
    <n v="0"/>
    <n v="0"/>
    <n v="0"/>
    <n v="0"/>
    <n v="0"/>
    <n v="0"/>
    <n v="0"/>
  </r>
  <r>
    <n v="205001046"/>
    <x v="145"/>
    <x v="1"/>
    <m/>
    <x v="4"/>
    <x v="15"/>
    <x v="11"/>
    <n v="104.02"/>
    <s v="Sharon Bibbo"/>
    <x v="4"/>
    <m/>
    <m/>
    <m/>
    <m/>
    <m/>
    <m/>
    <m/>
    <m/>
    <m/>
    <n v="0"/>
    <m/>
    <m/>
    <m/>
    <m/>
    <n v="0"/>
    <n v="7"/>
    <n v="65"/>
    <n v="66"/>
    <n v="7"/>
    <n v="145"/>
    <n v="0"/>
    <n v="0"/>
    <n v="0"/>
    <n v="0"/>
    <n v="0"/>
    <n v="0"/>
    <n v="0"/>
    <n v="0"/>
    <n v="0"/>
    <n v="0"/>
  </r>
  <r>
    <n v="205001046"/>
    <x v="145"/>
    <x v="1"/>
    <m/>
    <x v="4"/>
    <x v="15"/>
    <x v="11"/>
    <n v="104.02"/>
    <s v="Sharon Bibbo"/>
    <x v="5"/>
    <n v="0"/>
    <n v="0"/>
    <n v="0"/>
    <n v="0"/>
    <m/>
    <n v="0"/>
    <n v="0"/>
    <n v="0"/>
    <n v="0"/>
    <n v="0"/>
    <n v="0"/>
    <n v="0"/>
    <n v="0"/>
    <n v="0"/>
    <n v="0"/>
    <n v="0"/>
    <n v="4"/>
    <n v="17"/>
    <n v="2"/>
    <n v="23"/>
    <n v="4"/>
    <n v="13"/>
    <n v="4"/>
    <n v="11"/>
    <n v="0"/>
    <n v="9.6438356164383556"/>
    <n v="10.739726027397261"/>
    <n v="10.520547945205479"/>
    <n v="12.931506849315067"/>
    <n v="0"/>
  </r>
  <r>
    <n v="205001046"/>
    <x v="145"/>
    <x v="1"/>
    <m/>
    <x v="4"/>
    <x v="15"/>
    <x v="11"/>
    <n v="104.02"/>
    <s v="Sharon Bibbo"/>
    <x v="6"/>
    <n v="0"/>
    <n v="0"/>
    <n v="0"/>
    <n v="0"/>
    <n v="0"/>
    <n v="0"/>
    <n v="0"/>
    <n v="0"/>
    <n v="0"/>
    <n v="0"/>
    <n v="0"/>
    <n v="0"/>
    <n v="0"/>
    <n v="0"/>
    <n v="0"/>
    <n v="0"/>
    <n v="0"/>
    <n v="0"/>
    <n v="0"/>
    <n v="0"/>
    <n v="0"/>
    <n v="2"/>
    <n v="2"/>
    <n v="0"/>
    <m/>
    <n v="0"/>
    <n v="0"/>
    <n v="0"/>
    <n v="0"/>
    <m/>
  </r>
  <r>
    <n v="205001046"/>
    <x v="145"/>
    <x v="1"/>
    <m/>
    <x v="4"/>
    <x v="15"/>
    <x v="11"/>
    <n v="104.02"/>
    <s v="Sharon Bibbo"/>
    <x v="7"/>
    <m/>
    <m/>
    <m/>
    <m/>
    <m/>
    <m/>
    <m/>
    <m/>
    <m/>
    <m/>
    <m/>
    <m/>
    <m/>
    <m/>
    <m/>
    <n v="5"/>
    <n v="6"/>
    <n v="20"/>
    <n v="8"/>
    <n v="0"/>
    <n v="9"/>
    <n v="14"/>
    <n v="12"/>
    <n v="14"/>
    <n v="0"/>
    <n v="0"/>
    <n v="0"/>
    <n v="0"/>
    <n v="0"/>
    <n v="0"/>
  </r>
  <r>
    <n v="205001046"/>
    <x v="145"/>
    <x v="1"/>
    <m/>
    <x v="4"/>
    <x v="15"/>
    <x v="11"/>
    <n v="104.02"/>
    <s v="Sharon Bibbo"/>
    <x v="8"/>
    <n v="0"/>
    <n v="0"/>
    <n v="0"/>
    <n v="0"/>
    <m/>
    <n v="0"/>
    <n v="0"/>
    <n v="0"/>
    <n v="0"/>
    <n v="0"/>
    <n v="0"/>
    <n v="0"/>
    <n v="0"/>
    <n v="0"/>
    <n v="0"/>
    <n v="2"/>
    <n v="61"/>
    <n v="85"/>
    <n v="106"/>
    <m/>
    <n v="97"/>
    <n v="83"/>
    <n v="71"/>
    <n v="57"/>
    <m/>
    <n v="47.356164383561648"/>
    <n v="36.616438356164387"/>
    <n v="26.095890410958908"/>
    <n v="13.164383561643842"/>
    <m/>
  </r>
  <r>
    <n v="205001046"/>
    <x v="145"/>
    <x v="1"/>
    <m/>
    <x v="4"/>
    <x v="15"/>
    <x v="11"/>
    <n v="104.02"/>
    <s v="Sharon Bibbo"/>
    <x v="9"/>
    <n v="0"/>
    <n v="0"/>
    <n v="0"/>
    <n v="0"/>
    <m/>
    <n v="0"/>
    <n v="0"/>
    <n v="0"/>
    <n v="0"/>
    <n v="0"/>
    <n v="0"/>
    <n v="0"/>
    <n v="0"/>
    <n v="0"/>
    <n v="0"/>
    <n v="2"/>
    <n v="61"/>
    <n v="85"/>
    <n v="106"/>
    <m/>
    <n v="97"/>
    <n v="83"/>
    <n v="71"/>
    <n v="57"/>
    <m/>
    <n v="47.356164383561648"/>
    <n v="36.616438356164387"/>
    <n v="26.095890410958908"/>
    <n v="13.164383561643842"/>
    <m/>
  </r>
  <r>
    <n v="205001046"/>
    <x v="145"/>
    <x v="1"/>
    <m/>
    <x v="4"/>
    <x v="15"/>
    <x v="11"/>
    <n v="104.02"/>
    <s v="Sharon Bibbo"/>
    <x v="10"/>
    <n v="0"/>
    <n v="0"/>
    <n v="0"/>
    <n v="0"/>
    <n v="0"/>
    <n v="0"/>
    <n v="0"/>
    <n v="0"/>
    <n v="0"/>
    <n v="0"/>
    <n v="0"/>
    <n v="0"/>
    <n v="0"/>
    <n v="0"/>
    <n v="0"/>
    <n v="208.04"/>
    <n v="6345.2199999999993"/>
    <n v="8841.6999999999989"/>
    <n v="11026.119999999999"/>
    <m/>
    <n v="10089.94"/>
    <n v="8633.66"/>
    <n v="7385.42"/>
    <n v="5929.1399999999994"/>
    <m/>
    <n v="4925.9882191780825"/>
    <n v="3808.8419178082195"/>
    <n v="2714.4945205479457"/>
    <n v="1369.3591780821923"/>
    <m/>
  </r>
  <r>
    <n v="205001046"/>
    <x v="145"/>
    <x v="1"/>
    <m/>
    <x v="4"/>
    <x v="15"/>
    <x v="11"/>
    <n v="104.02"/>
    <s v="Sharon Bibbo"/>
    <x v="11"/>
    <m/>
    <m/>
    <m/>
    <m/>
    <n v="0"/>
    <m/>
    <m/>
    <m/>
    <m/>
    <n v="0"/>
    <m/>
    <m/>
    <m/>
    <n v="0"/>
    <n v="0"/>
    <n v="208.04"/>
    <n v="6345.2199999999993"/>
    <n v="8841.6999999999989"/>
    <n v="11026.119999999999"/>
    <m/>
    <n v="10089.94"/>
    <n v="8633.66"/>
    <n v="7385.42"/>
    <n v="5929.1399999999994"/>
    <m/>
    <n v="4925.9882191780825"/>
    <n v="3808.8419178082195"/>
    <n v="2714.4945205479457"/>
    <n v="1369.3591780821923"/>
    <m/>
  </r>
  <r>
    <n v="205001046"/>
    <x v="145"/>
    <x v="1"/>
    <m/>
    <x v="4"/>
    <x v="15"/>
    <x v="11"/>
    <n v="104.02"/>
    <s v="Sharon Bibbo"/>
    <x v="12"/>
    <m/>
    <m/>
    <m/>
    <m/>
    <m/>
    <m/>
    <m/>
    <m/>
    <m/>
    <m/>
    <m/>
    <m/>
    <m/>
    <m/>
    <n v="0"/>
    <n v="7"/>
    <n v="65"/>
    <n v="66"/>
    <n v="7"/>
    <n v="145"/>
    <n v="0"/>
    <n v="0"/>
    <n v="0"/>
    <n v="0"/>
    <n v="0"/>
    <n v="0"/>
    <n v="0"/>
    <n v="0"/>
    <n v="0"/>
    <n v="0"/>
  </r>
  <r>
    <n v="205001103"/>
    <x v="146"/>
    <x v="1"/>
    <m/>
    <x v="1"/>
    <x v="17"/>
    <x v="11"/>
    <n v="80.989999999999995"/>
    <s v="Vicky Allen"/>
    <x v="0"/>
    <m/>
    <m/>
    <m/>
    <m/>
    <m/>
    <m/>
    <m/>
    <m/>
    <m/>
    <n v="0"/>
    <m/>
    <m/>
    <m/>
    <m/>
    <n v="0"/>
    <n v="0"/>
    <n v="0"/>
    <n v="0"/>
    <n v="0"/>
    <m/>
    <n v="0"/>
    <n v="0"/>
    <n v="0"/>
    <n v="0"/>
    <m/>
    <n v="0"/>
    <n v="0"/>
    <n v="-6"/>
    <n v="-6"/>
    <m/>
  </r>
  <r>
    <n v="205001103"/>
    <x v="146"/>
    <x v="1"/>
    <m/>
    <x v="1"/>
    <x v="17"/>
    <x v="11"/>
    <n v="80.989999999999995"/>
    <s v="Vicky Allen"/>
    <x v="1"/>
    <m/>
    <m/>
    <m/>
    <m/>
    <m/>
    <m/>
    <m/>
    <m/>
    <m/>
    <n v="0"/>
    <m/>
    <m/>
    <m/>
    <m/>
    <n v="0"/>
    <n v="0"/>
    <n v="0"/>
    <n v="0"/>
    <n v="0"/>
    <m/>
    <n v="0"/>
    <n v="0"/>
    <n v="0"/>
    <n v="0"/>
    <m/>
    <n v="-5"/>
    <n v="-5"/>
    <n v="1"/>
    <n v="1"/>
    <m/>
  </r>
  <r>
    <n v="205001103"/>
    <x v="146"/>
    <x v="1"/>
    <m/>
    <x v="1"/>
    <x v="17"/>
    <x v="11"/>
    <n v="80.989999999999995"/>
    <s v="Vicky Allen"/>
    <x v="2"/>
    <m/>
    <m/>
    <m/>
    <m/>
    <m/>
    <m/>
    <m/>
    <m/>
    <m/>
    <n v="0"/>
    <m/>
    <m/>
    <m/>
    <m/>
    <n v="0"/>
    <n v="0"/>
    <n v="0"/>
    <n v="0"/>
    <n v="0"/>
    <n v="0"/>
    <n v="0"/>
    <n v="0"/>
    <n v="15"/>
    <n v="5"/>
    <n v="0"/>
    <n v="0"/>
    <n v="0"/>
    <n v="0"/>
    <n v="0"/>
    <n v="0"/>
  </r>
  <r>
    <n v="205001103"/>
    <x v="146"/>
    <x v="1"/>
    <m/>
    <x v="1"/>
    <x v="17"/>
    <x v="11"/>
    <n v="80.989999999999995"/>
    <s v="Vicky Allen"/>
    <x v="3"/>
    <n v="0"/>
    <n v="0"/>
    <n v="0"/>
    <n v="0"/>
    <m/>
    <n v="0"/>
    <n v="0"/>
    <n v="0"/>
    <n v="0"/>
    <m/>
    <n v="0"/>
    <n v="0"/>
    <n v="0"/>
    <n v="0"/>
    <m/>
    <n v="0"/>
    <n v="0"/>
    <n v="0"/>
    <n v="0"/>
    <n v="0"/>
    <n v="0"/>
    <n v="0"/>
    <n v="0"/>
    <n v="0"/>
    <n v="0"/>
    <n v="5"/>
    <n v="5"/>
    <n v="5"/>
    <n v="5"/>
    <n v="0"/>
  </r>
  <r>
    <n v="205001103"/>
    <x v="146"/>
    <x v="1"/>
    <m/>
    <x v="1"/>
    <x v="17"/>
    <x v="11"/>
    <n v="80.989999999999995"/>
    <s v="Vicky Allen"/>
    <x v="4"/>
    <m/>
    <m/>
    <m/>
    <m/>
    <m/>
    <m/>
    <m/>
    <m/>
    <m/>
    <n v="0"/>
    <m/>
    <m/>
    <m/>
    <m/>
    <n v="0"/>
    <n v="0"/>
    <n v="0"/>
    <n v="0"/>
    <n v="0"/>
    <n v="0"/>
    <n v="0"/>
    <n v="0"/>
    <n v="15"/>
    <n v="5"/>
    <n v="0"/>
    <n v="5"/>
    <n v="5"/>
    <n v="5"/>
    <n v="5"/>
    <n v="0"/>
  </r>
  <r>
    <n v="205001103"/>
    <x v="146"/>
    <x v="1"/>
    <m/>
    <x v="1"/>
    <x v="17"/>
    <x v="11"/>
    <n v="80.989999999999995"/>
    <s v="Vicky Allen"/>
    <x v="5"/>
    <n v="0"/>
    <n v="0"/>
    <n v="0"/>
    <n v="0"/>
    <m/>
    <n v="0"/>
    <n v="0"/>
    <n v="0"/>
    <n v="0"/>
    <n v="0"/>
    <n v="0"/>
    <n v="0"/>
    <n v="0"/>
    <n v="0"/>
    <n v="0"/>
    <n v="0"/>
    <n v="0"/>
    <n v="0"/>
    <n v="0"/>
    <n v="0"/>
    <n v="0"/>
    <n v="0"/>
    <n v="0"/>
    <n v="0"/>
    <n v="0"/>
    <n v="5.5"/>
    <n v="6.25"/>
    <n v="6"/>
    <n v="7.25"/>
    <n v="0"/>
  </r>
  <r>
    <n v="205001103"/>
    <x v="146"/>
    <x v="1"/>
    <m/>
    <x v="1"/>
    <x v="17"/>
    <x v="11"/>
    <n v="80.989999999999995"/>
    <s v="Vicky Allen"/>
    <x v="6"/>
    <n v="0"/>
    <n v="0"/>
    <n v="0"/>
    <n v="0"/>
    <n v="0"/>
    <n v="0"/>
    <n v="0"/>
    <n v="0"/>
    <n v="0"/>
    <n v="0"/>
    <n v="0"/>
    <n v="0"/>
    <n v="0"/>
    <n v="0"/>
    <n v="0"/>
    <n v="0"/>
    <n v="0"/>
    <n v="0"/>
    <n v="0"/>
    <n v="0"/>
    <n v="0"/>
    <n v="0"/>
    <n v="0"/>
    <n v="0"/>
    <m/>
    <n v="0"/>
    <n v="0"/>
    <n v="0"/>
    <n v="0"/>
    <m/>
  </r>
  <r>
    <n v="205001103"/>
    <x v="146"/>
    <x v="1"/>
    <m/>
    <x v="1"/>
    <x v="17"/>
    <x v="11"/>
    <n v="80.989999999999995"/>
    <s v="Vicky Allen"/>
    <x v="7"/>
    <m/>
    <m/>
    <m/>
    <m/>
    <m/>
    <m/>
    <m/>
    <m/>
    <m/>
    <m/>
    <m/>
    <m/>
    <m/>
    <m/>
    <m/>
    <n v="0"/>
    <n v="0"/>
    <n v="0"/>
    <n v="0"/>
    <n v="0"/>
    <n v="0"/>
    <n v="0"/>
    <n v="0"/>
    <n v="1"/>
    <n v="0"/>
    <n v="0"/>
    <n v="0"/>
    <n v="0"/>
    <n v="0"/>
    <n v="0"/>
  </r>
  <r>
    <n v="205001103"/>
    <x v="146"/>
    <x v="1"/>
    <m/>
    <x v="1"/>
    <x v="17"/>
    <x v="11"/>
    <n v="80.989999999999995"/>
    <s v="Vicky Allen"/>
    <x v="8"/>
    <n v="0"/>
    <n v="0"/>
    <n v="0"/>
    <n v="0"/>
    <m/>
    <n v="0"/>
    <n v="0"/>
    <n v="0"/>
    <n v="0"/>
    <n v="0"/>
    <n v="0"/>
    <n v="0"/>
    <n v="0"/>
    <n v="0"/>
    <n v="0"/>
    <n v="0"/>
    <n v="0"/>
    <n v="0"/>
    <n v="0"/>
    <m/>
    <n v="0"/>
    <n v="0"/>
    <n v="14"/>
    <n v="22"/>
    <m/>
    <n v="16.5"/>
    <n v="10.25"/>
    <n v="4.25"/>
    <n v="-3"/>
    <m/>
  </r>
  <r>
    <n v="205001103"/>
    <x v="146"/>
    <x v="1"/>
    <m/>
    <x v="1"/>
    <x v="17"/>
    <x v="11"/>
    <n v="80.989999999999995"/>
    <s v="Vicky Allen"/>
    <x v="9"/>
    <n v="0"/>
    <n v="0"/>
    <n v="0"/>
    <n v="0"/>
    <m/>
    <n v="0"/>
    <n v="0"/>
    <n v="0"/>
    <n v="0"/>
    <n v="0"/>
    <n v="0"/>
    <n v="0"/>
    <n v="0"/>
    <n v="0"/>
    <n v="0"/>
    <n v="0"/>
    <n v="0"/>
    <n v="0"/>
    <n v="0"/>
    <m/>
    <n v="0"/>
    <n v="0"/>
    <n v="14"/>
    <n v="22"/>
    <m/>
    <n v="16.5"/>
    <n v="10.25"/>
    <n v="10.25"/>
    <n v="9"/>
    <m/>
  </r>
  <r>
    <n v="205001103"/>
    <x v="146"/>
    <x v="1"/>
    <m/>
    <x v="1"/>
    <x v="17"/>
    <x v="11"/>
    <n v="80.989999999999995"/>
    <s v="Vicky Allen"/>
    <x v="10"/>
    <n v="0"/>
    <n v="0"/>
    <n v="0"/>
    <n v="0"/>
    <n v="0"/>
    <n v="0"/>
    <n v="0"/>
    <n v="0"/>
    <n v="0"/>
    <n v="0"/>
    <n v="0"/>
    <n v="0"/>
    <n v="0"/>
    <n v="0"/>
    <n v="0"/>
    <n v="0"/>
    <n v="0"/>
    <n v="0"/>
    <n v="0"/>
    <m/>
    <n v="0"/>
    <n v="0"/>
    <n v="1133.8599999999999"/>
    <n v="1781.78"/>
    <m/>
    <n v="1336.3349999999998"/>
    <n v="830.14749999999992"/>
    <n v="830.14749999999992"/>
    <n v="728.91"/>
    <m/>
  </r>
  <r>
    <n v="205001103"/>
    <x v="146"/>
    <x v="1"/>
    <m/>
    <x v="1"/>
    <x v="17"/>
    <x v="11"/>
    <n v="80.989999999999995"/>
    <s v="Vicky Allen"/>
    <x v="11"/>
    <m/>
    <m/>
    <m/>
    <m/>
    <m/>
    <m/>
    <m/>
    <m/>
    <m/>
    <n v="0"/>
    <m/>
    <m/>
    <m/>
    <m/>
    <n v="0"/>
    <m/>
    <m/>
    <m/>
    <m/>
    <m/>
    <n v="0"/>
    <n v="0"/>
    <n v="1133.8599999999999"/>
    <n v="1781.78"/>
    <m/>
    <n v="1336.3349999999998"/>
    <n v="830.14749999999992"/>
    <n v="344.20749999999998"/>
    <n v="0"/>
    <m/>
  </r>
  <r>
    <n v="205001103"/>
    <x v="146"/>
    <x v="1"/>
    <m/>
    <x v="1"/>
    <x v="17"/>
    <x v="11"/>
    <n v="80.989999999999995"/>
    <s v="Vicky Allen"/>
    <x v="12"/>
    <m/>
    <m/>
    <m/>
    <m/>
    <m/>
    <m/>
    <m/>
    <m/>
    <m/>
    <m/>
    <m/>
    <m/>
    <m/>
    <n v="0"/>
    <m/>
    <m/>
    <m/>
    <m/>
    <n v="0"/>
    <n v="0"/>
    <n v="0"/>
    <n v="0"/>
    <n v="15"/>
    <n v="5"/>
    <n v="0"/>
    <n v="0"/>
    <n v="0"/>
    <n v="6"/>
    <n v="6"/>
    <n v="0"/>
  </r>
  <r>
    <n v="205001104"/>
    <x v="147"/>
    <x v="1"/>
    <m/>
    <x v="1"/>
    <x v="17"/>
    <x v="12"/>
    <n v="509.25"/>
    <s v="Vicky Allen"/>
    <x v="0"/>
    <m/>
    <m/>
    <m/>
    <m/>
    <m/>
    <m/>
    <m/>
    <m/>
    <m/>
    <n v="0"/>
    <m/>
    <m/>
    <m/>
    <m/>
    <n v="0"/>
    <n v="0"/>
    <n v="0"/>
    <n v="0"/>
    <n v="0"/>
    <m/>
    <n v="0"/>
    <n v="0"/>
    <n v="0"/>
    <n v="0"/>
    <m/>
    <n v="-4"/>
    <n v="-5"/>
    <n v="-4"/>
    <n v="-4"/>
    <m/>
  </r>
  <r>
    <n v="205001104"/>
    <x v="147"/>
    <x v="1"/>
    <m/>
    <x v="1"/>
    <x v="17"/>
    <x v="12"/>
    <n v="509.25"/>
    <s v="Vicky Allen"/>
    <x v="1"/>
    <m/>
    <m/>
    <m/>
    <m/>
    <m/>
    <m/>
    <m/>
    <m/>
    <m/>
    <n v="0"/>
    <m/>
    <m/>
    <m/>
    <m/>
    <n v="0"/>
    <n v="0"/>
    <n v="0"/>
    <n v="0"/>
    <n v="0"/>
    <m/>
    <n v="0"/>
    <n v="0"/>
    <n v="0"/>
    <n v="0"/>
    <m/>
    <n v="-2"/>
    <n v="-1"/>
    <n v="-2"/>
    <n v="-2"/>
    <m/>
  </r>
  <r>
    <n v="205001104"/>
    <x v="147"/>
    <x v="1"/>
    <m/>
    <x v="1"/>
    <x v="17"/>
    <x v="12"/>
    <n v="509.25"/>
    <s v="Vicky Allen"/>
    <x v="2"/>
    <m/>
    <m/>
    <m/>
    <m/>
    <m/>
    <m/>
    <m/>
    <m/>
    <m/>
    <n v="0"/>
    <m/>
    <m/>
    <m/>
    <m/>
    <n v="0"/>
    <n v="0"/>
    <n v="0"/>
    <n v="0"/>
    <n v="0"/>
    <n v="0"/>
    <n v="0"/>
    <n v="0"/>
    <n v="27"/>
    <n v="6"/>
    <n v="0"/>
    <n v="0"/>
    <n v="0"/>
    <n v="0"/>
    <n v="0"/>
    <n v="0"/>
  </r>
  <r>
    <n v="205001104"/>
    <x v="147"/>
    <x v="1"/>
    <m/>
    <x v="1"/>
    <x v="17"/>
    <x v="12"/>
    <n v="509.25"/>
    <s v="Vicky Allen"/>
    <x v="3"/>
    <n v="0"/>
    <n v="0"/>
    <n v="0"/>
    <n v="0"/>
    <m/>
    <n v="0"/>
    <n v="0"/>
    <n v="0"/>
    <n v="0"/>
    <m/>
    <n v="0"/>
    <n v="0"/>
    <n v="0"/>
    <n v="0"/>
    <m/>
    <n v="0"/>
    <n v="0"/>
    <n v="0"/>
    <n v="0"/>
    <n v="0"/>
    <n v="0"/>
    <n v="0"/>
    <n v="0"/>
    <n v="0"/>
    <n v="0"/>
    <n v="6"/>
    <n v="6"/>
    <n v="6"/>
    <n v="6"/>
    <n v="0"/>
  </r>
  <r>
    <n v="205001104"/>
    <x v="147"/>
    <x v="1"/>
    <m/>
    <x v="1"/>
    <x v="17"/>
    <x v="12"/>
    <n v="509.25"/>
    <s v="Vicky Allen"/>
    <x v="4"/>
    <m/>
    <m/>
    <m/>
    <m/>
    <m/>
    <m/>
    <m/>
    <m/>
    <m/>
    <n v="0"/>
    <m/>
    <m/>
    <m/>
    <m/>
    <n v="0"/>
    <n v="0"/>
    <n v="0"/>
    <n v="0"/>
    <n v="0"/>
    <n v="0"/>
    <n v="0"/>
    <n v="0"/>
    <n v="27"/>
    <n v="6"/>
    <n v="0"/>
    <n v="6"/>
    <n v="6"/>
    <n v="6"/>
    <n v="6"/>
    <n v="0"/>
  </r>
  <r>
    <n v="205001104"/>
    <x v="147"/>
    <x v="1"/>
    <m/>
    <x v="1"/>
    <x v="17"/>
    <x v="12"/>
    <n v="509.25"/>
    <s v="Vicky Allen"/>
    <x v="5"/>
    <n v="0"/>
    <n v="0"/>
    <n v="0"/>
    <n v="0"/>
    <m/>
    <n v="0"/>
    <n v="0"/>
    <n v="0"/>
    <n v="0"/>
    <n v="0"/>
    <n v="0"/>
    <n v="0"/>
    <n v="0"/>
    <n v="0"/>
    <n v="0"/>
    <n v="0"/>
    <n v="0"/>
    <n v="0"/>
    <n v="0"/>
    <n v="0"/>
    <n v="0"/>
    <n v="2"/>
    <n v="1"/>
    <n v="4"/>
    <n v="0"/>
    <n v="5.5"/>
    <n v="6.25"/>
    <n v="6"/>
    <n v="7.25"/>
    <n v="0"/>
  </r>
  <r>
    <n v="205001104"/>
    <x v="147"/>
    <x v="1"/>
    <m/>
    <x v="1"/>
    <x v="17"/>
    <x v="12"/>
    <n v="509.25"/>
    <s v="Vicky Allen"/>
    <x v="6"/>
    <n v="0"/>
    <n v="0"/>
    <n v="0"/>
    <n v="0"/>
    <n v="0"/>
    <n v="0"/>
    <n v="0"/>
    <n v="0"/>
    <n v="0"/>
    <n v="0"/>
    <n v="0"/>
    <n v="0"/>
    <n v="0"/>
    <n v="0"/>
    <n v="0"/>
    <n v="0"/>
    <n v="0"/>
    <n v="0"/>
    <n v="0"/>
    <n v="0"/>
    <n v="0"/>
    <n v="0"/>
    <n v="1"/>
    <n v="0"/>
    <m/>
    <n v="0"/>
    <n v="0"/>
    <n v="0"/>
    <n v="0"/>
    <m/>
  </r>
  <r>
    <n v="205001104"/>
    <x v="147"/>
    <x v="1"/>
    <m/>
    <x v="1"/>
    <x v="17"/>
    <x v="12"/>
    <n v="509.25"/>
    <s v="Vicky Allen"/>
    <x v="7"/>
    <m/>
    <m/>
    <m/>
    <m/>
    <m/>
    <m/>
    <m/>
    <m/>
    <m/>
    <m/>
    <m/>
    <m/>
    <m/>
    <m/>
    <m/>
    <n v="0"/>
    <n v="0"/>
    <n v="0"/>
    <n v="0"/>
    <n v="0"/>
    <n v="0"/>
    <n v="2"/>
    <n v="9"/>
    <n v="4"/>
    <n v="0"/>
    <n v="0"/>
    <n v="0"/>
    <n v="0"/>
    <n v="0"/>
    <n v="0"/>
  </r>
  <r>
    <n v="205001104"/>
    <x v="147"/>
    <x v="1"/>
    <m/>
    <x v="1"/>
    <x v="17"/>
    <x v="12"/>
    <n v="509.25"/>
    <s v="Vicky Allen"/>
    <x v="8"/>
    <n v="0"/>
    <n v="0"/>
    <n v="0"/>
    <n v="0"/>
    <m/>
    <n v="0"/>
    <n v="0"/>
    <n v="0"/>
    <n v="0"/>
    <n v="0"/>
    <n v="0"/>
    <n v="0"/>
    <n v="0"/>
    <n v="0"/>
    <n v="0"/>
    <n v="0"/>
    <n v="0"/>
    <n v="0"/>
    <n v="0"/>
    <m/>
    <n v="0"/>
    <n v="7"/>
    <n v="25"/>
    <n v="27"/>
    <m/>
    <n v="21.5"/>
    <n v="15.25"/>
    <n v="9.25"/>
    <n v="2"/>
    <m/>
  </r>
  <r>
    <n v="205001104"/>
    <x v="147"/>
    <x v="1"/>
    <m/>
    <x v="1"/>
    <x v="17"/>
    <x v="12"/>
    <n v="509.25"/>
    <s v="Vicky Allen"/>
    <x v="9"/>
    <n v="0"/>
    <n v="0"/>
    <n v="0"/>
    <n v="0"/>
    <m/>
    <n v="0"/>
    <n v="0"/>
    <n v="0"/>
    <n v="0"/>
    <n v="0"/>
    <n v="0"/>
    <n v="0"/>
    <n v="0"/>
    <n v="0"/>
    <n v="0"/>
    <n v="0"/>
    <n v="0"/>
    <n v="0"/>
    <n v="0"/>
    <m/>
    <n v="0"/>
    <n v="7"/>
    <n v="25"/>
    <n v="27"/>
    <m/>
    <n v="25.5"/>
    <n v="24.25"/>
    <n v="22.25"/>
    <n v="19"/>
    <m/>
  </r>
  <r>
    <n v="205001104"/>
    <x v="147"/>
    <x v="1"/>
    <m/>
    <x v="1"/>
    <x v="17"/>
    <x v="12"/>
    <n v="509.25"/>
    <s v="Vicky Allen"/>
    <x v="10"/>
    <n v="0"/>
    <n v="0"/>
    <n v="0"/>
    <n v="0"/>
    <n v="0"/>
    <n v="0"/>
    <n v="0"/>
    <n v="0"/>
    <n v="0"/>
    <n v="0"/>
    <n v="0"/>
    <n v="0"/>
    <n v="0"/>
    <n v="0"/>
    <n v="0"/>
    <n v="0"/>
    <n v="0"/>
    <n v="0"/>
    <n v="0"/>
    <m/>
    <n v="0"/>
    <n v="3564.75"/>
    <n v="12731.25"/>
    <n v="13749.75"/>
    <m/>
    <n v="12985.875"/>
    <n v="12349.3125"/>
    <n v="11330.8125"/>
    <n v="9675.75"/>
    <m/>
  </r>
  <r>
    <n v="205001104"/>
    <x v="147"/>
    <x v="1"/>
    <m/>
    <x v="1"/>
    <x v="17"/>
    <x v="12"/>
    <n v="509.25"/>
    <s v="Vicky Allen"/>
    <x v="11"/>
    <m/>
    <m/>
    <m/>
    <m/>
    <m/>
    <m/>
    <m/>
    <m/>
    <m/>
    <n v="0"/>
    <m/>
    <m/>
    <m/>
    <m/>
    <n v="0"/>
    <m/>
    <m/>
    <m/>
    <m/>
    <m/>
    <n v="0"/>
    <n v="3564.75"/>
    <n v="12731.25"/>
    <n v="13749.75"/>
    <m/>
    <n v="10948.875"/>
    <n v="7766.0625"/>
    <n v="4710.5625"/>
    <n v="1018.5"/>
    <m/>
  </r>
  <r>
    <n v="205001104"/>
    <x v="147"/>
    <x v="1"/>
    <m/>
    <x v="1"/>
    <x v="17"/>
    <x v="12"/>
    <n v="509.25"/>
    <s v="Vicky Allen"/>
    <x v="12"/>
    <m/>
    <m/>
    <m/>
    <m/>
    <m/>
    <m/>
    <m/>
    <m/>
    <m/>
    <m/>
    <m/>
    <m/>
    <m/>
    <n v="0"/>
    <m/>
    <m/>
    <m/>
    <m/>
    <n v="0"/>
    <n v="0"/>
    <n v="0"/>
    <n v="0"/>
    <n v="27"/>
    <n v="6"/>
    <n v="0"/>
    <n v="4"/>
    <n v="5"/>
    <n v="4"/>
    <n v="4"/>
    <n v="0"/>
  </r>
  <r>
    <n v="205001136"/>
    <x v="148"/>
    <x v="1"/>
    <m/>
    <x v="1"/>
    <x v="5"/>
    <x v="6"/>
    <n v="1146.3699999999999"/>
    <s v="Linda Trautwein"/>
    <x v="0"/>
    <m/>
    <m/>
    <m/>
    <m/>
    <m/>
    <m/>
    <m/>
    <m/>
    <m/>
    <n v="0"/>
    <n v="0"/>
    <n v="0"/>
    <n v="0"/>
    <n v="0"/>
    <n v="0"/>
    <n v="0"/>
    <n v="0"/>
    <n v="0"/>
    <n v="0"/>
    <m/>
    <n v="0"/>
    <n v="0"/>
    <n v="0"/>
    <n v="0"/>
    <m/>
    <n v="-20"/>
    <n v="-20"/>
    <n v="-15"/>
    <n v="-15"/>
    <m/>
  </r>
  <r>
    <n v="205001136"/>
    <x v="148"/>
    <x v="1"/>
    <m/>
    <x v="1"/>
    <x v="5"/>
    <x v="6"/>
    <n v="1146.3699999999999"/>
    <s v="Linda Trautwein"/>
    <x v="1"/>
    <m/>
    <m/>
    <m/>
    <m/>
    <m/>
    <m/>
    <m/>
    <m/>
    <m/>
    <n v="0"/>
    <n v="0"/>
    <n v="0"/>
    <n v="0"/>
    <n v="0"/>
    <n v="0"/>
    <n v="0"/>
    <n v="0"/>
    <n v="0"/>
    <n v="0"/>
    <m/>
    <n v="0"/>
    <n v="0"/>
    <n v="0"/>
    <n v="0"/>
    <m/>
    <n v="-5"/>
    <n v="-10"/>
    <n v="-15"/>
    <n v="-15"/>
    <m/>
  </r>
  <r>
    <n v="205001136"/>
    <x v="148"/>
    <x v="1"/>
    <m/>
    <x v="1"/>
    <x v="5"/>
    <x v="6"/>
    <n v="1146.3699999999999"/>
    <s v="Linda Trautwein"/>
    <x v="2"/>
    <m/>
    <m/>
    <m/>
    <m/>
    <m/>
    <m/>
    <m/>
    <m/>
    <m/>
    <n v="0"/>
    <n v="0"/>
    <n v="0"/>
    <n v="0"/>
    <n v="0"/>
    <n v="0"/>
    <n v="0"/>
    <n v="0"/>
    <n v="0"/>
    <n v="0"/>
    <n v="0"/>
    <n v="0"/>
    <n v="0"/>
    <n v="41"/>
    <n v="14"/>
    <n v="55"/>
    <n v="0"/>
    <n v="0"/>
    <n v="0"/>
    <n v="0"/>
    <n v="0"/>
  </r>
  <r>
    <n v="205001136"/>
    <x v="148"/>
    <x v="1"/>
    <m/>
    <x v="1"/>
    <x v="5"/>
    <x v="6"/>
    <n v="1146.3699999999999"/>
    <s v="Linda Trautwein"/>
    <x v="3"/>
    <n v="0"/>
    <n v="0"/>
    <n v="0"/>
    <n v="0"/>
    <m/>
    <n v="0"/>
    <n v="0"/>
    <n v="0"/>
    <n v="0"/>
    <m/>
    <n v="0"/>
    <n v="0"/>
    <n v="0"/>
    <n v="0"/>
    <n v="0"/>
    <n v="0"/>
    <n v="0"/>
    <n v="0"/>
    <n v="0"/>
    <n v="0"/>
    <n v="0"/>
    <n v="0"/>
    <n v="0"/>
    <n v="0"/>
    <n v="0"/>
    <n v="25"/>
    <n v="30"/>
    <n v="30"/>
    <n v="30"/>
    <n v="115"/>
  </r>
  <r>
    <n v="205001136"/>
    <x v="148"/>
    <x v="1"/>
    <m/>
    <x v="1"/>
    <x v="5"/>
    <x v="6"/>
    <n v="1146.3699999999999"/>
    <s v="Linda Trautwein"/>
    <x v="4"/>
    <m/>
    <m/>
    <m/>
    <m/>
    <m/>
    <m/>
    <m/>
    <m/>
    <m/>
    <n v="0"/>
    <n v="0"/>
    <n v="0"/>
    <n v="0"/>
    <n v="0"/>
    <n v="0"/>
    <n v="0"/>
    <n v="0"/>
    <n v="0"/>
    <n v="0"/>
    <n v="0"/>
    <n v="0"/>
    <n v="0"/>
    <n v="41"/>
    <n v="14"/>
    <n v="55"/>
    <n v="25"/>
    <n v="30"/>
    <n v="30"/>
    <n v="30"/>
    <n v="115"/>
  </r>
  <r>
    <n v="205001136"/>
    <x v="148"/>
    <x v="1"/>
    <m/>
    <x v="1"/>
    <x v="5"/>
    <x v="6"/>
    <n v="1146.3699999999999"/>
    <s v="Linda Trautwein"/>
    <x v="5"/>
    <n v="0"/>
    <n v="0"/>
    <n v="0"/>
    <n v="0"/>
    <m/>
    <n v="0"/>
    <n v="0"/>
    <n v="0"/>
    <n v="0"/>
    <n v="0"/>
    <n v="0"/>
    <n v="0"/>
    <n v="0"/>
    <n v="0"/>
    <n v="0"/>
    <n v="0"/>
    <n v="0"/>
    <n v="0"/>
    <n v="0"/>
    <n v="0"/>
    <n v="0"/>
    <n v="2"/>
    <n v="3"/>
    <n v="8"/>
    <n v="13"/>
    <n v="14"/>
    <n v="20"/>
    <n v="14"/>
    <n v="20"/>
    <n v="68"/>
  </r>
  <r>
    <n v="205001136"/>
    <x v="148"/>
    <x v="1"/>
    <m/>
    <x v="1"/>
    <x v="5"/>
    <x v="6"/>
    <n v="1146.3699999999999"/>
    <s v="Linda Trautwein"/>
    <x v="6"/>
    <n v="0"/>
    <n v="0"/>
    <n v="0"/>
    <n v="0"/>
    <n v="0"/>
    <n v="0"/>
    <n v="0"/>
    <n v="0"/>
    <n v="0"/>
    <n v="0"/>
    <n v="0"/>
    <n v="0"/>
    <n v="0"/>
    <n v="0"/>
    <n v="0"/>
    <n v="0"/>
    <n v="0"/>
    <n v="0"/>
    <n v="0"/>
    <n v="0"/>
    <n v="0"/>
    <n v="0"/>
    <n v="2"/>
    <n v="0"/>
    <m/>
    <n v="3"/>
    <n v="0"/>
    <n v="0"/>
    <n v="0"/>
    <m/>
  </r>
  <r>
    <n v="205001136"/>
    <x v="148"/>
    <x v="1"/>
    <m/>
    <x v="1"/>
    <x v="5"/>
    <x v="6"/>
    <n v="1146.3699999999999"/>
    <s v="Linda Trautwein"/>
    <x v="7"/>
    <m/>
    <m/>
    <m/>
    <m/>
    <m/>
    <m/>
    <m/>
    <m/>
    <m/>
    <m/>
    <m/>
    <m/>
    <m/>
    <m/>
    <m/>
    <n v="0"/>
    <n v="0"/>
    <n v="0"/>
    <n v="0"/>
    <n v="0"/>
    <n v="0"/>
    <n v="0"/>
    <n v="0"/>
    <n v="8"/>
    <n v="8"/>
    <n v="0"/>
    <n v="0"/>
    <n v="0"/>
    <n v="0"/>
    <n v="0"/>
  </r>
  <r>
    <n v="205001136"/>
    <x v="148"/>
    <x v="1"/>
    <m/>
    <x v="1"/>
    <x v="5"/>
    <x v="6"/>
    <n v="1146.3699999999999"/>
    <s v="Linda Trautwein"/>
    <x v="8"/>
    <n v="0"/>
    <n v="0"/>
    <n v="0"/>
    <n v="0"/>
    <m/>
    <n v="0"/>
    <n v="0"/>
    <n v="0"/>
    <n v="0"/>
    <n v="0"/>
    <n v="0"/>
    <n v="0"/>
    <n v="0"/>
    <n v="0"/>
    <n v="0"/>
    <n v="0"/>
    <n v="0"/>
    <n v="0"/>
    <n v="0"/>
    <m/>
    <n v="0"/>
    <n v="0"/>
    <n v="30"/>
    <n v="36"/>
    <m/>
    <n v="22"/>
    <n v="2"/>
    <n v="-12"/>
    <n v="-32"/>
    <m/>
  </r>
  <r>
    <n v="205001136"/>
    <x v="148"/>
    <x v="1"/>
    <m/>
    <x v="1"/>
    <x v="5"/>
    <x v="6"/>
    <n v="1146.3699999999999"/>
    <s v="Linda Trautwein"/>
    <x v="9"/>
    <n v="0"/>
    <n v="0"/>
    <n v="0"/>
    <n v="0"/>
    <m/>
    <n v="0"/>
    <n v="0"/>
    <n v="0"/>
    <n v="0"/>
    <n v="0"/>
    <n v="0"/>
    <n v="0"/>
    <n v="0"/>
    <n v="0"/>
    <n v="0"/>
    <n v="0"/>
    <n v="0"/>
    <n v="0"/>
    <n v="0"/>
    <m/>
    <n v="0"/>
    <n v="0"/>
    <n v="30"/>
    <n v="36"/>
    <m/>
    <n v="42"/>
    <n v="42"/>
    <n v="43"/>
    <n v="38"/>
    <m/>
  </r>
  <r>
    <n v="205001136"/>
    <x v="148"/>
    <x v="1"/>
    <m/>
    <x v="1"/>
    <x v="5"/>
    <x v="6"/>
    <n v="1146.3699999999999"/>
    <s v="Linda Trautwein"/>
    <x v="10"/>
    <n v="0"/>
    <n v="0"/>
    <n v="0"/>
    <n v="0"/>
    <n v="0"/>
    <n v="0"/>
    <n v="0"/>
    <n v="0"/>
    <n v="0"/>
    <n v="0"/>
    <n v="0"/>
    <n v="0"/>
    <n v="0"/>
    <n v="0"/>
    <n v="0"/>
    <n v="0"/>
    <n v="0"/>
    <n v="0"/>
    <n v="0"/>
    <m/>
    <n v="0"/>
    <n v="0"/>
    <n v="34391.1"/>
    <n v="41269.319999999992"/>
    <m/>
    <n v="48147.539999999994"/>
    <n v="48147.539999999994"/>
    <n v="49293.909999999996"/>
    <n v="43562.06"/>
    <m/>
  </r>
  <r>
    <n v="205001136"/>
    <x v="148"/>
    <x v="1"/>
    <m/>
    <x v="1"/>
    <x v="5"/>
    <x v="6"/>
    <n v="1146.3699999999999"/>
    <s v="Linda Trautwein"/>
    <x v="11"/>
    <m/>
    <m/>
    <m/>
    <m/>
    <m/>
    <m/>
    <m/>
    <m/>
    <m/>
    <n v="0"/>
    <n v="0"/>
    <n v="0"/>
    <n v="0"/>
    <n v="0"/>
    <n v="0"/>
    <n v="0"/>
    <n v="0"/>
    <n v="0"/>
    <n v="0"/>
    <m/>
    <n v="0"/>
    <n v="0"/>
    <n v="34391.1"/>
    <n v="41269.319999999992"/>
    <m/>
    <n v="25220.14"/>
    <n v="2292.7399999999998"/>
    <n v="0"/>
    <n v="0"/>
    <m/>
  </r>
  <r>
    <n v="205001136"/>
    <x v="148"/>
    <x v="1"/>
    <m/>
    <x v="1"/>
    <x v="5"/>
    <x v="6"/>
    <n v="1146.3699999999999"/>
    <s v="Linda Trautwein"/>
    <x v="12"/>
    <m/>
    <m/>
    <m/>
    <m/>
    <m/>
    <m/>
    <m/>
    <m/>
    <m/>
    <m/>
    <n v="0"/>
    <n v="0"/>
    <n v="0"/>
    <n v="0"/>
    <n v="0"/>
    <n v="0"/>
    <n v="0"/>
    <n v="0"/>
    <n v="0"/>
    <n v="0"/>
    <n v="0"/>
    <n v="0"/>
    <n v="41"/>
    <n v="14"/>
    <n v="55"/>
    <n v="20"/>
    <n v="20"/>
    <n v="15"/>
    <n v="15"/>
    <n v="70"/>
  </r>
  <r>
    <n v="205001162"/>
    <x v="149"/>
    <x v="1"/>
    <m/>
    <x v="1"/>
    <x v="17"/>
    <x v="12"/>
    <n v="501.83"/>
    <s v="Vicky Allen"/>
    <x v="0"/>
    <m/>
    <m/>
    <m/>
    <m/>
    <m/>
    <m/>
    <m/>
    <m/>
    <m/>
    <n v="0"/>
    <m/>
    <m/>
    <m/>
    <m/>
    <n v="0"/>
    <n v="0"/>
    <n v="0"/>
    <n v="0"/>
    <n v="0"/>
    <m/>
    <n v="0"/>
    <n v="0"/>
    <n v="0"/>
    <n v="0"/>
    <m/>
    <n v="-29"/>
    <n v="-30"/>
    <n v="-30"/>
    <n v="-24"/>
    <m/>
  </r>
  <r>
    <n v="205001162"/>
    <x v="149"/>
    <x v="1"/>
    <m/>
    <x v="1"/>
    <x v="17"/>
    <x v="12"/>
    <n v="501.83"/>
    <s v="Vicky Allen"/>
    <x v="1"/>
    <m/>
    <m/>
    <m/>
    <m/>
    <m/>
    <m/>
    <m/>
    <m/>
    <m/>
    <n v="0"/>
    <m/>
    <m/>
    <m/>
    <m/>
    <n v="0"/>
    <n v="0"/>
    <n v="0"/>
    <n v="0"/>
    <n v="0"/>
    <m/>
    <n v="0"/>
    <n v="0"/>
    <n v="0"/>
    <n v="0"/>
    <m/>
    <n v="5"/>
    <n v="2"/>
    <n v="3"/>
    <n v="-8"/>
    <m/>
  </r>
  <r>
    <n v="205001162"/>
    <x v="149"/>
    <x v="1"/>
    <m/>
    <x v="1"/>
    <x v="17"/>
    <x v="12"/>
    <n v="501.83"/>
    <s v="Vicky Allen"/>
    <x v="2"/>
    <m/>
    <m/>
    <m/>
    <m/>
    <m/>
    <m/>
    <m/>
    <m/>
    <m/>
    <n v="0"/>
    <m/>
    <m/>
    <m/>
    <m/>
    <n v="0"/>
    <n v="0"/>
    <n v="0"/>
    <n v="0"/>
    <n v="0"/>
    <n v="0"/>
    <n v="0"/>
    <n v="0"/>
    <n v="5"/>
    <n v="25"/>
    <n v="0"/>
    <n v="0"/>
    <n v="0"/>
    <n v="0"/>
    <n v="0"/>
    <n v="0"/>
  </r>
  <r>
    <n v="205001162"/>
    <x v="149"/>
    <x v="1"/>
    <m/>
    <x v="1"/>
    <x v="17"/>
    <x v="12"/>
    <n v="501.83"/>
    <s v="Vicky Allen"/>
    <x v="3"/>
    <n v="0"/>
    <n v="0"/>
    <n v="0"/>
    <n v="0"/>
    <m/>
    <n v="0"/>
    <n v="0"/>
    <n v="0"/>
    <n v="0"/>
    <m/>
    <n v="0"/>
    <n v="0"/>
    <n v="0"/>
    <n v="0"/>
    <m/>
    <n v="0"/>
    <n v="0"/>
    <n v="0"/>
    <n v="0"/>
    <n v="0"/>
    <n v="0"/>
    <n v="0"/>
    <n v="0"/>
    <n v="0"/>
    <n v="0"/>
    <n v="24"/>
    <n v="28"/>
    <n v="27"/>
    <n v="32"/>
    <n v="0"/>
  </r>
  <r>
    <n v="205001162"/>
    <x v="149"/>
    <x v="1"/>
    <m/>
    <x v="1"/>
    <x v="17"/>
    <x v="12"/>
    <n v="501.83"/>
    <s v="Vicky Allen"/>
    <x v="4"/>
    <m/>
    <m/>
    <m/>
    <m/>
    <m/>
    <m/>
    <m/>
    <m/>
    <m/>
    <n v="0"/>
    <m/>
    <m/>
    <m/>
    <m/>
    <n v="0"/>
    <n v="0"/>
    <n v="0"/>
    <n v="0"/>
    <n v="0"/>
    <n v="0"/>
    <n v="0"/>
    <n v="0"/>
    <n v="5"/>
    <n v="25"/>
    <n v="0"/>
    <n v="24"/>
    <n v="28"/>
    <n v="27"/>
    <n v="32"/>
    <n v="0"/>
  </r>
  <r>
    <n v="205001162"/>
    <x v="149"/>
    <x v="1"/>
    <m/>
    <x v="1"/>
    <x v="17"/>
    <x v="12"/>
    <n v="501.83"/>
    <s v="Vicky Allen"/>
    <x v="5"/>
    <n v="0"/>
    <n v="0"/>
    <n v="0"/>
    <n v="0"/>
    <m/>
    <n v="0"/>
    <n v="0"/>
    <n v="0"/>
    <n v="0"/>
    <n v="0"/>
    <n v="0"/>
    <n v="0"/>
    <n v="0"/>
    <n v="0"/>
    <n v="0"/>
    <n v="0"/>
    <n v="0"/>
    <n v="0"/>
    <n v="0"/>
    <n v="0"/>
    <n v="0"/>
    <n v="1"/>
    <n v="3"/>
    <n v="8"/>
    <n v="0"/>
    <n v="20"/>
    <n v="28"/>
    <n v="27"/>
    <n v="32"/>
    <n v="0"/>
  </r>
  <r>
    <n v="205001162"/>
    <x v="149"/>
    <x v="1"/>
    <m/>
    <x v="1"/>
    <x v="17"/>
    <x v="12"/>
    <n v="501.83"/>
    <s v="Vicky Allen"/>
    <x v="6"/>
    <n v="0"/>
    <n v="0"/>
    <n v="0"/>
    <n v="0"/>
    <n v="0"/>
    <n v="0"/>
    <n v="0"/>
    <n v="0"/>
    <n v="0"/>
    <n v="0"/>
    <n v="0"/>
    <n v="0"/>
    <n v="0"/>
    <n v="0"/>
    <n v="0"/>
    <n v="0"/>
    <n v="0"/>
    <n v="0"/>
    <n v="0"/>
    <n v="0"/>
    <n v="0"/>
    <n v="0"/>
    <n v="0"/>
    <n v="1"/>
    <m/>
    <n v="0"/>
    <n v="0"/>
    <n v="0"/>
    <n v="0"/>
    <m/>
  </r>
  <r>
    <n v="205001162"/>
    <x v="149"/>
    <x v="1"/>
    <m/>
    <x v="1"/>
    <x v="17"/>
    <x v="12"/>
    <n v="501.83"/>
    <s v="Vicky Allen"/>
    <x v="7"/>
    <m/>
    <m/>
    <m/>
    <m/>
    <m/>
    <m/>
    <m/>
    <m/>
    <m/>
    <m/>
    <m/>
    <m/>
    <m/>
    <m/>
    <m/>
    <n v="0"/>
    <n v="0"/>
    <n v="0"/>
    <n v="0"/>
    <n v="0"/>
    <n v="0"/>
    <n v="1"/>
    <n v="5"/>
    <n v="12"/>
    <n v="0"/>
    <n v="0"/>
    <n v="0"/>
    <n v="0"/>
    <n v="0"/>
    <n v="0"/>
  </r>
  <r>
    <n v="205001162"/>
    <x v="149"/>
    <x v="1"/>
    <m/>
    <x v="1"/>
    <x v="17"/>
    <x v="12"/>
    <n v="501.83"/>
    <s v="Vicky Allen"/>
    <x v="8"/>
    <n v="0"/>
    <n v="0"/>
    <n v="0"/>
    <n v="0"/>
    <m/>
    <n v="0"/>
    <n v="0"/>
    <n v="0"/>
    <n v="0"/>
    <n v="0"/>
    <n v="0"/>
    <n v="0"/>
    <n v="0"/>
    <n v="0"/>
    <n v="0"/>
    <n v="0"/>
    <n v="0"/>
    <n v="0"/>
    <n v="0"/>
    <m/>
    <n v="0"/>
    <n v="9"/>
    <n v="9"/>
    <n v="22"/>
    <m/>
    <n v="2"/>
    <n v="-26"/>
    <n v="-53"/>
    <n v="-85"/>
    <m/>
  </r>
  <r>
    <n v="205001162"/>
    <x v="149"/>
    <x v="1"/>
    <m/>
    <x v="1"/>
    <x v="17"/>
    <x v="12"/>
    <n v="501.83"/>
    <s v="Vicky Allen"/>
    <x v="9"/>
    <n v="0"/>
    <n v="0"/>
    <n v="0"/>
    <n v="0"/>
    <m/>
    <n v="0"/>
    <n v="0"/>
    <n v="0"/>
    <n v="0"/>
    <n v="0"/>
    <n v="0"/>
    <n v="0"/>
    <n v="0"/>
    <n v="0"/>
    <n v="0"/>
    <n v="0"/>
    <n v="0"/>
    <n v="0"/>
    <n v="0"/>
    <m/>
    <n v="0"/>
    <n v="9"/>
    <n v="9"/>
    <n v="22"/>
    <m/>
    <n v="31"/>
    <n v="33"/>
    <n v="36"/>
    <n v="28"/>
    <m/>
  </r>
  <r>
    <n v="205001162"/>
    <x v="149"/>
    <x v="1"/>
    <m/>
    <x v="1"/>
    <x v="17"/>
    <x v="12"/>
    <n v="501.83"/>
    <s v="Vicky Allen"/>
    <x v="10"/>
    <n v="0"/>
    <n v="0"/>
    <n v="0"/>
    <n v="0"/>
    <n v="0"/>
    <n v="0"/>
    <n v="0"/>
    <n v="0"/>
    <n v="0"/>
    <n v="0"/>
    <n v="0"/>
    <n v="0"/>
    <n v="0"/>
    <n v="0"/>
    <n v="0"/>
    <n v="0"/>
    <n v="0"/>
    <n v="0"/>
    <n v="0"/>
    <m/>
    <n v="0"/>
    <n v="4516.47"/>
    <n v="4516.47"/>
    <n v="11040.26"/>
    <m/>
    <n v="15556.73"/>
    <n v="16560.39"/>
    <n v="18065.88"/>
    <n v="14051.24"/>
    <m/>
  </r>
  <r>
    <n v="205001162"/>
    <x v="149"/>
    <x v="1"/>
    <m/>
    <x v="1"/>
    <x v="17"/>
    <x v="12"/>
    <n v="501.83"/>
    <s v="Vicky Allen"/>
    <x v="11"/>
    <m/>
    <m/>
    <m/>
    <m/>
    <n v="0"/>
    <m/>
    <m/>
    <m/>
    <m/>
    <n v="0"/>
    <m/>
    <m/>
    <m/>
    <m/>
    <n v="0"/>
    <m/>
    <m/>
    <m/>
    <m/>
    <m/>
    <n v="0"/>
    <n v="4516.47"/>
    <n v="4516.47"/>
    <n v="11040.26"/>
    <m/>
    <n v="1003.66"/>
    <n v="0"/>
    <n v="0"/>
    <n v="0"/>
    <m/>
  </r>
  <r>
    <n v="205001162"/>
    <x v="149"/>
    <x v="1"/>
    <m/>
    <x v="1"/>
    <x v="17"/>
    <x v="12"/>
    <n v="501.83"/>
    <s v="Vicky Allen"/>
    <x v="12"/>
    <m/>
    <m/>
    <m/>
    <m/>
    <m/>
    <m/>
    <m/>
    <m/>
    <m/>
    <m/>
    <m/>
    <m/>
    <m/>
    <n v="0"/>
    <m/>
    <m/>
    <m/>
    <m/>
    <n v="0"/>
    <n v="0"/>
    <n v="0"/>
    <n v="0"/>
    <n v="5"/>
    <n v="25"/>
    <n v="0"/>
    <n v="29"/>
    <n v="30"/>
    <n v="30"/>
    <n v="24"/>
    <n v="0"/>
  </r>
  <r>
    <n v="205015015"/>
    <x v="150"/>
    <x v="3"/>
    <m/>
    <x v="1"/>
    <x v="11"/>
    <x v="1"/>
    <n v="1928.11"/>
    <s v="Hanchen Lu"/>
    <x v="0"/>
    <m/>
    <m/>
    <m/>
    <m/>
    <m/>
    <m/>
    <m/>
    <m/>
    <m/>
    <n v="0"/>
    <n v="0"/>
    <n v="0"/>
    <n v="218"/>
    <n v="-32"/>
    <n v="186"/>
    <n v="0"/>
    <n v="0"/>
    <n v="0"/>
    <n v="0"/>
    <m/>
    <n v="0"/>
    <n v="0"/>
    <n v="0"/>
    <n v="0"/>
    <m/>
    <n v="-30"/>
    <n v="-40"/>
    <n v="-30"/>
    <n v="-35"/>
    <m/>
  </r>
  <r>
    <n v="205015015"/>
    <x v="150"/>
    <x v="3"/>
    <m/>
    <x v="1"/>
    <x v="11"/>
    <x v="1"/>
    <n v="1928.11"/>
    <s v="Hanchen Lu"/>
    <x v="1"/>
    <m/>
    <m/>
    <m/>
    <m/>
    <m/>
    <m/>
    <m/>
    <m/>
    <m/>
    <n v="0"/>
    <m/>
    <m/>
    <n v="-10"/>
    <n v="0"/>
    <n v="-10"/>
    <n v="0"/>
    <n v="0"/>
    <n v="0"/>
    <n v="0"/>
    <m/>
    <n v="0"/>
    <n v="0"/>
    <n v="0"/>
    <n v="0"/>
    <m/>
    <n v="-5"/>
    <n v="5"/>
    <n v="0"/>
    <n v="-5"/>
    <m/>
  </r>
  <r>
    <n v="205015015"/>
    <x v="150"/>
    <x v="3"/>
    <m/>
    <x v="1"/>
    <x v="11"/>
    <x v="1"/>
    <n v="1928.11"/>
    <s v="Hanchen Lu"/>
    <x v="2"/>
    <m/>
    <m/>
    <m/>
    <m/>
    <m/>
    <m/>
    <m/>
    <m/>
    <m/>
    <n v="0"/>
    <m/>
    <m/>
    <n v="218"/>
    <n v="0"/>
    <n v="0"/>
    <n v="40"/>
    <n v="49"/>
    <n v="50"/>
    <n v="35"/>
    <n v="174"/>
    <n v="40"/>
    <n v="30"/>
    <n v="40"/>
    <n v="40"/>
    <n v="0"/>
    <n v="0"/>
    <n v="0"/>
    <n v="0"/>
    <n v="0"/>
    <n v="0"/>
  </r>
  <r>
    <n v="205015015"/>
    <x v="150"/>
    <x v="3"/>
    <m/>
    <x v="1"/>
    <x v="11"/>
    <x v="1"/>
    <n v="1928.11"/>
    <s v="Hanchen Lu"/>
    <x v="3"/>
    <n v="0"/>
    <n v="0"/>
    <n v="0"/>
    <n v="0"/>
    <m/>
    <n v="0"/>
    <n v="0"/>
    <n v="0"/>
    <n v="0"/>
    <m/>
    <n v="0"/>
    <n v="0"/>
    <n v="0"/>
    <n v="0"/>
    <m/>
    <n v="36.773244549408815"/>
    <n v="44.395635402919552"/>
    <n v="44.38616714697406"/>
    <n v="52.828242074927957"/>
    <n v="178.38328917423038"/>
    <n v="40"/>
    <n v="45"/>
    <n v="40"/>
    <n v="50"/>
    <n v="0"/>
    <n v="35"/>
    <n v="35"/>
    <n v="30"/>
    <n v="40"/>
    <n v="0"/>
  </r>
  <r>
    <n v="205015015"/>
    <x v="150"/>
    <x v="3"/>
    <m/>
    <x v="1"/>
    <x v="11"/>
    <x v="1"/>
    <n v="1928.11"/>
    <s v="Hanchen Lu"/>
    <x v="4"/>
    <m/>
    <m/>
    <m/>
    <m/>
    <m/>
    <m/>
    <m/>
    <m/>
    <m/>
    <n v="0"/>
    <n v="0"/>
    <n v="0"/>
    <n v="0"/>
    <n v="0"/>
    <n v="0"/>
    <n v="40"/>
    <n v="49"/>
    <n v="50"/>
    <n v="35"/>
    <n v="174"/>
    <n v="40"/>
    <n v="30"/>
    <n v="40"/>
    <n v="40"/>
    <n v="0"/>
    <n v="35"/>
    <n v="35"/>
    <n v="30"/>
    <n v="40"/>
    <n v="0"/>
  </r>
  <r>
    <n v="205015015"/>
    <x v="150"/>
    <x v="3"/>
    <m/>
    <x v="1"/>
    <x v="11"/>
    <x v="1"/>
    <n v="1928.11"/>
    <s v="Hanchen Lu"/>
    <x v="5"/>
    <n v="37"/>
    <n v="44"/>
    <n v="32"/>
    <n v="43"/>
    <m/>
    <n v="28"/>
    <n v="45"/>
    <n v="52"/>
    <n v="64"/>
    <n v="0"/>
    <n v="30"/>
    <n v="42"/>
    <n v="34"/>
    <n v="45"/>
    <n v="151"/>
    <n v="46"/>
    <n v="43"/>
    <n v="30"/>
    <n v="40"/>
    <n v="159"/>
    <n v="30"/>
    <n v="41"/>
    <n v="27"/>
    <n v="33"/>
    <n v="0"/>
    <n v="31.5"/>
    <n v="43.050000000000004"/>
    <n v="28.35"/>
    <n v="34.65"/>
    <n v="0"/>
  </r>
  <r>
    <n v="205015015"/>
    <x v="150"/>
    <x v="3"/>
    <m/>
    <x v="1"/>
    <x v="11"/>
    <x v="1"/>
    <n v="1928.11"/>
    <s v="Hanchen Lu"/>
    <x v="6"/>
    <n v="0"/>
    <n v="0"/>
    <n v="0"/>
    <n v="0"/>
    <n v="0"/>
    <n v="0"/>
    <n v="0"/>
    <n v="0"/>
    <n v="0"/>
    <n v="0"/>
    <n v="0"/>
    <n v="0"/>
    <n v="0"/>
    <n v="0"/>
    <n v="0"/>
    <n v="0"/>
    <n v="0"/>
    <n v="0"/>
    <n v="0"/>
    <n v="0"/>
    <n v="13"/>
    <n v="4"/>
    <n v="8"/>
    <n v="11"/>
    <m/>
    <n v="3"/>
    <n v="0"/>
    <n v="0"/>
    <n v="0"/>
    <m/>
  </r>
  <r>
    <n v="205015015"/>
    <x v="150"/>
    <x v="3"/>
    <m/>
    <x v="1"/>
    <x v="11"/>
    <x v="1"/>
    <n v="1928.11"/>
    <s v="Hanchen Lu"/>
    <x v="7"/>
    <m/>
    <m/>
    <m/>
    <m/>
    <m/>
    <m/>
    <m/>
    <m/>
    <m/>
    <m/>
    <m/>
    <m/>
    <m/>
    <m/>
    <m/>
    <n v="50"/>
    <n v="49"/>
    <n v="35"/>
    <n v="46"/>
    <n v="0"/>
    <n v="37"/>
    <n v="46"/>
    <n v="33"/>
    <n v="44"/>
    <n v="0"/>
    <n v="0"/>
    <n v="0"/>
    <n v="0"/>
    <n v="0"/>
    <n v="0"/>
  </r>
  <r>
    <n v="205015015"/>
    <x v="150"/>
    <x v="3"/>
    <n v="20"/>
    <x v="1"/>
    <x v="11"/>
    <x v="1"/>
    <n v="1928.11"/>
    <s v="Hanchen Lu"/>
    <x v="8"/>
    <n v="37"/>
    <n v="30"/>
    <n v="24"/>
    <n v="15"/>
    <m/>
    <n v="29"/>
    <n v="5"/>
    <n v="42"/>
    <n v="33"/>
    <n v="0"/>
    <n v="69"/>
    <n v="61"/>
    <n v="45"/>
    <n v="30"/>
    <n v="30"/>
    <n v="22"/>
    <n v="22"/>
    <n v="37"/>
    <n v="33"/>
    <m/>
    <n v="38"/>
    <n v="22"/>
    <n v="34"/>
    <n v="35"/>
    <m/>
    <n v="3.5"/>
    <n v="-39.550000000000004"/>
    <n v="-67.900000000000006"/>
    <n v="-102.55000000000001"/>
    <m/>
  </r>
  <r>
    <n v="205015015"/>
    <x v="150"/>
    <x v="3"/>
    <n v="20"/>
    <x v="1"/>
    <x v="11"/>
    <x v="1"/>
    <n v="1928.11"/>
    <s v="Hanchen Lu"/>
    <x v="9"/>
    <n v="37"/>
    <n v="30"/>
    <n v="24"/>
    <n v="15"/>
    <m/>
    <n v="29"/>
    <n v="5"/>
    <n v="42"/>
    <n v="33"/>
    <n v="0"/>
    <n v="69"/>
    <n v="61"/>
    <n v="45"/>
    <n v="30"/>
    <n v="30"/>
    <n v="22"/>
    <n v="22"/>
    <n v="37"/>
    <n v="33"/>
    <m/>
    <n v="38"/>
    <n v="22"/>
    <n v="34"/>
    <n v="35"/>
    <m/>
    <n v="33.5"/>
    <n v="30.449999999999996"/>
    <n v="32.099999999999994"/>
    <n v="32.449999999999996"/>
    <m/>
  </r>
  <r>
    <n v="205015015"/>
    <x v="150"/>
    <x v="3"/>
    <m/>
    <x v="1"/>
    <x v="11"/>
    <x v="1"/>
    <n v="1928.11"/>
    <s v="Hanchen Lu"/>
    <x v="10"/>
    <n v="82347.569999999992"/>
    <n v="66768.299999999988"/>
    <n v="53414.639999999992"/>
    <n v="33384.149999999994"/>
    <n v="0"/>
    <n v="64542.689999999988"/>
    <n v="11128.05"/>
    <n v="93475.619999999981"/>
    <n v="73445.12999999999"/>
    <n v="0"/>
    <n v="153567.08999999997"/>
    <n v="135762.21"/>
    <n v="100152.44999999998"/>
    <n v="57843.299999999996"/>
    <n v="57843.299999999996"/>
    <n v="42418.42"/>
    <n v="42418.42"/>
    <n v="71340.069999999992"/>
    <n v="63627.63"/>
    <m/>
    <n v="73268.179999999993"/>
    <n v="42418.42"/>
    <n v="65555.739999999991"/>
    <n v="67483.849999999991"/>
    <m/>
    <n v="64591.684999999998"/>
    <n v="58710.949499999988"/>
    <n v="61892.330999999984"/>
    <n v="62567.169499999989"/>
    <m/>
  </r>
  <r>
    <n v="205015015"/>
    <x v="150"/>
    <x v="3"/>
    <m/>
    <x v="1"/>
    <x v="11"/>
    <x v="1"/>
    <n v="1928.11"/>
    <s v="Hanchen Lu"/>
    <x v="11"/>
    <m/>
    <m/>
    <m/>
    <m/>
    <n v="0"/>
    <m/>
    <m/>
    <m/>
    <m/>
    <n v="0"/>
    <n v="153567.08999999997"/>
    <n v="135762.21"/>
    <n v="100152.44999999998"/>
    <n v="57843.299999999996"/>
    <n v="57843.299999999996"/>
    <n v="42418.42"/>
    <n v="42418.42"/>
    <n v="71340.069999999992"/>
    <n v="63627.63"/>
    <m/>
    <n v="73268.179999999993"/>
    <n v="42418.42"/>
    <n v="65555.739999999991"/>
    <n v="67483.849999999991"/>
    <m/>
    <n v="6748.3849999999993"/>
    <n v="0"/>
    <n v="0"/>
    <n v="0"/>
    <m/>
  </r>
  <r>
    <n v="205015015"/>
    <x v="150"/>
    <x v="3"/>
    <m/>
    <x v="1"/>
    <x v="11"/>
    <x v="1"/>
    <n v="1928.11"/>
    <s v="Hanchen Lu"/>
    <x v="12"/>
    <m/>
    <m/>
    <m/>
    <m/>
    <m/>
    <m/>
    <m/>
    <m/>
    <m/>
    <m/>
    <m/>
    <m/>
    <m/>
    <n v="32"/>
    <n v="32"/>
    <n v="40"/>
    <n v="49"/>
    <n v="50"/>
    <n v="35"/>
    <n v="174"/>
    <n v="40"/>
    <n v="30"/>
    <n v="40"/>
    <n v="40"/>
    <n v="0"/>
    <n v="30"/>
    <n v="40"/>
    <n v="30"/>
    <n v="35"/>
    <n v="0"/>
  </r>
  <r>
    <n v="205015016"/>
    <x v="151"/>
    <x v="1"/>
    <m/>
    <x v="1"/>
    <x v="11"/>
    <x v="12"/>
    <n v="751.43"/>
    <s v="Paul Brusco"/>
    <x v="0"/>
    <m/>
    <m/>
    <m/>
    <m/>
    <m/>
    <m/>
    <m/>
    <m/>
    <m/>
    <n v="0"/>
    <n v="0"/>
    <n v="0"/>
    <n v="0"/>
    <n v="0"/>
    <n v="0"/>
    <n v="0"/>
    <n v="0"/>
    <n v="0"/>
    <n v="0"/>
    <m/>
    <n v="0"/>
    <n v="0"/>
    <n v="0"/>
    <n v="0"/>
    <m/>
    <n v="-300"/>
    <n v="-320"/>
    <n v="-300"/>
    <n v="-370"/>
    <m/>
  </r>
  <r>
    <n v="205015016"/>
    <x v="151"/>
    <x v="1"/>
    <m/>
    <x v="1"/>
    <x v="11"/>
    <x v="12"/>
    <n v="751.43"/>
    <s v="Paul Brusco"/>
    <x v="1"/>
    <m/>
    <m/>
    <m/>
    <m/>
    <m/>
    <m/>
    <m/>
    <m/>
    <m/>
    <n v="0"/>
    <m/>
    <m/>
    <n v="-100"/>
    <n v="0"/>
    <n v="-100"/>
    <n v="0"/>
    <n v="0"/>
    <n v="0"/>
    <n v="0"/>
    <m/>
    <n v="0"/>
    <n v="0"/>
    <n v="0"/>
    <n v="0"/>
    <m/>
    <n v="20"/>
    <n v="-10"/>
    <n v="-20"/>
    <n v="30"/>
    <m/>
  </r>
  <r>
    <n v="205015016"/>
    <x v="151"/>
    <x v="1"/>
    <m/>
    <x v="1"/>
    <x v="11"/>
    <x v="12"/>
    <n v="751.43"/>
    <s v="Paul Brusco"/>
    <x v="2"/>
    <m/>
    <m/>
    <m/>
    <m/>
    <m/>
    <m/>
    <m/>
    <m/>
    <m/>
    <n v="0"/>
    <m/>
    <m/>
    <n v="0"/>
    <n v="0"/>
    <n v="0"/>
    <n v="0"/>
    <n v="70"/>
    <n v="350"/>
    <n v="280"/>
    <n v="700"/>
    <n v="250"/>
    <n v="410"/>
    <n v="340"/>
    <n v="350"/>
    <n v="0"/>
    <n v="0"/>
    <n v="0"/>
    <n v="0"/>
    <n v="0"/>
    <n v="0"/>
  </r>
  <r>
    <n v="205015016"/>
    <x v="151"/>
    <x v="1"/>
    <m/>
    <x v="1"/>
    <x v="11"/>
    <x v="12"/>
    <n v="751.43"/>
    <s v="Paul Brusco"/>
    <x v="3"/>
    <n v="0"/>
    <n v="0"/>
    <n v="0"/>
    <n v="0"/>
    <m/>
    <n v="0"/>
    <n v="0"/>
    <n v="0"/>
    <n v="0"/>
    <m/>
    <n v="0"/>
    <n v="0"/>
    <n v="0"/>
    <n v="0"/>
    <m/>
    <n v="0"/>
    <n v="0"/>
    <n v="0"/>
    <n v="0"/>
    <n v="0"/>
    <n v="275"/>
    <n v="335"/>
    <n v="280"/>
    <n v="350"/>
    <n v="0"/>
    <n v="280"/>
    <n v="330"/>
    <n v="320"/>
    <n v="340"/>
    <n v="0"/>
  </r>
  <r>
    <n v="205015016"/>
    <x v="151"/>
    <x v="1"/>
    <m/>
    <x v="1"/>
    <x v="11"/>
    <x v="12"/>
    <n v="751.43"/>
    <s v="Paul Brusco"/>
    <x v="4"/>
    <m/>
    <m/>
    <m/>
    <m/>
    <m/>
    <m/>
    <m/>
    <m/>
    <m/>
    <n v="0"/>
    <n v="0"/>
    <n v="0"/>
    <n v="0"/>
    <n v="0"/>
    <n v="0"/>
    <n v="0"/>
    <n v="70"/>
    <n v="350"/>
    <n v="280"/>
    <n v="700"/>
    <n v="250"/>
    <n v="410"/>
    <n v="340"/>
    <n v="350"/>
    <n v="0"/>
    <n v="280"/>
    <n v="330"/>
    <n v="320"/>
    <n v="340"/>
    <n v="0"/>
  </r>
  <r>
    <n v="205015016"/>
    <x v="151"/>
    <x v="1"/>
    <m/>
    <x v="1"/>
    <x v="11"/>
    <x v="12"/>
    <n v="751.43"/>
    <s v="Paul Brusco"/>
    <x v="5"/>
    <n v="0"/>
    <n v="0"/>
    <n v="0"/>
    <n v="0"/>
    <m/>
    <n v="28"/>
    <n v="247"/>
    <n v="259"/>
    <n v="361"/>
    <n v="0"/>
    <n v="206"/>
    <n v="299"/>
    <n v="296"/>
    <n v="63"/>
    <n v="864"/>
    <n v="2"/>
    <n v="9"/>
    <n v="253"/>
    <n v="273"/>
    <n v="537"/>
    <n v="277"/>
    <n v="290"/>
    <n v="269"/>
    <n v="317"/>
    <n v="0"/>
    <n v="295.87482956094902"/>
    <n v="313.16825743114265"/>
    <n v="301.53449686392145"/>
    <n v="379.51213526043085"/>
    <n v="0"/>
  </r>
  <r>
    <n v="205015016"/>
    <x v="151"/>
    <x v="1"/>
    <m/>
    <x v="1"/>
    <x v="11"/>
    <x v="12"/>
    <n v="751.43"/>
    <s v="Paul Brusco"/>
    <x v="6"/>
    <n v="0"/>
    <n v="0"/>
    <n v="0"/>
    <n v="0"/>
    <n v="0"/>
    <n v="0"/>
    <n v="0"/>
    <n v="0"/>
    <n v="0"/>
    <n v="0"/>
    <n v="0"/>
    <n v="0"/>
    <n v="0"/>
    <n v="0"/>
    <n v="0"/>
    <n v="0"/>
    <n v="0"/>
    <n v="0"/>
    <n v="0"/>
    <n v="0"/>
    <n v="28"/>
    <n v="62"/>
    <n v="33"/>
    <n v="37"/>
    <m/>
    <n v="28"/>
    <n v="0"/>
    <n v="0"/>
    <n v="0"/>
    <m/>
  </r>
  <r>
    <n v="205015016"/>
    <x v="151"/>
    <x v="1"/>
    <m/>
    <x v="1"/>
    <x v="11"/>
    <x v="12"/>
    <n v="751.43"/>
    <s v="Paul Brusco"/>
    <x v="7"/>
    <m/>
    <m/>
    <m/>
    <m/>
    <m/>
    <m/>
    <m/>
    <m/>
    <m/>
    <m/>
    <m/>
    <m/>
    <m/>
    <m/>
    <m/>
    <n v="1"/>
    <n v="5"/>
    <n v="271"/>
    <n v="333"/>
    <n v="0"/>
    <n v="308"/>
    <n v="357"/>
    <n v="310"/>
    <n v="340"/>
    <n v="0"/>
    <n v="0"/>
    <n v="0"/>
    <n v="0"/>
    <n v="0"/>
    <n v="0"/>
  </r>
  <r>
    <n v="205015016"/>
    <x v="151"/>
    <x v="1"/>
    <n v="100"/>
    <x v="1"/>
    <x v="11"/>
    <x v="12"/>
    <n v="751.43"/>
    <s v="Paul Brusco"/>
    <x v="8"/>
    <n v="0"/>
    <n v="0"/>
    <n v="0"/>
    <n v="0"/>
    <m/>
    <n v="120"/>
    <n v="53"/>
    <n v="90"/>
    <n v="4"/>
    <n v="0"/>
    <n v="233"/>
    <n v="280"/>
    <n v="61"/>
    <n v="-2"/>
    <n v="-2"/>
    <n v="4"/>
    <n v="70"/>
    <n v="152"/>
    <n v="104"/>
    <m/>
    <n v="56"/>
    <n v="114"/>
    <n v="148"/>
    <n v="168"/>
    <m/>
    <n v="-127.87482956094902"/>
    <n v="-441.04308699209167"/>
    <n v="-742.57758385601312"/>
    <n v="-1122.089719116444"/>
    <m/>
  </r>
  <r>
    <n v="205015016"/>
    <x v="151"/>
    <x v="1"/>
    <n v="100"/>
    <x v="1"/>
    <x v="11"/>
    <x v="12"/>
    <n v="751.43"/>
    <s v="Paul Brusco"/>
    <x v="9"/>
    <n v="0"/>
    <n v="0"/>
    <n v="0"/>
    <n v="0"/>
    <m/>
    <n v="120"/>
    <n v="53"/>
    <n v="90"/>
    <n v="4"/>
    <n v="0"/>
    <n v="233"/>
    <n v="280"/>
    <n v="61"/>
    <n v="0"/>
    <n v="0"/>
    <n v="4"/>
    <n v="70"/>
    <n v="152"/>
    <n v="104"/>
    <m/>
    <n v="56"/>
    <n v="114"/>
    <n v="148"/>
    <n v="168"/>
    <m/>
    <n v="172.12517043905098"/>
    <n v="178.95691300790833"/>
    <n v="177.42241614398688"/>
    <n v="167.91028088355603"/>
    <m/>
  </r>
  <r>
    <n v="205015016"/>
    <x v="151"/>
    <x v="1"/>
    <m/>
    <x v="1"/>
    <x v="11"/>
    <x v="12"/>
    <n v="751.43"/>
    <s v="Paul Brusco"/>
    <x v="10"/>
    <n v="0"/>
    <n v="0"/>
    <n v="0"/>
    <n v="0"/>
    <n v="0"/>
    <n v="241441.2"/>
    <n v="106636.53000000001"/>
    <n v="181080.90000000002"/>
    <n v="8048.0400000000009"/>
    <n v="0"/>
    <n v="468798.33000000007"/>
    <n v="563362.80000000005"/>
    <n v="122732.61000000002"/>
    <n v="0"/>
    <n v="0"/>
    <n v="3005.72"/>
    <n v="52600.1"/>
    <n v="114217.35999999999"/>
    <n v="78148.72"/>
    <m/>
    <n v="42080.079999999994"/>
    <n v="85663.01999999999"/>
    <n v="111211.64"/>
    <n v="126240.23999999999"/>
    <m/>
    <n v="129340.01682301606"/>
    <n v="134473.59314153253"/>
    <n v="133320.52616307605"/>
    <n v="126172.8223643305"/>
    <m/>
  </r>
  <r>
    <n v="205015016"/>
    <x v="151"/>
    <x v="1"/>
    <m/>
    <x v="1"/>
    <x v="11"/>
    <x v="12"/>
    <n v="751.43"/>
    <s v="Paul Brusco"/>
    <x v="11"/>
    <m/>
    <m/>
    <m/>
    <m/>
    <n v="0"/>
    <m/>
    <m/>
    <m/>
    <m/>
    <n v="0"/>
    <n v="468798.33000000007"/>
    <n v="563362.80000000005"/>
    <n v="122732.61000000002"/>
    <n v="0"/>
    <n v="0"/>
    <n v="3005.72"/>
    <n v="52600.1"/>
    <n v="114217.35999999999"/>
    <n v="78148.72"/>
    <m/>
    <n v="42080.079999999994"/>
    <n v="85663.01999999999"/>
    <n v="111211.64"/>
    <n v="126240.23999999999"/>
    <m/>
    <n v="0"/>
    <n v="0"/>
    <n v="0"/>
    <n v="0"/>
    <m/>
  </r>
  <r>
    <n v="205015016"/>
    <x v="151"/>
    <x v="1"/>
    <m/>
    <x v="1"/>
    <x v="11"/>
    <x v="12"/>
    <n v="751.43"/>
    <s v="Paul Brusco"/>
    <x v="12"/>
    <m/>
    <m/>
    <m/>
    <m/>
    <m/>
    <m/>
    <m/>
    <m/>
    <m/>
    <m/>
    <m/>
    <m/>
    <m/>
    <n v="0"/>
    <n v="0"/>
    <n v="0"/>
    <n v="70"/>
    <n v="350"/>
    <n v="280"/>
    <n v="700"/>
    <n v="250"/>
    <n v="410"/>
    <n v="340"/>
    <n v="350"/>
    <n v="0"/>
    <n v="300"/>
    <n v="320"/>
    <n v="300"/>
    <n v="370"/>
    <n v="0"/>
  </r>
  <r>
    <n v="205015017"/>
    <x v="152"/>
    <x v="1"/>
    <m/>
    <x v="1"/>
    <x v="11"/>
    <x v="12"/>
    <n v="748.28"/>
    <s v="Paul Brusco"/>
    <x v="0"/>
    <m/>
    <m/>
    <m/>
    <m/>
    <m/>
    <m/>
    <m/>
    <m/>
    <m/>
    <n v="0"/>
    <n v="0"/>
    <n v="0"/>
    <n v="0"/>
    <n v="0"/>
    <n v="0"/>
    <n v="0"/>
    <n v="0"/>
    <n v="0"/>
    <n v="0"/>
    <m/>
    <n v="0"/>
    <n v="0"/>
    <n v="0"/>
    <n v="0"/>
    <m/>
    <n v="-500"/>
    <n v="-520"/>
    <n v="-500"/>
    <n v="-620"/>
    <m/>
  </r>
  <r>
    <n v="205015017"/>
    <x v="152"/>
    <x v="1"/>
    <m/>
    <x v="1"/>
    <x v="11"/>
    <x v="12"/>
    <n v="748.28"/>
    <s v="Paul Brusco"/>
    <x v="1"/>
    <m/>
    <m/>
    <m/>
    <m/>
    <m/>
    <m/>
    <m/>
    <m/>
    <m/>
    <n v="0"/>
    <m/>
    <m/>
    <n v="-275"/>
    <n v="0"/>
    <n v="-275"/>
    <n v="0"/>
    <n v="0"/>
    <n v="0"/>
    <n v="0"/>
    <m/>
    <n v="0"/>
    <n v="0"/>
    <n v="0"/>
    <n v="0"/>
    <m/>
    <n v="0"/>
    <n v="0"/>
    <n v="0"/>
    <n v="60"/>
    <m/>
  </r>
  <r>
    <n v="205015017"/>
    <x v="152"/>
    <x v="1"/>
    <m/>
    <x v="1"/>
    <x v="11"/>
    <x v="12"/>
    <n v="748.28"/>
    <s v="Paul Brusco"/>
    <x v="2"/>
    <m/>
    <m/>
    <m/>
    <m/>
    <m/>
    <m/>
    <m/>
    <m/>
    <m/>
    <n v="0"/>
    <m/>
    <m/>
    <n v="0"/>
    <n v="0"/>
    <n v="0"/>
    <n v="0"/>
    <n v="70"/>
    <n v="614"/>
    <n v="349"/>
    <n v="1033"/>
    <n v="531"/>
    <n v="540"/>
    <n v="480"/>
    <n v="565"/>
    <n v="0"/>
    <n v="0"/>
    <n v="0"/>
    <n v="0"/>
    <n v="0"/>
    <n v="0"/>
  </r>
  <r>
    <n v="205015017"/>
    <x v="152"/>
    <x v="1"/>
    <m/>
    <x v="1"/>
    <x v="11"/>
    <x v="12"/>
    <n v="748.28"/>
    <s v="Paul Brusco"/>
    <x v="3"/>
    <n v="0"/>
    <n v="0"/>
    <n v="0"/>
    <n v="0"/>
    <m/>
    <n v="0"/>
    <n v="0"/>
    <n v="0"/>
    <n v="0"/>
    <m/>
    <n v="0"/>
    <n v="0"/>
    <n v="0"/>
    <n v="0"/>
    <m/>
    <n v="0"/>
    <n v="0"/>
    <n v="0"/>
    <n v="0"/>
    <n v="0"/>
    <n v="375"/>
    <n v="450"/>
    <n v="365"/>
    <n v="470"/>
    <n v="0"/>
    <n v="500"/>
    <n v="520"/>
    <n v="500"/>
    <n v="560"/>
    <n v="0"/>
  </r>
  <r>
    <n v="205015017"/>
    <x v="152"/>
    <x v="1"/>
    <m/>
    <x v="1"/>
    <x v="11"/>
    <x v="12"/>
    <n v="748.28"/>
    <s v="Paul Brusco"/>
    <x v="4"/>
    <m/>
    <m/>
    <m/>
    <m/>
    <m/>
    <m/>
    <m/>
    <m/>
    <m/>
    <n v="0"/>
    <n v="0"/>
    <n v="0"/>
    <n v="0"/>
    <n v="0"/>
    <n v="0"/>
    <n v="0"/>
    <n v="70"/>
    <n v="614"/>
    <n v="349"/>
    <n v="1033"/>
    <n v="531"/>
    <n v="540"/>
    <n v="480"/>
    <n v="565"/>
    <n v="0"/>
    <n v="500"/>
    <n v="520"/>
    <n v="500"/>
    <n v="560"/>
    <n v="0"/>
  </r>
  <r>
    <n v="205015017"/>
    <x v="152"/>
    <x v="1"/>
    <m/>
    <x v="1"/>
    <x v="11"/>
    <x v="12"/>
    <n v="748.28"/>
    <s v="Paul Brusco"/>
    <x v="5"/>
    <n v="0"/>
    <n v="0"/>
    <n v="0"/>
    <n v="0"/>
    <m/>
    <n v="0"/>
    <n v="491"/>
    <n v="512"/>
    <n v="585"/>
    <n v="0"/>
    <n v="463"/>
    <n v="550"/>
    <n v="486"/>
    <n v="182"/>
    <n v="1681"/>
    <n v="7"/>
    <n v="5"/>
    <n v="405"/>
    <n v="522"/>
    <n v="939"/>
    <n v="424"/>
    <n v="428"/>
    <n v="431"/>
    <n v="608"/>
    <n v="0"/>
    <n v="485.25524952277067"/>
    <n v="513.61767112080724"/>
    <n v="494.537496591219"/>
    <n v="622.42623397872921"/>
    <n v="0"/>
  </r>
  <r>
    <n v="205015017"/>
    <x v="152"/>
    <x v="1"/>
    <m/>
    <x v="1"/>
    <x v="11"/>
    <x v="12"/>
    <n v="748.28"/>
    <s v="Paul Brusco"/>
    <x v="6"/>
    <n v="0"/>
    <n v="0"/>
    <n v="0"/>
    <n v="0"/>
    <n v="0"/>
    <n v="0"/>
    <n v="0"/>
    <n v="0"/>
    <n v="0"/>
    <n v="0"/>
    <n v="0"/>
    <n v="0"/>
    <n v="0"/>
    <n v="0"/>
    <n v="0"/>
    <n v="0"/>
    <n v="0"/>
    <n v="0"/>
    <n v="0"/>
    <n v="0"/>
    <n v="3"/>
    <n v="62"/>
    <n v="43"/>
    <n v="76"/>
    <m/>
    <n v="69"/>
    <n v="0"/>
    <n v="0"/>
    <n v="0"/>
    <m/>
  </r>
  <r>
    <n v="205015017"/>
    <x v="152"/>
    <x v="1"/>
    <m/>
    <x v="1"/>
    <x v="11"/>
    <x v="12"/>
    <n v="748.28"/>
    <s v="Paul Brusco"/>
    <x v="7"/>
    <m/>
    <m/>
    <m/>
    <m/>
    <m/>
    <m/>
    <m/>
    <m/>
    <m/>
    <m/>
    <m/>
    <m/>
    <m/>
    <m/>
    <m/>
    <n v="3"/>
    <n v="-2"/>
    <n v="405"/>
    <n v="610"/>
    <n v="0"/>
    <n v="476"/>
    <n v="434"/>
    <n v="480"/>
    <n v="633"/>
    <n v="0"/>
    <n v="0"/>
    <n v="0"/>
    <n v="0"/>
    <n v="0"/>
    <n v="0"/>
  </r>
  <r>
    <n v="205015017"/>
    <x v="152"/>
    <x v="1"/>
    <n v="150"/>
    <x v="1"/>
    <x v="11"/>
    <x v="12"/>
    <n v="748.28"/>
    <s v="Paul Brusco"/>
    <x v="8"/>
    <n v="0"/>
    <n v="0"/>
    <n v="0"/>
    <n v="0"/>
    <m/>
    <n v="99"/>
    <n v="107"/>
    <n v="138"/>
    <n v="3"/>
    <n v="0"/>
    <n v="307"/>
    <n v="430"/>
    <n v="103"/>
    <n v="-79"/>
    <n v="-79"/>
    <n v="0"/>
    <n v="72"/>
    <n v="275"/>
    <n v="24"/>
    <m/>
    <n v="84"/>
    <n v="193"/>
    <n v="199"/>
    <n v="141"/>
    <m/>
    <n v="-344.25524952277067"/>
    <n v="-857.87292064357791"/>
    <n v="-1352.410417234797"/>
    <n v="-1974.8366512135262"/>
    <m/>
  </r>
  <r>
    <n v="205015017"/>
    <x v="152"/>
    <x v="1"/>
    <n v="150"/>
    <x v="1"/>
    <x v="11"/>
    <x v="12"/>
    <n v="748.28"/>
    <s v="Paul Brusco"/>
    <x v="9"/>
    <n v="0"/>
    <n v="0"/>
    <n v="0"/>
    <n v="0"/>
    <m/>
    <n v="99"/>
    <n v="107"/>
    <n v="138"/>
    <n v="3"/>
    <n v="0"/>
    <n v="307"/>
    <n v="430"/>
    <n v="103"/>
    <n v="0"/>
    <n v="0"/>
    <n v="0"/>
    <n v="72"/>
    <n v="275"/>
    <n v="24"/>
    <m/>
    <n v="84"/>
    <n v="193"/>
    <n v="199"/>
    <n v="141"/>
    <m/>
    <n v="155.74475047722933"/>
    <n v="162.12707935642209"/>
    <n v="167.58958276520309"/>
    <n v="165.16334878647388"/>
    <m/>
  </r>
  <r>
    <n v="205015017"/>
    <x v="152"/>
    <x v="1"/>
    <m/>
    <x v="1"/>
    <x v="11"/>
    <x v="12"/>
    <n v="748.28"/>
    <s v="Paul Brusco"/>
    <x v="10"/>
    <n v="0"/>
    <n v="0"/>
    <n v="0"/>
    <n v="0"/>
    <n v="0"/>
    <n v="200595.78000000003"/>
    <n v="216805.54000000004"/>
    <n v="279618.36000000004"/>
    <n v="6078.6600000000008"/>
    <n v="0"/>
    <n v="622049.54"/>
    <n v="871274.60000000009"/>
    <n v="208700.66000000003"/>
    <n v="0"/>
    <n v="0"/>
    <n v="0"/>
    <n v="53876.159999999996"/>
    <n v="205777"/>
    <n v="17958.72"/>
    <m/>
    <n v="62855.519999999997"/>
    <n v="144418.04"/>
    <n v="148907.72"/>
    <n v="105507.48"/>
    <m/>
    <n v="116540.68188710116"/>
    <n v="121316.45094082352"/>
    <n v="125403.93299154616"/>
    <n v="123588.43062994267"/>
    <m/>
  </r>
  <r>
    <n v="205015017"/>
    <x v="152"/>
    <x v="1"/>
    <m/>
    <x v="1"/>
    <x v="11"/>
    <x v="12"/>
    <n v="748.28"/>
    <s v="Paul Brusco"/>
    <x v="11"/>
    <m/>
    <m/>
    <m/>
    <m/>
    <n v="0"/>
    <m/>
    <m/>
    <m/>
    <m/>
    <n v="0"/>
    <n v="622049.54"/>
    <n v="871274.60000000009"/>
    <n v="208700.66000000003"/>
    <n v="0"/>
    <n v="0"/>
    <n v="0"/>
    <n v="53876.159999999996"/>
    <n v="205777"/>
    <n v="17958.72"/>
    <m/>
    <n v="62855.519999999997"/>
    <n v="144418.04"/>
    <n v="148907.72"/>
    <n v="105507.48"/>
    <m/>
    <n v="0"/>
    <n v="0"/>
    <n v="0"/>
    <n v="0"/>
    <m/>
  </r>
  <r>
    <n v="205015017"/>
    <x v="152"/>
    <x v="1"/>
    <m/>
    <x v="1"/>
    <x v="11"/>
    <x v="12"/>
    <n v="748.28"/>
    <s v="Paul Brusco"/>
    <x v="12"/>
    <m/>
    <m/>
    <m/>
    <m/>
    <m/>
    <m/>
    <m/>
    <m/>
    <m/>
    <m/>
    <m/>
    <m/>
    <m/>
    <n v="0"/>
    <n v="0"/>
    <n v="0"/>
    <n v="70"/>
    <n v="614"/>
    <n v="349"/>
    <n v="1033"/>
    <n v="531"/>
    <n v="540"/>
    <n v="480"/>
    <n v="565"/>
    <n v="0"/>
    <n v="500"/>
    <n v="520"/>
    <n v="500"/>
    <n v="620"/>
    <n v="0"/>
  </r>
  <r>
    <n v="205015018"/>
    <x v="153"/>
    <x v="1"/>
    <m/>
    <x v="1"/>
    <x v="11"/>
    <x v="12"/>
    <n v="900.61"/>
    <s v="Paul Brusco"/>
    <x v="0"/>
    <m/>
    <m/>
    <m/>
    <m/>
    <m/>
    <m/>
    <m/>
    <m/>
    <m/>
    <n v="0"/>
    <n v="0"/>
    <n v="0"/>
    <n v="66"/>
    <n v="-20"/>
    <n v="46"/>
    <n v="0"/>
    <n v="0"/>
    <n v="0"/>
    <n v="0"/>
    <m/>
    <n v="0"/>
    <n v="0"/>
    <n v="0"/>
    <n v="0"/>
    <m/>
    <n v="-10"/>
    <n v="-10"/>
    <n v="-10"/>
    <n v="-12"/>
    <m/>
  </r>
  <r>
    <n v="205015018"/>
    <x v="153"/>
    <x v="1"/>
    <m/>
    <x v="1"/>
    <x v="11"/>
    <x v="12"/>
    <n v="900.61"/>
    <s v="Paul Brusco"/>
    <x v="1"/>
    <m/>
    <m/>
    <m/>
    <m/>
    <m/>
    <m/>
    <m/>
    <m/>
    <m/>
    <n v="0"/>
    <m/>
    <m/>
    <n v="-20"/>
    <n v="0"/>
    <n v="-20"/>
    <n v="0"/>
    <n v="0"/>
    <n v="0"/>
    <n v="0"/>
    <m/>
    <n v="0"/>
    <n v="0"/>
    <n v="0"/>
    <n v="0"/>
    <m/>
    <n v="0"/>
    <n v="0"/>
    <n v="0"/>
    <n v="-3"/>
    <m/>
  </r>
  <r>
    <n v="205015018"/>
    <x v="153"/>
    <x v="1"/>
    <m/>
    <x v="1"/>
    <x v="11"/>
    <x v="12"/>
    <n v="900.61"/>
    <s v="Paul Brusco"/>
    <x v="2"/>
    <m/>
    <m/>
    <m/>
    <m/>
    <m/>
    <m/>
    <m/>
    <m/>
    <m/>
    <n v="0"/>
    <m/>
    <m/>
    <n v="66"/>
    <n v="0"/>
    <n v="0"/>
    <n v="8"/>
    <n v="25"/>
    <n v="10"/>
    <n v="24"/>
    <n v="67"/>
    <n v="15"/>
    <n v="20"/>
    <n v="10"/>
    <n v="12"/>
    <n v="0"/>
    <n v="0"/>
    <n v="0"/>
    <n v="0"/>
    <n v="0"/>
    <n v="0"/>
  </r>
  <r>
    <n v="205015018"/>
    <x v="153"/>
    <x v="1"/>
    <m/>
    <x v="1"/>
    <x v="11"/>
    <x v="12"/>
    <n v="900.61"/>
    <s v="Paul Brusco"/>
    <x v="3"/>
    <n v="0"/>
    <n v="0"/>
    <n v="0"/>
    <n v="0"/>
    <m/>
    <n v="0"/>
    <n v="0"/>
    <n v="0"/>
    <n v="0"/>
    <m/>
    <n v="0"/>
    <n v="0"/>
    <n v="0"/>
    <n v="0"/>
    <m/>
    <n v="15.342479513991757"/>
    <n v="18.522682320423389"/>
    <n v="18.51873198847262"/>
    <n v="22.040922190201726"/>
    <n v="74.424816013089497"/>
    <n v="20"/>
    <n v="20"/>
    <n v="15"/>
    <n v="25"/>
    <n v="0"/>
    <n v="10"/>
    <n v="10"/>
    <n v="10"/>
    <n v="15"/>
    <n v="0"/>
  </r>
  <r>
    <n v="205015018"/>
    <x v="153"/>
    <x v="1"/>
    <m/>
    <x v="1"/>
    <x v="11"/>
    <x v="12"/>
    <n v="900.61"/>
    <s v="Paul Brusco"/>
    <x v="4"/>
    <m/>
    <m/>
    <m/>
    <m/>
    <m/>
    <m/>
    <m/>
    <m/>
    <m/>
    <n v="0"/>
    <n v="0"/>
    <n v="0"/>
    <n v="0"/>
    <n v="0"/>
    <n v="0"/>
    <n v="8"/>
    <n v="25"/>
    <n v="10"/>
    <n v="24"/>
    <n v="67"/>
    <n v="15"/>
    <n v="20"/>
    <n v="10"/>
    <n v="12"/>
    <n v="0"/>
    <n v="10"/>
    <n v="10"/>
    <n v="10"/>
    <n v="15"/>
    <n v="0"/>
  </r>
  <r>
    <n v="205015018"/>
    <x v="153"/>
    <x v="1"/>
    <m/>
    <x v="1"/>
    <x v="11"/>
    <x v="12"/>
    <n v="900.61"/>
    <s v="Paul Brusco"/>
    <x v="5"/>
    <n v="0"/>
    <n v="0"/>
    <n v="0"/>
    <n v="0"/>
    <m/>
    <n v="10"/>
    <n v="4"/>
    <n v="2"/>
    <n v="27"/>
    <n v="0"/>
    <n v="11"/>
    <n v="12"/>
    <n v="14"/>
    <n v="25"/>
    <n v="62"/>
    <n v="9"/>
    <n v="11"/>
    <n v="15"/>
    <n v="16"/>
    <n v="51"/>
    <n v="6"/>
    <n v="12"/>
    <n v="9"/>
    <n v="13"/>
    <n v="0"/>
    <n v="10.264521407144805"/>
    <n v="10.864466866648486"/>
    <n v="10.460867193891465"/>
    <n v="13.166075811289883"/>
    <n v="0"/>
  </r>
  <r>
    <n v="205015018"/>
    <x v="153"/>
    <x v="1"/>
    <m/>
    <x v="1"/>
    <x v="11"/>
    <x v="12"/>
    <n v="900.61"/>
    <s v="Paul Brusco"/>
    <x v="6"/>
    <n v="0"/>
    <n v="0"/>
    <n v="0"/>
    <n v="0"/>
    <n v="0"/>
    <n v="0"/>
    <n v="0"/>
    <n v="0"/>
    <n v="0"/>
    <n v="0"/>
    <n v="0"/>
    <n v="0"/>
    <n v="0"/>
    <n v="0"/>
    <n v="0"/>
    <n v="0"/>
    <n v="0"/>
    <n v="0"/>
    <n v="0"/>
    <n v="0"/>
    <n v="0"/>
    <n v="0"/>
    <n v="1"/>
    <n v="0"/>
    <m/>
    <n v="2"/>
    <n v="0"/>
    <n v="0"/>
    <n v="0"/>
    <m/>
  </r>
  <r>
    <n v="205015018"/>
    <x v="153"/>
    <x v="1"/>
    <m/>
    <x v="1"/>
    <x v="11"/>
    <x v="12"/>
    <n v="900.61"/>
    <s v="Paul Brusco"/>
    <x v="7"/>
    <m/>
    <m/>
    <m/>
    <m/>
    <m/>
    <m/>
    <m/>
    <m/>
    <m/>
    <m/>
    <m/>
    <m/>
    <m/>
    <m/>
    <m/>
    <n v="20"/>
    <n v="13"/>
    <n v="17"/>
    <n v="19"/>
    <n v="0"/>
    <n v="16"/>
    <n v="24"/>
    <n v="12"/>
    <n v="11"/>
    <n v="0"/>
    <n v="0"/>
    <n v="0"/>
    <n v="0"/>
    <n v="0"/>
    <n v="0"/>
  </r>
  <r>
    <n v="205015018"/>
    <x v="153"/>
    <x v="1"/>
    <n v="10"/>
    <x v="1"/>
    <x v="11"/>
    <x v="12"/>
    <n v="900.61"/>
    <s v="Paul Brusco"/>
    <x v="8"/>
    <n v="0"/>
    <n v="0"/>
    <n v="0"/>
    <n v="0"/>
    <m/>
    <n v="9"/>
    <n v="22"/>
    <n v="11"/>
    <n v="18"/>
    <n v="0"/>
    <n v="4"/>
    <n v="10"/>
    <n v="24"/>
    <n v="17"/>
    <n v="17"/>
    <n v="5"/>
    <n v="18"/>
    <n v="11"/>
    <n v="16"/>
    <m/>
    <n v="18"/>
    <n v="16"/>
    <n v="16"/>
    <n v="18"/>
    <m/>
    <n v="7.7354785928551948"/>
    <n v="-3.1289882737932917"/>
    <n v="-13.589855467684757"/>
    <n v="-26.755931278974639"/>
    <m/>
  </r>
  <r>
    <n v="205015018"/>
    <x v="153"/>
    <x v="1"/>
    <n v="10"/>
    <x v="1"/>
    <x v="11"/>
    <x v="12"/>
    <n v="900.61"/>
    <s v="Paul Brusco"/>
    <x v="9"/>
    <n v="0"/>
    <n v="0"/>
    <n v="0"/>
    <n v="0"/>
    <m/>
    <n v="9"/>
    <n v="22"/>
    <n v="11"/>
    <n v="18"/>
    <n v="0"/>
    <n v="4"/>
    <n v="10"/>
    <n v="24"/>
    <n v="17"/>
    <n v="17"/>
    <n v="5"/>
    <n v="18"/>
    <n v="11"/>
    <n v="16"/>
    <m/>
    <n v="18"/>
    <n v="16"/>
    <n v="16"/>
    <n v="18"/>
    <m/>
    <n v="17.735478592855195"/>
    <n v="16.87101172620671"/>
    <n v="16.410144532315243"/>
    <n v="15.244068721025361"/>
    <m/>
  </r>
  <r>
    <n v="205015018"/>
    <x v="153"/>
    <x v="1"/>
    <m/>
    <x v="1"/>
    <x v="11"/>
    <x v="12"/>
    <n v="900.61"/>
    <s v="Paul Brusco"/>
    <x v="10"/>
    <n v="0"/>
    <n v="0"/>
    <n v="0"/>
    <n v="0"/>
    <n v="0"/>
    <n v="20256.570000000003"/>
    <n v="49516.060000000012"/>
    <n v="24758.030000000006"/>
    <n v="40513.140000000007"/>
    <n v="0"/>
    <n v="9002.9200000000019"/>
    <n v="22507.300000000003"/>
    <n v="54017.520000000011"/>
    <n v="15310.37"/>
    <n v="15310.37"/>
    <n v="4503.05"/>
    <n v="16210.98"/>
    <n v="9906.7100000000009"/>
    <n v="14409.76"/>
    <m/>
    <n v="16210.98"/>
    <n v="14409.76"/>
    <n v="14409.76"/>
    <n v="16210.98"/>
    <m/>
    <n v="15972.749375511317"/>
    <n v="15194.201870739025"/>
    <n v="14779.140267248431"/>
    <n v="13728.960730842651"/>
    <m/>
  </r>
  <r>
    <n v="205015018"/>
    <x v="153"/>
    <x v="1"/>
    <m/>
    <x v="1"/>
    <x v="11"/>
    <x v="12"/>
    <n v="900.61"/>
    <s v="Paul Brusco"/>
    <x v="11"/>
    <m/>
    <m/>
    <m/>
    <m/>
    <n v="0"/>
    <m/>
    <m/>
    <m/>
    <m/>
    <n v="0"/>
    <n v="9002.9200000000019"/>
    <n v="22507.300000000003"/>
    <n v="54017.520000000011"/>
    <n v="15310.37"/>
    <n v="15310.37"/>
    <n v="4503.05"/>
    <n v="16210.98"/>
    <n v="9906.7100000000009"/>
    <n v="14409.76"/>
    <m/>
    <n v="16210.98"/>
    <n v="14409.76"/>
    <n v="14409.76"/>
    <n v="16210.98"/>
    <m/>
    <n v="6966.649375511317"/>
    <n v="0"/>
    <n v="0"/>
    <n v="0"/>
    <m/>
  </r>
  <r>
    <n v="205015018"/>
    <x v="153"/>
    <x v="1"/>
    <m/>
    <x v="1"/>
    <x v="11"/>
    <x v="12"/>
    <n v="900.61"/>
    <s v="Paul Brusco"/>
    <x v="12"/>
    <m/>
    <m/>
    <m/>
    <m/>
    <m/>
    <m/>
    <m/>
    <m/>
    <m/>
    <m/>
    <m/>
    <m/>
    <m/>
    <n v="20"/>
    <n v="20"/>
    <n v="8"/>
    <n v="25"/>
    <n v="10"/>
    <n v="24"/>
    <n v="67"/>
    <n v="15"/>
    <n v="20"/>
    <n v="10"/>
    <n v="12"/>
    <n v="0"/>
    <n v="10"/>
    <n v="10"/>
    <n v="10"/>
    <n v="12"/>
    <n v="0"/>
  </r>
  <r>
    <n v="205015019"/>
    <x v="154"/>
    <x v="1"/>
    <m/>
    <x v="1"/>
    <x v="11"/>
    <x v="12"/>
    <n v="883.67"/>
    <s v="Paul Brusco"/>
    <x v="0"/>
    <m/>
    <m/>
    <m/>
    <m/>
    <m/>
    <m/>
    <m/>
    <m/>
    <m/>
    <n v="0"/>
    <n v="0"/>
    <n v="0"/>
    <n v="125"/>
    <n v="-15"/>
    <n v="110"/>
    <n v="0"/>
    <n v="0"/>
    <n v="0"/>
    <n v="0"/>
    <m/>
    <n v="0"/>
    <n v="0"/>
    <n v="0"/>
    <n v="0"/>
    <m/>
    <n v="-42"/>
    <n v="-25"/>
    <n v="-25"/>
    <n v="-30"/>
    <m/>
  </r>
  <r>
    <n v="205015019"/>
    <x v="154"/>
    <x v="1"/>
    <m/>
    <x v="1"/>
    <x v="11"/>
    <x v="12"/>
    <n v="883.67"/>
    <s v="Paul Brusco"/>
    <x v="1"/>
    <m/>
    <m/>
    <m/>
    <m/>
    <m/>
    <m/>
    <m/>
    <m/>
    <m/>
    <n v="0"/>
    <m/>
    <m/>
    <n v="-6"/>
    <n v="0"/>
    <n v="-6"/>
    <n v="0"/>
    <n v="0"/>
    <n v="0"/>
    <n v="0"/>
    <m/>
    <n v="0"/>
    <n v="0"/>
    <n v="0"/>
    <n v="0"/>
    <m/>
    <n v="17"/>
    <n v="0"/>
    <n v="0"/>
    <n v="2"/>
    <m/>
  </r>
  <r>
    <n v="205015019"/>
    <x v="154"/>
    <x v="1"/>
    <m/>
    <x v="1"/>
    <x v="11"/>
    <x v="12"/>
    <n v="883.67"/>
    <s v="Paul Brusco"/>
    <x v="2"/>
    <m/>
    <m/>
    <m/>
    <m/>
    <m/>
    <m/>
    <m/>
    <m/>
    <m/>
    <n v="0"/>
    <m/>
    <m/>
    <n v="125"/>
    <n v="0"/>
    <n v="0"/>
    <n v="37"/>
    <n v="32"/>
    <n v="35"/>
    <n v="32"/>
    <n v="136"/>
    <n v="25"/>
    <n v="33"/>
    <n v="30"/>
    <n v="25"/>
    <n v="0"/>
    <n v="0"/>
    <n v="0"/>
    <n v="0"/>
    <n v="0"/>
    <n v="0"/>
  </r>
  <r>
    <n v="205015019"/>
    <x v="154"/>
    <x v="1"/>
    <m/>
    <x v="1"/>
    <x v="11"/>
    <x v="12"/>
    <n v="883.67"/>
    <s v="Paul Brusco"/>
    <x v="3"/>
    <n v="0"/>
    <n v="0"/>
    <n v="0"/>
    <n v="0"/>
    <m/>
    <n v="0"/>
    <n v="0"/>
    <n v="0"/>
    <n v="0"/>
    <m/>
    <n v="0"/>
    <n v="0"/>
    <n v="0"/>
    <n v="0"/>
    <m/>
    <n v="24.840204927415229"/>
    <n v="29.989104709256917"/>
    <n v="29.982708933717582"/>
    <n v="35.685302593659948"/>
    <n v="120.49732116404968"/>
    <n v="30"/>
    <n v="35"/>
    <n v="25"/>
    <n v="35"/>
    <n v="0"/>
    <n v="25"/>
    <n v="25"/>
    <n v="25"/>
    <n v="28"/>
    <n v="0"/>
  </r>
  <r>
    <n v="205015019"/>
    <x v="154"/>
    <x v="1"/>
    <m/>
    <x v="1"/>
    <x v="11"/>
    <x v="12"/>
    <n v="883.67"/>
    <s v="Paul Brusco"/>
    <x v="4"/>
    <m/>
    <m/>
    <m/>
    <m/>
    <m/>
    <m/>
    <m/>
    <m/>
    <m/>
    <n v="0"/>
    <n v="0"/>
    <n v="0"/>
    <n v="0"/>
    <n v="0"/>
    <n v="0"/>
    <n v="37"/>
    <n v="32"/>
    <n v="35"/>
    <n v="32"/>
    <n v="136"/>
    <n v="25"/>
    <n v="33"/>
    <n v="30"/>
    <n v="25"/>
    <n v="0"/>
    <n v="25"/>
    <n v="25"/>
    <n v="25"/>
    <n v="28"/>
    <n v="0"/>
  </r>
  <r>
    <n v="205015019"/>
    <x v="154"/>
    <x v="1"/>
    <m/>
    <x v="1"/>
    <x v="11"/>
    <x v="12"/>
    <n v="883.67"/>
    <s v="Paul Brusco"/>
    <x v="5"/>
    <n v="0"/>
    <n v="0"/>
    <n v="0"/>
    <n v="0"/>
    <m/>
    <n v="0"/>
    <n v="19"/>
    <n v="15"/>
    <n v="18"/>
    <n v="0"/>
    <n v="21"/>
    <n v="22"/>
    <n v="28"/>
    <n v="31"/>
    <n v="102"/>
    <n v="26"/>
    <n v="31"/>
    <n v="29"/>
    <n v="29"/>
    <n v="115"/>
    <n v="15"/>
    <n v="29"/>
    <n v="20"/>
    <n v="43"/>
    <n v="0"/>
    <n v="27.457594764112354"/>
    <n v="29.062448868284701"/>
    <n v="27.982819743659668"/>
    <n v="35.219252795200433"/>
    <n v="0"/>
  </r>
  <r>
    <n v="205015019"/>
    <x v="154"/>
    <x v="1"/>
    <m/>
    <x v="1"/>
    <x v="11"/>
    <x v="12"/>
    <n v="883.67"/>
    <s v="Paul Brusco"/>
    <x v="6"/>
    <n v="0"/>
    <n v="0"/>
    <n v="0"/>
    <n v="0"/>
    <n v="0"/>
    <n v="0"/>
    <n v="0"/>
    <n v="0"/>
    <n v="0"/>
    <n v="0"/>
    <n v="0"/>
    <n v="0"/>
    <n v="0"/>
    <n v="0"/>
    <n v="0"/>
    <n v="0"/>
    <n v="0"/>
    <n v="0"/>
    <n v="0"/>
    <n v="0"/>
    <n v="1"/>
    <n v="0"/>
    <n v="1"/>
    <n v="3"/>
    <m/>
    <n v="8"/>
    <n v="0"/>
    <n v="0"/>
    <n v="0"/>
    <m/>
  </r>
  <r>
    <n v="205015019"/>
    <x v="154"/>
    <x v="1"/>
    <m/>
    <x v="1"/>
    <x v="11"/>
    <x v="12"/>
    <n v="883.67"/>
    <s v="Paul Brusco"/>
    <x v="7"/>
    <m/>
    <m/>
    <m/>
    <m/>
    <m/>
    <m/>
    <m/>
    <m/>
    <m/>
    <m/>
    <m/>
    <m/>
    <m/>
    <m/>
    <m/>
    <n v="37"/>
    <n v="39"/>
    <n v="28"/>
    <n v="33"/>
    <n v="0"/>
    <n v="23"/>
    <n v="29"/>
    <n v="22"/>
    <n v="41"/>
    <n v="0"/>
    <n v="0"/>
    <n v="0"/>
    <n v="0"/>
    <n v="0"/>
    <n v="0"/>
  </r>
  <r>
    <n v="205015019"/>
    <x v="154"/>
    <x v="1"/>
    <n v="10"/>
    <x v="1"/>
    <x v="11"/>
    <x v="12"/>
    <n v="883.67"/>
    <s v="Paul Brusco"/>
    <x v="8"/>
    <n v="0"/>
    <n v="0"/>
    <n v="0"/>
    <n v="0"/>
    <m/>
    <n v="21"/>
    <n v="90"/>
    <n v="111"/>
    <n v="13"/>
    <n v="0"/>
    <n v="73"/>
    <n v="46"/>
    <n v="29"/>
    <n v="13"/>
    <n v="13"/>
    <n v="13"/>
    <n v="6"/>
    <n v="13"/>
    <n v="12"/>
    <m/>
    <n v="14"/>
    <n v="19"/>
    <n v="27"/>
    <n v="12"/>
    <m/>
    <n v="-15.457594764112354"/>
    <n v="-44.520043632397055"/>
    <n v="-72.502863376056723"/>
    <n v="-107.72211617125716"/>
    <m/>
  </r>
  <r>
    <n v="205015019"/>
    <x v="154"/>
    <x v="1"/>
    <n v="10"/>
    <x v="1"/>
    <x v="11"/>
    <x v="12"/>
    <n v="883.67"/>
    <s v="Paul Brusco"/>
    <x v="9"/>
    <n v="0"/>
    <n v="0"/>
    <n v="0"/>
    <n v="0"/>
    <m/>
    <n v="21"/>
    <n v="90"/>
    <n v="111"/>
    <n v="13"/>
    <n v="0"/>
    <n v="73"/>
    <n v="46"/>
    <n v="29"/>
    <n v="13"/>
    <n v="13"/>
    <n v="13"/>
    <n v="6"/>
    <n v="13"/>
    <n v="12"/>
    <m/>
    <n v="14"/>
    <n v="19"/>
    <n v="27"/>
    <n v="12"/>
    <m/>
    <n v="26.542405235887646"/>
    <n v="22.479956367602941"/>
    <n v="19.49713662394327"/>
    <n v="14.277883828742837"/>
    <m/>
  </r>
  <r>
    <n v="205015019"/>
    <x v="154"/>
    <x v="1"/>
    <m/>
    <x v="1"/>
    <x v="11"/>
    <x v="12"/>
    <n v="883.67"/>
    <s v="Paul Brusco"/>
    <x v="10"/>
    <n v="0"/>
    <n v="0"/>
    <n v="0"/>
    <n v="0"/>
    <n v="0"/>
    <n v="46740.120000000017"/>
    <n v="200314.80000000008"/>
    <n v="247054.92000000007"/>
    <n v="28934.360000000008"/>
    <n v="0"/>
    <n v="162477.56000000006"/>
    <n v="102383.12000000004"/>
    <n v="64545.880000000019"/>
    <n v="11487.71"/>
    <n v="11487.71"/>
    <n v="11487.71"/>
    <n v="5302.0199999999995"/>
    <n v="11487.71"/>
    <n v="10604.039999999999"/>
    <m/>
    <n v="12371.38"/>
    <n v="16789.73"/>
    <n v="23859.09"/>
    <n v="10604.039999999999"/>
    <m/>
    <n v="23454.727234796836"/>
    <n v="19864.863043359692"/>
    <n v="17229.034720479947"/>
    <n v="12616.937602945181"/>
    <m/>
  </r>
  <r>
    <n v="205015019"/>
    <x v="154"/>
    <x v="1"/>
    <m/>
    <x v="1"/>
    <x v="11"/>
    <x v="12"/>
    <n v="883.67"/>
    <s v="Paul Brusco"/>
    <x v="11"/>
    <m/>
    <m/>
    <m/>
    <m/>
    <n v="0"/>
    <m/>
    <m/>
    <m/>
    <m/>
    <n v="0"/>
    <n v="162477.56000000006"/>
    <n v="102383.12000000004"/>
    <n v="64545.880000000019"/>
    <n v="11487.71"/>
    <n v="11487.71"/>
    <n v="11487.71"/>
    <n v="5302.0199999999995"/>
    <n v="11487.71"/>
    <n v="10604.039999999999"/>
    <m/>
    <n v="12371.38"/>
    <n v="16789.73"/>
    <n v="23859.09"/>
    <n v="10604.039999999999"/>
    <m/>
    <n v="0"/>
    <n v="0"/>
    <n v="0"/>
    <n v="0"/>
    <m/>
  </r>
  <r>
    <n v="205015019"/>
    <x v="154"/>
    <x v="1"/>
    <m/>
    <x v="1"/>
    <x v="11"/>
    <x v="12"/>
    <n v="883.67"/>
    <s v="Paul Brusco"/>
    <x v="12"/>
    <m/>
    <m/>
    <m/>
    <m/>
    <m/>
    <m/>
    <m/>
    <m/>
    <m/>
    <m/>
    <m/>
    <m/>
    <m/>
    <n v="15"/>
    <n v="15"/>
    <n v="37"/>
    <n v="32"/>
    <n v="35"/>
    <n v="32"/>
    <n v="136"/>
    <n v="25"/>
    <n v="33"/>
    <n v="30"/>
    <n v="25"/>
    <n v="0"/>
    <n v="42"/>
    <n v="25"/>
    <n v="25"/>
    <n v="30"/>
    <n v="0"/>
  </r>
  <r>
    <n v="205015024"/>
    <x v="155"/>
    <x v="1"/>
    <m/>
    <x v="1"/>
    <x v="7"/>
    <x v="1"/>
    <n v="7065.22"/>
    <s v="Linda Trautwein"/>
    <x v="0"/>
    <m/>
    <m/>
    <m/>
    <m/>
    <m/>
    <m/>
    <m/>
    <m/>
    <m/>
    <n v="0"/>
    <n v="0"/>
    <n v="0"/>
    <n v="4"/>
    <n v="0"/>
    <n v="4"/>
    <n v="0"/>
    <n v="0"/>
    <n v="0"/>
    <n v="0"/>
    <m/>
    <n v="0"/>
    <n v="0"/>
    <n v="0"/>
    <n v="0"/>
    <m/>
    <n v="0"/>
    <n v="-7"/>
    <n v="-7"/>
    <n v="-7"/>
    <m/>
  </r>
  <r>
    <n v="205015024"/>
    <x v="155"/>
    <x v="1"/>
    <m/>
    <x v="1"/>
    <x v="7"/>
    <x v="1"/>
    <n v="7065.22"/>
    <s v="Linda Trautwein"/>
    <x v="1"/>
    <m/>
    <m/>
    <m/>
    <m/>
    <m/>
    <m/>
    <m/>
    <m/>
    <m/>
    <n v="0"/>
    <m/>
    <m/>
    <n v="0"/>
    <n v="0"/>
    <n v="0"/>
    <n v="0"/>
    <n v="0"/>
    <n v="0"/>
    <n v="0"/>
    <m/>
    <n v="0"/>
    <n v="0"/>
    <n v="0"/>
    <n v="0"/>
    <m/>
    <n v="0"/>
    <n v="0"/>
    <n v="0"/>
    <n v="0"/>
    <m/>
  </r>
  <r>
    <n v="205015024"/>
    <x v="155"/>
    <x v="1"/>
    <m/>
    <x v="1"/>
    <x v="7"/>
    <x v="1"/>
    <n v="7065.22"/>
    <s v="Linda Trautwein"/>
    <x v="2"/>
    <m/>
    <m/>
    <m/>
    <m/>
    <m/>
    <m/>
    <m/>
    <m/>
    <m/>
    <n v="0"/>
    <m/>
    <m/>
    <n v="4"/>
    <n v="0"/>
    <n v="0"/>
    <n v="0"/>
    <n v="0"/>
    <n v="0"/>
    <n v="0"/>
    <n v="0"/>
    <n v="0"/>
    <n v="4"/>
    <n v="10"/>
    <n v="10"/>
    <n v="0"/>
    <n v="0"/>
    <n v="0"/>
    <n v="0"/>
    <n v="0"/>
    <n v="0"/>
  </r>
  <r>
    <n v="205015024"/>
    <x v="155"/>
    <x v="1"/>
    <m/>
    <x v="1"/>
    <x v="7"/>
    <x v="1"/>
    <n v="7065.22"/>
    <s v="Linda Trautwein"/>
    <x v="3"/>
    <n v="0"/>
    <n v="0"/>
    <n v="0"/>
    <n v="0"/>
    <m/>
    <n v="0"/>
    <n v="0"/>
    <n v="0"/>
    <n v="0"/>
    <m/>
    <n v="0"/>
    <n v="0"/>
    <n v="0"/>
    <n v="0"/>
    <m/>
    <n v="0"/>
    <n v="0"/>
    <n v="0"/>
    <n v="0"/>
    <n v="0"/>
    <n v="0"/>
    <n v="0"/>
    <n v="0"/>
    <n v="0"/>
    <n v="0"/>
    <n v="7"/>
    <n v="7"/>
    <n v="7"/>
    <n v="7"/>
    <n v="0"/>
  </r>
  <r>
    <n v="205015024"/>
    <x v="155"/>
    <x v="1"/>
    <m/>
    <x v="1"/>
    <x v="7"/>
    <x v="1"/>
    <n v="7065.22"/>
    <s v="Linda Trautwein"/>
    <x v="4"/>
    <m/>
    <m/>
    <m/>
    <m/>
    <m/>
    <m/>
    <m/>
    <m/>
    <m/>
    <n v="0"/>
    <n v="0"/>
    <n v="0"/>
    <n v="0"/>
    <n v="0"/>
    <n v="0"/>
    <n v="0"/>
    <n v="0"/>
    <n v="0"/>
    <n v="0"/>
    <n v="0"/>
    <n v="0"/>
    <n v="4"/>
    <n v="10"/>
    <n v="10"/>
    <n v="0"/>
    <n v="0"/>
    <n v="7"/>
    <n v="7"/>
    <n v="7"/>
    <n v="0"/>
  </r>
  <r>
    <n v="205015024"/>
    <x v="155"/>
    <x v="1"/>
    <m/>
    <x v="1"/>
    <x v="7"/>
    <x v="1"/>
    <n v="7065.22"/>
    <s v="Linda Trautwein"/>
    <x v="5"/>
    <n v="1"/>
    <n v="0"/>
    <n v="1"/>
    <n v="0"/>
    <m/>
    <n v="0"/>
    <n v="0"/>
    <n v="4"/>
    <n v="1"/>
    <n v="0"/>
    <n v="0"/>
    <n v="0"/>
    <n v="0"/>
    <n v="1"/>
    <n v="1"/>
    <n v="0"/>
    <n v="0"/>
    <n v="3"/>
    <n v="0"/>
    <n v="3"/>
    <n v="0"/>
    <n v="2"/>
    <n v="3"/>
    <n v="0"/>
    <n v="0"/>
    <n v="7"/>
    <n v="7"/>
    <n v="7"/>
    <n v="7"/>
    <n v="0"/>
  </r>
  <r>
    <n v="205015024"/>
    <x v="155"/>
    <x v="1"/>
    <m/>
    <x v="1"/>
    <x v="7"/>
    <x v="1"/>
    <n v="7065.22"/>
    <s v="Linda Trautwein"/>
    <x v="6"/>
    <n v="0"/>
    <n v="0"/>
    <n v="0"/>
    <n v="0"/>
    <n v="0"/>
    <n v="0"/>
    <n v="0"/>
    <n v="0"/>
    <n v="0"/>
    <n v="0"/>
    <n v="0"/>
    <n v="0"/>
    <n v="0"/>
    <n v="0"/>
    <n v="0"/>
    <n v="0"/>
    <n v="0"/>
    <n v="0"/>
    <n v="0"/>
    <n v="0"/>
    <n v="0"/>
    <n v="0"/>
    <n v="2"/>
    <n v="3"/>
    <m/>
    <n v="0"/>
    <n v="0"/>
    <n v="0"/>
    <n v="0"/>
    <m/>
  </r>
  <r>
    <n v="205015024"/>
    <x v="155"/>
    <x v="1"/>
    <m/>
    <x v="1"/>
    <x v="7"/>
    <x v="1"/>
    <n v="7065.22"/>
    <s v="Linda Trautwein"/>
    <x v="7"/>
    <m/>
    <m/>
    <m/>
    <m/>
    <m/>
    <m/>
    <m/>
    <m/>
    <m/>
    <m/>
    <m/>
    <m/>
    <m/>
    <m/>
    <m/>
    <n v="0"/>
    <n v="0"/>
    <n v="0"/>
    <n v="0"/>
    <n v="0"/>
    <n v="0"/>
    <n v="4"/>
    <n v="4"/>
    <n v="3"/>
    <n v="0"/>
    <n v="0"/>
    <n v="0"/>
    <n v="0"/>
    <n v="0"/>
    <n v="0"/>
  </r>
  <r>
    <n v="205015024"/>
    <x v="155"/>
    <x v="1"/>
    <m/>
    <x v="1"/>
    <x v="7"/>
    <x v="1"/>
    <n v="7065.22"/>
    <s v="Linda Trautwein"/>
    <x v="8"/>
    <n v="4"/>
    <n v="3"/>
    <n v="2"/>
    <n v="2"/>
    <m/>
    <n v="2"/>
    <n v="0"/>
    <n v="0"/>
    <n v="0"/>
    <n v="0"/>
    <n v="1"/>
    <n v="1"/>
    <n v="1"/>
    <n v="0"/>
    <n v="0"/>
    <n v="0"/>
    <n v="0"/>
    <n v="0"/>
    <n v="0"/>
    <m/>
    <n v="0"/>
    <n v="0"/>
    <n v="6"/>
    <n v="13"/>
    <m/>
    <n v="6"/>
    <n v="-1"/>
    <n v="-8"/>
    <n v="-15"/>
    <m/>
  </r>
  <r>
    <n v="205015024"/>
    <x v="155"/>
    <x v="1"/>
    <m/>
    <x v="1"/>
    <x v="7"/>
    <x v="1"/>
    <n v="7065.22"/>
    <s v="Linda Trautwein"/>
    <x v="9"/>
    <n v="4"/>
    <n v="3"/>
    <n v="2"/>
    <n v="2"/>
    <m/>
    <n v="2"/>
    <n v="0"/>
    <n v="0"/>
    <n v="0"/>
    <n v="0"/>
    <n v="1"/>
    <n v="1"/>
    <n v="1"/>
    <n v="0"/>
    <n v="0"/>
    <n v="0"/>
    <n v="0"/>
    <n v="0"/>
    <n v="0"/>
    <m/>
    <n v="0"/>
    <n v="0"/>
    <n v="6"/>
    <n v="13"/>
    <m/>
    <n v="6"/>
    <n v="6"/>
    <n v="6"/>
    <n v="6"/>
    <m/>
  </r>
  <r>
    <n v="205015024"/>
    <x v="155"/>
    <x v="1"/>
    <m/>
    <x v="1"/>
    <x v="7"/>
    <x v="1"/>
    <n v="7065.22"/>
    <s v="Linda Trautwein"/>
    <x v="10"/>
    <n v="12989.68"/>
    <n v="9742.26"/>
    <n v="6494.84"/>
    <n v="6494.84"/>
    <n v="0"/>
    <n v="6494.84"/>
    <n v="0"/>
    <n v="0"/>
    <n v="0"/>
    <n v="0"/>
    <n v="3247.42"/>
    <n v="3247.42"/>
    <n v="3247.42"/>
    <n v="0"/>
    <n v="0"/>
    <n v="0"/>
    <n v="0"/>
    <n v="0"/>
    <n v="0"/>
    <m/>
    <n v="0"/>
    <n v="0"/>
    <n v="42391.32"/>
    <n v="91847.86"/>
    <m/>
    <n v="42391.32"/>
    <n v="42391.32"/>
    <n v="42391.32"/>
    <n v="42391.32"/>
    <m/>
  </r>
  <r>
    <n v="205015024"/>
    <x v="155"/>
    <x v="1"/>
    <m/>
    <x v="1"/>
    <x v="7"/>
    <x v="1"/>
    <n v="7065.22"/>
    <s v="Linda Trautwein"/>
    <x v="11"/>
    <m/>
    <m/>
    <m/>
    <m/>
    <n v="0"/>
    <m/>
    <m/>
    <m/>
    <m/>
    <n v="0"/>
    <n v="3247.42"/>
    <n v="3247.42"/>
    <n v="3247.42"/>
    <n v="0"/>
    <n v="0"/>
    <n v="0"/>
    <n v="0"/>
    <n v="0"/>
    <n v="0"/>
    <m/>
    <n v="0"/>
    <n v="0"/>
    <n v="42391.32"/>
    <n v="91847.86"/>
    <m/>
    <n v="42391.32"/>
    <n v="0"/>
    <n v="0"/>
    <n v="0"/>
    <m/>
  </r>
  <r>
    <n v="205015024"/>
    <x v="155"/>
    <x v="1"/>
    <m/>
    <x v="1"/>
    <x v="7"/>
    <x v="1"/>
    <n v="7065.22"/>
    <s v="Linda Trautwein"/>
    <x v="12"/>
    <m/>
    <m/>
    <m/>
    <m/>
    <m/>
    <m/>
    <m/>
    <m/>
    <m/>
    <m/>
    <m/>
    <m/>
    <m/>
    <n v="0"/>
    <n v="0"/>
    <m/>
    <m/>
    <m/>
    <n v="0"/>
    <n v="0"/>
    <n v="0"/>
    <n v="4"/>
    <n v="10"/>
    <n v="10"/>
    <n v="0"/>
    <n v="0"/>
    <n v="7"/>
    <n v="7"/>
    <n v="7"/>
    <n v="0"/>
  </r>
  <r>
    <n v="205015032"/>
    <x v="156"/>
    <x v="1"/>
    <m/>
    <x v="1"/>
    <x v="9"/>
    <x v="12"/>
    <n v="743.79"/>
    <s v="Vicky Allen"/>
    <x v="0"/>
    <m/>
    <m/>
    <m/>
    <m/>
    <m/>
    <m/>
    <m/>
    <m/>
    <m/>
    <n v="0"/>
    <n v="0"/>
    <n v="0"/>
    <n v="75"/>
    <n v="-15"/>
    <n v="60"/>
    <n v="0"/>
    <n v="0"/>
    <n v="0"/>
    <n v="0"/>
    <m/>
    <n v="0"/>
    <n v="0"/>
    <n v="0"/>
    <n v="0"/>
    <m/>
    <n v="-2"/>
    <n v="-2"/>
    <n v="-2"/>
    <n v="-2"/>
    <m/>
  </r>
  <r>
    <n v="205015032"/>
    <x v="156"/>
    <x v="1"/>
    <m/>
    <x v="1"/>
    <x v="9"/>
    <x v="12"/>
    <n v="743.79"/>
    <s v="Vicky Allen"/>
    <x v="1"/>
    <m/>
    <m/>
    <m/>
    <m/>
    <m/>
    <m/>
    <m/>
    <m/>
    <m/>
    <n v="0"/>
    <m/>
    <m/>
    <n v="-25"/>
    <n v="0"/>
    <n v="-25"/>
    <n v="0"/>
    <n v="0"/>
    <n v="0"/>
    <n v="0"/>
    <m/>
    <n v="0"/>
    <n v="0"/>
    <n v="0"/>
    <n v="0"/>
    <m/>
    <n v="0"/>
    <n v="0"/>
    <n v="0"/>
    <n v="-1"/>
    <m/>
  </r>
  <r>
    <n v="205015032"/>
    <x v="156"/>
    <x v="1"/>
    <m/>
    <x v="1"/>
    <x v="9"/>
    <x v="12"/>
    <n v="743.79"/>
    <s v="Vicky Allen"/>
    <x v="2"/>
    <m/>
    <m/>
    <m/>
    <m/>
    <m/>
    <m/>
    <m/>
    <m/>
    <m/>
    <n v="0"/>
    <m/>
    <m/>
    <n v="75"/>
    <n v="0"/>
    <n v="0"/>
    <n v="0"/>
    <n v="0"/>
    <n v="0"/>
    <n v="0"/>
    <n v="0"/>
    <n v="0"/>
    <n v="0"/>
    <n v="2"/>
    <n v="2"/>
    <n v="0"/>
    <n v="0"/>
    <n v="0"/>
    <n v="0"/>
    <n v="0"/>
    <n v="0"/>
  </r>
  <r>
    <n v="205015032"/>
    <x v="156"/>
    <x v="1"/>
    <m/>
    <x v="1"/>
    <x v="9"/>
    <x v="12"/>
    <n v="743.79"/>
    <s v="Vicky Allen"/>
    <x v="3"/>
    <n v="0"/>
    <n v="0"/>
    <n v="0"/>
    <n v="0"/>
    <m/>
    <n v="0"/>
    <n v="0"/>
    <n v="0"/>
    <n v="0"/>
    <m/>
    <n v="0"/>
    <n v="0"/>
    <n v="0"/>
    <n v="0"/>
    <m/>
    <n v="10"/>
    <n v="10"/>
    <n v="10"/>
    <n v="10"/>
    <n v="40"/>
    <n v="0"/>
    <n v="0"/>
    <n v="0"/>
    <n v="5"/>
    <n v="0"/>
    <n v="2"/>
    <n v="2"/>
    <n v="2"/>
    <n v="3"/>
    <n v="0"/>
  </r>
  <r>
    <n v="205015032"/>
    <x v="156"/>
    <x v="1"/>
    <m/>
    <x v="1"/>
    <x v="9"/>
    <x v="12"/>
    <n v="743.79"/>
    <s v="Vicky Allen"/>
    <x v="4"/>
    <m/>
    <m/>
    <m/>
    <m/>
    <m/>
    <m/>
    <m/>
    <m/>
    <m/>
    <n v="0"/>
    <n v="0"/>
    <n v="0"/>
    <n v="0"/>
    <n v="0"/>
    <n v="0"/>
    <n v="0"/>
    <n v="0"/>
    <n v="0"/>
    <n v="0"/>
    <n v="0"/>
    <n v="0"/>
    <n v="0"/>
    <n v="2"/>
    <n v="2"/>
    <n v="0"/>
    <n v="2"/>
    <n v="2"/>
    <n v="2"/>
    <n v="3"/>
    <n v="0"/>
  </r>
  <r>
    <n v="205015032"/>
    <x v="156"/>
    <x v="1"/>
    <m/>
    <x v="1"/>
    <x v="9"/>
    <x v="12"/>
    <n v="743.79"/>
    <s v="Vicky Allen"/>
    <x v="5"/>
    <n v="0"/>
    <n v="0"/>
    <n v="0"/>
    <n v="0"/>
    <m/>
    <n v="0"/>
    <n v="0"/>
    <n v="0"/>
    <n v="0"/>
    <n v="0"/>
    <n v="0"/>
    <n v="0"/>
    <n v="0"/>
    <n v="284"/>
    <n v="284"/>
    <n v="1"/>
    <n v="0"/>
    <n v="3"/>
    <n v="2"/>
    <n v="6"/>
    <n v="0"/>
    <n v="4"/>
    <n v="2"/>
    <n v="0"/>
    <n v="0"/>
    <n v="2"/>
    <n v="2"/>
    <n v="2"/>
    <n v="2"/>
    <n v="0"/>
  </r>
  <r>
    <n v="205015032"/>
    <x v="156"/>
    <x v="1"/>
    <m/>
    <x v="1"/>
    <x v="9"/>
    <x v="12"/>
    <n v="743.79"/>
    <s v="Vicky Allen"/>
    <x v="6"/>
    <n v="0"/>
    <n v="0"/>
    <n v="0"/>
    <n v="0"/>
    <n v="0"/>
    <n v="0"/>
    <n v="0"/>
    <n v="0"/>
    <n v="0"/>
    <n v="0"/>
    <n v="0"/>
    <n v="0"/>
    <n v="0"/>
    <n v="0"/>
    <n v="0"/>
    <n v="0"/>
    <n v="0"/>
    <n v="0"/>
    <n v="0"/>
    <n v="0"/>
    <n v="30"/>
    <n v="0"/>
    <n v="0"/>
    <n v="0"/>
    <m/>
    <n v="0"/>
    <n v="0"/>
    <n v="0"/>
    <n v="0"/>
    <m/>
  </r>
  <r>
    <n v="205015032"/>
    <x v="156"/>
    <x v="1"/>
    <m/>
    <x v="1"/>
    <x v="9"/>
    <x v="12"/>
    <n v="743.79"/>
    <s v="Vicky Allen"/>
    <x v="7"/>
    <m/>
    <m/>
    <m/>
    <m/>
    <m/>
    <m/>
    <m/>
    <m/>
    <m/>
    <m/>
    <m/>
    <m/>
    <m/>
    <m/>
    <m/>
    <n v="7"/>
    <n v="2"/>
    <n v="7"/>
    <n v="5"/>
    <n v="0"/>
    <n v="7"/>
    <n v="6"/>
    <n v="2"/>
    <n v="2"/>
    <n v="0"/>
    <n v="0"/>
    <n v="0"/>
    <n v="0"/>
    <n v="0"/>
    <n v="0"/>
  </r>
  <r>
    <n v="205015032"/>
    <x v="156"/>
    <x v="1"/>
    <m/>
    <x v="1"/>
    <x v="9"/>
    <x v="12"/>
    <n v="743.79"/>
    <s v="Vicky Allen"/>
    <x v="8"/>
    <n v="0"/>
    <n v="0"/>
    <n v="0"/>
    <n v="0"/>
    <m/>
    <n v="0"/>
    <n v="0"/>
    <n v="0"/>
    <n v="36"/>
    <n v="0"/>
    <n v="0"/>
    <n v="0"/>
    <n v="24"/>
    <n v="36"/>
    <n v="36"/>
    <n v="29"/>
    <n v="27"/>
    <n v="25"/>
    <n v="20"/>
    <m/>
    <n v="14"/>
    <n v="9"/>
    <n v="9"/>
    <n v="8"/>
    <m/>
    <n v="6"/>
    <n v="4"/>
    <n v="2"/>
    <n v="0"/>
    <m/>
  </r>
  <r>
    <n v="205015032"/>
    <x v="156"/>
    <x v="1"/>
    <n v="10"/>
    <x v="1"/>
    <x v="9"/>
    <x v="12"/>
    <n v="743.79"/>
    <s v="Vicky Allen"/>
    <x v="9"/>
    <n v="0"/>
    <n v="0"/>
    <n v="0"/>
    <n v="0"/>
    <m/>
    <n v="0"/>
    <n v="0"/>
    <n v="0"/>
    <n v="36"/>
    <n v="0"/>
    <n v="0"/>
    <n v="0"/>
    <n v="24"/>
    <n v="36"/>
    <n v="36"/>
    <n v="29"/>
    <n v="27"/>
    <n v="25"/>
    <n v="20"/>
    <m/>
    <n v="14"/>
    <n v="9"/>
    <n v="9"/>
    <n v="8"/>
    <m/>
    <n v="8"/>
    <n v="8"/>
    <n v="8"/>
    <n v="8"/>
    <m/>
  </r>
  <r>
    <n v="205015032"/>
    <x v="156"/>
    <x v="1"/>
    <n v="10"/>
    <x v="1"/>
    <x v="9"/>
    <x v="12"/>
    <n v="743.79"/>
    <s v="Vicky Allen"/>
    <x v="10"/>
    <n v="0"/>
    <n v="0"/>
    <n v="0"/>
    <n v="0"/>
    <n v="0"/>
    <n v="0"/>
    <n v="0"/>
    <n v="0"/>
    <n v="75044.88"/>
    <n v="0"/>
    <n v="0"/>
    <n v="0"/>
    <n v="52800"/>
    <n v="26776.44"/>
    <n v="26776.44"/>
    <n v="21569.91"/>
    <n v="20082.329999999998"/>
    <n v="18594.75"/>
    <n v="14875.8"/>
    <m/>
    <n v="10413.06"/>
    <n v="6694.11"/>
    <n v="6694.11"/>
    <n v="5950.32"/>
    <m/>
    <n v="5950.32"/>
    <n v="5950.32"/>
    <n v="5950.32"/>
    <n v="5950.32"/>
    <m/>
  </r>
  <r>
    <n v="205015032"/>
    <x v="156"/>
    <x v="1"/>
    <m/>
    <x v="1"/>
    <x v="9"/>
    <x v="12"/>
    <n v="743.79"/>
    <s v="Vicky Allen"/>
    <x v="11"/>
    <m/>
    <m/>
    <m/>
    <m/>
    <n v="0"/>
    <m/>
    <m/>
    <m/>
    <m/>
    <n v="0"/>
    <n v="0"/>
    <n v="0"/>
    <n v="52800"/>
    <n v="26776.44"/>
    <n v="26776.44"/>
    <n v="21569.91"/>
    <n v="20082.329999999998"/>
    <n v="18594.75"/>
    <n v="14875.8"/>
    <m/>
    <n v="10413.06"/>
    <n v="6694.11"/>
    <n v="6694.11"/>
    <n v="5950.32"/>
    <m/>
    <n v="4462.74"/>
    <n v="2975.16"/>
    <n v="1487.58"/>
    <n v="0"/>
    <m/>
  </r>
  <r>
    <n v="205015032"/>
    <x v="156"/>
    <x v="1"/>
    <m/>
    <x v="1"/>
    <x v="9"/>
    <x v="12"/>
    <n v="743.79"/>
    <s v="Vicky Allen"/>
    <x v="12"/>
    <m/>
    <m/>
    <m/>
    <m/>
    <m/>
    <m/>
    <m/>
    <m/>
    <m/>
    <m/>
    <m/>
    <m/>
    <m/>
    <n v="15"/>
    <n v="15"/>
    <n v="0"/>
    <n v="0"/>
    <n v="0"/>
    <n v="0"/>
    <n v="0"/>
    <n v="0"/>
    <n v="0"/>
    <n v="2"/>
    <n v="2"/>
    <n v="0"/>
    <n v="2"/>
    <n v="2"/>
    <n v="2"/>
    <n v="2"/>
    <n v="0"/>
  </r>
  <r>
    <n v="205015033"/>
    <x v="157"/>
    <x v="1"/>
    <m/>
    <x v="1"/>
    <x v="9"/>
    <x v="12"/>
    <n v="740.48"/>
    <s v="Paul Brusco"/>
    <x v="0"/>
    <m/>
    <m/>
    <m/>
    <m/>
    <m/>
    <m/>
    <m/>
    <m/>
    <m/>
    <n v="0"/>
    <n v="0"/>
    <n v="0"/>
    <n v="1375"/>
    <n v="-325"/>
    <n v="1050"/>
    <n v="0"/>
    <n v="0"/>
    <n v="0"/>
    <n v="0"/>
    <m/>
    <n v="0"/>
    <n v="0"/>
    <n v="0"/>
    <n v="0"/>
    <m/>
    <n v="-50"/>
    <n v="-50"/>
    <n v="-50"/>
    <n v="-60"/>
    <m/>
  </r>
  <r>
    <n v="205015033"/>
    <x v="157"/>
    <x v="1"/>
    <m/>
    <x v="1"/>
    <x v="9"/>
    <x v="12"/>
    <n v="740.48"/>
    <s v="Paul Brusco"/>
    <x v="1"/>
    <m/>
    <m/>
    <m/>
    <m/>
    <m/>
    <m/>
    <m/>
    <m/>
    <m/>
    <n v="0"/>
    <m/>
    <m/>
    <n v="-170"/>
    <n v="0"/>
    <n v="-170"/>
    <n v="0"/>
    <n v="0"/>
    <n v="0"/>
    <n v="0"/>
    <m/>
    <n v="0"/>
    <n v="0"/>
    <n v="0"/>
    <n v="0"/>
    <m/>
    <n v="10"/>
    <n v="5"/>
    <n v="0"/>
    <n v="0"/>
    <m/>
  </r>
  <r>
    <n v="205015033"/>
    <x v="157"/>
    <x v="1"/>
    <m/>
    <x v="1"/>
    <x v="9"/>
    <x v="12"/>
    <n v="740.48"/>
    <s v="Paul Brusco"/>
    <x v="2"/>
    <m/>
    <m/>
    <m/>
    <m/>
    <m/>
    <m/>
    <m/>
    <m/>
    <m/>
    <n v="0"/>
    <m/>
    <m/>
    <n v="1375"/>
    <n v="0"/>
    <n v="0"/>
    <n v="300"/>
    <n v="290"/>
    <n v="210"/>
    <n v="10"/>
    <n v="810"/>
    <n v="10"/>
    <n v="45"/>
    <n v="60"/>
    <n v="30"/>
    <n v="0"/>
    <n v="0"/>
    <n v="0"/>
    <n v="0"/>
    <n v="0"/>
    <n v="0"/>
  </r>
  <r>
    <n v="205015033"/>
    <x v="157"/>
    <x v="1"/>
    <m/>
    <x v="1"/>
    <x v="9"/>
    <x v="12"/>
    <n v="740.48"/>
    <s v="Paul Brusco"/>
    <x v="3"/>
    <n v="0"/>
    <n v="0"/>
    <n v="0"/>
    <n v="0"/>
    <m/>
    <n v="0"/>
    <n v="0"/>
    <n v="0"/>
    <n v="0"/>
    <m/>
    <n v="0"/>
    <n v="0"/>
    <n v="0"/>
    <n v="0"/>
    <m/>
    <n v="280.30466540642084"/>
    <n v="338.40646588583053"/>
    <n v="338.3342939481268"/>
    <n v="402.68414985590778"/>
    <n v="1359.7295750962858"/>
    <n v="0"/>
    <n v="50"/>
    <n v="52"/>
    <n v="65"/>
    <n v="0"/>
    <n v="40"/>
    <n v="45"/>
    <n v="50"/>
    <n v="60"/>
    <n v="0"/>
  </r>
  <r>
    <n v="205015033"/>
    <x v="157"/>
    <x v="1"/>
    <m/>
    <x v="1"/>
    <x v="9"/>
    <x v="12"/>
    <n v="740.48"/>
    <s v="Paul Brusco"/>
    <x v="4"/>
    <m/>
    <m/>
    <m/>
    <m/>
    <m/>
    <m/>
    <m/>
    <m/>
    <m/>
    <n v="0"/>
    <n v="0"/>
    <n v="0"/>
    <n v="0"/>
    <n v="0"/>
    <n v="0"/>
    <n v="300"/>
    <n v="290"/>
    <n v="210"/>
    <n v="10"/>
    <n v="810"/>
    <n v="10"/>
    <n v="45"/>
    <n v="60"/>
    <n v="30"/>
    <n v="0"/>
    <n v="40"/>
    <n v="45"/>
    <n v="50"/>
    <n v="60"/>
    <n v="0"/>
  </r>
  <r>
    <n v="205015033"/>
    <x v="157"/>
    <x v="1"/>
    <m/>
    <x v="1"/>
    <x v="9"/>
    <x v="12"/>
    <n v="740.48"/>
    <s v="Paul Brusco"/>
    <x v="5"/>
    <n v="0"/>
    <n v="0"/>
    <n v="0"/>
    <n v="0"/>
    <m/>
    <n v="0"/>
    <n v="0"/>
    <n v="0"/>
    <n v="0"/>
    <n v="0"/>
    <n v="0"/>
    <n v="0"/>
    <n v="18"/>
    <n v="2"/>
    <n v="20"/>
    <n v="260"/>
    <n v="341"/>
    <n v="34"/>
    <n v="45"/>
    <n v="680"/>
    <n v="36"/>
    <n v="50"/>
    <n v="37"/>
    <n v="46"/>
    <n v="0"/>
    <n v="43.663989290495316"/>
    <n v="49.772423025435074"/>
    <n v="48.414993306559573"/>
    <n v="59.500669344042841"/>
    <n v="0"/>
  </r>
  <r>
    <n v="205015033"/>
    <x v="157"/>
    <x v="1"/>
    <m/>
    <x v="1"/>
    <x v="9"/>
    <x v="12"/>
    <n v="740.48"/>
    <s v="Paul Brusco"/>
    <x v="6"/>
    <n v="0"/>
    <n v="0"/>
    <n v="0"/>
    <n v="0"/>
    <n v="0"/>
    <n v="0"/>
    <n v="0"/>
    <n v="0"/>
    <n v="0"/>
    <n v="0"/>
    <n v="0"/>
    <n v="0"/>
    <n v="0"/>
    <n v="0"/>
    <n v="0"/>
    <n v="0"/>
    <n v="0"/>
    <n v="0"/>
    <n v="0"/>
    <n v="0"/>
    <n v="38"/>
    <n v="3"/>
    <n v="3"/>
    <n v="2"/>
    <m/>
    <n v="1"/>
    <n v="0"/>
    <n v="0"/>
    <n v="0"/>
    <m/>
  </r>
  <r>
    <n v="205015033"/>
    <x v="157"/>
    <x v="1"/>
    <m/>
    <x v="1"/>
    <x v="9"/>
    <x v="12"/>
    <n v="740.48"/>
    <s v="Paul Brusco"/>
    <x v="7"/>
    <m/>
    <m/>
    <m/>
    <m/>
    <m/>
    <m/>
    <m/>
    <m/>
    <m/>
    <m/>
    <m/>
    <m/>
    <m/>
    <m/>
    <m/>
    <n v="347"/>
    <n v="366"/>
    <n v="100"/>
    <n v="73"/>
    <n v="0"/>
    <n v="61"/>
    <n v="71"/>
    <n v="47"/>
    <n v="60"/>
    <n v="0"/>
    <n v="0"/>
    <n v="0"/>
    <n v="0"/>
    <n v="0"/>
    <n v="0"/>
  </r>
  <r>
    <n v="205015033"/>
    <x v="157"/>
    <x v="1"/>
    <m/>
    <x v="1"/>
    <x v="9"/>
    <x v="12"/>
    <n v="740.48"/>
    <s v="Paul Brusco"/>
    <x v="8"/>
    <n v="0"/>
    <n v="0"/>
    <n v="0"/>
    <n v="0"/>
    <m/>
    <n v="0"/>
    <n v="0"/>
    <n v="0"/>
    <n v="146"/>
    <n v="0"/>
    <n v="0"/>
    <n v="0"/>
    <n v="150"/>
    <n v="145"/>
    <n v="145"/>
    <n v="111"/>
    <n v="55"/>
    <n v="150"/>
    <n v="92"/>
    <m/>
    <n v="44"/>
    <n v="30"/>
    <n v="50"/>
    <n v="23"/>
    <m/>
    <n v="-20.663989290495316"/>
    <n v="-70.436412315930397"/>
    <n v="-118.85140562248998"/>
    <n v="-178.35207496653283"/>
    <m/>
  </r>
  <r>
    <n v="205015033"/>
    <x v="157"/>
    <x v="1"/>
    <n v="100"/>
    <x v="1"/>
    <x v="9"/>
    <x v="12"/>
    <n v="740.48"/>
    <s v="Paul Brusco"/>
    <x v="9"/>
    <n v="0"/>
    <n v="0"/>
    <n v="0"/>
    <n v="0"/>
    <m/>
    <n v="0"/>
    <n v="0"/>
    <n v="0"/>
    <n v="146"/>
    <n v="0"/>
    <n v="0"/>
    <n v="0"/>
    <n v="150"/>
    <n v="145"/>
    <n v="145"/>
    <n v="111"/>
    <n v="55"/>
    <n v="150"/>
    <n v="92"/>
    <m/>
    <n v="44"/>
    <n v="30"/>
    <n v="50"/>
    <n v="23"/>
    <m/>
    <n v="29.336010709504684"/>
    <n v="29.563587684069603"/>
    <n v="31.14859437751003"/>
    <n v="31.647925033467182"/>
    <m/>
  </r>
  <r>
    <n v="205015033"/>
    <x v="157"/>
    <x v="1"/>
    <n v="100"/>
    <x v="1"/>
    <x v="9"/>
    <x v="12"/>
    <n v="740.48"/>
    <s v="Paul Brusco"/>
    <x v="10"/>
    <n v="0"/>
    <n v="0"/>
    <n v="0"/>
    <n v="0"/>
    <n v="0"/>
    <n v="0"/>
    <n v="0"/>
    <n v="0"/>
    <n v="312377.22000000003"/>
    <n v="0"/>
    <n v="0"/>
    <n v="0"/>
    <n v="330000"/>
    <n v="107369.60000000001"/>
    <n v="107369.60000000001"/>
    <n v="82193.279999999999"/>
    <n v="40726.400000000001"/>
    <n v="111072"/>
    <n v="68124.160000000003"/>
    <m/>
    <n v="32581.120000000003"/>
    <n v="22214.400000000001"/>
    <n v="37024"/>
    <n v="17031.04"/>
    <m/>
    <n v="21722.729210174028"/>
    <n v="21891.245408299859"/>
    <n v="23064.911164658628"/>
    <n v="23434.655528781779"/>
    <m/>
  </r>
  <r>
    <n v="205015033"/>
    <x v="157"/>
    <x v="1"/>
    <m/>
    <x v="1"/>
    <x v="9"/>
    <x v="12"/>
    <n v="740.48"/>
    <s v="Paul Brusco"/>
    <x v="11"/>
    <m/>
    <m/>
    <m/>
    <m/>
    <n v="0"/>
    <m/>
    <m/>
    <m/>
    <m/>
    <n v="0"/>
    <n v="0"/>
    <n v="0"/>
    <n v="330000"/>
    <n v="107369.60000000001"/>
    <n v="107369.60000000001"/>
    <n v="82193.279999999999"/>
    <n v="40726.400000000001"/>
    <n v="111072"/>
    <n v="68124.160000000003"/>
    <m/>
    <n v="32581.120000000003"/>
    <n v="22214.400000000001"/>
    <n v="37024"/>
    <n v="17031.04"/>
    <m/>
    <n v="0"/>
    <n v="0"/>
    <n v="0"/>
    <n v="0"/>
    <m/>
  </r>
  <r>
    <n v="205015033"/>
    <x v="157"/>
    <x v="1"/>
    <m/>
    <x v="1"/>
    <x v="9"/>
    <x v="12"/>
    <n v="740.48"/>
    <s v="Paul Brusco"/>
    <x v="12"/>
    <m/>
    <m/>
    <m/>
    <m/>
    <m/>
    <m/>
    <m/>
    <m/>
    <m/>
    <m/>
    <m/>
    <m/>
    <m/>
    <n v="325"/>
    <n v="325"/>
    <n v="300"/>
    <n v="290"/>
    <n v="210"/>
    <n v="10"/>
    <n v="810"/>
    <n v="10"/>
    <n v="45"/>
    <n v="60"/>
    <n v="30"/>
    <n v="0"/>
    <n v="50"/>
    <n v="50"/>
    <n v="50"/>
    <n v="60"/>
    <n v="0"/>
  </r>
  <r>
    <n v="205015035"/>
    <x v="158"/>
    <x v="1"/>
    <m/>
    <x v="1"/>
    <x v="9"/>
    <x v="12"/>
    <n v="739.06"/>
    <s v="Vicky Allen"/>
    <x v="0"/>
    <m/>
    <m/>
    <m/>
    <m/>
    <m/>
    <m/>
    <m/>
    <m/>
    <m/>
    <n v="0"/>
    <n v="0"/>
    <n v="0"/>
    <n v="100"/>
    <n v="-13"/>
    <n v="87"/>
    <n v="0"/>
    <n v="0"/>
    <n v="0"/>
    <n v="0"/>
    <m/>
    <n v="0"/>
    <n v="0"/>
    <n v="0"/>
    <n v="0"/>
    <m/>
    <n v="-2"/>
    <n v="0"/>
    <n v="-2"/>
    <n v="-2"/>
    <m/>
  </r>
  <r>
    <n v="205015035"/>
    <x v="158"/>
    <x v="1"/>
    <m/>
    <x v="1"/>
    <x v="9"/>
    <x v="12"/>
    <n v="739.06"/>
    <s v="Vicky Allen"/>
    <x v="1"/>
    <m/>
    <m/>
    <m/>
    <m/>
    <m/>
    <m/>
    <m/>
    <m/>
    <m/>
    <n v="0"/>
    <m/>
    <m/>
    <n v="-25"/>
    <n v="0"/>
    <n v="-25"/>
    <n v="0"/>
    <n v="0"/>
    <n v="0"/>
    <n v="0"/>
    <m/>
    <n v="0"/>
    <n v="0"/>
    <n v="0"/>
    <n v="0"/>
    <m/>
    <n v="0"/>
    <n v="0"/>
    <n v="0"/>
    <n v="2"/>
    <m/>
  </r>
  <r>
    <n v="205015035"/>
    <x v="158"/>
    <x v="1"/>
    <m/>
    <x v="1"/>
    <x v="9"/>
    <x v="12"/>
    <n v="739.06"/>
    <s v="Vicky Allen"/>
    <x v="2"/>
    <m/>
    <m/>
    <m/>
    <m/>
    <m/>
    <m/>
    <m/>
    <m/>
    <m/>
    <n v="0"/>
    <m/>
    <m/>
    <n v="100"/>
    <n v="0"/>
    <n v="0"/>
    <n v="7"/>
    <n v="0"/>
    <n v="0"/>
    <n v="0"/>
    <n v="7"/>
    <n v="0"/>
    <n v="0"/>
    <n v="0"/>
    <n v="0"/>
    <n v="0"/>
    <n v="0"/>
    <n v="0"/>
    <n v="0"/>
    <n v="0"/>
    <n v="0"/>
  </r>
  <r>
    <n v="205015035"/>
    <x v="158"/>
    <x v="1"/>
    <m/>
    <x v="1"/>
    <x v="9"/>
    <x v="12"/>
    <n v="739.06"/>
    <s v="Vicky Allen"/>
    <x v="3"/>
    <n v="0"/>
    <n v="0"/>
    <n v="0"/>
    <n v="0"/>
    <m/>
    <n v="0"/>
    <n v="0"/>
    <n v="0"/>
    <n v="0"/>
    <m/>
    <n v="0"/>
    <n v="0"/>
    <n v="0"/>
    <n v="0"/>
    <m/>
    <n v="10"/>
    <n v="10"/>
    <n v="10"/>
    <n v="10"/>
    <n v="40"/>
    <n v="0"/>
    <n v="0"/>
    <n v="0"/>
    <n v="5"/>
    <n v="0"/>
    <n v="2"/>
    <n v="0"/>
    <n v="2"/>
    <n v="0"/>
    <n v="0"/>
  </r>
  <r>
    <n v="205015035"/>
    <x v="158"/>
    <x v="1"/>
    <m/>
    <x v="1"/>
    <x v="9"/>
    <x v="12"/>
    <n v="739.06"/>
    <s v="Vicky Allen"/>
    <x v="4"/>
    <m/>
    <m/>
    <m/>
    <m/>
    <m/>
    <m/>
    <m/>
    <m/>
    <m/>
    <n v="0"/>
    <n v="0"/>
    <n v="0"/>
    <n v="0"/>
    <n v="0"/>
    <n v="0"/>
    <n v="7"/>
    <n v="0"/>
    <n v="0"/>
    <n v="0"/>
    <n v="7"/>
    <n v="0"/>
    <n v="0"/>
    <n v="0"/>
    <n v="0"/>
    <n v="0"/>
    <n v="2"/>
    <n v="0"/>
    <n v="2"/>
    <n v="0"/>
    <n v="0"/>
  </r>
  <r>
    <n v="205015035"/>
    <x v="158"/>
    <x v="1"/>
    <m/>
    <x v="1"/>
    <x v="9"/>
    <x v="12"/>
    <n v="739.06"/>
    <s v="Vicky Allen"/>
    <x v="5"/>
    <n v="0"/>
    <n v="0"/>
    <n v="0"/>
    <n v="0"/>
    <m/>
    <n v="0"/>
    <n v="0"/>
    <n v="0"/>
    <n v="0"/>
    <n v="0"/>
    <n v="0"/>
    <n v="0"/>
    <n v="0"/>
    <n v="516"/>
    <n v="516"/>
    <n v="0"/>
    <n v="1"/>
    <n v="1"/>
    <n v="2"/>
    <n v="4"/>
    <n v="1"/>
    <n v="1"/>
    <n v="2"/>
    <n v="2"/>
    <n v="0"/>
    <n v="1.5396782110717209"/>
    <n v="1.6296700299972731"/>
    <n v="1.5691300790837197"/>
    <n v="1.9749113716934825"/>
    <n v="0"/>
  </r>
  <r>
    <n v="205015035"/>
    <x v="158"/>
    <x v="1"/>
    <m/>
    <x v="1"/>
    <x v="9"/>
    <x v="12"/>
    <n v="739.06"/>
    <s v="Vicky Allen"/>
    <x v="6"/>
    <n v="0"/>
    <n v="0"/>
    <n v="0"/>
    <n v="0"/>
    <n v="0"/>
    <n v="0"/>
    <n v="0"/>
    <n v="0"/>
    <n v="0"/>
    <n v="0"/>
    <n v="0"/>
    <n v="0"/>
    <n v="0"/>
    <n v="0"/>
    <n v="0"/>
    <n v="0"/>
    <n v="0"/>
    <n v="0"/>
    <n v="0"/>
    <n v="0"/>
    <n v="0"/>
    <n v="0"/>
    <n v="0"/>
    <n v="0"/>
    <m/>
    <n v="0"/>
    <n v="0"/>
    <n v="0"/>
    <n v="0"/>
    <m/>
  </r>
  <r>
    <n v="205015035"/>
    <x v="158"/>
    <x v="1"/>
    <m/>
    <x v="1"/>
    <x v="9"/>
    <x v="12"/>
    <n v="739.06"/>
    <s v="Vicky Allen"/>
    <x v="7"/>
    <m/>
    <m/>
    <m/>
    <m/>
    <m/>
    <m/>
    <m/>
    <m/>
    <m/>
    <m/>
    <m/>
    <m/>
    <m/>
    <m/>
    <m/>
    <n v="6"/>
    <n v="1"/>
    <n v="2"/>
    <n v="6"/>
    <n v="0"/>
    <n v="3"/>
    <n v="0"/>
    <n v="2"/>
    <n v="4"/>
    <n v="0"/>
    <n v="0"/>
    <n v="0"/>
    <n v="0"/>
    <n v="0"/>
    <n v="0"/>
  </r>
  <r>
    <n v="205015035"/>
    <x v="158"/>
    <x v="1"/>
    <m/>
    <x v="1"/>
    <x v="9"/>
    <x v="12"/>
    <n v="739.06"/>
    <s v="Vicky Allen"/>
    <x v="8"/>
    <n v="0"/>
    <n v="0"/>
    <n v="0"/>
    <n v="0"/>
    <m/>
    <n v="0"/>
    <n v="0"/>
    <n v="0"/>
    <n v="25"/>
    <n v="0"/>
    <n v="0"/>
    <n v="0"/>
    <n v="22"/>
    <n v="25"/>
    <n v="25"/>
    <n v="26"/>
    <n v="24"/>
    <n v="23"/>
    <n v="17"/>
    <m/>
    <n v="15"/>
    <n v="14"/>
    <n v="13"/>
    <n v="9"/>
    <m/>
    <n v="7.4603217889282796"/>
    <n v="5.8306517589310065"/>
    <n v="4.261521679847287"/>
    <n v="2.2866103081538043"/>
    <m/>
  </r>
  <r>
    <n v="205015035"/>
    <x v="158"/>
    <x v="1"/>
    <n v="10"/>
    <x v="1"/>
    <x v="9"/>
    <x v="12"/>
    <n v="739.06"/>
    <s v="Vicky Allen"/>
    <x v="9"/>
    <n v="0"/>
    <n v="0"/>
    <n v="0"/>
    <n v="0"/>
    <m/>
    <n v="0"/>
    <n v="0"/>
    <n v="0"/>
    <n v="25"/>
    <n v="0"/>
    <n v="0"/>
    <n v="0"/>
    <n v="22"/>
    <n v="25"/>
    <n v="25"/>
    <n v="26"/>
    <n v="24"/>
    <n v="23"/>
    <n v="17"/>
    <m/>
    <n v="15"/>
    <n v="14"/>
    <n v="13"/>
    <n v="9"/>
    <m/>
    <n v="9.4603217889282796"/>
    <n v="7.8306517589310065"/>
    <n v="8.2615216798472861"/>
    <n v="8.2866103081538043"/>
    <m/>
  </r>
  <r>
    <n v="205015035"/>
    <x v="158"/>
    <x v="1"/>
    <n v="10"/>
    <x v="1"/>
    <x v="9"/>
    <x v="12"/>
    <n v="739.06"/>
    <s v="Vicky Allen"/>
    <x v="10"/>
    <n v="0"/>
    <n v="0"/>
    <n v="0"/>
    <n v="0"/>
    <n v="0"/>
    <n v="0"/>
    <n v="0"/>
    <n v="0"/>
    <n v="52670.000000000007"/>
    <n v="0"/>
    <n v="0"/>
    <n v="0"/>
    <n v="48400"/>
    <n v="18476.5"/>
    <n v="18476.5"/>
    <n v="19215.559999999998"/>
    <n v="17737.439999999999"/>
    <n v="16998.379999999997"/>
    <n v="12564.019999999999"/>
    <m/>
    <n v="11085.9"/>
    <n v="10346.84"/>
    <n v="9607.7799999999988"/>
    <n v="6651.5399999999991"/>
    <m/>
    <n v="6991.7454213253341"/>
    <n v="5787.3214889555493"/>
    <n v="6105.7602127079344"/>
    <n v="6124.3022143441503"/>
    <m/>
  </r>
  <r>
    <n v="205015035"/>
    <x v="158"/>
    <x v="1"/>
    <m/>
    <x v="1"/>
    <x v="9"/>
    <x v="12"/>
    <n v="739.06"/>
    <s v="Vicky Allen"/>
    <x v="11"/>
    <m/>
    <m/>
    <m/>
    <m/>
    <n v="0"/>
    <m/>
    <m/>
    <m/>
    <m/>
    <n v="0"/>
    <n v="0"/>
    <n v="0"/>
    <n v="48400"/>
    <n v="18476.5"/>
    <n v="18476.5"/>
    <n v="19215.559999999998"/>
    <n v="17737.439999999999"/>
    <n v="16998.379999999997"/>
    <n v="12564.019999999999"/>
    <m/>
    <n v="11085.9"/>
    <n v="10346.84"/>
    <n v="9607.7799999999988"/>
    <n v="6651.5399999999991"/>
    <m/>
    <n v="5513.6254213253342"/>
    <n v="4309.2014889555494"/>
    <n v="3149.5202127079356"/>
    <n v="1689.9422143441504"/>
    <m/>
  </r>
  <r>
    <n v="205015035"/>
    <x v="158"/>
    <x v="1"/>
    <m/>
    <x v="1"/>
    <x v="9"/>
    <x v="12"/>
    <n v="739.06"/>
    <s v="Vicky Allen"/>
    <x v="12"/>
    <m/>
    <m/>
    <m/>
    <m/>
    <m/>
    <m/>
    <m/>
    <m/>
    <m/>
    <m/>
    <m/>
    <m/>
    <m/>
    <n v="13"/>
    <n v="13"/>
    <n v="7"/>
    <n v="0"/>
    <n v="0"/>
    <n v="0"/>
    <n v="7"/>
    <n v="0"/>
    <n v="0"/>
    <n v="0"/>
    <n v="0"/>
    <n v="0"/>
    <n v="2"/>
    <n v="0"/>
    <n v="2"/>
    <n v="2"/>
    <n v="0"/>
  </r>
  <r>
    <n v="205015036"/>
    <x v="159"/>
    <x v="1"/>
    <m/>
    <x v="1"/>
    <x v="9"/>
    <x v="12"/>
    <n v="735.75"/>
    <s v="Paul Brusco"/>
    <x v="0"/>
    <m/>
    <m/>
    <m/>
    <m/>
    <m/>
    <m/>
    <m/>
    <m/>
    <m/>
    <n v="0"/>
    <n v="0"/>
    <n v="0"/>
    <n v="2930"/>
    <n v="-650"/>
    <n v="2280"/>
    <n v="0"/>
    <n v="0"/>
    <n v="0"/>
    <n v="0"/>
    <m/>
    <n v="0"/>
    <n v="0"/>
    <n v="0"/>
    <n v="0"/>
    <m/>
    <n v="-170"/>
    <n v="-210"/>
    <n v="-195"/>
    <n v="-215"/>
    <m/>
  </r>
  <r>
    <n v="205015036"/>
    <x v="159"/>
    <x v="1"/>
    <m/>
    <x v="1"/>
    <x v="9"/>
    <x v="12"/>
    <n v="735.75"/>
    <s v="Paul Brusco"/>
    <x v="1"/>
    <m/>
    <m/>
    <m/>
    <m/>
    <m/>
    <m/>
    <m/>
    <m/>
    <m/>
    <n v="0"/>
    <m/>
    <m/>
    <n v="-310"/>
    <n v="0"/>
    <n v="-310"/>
    <n v="0"/>
    <n v="0"/>
    <n v="0"/>
    <n v="0"/>
    <m/>
    <n v="0"/>
    <n v="0"/>
    <n v="0"/>
    <n v="0"/>
    <m/>
    <n v="0"/>
    <n v="20"/>
    <n v="5"/>
    <n v="-15"/>
    <m/>
  </r>
  <r>
    <n v="205015036"/>
    <x v="159"/>
    <x v="1"/>
    <m/>
    <x v="1"/>
    <x v="9"/>
    <x v="12"/>
    <n v="735.75"/>
    <s v="Paul Brusco"/>
    <x v="2"/>
    <m/>
    <m/>
    <m/>
    <m/>
    <m/>
    <m/>
    <m/>
    <m/>
    <m/>
    <n v="0"/>
    <m/>
    <m/>
    <n v="2930"/>
    <n v="0"/>
    <n v="0"/>
    <n v="500"/>
    <n v="520"/>
    <n v="120"/>
    <n v="250"/>
    <n v="1390"/>
    <n v="100"/>
    <n v="200"/>
    <n v="220"/>
    <n v="200"/>
    <n v="0"/>
    <n v="0"/>
    <n v="0"/>
    <n v="0"/>
    <n v="0"/>
    <n v="0"/>
  </r>
  <r>
    <n v="205015036"/>
    <x v="159"/>
    <x v="1"/>
    <m/>
    <x v="1"/>
    <x v="9"/>
    <x v="12"/>
    <n v="735.75"/>
    <s v="Paul Brusco"/>
    <x v="3"/>
    <n v="0"/>
    <n v="0"/>
    <n v="0"/>
    <n v="0"/>
    <m/>
    <n v="0"/>
    <n v="0"/>
    <n v="0"/>
    <n v="0"/>
    <m/>
    <n v="0"/>
    <n v="0"/>
    <n v="0"/>
    <n v="0"/>
    <m/>
    <n v="536.98678298971151"/>
    <n v="648.29388121481861"/>
    <n v="648.15561959654178"/>
    <n v="771.43227665706058"/>
    <n v="2604.8685604581324"/>
    <n v="200"/>
    <n v="230"/>
    <n v="200"/>
    <n v="250"/>
    <n v="0"/>
    <n v="170"/>
    <n v="190"/>
    <n v="190"/>
    <n v="230"/>
    <n v="0"/>
  </r>
  <r>
    <n v="205015036"/>
    <x v="159"/>
    <x v="1"/>
    <m/>
    <x v="1"/>
    <x v="9"/>
    <x v="12"/>
    <n v="735.75"/>
    <s v="Paul Brusco"/>
    <x v="4"/>
    <m/>
    <m/>
    <m/>
    <m/>
    <m/>
    <m/>
    <m/>
    <m/>
    <m/>
    <n v="0"/>
    <n v="0"/>
    <n v="0"/>
    <n v="0"/>
    <n v="0"/>
    <n v="0"/>
    <n v="500"/>
    <n v="520"/>
    <n v="120"/>
    <n v="250"/>
    <n v="1390"/>
    <n v="100"/>
    <n v="200"/>
    <n v="220"/>
    <n v="200"/>
    <n v="0"/>
    <n v="170"/>
    <n v="190"/>
    <n v="190"/>
    <n v="230"/>
    <n v="0"/>
  </r>
  <r>
    <n v="205015036"/>
    <x v="159"/>
    <x v="1"/>
    <m/>
    <x v="1"/>
    <x v="9"/>
    <x v="12"/>
    <n v="735.75"/>
    <s v="Paul Brusco"/>
    <x v="5"/>
    <n v="0"/>
    <n v="0"/>
    <n v="0"/>
    <n v="0"/>
    <m/>
    <n v="0"/>
    <n v="0"/>
    <n v="0"/>
    <n v="0"/>
    <n v="0"/>
    <n v="0"/>
    <n v="0"/>
    <n v="13"/>
    <n v="698"/>
    <n v="40"/>
    <n v="427"/>
    <n v="629"/>
    <n v="179"/>
    <n v="129"/>
    <n v="1364"/>
    <n v="109"/>
    <n v="172"/>
    <n v="168"/>
    <n v="209"/>
    <n v="0"/>
    <n v="170.0053547523427"/>
    <n v="193.78848728246317"/>
    <n v="188.50334672021418"/>
    <n v="231.66532797858099"/>
    <n v="0"/>
  </r>
  <r>
    <n v="205015036"/>
    <x v="159"/>
    <x v="1"/>
    <m/>
    <x v="1"/>
    <x v="9"/>
    <x v="12"/>
    <n v="735.75"/>
    <s v="Paul Brusco"/>
    <x v="6"/>
    <n v="0"/>
    <n v="0"/>
    <n v="0"/>
    <n v="0"/>
    <n v="0"/>
    <n v="0"/>
    <n v="0"/>
    <n v="0"/>
    <n v="0"/>
    <n v="0"/>
    <n v="0"/>
    <n v="0"/>
    <n v="0"/>
    <n v="0"/>
    <n v="0"/>
    <n v="0"/>
    <n v="0"/>
    <n v="0"/>
    <n v="0"/>
    <n v="0"/>
    <n v="36"/>
    <n v="27"/>
    <n v="14"/>
    <n v="9"/>
    <m/>
    <n v="6"/>
    <n v="0"/>
    <n v="0"/>
    <n v="0"/>
    <m/>
  </r>
  <r>
    <n v="205015036"/>
    <x v="159"/>
    <x v="1"/>
    <m/>
    <x v="1"/>
    <x v="9"/>
    <x v="12"/>
    <n v="735.75"/>
    <s v="Paul Brusco"/>
    <x v="7"/>
    <m/>
    <m/>
    <m/>
    <m/>
    <m/>
    <m/>
    <m/>
    <m/>
    <m/>
    <m/>
    <m/>
    <m/>
    <m/>
    <m/>
    <m/>
    <n v="568"/>
    <n v="685"/>
    <n v="236"/>
    <n v="180"/>
    <n v="0"/>
    <n v="151"/>
    <n v="203"/>
    <n v="218"/>
    <n v="242"/>
    <n v="0"/>
    <n v="0"/>
    <n v="0"/>
    <n v="0"/>
    <n v="0"/>
    <n v="0"/>
  </r>
  <r>
    <n v="205015036"/>
    <x v="159"/>
    <x v="1"/>
    <m/>
    <x v="1"/>
    <x v="9"/>
    <x v="12"/>
    <n v="735.75"/>
    <s v="Paul Brusco"/>
    <x v="8"/>
    <n v="0"/>
    <n v="0"/>
    <n v="0"/>
    <n v="0"/>
    <m/>
    <n v="0"/>
    <n v="0"/>
    <n v="0"/>
    <n v="361"/>
    <n v="0"/>
    <n v="0"/>
    <n v="0"/>
    <n v="290"/>
    <n v="360"/>
    <n v="360"/>
    <n v="242"/>
    <n v="147"/>
    <n v="56"/>
    <n v="133"/>
    <m/>
    <n v="87"/>
    <n v="89"/>
    <n v="100"/>
    <n v="54"/>
    <m/>
    <n v="-116.0053547523427"/>
    <n v="-309.79384203480583"/>
    <n v="-498.29718875501999"/>
    <n v="-729.96251673360098"/>
    <m/>
  </r>
  <r>
    <n v="205015036"/>
    <x v="159"/>
    <x v="1"/>
    <n v="175"/>
    <x v="1"/>
    <x v="9"/>
    <x v="12"/>
    <n v="735.75"/>
    <s v="Paul Brusco"/>
    <x v="9"/>
    <n v="0"/>
    <n v="0"/>
    <n v="0"/>
    <n v="0"/>
    <m/>
    <n v="0"/>
    <n v="0"/>
    <n v="0"/>
    <n v="361"/>
    <n v="0"/>
    <n v="0"/>
    <n v="0"/>
    <n v="290"/>
    <n v="360"/>
    <n v="360"/>
    <n v="242"/>
    <n v="147"/>
    <n v="56"/>
    <n v="133"/>
    <m/>
    <n v="87"/>
    <n v="89"/>
    <n v="100"/>
    <n v="54"/>
    <m/>
    <n v="53.994645247657303"/>
    <n v="70.206157965194166"/>
    <n v="76.702811244979983"/>
    <n v="60.037483266399022"/>
    <m/>
  </r>
  <r>
    <n v="205015036"/>
    <x v="159"/>
    <x v="1"/>
    <n v="175"/>
    <x v="1"/>
    <x v="9"/>
    <x v="12"/>
    <n v="735.75"/>
    <s v="Paul Brusco"/>
    <x v="10"/>
    <n v="0"/>
    <n v="0"/>
    <n v="0"/>
    <n v="0"/>
    <n v="0"/>
    <n v="0"/>
    <n v="0"/>
    <n v="0"/>
    <n v="780406.19"/>
    <n v="0"/>
    <n v="0"/>
    <n v="0"/>
    <n v="638000"/>
    <n v="264870"/>
    <n v="264870"/>
    <n v="178051.5"/>
    <n v="108155.25"/>
    <n v="41202"/>
    <n v="97854.75"/>
    <m/>
    <n v="64010.25"/>
    <n v="65481.75"/>
    <n v="73575"/>
    <n v="39730.5"/>
    <m/>
    <n v="39726.56024096386"/>
    <n v="51654.180722891608"/>
    <n v="56434.093373494026"/>
    <n v="44172.578313253078"/>
    <m/>
  </r>
  <r>
    <n v="205015036"/>
    <x v="159"/>
    <x v="1"/>
    <m/>
    <x v="1"/>
    <x v="9"/>
    <x v="12"/>
    <n v="735.75"/>
    <s v="Paul Brusco"/>
    <x v="11"/>
    <m/>
    <m/>
    <m/>
    <m/>
    <n v="0"/>
    <m/>
    <m/>
    <m/>
    <m/>
    <n v="0"/>
    <n v="0"/>
    <n v="0"/>
    <n v="638000"/>
    <n v="264870"/>
    <n v="264870"/>
    <n v="178051.5"/>
    <n v="108155.25"/>
    <n v="41202"/>
    <n v="97854.75"/>
    <m/>
    <n v="64010.25"/>
    <n v="65481.75"/>
    <n v="73575"/>
    <n v="39730.5"/>
    <m/>
    <n v="0"/>
    <n v="0"/>
    <n v="0"/>
    <n v="0"/>
    <m/>
  </r>
  <r>
    <n v="205015036"/>
    <x v="159"/>
    <x v="1"/>
    <m/>
    <x v="1"/>
    <x v="9"/>
    <x v="12"/>
    <n v="735.75"/>
    <s v="Paul Brusco"/>
    <x v="12"/>
    <m/>
    <m/>
    <m/>
    <m/>
    <m/>
    <m/>
    <m/>
    <m/>
    <m/>
    <m/>
    <m/>
    <m/>
    <m/>
    <n v="650"/>
    <n v="650"/>
    <n v="500"/>
    <n v="520"/>
    <n v="120"/>
    <n v="250"/>
    <n v="1390"/>
    <n v="100"/>
    <n v="200"/>
    <n v="220"/>
    <n v="200"/>
    <n v="0"/>
    <n v="170"/>
    <n v="210"/>
    <n v="195"/>
    <n v="215"/>
    <n v="0"/>
  </r>
  <r>
    <n v="205015037"/>
    <x v="160"/>
    <x v="1"/>
    <m/>
    <x v="4"/>
    <x v="15"/>
    <x v="12"/>
    <n v="732.28"/>
    <s v="Vicky Allen"/>
    <x v="0"/>
    <m/>
    <m/>
    <m/>
    <m/>
    <m/>
    <m/>
    <m/>
    <m/>
    <m/>
    <n v="0"/>
    <n v="0"/>
    <n v="0"/>
    <n v="125"/>
    <n v="-30"/>
    <n v="95"/>
    <n v="0"/>
    <n v="0"/>
    <n v="0"/>
    <n v="0"/>
    <m/>
    <n v="0"/>
    <n v="0"/>
    <n v="0"/>
    <n v="0"/>
    <m/>
    <n v="-40"/>
    <n v="-40"/>
    <n v="-40"/>
    <n v="-50"/>
    <m/>
  </r>
  <r>
    <n v="205015037"/>
    <x v="160"/>
    <x v="1"/>
    <m/>
    <x v="4"/>
    <x v="15"/>
    <x v="12"/>
    <n v="732.28"/>
    <s v="Vicky Allen"/>
    <x v="1"/>
    <m/>
    <m/>
    <m/>
    <m/>
    <m/>
    <m/>
    <m/>
    <m/>
    <m/>
    <n v="0"/>
    <m/>
    <m/>
    <n v="0"/>
    <n v="5"/>
    <n v="5"/>
    <n v="0"/>
    <n v="0"/>
    <n v="0"/>
    <n v="0"/>
    <m/>
    <n v="0"/>
    <n v="0"/>
    <n v="0"/>
    <n v="0"/>
    <m/>
    <n v="0"/>
    <n v="0"/>
    <n v="0"/>
    <n v="0"/>
    <m/>
  </r>
  <r>
    <n v="205015037"/>
    <x v="160"/>
    <x v="1"/>
    <m/>
    <x v="4"/>
    <x v="15"/>
    <x v="12"/>
    <n v="732.28"/>
    <s v="Vicky Allen"/>
    <x v="2"/>
    <m/>
    <m/>
    <m/>
    <m/>
    <m/>
    <m/>
    <m/>
    <m/>
    <m/>
    <n v="0"/>
    <m/>
    <m/>
    <n v="125"/>
    <n v="0"/>
    <n v="0"/>
    <n v="28"/>
    <n v="80"/>
    <n v="88"/>
    <n v="50"/>
    <n v="246"/>
    <n v="20"/>
    <n v="53"/>
    <n v="57"/>
    <n v="35"/>
    <n v="0"/>
    <n v="0"/>
    <n v="0"/>
    <n v="0"/>
    <n v="0"/>
    <n v="0"/>
  </r>
  <r>
    <n v="205015037"/>
    <x v="160"/>
    <x v="1"/>
    <m/>
    <x v="4"/>
    <x v="15"/>
    <x v="12"/>
    <n v="732.28"/>
    <s v="Vicky Allen"/>
    <x v="3"/>
    <n v="0"/>
    <n v="0"/>
    <n v="0"/>
    <n v="0"/>
    <m/>
    <n v="0"/>
    <n v="0"/>
    <n v="0"/>
    <n v="0"/>
    <m/>
    <n v="0"/>
    <n v="0"/>
    <n v="0"/>
    <n v="0"/>
    <m/>
    <n v="50"/>
    <n v="72"/>
    <n v="85"/>
    <n v="110"/>
    <n v="317"/>
    <n v="0"/>
    <n v="0"/>
    <n v="0"/>
    <n v="0"/>
    <n v="0"/>
    <n v="40"/>
    <n v="40"/>
    <n v="40"/>
    <n v="50"/>
    <n v="0"/>
  </r>
  <r>
    <n v="205015037"/>
    <x v="160"/>
    <x v="1"/>
    <m/>
    <x v="4"/>
    <x v="15"/>
    <x v="12"/>
    <n v="732.28"/>
    <s v="Vicky Allen"/>
    <x v="4"/>
    <m/>
    <m/>
    <m/>
    <m/>
    <m/>
    <m/>
    <m/>
    <m/>
    <m/>
    <n v="0"/>
    <n v="0"/>
    <n v="0"/>
    <n v="0"/>
    <n v="0"/>
    <n v="0"/>
    <n v="28"/>
    <n v="80"/>
    <n v="88"/>
    <n v="50"/>
    <n v="246"/>
    <n v="20"/>
    <n v="53"/>
    <n v="57"/>
    <n v="35"/>
    <n v="0"/>
    <n v="40"/>
    <n v="40"/>
    <n v="40"/>
    <n v="50"/>
    <n v="0"/>
  </r>
  <r>
    <n v="205015037"/>
    <x v="160"/>
    <x v="1"/>
    <m/>
    <x v="4"/>
    <x v="15"/>
    <x v="12"/>
    <n v="732.28"/>
    <s v="Vicky Allen"/>
    <x v="5"/>
    <n v="0"/>
    <n v="0"/>
    <n v="0"/>
    <n v="0"/>
    <m/>
    <n v="0"/>
    <n v="0"/>
    <n v="0"/>
    <n v="0"/>
    <n v="0"/>
    <n v="1"/>
    <n v="2"/>
    <n v="3"/>
    <n v="55"/>
    <n v="61"/>
    <n v="4"/>
    <n v="15"/>
    <n v="30"/>
    <n v="28"/>
    <n v="77"/>
    <n v="26"/>
    <n v="30"/>
    <n v="23"/>
    <n v="42"/>
    <n v="0"/>
    <n v="36.465753424657535"/>
    <n v="40.609589041095887"/>
    <n v="39.780821917808218"/>
    <n v="48.897260273972599"/>
    <n v="0"/>
  </r>
  <r>
    <n v="205015037"/>
    <x v="160"/>
    <x v="1"/>
    <m/>
    <x v="4"/>
    <x v="15"/>
    <x v="12"/>
    <n v="732.28"/>
    <s v="Vicky Allen"/>
    <x v="6"/>
    <n v="0"/>
    <n v="0"/>
    <n v="0"/>
    <n v="0"/>
    <n v="0"/>
    <n v="0"/>
    <n v="0"/>
    <n v="0"/>
    <n v="0"/>
    <n v="0"/>
    <n v="0"/>
    <n v="0"/>
    <n v="0"/>
    <n v="0"/>
    <n v="0"/>
    <n v="0"/>
    <n v="0"/>
    <n v="0"/>
    <n v="0"/>
    <n v="0"/>
    <n v="0"/>
    <n v="6"/>
    <n v="7"/>
    <n v="4"/>
    <m/>
    <n v="6"/>
    <n v="0"/>
    <n v="0"/>
    <n v="0"/>
    <m/>
  </r>
  <r>
    <n v="205015037"/>
    <x v="160"/>
    <x v="1"/>
    <m/>
    <x v="4"/>
    <x v="15"/>
    <x v="12"/>
    <n v="732.28"/>
    <s v="Vicky Allen"/>
    <x v="7"/>
    <m/>
    <m/>
    <m/>
    <m/>
    <m/>
    <m/>
    <m/>
    <m/>
    <m/>
    <m/>
    <m/>
    <m/>
    <m/>
    <m/>
    <m/>
    <n v="24"/>
    <n v="59"/>
    <n v="66"/>
    <n v="48"/>
    <n v="0"/>
    <n v="56"/>
    <n v="42"/>
    <n v="52"/>
    <n v="39"/>
    <n v="0"/>
    <n v="0"/>
    <n v="0"/>
    <n v="0"/>
    <n v="0"/>
    <n v="0"/>
  </r>
  <r>
    <n v="205015037"/>
    <x v="160"/>
    <x v="1"/>
    <m/>
    <x v="4"/>
    <x v="15"/>
    <x v="12"/>
    <n v="732.28"/>
    <s v="Vicky Allen"/>
    <x v="8"/>
    <m/>
    <m/>
    <m/>
    <m/>
    <m/>
    <m/>
    <m/>
    <m/>
    <m/>
    <n v="0"/>
    <n v="0"/>
    <n v="0"/>
    <n v="0"/>
    <n v="0"/>
    <n v="0"/>
    <n v="4"/>
    <n v="24"/>
    <n v="63"/>
    <n v="67"/>
    <m/>
    <n v="31"/>
    <n v="43"/>
    <n v="50"/>
    <n v="49"/>
    <m/>
    <n v="12.534246575342465"/>
    <n v="-28.075342465753423"/>
    <n v="-67.856164383561634"/>
    <n v="-116.75342465753423"/>
    <m/>
  </r>
  <r>
    <n v="205015037"/>
    <x v="160"/>
    <x v="1"/>
    <m/>
    <x v="4"/>
    <x v="15"/>
    <x v="12"/>
    <n v="732.28"/>
    <s v="Vicky Allen"/>
    <x v="9"/>
    <m/>
    <m/>
    <m/>
    <m/>
    <m/>
    <m/>
    <m/>
    <m/>
    <m/>
    <n v="0"/>
    <n v="0"/>
    <n v="0"/>
    <n v="0"/>
    <n v="0"/>
    <n v="0"/>
    <n v="4"/>
    <n v="24"/>
    <n v="63"/>
    <n v="67"/>
    <m/>
    <n v="31"/>
    <n v="43"/>
    <n v="50"/>
    <n v="49"/>
    <m/>
    <n v="52.534246575342465"/>
    <n v="51.924657534246577"/>
    <n v="52.143835616438359"/>
    <n v="53.246575342465768"/>
    <m/>
  </r>
  <r>
    <n v="205015037"/>
    <x v="160"/>
    <x v="1"/>
    <m/>
    <x v="4"/>
    <x v="15"/>
    <x v="12"/>
    <n v="732.28"/>
    <s v="Vicky Allen"/>
    <x v="10"/>
    <n v="0"/>
    <n v="0"/>
    <n v="0"/>
    <n v="0"/>
    <n v="0"/>
    <n v="0"/>
    <n v="0"/>
    <n v="0"/>
    <n v="0"/>
    <n v="0"/>
    <n v="0"/>
    <n v="0"/>
    <n v="0"/>
    <n v="0"/>
    <n v="0"/>
    <n v="2929.12"/>
    <n v="17574.72"/>
    <n v="46133.64"/>
    <n v="49062.759999999995"/>
    <m/>
    <n v="22700.68"/>
    <n v="31488.039999999997"/>
    <n v="36614"/>
    <n v="35881.72"/>
    <m/>
    <n v="38469.778082191777"/>
    <n v="38023.388219178079"/>
    <n v="38183.887945205483"/>
    <n v="38991.402191780828"/>
    <m/>
  </r>
  <r>
    <n v="205015037"/>
    <x v="160"/>
    <x v="1"/>
    <m/>
    <x v="4"/>
    <x v="15"/>
    <x v="12"/>
    <n v="732.28"/>
    <s v="Vicky Allen"/>
    <x v="11"/>
    <m/>
    <m/>
    <m/>
    <m/>
    <n v="0"/>
    <m/>
    <m/>
    <m/>
    <m/>
    <n v="0"/>
    <n v="0"/>
    <n v="0"/>
    <n v="0"/>
    <n v="0"/>
    <n v="0"/>
    <n v="2929.12"/>
    <n v="17574.72"/>
    <n v="46133.64"/>
    <n v="49062.759999999995"/>
    <m/>
    <n v="22700.68"/>
    <n v="31488.039999999997"/>
    <n v="36614"/>
    <n v="35881.72"/>
    <m/>
    <n v="9178.5780821917797"/>
    <n v="0"/>
    <n v="0"/>
    <n v="0"/>
    <m/>
  </r>
  <r>
    <n v="205015037"/>
    <x v="160"/>
    <x v="1"/>
    <m/>
    <x v="4"/>
    <x v="15"/>
    <x v="12"/>
    <n v="732.28"/>
    <s v="Vicky Allen"/>
    <x v="12"/>
    <m/>
    <m/>
    <m/>
    <m/>
    <m/>
    <m/>
    <m/>
    <m/>
    <m/>
    <m/>
    <m/>
    <m/>
    <m/>
    <n v="30"/>
    <n v="30"/>
    <n v="28"/>
    <n v="80"/>
    <n v="88"/>
    <n v="50"/>
    <n v="246"/>
    <n v="20"/>
    <n v="53"/>
    <n v="57"/>
    <n v="35"/>
    <n v="0"/>
    <n v="40"/>
    <n v="40"/>
    <n v="40"/>
    <n v="50"/>
    <n v="0"/>
  </r>
  <r>
    <n v="205016040"/>
    <x v="161"/>
    <x v="3"/>
    <m/>
    <x v="1"/>
    <x v="18"/>
    <x v="1"/>
    <n v="1792.31"/>
    <s v="Hanchen Lu"/>
    <x v="0"/>
    <m/>
    <m/>
    <m/>
    <m/>
    <m/>
    <m/>
    <m/>
    <m/>
    <m/>
    <n v="0"/>
    <n v="0"/>
    <n v="0"/>
    <n v="195"/>
    <n v="-27"/>
    <n v="168"/>
    <n v="0"/>
    <n v="0"/>
    <n v="0"/>
    <n v="0"/>
    <m/>
    <n v="0"/>
    <n v="0"/>
    <n v="0"/>
    <n v="0"/>
    <m/>
    <n v="-30"/>
    <n v="-28"/>
    <n v="-25"/>
    <n v="-32"/>
    <m/>
  </r>
  <r>
    <n v="205016040"/>
    <x v="161"/>
    <x v="3"/>
    <m/>
    <x v="1"/>
    <x v="18"/>
    <x v="1"/>
    <n v="1792.31"/>
    <s v="Hanchen Lu"/>
    <x v="1"/>
    <m/>
    <m/>
    <m/>
    <m/>
    <m/>
    <m/>
    <m/>
    <m/>
    <m/>
    <n v="0"/>
    <m/>
    <m/>
    <n v="-5"/>
    <n v="0"/>
    <n v="-5"/>
    <n v="0"/>
    <n v="0"/>
    <n v="0"/>
    <n v="0"/>
    <m/>
    <n v="0"/>
    <n v="0"/>
    <n v="0"/>
    <n v="0"/>
    <m/>
    <n v="1"/>
    <n v="-2"/>
    <n v="0"/>
    <n v="7"/>
    <m/>
  </r>
  <r>
    <n v="205016040"/>
    <x v="161"/>
    <x v="3"/>
    <m/>
    <x v="1"/>
    <x v="18"/>
    <x v="1"/>
    <n v="1792.31"/>
    <s v="Hanchen Lu"/>
    <x v="2"/>
    <m/>
    <m/>
    <m/>
    <m/>
    <m/>
    <m/>
    <m/>
    <m/>
    <m/>
    <n v="0"/>
    <m/>
    <m/>
    <n v="195"/>
    <n v="0"/>
    <n v="0"/>
    <n v="20"/>
    <n v="30"/>
    <n v="15"/>
    <n v="30"/>
    <n v="95"/>
    <n v="40"/>
    <n v="34"/>
    <n v="30"/>
    <n v="29"/>
    <n v="0"/>
    <n v="0"/>
    <n v="0"/>
    <n v="0"/>
    <n v="0"/>
    <n v="0"/>
  </r>
  <r>
    <n v="205016040"/>
    <x v="161"/>
    <x v="3"/>
    <m/>
    <x v="1"/>
    <x v="18"/>
    <x v="1"/>
    <n v="1792.31"/>
    <s v="Hanchen Lu"/>
    <x v="3"/>
    <n v="0"/>
    <n v="0"/>
    <n v="0"/>
    <n v="0"/>
    <m/>
    <n v="0"/>
    <n v="0"/>
    <n v="0"/>
    <n v="0"/>
    <m/>
    <n v="0"/>
    <n v="0"/>
    <n v="0"/>
    <n v="0"/>
    <m/>
    <n v="24.72027972027972"/>
    <n v="28.25174825174825"/>
    <n v="31.78321678321678"/>
    <n v="42.377622377622373"/>
    <n v="127.13286713286712"/>
    <n v="30"/>
    <n v="30"/>
    <n v="30"/>
    <n v="45"/>
    <n v="0"/>
    <n v="29"/>
    <n v="30"/>
    <n v="25"/>
    <n v="25"/>
    <n v="0"/>
  </r>
  <r>
    <n v="205016040"/>
    <x v="161"/>
    <x v="3"/>
    <m/>
    <x v="1"/>
    <x v="18"/>
    <x v="1"/>
    <n v="1792.31"/>
    <s v="Hanchen Lu"/>
    <x v="4"/>
    <m/>
    <m/>
    <m/>
    <m/>
    <m/>
    <m/>
    <m/>
    <m/>
    <m/>
    <n v="0"/>
    <n v="0"/>
    <n v="0"/>
    <n v="0"/>
    <n v="0"/>
    <n v="0"/>
    <n v="20"/>
    <n v="30"/>
    <n v="15"/>
    <n v="30"/>
    <n v="95"/>
    <n v="40"/>
    <n v="34"/>
    <n v="30"/>
    <n v="29"/>
    <n v="0"/>
    <n v="29"/>
    <n v="30"/>
    <n v="25"/>
    <n v="25"/>
    <n v="0"/>
  </r>
  <r>
    <n v="205016040"/>
    <x v="161"/>
    <x v="3"/>
    <m/>
    <x v="1"/>
    <x v="18"/>
    <x v="1"/>
    <n v="1792.31"/>
    <s v="Hanchen Lu"/>
    <x v="5"/>
    <n v="20"/>
    <n v="32"/>
    <n v="28"/>
    <n v="36"/>
    <m/>
    <n v="28"/>
    <n v="33"/>
    <n v="51"/>
    <n v="50"/>
    <n v="0"/>
    <n v="35"/>
    <n v="16"/>
    <n v="35"/>
    <n v="21"/>
    <n v="107"/>
    <n v="21"/>
    <n v="27"/>
    <n v="24"/>
    <n v="35"/>
    <n v="107"/>
    <n v="25"/>
    <n v="29"/>
    <n v="23"/>
    <n v="30"/>
    <n v="0"/>
    <n v="33.085526315789473"/>
    <n v="29.565789473684212"/>
    <n v="27.453947368421055"/>
    <n v="29.565789473684212"/>
    <n v="0"/>
  </r>
  <r>
    <n v="205016040"/>
    <x v="161"/>
    <x v="3"/>
    <m/>
    <x v="1"/>
    <x v="18"/>
    <x v="1"/>
    <n v="1792.31"/>
    <s v="Hanchen Lu"/>
    <x v="6"/>
    <n v="0"/>
    <n v="0"/>
    <n v="0"/>
    <n v="0"/>
    <n v="0"/>
    <n v="0"/>
    <n v="0"/>
    <n v="0"/>
    <n v="0"/>
    <n v="0"/>
    <n v="0"/>
    <n v="0"/>
    <n v="0"/>
    <n v="0"/>
    <n v="0"/>
    <n v="0"/>
    <n v="0"/>
    <n v="0"/>
    <n v="0"/>
    <n v="0"/>
    <n v="0"/>
    <n v="1"/>
    <n v="3"/>
    <n v="8"/>
    <m/>
    <n v="1"/>
    <n v="0"/>
    <n v="0"/>
    <n v="0"/>
    <m/>
  </r>
  <r>
    <n v="205016040"/>
    <x v="161"/>
    <x v="3"/>
    <m/>
    <x v="1"/>
    <x v="18"/>
    <x v="1"/>
    <n v="1792.31"/>
    <s v="Hanchen Lu"/>
    <x v="7"/>
    <m/>
    <m/>
    <m/>
    <m/>
    <m/>
    <m/>
    <m/>
    <m/>
    <m/>
    <m/>
    <m/>
    <m/>
    <m/>
    <m/>
    <m/>
    <n v="22"/>
    <n v="35"/>
    <n v="32"/>
    <n v="37"/>
    <n v="0"/>
    <n v="39"/>
    <n v="25"/>
    <n v="33"/>
    <n v="44"/>
    <n v="0"/>
    <n v="0"/>
    <n v="0"/>
    <n v="0"/>
    <n v="0"/>
    <n v="0"/>
  </r>
  <r>
    <n v="205016040"/>
    <x v="161"/>
    <x v="3"/>
    <n v="15"/>
    <x v="1"/>
    <x v="18"/>
    <x v="1"/>
    <n v="1792.31"/>
    <s v="Hanchen Lu"/>
    <x v="8"/>
    <n v="28"/>
    <n v="14"/>
    <n v="5"/>
    <n v="27"/>
    <m/>
    <n v="6"/>
    <n v="28"/>
    <n v="33"/>
    <n v="24"/>
    <n v="0"/>
    <n v="37"/>
    <n v="61"/>
    <n v="43"/>
    <n v="21"/>
    <n v="21"/>
    <n v="25"/>
    <n v="28"/>
    <n v="13"/>
    <n v="7"/>
    <m/>
    <n v="26"/>
    <n v="36"/>
    <n v="36"/>
    <n v="23"/>
    <m/>
    <n v="-10.085526315789473"/>
    <n v="-39.651315789473685"/>
    <n v="-67.10526315789474"/>
    <n v="-96.671052631578959"/>
    <m/>
  </r>
  <r>
    <n v="205016040"/>
    <x v="161"/>
    <x v="3"/>
    <n v="15"/>
    <x v="1"/>
    <x v="18"/>
    <x v="1"/>
    <n v="1792.31"/>
    <s v="Hanchen Lu"/>
    <x v="9"/>
    <n v="28"/>
    <n v="14"/>
    <n v="5"/>
    <n v="27"/>
    <m/>
    <n v="6"/>
    <n v="28"/>
    <n v="33"/>
    <n v="24"/>
    <n v="0"/>
    <n v="37"/>
    <n v="61"/>
    <n v="43"/>
    <n v="21"/>
    <n v="21"/>
    <n v="25"/>
    <n v="28"/>
    <n v="13"/>
    <n v="7"/>
    <m/>
    <n v="26"/>
    <n v="36"/>
    <n v="36"/>
    <n v="23"/>
    <m/>
    <n v="19.914473684210527"/>
    <n v="18.348684210526315"/>
    <n v="15.89473684210526"/>
    <n v="18.328947368421048"/>
    <m/>
  </r>
  <r>
    <n v="205016040"/>
    <x v="161"/>
    <x v="3"/>
    <m/>
    <x v="1"/>
    <x v="18"/>
    <x v="1"/>
    <n v="1792.31"/>
    <s v="Hanchen Lu"/>
    <x v="10"/>
    <n v="46315.64"/>
    <n v="23157.82"/>
    <n v="8270.65"/>
    <n v="44661.509999999995"/>
    <n v="0"/>
    <n v="9924.7799999999988"/>
    <n v="46315.64"/>
    <n v="54586.289999999994"/>
    <n v="39699.119999999995"/>
    <n v="0"/>
    <n v="61202.81"/>
    <n v="100901.93"/>
    <n v="71127.59"/>
    <n v="37638.51"/>
    <n v="37638.51"/>
    <n v="44807.75"/>
    <n v="50184.68"/>
    <n v="23300.03"/>
    <n v="12546.17"/>
    <m/>
    <n v="46600.06"/>
    <n v="64523.159999999996"/>
    <n v="64523.159999999996"/>
    <n v="41223.129999999997"/>
    <m/>
    <n v="35692.910328947371"/>
    <n v="32886.530197368418"/>
    <n v="28488.295789473679"/>
    <n v="32851.155657894727"/>
    <m/>
  </r>
  <r>
    <n v="205016040"/>
    <x v="161"/>
    <x v="3"/>
    <m/>
    <x v="1"/>
    <x v="18"/>
    <x v="1"/>
    <n v="1792.31"/>
    <s v="Hanchen Lu"/>
    <x v="11"/>
    <m/>
    <m/>
    <m/>
    <m/>
    <n v="0"/>
    <m/>
    <m/>
    <m/>
    <m/>
    <n v="0"/>
    <n v="61202.81"/>
    <n v="100901.93"/>
    <n v="71127.59"/>
    <n v="37638.51"/>
    <n v="37638.51"/>
    <n v="44807.75"/>
    <n v="50184.68"/>
    <n v="23300.03"/>
    <n v="12546.17"/>
    <m/>
    <n v="46600.06"/>
    <n v="64523.159999999996"/>
    <n v="64523.159999999996"/>
    <n v="41223.129999999997"/>
    <m/>
    <n v="0"/>
    <n v="0"/>
    <n v="0"/>
    <n v="0"/>
    <m/>
  </r>
  <r>
    <n v="205016040"/>
    <x v="161"/>
    <x v="3"/>
    <m/>
    <x v="1"/>
    <x v="18"/>
    <x v="1"/>
    <n v="1792.31"/>
    <s v="Hanchen Lu"/>
    <x v="12"/>
    <m/>
    <m/>
    <m/>
    <m/>
    <m/>
    <m/>
    <m/>
    <m/>
    <m/>
    <m/>
    <m/>
    <m/>
    <m/>
    <n v="27"/>
    <n v="27"/>
    <n v="20"/>
    <n v="30"/>
    <n v="15"/>
    <n v="30"/>
    <n v="95"/>
    <n v="40"/>
    <n v="34"/>
    <n v="30"/>
    <n v="29"/>
    <n v="0"/>
    <n v="30"/>
    <n v="28"/>
    <n v="25"/>
    <n v="32"/>
    <n v="0"/>
  </r>
  <r>
    <n v="668000230"/>
    <x v="162"/>
    <x v="3"/>
    <m/>
    <x v="2"/>
    <x v="3"/>
    <x v="5"/>
    <n v="697.19"/>
    <s v="Hanchen Lu"/>
    <x v="0"/>
    <m/>
    <m/>
    <m/>
    <m/>
    <m/>
    <m/>
    <m/>
    <m/>
    <m/>
    <n v="0"/>
    <n v="0"/>
    <n v="0"/>
    <n v="700"/>
    <n v="-155"/>
    <n v="545"/>
    <n v="0"/>
    <n v="0"/>
    <n v="0"/>
    <n v="0"/>
    <m/>
    <n v="0"/>
    <n v="0"/>
    <n v="0"/>
    <n v="0"/>
    <m/>
    <n v="-160"/>
    <n v="-200"/>
    <n v="-170"/>
    <n v="-220"/>
    <m/>
  </r>
  <r>
    <n v="668000230"/>
    <x v="162"/>
    <x v="3"/>
    <m/>
    <x v="2"/>
    <x v="3"/>
    <x v="5"/>
    <n v="697.19"/>
    <s v="Hanchen Lu"/>
    <x v="1"/>
    <m/>
    <m/>
    <m/>
    <m/>
    <m/>
    <m/>
    <m/>
    <m/>
    <m/>
    <n v="0"/>
    <m/>
    <m/>
    <n v="-30"/>
    <n v="0"/>
    <n v="-30"/>
    <n v="0"/>
    <n v="0"/>
    <n v="0"/>
    <n v="0"/>
    <m/>
    <n v="0"/>
    <n v="0"/>
    <n v="0"/>
    <n v="0"/>
    <m/>
    <n v="-20"/>
    <n v="0"/>
    <n v="-30"/>
    <n v="20"/>
    <m/>
  </r>
  <r>
    <n v="668000230"/>
    <x v="162"/>
    <x v="3"/>
    <m/>
    <x v="2"/>
    <x v="3"/>
    <x v="5"/>
    <n v="697.19"/>
    <s v="Hanchen Lu"/>
    <x v="2"/>
    <m/>
    <m/>
    <m/>
    <m/>
    <m/>
    <m/>
    <m/>
    <m/>
    <m/>
    <n v="0"/>
    <m/>
    <m/>
    <n v="700"/>
    <n v="0"/>
    <n v="0"/>
    <n v="20"/>
    <n v="120"/>
    <n v="150"/>
    <n v="500"/>
    <n v="790"/>
    <n v="250"/>
    <n v="120"/>
    <n v="200"/>
    <n v="199"/>
    <n v="0"/>
    <n v="0"/>
    <n v="0"/>
    <n v="0"/>
    <n v="0"/>
    <n v="0"/>
  </r>
  <r>
    <n v="668000230"/>
    <x v="162"/>
    <x v="3"/>
    <m/>
    <x v="2"/>
    <x v="3"/>
    <x v="5"/>
    <n v="697.19"/>
    <s v="Hanchen Lu"/>
    <x v="3"/>
    <n v="0"/>
    <n v="0"/>
    <n v="0"/>
    <n v="0"/>
    <m/>
    <n v="0"/>
    <n v="0"/>
    <n v="0"/>
    <n v="0"/>
    <m/>
    <n v="0"/>
    <n v="0"/>
    <n v="0"/>
    <n v="0"/>
    <m/>
    <n v="20"/>
    <n v="150"/>
    <n v="150"/>
    <n v="250"/>
    <n v="570"/>
    <n v="200"/>
    <n v="150"/>
    <n v="150"/>
    <n v="250"/>
    <n v="0"/>
    <n v="180"/>
    <n v="200"/>
    <n v="200"/>
    <n v="200"/>
    <n v="0"/>
  </r>
  <r>
    <n v="668000230"/>
    <x v="162"/>
    <x v="3"/>
    <m/>
    <x v="2"/>
    <x v="3"/>
    <x v="5"/>
    <n v="697.19"/>
    <s v="Hanchen Lu"/>
    <x v="4"/>
    <m/>
    <m/>
    <m/>
    <m/>
    <m/>
    <m/>
    <m/>
    <m/>
    <m/>
    <n v="0"/>
    <n v="0"/>
    <n v="0"/>
    <n v="0"/>
    <n v="0"/>
    <n v="0"/>
    <n v="20"/>
    <n v="120"/>
    <n v="150"/>
    <n v="500"/>
    <n v="790"/>
    <n v="250"/>
    <n v="120"/>
    <n v="200"/>
    <n v="199"/>
    <n v="0"/>
    <n v="180"/>
    <n v="200"/>
    <n v="200"/>
    <n v="200"/>
    <n v="0"/>
  </r>
  <r>
    <n v="668000230"/>
    <x v="162"/>
    <x v="3"/>
    <m/>
    <x v="2"/>
    <x v="3"/>
    <x v="5"/>
    <n v="697.19"/>
    <s v="Hanchen Lu"/>
    <x v="5"/>
    <n v="134"/>
    <n v="111"/>
    <n v="141"/>
    <n v="166"/>
    <m/>
    <n v="146"/>
    <n v="218"/>
    <n v="166"/>
    <n v="275"/>
    <n v="0"/>
    <n v="161"/>
    <n v="141"/>
    <n v="149"/>
    <n v="100"/>
    <n v="551"/>
    <n v="129"/>
    <n v="154"/>
    <n v="301"/>
    <n v="301"/>
    <n v="885"/>
    <n v="128"/>
    <n v="237"/>
    <n v="172"/>
    <n v="219"/>
    <n v="0"/>
    <n v="140"/>
    <n v="230"/>
    <n v="170"/>
    <n v="230"/>
    <n v="0"/>
  </r>
  <r>
    <n v="668000230"/>
    <x v="162"/>
    <x v="3"/>
    <m/>
    <x v="2"/>
    <x v="3"/>
    <x v="5"/>
    <n v="697.19"/>
    <s v="Hanchen Lu"/>
    <x v="6"/>
    <n v="0"/>
    <n v="0"/>
    <n v="0"/>
    <n v="0"/>
    <n v="0"/>
    <n v="0"/>
    <n v="0"/>
    <n v="0"/>
    <n v="0"/>
    <n v="0"/>
    <n v="0"/>
    <n v="0"/>
    <n v="0"/>
    <n v="0"/>
    <n v="0"/>
    <n v="0"/>
    <n v="0"/>
    <n v="0"/>
    <n v="0"/>
    <n v="0"/>
    <n v="36"/>
    <n v="13"/>
    <n v="8"/>
    <n v="8"/>
    <m/>
    <n v="11"/>
    <n v="0"/>
    <n v="0"/>
    <n v="0"/>
    <m/>
  </r>
  <r>
    <n v="668000230"/>
    <x v="162"/>
    <x v="3"/>
    <m/>
    <x v="2"/>
    <x v="3"/>
    <x v="5"/>
    <n v="697.19"/>
    <s v="Hanchen Lu"/>
    <x v="7"/>
    <m/>
    <m/>
    <m/>
    <m/>
    <m/>
    <m/>
    <m/>
    <m/>
    <m/>
    <m/>
    <m/>
    <m/>
    <m/>
    <m/>
    <m/>
    <n v="134"/>
    <n v="159"/>
    <n v="265"/>
    <n v="312"/>
    <n v="0"/>
    <n v="191"/>
    <n v="209"/>
    <n v="207"/>
    <n v="221"/>
    <n v="0"/>
    <n v="0"/>
    <n v="0"/>
    <n v="0"/>
    <n v="0"/>
    <n v="0"/>
  </r>
  <r>
    <n v="668000230"/>
    <x v="162"/>
    <x v="3"/>
    <n v="75"/>
    <x v="2"/>
    <x v="3"/>
    <x v="5"/>
    <n v="697.19"/>
    <s v="Hanchen Lu"/>
    <x v="8"/>
    <n v="94"/>
    <n v="106"/>
    <n v="118"/>
    <n v="31"/>
    <m/>
    <n v="89"/>
    <n v="41"/>
    <n v="154"/>
    <n v="249"/>
    <n v="0"/>
    <n v="30"/>
    <n v="300"/>
    <n v="237"/>
    <n v="249"/>
    <n v="249"/>
    <n v="167"/>
    <n v="124"/>
    <n v="11"/>
    <n v="204"/>
    <m/>
    <n v="360"/>
    <n v="273"/>
    <n v="246"/>
    <n v="223"/>
    <m/>
    <n v="83"/>
    <n v="-147"/>
    <n v="-317"/>
    <n v="-547"/>
    <m/>
  </r>
  <r>
    <n v="668000230"/>
    <x v="162"/>
    <x v="3"/>
    <n v="75"/>
    <x v="2"/>
    <x v="3"/>
    <x v="5"/>
    <n v="697.19"/>
    <s v="Hanchen Lu"/>
    <x v="9"/>
    <n v="94"/>
    <n v="106"/>
    <n v="118"/>
    <n v="31"/>
    <m/>
    <n v="89"/>
    <n v="41"/>
    <n v="154"/>
    <n v="249"/>
    <n v="0"/>
    <n v="30"/>
    <n v="300"/>
    <n v="237"/>
    <n v="249"/>
    <n v="249"/>
    <n v="167"/>
    <n v="124"/>
    <n v="11"/>
    <n v="204"/>
    <m/>
    <n v="360"/>
    <n v="273"/>
    <n v="246"/>
    <n v="223"/>
    <m/>
    <n v="243"/>
    <n v="213"/>
    <n v="213"/>
    <n v="203"/>
    <m/>
  </r>
  <r>
    <n v="668000230"/>
    <x v="162"/>
    <x v="3"/>
    <m/>
    <x v="2"/>
    <x v="3"/>
    <x v="5"/>
    <n v="697.19"/>
    <s v="Hanchen Lu"/>
    <x v="10"/>
    <n v="57373.840000000004"/>
    <n v="64698.16"/>
    <n v="72022.48"/>
    <n v="18921.16"/>
    <n v="0"/>
    <n v="54322.04"/>
    <n v="25024.760000000002"/>
    <n v="93995.44"/>
    <n v="151979.64000000001"/>
    <n v="0"/>
    <n v="18310.8"/>
    <n v="183108"/>
    <n v="144655.32"/>
    <n v="173600.31000000003"/>
    <n v="173600.31000000003"/>
    <n v="116430.73000000001"/>
    <n v="86451.560000000012"/>
    <n v="7669.09"/>
    <n v="142226.76"/>
    <m/>
    <n v="250988.40000000002"/>
    <n v="190332.87000000002"/>
    <n v="171508.74000000002"/>
    <n v="155473.37000000002"/>
    <m/>
    <n v="169417.17"/>
    <n v="148501.47"/>
    <n v="148501.47"/>
    <n v="141529.57"/>
    <m/>
  </r>
  <r>
    <n v="668000230"/>
    <x v="162"/>
    <x v="3"/>
    <n v="0"/>
    <x v="2"/>
    <x v="3"/>
    <x v="5"/>
    <n v="697.19"/>
    <s v="Hanchen Lu"/>
    <x v="11"/>
    <m/>
    <m/>
    <m/>
    <m/>
    <n v="0"/>
    <m/>
    <m/>
    <m/>
    <m/>
    <n v="0"/>
    <n v="18310.8"/>
    <n v="183108"/>
    <n v="144655.32"/>
    <n v="173600.31000000003"/>
    <n v="173600.31000000003"/>
    <n v="116430.73000000001"/>
    <n v="86451.560000000012"/>
    <n v="7669.09"/>
    <n v="142226.76"/>
    <m/>
    <n v="250988.40000000002"/>
    <n v="190332.87000000002"/>
    <n v="171508.74000000002"/>
    <n v="155473.37000000002"/>
    <m/>
    <n v="57866.770000000004"/>
    <n v="0"/>
    <n v="0"/>
    <n v="0"/>
    <m/>
  </r>
  <r>
    <n v="668000230"/>
    <x v="162"/>
    <x v="3"/>
    <m/>
    <x v="2"/>
    <x v="3"/>
    <x v="5"/>
    <n v="697.19"/>
    <s v="Hanchen Lu"/>
    <x v="12"/>
    <m/>
    <m/>
    <m/>
    <m/>
    <m/>
    <m/>
    <m/>
    <m/>
    <m/>
    <m/>
    <m/>
    <m/>
    <m/>
    <n v="155"/>
    <n v="155"/>
    <n v="20"/>
    <n v="120"/>
    <n v="150"/>
    <n v="500"/>
    <n v="790"/>
    <n v="250"/>
    <n v="120"/>
    <n v="200"/>
    <n v="199"/>
    <n v="0"/>
    <n v="160"/>
    <n v="200"/>
    <n v="170"/>
    <n v="220"/>
    <n v="0"/>
  </r>
  <r>
    <n v="725000299"/>
    <x v="163"/>
    <x v="3"/>
    <m/>
    <x v="1"/>
    <x v="5"/>
    <x v="6"/>
    <n v="14876.96"/>
    <s v="Hanchen Lu"/>
    <x v="0"/>
    <m/>
    <m/>
    <m/>
    <m/>
    <m/>
    <m/>
    <m/>
    <m/>
    <m/>
    <n v="0"/>
    <n v="0"/>
    <n v="0"/>
    <n v="105"/>
    <n v="-45"/>
    <n v="60"/>
    <n v="0"/>
    <n v="0"/>
    <n v="0"/>
    <n v="0"/>
    <m/>
    <n v="0"/>
    <n v="0"/>
    <n v="0"/>
    <n v="0"/>
    <m/>
    <n v="-20"/>
    <n v="-20"/>
    <n v="-15"/>
    <n v="-20"/>
    <m/>
  </r>
  <r>
    <n v="725000299"/>
    <x v="163"/>
    <x v="3"/>
    <m/>
    <x v="1"/>
    <x v="5"/>
    <x v="6"/>
    <n v="14876.96"/>
    <s v="Hanchen Lu"/>
    <x v="1"/>
    <m/>
    <m/>
    <m/>
    <m/>
    <m/>
    <m/>
    <m/>
    <m/>
    <m/>
    <n v="0"/>
    <m/>
    <m/>
    <n v="-25"/>
    <n v="0"/>
    <n v="-25"/>
    <n v="0"/>
    <n v="0"/>
    <n v="0"/>
    <n v="0"/>
    <m/>
    <n v="0"/>
    <n v="0"/>
    <n v="0"/>
    <n v="0"/>
    <m/>
    <n v="-5"/>
    <n v="-5"/>
    <n v="-10"/>
    <n v="-15"/>
    <m/>
  </r>
  <r>
    <n v="725000299"/>
    <x v="163"/>
    <x v="3"/>
    <m/>
    <x v="1"/>
    <x v="5"/>
    <x v="6"/>
    <n v="14876.96"/>
    <s v="Hanchen Lu"/>
    <x v="2"/>
    <m/>
    <m/>
    <m/>
    <m/>
    <m/>
    <m/>
    <m/>
    <m/>
    <m/>
    <n v="0"/>
    <m/>
    <m/>
    <n v="105"/>
    <n v="0"/>
    <n v="0"/>
    <n v="25"/>
    <n v="10"/>
    <n v="40"/>
    <n v="34"/>
    <n v="109"/>
    <n v="25"/>
    <n v="37"/>
    <n v="30"/>
    <n v="30"/>
    <n v="122"/>
    <n v="0"/>
    <n v="0"/>
    <n v="0"/>
    <n v="0"/>
    <n v="0"/>
  </r>
  <r>
    <n v="725000299"/>
    <x v="163"/>
    <x v="3"/>
    <m/>
    <x v="1"/>
    <x v="5"/>
    <x v="6"/>
    <n v="14876.96"/>
    <s v="Hanchen Lu"/>
    <x v="3"/>
    <n v="0"/>
    <n v="0"/>
    <n v="0"/>
    <n v="0"/>
    <m/>
    <n v="0"/>
    <n v="0"/>
    <n v="0"/>
    <n v="0"/>
    <m/>
    <n v="0"/>
    <n v="0"/>
    <n v="0"/>
    <n v="0"/>
    <m/>
    <n v="25"/>
    <n v="25"/>
    <n v="30"/>
    <n v="35"/>
    <n v="115"/>
    <n v="25"/>
    <n v="30"/>
    <n v="30"/>
    <n v="35"/>
    <n v="120"/>
    <n v="25"/>
    <n v="25"/>
    <n v="25"/>
    <n v="35"/>
    <n v="110"/>
  </r>
  <r>
    <n v="725000299"/>
    <x v="163"/>
    <x v="3"/>
    <m/>
    <x v="1"/>
    <x v="5"/>
    <x v="6"/>
    <n v="14876.96"/>
    <s v="Hanchen Lu"/>
    <x v="4"/>
    <m/>
    <m/>
    <m/>
    <m/>
    <m/>
    <m/>
    <m/>
    <m/>
    <m/>
    <n v="0"/>
    <n v="0"/>
    <n v="0"/>
    <n v="0"/>
    <n v="0"/>
    <n v="0"/>
    <n v="25"/>
    <n v="10"/>
    <n v="40"/>
    <n v="34"/>
    <n v="109"/>
    <n v="25"/>
    <n v="37"/>
    <n v="30"/>
    <n v="30"/>
    <n v="122"/>
    <n v="25"/>
    <n v="25"/>
    <n v="25"/>
    <n v="35"/>
    <n v="110"/>
  </r>
  <r>
    <n v="725000299"/>
    <x v="163"/>
    <x v="3"/>
    <m/>
    <x v="1"/>
    <x v="5"/>
    <x v="6"/>
    <n v="14876.96"/>
    <s v="Hanchen Lu"/>
    <x v="5"/>
    <n v="21"/>
    <n v="28"/>
    <n v="23"/>
    <n v="37"/>
    <m/>
    <n v="21"/>
    <n v="27"/>
    <n v="18"/>
    <n v="32"/>
    <n v="98"/>
    <n v="20"/>
    <n v="33"/>
    <n v="28"/>
    <n v="25"/>
    <n v="106"/>
    <n v="20"/>
    <n v="30"/>
    <n v="33"/>
    <n v="32"/>
    <n v="115"/>
    <n v="29"/>
    <n v="14"/>
    <n v="19"/>
    <n v="28"/>
    <n v="90"/>
    <n v="20"/>
    <n v="24"/>
    <n v="23"/>
    <n v="30"/>
    <n v="97"/>
  </r>
  <r>
    <n v="725000299"/>
    <x v="163"/>
    <x v="3"/>
    <m/>
    <x v="1"/>
    <x v="5"/>
    <x v="6"/>
    <n v="14876.96"/>
    <s v="Hanchen Lu"/>
    <x v="6"/>
    <n v="0"/>
    <n v="0"/>
    <n v="0"/>
    <n v="0"/>
    <n v="0"/>
    <n v="0"/>
    <n v="0"/>
    <n v="0"/>
    <n v="0"/>
    <n v="0"/>
    <n v="0"/>
    <n v="0"/>
    <n v="0"/>
    <n v="0"/>
    <n v="0"/>
    <n v="0"/>
    <n v="0"/>
    <n v="0"/>
    <n v="0"/>
    <n v="0"/>
    <n v="0"/>
    <n v="8"/>
    <n v="5"/>
    <n v="3"/>
    <m/>
    <n v="6"/>
    <n v="0"/>
    <n v="0"/>
    <n v="0"/>
    <m/>
  </r>
  <r>
    <n v="725000299"/>
    <x v="163"/>
    <x v="3"/>
    <m/>
    <x v="1"/>
    <x v="5"/>
    <x v="6"/>
    <n v="14876.96"/>
    <s v="Hanchen Lu"/>
    <x v="7"/>
    <m/>
    <m/>
    <m/>
    <m/>
    <m/>
    <m/>
    <m/>
    <m/>
    <m/>
    <m/>
    <m/>
    <m/>
    <m/>
    <m/>
    <m/>
    <n v="16"/>
    <n v="33"/>
    <n v="33"/>
    <n v="37"/>
    <n v="119"/>
    <n v="26"/>
    <n v="22"/>
    <n v="21"/>
    <n v="27"/>
    <n v="96"/>
    <n v="0"/>
    <n v="0"/>
    <n v="0"/>
    <n v="0"/>
    <n v="0"/>
  </r>
  <r>
    <n v="725000299"/>
    <x v="163"/>
    <x v="3"/>
    <n v="9"/>
    <x v="1"/>
    <x v="5"/>
    <x v="6"/>
    <n v="14876.96"/>
    <s v="Hanchen Lu"/>
    <x v="8"/>
    <n v="41"/>
    <n v="18"/>
    <n v="12"/>
    <n v="12"/>
    <m/>
    <n v="20"/>
    <n v="19"/>
    <n v="14"/>
    <n v="17"/>
    <n v="70"/>
    <n v="13"/>
    <n v="5"/>
    <n v="3"/>
    <n v="18"/>
    <n v="18"/>
    <n v="33"/>
    <n v="10"/>
    <n v="19"/>
    <n v="15"/>
    <m/>
    <n v="16"/>
    <n v="30"/>
    <n v="38"/>
    <n v="44"/>
    <m/>
    <n v="24"/>
    <n v="0"/>
    <n v="-23"/>
    <n v="-53"/>
    <m/>
  </r>
  <r>
    <n v="725000299"/>
    <x v="163"/>
    <x v="3"/>
    <n v="9"/>
    <x v="1"/>
    <x v="5"/>
    <x v="6"/>
    <n v="14876.96"/>
    <s v="Hanchen Lu"/>
    <x v="9"/>
    <n v="41"/>
    <n v="18"/>
    <n v="12"/>
    <n v="12"/>
    <m/>
    <n v="20"/>
    <n v="19"/>
    <n v="14"/>
    <n v="17"/>
    <n v="70"/>
    <n v="13"/>
    <n v="5"/>
    <n v="3"/>
    <n v="18"/>
    <n v="18"/>
    <n v="33"/>
    <n v="10"/>
    <n v="19"/>
    <n v="15"/>
    <m/>
    <n v="16"/>
    <n v="30"/>
    <n v="38"/>
    <n v="44"/>
    <m/>
    <n v="44"/>
    <n v="40"/>
    <n v="32"/>
    <n v="22"/>
    <m/>
  </r>
  <r>
    <n v="725000299"/>
    <x v="163"/>
    <x v="3"/>
    <m/>
    <x v="1"/>
    <x v="5"/>
    <x v="6"/>
    <n v="14876.96"/>
    <s v="Hanchen Lu"/>
    <x v="10"/>
    <n v="598420.83000000007"/>
    <n v="262721.34000000003"/>
    <n v="175147.56000000003"/>
    <n v="175147.56000000003"/>
    <n v="1211437.2900000003"/>
    <n v="291912.60000000003"/>
    <n v="277316.97000000003"/>
    <n v="204338.82000000004"/>
    <n v="248125.71000000005"/>
    <n v="1021694.1000000002"/>
    <n v="189743.19000000003"/>
    <n v="72978.150000000009"/>
    <n v="43786.890000000007"/>
    <n v="267785.27999999997"/>
    <n v="267785.27999999997"/>
    <n v="490939.68"/>
    <n v="148769.59999999998"/>
    <n v="282662.24"/>
    <n v="223154.4"/>
    <m/>
    <n v="238031.35999999999"/>
    <n v="446308.8"/>
    <n v="565324.48"/>
    <n v="654586.24"/>
    <m/>
    <n v="654586.24"/>
    <n v="595078.39999999991"/>
    <n v="476062.71999999997"/>
    <n v="327293.12"/>
    <m/>
  </r>
  <r>
    <n v="725000299"/>
    <x v="163"/>
    <x v="3"/>
    <m/>
    <x v="1"/>
    <x v="5"/>
    <x v="6"/>
    <n v="14876.96"/>
    <s v="Hanchen Lu"/>
    <x v="11"/>
    <m/>
    <m/>
    <m/>
    <m/>
    <n v="0"/>
    <m/>
    <m/>
    <m/>
    <m/>
    <n v="0"/>
    <n v="189743.19000000003"/>
    <n v="72978.150000000009"/>
    <n v="43786.890000000007"/>
    <n v="267785.27999999997"/>
    <n v="267785.27999999997"/>
    <n v="490939.68"/>
    <n v="148769.59999999998"/>
    <n v="282662.24"/>
    <n v="223154.4"/>
    <m/>
    <n v="238031.35999999999"/>
    <n v="446308.8"/>
    <n v="565324.48"/>
    <n v="654586.24"/>
    <m/>
    <n v="357047.03999999998"/>
    <n v="0"/>
    <n v="0"/>
    <n v="0"/>
    <m/>
  </r>
  <r>
    <n v="725000299"/>
    <x v="163"/>
    <x v="3"/>
    <m/>
    <x v="1"/>
    <x v="5"/>
    <x v="6"/>
    <n v="14876.96"/>
    <s v="Hanchen Lu"/>
    <x v="12"/>
    <m/>
    <m/>
    <m/>
    <m/>
    <m/>
    <m/>
    <m/>
    <m/>
    <m/>
    <m/>
    <m/>
    <m/>
    <m/>
    <n v="45"/>
    <n v="45"/>
    <n v="25"/>
    <n v="10"/>
    <n v="40"/>
    <n v="34"/>
    <n v="109"/>
    <n v="25"/>
    <n v="37"/>
    <n v="30"/>
    <n v="30"/>
    <n v="122"/>
    <n v="20"/>
    <n v="20"/>
    <n v="15"/>
    <n v="20"/>
    <n v="75"/>
  </r>
  <r>
    <n v="725000464"/>
    <x v="164"/>
    <x v="2"/>
    <m/>
    <x v="1"/>
    <x v="11"/>
    <x v="1"/>
    <n v="208.12"/>
    <s v="Ee Ling Lim"/>
    <x v="0"/>
    <m/>
    <m/>
    <m/>
    <m/>
    <m/>
    <m/>
    <m/>
    <m/>
    <m/>
    <n v="0"/>
    <n v="0"/>
    <n v="0"/>
    <n v="0"/>
    <n v="0"/>
    <n v="0"/>
    <n v="0"/>
    <n v="0"/>
    <n v="0"/>
    <n v="0"/>
    <m/>
    <n v="0"/>
    <n v="0"/>
    <n v="0"/>
    <n v="0"/>
    <m/>
    <n v="0"/>
    <n v="0"/>
    <n v="0"/>
    <n v="0"/>
    <m/>
  </r>
  <r>
    <n v="725000464"/>
    <x v="164"/>
    <x v="2"/>
    <m/>
    <x v="1"/>
    <x v="11"/>
    <x v="1"/>
    <n v="208.12"/>
    <s v="Ee Ling Lim"/>
    <x v="1"/>
    <m/>
    <m/>
    <m/>
    <m/>
    <m/>
    <m/>
    <m/>
    <m/>
    <m/>
    <n v="0"/>
    <m/>
    <m/>
    <n v="0"/>
    <n v="0"/>
    <n v="0"/>
    <n v="0"/>
    <n v="0"/>
    <n v="0"/>
    <n v="0"/>
    <m/>
    <n v="0"/>
    <n v="0"/>
    <n v="0"/>
    <n v="0"/>
    <m/>
    <n v="0"/>
    <n v="0"/>
    <n v="0"/>
    <n v="0"/>
    <m/>
  </r>
  <r>
    <n v="725000464"/>
    <x v="164"/>
    <x v="2"/>
    <m/>
    <x v="1"/>
    <x v="11"/>
    <x v="1"/>
    <n v="208.12"/>
    <s v="Ee Ling Lim"/>
    <x v="2"/>
    <m/>
    <m/>
    <m/>
    <m/>
    <m/>
    <m/>
    <m/>
    <m/>
    <m/>
    <n v="0"/>
    <m/>
    <m/>
    <m/>
    <n v="0"/>
    <n v="0"/>
    <n v="0"/>
    <n v="0"/>
    <n v="0"/>
    <n v="0"/>
    <n v="0"/>
    <n v="0"/>
    <n v="0"/>
    <n v="0"/>
    <n v="0"/>
    <n v="0"/>
    <n v="0"/>
    <n v="0"/>
    <n v="0"/>
    <n v="0"/>
    <n v="0"/>
  </r>
  <r>
    <n v="725000464"/>
    <x v="164"/>
    <x v="2"/>
    <m/>
    <x v="1"/>
    <x v="11"/>
    <x v="1"/>
    <n v="208.12"/>
    <s v="Ee Ling Lim"/>
    <x v="3"/>
    <n v="0"/>
    <n v="0"/>
    <n v="0"/>
    <n v="0"/>
    <m/>
    <n v="0"/>
    <n v="0"/>
    <n v="0"/>
    <n v="0"/>
    <m/>
    <n v="0"/>
    <n v="0"/>
    <n v="0"/>
    <n v="0"/>
    <m/>
    <n v="0"/>
    <n v="0"/>
    <n v="0"/>
    <n v="0"/>
    <n v="0"/>
    <n v="0"/>
    <n v="0"/>
    <n v="0"/>
    <n v="0"/>
    <n v="0"/>
    <n v="0"/>
    <n v="0"/>
    <n v="0"/>
    <n v="0"/>
    <n v="0"/>
  </r>
  <r>
    <n v="725000464"/>
    <x v="164"/>
    <x v="2"/>
    <m/>
    <x v="1"/>
    <x v="11"/>
    <x v="1"/>
    <n v="208.12"/>
    <s v="Ee Ling Lim"/>
    <x v="4"/>
    <m/>
    <m/>
    <m/>
    <m/>
    <m/>
    <m/>
    <m/>
    <m/>
    <m/>
    <n v="0"/>
    <n v="0"/>
    <n v="0"/>
    <n v="0"/>
    <n v="0"/>
    <n v="0"/>
    <n v="0"/>
    <n v="0"/>
    <n v="0"/>
    <n v="0"/>
    <n v="0"/>
    <n v="0"/>
    <n v="0"/>
    <n v="0"/>
    <n v="0"/>
    <n v="0"/>
    <n v="0"/>
    <n v="0"/>
    <n v="0"/>
    <n v="0"/>
    <n v="0"/>
  </r>
  <r>
    <n v="725000464"/>
    <x v="164"/>
    <x v="2"/>
    <m/>
    <x v="1"/>
    <x v="11"/>
    <x v="1"/>
    <n v="208.12"/>
    <s v="Ee Ling Lim"/>
    <x v="5"/>
    <n v="12"/>
    <n v="54"/>
    <n v="52"/>
    <n v="13"/>
    <m/>
    <n v="27"/>
    <n v="26"/>
    <n v="36"/>
    <n v="29"/>
    <n v="0"/>
    <n v="11"/>
    <n v="29"/>
    <n v="27"/>
    <n v="44"/>
    <n v="111"/>
    <n v="32"/>
    <n v="19"/>
    <n v="20"/>
    <n v="16"/>
    <n v="87"/>
    <n v="12"/>
    <n v="10"/>
    <n v="22"/>
    <n v="16"/>
    <n v="0"/>
    <n v="15.396782110717208"/>
    <n v="16.296700299972731"/>
    <n v="15.691300790837197"/>
    <n v="19.749113716934826"/>
    <n v="0"/>
  </r>
  <r>
    <n v="725000464"/>
    <x v="164"/>
    <x v="2"/>
    <m/>
    <x v="1"/>
    <x v="11"/>
    <x v="1"/>
    <n v="208.12"/>
    <s v="Ee Ling Lim"/>
    <x v="6"/>
    <n v="0"/>
    <n v="0"/>
    <n v="0"/>
    <n v="0"/>
    <n v="0"/>
    <n v="0"/>
    <n v="0"/>
    <n v="0"/>
    <n v="0"/>
    <n v="0"/>
    <n v="0"/>
    <n v="0"/>
    <n v="0"/>
    <n v="0"/>
    <n v="0"/>
    <n v="0"/>
    <n v="0"/>
    <n v="0"/>
    <n v="0"/>
    <n v="0"/>
    <n v="0"/>
    <n v="4"/>
    <n v="0"/>
    <n v="1"/>
    <m/>
    <n v="0"/>
    <n v="0"/>
    <n v="0"/>
    <n v="0"/>
    <m/>
  </r>
  <r>
    <n v="725000464"/>
    <x v="164"/>
    <x v="2"/>
    <m/>
    <x v="1"/>
    <x v="11"/>
    <x v="1"/>
    <n v="208.12"/>
    <s v="Ee Ling Lim"/>
    <x v="7"/>
    <m/>
    <m/>
    <m/>
    <m/>
    <m/>
    <m/>
    <m/>
    <m/>
    <m/>
    <m/>
    <m/>
    <m/>
    <m/>
    <m/>
    <m/>
    <n v="24"/>
    <n v="27"/>
    <n v="19"/>
    <n v="15"/>
    <n v="0"/>
    <n v="11"/>
    <n v="13"/>
    <n v="24"/>
    <n v="15"/>
    <n v="0"/>
    <n v="0"/>
    <n v="0"/>
    <n v="0"/>
    <n v="0"/>
    <n v="0"/>
  </r>
  <r>
    <n v="725000464"/>
    <x v="164"/>
    <x v="2"/>
    <n v="0"/>
    <x v="1"/>
    <x v="11"/>
    <x v="1"/>
    <n v="208.12"/>
    <s v="Ee Ling Lim"/>
    <x v="8"/>
    <n v="194"/>
    <n v="612"/>
    <n v="552"/>
    <n v="540"/>
    <m/>
    <n v="484"/>
    <n v="455"/>
    <n v="420"/>
    <n v="317"/>
    <n v="0"/>
    <n v="404"/>
    <n v="377"/>
    <n v="350"/>
    <n v="317"/>
    <n v="317"/>
    <n v="293"/>
    <n v="267"/>
    <n v="248"/>
    <n v="233"/>
    <m/>
    <n v="222"/>
    <n v="209"/>
    <n v="185"/>
    <n v="170"/>
    <m/>
    <n v="154.6032178892828"/>
    <n v="138.30651758931006"/>
    <n v="122.61521679847286"/>
    <n v="102.86610308153803"/>
    <m/>
  </r>
  <r>
    <n v="725000464"/>
    <x v="164"/>
    <x v="2"/>
    <n v="0"/>
    <x v="1"/>
    <x v="11"/>
    <x v="1"/>
    <n v="208.12"/>
    <s v="Ee Ling Lim"/>
    <x v="9"/>
    <n v="194"/>
    <n v="612"/>
    <n v="552"/>
    <n v="540"/>
    <m/>
    <n v="484"/>
    <n v="455"/>
    <n v="420"/>
    <n v="317"/>
    <n v="0"/>
    <n v="404"/>
    <n v="377"/>
    <n v="350"/>
    <n v="317"/>
    <n v="317"/>
    <n v="293"/>
    <n v="267"/>
    <n v="248"/>
    <n v="233"/>
    <m/>
    <n v="222"/>
    <n v="209"/>
    <n v="185"/>
    <n v="170"/>
    <m/>
    <n v="154.6032178892828"/>
    <n v="138.30651758931006"/>
    <n v="122.61521679847286"/>
    <n v="102.86610308153803"/>
    <m/>
  </r>
  <r>
    <n v="725000464"/>
    <x v="164"/>
    <x v="2"/>
    <m/>
    <x v="1"/>
    <x v="11"/>
    <x v="1"/>
    <n v="208.12"/>
    <s v="Ee Ling Lim"/>
    <x v="10"/>
    <n v="41597.479999999996"/>
    <n v="131225.03999999998"/>
    <n v="118359.84"/>
    <n v="115786.79999999999"/>
    <n v="0"/>
    <n v="103779.28"/>
    <n v="97561.099999999991"/>
    <n v="90056.4"/>
    <n v="67971.14"/>
    <n v="0"/>
    <n v="86625.68"/>
    <n v="80836.34"/>
    <n v="75047"/>
    <n v="65974.040000000008"/>
    <n v="65974.040000000008"/>
    <n v="60979.16"/>
    <n v="55568.04"/>
    <n v="51613.760000000002"/>
    <n v="48491.96"/>
    <m/>
    <n v="46202.64"/>
    <n v="43497.08"/>
    <n v="38502.200000000004"/>
    <n v="35380.400000000001"/>
    <m/>
    <n v="32176.021707117539"/>
    <n v="28784.352440687209"/>
    <n v="25518.678920098173"/>
    <n v="21408.493373329697"/>
    <m/>
  </r>
  <r>
    <n v="725000464"/>
    <x v="164"/>
    <x v="2"/>
    <m/>
    <x v="1"/>
    <x v="11"/>
    <x v="1"/>
    <n v="208.12"/>
    <s v="Ee Ling Lim"/>
    <x v="11"/>
    <m/>
    <m/>
    <m/>
    <m/>
    <n v="0"/>
    <m/>
    <m/>
    <m/>
    <m/>
    <n v="0"/>
    <n v="86625.68"/>
    <n v="80836.34"/>
    <n v="75047"/>
    <n v="65974.040000000008"/>
    <n v="65974.040000000008"/>
    <n v="60979.16"/>
    <n v="55568.04"/>
    <n v="51613.760000000002"/>
    <n v="48491.96"/>
    <m/>
    <n v="46202.64"/>
    <n v="43497.08"/>
    <n v="38502.200000000004"/>
    <n v="35380.400000000001"/>
    <m/>
    <n v="32176.021707117539"/>
    <n v="28784.352440687209"/>
    <n v="25518.678920098173"/>
    <n v="21408.493373329697"/>
    <m/>
  </r>
  <r>
    <n v="725000464"/>
    <x v="164"/>
    <x v="2"/>
    <m/>
    <x v="1"/>
    <x v="11"/>
    <x v="1"/>
    <n v="208.12"/>
    <s v="Ee Ling Lim"/>
    <x v="12"/>
    <m/>
    <m/>
    <m/>
    <m/>
    <m/>
    <m/>
    <m/>
    <m/>
    <m/>
    <m/>
    <m/>
    <m/>
    <m/>
    <n v="0"/>
    <n v="0"/>
    <n v="0"/>
    <n v="0"/>
    <n v="0"/>
    <n v="0"/>
    <n v="0"/>
    <n v="0"/>
    <n v="0"/>
    <n v="0"/>
    <n v="0"/>
    <n v="0"/>
    <n v="0"/>
    <n v="0"/>
    <n v="0"/>
    <n v="0"/>
    <n v="0"/>
  </r>
  <r>
    <n v="725000550"/>
    <x v="165"/>
    <x v="1"/>
    <m/>
    <x v="1"/>
    <x v="7"/>
    <x v="1"/>
    <n v="39668.410000000003"/>
    <s v="Linda Trautwein"/>
    <x v="0"/>
    <m/>
    <m/>
    <m/>
    <m/>
    <m/>
    <m/>
    <m/>
    <m/>
    <m/>
    <n v="0"/>
    <n v="0"/>
    <n v="0"/>
    <n v="0"/>
    <n v="0"/>
    <n v="0"/>
    <n v="0"/>
    <n v="0"/>
    <n v="0"/>
    <n v="0"/>
    <m/>
    <n v="0"/>
    <n v="0"/>
    <n v="0"/>
    <n v="0"/>
    <m/>
    <n v="0"/>
    <n v="-2"/>
    <n v="-2"/>
    <n v="-2"/>
    <m/>
  </r>
  <r>
    <n v="725000550"/>
    <x v="165"/>
    <x v="1"/>
    <m/>
    <x v="1"/>
    <x v="7"/>
    <x v="1"/>
    <n v="39668.410000000003"/>
    <s v="Linda Trautwein"/>
    <x v="1"/>
    <m/>
    <m/>
    <m/>
    <m/>
    <m/>
    <m/>
    <m/>
    <m/>
    <m/>
    <n v="0"/>
    <m/>
    <m/>
    <n v="0"/>
    <n v="0"/>
    <n v="0"/>
    <n v="0"/>
    <n v="0"/>
    <n v="0"/>
    <n v="0"/>
    <m/>
    <n v="0"/>
    <n v="0"/>
    <n v="0"/>
    <n v="0"/>
    <m/>
    <n v="0"/>
    <n v="0"/>
    <n v="0"/>
    <n v="0"/>
    <m/>
  </r>
  <r>
    <n v="725000550"/>
    <x v="165"/>
    <x v="1"/>
    <m/>
    <x v="1"/>
    <x v="7"/>
    <x v="1"/>
    <n v="39668.410000000003"/>
    <s v="Linda Trautwein"/>
    <x v="2"/>
    <m/>
    <m/>
    <m/>
    <m/>
    <m/>
    <m/>
    <m/>
    <m/>
    <m/>
    <n v="0"/>
    <m/>
    <m/>
    <n v="0"/>
    <n v="0"/>
    <n v="0"/>
    <n v="0"/>
    <n v="0"/>
    <n v="0"/>
    <n v="0"/>
    <n v="0"/>
    <n v="0"/>
    <n v="5"/>
    <n v="0"/>
    <n v="0"/>
    <n v="0"/>
    <n v="0"/>
    <n v="0"/>
    <n v="0"/>
    <n v="0"/>
    <n v="0"/>
  </r>
  <r>
    <n v="725000550"/>
    <x v="165"/>
    <x v="1"/>
    <m/>
    <x v="1"/>
    <x v="7"/>
    <x v="1"/>
    <n v="39668.410000000003"/>
    <s v="Linda Trautwein"/>
    <x v="3"/>
    <n v="0"/>
    <n v="0"/>
    <n v="0"/>
    <n v="0"/>
    <m/>
    <n v="0"/>
    <n v="0"/>
    <n v="0"/>
    <n v="0"/>
    <m/>
    <n v="0"/>
    <n v="0"/>
    <n v="0"/>
    <n v="0"/>
    <m/>
    <n v="0"/>
    <n v="0"/>
    <n v="0"/>
    <n v="0"/>
    <n v="0"/>
    <n v="5"/>
    <n v="5"/>
    <n v="5"/>
    <n v="5"/>
    <n v="0"/>
    <n v="0"/>
    <n v="2"/>
    <n v="2"/>
    <n v="2"/>
    <n v="0"/>
  </r>
  <r>
    <n v="725000550"/>
    <x v="165"/>
    <x v="1"/>
    <m/>
    <x v="1"/>
    <x v="7"/>
    <x v="1"/>
    <n v="39668.410000000003"/>
    <s v="Linda Trautwein"/>
    <x v="4"/>
    <m/>
    <m/>
    <m/>
    <m/>
    <m/>
    <m/>
    <m/>
    <m/>
    <m/>
    <n v="0"/>
    <n v="0"/>
    <n v="0"/>
    <n v="0"/>
    <n v="0"/>
    <n v="0"/>
    <n v="0"/>
    <n v="0"/>
    <n v="0"/>
    <n v="0"/>
    <n v="0"/>
    <n v="0"/>
    <n v="5"/>
    <n v="0"/>
    <n v="0"/>
    <n v="0"/>
    <n v="0"/>
    <n v="2"/>
    <n v="2"/>
    <n v="2"/>
    <n v="0"/>
  </r>
  <r>
    <n v="725000550"/>
    <x v="165"/>
    <x v="1"/>
    <n v="2"/>
    <x v="1"/>
    <x v="7"/>
    <x v="1"/>
    <n v="39668.410000000003"/>
    <s v="Linda Trautwein"/>
    <x v="5"/>
    <n v="0"/>
    <n v="0"/>
    <n v="0"/>
    <n v="0"/>
    <m/>
    <n v="0"/>
    <n v="0"/>
    <n v="0"/>
    <n v="5"/>
    <n v="0"/>
    <n v="0"/>
    <n v="7"/>
    <n v="0"/>
    <n v="5"/>
    <n v="12"/>
    <n v="0"/>
    <n v="0"/>
    <n v="2"/>
    <n v="0"/>
    <n v="2"/>
    <n v="4"/>
    <n v="0"/>
    <n v="0"/>
    <n v="0"/>
    <n v="0"/>
    <n v="2"/>
    <n v="2"/>
    <n v="2"/>
    <n v="2"/>
    <n v="0"/>
  </r>
  <r>
    <n v="725000550"/>
    <x v="165"/>
    <x v="1"/>
    <n v="2"/>
    <x v="1"/>
    <x v="7"/>
    <x v="1"/>
    <n v="39668.410000000003"/>
    <s v="Linda Trautwein"/>
    <x v="6"/>
    <n v="0"/>
    <n v="0"/>
    <n v="0"/>
    <n v="0"/>
    <n v="0"/>
    <n v="0"/>
    <n v="0"/>
    <n v="0"/>
    <n v="0"/>
    <n v="0"/>
    <n v="0"/>
    <n v="0"/>
    <n v="0"/>
    <n v="0"/>
    <n v="0"/>
    <n v="0"/>
    <n v="0"/>
    <n v="0"/>
    <n v="0"/>
    <n v="0"/>
    <n v="4"/>
    <n v="1"/>
    <n v="0"/>
    <n v="0"/>
    <m/>
    <n v="0"/>
    <n v="0"/>
    <n v="0"/>
    <n v="0"/>
    <m/>
  </r>
  <r>
    <n v="725000550"/>
    <x v="165"/>
    <x v="1"/>
    <m/>
    <x v="1"/>
    <x v="7"/>
    <x v="1"/>
    <n v="39668.410000000003"/>
    <s v="Linda Trautwein"/>
    <x v="7"/>
    <m/>
    <m/>
    <m/>
    <m/>
    <m/>
    <m/>
    <m/>
    <m/>
    <m/>
    <m/>
    <m/>
    <m/>
    <m/>
    <m/>
    <m/>
    <n v="0"/>
    <n v="0"/>
    <n v="1"/>
    <n v="1"/>
    <n v="0"/>
    <n v="3"/>
    <n v="1"/>
    <n v="0"/>
    <n v="0"/>
    <n v="0"/>
    <n v="0"/>
    <n v="0"/>
    <n v="0"/>
    <n v="0"/>
    <n v="0"/>
  </r>
  <r>
    <n v="725000550"/>
    <x v="165"/>
    <x v="1"/>
    <n v="2"/>
    <x v="1"/>
    <x v="7"/>
    <x v="1"/>
    <n v="39668.410000000003"/>
    <s v="Linda Trautwein"/>
    <x v="8"/>
    <n v="0"/>
    <n v="0"/>
    <n v="0"/>
    <n v="0"/>
    <m/>
    <n v="0"/>
    <n v="0"/>
    <n v="0"/>
    <n v="0"/>
    <n v="0"/>
    <n v="0"/>
    <n v="1"/>
    <n v="0"/>
    <n v="2"/>
    <n v="2"/>
    <n v="5"/>
    <n v="5"/>
    <n v="4"/>
    <n v="3"/>
    <m/>
    <n v="0"/>
    <n v="4"/>
    <n v="4"/>
    <n v="4"/>
    <m/>
    <n v="2"/>
    <n v="0"/>
    <n v="-2"/>
    <n v="-4"/>
    <m/>
  </r>
  <r>
    <n v="725000550"/>
    <x v="165"/>
    <x v="1"/>
    <m/>
    <x v="1"/>
    <x v="7"/>
    <x v="1"/>
    <n v="39668.410000000003"/>
    <s v="Linda Trautwein"/>
    <x v="9"/>
    <n v="0"/>
    <n v="0"/>
    <n v="0"/>
    <n v="0"/>
    <m/>
    <n v="0"/>
    <n v="0"/>
    <n v="0"/>
    <n v="5"/>
    <n v="0"/>
    <n v="0"/>
    <n v="7"/>
    <n v="7"/>
    <n v="5"/>
    <n v="5"/>
    <n v="5"/>
    <n v="5"/>
    <n v="4"/>
    <n v="3"/>
    <m/>
    <n v="0"/>
    <n v="4"/>
    <n v="4"/>
    <n v="4"/>
    <m/>
    <n v="2"/>
    <n v="2"/>
    <n v="2"/>
    <n v="2"/>
    <m/>
  </r>
  <r>
    <n v="725000550"/>
    <x v="165"/>
    <x v="1"/>
    <m/>
    <x v="1"/>
    <x v="7"/>
    <x v="1"/>
    <n v="39668.410000000003"/>
    <s v="Linda Trautwein"/>
    <x v="10"/>
    <n v="0"/>
    <n v="0"/>
    <n v="0"/>
    <n v="0"/>
    <n v="0"/>
    <n v="0"/>
    <n v="0"/>
    <n v="0"/>
    <n v="194431.8"/>
    <n v="0"/>
    <n v="0"/>
    <n v="272204.52"/>
    <n v="272204.52"/>
    <n v="198342.05000000002"/>
    <n v="198342.05000000002"/>
    <n v="198342.05000000002"/>
    <n v="198342.05000000002"/>
    <n v="158673.64000000001"/>
    <n v="119005.23000000001"/>
    <m/>
    <n v="0"/>
    <n v="158673.64000000001"/>
    <n v="158673.64000000001"/>
    <n v="158673.64000000001"/>
    <m/>
    <n v="79336.820000000007"/>
    <n v="79336.820000000007"/>
    <n v="79336.820000000007"/>
    <n v="79336.820000000007"/>
    <m/>
  </r>
  <r>
    <n v="725000550"/>
    <x v="165"/>
    <x v="1"/>
    <m/>
    <x v="1"/>
    <x v="7"/>
    <x v="1"/>
    <n v="39668.410000000003"/>
    <s v="Linda Trautwein"/>
    <x v="11"/>
    <m/>
    <m/>
    <m/>
    <m/>
    <n v="0"/>
    <m/>
    <m/>
    <m/>
    <m/>
    <n v="0"/>
    <n v="0"/>
    <n v="272204.52"/>
    <n v="0"/>
    <n v="79336.820000000007"/>
    <n v="79336.820000000007"/>
    <n v="198342.05000000002"/>
    <n v="198342.05000000002"/>
    <n v="158673.64000000001"/>
    <n v="119005.23000000001"/>
    <m/>
    <n v="0"/>
    <n v="158673.64000000001"/>
    <n v="158673.64000000001"/>
    <n v="158673.64000000001"/>
    <m/>
    <n v="79336.820000000007"/>
    <n v="0"/>
    <n v="0"/>
    <n v="0"/>
    <m/>
  </r>
  <r>
    <n v="725000550"/>
    <x v="165"/>
    <x v="1"/>
    <m/>
    <x v="1"/>
    <x v="7"/>
    <x v="1"/>
    <n v="39668.410000000003"/>
    <s v="Linda Trautwein"/>
    <x v="12"/>
    <m/>
    <m/>
    <m/>
    <m/>
    <m/>
    <m/>
    <m/>
    <m/>
    <m/>
    <m/>
    <m/>
    <m/>
    <m/>
    <n v="0"/>
    <n v="0"/>
    <n v="0"/>
    <n v="0"/>
    <n v="0"/>
    <n v="0"/>
    <n v="0"/>
    <n v="0"/>
    <n v="5"/>
    <n v="0"/>
    <n v="0"/>
    <n v="0"/>
    <n v="0"/>
    <n v="2"/>
    <n v="2"/>
    <n v="2"/>
    <n v="0"/>
  </r>
  <r>
    <n v="725000556"/>
    <x v="166"/>
    <x v="3"/>
    <m/>
    <x v="1"/>
    <x v="1"/>
    <x v="1"/>
    <n v="1782.88"/>
    <s v="Hanchen Lu"/>
    <x v="0"/>
    <m/>
    <m/>
    <m/>
    <m/>
    <m/>
    <m/>
    <m/>
    <m/>
    <m/>
    <n v="0"/>
    <n v="0"/>
    <n v="0"/>
    <n v="195"/>
    <n v="-55"/>
    <n v="140"/>
    <n v="0"/>
    <n v="0"/>
    <n v="0"/>
    <n v="0"/>
    <m/>
    <n v="0"/>
    <n v="0"/>
    <n v="0"/>
    <n v="0"/>
    <m/>
    <n v="-30"/>
    <n v="-40"/>
    <n v="-30"/>
    <n v="-40"/>
    <m/>
  </r>
  <r>
    <n v="725000556"/>
    <x v="166"/>
    <x v="3"/>
    <m/>
    <x v="1"/>
    <x v="1"/>
    <x v="1"/>
    <n v="1782.88"/>
    <s v="Hanchen Lu"/>
    <x v="1"/>
    <m/>
    <m/>
    <m/>
    <m/>
    <m/>
    <m/>
    <m/>
    <m/>
    <m/>
    <n v="0"/>
    <m/>
    <m/>
    <n v="-40"/>
    <n v="0"/>
    <n v="-40"/>
    <n v="0"/>
    <n v="0"/>
    <n v="0"/>
    <n v="0"/>
    <m/>
    <n v="0"/>
    <n v="0"/>
    <n v="0"/>
    <n v="0"/>
    <m/>
    <n v="-10"/>
    <n v="0"/>
    <n v="-10"/>
    <n v="0"/>
    <m/>
  </r>
  <r>
    <n v="725000556"/>
    <x v="166"/>
    <x v="3"/>
    <m/>
    <x v="1"/>
    <x v="1"/>
    <x v="1"/>
    <n v="1782.88"/>
    <s v="Hanchen Lu"/>
    <x v="2"/>
    <m/>
    <m/>
    <m/>
    <m/>
    <m/>
    <m/>
    <m/>
    <m/>
    <m/>
    <n v="0"/>
    <m/>
    <m/>
    <n v="195"/>
    <n v="0"/>
    <n v="0"/>
    <n v="45"/>
    <n v="70"/>
    <n v="55"/>
    <n v="115"/>
    <n v="285"/>
    <n v="65"/>
    <n v="70"/>
    <n v="45"/>
    <n v="40"/>
    <n v="0"/>
    <n v="0"/>
    <n v="0"/>
    <n v="0"/>
    <n v="0"/>
    <n v="0"/>
  </r>
  <r>
    <n v="725000556"/>
    <x v="166"/>
    <x v="3"/>
    <m/>
    <x v="1"/>
    <x v="1"/>
    <x v="1"/>
    <n v="1782.88"/>
    <s v="Hanchen Lu"/>
    <x v="3"/>
    <n v="0"/>
    <n v="0"/>
    <n v="0"/>
    <n v="0"/>
    <m/>
    <n v="0"/>
    <n v="0"/>
    <n v="0"/>
    <n v="0"/>
    <m/>
    <n v="0"/>
    <n v="0"/>
    <n v="0"/>
    <n v="0"/>
    <m/>
    <n v="55"/>
    <n v="50"/>
    <n v="40"/>
    <n v="65"/>
    <n v="210"/>
    <n v="60"/>
    <n v="60"/>
    <n v="70"/>
    <n v="80"/>
    <n v="0"/>
    <n v="40"/>
    <n v="40"/>
    <n v="40"/>
    <n v="40"/>
    <n v="0"/>
  </r>
  <r>
    <n v="725000556"/>
    <x v="166"/>
    <x v="3"/>
    <m/>
    <x v="1"/>
    <x v="1"/>
    <x v="1"/>
    <n v="1782.88"/>
    <s v="Hanchen Lu"/>
    <x v="4"/>
    <m/>
    <m/>
    <m/>
    <m/>
    <m/>
    <m/>
    <m/>
    <m/>
    <m/>
    <n v="0"/>
    <n v="0"/>
    <n v="0"/>
    <n v="0"/>
    <n v="0"/>
    <n v="0"/>
    <n v="45"/>
    <n v="70"/>
    <n v="55"/>
    <n v="115"/>
    <n v="285"/>
    <n v="65"/>
    <n v="70"/>
    <n v="45"/>
    <n v="40"/>
    <n v="0"/>
    <n v="40"/>
    <n v="40"/>
    <n v="40"/>
    <n v="40"/>
    <n v="0"/>
  </r>
  <r>
    <n v="725000556"/>
    <x v="166"/>
    <x v="3"/>
    <m/>
    <x v="1"/>
    <x v="1"/>
    <x v="1"/>
    <n v="1782.88"/>
    <s v="Hanchen Lu"/>
    <x v="5"/>
    <n v="52"/>
    <n v="58"/>
    <n v="70"/>
    <n v="62"/>
    <m/>
    <n v="43"/>
    <n v="42"/>
    <n v="47"/>
    <n v="51"/>
    <n v="0"/>
    <n v="57"/>
    <n v="50"/>
    <n v="33"/>
    <n v="40"/>
    <n v="180"/>
    <n v="58"/>
    <n v="80"/>
    <n v="76"/>
    <n v="70"/>
    <n v="284"/>
    <n v="41"/>
    <n v="54"/>
    <n v="45"/>
    <n v="47"/>
    <n v="0"/>
    <n v="45"/>
    <n v="52"/>
    <n v="49"/>
    <n v="53"/>
    <n v="0"/>
  </r>
  <r>
    <n v="725000556"/>
    <x v="166"/>
    <x v="3"/>
    <m/>
    <x v="1"/>
    <x v="1"/>
    <x v="1"/>
    <n v="1782.88"/>
    <s v="Hanchen Lu"/>
    <x v="6"/>
    <n v="0"/>
    <n v="0"/>
    <n v="0"/>
    <n v="0"/>
    <n v="0"/>
    <n v="0"/>
    <n v="0"/>
    <n v="0"/>
    <n v="0"/>
    <n v="0"/>
    <n v="0"/>
    <n v="0"/>
    <n v="0"/>
    <n v="0"/>
    <n v="0"/>
    <n v="0"/>
    <n v="0"/>
    <n v="0"/>
    <n v="0"/>
    <n v="0"/>
    <n v="15"/>
    <n v="10"/>
    <n v="21"/>
    <n v="18"/>
    <m/>
    <n v="6"/>
    <n v="0"/>
    <n v="0"/>
    <n v="0"/>
    <m/>
  </r>
  <r>
    <n v="725000556"/>
    <x v="166"/>
    <x v="3"/>
    <m/>
    <x v="1"/>
    <x v="1"/>
    <x v="1"/>
    <n v="1782.88"/>
    <s v="Hanchen Lu"/>
    <x v="7"/>
    <m/>
    <m/>
    <m/>
    <m/>
    <m/>
    <m/>
    <m/>
    <m/>
    <m/>
    <m/>
    <m/>
    <m/>
    <m/>
    <m/>
    <m/>
    <n v="61"/>
    <n v="67"/>
    <n v="81"/>
    <n v="87"/>
    <n v="0"/>
    <n v="45"/>
    <n v="46"/>
    <n v="47"/>
    <n v="60"/>
    <n v="0"/>
    <n v="0"/>
    <n v="0"/>
    <n v="0"/>
    <n v="0"/>
    <n v="0"/>
  </r>
  <r>
    <n v="725000556"/>
    <x v="166"/>
    <x v="3"/>
    <n v="20"/>
    <x v="1"/>
    <x v="1"/>
    <x v="1"/>
    <n v="1782.88"/>
    <s v="Hanchen Lu"/>
    <x v="8"/>
    <n v="0"/>
    <n v="0"/>
    <n v="0"/>
    <n v="0"/>
    <m/>
    <n v="45"/>
    <n v="24"/>
    <n v="21"/>
    <n v="29"/>
    <n v="0"/>
    <n v="54"/>
    <n v="46"/>
    <n v="41"/>
    <n v="29"/>
    <n v="29"/>
    <n v="43"/>
    <n v="46"/>
    <n v="20"/>
    <n v="46"/>
    <m/>
    <n v="46"/>
    <n v="70"/>
    <n v="94"/>
    <n v="95"/>
    <m/>
    <n v="50"/>
    <n v="-2"/>
    <n v="-51"/>
    <n v="-104"/>
    <m/>
  </r>
  <r>
    <n v="725000556"/>
    <x v="166"/>
    <x v="3"/>
    <n v="20"/>
    <x v="1"/>
    <x v="1"/>
    <x v="1"/>
    <n v="1782.88"/>
    <s v="Hanchen Lu"/>
    <x v="9"/>
    <n v="0"/>
    <n v="0"/>
    <n v="0"/>
    <n v="0"/>
    <m/>
    <n v="45"/>
    <n v="24"/>
    <n v="21"/>
    <n v="29"/>
    <n v="0"/>
    <n v="54"/>
    <n v="46"/>
    <n v="41"/>
    <n v="29"/>
    <n v="29"/>
    <n v="43"/>
    <n v="46"/>
    <n v="20"/>
    <n v="46"/>
    <m/>
    <n v="46"/>
    <n v="70"/>
    <n v="94"/>
    <n v="95"/>
    <m/>
    <n v="80"/>
    <n v="68"/>
    <n v="49"/>
    <n v="36"/>
    <m/>
  </r>
  <r>
    <n v="725000556"/>
    <x v="166"/>
    <x v="3"/>
    <m/>
    <x v="1"/>
    <x v="1"/>
    <x v="1"/>
    <n v="1782.88"/>
    <s v="Hanchen Lu"/>
    <x v="10"/>
    <n v="0"/>
    <n v="0"/>
    <n v="0"/>
    <n v="0"/>
    <n v="0"/>
    <n v="79399.350000000006"/>
    <n v="42346.32"/>
    <n v="37053.03"/>
    <n v="51168.47"/>
    <n v="0"/>
    <n v="95279.22"/>
    <n v="81163.78"/>
    <n v="72341.63"/>
    <n v="51703.520000000004"/>
    <n v="51703.520000000004"/>
    <n v="76663.840000000011"/>
    <n v="82012.48000000001"/>
    <n v="35657.600000000006"/>
    <n v="82012.48000000001"/>
    <m/>
    <n v="82012.48000000001"/>
    <n v="124801.60000000001"/>
    <n v="167590.72"/>
    <n v="169373.6"/>
    <m/>
    <n v="142630.40000000002"/>
    <n v="121235.84000000001"/>
    <n v="87361.12000000001"/>
    <n v="64183.680000000008"/>
    <m/>
  </r>
  <r>
    <n v="725000556"/>
    <x v="166"/>
    <x v="3"/>
    <m/>
    <x v="1"/>
    <x v="1"/>
    <x v="1"/>
    <n v="1782.88"/>
    <s v="Hanchen Lu"/>
    <x v="11"/>
    <m/>
    <m/>
    <m/>
    <m/>
    <n v="0"/>
    <m/>
    <m/>
    <m/>
    <m/>
    <n v="0"/>
    <n v="95279.22"/>
    <n v="81163.78"/>
    <n v="72341.63"/>
    <n v="51703.520000000004"/>
    <n v="51703.520000000004"/>
    <n v="76663.840000000011"/>
    <n v="82012.48000000001"/>
    <n v="35657.600000000006"/>
    <n v="82012.48000000001"/>
    <m/>
    <n v="82012.48000000001"/>
    <n v="124801.60000000001"/>
    <n v="167590.72"/>
    <n v="169373.6"/>
    <m/>
    <n v="89144"/>
    <n v="0"/>
    <n v="0"/>
    <n v="0"/>
    <m/>
  </r>
  <r>
    <n v="725000556"/>
    <x v="166"/>
    <x v="3"/>
    <m/>
    <x v="1"/>
    <x v="1"/>
    <x v="1"/>
    <n v="1782.88"/>
    <s v="Hanchen Lu"/>
    <x v="12"/>
    <m/>
    <m/>
    <m/>
    <m/>
    <m/>
    <m/>
    <m/>
    <m/>
    <m/>
    <m/>
    <m/>
    <m/>
    <m/>
    <n v="55"/>
    <n v="55"/>
    <n v="45"/>
    <n v="70"/>
    <n v="55"/>
    <n v="115"/>
    <n v="285"/>
    <n v="65"/>
    <n v="70"/>
    <n v="45"/>
    <n v="40"/>
    <n v="0"/>
    <n v="30"/>
    <n v="40"/>
    <n v="30"/>
    <n v="40"/>
    <n v="0"/>
  </r>
  <r>
    <n v="725000584"/>
    <x v="167"/>
    <x v="3"/>
    <m/>
    <x v="1"/>
    <x v="21"/>
    <x v="6"/>
    <n v="60770.33"/>
    <s v="Vicky Allen"/>
    <x v="0"/>
    <m/>
    <m/>
    <m/>
    <m/>
    <m/>
    <m/>
    <m/>
    <m/>
    <m/>
    <n v="0"/>
    <n v="0"/>
    <n v="0"/>
    <n v="10"/>
    <n v="-2"/>
    <n v="8"/>
    <n v="0"/>
    <n v="0"/>
    <n v="0"/>
    <n v="0"/>
    <m/>
    <n v="0"/>
    <n v="0"/>
    <n v="0"/>
    <n v="0"/>
    <m/>
    <n v="-13"/>
    <n v="-8"/>
    <n v="-8"/>
    <n v="-8"/>
    <m/>
  </r>
  <r>
    <n v="725000584"/>
    <x v="167"/>
    <x v="3"/>
    <m/>
    <x v="1"/>
    <x v="21"/>
    <x v="6"/>
    <n v="60770.33"/>
    <s v="Vicky Allen"/>
    <x v="1"/>
    <m/>
    <m/>
    <m/>
    <m/>
    <m/>
    <m/>
    <m/>
    <m/>
    <m/>
    <n v="0"/>
    <m/>
    <m/>
    <n v="-5"/>
    <n v="0"/>
    <n v="-5"/>
    <n v="0"/>
    <n v="0"/>
    <n v="0"/>
    <n v="0"/>
    <m/>
    <n v="0"/>
    <n v="0"/>
    <n v="0"/>
    <n v="0"/>
    <m/>
    <n v="6"/>
    <n v="2"/>
    <n v="4"/>
    <n v="4"/>
    <m/>
  </r>
  <r>
    <n v="725000584"/>
    <x v="167"/>
    <x v="3"/>
    <m/>
    <x v="1"/>
    <x v="21"/>
    <x v="6"/>
    <n v="60770.33"/>
    <s v="Vicky Allen"/>
    <x v="2"/>
    <m/>
    <m/>
    <m/>
    <m/>
    <m/>
    <m/>
    <m/>
    <m/>
    <m/>
    <n v="0"/>
    <m/>
    <m/>
    <n v="10"/>
    <n v="0"/>
    <n v="0"/>
    <n v="2"/>
    <n v="0"/>
    <n v="0"/>
    <n v="0"/>
    <n v="2"/>
    <n v="2"/>
    <n v="4"/>
    <n v="0"/>
    <n v="11"/>
    <n v="0"/>
    <n v="0"/>
    <n v="0"/>
    <n v="0"/>
    <n v="0"/>
    <n v="0"/>
  </r>
  <r>
    <n v="725000584"/>
    <x v="167"/>
    <x v="3"/>
    <m/>
    <x v="1"/>
    <x v="21"/>
    <x v="6"/>
    <n v="60770.33"/>
    <s v="Vicky Allen"/>
    <x v="3"/>
    <n v="0"/>
    <n v="0"/>
    <n v="0"/>
    <n v="0"/>
    <m/>
    <n v="0"/>
    <n v="0"/>
    <n v="0"/>
    <n v="0"/>
    <m/>
    <n v="0"/>
    <n v="0"/>
    <n v="0"/>
    <n v="0"/>
    <m/>
    <n v="2"/>
    <n v="3"/>
    <n v="4"/>
    <n v="3"/>
    <n v="12"/>
    <n v="2"/>
    <n v="2"/>
    <n v="3"/>
    <n v="4"/>
    <n v="0"/>
    <n v="7"/>
    <n v="6"/>
    <n v="4"/>
    <n v="4"/>
    <n v="0"/>
  </r>
  <r>
    <n v="725000584"/>
    <x v="167"/>
    <x v="3"/>
    <m/>
    <x v="1"/>
    <x v="21"/>
    <x v="6"/>
    <n v="60770.33"/>
    <s v="Vicky Allen"/>
    <x v="4"/>
    <m/>
    <m/>
    <m/>
    <m/>
    <m/>
    <m/>
    <m/>
    <m/>
    <m/>
    <n v="0"/>
    <n v="0"/>
    <n v="0"/>
    <n v="0"/>
    <n v="0"/>
    <n v="0"/>
    <n v="2"/>
    <n v="0"/>
    <n v="0"/>
    <n v="0"/>
    <n v="2"/>
    <n v="2"/>
    <n v="4"/>
    <n v="0"/>
    <n v="11"/>
    <n v="0"/>
    <n v="7"/>
    <n v="6"/>
    <n v="4"/>
    <n v="4"/>
    <n v="0"/>
  </r>
  <r>
    <n v="725000584"/>
    <x v="167"/>
    <x v="3"/>
    <m/>
    <x v="1"/>
    <x v="21"/>
    <x v="6"/>
    <n v="60770.33"/>
    <s v="Vicky Allen"/>
    <x v="5"/>
    <n v="0"/>
    <n v="0"/>
    <n v="0"/>
    <n v="0"/>
    <m/>
    <n v="0"/>
    <n v="2"/>
    <n v="1"/>
    <n v="0"/>
    <n v="0"/>
    <n v="2"/>
    <n v="2"/>
    <n v="2"/>
    <n v="4"/>
    <n v="10"/>
    <n v="2"/>
    <n v="1"/>
    <n v="2"/>
    <n v="3"/>
    <n v="8"/>
    <n v="6"/>
    <n v="5"/>
    <n v="8"/>
    <n v="9"/>
    <n v="0"/>
    <n v="8.6578947368421044"/>
    <n v="7.7368421052631575"/>
    <n v="7.1842105263157894"/>
    <n v="7.7368421052631575"/>
    <n v="0"/>
  </r>
  <r>
    <n v="725000584"/>
    <x v="167"/>
    <x v="3"/>
    <m/>
    <x v="1"/>
    <x v="21"/>
    <x v="6"/>
    <n v="60770.33"/>
    <s v="Vicky Allen"/>
    <x v="6"/>
    <n v="0"/>
    <n v="0"/>
    <n v="0"/>
    <n v="0"/>
    <n v="0"/>
    <n v="0"/>
    <n v="0"/>
    <n v="0"/>
    <n v="0"/>
    <n v="0"/>
    <n v="0"/>
    <n v="0"/>
    <n v="0"/>
    <n v="0"/>
    <n v="0"/>
    <n v="0"/>
    <n v="0"/>
    <n v="0"/>
    <n v="0"/>
    <n v="0"/>
    <n v="3"/>
    <n v="1"/>
    <n v="2"/>
    <n v="6"/>
    <m/>
    <n v="3"/>
    <n v="0"/>
    <n v="0"/>
    <n v="0"/>
    <m/>
  </r>
  <r>
    <n v="725000584"/>
    <x v="167"/>
    <x v="3"/>
    <m/>
    <x v="1"/>
    <x v="21"/>
    <x v="6"/>
    <n v="60770.33"/>
    <s v="Vicky Allen"/>
    <x v="7"/>
    <m/>
    <m/>
    <m/>
    <m/>
    <m/>
    <m/>
    <m/>
    <m/>
    <m/>
    <m/>
    <m/>
    <m/>
    <m/>
    <m/>
    <m/>
    <n v="0"/>
    <n v="5"/>
    <n v="0"/>
    <n v="3"/>
    <n v="0"/>
    <n v="5"/>
    <n v="3"/>
    <n v="6"/>
    <n v="13"/>
    <n v="0"/>
    <n v="0"/>
    <n v="0"/>
    <n v="0"/>
    <n v="0"/>
    <n v="0"/>
  </r>
  <r>
    <n v="725000584"/>
    <x v="167"/>
    <x v="3"/>
    <n v="3"/>
    <x v="1"/>
    <x v="21"/>
    <x v="6"/>
    <n v="60770.33"/>
    <s v="Vicky Allen"/>
    <x v="8"/>
    <n v="0"/>
    <n v="0"/>
    <n v="0"/>
    <n v="0"/>
    <m/>
    <n v="0"/>
    <n v="0"/>
    <n v="0"/>
    <n v="3"/>
    <n v="0"/>
    <n v="0"/>
    <n v="5"/>
    <n v="8"/>
    <n v="3"/>
    <n v="3"/>
    <n v="7"/>
    <n v="3"/>
    <n v="6"/>
    <n v="6"/>
    <m/>
    <n v="3"/>
    <n v="4"/>
    <n v="5"/>
    <n v="2"/>
    <m/>
    <n v="-6.6578947368421044"/>
    <n v="-14.394736842105262"/>
    <n v="-21.578947368421051"/>
    <n v="-29.315789473684209"/>
    <m/>
  </r>
  <r>
    <n v="725000584"/>
    <x v="167"/>
    <x v="3"/>
    <n v="3"/>
    <x v="1"/>
    <x v="21"/>
    <x v="6"/>
    <n v="60770.33"/>
    <s v="Vicky Allen"/>
    <x v="9"/>
    <n v="0"/>
    <n v="0"/>
    <n v="0"/>
    <n v="0"/>
    <m/>
    <n v="0"/>
    <n v="0"/>
    <n v="0"/>
    <n v="3"/>
    <n v="0"/>
    <n v="0"/>
    <n v="5"/>
    <n v="8"/>
    <n v="3"/>
    <n v="3"/>
    <n v="7"/>
    <n v="3"/>
    <n v="6"/>
    <n v="6"/>
    <m/>
    <n v="3"/>
    <n v="4"/>
    <n v="5"/>
    <n v="2"/>
    <m/>
    <n v="6.3421052631578956"/>
    <n v="6.6052631578947381"/>
    <n v="7.4210526315789487"/>
    <n v="7.6842105263157912"/>
    <m/>
  </r>
  <r>
    <n v="725000584"/>
    <x v="167"/>
    <x v="3"/>
    <m/>
    <x v="1"/>
    <x v="21"/>
    <x v="6"/>
    <n v="60770.33"/>
    <s v="Vicky Allen"/>
    <x v="10"/>
    <n v="0"/>
    <n v="0"/>
    <n v="0"/>
    <n v="0"/>
    <n v="0"/>
    <n v="0"/>
    <n v="0"/>
    <n v="0"/>
    <n v="172080.81"/>
    <n v="0"/>
    <n v="0"/>
    <n v="286801.34999999998"/>
    <n v="458882.16"/>
    <n v="182310.99"/>
    <n v="182310.99"/>
    <n v="425392.31"/>
    <n v="182310.99"/>
    <n v="364621.98"/>
    <n v="364621.98"/>
    <m/>
    <n v="182310.99"/>
    <n v="243081.32"/>
    <n v="303851.65000000002"/>
    <n v="121540.66"/>
    <m/>
    <n v="385411.82973684219"/>
    <n v="401404.02184210537"/>
    <n v="450979.81736842112"/>
    <n v="466972.0094736843"/>
    <m/>
  </r>
  <r>
    <n v="725000584"/>
    <x v="167"/>
    <x v="3"/>
    <n v="0"/>
    <x v="1"/>
    <x v="21"/>
    <x v="6"/>
    <n v="60770.33"/>
    <s v="Vicky Allen"/>
    <x v="11"/>
    <m/>
    <m/>
    <m/>
    <m/>
    <n v="0"/>
    <m/>
    <m/>
    <m/>
    <m/>
    <n v="0"/>
    <n v="0"/>
    <n v="286801.34999999998"/>
    <n v="458882.16"/>
    <n v="182310.99"/>
    <n v="182310.99"/>
    <n v="425392.31"/>
    <n v="182310.99"/>
    <n v="364621.98"/>
    <n v="364621.98"/>
    <m/>
    <n v="182310.99"/>
    <n v="243081.32"/>
    <n v="303851.65000000002"/>
    <n v="121540.66"/>
    <m/>
    <n v="0"/>
    <n v="0"/>
    <n v="0"/>
    <n v="0"/>
    <m/>
  </r>
  <r>
    <n v="725000584"/>
    <x v="167"/>
    <x v="3"/>
    <m/>
    <x v="1"/>
    <x v="21"/>
    <x v="6"/>
    <n v="60770.33"/>
    <s v="Vicky Allen"/>
    <x v="12"/>
    <m/>
    <m/>
    <m/>
    <m/>
    <m/>
    <m/>
    <m/>
    <m/>
    <m/>
    <m/>
    <m/>
    <m/>
    <m/>
    <n v="2"/>
    <n v="2"/>
    <n v="2"/>
    <n v="0"/>
    <n v="0"/>
    <n v="0"/>
    <n v="2"/>
    <n v="2"/>
    <n v="4"/>
    <n v="0"/>
    <n v="11"/>
    <n v="0"/>
    <n v="13"/>
    <n v="8"/>
    <n v="8"/>
    <n v="8"/>
    <n v="0"/>
  </r>
  <r>
    <n v="725271820"/>
    <x v="168"/>
    <x v="3"/>
    <m/>
    <x v="1"/>
    <x v="2"/>
    <x v="1"/>
    <n v="8052.54"/>
    <s v="Hanchen Lu"/>
    <x v="0"/>
    <m/>
    <m/>
    <m/>
    <m/>
    <m/>
    <m/>
    <m/>
    <m/>
    <m/>
    <n v="0"/>
    <n v="0"/>
    <n v="0"/>
    <n v="7"/>
    <n v="0"/>
    <n v="7"/>
    <n v="0"/>
    <n v="0"/>
    <n v="0"/>
    <n v="0"/>
    <m/>
    <n v="0"/>
    <n v="0"/>
    <n v="0"/>
    <n v="0"/>
    <m/>
    <n v="0"/>
    <n v="0"/>
    <n v="0"/>
    <n v="0"/>
    <m/>
  </r>
  <r>
    <n v="725271820"/>
    <x v="168"/>
    <x v="3"/>
    <m/>
    <x v="1"/>
    <x v="2"/>
    <x v="1"/>
    <n v="8052.54"/>
    <s v="Hanchen Lu"/>
    <x v="1"/>
    <m/>
    <m/>
    <m/>
    <m/>
    <m/>
    <m/>
    <m/>
    <m/>
    <m/>
    <n v="0"/>
    <m/>
    <m/>
    <n v="-3"/>
    <n v="0"/>
    <n v="-3"/>
    <n v="0"/>
    <n v="0"/>
    <n v="0"/>
    <n v="0"/>
    <m/>
    <n v="0"/>
    <n v="0"/>
    <n v="0"/>
    <n v="0"/>
    <m/>
    <n v="0"/>
    <n v="0"/>
    <n v="0"/>
    <n v="0"/>
    <m/>
  </r>
  <r>
    <n v="725271820"/>
    <x v="168"/>
    <x v="3"/>
    <m/>
    <x v="1"/>
    <x v="2"/>
    <x v="1"/>
    <n v="8052.54"/>
    <s v="Hanchen Lu"/>
    <x v="2"/>
    <m/>
    <m/>
    <m/>
    <m/>
    <m/>
    <m/>
    <m/>
    <m/>
    <m/>
    <n v="0"/>
    <m/>
    <m/>
    <n v="7"/>
    <n v="0"/>
    <n v="0"/>
    <n v="0"/>
    <n v="0"/>
    <n v="0"/>
    <n v="0"/>
    <n v="0"/>
    <n v="0"/>
    <n v="5"/>
    <n v="15"/>
    <n v="10"/>
    <n v="0"/>
    <n v="0"/>
    <n v="0"/>
    <n v="0"/>
    <n v="0"/>
    <n v="0"/>
  </r>
  <r>
    <n v="725271820"/>
    <x v="168"/>
    <x v="3"/>
    <m/>
    <x v="1"/>
    <x v="2"/>
    <x v="1"/>
    <n v="8052.54"/>
    <s v="Hanchen Lu"/>
    <x v="3"/>
    <n v="0"/>
    <n v="0"/>
    <n v="0"/>
    <n v="0"/>
    <m/>
    <n v="0"/>
    <n v="0"/>
    <n v="0"/>
    <n v="0"/>
    <m/>
    <n v="0"/>
    <n v="0"/>
    <n v="0"/>
    <n v="0"/>
    <m/>
    <n v="0"/>
    <n v="0"/>
    <n v="0"/>
    <n v="0"/>
    <n v="0"/>
    <n v="4"/>
    <n v="0"/>
    <n v="2"/>
    <n v="2"/>
    <n v="0"/>
    <n v="0"/>
    <n v="0"/>
    <n v="0"/>
    <n v="0"/>
    <n v="0"/>
  </r>
  <r>
    <n v="725271820"/>
    <x v="168"/>
    <x v="3"/>
    <m/>
    <x v="1"/>
    <x v="2"/>
    <x v="1"/>
    <n v="8052.54"/>
    <s v="Hanchen Lu"/>
    <x v="4"/>
    <m/>
    <m/>
    <m/>
    <m/>
    <m/>
    <m/>
    <m/>
    <m/>
    <m/>
    <n v="0"/>
    <n v="0"/>
    <n v="0"/>
    <n v="0"/>
    <n v="0"/>
    <n v="0"/>
    <n v="0"/>
    <n v="0"/>
    <n v="0"/>
    <n v="0"/>
    <n v="0"/>
    <n v="0"/>
    <n v="5"/>
    <n v="15"/>
    <n v="10"/>
    <n v="0"/>
    <n v="0"/>
    <n v="0"/>
    <n v="0"/>
    <n v="0"/>
    <n v="0"/>
  </r>
  <r>
    <n v="725271820"/>
    <x v="168"/>
    <x v="3"/>
    <m/>
    <x v="1"/>
    <x v="2"/>
    <x v="1"/>
    <n v="8052.54"/>
    <s v="Hanchen Lu"/>
    <x v="5"/>
    <n v="2"/>
    <n v="4"/>
    <n v="13"/>
    <n v="4"/>
    <m/>
    <n v="6"/>
    <n v="6"/>
    <n v="10"/>
    <n v="9"/>
    <n v="0"/>
    <n v="4"/>
    <n v="1"/>
    <n v="1"/>
    <n v="4"/>
    <n v="10"/>
    <n v="2"/>
    <n v="3"/>
    <n v="1"/>
    <n v="4"/>
    <n v="10"/>
    <n v="2"/>
    <n v="5"/>
    <n v="4"/>
    <n v="-1"/>
    <n v="0"/>
    <n v="0"/>
    <n v="0"/>
    <n v="0"/>
    <n v="0"/>
    <n v="0"/>
  </r>
  <r>
    <n v="725271820"/>
    <x v="168"/>
    <x v="3"/>
    <m/>
    <x v="1"/>
    <x v="2"/>
    <x v="1"/>
    <n v="8052.54"/>
    <s v="Hanchen Lu"/>
    <x v="6"/>
    <n v="0"/>
    <n v="0"/>
    <n v="0"/>
    <n v="0"/>
    <n v="0"/>
    <n v="0"/>
    <n v="0"/>
    <n v="0"/>
    <n v="0"/>
    <n v="0"/>
    <n v="0"/>
    <n v="0"/>
    <n v="0"/>
    <n v="0"/>
    <n v="0"/>
    <n v="0"/>
    <n v="0"/>
    <n v="0"/>
    <n v="0"/>
    <n v="0"/>
    <n v="3"/>
    <n v="0"/>
    <n v="0"/>
    <n v="0"/>
    <m/>
    <n v="0"/>
    <n v="0"/>
    <n v="0"/>
    <n v="0"/>
    <m/>
  </r>
  <r>
    <n v="725271820"/>
    <x v="168"/>
    <x v="3"/>
    <m/>
    <x v="1"/>
    <x v="2"/>
    <x v="1"/>
    <n v="8052.54"/>
    <s v="Hanchen Lu"/>
    <x v="7"/>
    <m/>
    <m/>
    <m/>
    <m/>
    <m/>
    <m/>
    <m/>
    <m/>
    <m/>
    <m/>
    <m/>
    <m/>
    <m/>
    <m/>
    <m/>
    <n v="3"/>
    <n v="3"/>
    <n v="1"/>
    <n v="7"/>
    <n v="0"/>
    <n v="3"/>
    <n v="5"/>
    <n v="4"/>
    <n v="0"/>
    <n v="0"/>
    <n v="0"/>
    <n v="0"/>
    <n v="0"/>
    <n v="0"/>
    <n v="0"/>
  </r>
  <r>
    <n v="725271820"/>
    <x v="168"/>
    <x v="3"/>
    <n v="4"/>
    <x v="1"/>
    <x v="2"/>
    <x v="1"/>
    <n v="8052.54"/>
    <s v="Hanchen Lu"/>
    <x v="8"/>
    <n v="24"/>
    <n v="21"/>
    <n v="14"/>
    <n v="12"/>
    <m/>
    <n v="4"/>
    <n v="5"/>
    <n v="5"/>
    <n v="16"/>
    <n v="0"/>
    <n v="15"/>
    <n v="17"/>
    <n v="19"/>
    <n v="16"/>
    <n v="16"/>
    <n v="13"/>
    <n v="10"/>
    <n v="9"/>
    <n v="3"/>
    <m/>
    <n v="0"/>
    <n v="0"/>
    <n v="16"/>
    <n v="26"/>
    <m/>
    <n v="26"/>
    <n v="26"/>
    <n v="26"/>
    <n v="26"/>
    <m/>
  </r>
  <r>
    <n v="725271820"/>
    <x v="168"/>
    <x v="3"/>
    <n v="4"/>
    <x v="1"/>
    <x v="2"/>
    <x v="1"/>
    <n v="8052.54"/>
    <s v="Hanchen Lu"/>
    <x v="9"/>
    <n v="24"/>
    <n v="21"/>
    <n v="14"/>
    <n v="12"/>
    <m/>
    <n v="4"/>
    <n v="5"/>
    <n v="5"/>
    <n v="16"/>
    <n v="0"/>
    <n v="15"/>
    <n v="17"/>
    <n v="19"/>
    <n v="16"/>
    <n v="16"/>
    <n v="13"/>
    <n v="10"/>
    <n v="9"/>
    <n v="3"/>
    <m/>
    <n v="0"/>
    <n v="0"/>
    <n v="16"/>
    <n v="26"/>
    <m/>
    <n v="26"/>
    <n v="26"/>
    <n v="26"/>
    <n v="26"/>
    <m/>
  </r>
  <r>
    <n v="725271820"/>
    <x v="168"/>
    <x v="3"/>
    <m/>
    <x v="1"/>
    <x v="2"/>
    <x v="1"/>
    <n v="8052.54"/>
    <s v="Hanchen Lu"/>
    <x v="10"/>
    <n v="183947.51999999999"/>
    <n v="160954.07999999999"/>
    <n v="107302.72"/>
    <n v="91973.759999999995"/>
    <n v="0"/>
    <n v="30657.919999999998"/>
    <n v="38322.399999999994"/>
    <n v="38322.399999999994"/>
    <n v="122631.67999999999"/>
    <n v="0"/>
    <n v="114967.2"/>
    <n v="130296.15999999999"/>
    <n v="145625.12"/>
    <n v="128840.64"/>
    <n v="128840.64"/>
    <n v="104683.02"/>
    <n v="80525.399999999994"/>
    <n v="72472.86"/>
    <n v="24157.62"/>
    <m/>
    <n v="0"/>
    <n v="0"/>
    <n v="128840.64"/>
    <n v="209366.04"/>
    <m/>
    <n v="209366.04"/>
    <n v="209366.04"/>
    <n v="209366.04"/>
    <n v="209366.04"/>
    <m/>
  </r>
  <r>
    <n v="725271820"/>
    <x v="168"/>
    <x v="3"/>
    <n v="0"/>
    <x v="1"/>
    <x v="2"/>
    <x v="1"/>
    <n v="8052.54"/>
    <s v="Hanchen Lu"/>
    <x v="11"/>
    <m/>
    <m/>
    <m/>
    <m/>
    <n v="0"/>
    <m/>
    <m/>
    <m/>
    <m/>
    <n v="0"/>
    <n v="114967.2"/>
    <n v="130296.15999999999"/>
    <n v="145625.12"/>
    <n v="128840.64"/>
    <n v="128840.64"/>
    <n v="104683.02"/>
    <n v="80525.399999999994"/>
    <n v="72472.86"/>
    <n v="24157.62"/>
    <m/>
    <n v="0"/>
    <n v="0"/>
    <n v="128840.64"/>
    <n v="209366.04"/>
    <m/>
    <n v="209366.04"/>
    <n v="209366.04"/>
    <n v="209366.04"/>
    <n v="209366.04"/>
    <m/>
  </r>
  <r>
    <n v="725271820"/>
    <x v="168"/>
    <x v="3"/>
    <m/>
    <x v="1"/>
    <x v="2"/>
    <x v="1"/>
    <n v="8052.54"/>
    <s v="Hanchen Lu"/>
    <x v="12"/>
    <m/>
    <m/>
    <m/>
    <m/>
    <m/>
    <m/>
    <m/>
    <m/>
    <m/>
    <m/>
    <m/>
    <m/>
    <m/>
    <n v="0"/>
    <n v="0"/>
    <n v="0"/>
    <n v="0"/>
    <n v="0"/>
    <n v="0"/>
    <n v="0"/>
    <n v="0"/>
    <n v="5"/>
    <n v="15"/>
    <n v="10"/>
    <n v="0"/>
    <n v="0"/>
    <n v="0"/>
    <n v="0"/>
    <n v="0"/>
    <n v="0"/>
  </r>
  <r>
    <n v="725271822"/>
    <x v="169"/>
    <x v="3"/>
    <m/>
    <x v="1"/>
    <x v="2"/>
    <x v="1"/>
    <n v="9291.4"/>
    <s v="Hanchen Lu"/>
    <x v="0"/>
    <m/>
    <m/>
    <m/>
    <m/>
    <m/>
    <m/>
    <m/>
    <m/>
    <m/>
    <n v="0"/>
    <n v="0"/>
    <n v="0"/>
    <n v="9"/>
    <n v="0"/>
    <n v="9"/>
    <n v="0"/>
    <n v="0"/>
    <n v="0"/>
    <n v="0"/>
    <m/>
    <n v="0"/>
    <n v="0"/>
    <n v="0"/>
    <n v="0"/>
    <m/>
    <n v="0"/>
    <n v="0"/>
    <n v="0"/>
    <n v="0"/>
    <m/>
  </r>
  <r>
    <n v="725271822"/>
    <x v="169"/>
    <x v="3"/>
    <m/>
    <x v="1"/>
    <x v="2"/>
    <x v="1"/>
    <n v="9291.4"/>
    <s v="Hanchen Lu"/>
    <x v="1"/>
    <m/>
    <m/>
    <m/>
    <m/>
    <m/>
    <m/>
    <m/>
    <m/>
    <m/>
    <n v="0"/>
    <m/>
    <m/>
    <n v="0"/>
    <n v="0"/>
    <n v="0"/>
    <n v="0"/>
    <n v="0"/>
    <n v="0"/>
    <n v="0"/>
    <m/>
    <n v="0"/>
    <n v="0"/>
    <n v="0"/>
    <n v="0"/>
    <m/>
    <n v="0"/>
    <n v="0"/>
    <n v="0"/>
    <n v="0"/>
    <m/>
  </r>
  <r>
    <n v="725271822"/>
    <x v="169"/>
    <x v="3"/>
    <m/>
    <x v="1"/>
    <x v="2"/>
    <x v="1"/>
    <n v="9291.4"/>
    <s v="Hanchen Lu"/>
    <x v="2"/>
    <m/>
    <m/>
    <m/>
    <m/>
    <m/>
    <m/>
    <m/>
    <m/>
    <m/>
    <n v="0"/>
    <m/>
    <m/>
    <n v="9"/>
    <n v="0"/>
    <n v="0"/>
    <n v="0"/>
    <n v="0"/>
    <n v="0"/>
    <n v="1"/>
    <n v="1"/>
    <n v="5"/>
    <n v="5"/>
    <n v="5"/>
    <n v="2"/>
    <n v="0"/>
    <n v="0"/>
    <n v="0"/>
    <n v="0"/>
    <n v="0"/>
    <n v="0"/>
  </r>
  <r>
    <n v="725271822"/>
    <x v="169"/>
    <x v="3"/>
    <m/>
    <x v="1"/>
    <x v="2"/>
    <x v="1"/>
    <n v="9291.4"/>
    <s v="Hanchen Lu"/>
    <x v="3"/>
    <n v="0"/>
    <n v="0"/>
    <n v="0"/>
    <n v="0"/>
    <m/>
    <n v="0"/>
    <n v="0"/>
    <n v="0"/>
    <n v="0"/>
    <m/>
    <n v="0"/>
    <n v="0"/>
    <n v="0"/>
    <n v="0"/>
    <m/>
    <n v="0"/>
    <n v="0"/>
    <n v="0"/>
    <n v="0"/>
    <n v="0"/>
    <n v="2"/>
    <n v="2"/>
    <n v="2"/>
    <n v="2"/>
    <n v="0"/>
    <n v="0"/>
    <n v="0"/>
    <n v="0"/>
    <n v="0"/>
    <n v="0"/>
  </r>
  <r>
    <n v="725271822"/>
    <x v="169"/>
    <x v="3"/>
    <m/>
    <x v="1"/>
    <x v="2"/>
    <x v="1"/>
    <n v="9291.4"/>
    <s v="Hanchen Lu"/>
    <x v="4"/>
    <m/>
    <m/>
    <m/>
    <m/>
    <m/>
    <m/>
    <m/>
    <m/>
    <m/>
    <n v="0"/>
    <n v="0"/>
    <n v="0"/>
    <n v="0"/>
    <n v="0"/>
    <n v="0"/>
    <n v="0"/>
    <n v="0"/>
    <n v="0"/>
    <n v="1"/>
    <n v="1"/>
    <n v="5"/>
    <n v="5"/>
    <n v="5"/>
    <n v="2"/>
    <n v="0"/>
    <n v="0"/>
    <n v="0"/>
    <n v="0"/>
    <n v="0"/>
    <n v="0"/>
  </r>
  <r>
    <n v="725271822"/>
    <x v="169"/>
    <x v="3"/>
    <m/>
    <x v="1"/>
    <x v="2"/>
    <x v="1"/>
    <n v="9291.4"/>
    <s v="Hanchen Lu"/>
    <x v="5"/>
    <n v="6"/>
    <n v="3"/>
    <n v="2"/>
    <n v="3"/>
    <m/>
    <n v="1"/>
    <n v="2"/>
    <n v="0"/>
    <n v="1"/>
    <n v="0"/>
    <n v="3"/>
    <n v="2"/>
    <n v="0"/>
    <n v="2"/>
    <n v="7"/>
    <n v="1"/>
    <n v="0"/>
    <n v="3"/>
    <n v="5"/>
    <n v="9"/>
    <n v="0"/>
    <n v="1"/>
    <n v="1"/>
    <n v="1"/>
    <n v="0"/>
    <n v="0"/>
    <n v="0"/>
    <n v="0"/>
    <n v="0"/>
    <n v="0"/>
  </r>
  <r>
    <n v="725271822"/>
    <x v="169"/>
    <x v="3"/>
    <m/>
    <x v="1"/>
    <x v="2"/>
    <x v="1"/>
    <n v="9291.4"/>
    <s v="Hanchen Lu"/>
    <x v="6"/>
    <n v="0"/>
    <n v="0"/>
    <n v="0"/>
    <n v="0"/>
    <n v="0"/>
    <n v="0"/>
    <n v="0"/>
    <n v="0"/>
    <n v="0"/>
    <n v="0"/>
    <n v="0"/>
    <n v="0"/>
    <n v="0"/>
    <n v="0"/>
    <n v="0"/>
    <n v="0"/>
    <n v="0"/>
    <n v="0"/>
    <n v="0"/>
    <n v="0"/>
    <n v="0"/>
    <n v="0"/>
    <n v="0"/>
    <n v="0"/>
    <m/>
    <n v="0"/>
    <n v="0"/>
    <n v="0"/>
    <n v="0"/>
    <m/>
  </r>
  <r>
    <n v="725271822"/>
    <x v="169"/>
    <x v="3"/>
    <m/>
    <x v="1"/>
    <x v="2"/>
    <x v="1"/>
    <n v="9291.4"/>
    <s v="Hanchen Lu"/>
    <x v="7"/>
    <m/>
    <m/>
    <m/>
    <m/>
    <m/>
    <m/>
    <m/>
    <m/>
    <m/>
    <m/>
    <m/>
    <m/>
    <m/>
    <m/>
    <m/>
    <n v="1"/>
    <n v="0"/>
    <n v="3"/>
    <n v="5"/>
    <n v="0"/>
    <n v="1"/>
    <n v="1"/>
    <n v="1"/>
    <n v="2"/>
    <n v="0"/>
    <n v="0"/>
    <n v="0"/>
    <n v="0"/>
    <n v="0"/>
    <n v="0"/>
  </r>
  <r>
    <n v="725271822"/>
    <x v="169"/>
    <x v="3"/>
    <n v="3"/>
    <x v="1"/>
    <x v="2"/>
    <x v="1"/>
    <n v="9291.4"/>
    <s v="Hanchen Lu"/>
    <x v="8"/>
    <n v="8"/>
    <n v="5"/>
    <n v="8"/>
    <n v="5"/>
    <m/>
    <n v="9"/>
    <n v="11"/>
    <n v="14"/>
    <n v="9"/>
    <n v="0"/>
    <n v="12"/>
    <n v="10"/>
    <n v="10"/>
    <n v="9"/>
    <n v="9"/>
    <n v="8"/>
    <n v="8"/>
    <n v="5"/>
    <n v="0"/>
    <m/>
    <n v="4"/>
    <n v="8"/>
    <n v="12"/>
    <n v="13"/>
    <m/>
    <n v="13"/>
    <n v="13"/>
    <n v="13"/>
    <n v="13"/>
    <m/>
  </r>
  <r>
    <n v="725271822"/>
    <x v="169"/>
    <x v="3"/>
    <n v="3"/>
    <x v="1"/>
    <x v="2"/>
    <x v="1"/>
    <n v="9291.4"/>
    <s v="Hanchen Lu"/>
    <x v="9"/>
    <n v="8"/>
    <n v="5"/>
    <n v="8"/>
    <n v="5"/>
    <m/>
    <n v="9"/>
    <n v="11"/>
    <n v="14"/>
    <n v="9"/>
    <n v="0"/>
    <n v="12"/>
    <n v="10"/>
    <n v="10"/>
    <n v="9"/>
    <n v="9"/>
    <n v="8"/>
    <n v="8"/>
    <n v="5"/>
    <n v="0"/>
    <m/>
    <n v="4"/>
    <n v="8"/>
    <n v="12"/>
    <n v="13"/>
    <m/>
    <n v="13"/>
    <n v="13"/>
    <n v="13"/>
    <n v="13"/>
    <m/>
  </r>
  <r>
    <n v="725271822"/>
    <x v="169"/>
    <x v="3"/>
    <m/>
    <x v="1"/>
    <x v="2"/>
    <x v="1"/>
    <n v="9291.4"/>
    <s v="Hanchen Lu"/>
    <x v="10"/>
    <n v="70748.960000000006"/>
    <n v="44218.100000000006"/>
    <n v="70748.960000000006"/>
    <n v="44218.100000000006"/>
    <n v="0"/>
    <n v="79592.58"/>
    <n v="97279.82"/>
    <n v="123810.68000000001"/>
    <n v="79592.58"/>
    <n v="0"/>
    <n v="106123.44"/>
    <n v="88436.200000000012"/>
    <n v="88436.200000000012"/>
    <n v="83622.599999999991"/>
    <n v="83622.599999999991"/>
    <n v="74331.199999999997"/>
    <n v="74331.199999999997"/>
    <n v="46457"/>
    <n v="0"/>
    <m/>
    <n v="37165.599999999999"/>
    <n v="74331.199999999997"/>
    <n v="111496.79999999999"/>
    <n v="120788.2"/>
    <m/>
    <n v="120788.2"/>
    <n v="120788.2"/>
    <n v="120788.2"/>
    <n v="120788.2"/>
    <m/>
  </r>
  <r>
    <n v="725271822"/>
    <x v="169"/>
    <x v="3"/>
    <m/>
    <x v="1"/>
    <x v="2"/>
    <x v="1"/>
    <n v="9291.4"/>
    <s v="Hanchen Lu"/>
    <x v="11"/>
    <m/>
    <m/>
    <m/>
    <m/>
    <n v="0"/>
    <m/>
    <m/>
    <m/>
    <m/>
    <n v="0"/>
    <n v="106123.44"/>
    <n v="88436.200000000012"/>
    <n v="88436.200000000012"/>
    <n v="83622.599999999991"/>
    <n v="83622.599999999991"/>
    <n v="74331.199999999997"/>
    <n v="74331.199999999997"/>
    <n v="46457"/>
    <n v="0"/>
    <m/>
    <n v="37165.599999999999"/>
    <n v="74331.199999999997"/>
    <n v="111496.79999999999"/>
    <n v="120788.2"/>
    <m/>
    <n v="120788.2"/>
    <n v="120788.2"/>
    <n v="120788.2"/>
    <n v="120788.2"/>
    <m/>
  </r>
  <r>
    <n v="725271822"/>
    <x v="169"/>
    <x v="3"/>
    <m/>
    <x v="1"/>
    <x v="2"/>
    <x v="1"/>
    <n v="9291.4"/>
    <s v="Hanchen Lu"/>
    <x v="12"/>
    <m/>
    <m/>
    <m/>
    <m/>
    <m/>
    <m/>
    <m/>
    <m/>
    <m/>
    <m/>
    <m/>
    <m/>
    <m/>
    <n v="0"/>
    <n v="0"/>
    <n v="0"/>
    <n v="0"/>
    <n v="0"/>
    <n v="1"/>
    <n v="1"/>
    <n v="5"/>
    <n v="5"/>
    <n v="5"/>
    <n v="2"/>
    <n v="0"/>
    <n v="0"/>
    <n v="0"/>
    <n v="0"/>
    <n v="0"/>
    <n v="0"/>
  </r>
  <r>
    <s v="186001825IVD"/>
    <x v="170"/>
    <x v="1"/>
    <m/>
    <x v="1"/>
    <x v="1"/>
    <x v="2"/>
    <n v="6877.88"/>
    <s v="Sharon Bibbo"/>
    <x v="0"/>
    <m/>
    <m/>
    <m/>
    <m/>
    <m/>
    <m/>
    <m/>
    <m/>
    <m/>
    <n v="0"/>
    <n v="0"/>
    <n v="0"/>
    <n v="0"/>
    <n v="0"/>
    <n v="0"/>
    <n v="0"/>
    <n v="0"/>
    <n v="0"/>
    <n v="0"/>
    <m/>
    <n v="0"/>
    <n v="0"/>
    <n v="0"/>
    <n v="0"/>
    <m/>
    <n v="-10"/>
    <n v="-10"/>
    <n v="-10"/>
    <n v="-12"/>
    <m/>
  </r>
  <r>
    <s v="186001825IVD"/>
    <x v="170"/>
    <x v="1"/>
    <m/>
    <x v="1"/>
    <x v="1"/>
    <x v="2"/>
    <n v="6877.88"/>
    <s v="Sharon Bibbo"/>
    <x v="1"/>
    <m/>
    <m/>
    <m/>
    <m/>
    <m/>
    <m/>
    <m/>
    <m/>
    <m/>
    <n v="0"/>
    <m/>
    <m/>
    <n v="0"/>
    <n v="0"/>
    <m/>
    <n v="0"/>
    <n v="0"/>
    <n v="0"/>
    <n v="0"/>
    <m/>
    <n v="0"/>
    <n v="0"/>
    <n v="0"/>
    <n v="0"/>
    <m/>
    <n v="0"/>
    <n v="0"/>
    <n v="0"/>
    <n v="2"/>
    <m/>
  </r>
  <r>
    <s v="186001825IVD"/>
    <x v="170"/>
    <x v="1"/>
    <m/>
    <x v="1"/>
    <x v="1"/>
    <x v="2"/>
    <n v="6877.88"/>
    <s v="Sharon Bibbo"/>
    <x v="2"/>
    <m/>
    <m/>
    <m/>
    <m/>
    <m/>
    <m/>
    <m/>
    <m/>
    <m/>
    <n v="0"/>
    <m/>
    <m/>
    <m/>
    <n v="0"/>
    <n v="0"/>
    <n v="0"/>
    <n v="0"/>
    <n v="0"/>
    <n v="0"/>
    <n v="0"/>
    <n v="12"/>
    <n v="12"/>
    <n v="6"/>
    <n v="14"/>
    <n v="0"/>
    <n v="0"/>
    <n v="0"/>
    <n v="0"/>
    <n v="0"/>
    <n v="0"/>
  </r>
  <r>
    <s v="186001825IVD"/>
    <x v="170"/>
    <x v="1"/>
    <m/>
    <x v="1"/>
    <x v="1"/>
    <x v="2"/>
    <n v="6877.88"/>
    <s v="Sharon Bibbo"/>
    <x v="3"/>
    <n v="0"/>
    <n v="0"/>
    <n v="0"/>
    <n v="0"/>
    <m/>
    <n v="0"/>
    <n v="0"/>
    <n v="0"/>
    <n v="0"/>
    <m/>
    <n v="0"/>
    <n v="0"/>
    <n v="0"/>
    <n v="0"/>
    <m/>
    <n v="0"/>
    <n v="0"/>
    <n v="0"/>
    <n v="0"/>
    <n v="0"/>
    <n v="0"/>
    <n v="0"/>
    <n v="0"/>
    <n v="0"/>
    <n v="0"/>
    <n v="10"/>
    <n v="10"/>
    <n v="10"/>
    <n v="10"/>
    <n v="0"/>
  </r>
  <r>
    <s v="186001825IVD"/>
    <x v="170"/>
    <x v="1"/>
    <m/>
    <x v="1"/>
    <x v="1"/>
    <x v="2"/>
    <n v="6877.88"/>
    <s v="Sharon Bibbo"/>
    <x v="4"/>
    <m/>
    <m/>
    <m/>
    <m/>
    <m/>
    <m/>
    <m/>
    <m/>
    <m/>
    <n v="0"/>
    <n v="0"/>
    <n v="0"/>
    <n v="0"/>
    <n v="0"/>
    <n v="0"/>
    <n v="0"/>
    <n v="0"/>
    <n v="0"/>
    <n v="0"/>
    <n v="0"/>
    <n v="12"/>
    <n v="12"/>
    <n v="6"/>
    <n v="14"/>
    <n v="0"/>
    <n v="10"/>
    <n v="10"/>
    <n v="10"/>
    <n v="10"/>
    <n v="0"/>
  </r>
  <r>
    <s v="186001825IVD"/>
    <x v="170"/>
    <x v="1"/>
    <m/>
    <x v="1"/>
    <x v="1"/>
    <x v="2"/>
    <n v="6877.88"/>
    <s v="Sharon Bibbo"/>
    <x v="5"/>
    <n v="0"/>
    <n v="0"/>
    <n v="0"/>
    <n v="0"/>
    <m/>
    <n v="0"/>
    <n v="0"/>
    <n v="0"/>
    <n v="0"/>
    <n v="0"/>
    <n v="0"/>
    <n v="0"/>
    <n v="0"/>
    <n v="0"/>
    <n v="0"/>
    <n v="0"/>
    <n v="0"/>
    <n v="0"/>
    <n v="0"/>
    <n v="0"/>
    <n v="12"/>
    <n v="8"/>
    <n v="10"/>
    <n v="8"/>
    <n v="0"/>
    <n v="8"/>
    <n v="10"/>
    <n v="9"/>
    <n v="12"/>
    <n v="0"/>
  </r>
  <r>
    <s v="186001825IVD"/>
    <x v="170"/>
    <x v="1"/>
    <m/>
    <x v="1"/>
    <x v="1"/>
    <x v="2"/>
    <n v="6877.88"/>
    <s v="Sharon Bibbo"/>
    <x v="6"/>
    <n v="0"/>
    <n v="0"/>
    <n v="0"/>
    <n v="0"/>
    <n v="0"/>
    <n v="0"/>
    <n v="0"/>
    <n v="0"/>
    <n v="0"/>
    <n v="0"/>
    <n v="0"/>
    <n v="0"/>
    <n v="0"/>
    <n v="0"/>
    <n v="0"/>
    <n v="0"/>
    <n v="0"/>
    <n v="0"/>
    <n v="0"/>
    <n v="0"/>
    <n v="0"/>
    <n v="0"/>
    <n v="0"/>
    <n v="4"/>
    <m/>
    <n v="1"/>
    <n v="0"/>
    <n v="0"/>
    <n v="0"/>
    <m/>
  </r>
  <r>
    <s v="186001825IVD"/>
    <x v="170"/>
    <x v="1"/>
    <m/>
    <x v="1"/>
    <x v="1"/>
    <x v="2"/>
    <n v="6877.88"/>
    <s v="Sharon Bibbo"/>
    <x v="7"/>
    <m/>
    <m/>
    <m/>
    <m/>
    <m/>
    <m/>
    <m/>
    <m/>
    <m/>
    <m/>
    <m/>
    <m/>
    <m/>
    <m/>
    <m/>
    <n v="1"/>
    <n v="5"/>
    <n v="4"/>
    <n v="5"/>
    <n v="0"/>
    <n v="13"/>
    <n v="8"/>
    <n v="6"/>
    <n v="12"/>
    <n v="0"/>
    <n v="0"/>
    <n v="0"/>
    <n v="0"/>
    <n v="0"/>
    <n v="0"/>
  </r>
  <r>
    <s v="186001825IVD"/>
    <x v="170"/>
    <x v="1"/>
    <m/>
    <x v="1"/>
    <x v="1"/>
    <x v="2"/>
    <n v="6877.88"/>
    <s v="Sharon Bibbo"/>
    <x v="8"/>
    <n v="0"/>
    <n v="0"/>
    <n v="0"/>
    <n v="0"/>
    <m/>
    <n v="0"/>
    <n v="0"/>
    <n v="0"/>
    <n v="0"/>
    <n v="0"/>
    <n v="0"/>
    <n v="0"/>
    <n v="0"/>
    <n v="0"/>
    <n v="0"/>
    <n v="0"/>
    <n v="0"/>
    <n v="0"/>
    <n v="0"/>
    <m/>
    <n v="0"/>
    <n v="4"/>
    <n v="4"/>
    <n v="6"/>
    <m/>
    <n v="-2"/>
    <n v="-12"/>
    <n v="-21"/>
    <n v="-33"/>
    <m/>
  </r>
  <r>
    <s v="186001825IVD"/>
    <x v="170"/>
    <x v="1"/>
    <m/>
    <x v="1"/>
    <x v="1"/>
    <x v="2"/>
    <n v="6877.88"/>
    <s v="Sharon Bibbo"/>
    <x v="9"/>
    <n v="0"/>
    <n v="0"/>
    <n v="0"/>
    <n v="0"/>
    <m/>
    <n v="0"/>
    <n v="0"/>
    <n v="0"/>
    <n v="0"/>
    <n v="0"/>
    <n v="0"/>
    <n v="0"/>
    <n v="0"/>
    <n v="0"/>
    <m/>
    <n v="0"/>
    <n v="0"/>
    <n v="0"/>
    <n v="0"/>
    <m/>
    <n v="0"/>
    <n v="4"/>
    <n v="4"/>
    <n v="6"/>
    <m/>
    <n v="8"/>
    <n v="8"/>
    <n v="9"/>
    <n v="9"/>
    <m/>
  </r>
  <r>
    <s v="186001825IVD"/>
    <x v="170"/>
    <x v="1"/>
    <m/>
    <x v="1"/>
    <x v="1"/>
    <x v="2"/>
    <n v="6877.88"/>
    <s v="Sharon Bibbo"/>
    <x v="10"/>
    <n v="0"/>
    <n v="0"/>
    <n v="0"/>
    <n v="0"/>
    <n v="0"/>
    <n v="0"/>
    <n v="0"/>
    <n v="0"/>
    <n v="0"/>
    <n v="0"/>
    <n v="0"/>
    <n v="0"/>
    <n v="0"/>
    <n v="0"/>
    <n v="0"/>
    <n v="0"/>
    <n v="0"/>
    <n v="0"/>
    <n v="0"/>
    <m/>
    <n v="0"/>
    <n v="27511.52"/>
    <n v="27511.52"/>
    <n v="41267.279999999999"/>
    <m/>
    <n v="55023.040000000001"/>
    <n v="55023.040000000001"/>
    <n v="61900.92"/>
    <n v="61900.92"/>
    <m/>
  </r>
  <r>
    <s v="186001825IVD"/>
    <x v="170"/>
    <x v="1"/>
    <m/>
    <x v="1"/>
    <x v="1"/>
    <x v="2"/>
    <n v="6877.88"/>
    <s v="Sharon Bibbo"/>
    <x v="11"/>
    <m/>
    <m/>
    <m/>
    <m/>
    <n v="0"/>
    <m/>
    <m/>
    <m/>
    <m/>
    <n v="0"/>
    <n v="0"/>
    <n v="0"/>
    <n v="0"/>
    <n v="0"/>
    <n v="0"/>
    <n v="0"/>
    <n v="0"/>
    <n v="0"/>
    <n v="0"/>
    <m/>
    <n v="0"/>
    <n v="27511.52"/>
    <n v="27511.52"/>
    <n v="41267.279999999999"/>
    <m/>
    <n v="0"/>
    <n v="0"/>
    <n v="0"/>
    <n v="0"/>
    <m/>
  </r>
  <r>
    <s v="186001825IVD"/>
    <x v="170"/>
    <x v="1"/>
    <m/>
    <x v="1"/>
    <x v="1"/>
    <x v="2"/>
    <n v="6877.88"/>
    <s v="Sharon Bibbo"/>
    <x v="12"/>
    <m/>
    <m/>
    <m/>
    <m/>
    <m/>
    <m/>
    <m/>
    <m/>
    <m/>
    <m/>
    <m/>
    <m/>
    <m/>
    <n v="0"/>
    <m/>
    <n v="0"/>
    <n v="0"/>
    <n v="0"/>
    <n v="0"/>
    <n v="0"/>
    <n v="12"/>
    <n v="12"/>
    <n v="6"/>
    <n v="14"/>
    <n v="0"/>
    <n v="10"/>
    <n v="10"/>
    <n v="10"/>
    <n v="12"/>
    <n v="0"/>
  </r>
  <r>
    <s v="186002776IVD"/>
    <x v="171"/>
    <x v="1"/>
    <m/>
    <x v="1"/>
    <x v="1"/>
    <x v="6"/>
    <n v="10727.85"/>
    <s v="Sharon Bibbo"/>
    <x v="0"/>
    <m/>
    <m/>
    <m/>
    <m/>
    <m/>
    <m/>
    <m/>
    <m/>
    <m/>
    <n v="0"/>
    <n v="0"/>
    <n v="0"/>
    <n v="0"/>
    <n v="0"/>
    <n v="0"/>
    <n v="0"/>
    <n v="0"/>
    <n v="0"/>
    <n v="0"/>
    <m/>
    <n v="0"/>
    <n v="0"/>
    <n v="0"/>
    <n v="0"/>
    <m/>
    <n v="-11"/>
    <n v="-10"/>
    <n v="-10"/>
    <n v="-12"/>
    <m/>
  </r>
  <r>
    <s v="186002776IVD"/>
    <x v="171"/>
    <x v="1"/>
    <m/>
    <x v="1"/>
    <x v="1"/>
    <x v="6"/>
    <n v="10727.85"/>
    <s v="Sharon Bibbo"/>
    <x v="1"/>
    <m/>
    <m/>
    <m/>
    <m/>
    <m/>
    <m/>
    <m/>
    <m/>
    <m/>
    <n v="0"/>
    <m/>
    <m/>
    <n v="0"/>
    <n v="0"/>
    <m/>
    <n v="0"/>
    <n v="0"/>
    <n v="0"/>
    <n v="0"/>
    <m/>
    <n v="0"/>
    <n v="0"/>
    <n v="0"/>
    <n v="0"/>
    <m/>
    <n v="3"/>
    <n v="1"/>
    <n v="2"/>
    <n v="2"/>
    <m/>
  </r>
  <r>
    <s v="186002776IVD"/>
    <x v="171"/>
    <x v="1"/>
    <m/>
    <x v="1"/>
    <x v="1"/>
    <x v="6"/>
    <n v="10727.85"/>
    <s v="Sharon Bibbo"/>
    <x v="2"/>
    <m/>
    <m/>
    <m/>
    <m/>
    <m/>
    <m/>
    <m/>
    <m/>
    <m/>
    <n v="0"/>
    <m/>
    <m/>
    <m/>
    <n v="0"/>
    <n v="0"/>
    <n v="0"/>
    <n v="0"/>
    <n v="0"/>
    <n v="0"/>
    <n v="0"/>
    <n v="11"/>
    <n v="12"/>
    <n v="6"/>
    <n v="13"/>
    <n v="0"/>
    <n v="0"/>
    <n v="0"/>
    <n v="0"/>
    <n v="0"/>
    <n v="0"/>
  </r>
  <r>
    <s v="186002776IVD"/>
    <x v="171"/>
    <x v="1"/>
    <m/>
    <x v="1"/>
    <x v="1"/>
    <x v="6"/>
    <n v="10727.85"/>
    <s v="Sharon Bibbo"/>
    <x v="3"/>
    <n v="0"/>
    <n v="0"/>
    <n v="0"/>
    <n v="0"/>
    <m/>
    <n v="0"/>
    <n v="0"/>
    <n v="0"/>
    <n v="0"/>
    <m/>
    <n v="0"/>
    <n v="0"/>
    <n v="0"/>
    <n v="0"/>
    <m/>
    <n v="0"/>
    <n v="0"/>
    <n v="0"/>
    <n v="0"/>
    <n v="0"/>
    <n v="0"/>
    <n v="0"/>
    <n v="0"/>
    <n v="0"/>
    <n v="0"/>
    <n v="8"/>
    <n v="9"/>
    <n v="8"/>
    <n v="10"/>
    <n v="0"/>
  </r>
  <r>
    <s v="186002776IVD"/>
    <x v="171"/>
    <x v="1"/>
    <m/>
    <x v="1"/>
    <x v="1"/>
    <x v="6"/>
    <n v="10727.85"/>
    <s v="Sharon Bibbo"/>
    <x v="4"/>
    <m/>
    <m/>
    <m/>
    <m/>
    <m/>
    <m/>
    <m/>
    <m/>
    <m/>
    <n v="0"/>
    <n v="0"/>
    <n v="0"/>
    <n v="0"/>
    <n v="0"/>
    <n v="0"/>
    <n v="0"/>
    <n v="0"/>
    <n v="0"/>
    <n v="0"/>
    <n v="0"/>
    <n v="11"/>
    <n v="12"/>
    <n v="6"/>
    <n v="13"/>
    <n v="0"/>
    <n v="8"/>
    <n v="9"/>
    <n v="8"/>
    <n v="10"/>
    <n v="0"/>
  </r>
  <r>
    <s v="186002776IVD"/>
    <x v="171"/>
    <x v="1"/>
    <m/>
    <x v="1"/>
    <x v="1"/>
    <x v="6"/>
    <n v="10727.85"/>
    <s v="Sharon Bibbo"/>
    <x v="5"/>
    <n v="0"/>
    <n v="0"/>
    <n v="0"/>
    <n v="0"/>
    <m/>
    <n v="0"/>
    <n v="0"/>
    <n v="0"/>
    <n v="0"/>
    <n v="0"/>
    <n v="0"/>
    <n v="0"/>
    <n v="0"/>
    <n v="0"/>
    <n v="0"/>
    <n v="0"/>
    <n v="0"/>
    <n v="0"/>
    <n v="0"/>
    <n v="0"/>
    <n v="13"/>
    <n v="7"/>
    <n v="10"/>
    <n v="8"/>
    <n v="0"/>
    <n v="8"/>
    <n v="10"/>
    <n v="9"/>
    <n v="12"/>
    <n v="0"/>
  </r>
  <r>
    <s v="186002776IVD"/>
    <x v="171"/>
    <x v="1"/>
    <m/>
    <x v="1"/>
    <x v="1"/>
    <x v="6"/>
    <n v="10727.85"/>
    <s v="Sharon Bibbo"/>
    <x v="6"/>
    <n v="0"/>
    <n v="0"/>
    <n v="0"/>
    <n v="0"/>
    <n v="0"/>
    <n v="0"/>
    <n v="0"/>
    <n v="0"/>
    <n v="0"/>
    <n v="0"/>
    <n v="0"/>
    <n v="0"/>
    <n v="0"/>
    <n v="0"/>
    <n v="0"/>
    <n v="0"/>
    <n v="0"/>
    <n v="0"/>
    <n v="0"/>
    <n v="0"/>
    <n v="0"/>
    <n v="1"/>
    <n v="0"/>
    <n v="4"/>
    <m/>
    <n v="0"/>
    <n v="0"/>
    <n v="0"/>
    <n v="0"/>
    <m/>
  </r>
  <r>
    <s v="186002776IVD"/>
    <x v="171"/>
    <x v="1"/>
    <m/>
    <x v="1"/>
    <x v="1"/>
    <x v="6"/>
    <n v="10727.85"/>
    <s v="Sharon Bibbo"/>
    <x v="7"/>
    <m/>
    <m/>
    <m/>
    <m/>
    <m/>
    <m/>
    <m/>
    <m/>
    <m/>
    <m/>
    <m/>
    <m/>
    <m/>
    <m/>
    <m/>
    <n v="1"/>
    <n v="6"/>
    <n v="4"/>
    <n v="3"/>
    <n v="0"/>
    <n v="12"/>
    <n v="8"/>
    <n v="6"/>
    <n v="13"/>
    <n v="0"/>
    <n v="0"/>
    <n v="0"/>
    <n v="0"/>
    <n v="0"/>
    <n v="0"/>
  </r>
  <r>
    <s v="186002776IVD"/>
    <x v="171"/>
    <x v="1"/>
    <m/>
    <x v="1"/>
    <x v="1"/>
    <x v="6"/>
    <n v="10727.85"/>
    <s v="Sharon Bibbo"/>
    <x v="8"/>
    <n v="0"/>
    <n v="0"/>
    <n v="0"/>
    <n v="0"/>
    <m/>
    <n v="0"/>
    <n v="0"/>
    <n v="0"/>
    <n v="0"/>
    <n v="0"/>
    <n v="0"/>
    <n v="0"/>
    <n v="0"/>
    <n v="0"/>
    <n v="0"/>
    <n v="0"/>
    <n v="0"/>
    <n v="0"/>
    <n v="0"/>
    <m/>
    <n v="1"/>
    <n v="5"/>
    <n v="5"/>
    <n v="5"/>
    <m/>
    <n v="-3"/>
    <n v="-13"/>
    <n v="-22"/>
    <n v="-34"/>
    <m/>
  </r>
  <r>
    <s v="186002776IVD"/>
    <x v="171"/>
    <x v="1"/>
    <m/>
    <x v="1"/>
    <x v="1"/>
    <x v="6"/>
    <n v="10727.85"/>
    <s v="Sharon Bibbo"/>
    <x v="9"/>
    <n v="0"/>
    <n v="0"/>
    <n v="0"/>
    <n v="0"/>
    <m/>
    <n v="0"/>
    <n v="0"/>
    <n v="0"/>
    <n v="0"/>
    <n v="0"/>
    <n v="0"/>
    <n v="0"/>
    <n v="0"/>
    <n v="0"/>
    <m/>
    <n v="0"/>
    <n v="0"/>
    <n v="0"/>
    <n v="0"/>
    <m/>
    <n v="1"/>
    <n v="5"/>
    <n v="5"/>
    <n v="5"/>
    <m/>
    <n v="8"/>
    <n v="8"/>
    <n v="9"/>
    <n v="9"/>
    <m/>
  </r>
  <r>
    <s v="186002776IVD"/>
    <x v="171"/>
    <x v="1"/>
    <m/>
    <x v="1"/>
    <x v="1"/>
    <x v="6"/>
    <n v="10727.85"/>
    <s v="Sharon Bibbo"/>
    <x v="10"/>
    <n v="0"/>
    <n v="0"/>
    <n v="0"/>
    <n v="0"/>
    <n v="0"/>
    <n v="0"/>
    <n v="0"/>
    <n v="0"/>
    <n v="0"/>
    <n v="0"/>
    <n v="0"/>
    <n v="0"/>
    <n v="0"/>
    <n v="0"/>
    <n v="0"/>
    <n v="0"/>
    <n v="0"/>
    <n v="0"/>
    <n v="0"/>
    <m/>
    <n v="10727.85"/>
    <n v="53639.25"/>
    <n v="53639.25"/>
    <n v="53639.25"/>
    <m/>
    <n v="85822.8"/>
    <n v="85822.8"/>
    <n v="96550.650000000009"/>
    <n v="96550.650000000009"/>
    <m/>
  </r>
  <r>
    <s v="186002776IVD"/>
    <x v="171"/>
    <x v="1"/>
    <m/>
    <x v="1"/>
    <x v="1"/>
    <x v="6"/>
    <n v="10727.85"/>
    <s v="Sharon Bibbo"/>
    <x v="11"/>
    <m/>
    <m/>
    <m/>
    <m/>
    <n v="0"/>
    <m/>
    <m/>
    <m/>
    <m/>
    <n v="0"/>
    <n v="0"/>
    <n v="0"/>
    <n v="0"/>
    <n v="0"/>
    <n v="0"/>
    <n v="0"/>
    <n v="0"/>
    <n v="0"/>
    <n v="0"/>
    <m/>
    <n v="10727.85"/>
    <n v="53639.25"/>
    <n v="53639.25"/>
    <n v="53639.25"/>
    <m/>
    <n v="0"/>
    <n v="0"/>
    <n v="0"/>
    <n v="0"/>
    <m/>
  </r>
  <r>
    <s v="186002776IVD"/>
    <x v="171"/>
    <x v="1"/>
    <m/>
    <x v="1"/>
    <x v="1"/>
    <x v="6"/>
    <n v="10727.85"/>
    <s v="Sharon Bibbo"/>
    <x v="12"/>
    <m/>
    <m/>
    <m/>
    <m/>
    <m/>
    <m/>
    <m/>
    <m/>
    <m/>
    <m/>
    <m/>
    <m/>
    <m/>
    <n v="0"/>
    <m/>
    <n v="0"/>
    <n v="0"/>
    <n v="0"/>
    <n v="0"/>
    <n v="0"/>
    <n v="11"/>
    <n v="12"/>
    <n v="6"/>
    <n v="13"/>
    <n v="0"/>
    <n v="11"/>
    <n v="10"/>
    <n v="10"/>
    <n v="12"/>
    <n v="0"/>
  </r>
  <r>
    <s v="186003875/3875IVD"/>
    <x v="172"/>
    <x v="4"/>
    <n v="7"/>
    <x v="0"/>
    <x v="4"/>
    <x v="13"/>
    <n v="36894.75"/>
    <s v="Wendy Noble"/>
    <x v="0"/>
    <m/>
    <m/>
    <m/>
    <m/>
    <m/>
    <m/>
    <m/>
    <m/>
    <m/>
    <n v="0"/>
    <n v="0"/>
    <n v="0"/>
    <n v="-55"/>
    <n v="-62"/>
    <n v="-117"/>
    <n v="0"/>
    <n v="0"/>
    <n v="0"/>
    <n v="0"/>
    <m/>
    <n v="0"/>
    <n v="0"/>
    <n v="0"/>
    <n v="0"/>
    <m/>
    <n v="-15"/>
    <n v="-18"/>
    <n v="-15"/>
    <n v="-20"/>
    <m/>
  </r>
  <r>
    <s v="186003875/3875IVD"/>
    <x v="172"/>
    <x v="4"/>
    <n v="7"/>
    <x v="0"/>
    <x v="4"/>
    <x v="13"/>
    <n v="36894.75"/>
    <s v="Wendy Noble"/>
    <x v="1"/>
    <m/>
    <m/>
    <m/>
    <m/>
    <m/>
    <m/>
    <m/>
    <m/>
    <m/>
    <n v="0"/>
    <m/>
    <m/>
    <n v="0"/>
    <n v="-5"/>
    <n v="-5"/>
    <n v="0"/>
    <n v="0"/>
    <n v="0"/>
    <n v="0"/>
    <m/>
    <n v="0"/>
    <n v="0"/>
    <n v="0"/>
    <n v="0"/>
    <m/>
    <n v="0"/>
    <n v="0"/>
    <n v="0"/>
    <n v="0"/>
    <m/>
  </r>
  <r>
    <s v="186003875/3875IVD"/>
    <x v="172"/>
    <x v="4"/>
    <n v="7"/>
    <x v="0"/>
    <x v="4"/>
    <x v="13"/>
    <n v="36894.75"/>
    <s v="Wendy Noble"/>
    <x v="2"/>
    <m/>
    <m/>
    <m/>
    <m/>
    <m/>
    <m/>
    <m/>
    <m/>
    <m/>
    <n v="0"/>
    <m/>
    <m/>
    <n v="0"/>
    <n v="0"/>
    <n v="0"/>
    <n v="25"/>
    <n v="40"/>
    <n v="18"/>
    <n v="35"/>
    <n v="118"/>
    <n v="20"/>
    <n v="30"/>
    <n v="15"/>
    <n v="23"/>
    <n v="0"/>
    <n v="0"/>
    <n v="0"/>
    <n v="0"/>
    <n v="0"/>
    <n v="0"/>
  </r>
  <r>
    <s v="186003875/3875IVD"/>
    <x v="172"/>
    <x v="4"/>
    <n v="7"/>
    <x v="0"/>
    <x v="4"/>
    <x v="13"/>
    <n v="36894.75"/>
    <s v="Wendy Noble"/>
    <x v="3"/>
    <n v="0"/>
    <n v="0"/>
    <n v="0"/>
    <n v="0"/>
    <m/>
    <n v="0"/>
    <n v="0"/>
    <n v="0"/>
    <n v="0"/>
    <m/>
    <n v="0"/>
    <n v="0"/>
    <n v="0"/>
    <n v="0"/>
    <m/>
    <n v="25"/>
    <n v="40"/>
    <n v="36"/>
    <n v="33"/>
    <n v="134"/>
    <n v="20"/>
    <n v="20"/>
    <n v="20"/>
    <n v="23"/>
    <n v="0"/>
    <n v="15"/>
    <n v="18"/>
    <n v="15"/>
    <n v="20"/>
    <n v="0"/>
  </r>
  <r>
    <s v="186003875/3875IVD"/>
    <x v="172"/>
    <x v="4"/>
    <n v="7"/>
    <x v="0"/>
    <x v="4"/>
    <x v="13"/>
    <n v="36894.75"/>
    <s v="Wendy Noble"/>
    <x v="4"/>
    <m/>
    <m/>
    <m/>
    <m/>
    <m/>
    <m/>
    <m/>
    <m/>
    <m/>
    <n v="0"/>
    <n v="95"/>
    <n v="103"/>
    <n v="55"/>
    <n v="62"/>
    <n v="315"/>
    <n v="25"/>
    <n v="40"/>
    <n v="18"/>
    <n v="35"/>
    <n v="118"/>
    <n v="20"/>
    <n v="30"/>
    <n v="15"/>
    <n v="23"/>
    <n v="0"/>
    <n v="15"/>
    <n v="18"/>
    <n v="15"/>
    <n v="20"/>
    <n v="0"/>
  </r>
  <r>
    <s v="186003875/3875IVD"/>
    <x v="172"/>
    <x v="4"/>
    <n v="7"/>
    <x v="0"/>
    <x v="4"/>
    <x v="13"/>
    <n v="36894.75"/>
    <s v="Wendy Noble"/>
    <x v="5"/>
    <m/>
    <m/>
    <m/>
    <m/>
    <m/>
    <m/>
    <m/>
    <m/>
    <m/>
    <n v="0"/>
    <m/>
    <m/>
    <m/>
    <m/>
    <n v="0"/>
    <n v="34"/>
    <n v="32"/>
    <n v="24"/>
    <n v="42"/>
    <n v="132"/>
    <n v="29"/>
    <n v="25"/>
    <n v="17"/>
    <n v="26"/>
    <n v="0"/>
    <n v="15"/>
    <n v="20"/>
    <n v="15"/>
    <n v="20"/>
    <n v="0"/>
  </r>
  <r>
    <s v="186003875/3875IVD"/>
    <x v="172"/>
    <x v="4"/>
    <n v="7"/>
    <x v="0"/>
    <x v="4"/>
    <x v="13"/>
    <n v="36894.75"/>
    <s v="Wendy Noble"/>
    <x v="6"/>
    <n v="0"/>
    <n v="0"/>
    <n v="0"/>
    <n v="0"/>
    <n v="0"/>
    <n v="0"/>
    <n v="0"/>
    <n v="0"/>
    <n v="0"/>
    <n v="0"/>
    <n v="0"/>
    <n v="0"/>
    <n v="0"/>
    <n v="0"/>
    <n v="0"/>
    <n v="17"/>
    <n v="20"/>
    <n v="20"/>
    <n v="11"/>
    <n v="68"/>
    <n v="9"/>
    <n v="0"/>
    <n v="9"/>
    <n v="12"/>
    <m/>
    <n v="7"/>
    <n v="0"/>
    <n v="0"/>
    <n v="0"/>
    <m/>
  </r>
  <r>
    <s v="186003875/3875IVD"/>
    <x v="172"/>
    <x v="4"/>
    <m/>
    <x v="0"/>
    <x v="4"/>
    <x v="13"/>
    <n v="36894.75"/>
    <s v="Wendy Noble"/>
    <x v="7"/>
    <m/>
    <m/>
    <m/>
    <m/>
    <m/>
    <m/>
    <m/>
    <m/>
    <m/>
    <m/>
    <m/>
    <m/>
    <m/>
    <m/>
    <m/>
    <n v="0"/>
    <n v="0"/>
    <n v="0"/>
    <n v="0"/>
    <n v="0"/>
    <n v="0"/>
    <n v="0"/>
    <n v="19"/>
    <n v="21"/>
    <n v="0"/>
    <n v="0"/>
    <n v="0"/>
    <n v="0"/>
    <n v="0"/>
    <n v="0"/>
  </r>
  <r>
    <s v="186003875/3875IVD"/>
    <x v="172"/>
    <x v="4"/>
    <n v="7"/>
    <x v="0"/>
    <x v="4"/>
    <x v="13"/>
    <n v="36894.75"/>
    <s v="Wendy Noble"/>
    <x v="8"/>
    <n v="0"/>
    <n v="0"/>
    <n v="0"/>
    <n v="0"/>
    <m/>
    <n v="2"/>
    <n v="7"/>
    <n v="1"/>
    <n v="8"/>
    <n v="0"/>
    <n v="21"/>
    <n v="37"/>
    <n v="25"/>
    <n v="36"/>
    <n v="36"/>
    <n v="25"/>
    <n v="34"/>
    <n v="27"/>
    <n v="27"/>
    <m/>
    <n v="16"/>
    <n v="23"/>
    <n v="18"/>
    <n v="20"/>
    <m/>
    <n v="5"/>
    <n v="-15"/>
    <n v="-30"/>
    <n v="-50"/>
    <m/>
  </r>
  <r>
    <s v="186003875/3875IVD"/>
    <x v="172"/>
    <x v="4"/>
    <n v="7"/>
    <x v="0"/>
    <x v="4"/>
    <x v="13"/>
    <n v="36894.75"/>
    <s v="Wendy Noble"/>
    <x v="9"/>
    <n v="0"/>
    <n v="0"/>
    <n v="0"/>
    <n v="0"/>
    <m/>
    <n v="2"/>
    <n v="7"/>
    <n v="1"/>
    <n v="8"/>
    <n v="0"/>
    <n v="21"/>
    <n v="37"/>
    <n v="25"/>
    <n v="36"/>
    <n v="36"/>
    <n v="25"/>
    <n v="34"/>
    <n v="27"/>
    <n v="27"/>
    <m/>
    <n v="16"/>
    <n v="23"/>
    <n v="18"/>
    <n v="20"/>
    <m/>
    <n v="20"/>
    <n v="18"/>
    <n v="18"/>
    <n v="18"/>
    <m/>
  </r>
  <r>
    <s v="186003875/3875IVD"/>
    <x v="172"/>
    <x v="4"/>
    <n v="7"/>
    <x v="0"/>
    <x v="4"/>
    <x v="13"/>
    <n v="36894.75"/>
    <s v="Wendy Noble"/>
    <x v="10"/>
    <n v="0"/>
    <n v="0"/>
    <n v="0"/>
    <n v="0"/>
    <n v="0"/>
    <n v="93098.32"/>
    <n v="325844.12"/>
    <n v="46549.16"/>
    <n v="372393.28"/>
    <n v="0"/>
    <n v="977532.3600000001"/>
    <n v="1722318.9200000002"/>
    <n v="1256827.32"/>
    <n v="1328211"/>
    <n v="1328211"/>
    <n v="922368.75"/>
    <n v="1254421.5"/>
    <n v="996158.25"/>
    <n v="996158.25"/>
    <m/>
    <n v="590316"/>
    <n v="848579.25"/>
    <n v="664105.5"/>
    <n v="737895"/>
    <m/>
    <n v="737895"/>
    <n v="664105.5"/>
    <n v="664105.5"/>
    <n v="664105.5"/>
    <m/>
  </r>
  <r>
    <s v="186003875/3875IVD"/>
    <x v="172"/>
    <x v="4"/>
    <n v="7"/>
    <x v="0"/>
    <x v="4"/>
    <x v="13"/>
    <n v="36894.75"/>
    <s v="Wendy Noble"/>
    <x v="11"/>
    <m/>
    <m/>
    <m/>
    <m/>
    <n v="0"/>
    <m/>
    <m/>
    <m/>
    <m/>
    <n v="0"/>
    <n v="977532.3600000001"/>
    <n v="1722318.9200000002"/>
    <n v="1256827.32"/>
    <n v="1328211"/>
    <n v="1328211"/>
    <n v="922368.75"/>
    <n v="1254421.5"/>
    <n v="996158.25"/>
    <n v="996158.25"/>
    <m/>
    <n v="590316"/>
    <n v="848579.25"/>
    <n v="664105.5"/>
    <n v="737895"/>
    <m/>
    <n v="184473.75"/>
    <n v="0"/>
    <n v="0"/>
    <n v="0"/>
    <m/>
  </r>
  <r>
    <s v="186003875/3875IVD"/>
    <x v="172"/>
    <x v="4"/>
    <n v="7"/>
    <x v="0"/>
    <x v="4"/>
    <x v="13"/>
    <n v="36894.75"/>
    <s v="Wendy Noble"/>
    <x v="12"/>
    <m/>
    <m/>
    <m/>
    <m/>
    <m/>
    <m/>
    <m/>
    <m/>
    <m/>
    <m/>
    <m/>
    <m/>
    <n v="55"/>
    <n v="62"/>
    <n v="117"/>
    <n v="25"/>
    <n v="40"/>
    <n v="18"/>
    <n v="35"/>
    <n v="118"/>
    <n v="20"/>
    <n v="30"/>
    <n v="15"/>
    <n v="23"/>
    <n v="0"/>
    <n v="15"/>
    <n v="18"/>
    <n v="15"/>
    <n v="20"/>
    <n v="0"/>
  </r>
  <r>
    <s v="186004490/4490IVD"/>
    <x v="173"/>
    <x v="4"/>
    <n v="13"/>
    <x v="0"/>
    <x v="4"/>
    <x v="14"/>
    <n v="61382.65"/>
    <s v="Wendy Noble"/>
    <x v="0"/>
    <m/>
    <m/>
    <m/>
    <m/>
    <m/>
    <m/>
    <m/>
    <m/>
    <m/>
    <n v="0"/>
    <n v="0"/>
    <n v="0"/>
    <n v="-45"/>
    <n v="-25"/>
    <n v="-70"/>
    <n v="0"/>
    <n v="0"/>
    <n v="0"/>
    <n v="0"/>
    <m/>
    <n v="0"/>
    <n v="0"/>
    <n v="0"/>
    <n v="0"/>
    <m/>
    <n v="-15"/>
    <n v="-7"/>
    <n v="-5"/>
    <n v="-3"/>
    <m/>
  </r>
  <r>
    <s v="186004490/4490IVD"/>
    <x v="173"/>
    <x v="4"/>
    <n v="13"/>
    <x v="0"/>
    <x v="4"/>
    <x v="14"/>
    <n v="61382.65"/>
    <s v="Wendy Noble"/>
    <x v="1"/>
    <m/>
    <m/>
    <m/>
    <m/>
    <m/>
    <m/>
    <m/>
    <m/>
    <m/>
    <n v="0"/>
    <m/>
    <m/>
    <n v="-10"/>
    <n v="-5"/>
    <n v="-15"/>
    <n v="0"/>
    <n v="0"/>
    <n v="0"/>
    <n v="0"/>
    <m/>
    <n v="0"/>
    <n v="0"/>
    <n v="0"/>
    <n v="0"/>
    <m/>
    <n v="0"/>
    <n v="0"/>
    <n v="0"/>
    <n v="0"/>
    <m/>
  </r>
  <r>
    <s v="186004490/4490IVD"/>
    <x v="173"/>
    <x v="4"/>
    <n v="13"/>
    <x v="0"/>
    <x v="4"/>
    <x v="14"/>
    <n v="61382.65"/>
    <s v="Wendy Noble"/>
    <x v="2"/>
    <m/>
    <m/>
    <m/>
    <m/>
    <m/>
    <m/>
    <m/>
    <m/>
    <m/>
    <n v="0"/>
    <m/>
    <m/>
    <n v="0"/>
    <n v="0"/>
    <n v="0"/>
    <n v="46"/>
    <n v="30"/>
    <n v="26"/>
    <n v="12"/>
    <n v="114"/>
    <n v="15"/>
    <n v="20"/>
    <n v="25"/>
    <n v="25"/>
    <n v="0"/>
    <n v="0"/>
    <n v="0"/>
    <n v="0"/>
    <n v="0"/>
    <n v="0"/>
  </r>
  <r>
    <s v="186004490/4490IVD"/>
    <x v="173"/>
    <x v="4"/>
    <n v="13"/>
    <x v="0"/>
    <x v="4"/>
    <x v="14"/>
    <n v="61382.65"/>
    <s v="Wendy Noble"/>
    <x v="3"/>
    <n v="0"/>
    <n v="0"/>
    <n v="0"/>
    <n v="0"/>
    <m/>
    <n v="0"/>
    <n v="0"/>
    <n v="0"/>
    <n v="0"/>
    <m/>
    <n v="0"/>
    <n v="0"/>
    <n v="0"/>
    <n v="0"/>
    <m/>
    <n v="46"/>
    <n v="30"/>
    <n v="30"/>
    <n v="30"/>
    <n v="136"/>
    <n v="15"/>
    <n v="15"/>
    <n v="15"/>
    <n v="15"/>
    <n v="0"/>
    <n v="15"/>
    <n v="7"/>
    <n v="5"/>
    <n v="3"/>
    <n v="0"/>
  </r>
  <r>
    <s v="186004490/4490IVD"/>
    <x v="173"/>
    <x v="4"/>
    <n v="13"/>
    <x v="0"/>
    <x v="4"/>
    <x v="14"/>
    <n v="61382.65"/>
    <s v="Wendy Noble"/>
    <x v="4"/>
    <m/>
    <m/>
    <m/>
    <m/>
    <m/>
    <m/>
    <m/>
    <m/>
    <m/>
    <n v="0"/>
    <n v="30"/>
    <n v="30"/>
    <n v="45"/>
    <n v="25"/>
    <n v="130"/>
    <n v="46"/>
    <n v="30"/>
    <n v="26"/>
    <n v="12"/>
    <n v="114"/>
    <n v="15"/>
    <n v="20"/>
    <n v="25"/>
    <n v="25"/>
    <n v="0"/>
    <n v="15"/>
    <n v="7"/>
    <n v="5"/>
    <n v="3"/>
    <n v="0"/>
  </r>
  <r>
    <s v="186004490/4490IVD"/>
    <x v="173"/>
    <x v="4"/>
    <n v="13"/>
    <x v="0"/>
    <x v="4"/>
    <x v="14"/>
    <n v="61382.65"/>
    <s v="Wendy Noble"/>
    <x v="5"/>
    <m/>
    <m/>
    <m/>
    <m/>
    <m/>
    <m/>
    <m/>
    <m/>
    <m/>
    <n v="0"/>
    <m/>
    <m/>
    <m/>
    <m/>
    <n v="0"/>
    <n v="24"/>
    <n v="28"/>
    <n v="26"/>
    <n v="20"/>
    <n v="98"/>
    <n v="20"/>
    <n v="31"/>
    <n v="18"/>
    <n v="29"/>
    <n v="0"/>
    <n v="15"/>
    <n v="15"/>
    <n v="5"/>
    <n v="5"/>
    <n v="0"/>
  </r>
  <r>
    <s v="186004490/4490IVD"/>
    <x v="173"/>
    <x v="4"/>
    <n v="13"/>
    <x v="0"/>
    <x v="4"/>
    <x v="14"/>
    <n v="61382.65"/>
    <s v="Wendy Noble"/>
    <x v="6"/>
    <n v="0"/>
    <n v="0"/>
    <n v="0"/>
    <n v="0"/>
    <n v="0"/>
    <n v="0"/>
    <n v="0"/>
    <n v="0"/>
    <n v="0"/>
    <n v="0"/>
    <n v="0"/>
    <n v="0"/>
    <n v="0"/>
    <n v="0"/>
    <n v="0"/>
    <n v="10"/>
    <n v="13"/>
    <n v="10"/>
    <n v="8"/>
    <n v="41"/>
    <n v="5"/>
    <n v="0"/>
    <n v="3"/>
    <n v="2"/>
    <m/>
    <n v="1"/>
    <n v="0"/>
    <n v="0"/>
    <n v="0"/>
    <m/>
  </r>
  <r>
    <s v="186004490/4490IVD"/>
    <x v="173"/>
    <x v="4"/>
    <m/>
    <x v="0"/>
    <x v="4"/>
    <x v="14"/>
    <n v="61382.65"/>
    <s v="Wendy Noble"/>
    <x v="7"/>
    <m/>
    <m/>
    <m/>
    <m/>
    <m/>
    <m/>
    <m/>
    <m/>
    <m/>
    <m/>
    <m/>
    <m/>
    <m/>
    <m/>
    <m/>
    <n v="0"/>
    <n v="0"/>
    <n v="0"/>
    <n v="0"/>
    <n v="0"/>
    <n v="0"/>
    <n v="0"/>
    <n v="18"/>
    <n v="22"/>
    <n v="0"/>
    <n v="0"/>
    <n v="0"/>
    <n v="0"/>
    <n v="0"/>
    <n v="0"/>
  </r>
  <r>
    <s v="186004490/4490IVD"/>
    <x v="173"/>
    <x v="4"/>
    <n v="13"/>
    <x v="0"/>
    <x v="4"/>
    <x v="14"/>
    <n v="61382.65"/>
    <s v="Wendy Noble"/>
    <x v="8"/>
    <n v="21"/>
    <n v="12"/>
    <n v="16"/>
    <n v="14"/>
    <m/>
    <n v="12"/>
    <n v="20"/>
    <n v="16"/>
    <n v="5"/>
    <n v="0"/>
    <n v="22"/>
    <n v="12"/>
    <n v="19"/>
    <n v="5"/>
    <n v="5"/>
    <n v="20"/>
    <n v="25"/>
    <n v="28"/>
    <n v="22"/>
    <m/>
    <n v="18"/>
    <n v="9"/>
    <n v="15"/>
    <n v="17"/>
    <m/>
    <n v="2"/>
    <n v="-13"/>
    <n v="-18"/>
    <n v="-23"/>
    <m/>
  </r>
  <r>
    <s v="186004490/4490IVD"/>
    <x v="173"/>
    <x v="4"/>
    <n v="13"/>
    <x v="0"/>
    <x v="4"/>
    <x v="14"/>
    <n v="61382.65"/>
    <s v="Wendy Noble"/>
    <x v="9"/>
    <n v="21"/>
    <n v="12"/>
    <n v="16"/>
    <n v="14"/>
    <m/>
    <n v="12"/>
    <n v="20"/>
    <n v="16"/>
    <n v="5"/>
    <n v="0"/>
    <n v="22"/>
    <n v="12"/>
    <n v="19"/>
    <n v="5"/>
    <n v="5"/>
    <n v="20"/>
    <n v="25"/>
    <n v="28"/>
    <n v="22"/>
    <m/>
    <n v="18"/>
    <n v="9"/>
    <n v="15"/>
    <n v="17"/>
    <m/>
    <n v="17"/>
    <n v="9"/>
    <n v="9"/>
    <n v="7"/>
    <m/>
  </r>
  <r>
    <s v="186004490/4490IVD"/>
    <x v="173"/>
    <x v="4"/>
    <n v="13"/>
    <x v="0"/>
    <x v="4"/>
    <x v="14"/>
    <n v="61382.65"/>
    <s v="Wendy Noble"/>
    <x v="10"/>
    <n v="1495047.75"/>
    <n v="854313"/>
    <n v="1139084"/>
    <n v="996698.5"/>
    <n v="0"/>
    <n v="854313"/>
    <n v="1423855"/>
    <n v="1139084"/>
    <n v="355963.75"/>
    <n v="0"/>
    <n v="1566240.5"/>
    <n v="854313"/>
    <n v="1067891.25"/>
    <n v="306913.25"/>
    <n v="306913.25"/>
    <n v="1227653"/>
    <n v="1534566.25"/>
    <n v="1718714.2"/>
    <n v="1350418.3"/>
    <m/>
    <n v="1104887.7"/>
    <n v="552443.85"/>
    <n v="920739.75"/>
    <n v="1043505.05"/>
    <m/>
    <n v="1043505.05"/>
    <n v="552443.85"/>
    <n v="552443.85"/>
    <n v="429678.55"/>
    <m/>
  </r>
  <r>
    <s v="186004490/4490IVD"/>
    <x v="173"/>
    <x v="4"/>
    <n v="13"/>
    <x v="0"/>
    <x v="4"/>
    <x v="14"/>
    <n v="61382.65"/>
    <s v="Wendy Noble"/>
    <x v="11"/>
    <m/>
    <m/>
    <m/>
    <m/>
    <n v="0"/>
    <m/>
    <m/>
    <m/>
    <m/>
    <n v="0"/>
    <n v="1566240.5"/>
    <n v="854313"/>
    <n v="1067891.25"/>
    <n v="306913.25"/>
    <n v="306913.25"/>
    <n v="1227653"/>
    <n v="1534566.25"/>
    <n v="1718714.2"/>
    <n v="1350418.3"/>
    <m/>
    <n v="1104887.7"/>
    <n v="552443.85"/>
    <n v="920739.75"/>
    <n v="1043505.05"/>
    <m/>
    <n v="122765.3"/>
    <n v="0"/>
    <n v="0"/>
    <n v="0"/>
    <m/>
  </r>
  <r>
    <s v="186004490/4490IVD"/>
    <x v="173"/>
    <x v="4"/>
    <n v="13"/>
    <x v="0"/>
    <x v="4"/>
    <x v="14"/>
    <n v="61382.65"/>
    <s v="Wendy Noble"/>
    <x v="12"/>
    <m/>
    <m/>
    <m/>
    <m/>
    <m/>
    <m/>
    <m/>
    <m/>
    <m/>
    <m/>
    <m/>
    <m/>
    <n v="45"/>
    <n v="25"/>
    <n v="70"/>
    <n v="46"/>
    <n v="30"/>
    <n v="26"/>
    <n v="12"/>
    <n v="114"/>
    <n v="15"/>
    <n v="20"/>
    <n v="25"/>
    <n v="25"/>
    <n v="0"/>
    <n v="15"/>
    <n v="7"/>
    <n v="5"/>
    <n v="3"/>
    <n v="0"/>
  </r>
  <r>
    <s v="186004813/4815/4817"/>
    <x v="174"/>
    <x v="0"/>
    <n v="0"/>
    <x v="0"/>
    <x v="6"/>
    <x v="15"/>
    <n v="150325.70000000001"/>
    <s v="Stephen Connor"/>
    <x v="0"/>
    <m/>
    <m/>
    <m/>
    <m/>
    <m/>
    <m/>
    <m/>
    <m/>
    <m/>
    <n v="0"/>
    <n v="0"/>
    <n v="0"/>
    <n v="-22"/>
    <n v="-8"/>
    <n v="-30"/>
    <n v="0"/>
    <n v="0"/>
    <n v="0"/>
    <n v="0"/>
    <m/>
    <n v="0"/>
    <n v="0"/>
    <n v="0"/>
    <n v="0"/>
    <m/>
    <n v="0"/>
    <n v="0"/>
    <n v="0"/>
    <n v="0"/>
    <m/>
  </r>
  <r>
    <s v="186004813/4815/4817"/>
    <x v="174"/>
    <x v="0"/>
    <n v="0"/>
    <x v="0"/>
    <x v="6"/>
    <x v="15"/>
    <n v="150325.70000000001"/>
    <s v="Stephen Connor"/>
    <x v="1"/>
    <m/>
    <m/>
    <m/>
    <m/>
    <m/>
    <m/>
    <m/>
    <m/>
    <m/>
    <n v="0"/>
    <m/>
    <m/>
    <n v="0"/>
    <n v="0"/>
    <n v="0"/>
    <n v="0"/>
    <n v="0"/>
    <n v="0"/>
    <n v="0"/>
    <m/>
    <n v="0"/>
    <n v="0"/>
    <n v="0"/>
    <n v="0"/>
    <m/>
    <n v="0"/>
    <n v="0"/>
    <n v="0"/>
    <n v="0"/>
    <m/>
  </r>
  <r>
    <s v="186004813/4815/4817"/>
    <x v="174"/>
    <x v="0"/>
    <n v="0"/>
    <x v="0"/>
    <x v="6"/>
    <x v="15"/>
    <n v="150325.70000000001"/>
    <s v="Stephen Connor"/>
    <x v="2"/>
    <m/>
    <m/>
    <m/>
    <m/>
    <m/>
    <m/>
    <m/>
    <m/>
    <m/>
    <n v="0"/>
    <m/>
    <m/>
    <n v="0"/>
    <n v="0"/>
    <n v="0"/>
    <n v="0"/>
    <n v="0"/>
    <n v="0"/>
    <n v="0"/>
    <n v="0"/>
    <n v="0"/>
    <n v="0"/>
    <n v="0"/>
    <n v="0"/>
    <n v="0"/>
    <n v="0"/>
    <n v="0"/>
    <n v="0"/>
    <n v="0"/>
    <n v="0"/>
  </r>
  <r>
    <s v="186004813/4815/4817"/>
    <x v="174"/>
    <x v="0"/>
    <n v="0"/>
    <x v="0"/>
    <x v="6"/>
    <x v="15"/>
    <n v="150325.70000000001"/>
    <s v="Stephen Connor"/>
    <x v="3"/>
    <n v="0"/>
    <n v="0"/>
    <n v="0"/>
    <n v="0"/>
    <m/>
    <n v="0"/>
    <n v="0"/>
    <n v="0"/>
    <n v="0"/>
    <m/>
    <n v="0"/>
    <n v="0"/>
    <n v="0"/>
    <n v="0"/>
    <m/>
    <n v="0"/>
    <n v="0"/>
    <n v="0"/>
    <n v="0"/>
    <n v="0"/>
    <n v="0"/>
    <n v="0"/>
    <n v="0"/>
    <n v="0"/>
    <n v="0"/>
    <n v="0"/>
    <n v="0"/>
    <n v="0"/>
    <n v="0"/>
    <n v="0"/>
  </r>
  <r>
    <s v="186004813/4815/4817"/>
    <x v="174"/>
    <x v="0"/>
    <n v="0"/>
    <x v="0"/>
    <x v="6"/>
    <x v="15"/>
    <n v="150325.70000000001"/>
    <s v="Stephen Connor"/>
    <x v="4"/>
    <m/>
    <m/>
    <m/>
    <m/>
    <m/>
    <m/>
    <m/>
    <m/>
    <m/>
    <n v="0"/>
    <n v="0"/>
    <n v="0"/>
    <n v="0"/>
    <n v="0"/>
    <n v="0"/>
    <n v="0"/>
    <n v="0"/>
    <n v="0"/>
    <n v="0"/>
    <n v="0"/>
    <n v="0"/>
    <n v="0"/>
    <n v="0"/>
    <n v="0"/>
    <n v="0"/>
    <n v="0"/>
    <n v="0"/>
    <n v="0"/>
    <n v="0"/>
    <n v="0"/>
  </r>
  <r>
    <s v="186004813/4815/4817"/>
    <x v="174"/>
    <x v="0"/>
    <n v="0"/>
    <x v="0"/>
    <x v="6"/>
    <x v="15"/>
    <n v="150325.70000000001"/>
    <s v="Stephen Connor"/>
    <x v="5"/>
    <n v="0"/>
    <n v="0"/>
    <n v="26"/>
    <n v="47"/>
    <m/>
    <n v="24"/>
    <n v="34"/>
    <n v="33"/>
    <n v="33"/>
    <n v="0"/>
    <n v="37"/>
    <n v="18"/>
    <n v="14"/>
    <n v="0"/>
    <n v="69"/>
    <n v="5"/>
    <n v="1"/>
    <n v="1"/>
    <n v="3"/>
    <n v="10"/>
    <n v="3"/>
    <n v="0"/>
    <n v="0"/>
    <n v="2"/>
    <n v="0"/>
    <n v="0"/>
    <n v="0"/>
    <n v="0"/>
    <n v="0"/>
    <n v="0"/>
  </r>
  <r>
    <s v="186004813/4815/4817"/>
    <x v="174"/>
    <x v="0"/>
    <n v="0"/>
    <x v="0"/>
    <x v="6"/>
    <x v="15"/>
    <n v="150325.70000000001"/>
    <s v="Stephen Connor"/>
    <x v="6"/>
    <n v="0"/>
    <n v="0"/>
    <n v="0"/>
    <n v="0"/>
    <n v="0"/>
    <n v="0"/>
    <n v="0"/>
    <n v="0"/>
    <n v="0"/>
    <n v="0"/>
    <n v="0"/>
    <n v="0"/>
    <n v="0"/>
    <n v="0"/>
    <n v="0"/>
    <n v="5"/>
    <n v="2"/>
    <n v="1"/>
    <n v="0"/>
    <n v="8"/>
    <n v="0"/>
    <n v="0"/>
    <n v="0"/>
    <n v="0"/>
    <m/>
    <n v="0"/>
    <n v="0"/>
    <n v="0"/>
    <n v="0"/>
    <m/>
  </r>
  <r>
    <s v="186004813/4815/4817"/>
    <x v="174"/>
    <x v="0"/>
    <m/>
    <x v="0"/>
    <x v="6"/>
    <x v="15"/>
    <n v="150325.70000000001"/>
    <s v="Stephen Connor"/>
    <x v="7"/>
    <m/>
    <m/>
    <m/>
    <m/>
    <m/>
    <m/>
    <m/>
    <m/>
    <m/>
    <m/>
    <m/>
    <m/>
    <m/>
    <m/>
    <m/>
    <n v="0"/>
    <n v="0"/>
    <n v="0"/>
    <n v="0"/>
    <n v="0"/>
    <n v="0"/>
    <n v="0"/>
    <n v="0"/>
    <n v="0"/>
    <n v="0"/>
    <n v="0"/>
    <n v="0"/>
    <n v="0"/>
    <n v="0"/>
    <n v="0"/>
  </r>
  <r>
    <s v="186004813/4815/4817"/>
    <x v="174"/>
    <x v="0"/>
    <n v="0"/>
    <x v="0"/>
    <x v="6"/>
    <x v="15"/>
    <n v="150325.70000000001"/>
    <s v="Stephen Connor"/>
    <x v="8"/>
    <n v="0"/>
    <n v="0"/>
    <n v="0"/>
    <n v="0"/>
    <m/>
    <n v="3"/>
    <n v="1"/>
    <n v="6"/>
    <n v="0"/>
    <n v="0"/>
    <n v="1"/>
    <n v="15"/>
    <n v="19"/>
    <n v="7"/>
    <n v="7"/>
    <n v="2"/>
    <n v="1"/>
    <n v="0"/>
    <n v="0"/>
    <m/>
    <n v="0"/>
    <n v="0"/>
    <n v="0"/>
    <n v="0"/>
    <m/>
    <n v="0"/>
    <n v="0"/>
    <n v="0"/>
    <n v="0"/>
    <m/>
  </r>
  <r>
    <s v="186004813/4815/4817"/>
    <x v="174"/>
    <x v="0"/>
    <n v="0"/>
    <x v="0"/>
    <x v="6"/>
    <x v="15"/>
    <n v="150325.70000000001"/>
    <s v="Stephen Connor"/>
    <x v="9"/>
    <n v="0"/>
    <n v="0"/>
    <n v="0"/>
    <n v="0"/>
    <m/>
    <n v="3"/>
    <n v="1"/>
    <n v="6"/>
    <n v="0"/>
    <n v="0"/>
    <n v="1"/>
    <n v="15"/>
    <n v="19"/>
    <n v="7"/>
    <n v="7"/>
    <n v="2"/>
    <n v="1"/>
    <n v="0"/>
    <n v="0"/>
    <m/>
    <n v="0"/>
    <n v="0"/>
    <n v="0"/>
    <n v="0"/>
    <m/>
    <n v="0"/>
    <n v="0"/>
    <n v="0"/>
    <n v="0"/>
    <m/>
  </r>
  <r>
    <s v="186004813/4815/4817"/>
    <x v="174"/>
    <x v="0"/>
    <n v="0"/>
    <x v="0"/>
    <x v="6"/>
    <x v="15"/>
    <n v="150325.70000000001"/>
    <s v="Stephen Connor"/>
    <x v="10"/>
    <n v="0"/>
    <n v="0"/>
    <n v="0"/>
    <n v="0"/>
    <n v="0"/>
    <n v="505298.04"/>
    <n v="168432.68"/>
    <n v="1010596.08"/>
    <n v="0"/>
    <n v="0"/>
    <n v="168432.68"/>
    <n v="2526490.1999999997"/>
    <n v="1852759.48"/>
    <n v="1052279.9000000001"/>
    <n v="1052279.9000000001"/>
    <n v="300651.40000000002"/>
    <n v="150325.70000000001"/>
    <n v="0"/>
    <n v="0"/>
    <m/>
    <n v="0"/>
    <n v="0"/>
    <n v="0"/>
    <n v="0"/>
    <m/>
    <n v="0"/>
    <n v="0"/>
    <n v="0"/>
    <n v="0"/>
    <m/>
  </r>
  <r>
    <s v="186004813/4815/4817"/>
    <x v="174"/>
    <x v="0"/>
    <n v="0"/>
    <x v="0"/>
    <x v="6"/>
    <x v="15"/>
    <n v="150325.70000000001"/>
    <s v="Stephen Connor"/>
    <x v="11"/>
    <m/>
    <m/>
    <m/>
    <m/>
    <n v="0"/>
    <m/>
    <m/>
    <m/>
    <m/>
    <n v="0"/>
    <n v="168432.68"/>
    <n v="2526490.1999999997"/>
    <n v="1852759.48"/>
    <n v="1052279.9000000001"/>
    <n v="1052279.9000000001"/>
    <n v="300651.40000000002"/>
    <n v="150325.70000000001"/>
    <n v="0"/>
    <n v="0"/>
    <m/>
    <n v="0"/>
    <n v="0"/>
    <n v="0"/>
    <n v="0"/>
    <m/>
    <n v="0"/>
    <n v="0"/>
    <n v="0"/>
    <n v="0"/>
    <m/>
  </r>
  <r>
    <s v="186004813/4815/4817"/>
    <x v="174"/>
    <x v="0"/>
    <n v="0"/>
    <x v="0"/>
    <x v="6"/>
    <x v="15"/>
    <n v="150325.70000000001"/>
    <s v="Stephen Connor"/>
    <x v="12"/>
    <m/>
    <m/>
    <m/>
    <m/>
    <m/>
    <m/>
    <m/>
    <m/>
    <m/>
    <m/>
    <m/>
    <m/>
    <n v="22"/>
    <n v="8"/>
    <n v="30"/>
    <n v="0"/>
    <n v="0"/>
    <m/>
    <n v="0"/>
    <n v="0"/>
    <n v="0"/>
    <n v="0"/>
    <n v="0"/>
    <n v="0"/>
    <n v="0"/>
    <n v="0"/>
    <n v="0"/>
    <n v="0"/>
    <n v="0"/>
    <n v="0"/>
  </r>
  <r>
    <s v="186005453/5453IVD"/>
    <x v="175"/>
    <x v="4"/>
    <n v="21"/>
    <x v="0"/>
    <x v="4"/>
    <x v="14"/>
    <n v="71362.33"/>
    <s v="Wendy Noble"/>
    <x v="0"/>
    <m/>
    <m/>
    <m/>
    <m/>
    <m/>
    <m/>
    <m/>
    <m/>
    <m/>
    <n v="0"/>
    <n v="0"/>
    <n v="0"/>
    <n v="-65"/>
    <n v="-65"/>
    <n v="-130"/>
    <n v="0"/>
    <n v="0"/>
    <n v="0"/>
    <n v="0"/>
    <m/>
    <n v="0"/>
    <n v="0"/>
    <n v="0"/>
    <n v="0"/>
    <m/>
    <n v="-80"/>
    <n v="-70"/>
    <n v="-60"/>
    <n v="-60"/>
    <m/>
  </r>
  <r>
    <s v="186005453/5453IVD"/>
    <x v="175"/>
    <x v="4"/>
    <n v="21"/>
    <x v="0"/>
    <x v="4"/>
    <x v="14"/>
    <n v="71362.33"/>
    <s v="Wendy Noble"/>
    <x v="1"/>
    <m/>
    <m/>
    <m/>
    <m/>
    <m/>
    <m/>
    <m/>
    <m/>
    <m/>
    <n v="0"/>
    <m/>
    <m/>
    <n v="0"/>
    <n v="0"/>
    <n v="0"/>
    <n v="0"/>
    <n v="0"/>
    <n v="0"/>
    <n v="0"/>
    <m/>
    <n v="0"/>
    <n v="0"/>
    <n v="0"/>
    <n v="0"/>
    <m/>
    <n v="0"/>
    <n v="0"/>
    <n v="0"/>
    <n v="0"/>
    <m/>
  </r>
  <r>
    <s v="186005453/5453IVD"/>
    <x v="175"/>
    <x v="4"/>
    <n v="21"/>
    <x v="0"/>
    <x v="4"/>
    <x v="14"/>
    <n v="71362.33"/>
    <s v="Wendy Noble"/>
    <x v="2"/>
    <m/>
    <m/>
    <m/>
    <m/>
    <m/>
    <m/>
    <m/>
    <m/>
    <m/>
    <n v="0"/>
    <m/>
    <m/>
    <n v="0"/>
    <n v="0"/>
    <n v="0"/>
    <n v="74"/>
    <n v="97"/>
    <n v="89"/>
    <n v="95"/>
    <n v="355"/>
    <n v="86"/>
    <n v="90"/>
    <n v="80"/>
    <n v="38"/>
    <n v="0"/>
    <n v="0"/>
    <n v="0"/>
    <n v="0"/>
    <n v="0"/>
    <n v="0"/>
  </r>
  <r>
    <s v="186005453/5453IVD"/>
    <x v="175"/>
    <x v="4"/>
    <n v="21"/>
    <x v="0"/>
    <x v="4"/>
    <x v="14"/>
    <n v="71362.33"/>
    <s v="Wendy Noble"/>
    <x v="3"/>
    <n v="0"/>
    <n v="0"/>
    <n v="0"/>
    <n v="0"/>
    <m/>
    <n v="0"/>
    <n v="0"/>
    <n v="0"/>
    <n v="0"/>
    <m/>
    <n v="0"/>
    <n v="0"/>
    <n v="0"/>
    <n v="0"/>
    <m/>
    <n v="73"/>
    <n v="75"/>
    <n v="80"/>
    <n v="95"/>
    <n v="323"/>
    <n v="86"/>
    <n v="90"/>
    <n v="90"/>
    <n v="104"/>
    <n v="0"/>
    <n v="80"/>
    <n v="70"/>
    <n v="60"/>
    <n v="60"/>
    <n v="0"/>
  </r>
  <r>
    <s v="186005453/5453IVD"/>
    <x v="175"/>
    <x v="4"/>
    <n v="21"/>
    <x v="0"/>
    <x v="4"/>
    <x v="14"/>
    <n v="71362.33"/>
    <s v="Wendy Noble"/>
    <x v="4"/>
    <m/>
    <m/>
    <m/>
    <m/>
    <m/>
    <m/>
    <m/>
    <m/>
    <m/>
    <n v="0"/>
    <n v="60"/>
    <n v="52"/>
    <n v="65"/>
    <n v="65"/>
    <n v="242"/>
    <n v="74"/>
    <n v="97"/>
    <n v="89"/>
    <n v="95"/>
    <n v="355"/>
    <n v="86"/>
    <n v="90"/>
    <n v="80"/>
    <n v="38"/>
    <n v="0"/>
    <n v="80"/>
    <n v="70"/>
    <n v="60"/>
    <n v="60"/>
    <n v="0"/>
  </r>
  <r>
    <s v="186005453/5453IVD"/>
    <x v="175"/>
    <x v="4"/>
    <n v="21"/>
    <x v="0"/>
    <x v="4"/>
    <x v="14"/>
    <n v="71362.33"/>
    <s v="Wendy Noble"/>
    <x v="5"/>
    <m/>
    <m/>
    <m/>
    <m/>
    <m/>
    <m/>
    <m/>
    <m/>
    <m/>
    <n v="0"/>
    <m/>
    <m/>
    <m/>
    <m/>
    <n v="0"/>
    <n v="70"/>
    <n v="75"/>
    <n v="91"/>
    <n v="99"/>
    <n v="335"/>
    <n v="80"/>
    <n v="74"/>
    <n v="56"/>
    <n v="85"/>
    <n v="0"/>
    <n v="75"/>
    <n v="75"/>
    <n v="65"/>
    <n v="60"/>
    <n v="0"/>
  </r>
  <r>
    <s v="186005453/5453IVD"/>
    <x v="175"/>
    <x v="4"/>
    <n v="21"/>
    <x v="0"/>
    <x v="4"/>
    <x v="14"/>
    <n v="71362.33"/>
    <s v="Wendy Noble"/>
    <x v="6"/>
    <n v="0"/>
    <n v="0"/>
    <n v="0"/>
    <n v="0"/>
    <n v="0"/>
    <n v="0"/>
    <n v="0"/>
    <n v="0"/>
    <n v="0"/>
    <n v="0"/>
    <n v="0"/>
    <n v="0"/>
    <n v="0"/>
    <n v="0"/>
    <n v="0"/>
    <n v="21"/>
    <n v="38"/>
    <n v="41"/>
    <n v="34"/>
    <n v="134"/>
    <n v="26"/>
    <n v="0"/>
    <n v="19"/>
    <n v="17"/>
    <m/>
    <n v="14"/>
    <n v="0"/>
    <n v="0"/>
    <n v="0"/>
    <m/>
  </r>
  <r>
    <s v="186005453/5453IVD"/>
    <x v="175"/>
    <x v="4"/>
    <m/>
    <x v="0"/>
    <x v="4"/>
    <x v="14"/>
    <n v="71362.33"/>
    <s v="Wendy Noble"/>
    <x v="7"/>
    <m/>
    <m/>
    <m/>
    <m/>
    <m/>
    <m/>
    <m/>
    <m/>
    <m/>
    <m/>
    <m/>
    <m/>
    <m/>
    <m/>
    <m/>
    <n v="0"/>
    <n v="0"/>
    <n v="0"/>
    <n v="0"/>
    <n v="0"/>
    <n v="0"/>
    <n v="0"/>
    <n v="60"/>
    <n v="78"/>
    <n v="0"/>
    <n v="0"/>
    <n v="0"/>
    <n v="0"/>
    <n v="0"/>
    <n v="0"/>
  </r>
  <r>
    <s v="186005453/5453IVD"/>
    <x v="175"/>
    <x v="4"/>
    <n v="21"/>
    <x v="0"/>
    <x v="4"/>
    <x v="14"/>
    <n v="71362.33"/>
    <s v="Wendy Noble"/>
    <x v="8"/>
    <n v="0"/>
    <n v="0"/>
    <n v="0"/>
    <n v="0"/>
    <m/>
    <n v="0"/>
    <n v="0"/>
    <n v="11"/>
    <n v="5"/>
    <n v="0"/>
    <n v="19"/>
    <n v="14"/>
    <n v="21"/>
    <n v="5"/>
    <n v="5"/>
    <n v="10"/>
    <n v="32"/>
    <n v="31"/>
    <n v="28"/>
    <m/>
    <n v="33"/>
    <n v="46"/>
    <n v="62"/>
    <n v="20"/>
    <m/>
    <n v="-55"/>
    <n v="-130"/>
    <n v="-195"/>
    <n v="-255"/>
    <m/>
  </r>
  <r>
    <s v="186005453/5453IVD"/>
    <x v="175"/>
    <x v="4"/>
    <n v="21"/>
    <x v="0"/>
    <x v="4"/>
    <x v="14"/>
    <n v="71362.33"/>
    <s v="Wendy Noble"/>
    <x v="9"/>
    <n v="0"/>
    <n v="0"/>
    <n v="0"/>
    <n v="0"/>
    <m/>
    <n v="0"/>
    <n v="0"/>
    <n v="11"/>
    <n v="5"/>
    <n v="0"/>
    <n v="19"/>
    <n v="14"/>
    <n v="21"/>
    <n v="5"/>
    <n v="5"/>
    <n v="10"/>
    <n v="32"/>
    <n v="31"/>
    <n v="28"/>
    <m/>
    <n v="33"/>
    <n v="46"/>
    <n v="62"/>
    <n v="20"/>
    <m/>
    <n v="25"/>
    <n v="20"/>
    <n v="15"/>
    <n v="15"/>
    <m/>
  </r>
  <r>
    <s v="186005453/5453IVD"/>
    <x v="175"/>
    <x v="4"/>
    <n v="21"/>
    <x v="0"/>
    <x v="4"/>
    <x v="14"/>
    <n v="71362.33"/>
    <s v="Wendy Noble"/>
    <x v="10"/>
    <n v="0"/>
    <n v="0"/>
    <n v="0"/>
    <n v="0"/>
    <n v="0"/>
    <n v="0"/>
    <n v="0"/>
    <n v="925835.35000000009"/>
    <n v="420834.25"/>
    <n v="0"/>
    <n v="1599170.1500000001"/>
    <n v="1178335.9000000001"/>
    <n v="2440838.6500000004"/>
    <n v="356811.65"/>
    <n v="356811.65"/>
    <n v="713623.3"/>
    <n v="2283594.56"/>
    <n v="2212232.23"/>
    <n v="1998145.24"/>
    <m/>
    <n v="2354956.89"/>
    <n v="3282667.18"/>
    <n v="4424464.46"/>
    <n v="1427246.6"/>
    <m/>
    <n v="1784058.25"/>
    <n v="1427246.6"/>
    <n v="1070434.95"/>
    <n v="1070434.95"/>
    <m/>
  </r>
  <r>
    <s v="186005453/5453IVD"/>
    <x v="175"/>
    <x v="4"/>
    <n v="21"/>
    <x v="0"/>
    <x v="4"/>
    <x v="14"/>
    <n v="71362.33"/>
    <s v="Wendy Noble"/>
    <x v="11"/>
    <m/>
    <m/>
    <m/>
    <m/>
    <n v="0"/>
    <m/>
    <m/>
    <m/>
    <m/>
    <n v="0"/>
    <n v="1599170.1500000001"/>
    <n v="1178335.9000000001"/>
    <n v="2440838.6500000004"/>
    <n v="356811.65"/>
    <n v="356811.65"/>
    <n v="713623.3"/>
    <n v="2283594.56"/>
    <n v="2212232.23"/>
    <n v="1998145.24"/>
    <m/>
    <n v="2354956.89"/>
    <n v="3282667.18"/>
    <n v="4424464.46"/>
    <n v="1427246.6"/>
    <m/>
    <n v="0"/>
    <n v="0"/>
    <n v="0"/>
    <n v="0"/>
    <m/>
  </r>
  <r>
    <s v="186005453/5453IVD"/>
    <x v="175"/>
    <x v="4"/>
    <n v="21"/>
    <x v="0"/>
    <x v="4"/>
    <x v="14"/>
    <n v="71362.33"/>
    <s v="Wendy Noble"/>
    <x v="12"/>
    <m/>
    <m/>
    <m/>
    <m/>
    <m/>
    <m/>
    <m/>
    <m/>
    <m/>
    <m/>
    <m/>
    <m/>
    <n v="65"/>
    <n v="65"/>
    <n v="130"/>
    <n v="74"/>
    <n v="97"/>
    <n v="89"/>
    <n v="95"/>
    <n v="355"/>
    <n v="86"/>
    <n v="90"/>
    <n v="80"/>
    <n v="38"/>
    <n v="0"/>
    <n v="80"/>
    <n v="70"/>
    <n v="60"/>
    <n v="60"/>
    <n v="0"/>
  </r>
  <r>
    <s v="186005814-16"/>
    <x v="176"/>
    <x v="0"/>
    <n v="6"/>
    <x v="0"/>
    <x v="6"/>
    <x v="15"/>
    <n v="147586.93"/>
    <s v="Stephen Connor"/>
    <x v="0"/>
    <m/>
    <m/>
    <m/>
    <m/>
    <m/>
    <m/>
    <m/>
    <m/>
    <m/>
    <n v="0"/>
    <n v="0"/>
    <n v="0"/>
    <n v="-20"/>
    <n v="-55"/>
    <n v="-75"/>
    <n v="0"/>
    <n v="0"/>
    <n v="0"/>
    <n v="0"/>
    <m/>
    <n v="0"/>
    <n v="0"/>
    <n v="0"/>
    <n v="0"/>
    <m/>
    <n v="0"/>
    <n v="0"/>
    <n v="0"/>
    <n v="0"/>
    <m/>
  </r>
  <r>
    <s v="186005814-16"/>
    <x v="176"/>
    <x v="0"/>
    <n v="6"/>
    <x v="0"/>
    <x v="6"/>
    <x v="15"/>
    <n v="147586.93"/>
    <s v="Stephen Connor"/>
    <x v="1"/>
    <m/>
    <m/>
    <m/>
    <m/>
    <m/>
    <m/>
    <m/>
    <m/>
    <m/>
    <n v="0"/>
    <m/>
    <m/>
    <n v="0"/>
    <n v="0"/>
    <n v="0"/>
    <n v="0"/>
    <n v="0"/>
    <n v="0"/>
    <n v="0"/>
    <m/>
    <n v="0"/>
    <n v="0"/>
    <n v="0"/>
    <n v="0"/>
    <m/>
    <n v="0"/>
    <n v="0"/>
    <n v="0"/>
    <n v="0"/>
    <m/>
  </r>
  <r>
    <s v="186005814-16"/>
    <x v="176"/>
    <x v="0"/>
    <n v="6"/>
    <x v="0"/>
    <x v="6"/>
    <x v="15"/>
    <n v="147586.93"/>
    <s v="Stephen Connor"/>
    <x v="2"/>
    <m/>
    <m/>
    <m/>
    <m/>
    <m/>
    <m/>
    <m/>
    <m/>
    <m/>
    <n v="0"/>
    <m/>
    <m/>
    <n v="0"/>
    <n v="0"/>
    <n v="0"/>
    <n v="28"/>
    <n v="38"/>
    <n v="18"/>
    <n v="28"/>
    <n v="112"/>
    <n v="35"/>
    <n v="30"/>
    <n v="0"/>
    <n v="0"/>
    <n v="0"/>
    <n v="0"/>
    <n v="0"/>
    <n v="0"/>
    <n v="0"/>
    <n v="0"/>
  </r>
  <r>
    <s v="186005814-16"/>
    <x v="176"/>
    <x v="0"/>
    <n v="6"/>
    <x v="0"/>
    <x v="6"/>
    <x v="15"/>
    <n v="147586.93"/>
    <s v="Stephen Connor"/>
    <x v="3"/>
    <n v="0"/>
    <n v="0"/>
    <n v="0"/>
    <n v="0"/>
    <m/>
    <n v="0"/>
    <n v="0"/>
    <n v="0"/>
    <n v="0"/>
    <m/>
    <n v="0"/>
    <n v="0"/>
    <n v="0"/>
    <n v="0"/>
    <m/>
    <n v="25"/>
    <n v="37"/>
    <n v="39"/>
    <n v="41"/>
    <n v="142"/>
    <n v="30"/>
    <n v="28"/>
    <n v="20"/>
    <n v="15"/>
    <n v="0"/>
    <n v="0"/>
    <n v="0"/>
    <n v="0"/>
    <n v="0"/>
    <n v="0"/>
  </r>
  <r>
    <s v="186005814-16"/>
    <x v="176"/>
    <x v="0"/>
    <n v="6"/>
    <x v="0"/>
    <x v="6"/>
    <x v="15"/>
    <n v="147586.93"/>
    <s v="Stephen Connor"/>
    <x v="4"/>
    <m/>
    <m/>
    <m/>
    <m/>
    <m/>
    <m/>
    <m/>
    <m/>
    <m/>
    <n v="0"/>
    <n v="0"/>
    <n v="0"/>
    <n v="0"/>
    <n v="0"/>
    <n v="0"/>
    <n v="28"/>
    <n v="38"/>
    <n v="18"/>
    <n v="28"/>
    <n v="112"/>
    <n v="35"/>
    <n v="30"/>
    <n v="0"/>
    <n v="0"/>
    <n v="0"/>
    <n v="0"/>
    <n v="0"/>
    <n v="0"/>
    <n v="0"/>
    <n v="0"/>
  </r>
  <r>
    <s v="186005814-16"/>
    <x v="176"/>
    <x v="0"/>
    <n v="6"/>
    <x v="0"/>
    <x v="6"/>
    <x v="15"/>
    <n v="147586.93"/>
    <s v="Stephen Connor"/>
    <x v="5"/>
    <n v="0"/>
    <n v="0"/>
    <n v="26"/>
    <n v="47"/>
    <m/>
    <n v="24"/>
    <n v="34"/>
    <n v="33"/>
    <n v="33"/>
    <n v="0"/>
    <n v="37"/>
    <n v="18"/>
    <n v="14"/>
    <n v="0"/>
    <n v="69"/>
    <n v="22"/>
    <n v="23"/>
    <n v="28"/>
    <n v="30"/>
    <n v="103"/>
    <n v="23"/>
    <n v="20"/>
    <n v="4"/>
    <n v="7"/>
    <n v="0"/>
    <n v="5"/>
    <n v="0"/>
    <n v="0"/>
    <n v="0"/>
    <n v="0"/>
  </r>
  <r>
    <s v="186005814-16"/>
    <x v="176"/>
    <x v="0"/>
    <n v="6"/>
    <x v="0"/>
    <x v="6"/>
    <x v="15"/>
    <n v="147586.93"/>
    <s v="Stephen Connor"/>
    <x v="6"/>
    <n v="0"/>
    <n v="0"/>
    <n v="0"/>
    <n v="0"/>
    <n v="0"/>
    <n v="0"/>
    <n v="0"/>
    <n v="0"/>
    <n v="0"/>
    <n v="0"/>
    <n v="0"/>
    <n v="0"/>
    <n v="0"/>
    <n v="0"/>
    <n v="0"/>
    <n v="5"/>
    <n v="12"/>
    <n v="10"/>
    <n v="18"/>
    <n v="45"/>
    <n v="19"/>
    <n v="0"/>
    <n v="9"/>
    <n v="8"/>
    <m/>
    <n v="3"/>
    <n v="0"/>
    <n v="0"/>
    <n v="0"/>
    <m/>
  </r>
  <r>
    <s v="186005814-16"/>
    <x v="176"/>
    <x v="0"/>
    <m/>
    <x v="0"/>
    <x v="6"/>
    <x v="15"/>
    <n v="147586.93"/>
    <s v="Stephen Connor"/>
    <x v="7"/>
    <m/>
    <m/>
    <m/>
    <m/>
    <m/>
    <m/>
    <m/>
    <m/>
    <m/>
    <m/>
    <m/>
    <m/>
    <m/>
    <m/>
    <m/>
    <n v="0"/>
    <n v="0"/>
    <n v="0"/>
    <n v="0"/>
    <n v="0"/>
    <n v="0"/>
    <n v="0"/>
    <n v="-4"/>
    <n v="-3"/>
    <n v="0"/>
    <n v="0"/>
    <n v="0"/>
    <n v="0"/>
    <n v="0"/>
    <n v="0"/>
  </r>
  <r>
    <s v="186005814-16"/>
    <x v="176"/>
    <x v="0"/>
    <n v="6"/>
    <x v="0"/>
    <x v="6"/>
    <x v="15"/>
    <n v="147586.93"/>
    <s v="Stephen Connor"/>
    <x v="8"/>
    <m/>
    <m/>
    <m/>
    <m/>
    <m/>
    <m/>
    <m/>
    <m/>
    <m/>
    <n v="0"/>
    <n v="0"/>
    <n v="0"/>
    <n v="0"/>
    <n v="13"/>
    <n v="13"/>
    <n v="10"/>
    <n v="25"/>
    <n v="16"/>
    <n v="7"/>
    <m/>
    <n v="13"/>
    <n v="9"/>
    <n v="7"/>
    <n v="6"/>
    <m/>
    <n v="1"/>
    <n v="1"/>
    <n v="1"/>
    <n v="1"/>
    <m/>
  </r>
  <r>
    <s v="186005814-16"/>
    <x v="176"/>
    <x v="0"/>
    <n v="6"/>
    <x v="0"/>
    <x v="6"/>
    <x v="15"/>
    <n v="147586.93"/>
    <s v="Stephen Connor"/>
    <x v="9"/>
    <m/>
    <m/>
    <m/>
    <m/>
    <m/>
    <m/>
    <m/>
    <m/>
    <m/>
    <n v="0"/>
    <n v="0"/>
    <n v="0"/>
    <n v="0"/>
    <n v="13"/>
    <n v="13"/>
    <n v="10"/>
    <n v="25"/>
    <n v="16"/>
    <n v="7"/>
    <m/>
    <n v="13"/>
    <n v="9"/>
    <n v="7"/>
    <n v="6"/>
    <m/>
    <n v="1"/>
    <n v="1"/>
    <n v="1"/>
    <n v="1"/>
    <m/>
  </r>
  <r>
    <s v="186005814-16"/>
    <x v="176"/>
    <x v="0"/>
    <n v="6"/>
    <x v="0"/>
    <x v="6"/>
    <x v="15"/>
    <n v="147586.93"/>
    <s v="Stephen Connor"/>
    <x v="10"/>
    <n v="0"/>
    <n v="0"/>
    <n v="0"/>
    <n v="0"/>
    <n v="0"/>
    <n v="0"/>
    <n v="0"/>
    <n v="0"/>
    <n v="0"/>
    <n v="0"/>
    <n v="0"/>
    <n v="0"/>
    <n v="0"/>
    <n v="1918630.0899999999"/>
    <n v="1918630.0899999999"/>
    <n v="1475869.2999999998"/>
    <n v="3689673.25"/>
    <n v="2361390.88"/>
    <n v="1033108.51"/>
    <m/>
    <n v="1918630.0899999999"/>
    <n v="1328282.3699999999"/>
    <n v="1033108.51"/>
    <n v="885521.58"/>
    <m/>
    <n v="147586.93"/>
    <n v="147586.93"/>
    <n v="147586.93"/>
    <n v="147586.93"/>
    <m/>
  </r>
  <r>
    <s v="186005814-16"/>
    <x v="176"/>
    <x v="0"/>
    <n v="6"/>
    <x v="0"/>
    <x v="6"/>
    <x v="15"/>
    <n v="147586.93"/>
    <s v="Stephen Connor"/>
    <x v="11"/>
    <m/>
    <m/>
    <m/>
    <m/>
    <n v="0"/>
    <m/>
    <m/>
    <m/>
    <m/>
    <n v="0"/>
    <n v="0"/>
    <n v="0"/>
    <n v="0"/>
    <n v="1918630.0899999999"/>
    <n v="1918630.0899999999"/>
    <n v="1475869.2999999998"/>
    <n v="3689673.25"/>
    <n v="2361390.88"/>
    <n v="1033108.51"/>
    <m/>
    <n v="1918630.0899999999"/>
    <n v="1328282.3699999999"/>
    <n v="1033108.51"/>
    <n v="885521.58"/>
    <m/>
    <n v="147586.93"/>
    <n v="147586.93"/>
    <n v="147586.93"/>
    <n v="147586.93"/>
    <m/>
  </r>
  <r>
    <s v="186005814-16"/>
    <x v="176"/>
    <x v="0"/>
    <n v="6"/>
    <x v="0"/>
    <x v="6"/>
    <x v="15"/>
    <n v="147586.93"/>
    <s v="Stephen Connor"/>
    <x v="12"/>
    <m/>
    <m/>
    <m/>
    <m/>
    <m/>
    <m/>
    <m/>
    <m/>
    <m/>
    <m/>
    <m/>
    <m/>
    <n v="20"/>
    <n v="55"/>
    <n v="75"/>
    <n v="28"/>
    <n v="38"/>
    <n v="18"/>
    <n v="28"/>
    <n v="112"/>
    <n v="35"/>
    <n v="30"/>
    <n v="0"/>
    <n v="0"/>
    <n v="0"/>
    <n v="0"/>
    <n v="0"/>
    <n v="0"/>
    <n v="0"/>
    <n v="0"/>
  </r>
  <r>
    <s v="186005833/5833IVD"/>
    <x v="177"/>
    <x v="4"/>
    <n v="23"/>
    <x v="0"/>
    <x v="4"/>
    <x v="13"/>
    <n v="39634.22"/>
    <s v="Wendy Noble"/>
    <x v="0"/>
    <m/>
    <m/>
    <m/>
    <m/>
    <m/>
    <m/>
    <m/>
    <m/>
    <m/>
    <n v="0"/>
    <n v="0"/>
    <n v="0"/>
    <n v="-46"/>
    <n v="-45"/>
    <n v="-91"/>
    <n v="0"/>
    <n v="0"/>
    <n v="0"/>
    <n v="0"/>
    <m/>
    <n v="0"/>
    <n v="0"/>
    <n v="0"/>
    <n v="0"/>
    <m/>
    <n v="-90"/>
    <n v="-90"/>
    <n v="-100"/>
    <n v="-30"/>
    <m/>
  </r>
  <r>
    <s v="186005833/5833IVD"/>
    <x v="177"/>
    <x v="4"/>
    <n v="23"/>
    <x v="0"/>
    <x v="4"/>
    <x v="13"/>
    <n v="39634.22"/>
    <s v="Wendy Noble"/>
    <x v="1"/>
    <m/>
    <m/>
    <m/>
    <m/>
    <m/>
    <m/>
    <m/>
    <m/>
    <m/>
    <n v="0"/>
    <m/>
    <m/>
    <n v="0"/>
    <n v="-10"/>
    <n v="-10"/>
    <n v="0"/>
    <n v="0"/>
    <n v="0"/>
    <n v="0"/>
    <m/>
    <n v="0"/>
    <n v="0"/>
    <n v="0"/>
    <n v="0"/>
    <m/>
    <n v="0"/>
    <n v="0"/>
    <n v="0"/>
    <n v="0"/>
    <m/>
  </r>
  <r>
    <s v="186005833/5833IVD"/>
    <x v="177"/>
    <x v="4"/>
    <n v="23"/>
    <x v="0"/>
    <x v="4"/>
    <x v="13"/>
    <n v="39634.22"/>
    <s v="Wendy Noble"/>
    <x v="2"/>
    <m/>
    <m/>
    <m/>
    <m/>
    <m/>
    <m/>
    <m/>
    <m/>
    <m/>
    <n v="0"/>
    <m/>
    <m/>
    <n v="0"/>
    <n v="0"/>
    <n v="0"/>
    <n v="45"/>
    <n v="59"/>
    <n v="60"/>
    <n v="28"/>
    <n v="192"/>
    <n v="67"/>
    <n v="75"/>
    <n v="62"/>
    <n v="105"/>
    <n v="0"/>
    <n v="0"/>
    <n v="0"/>
    <n v="0"/>
    <n v="0"/>
    <n v="0"/>
  </r>
  <r>
    <s v="186005833/5833IVD"/>
    <x v="177"/>
    <x v="4"/>
    <n v="23"/>
    <x v="0"/>
    <x v="4"/>
    <x v="13"/>
    <n v="39634.22"/>
    <s v="Wendy Noble"/>
    <x v="3"/>
    <n v="0"/>
    <n v="0"/>
    <n v="0"/>
    <n v="0"/>
    <m/>
    <n v="0"/>
    <n v="0"/>
    <n v="0"/>
    <n v="0"/>
    <m/>
    <n v="0"/>
    <n v="0"/>
    <n v="0"/>
    <n v="0"/>
    <m/>
    <n v="45"/>
    <n v="54"/>
    <n v="57"/>
    <n v="75"/>
    <n v="231"/>
    <n v="65"/>
    <n v="61"/>
    <n v="55"/>
    <n v="75"/>
    <n v="0"/>
    <n v="90"/>
    <n v="90"/>
    <n v="100"/>
    <n v="30"/>
    <n v="0"/>
  </r>
  <r>
    <s v="186005833/5833IVD"/>
    <x v="177"/>
    <x v="4"/>
    <n v="23"/>
    <x v="0"/>
    <x v="4"/>
    <x v="13"/>
    <n v="39634.22"/>
    <s v="Wendy Noble"/>
    <x v="4"/>
    <m/>
    <m/>
    <m/>
    <m/>
    <m/>
    <m/>
    <m/>
    <m/>
    <m/>
    <n v="0"/>
    <n v="0"/>
    <n v="0"/>
    <n v="0"/>
    <n v="37"/>
    <n v="37"/>
    <n v="45"/>
    <n v="59"/>
    <n v="60"/>
    <n v="28"/>
    <n v="192"/>
    <n v="67"/>
    <n v="75"/>
    <n v="62"/>
    <n v="105"/>
    <n v="0"/>
    <n v="90"/>
    <n v="90"/>
    <n v="100"/>
    <n v="30"/>
    <n v="0"/>
  </r>
  <r>
    <s v="186005833/5833IVD"/>
    <x v="177"/>
    <x v="4"/>
    <n v="23"/>
    <x v="0"/>
    <x v="4"/>
    <x v="13"/>
    <n v="39634.22"/>
    <s v="Wendy Noble"/>
    <x v="5"/>
    <n v="0"/>
    <n v="0"/>
    <n v="0"/>
    <n v="0"/>
    <m/>
    <n v="0"/>
    <n v="0"/>
    <n v="0"/>
    <n v="0"/>
    <n v="0"/>
    <n v="0"/>
    <n v="2"/>
    <n v="16"/>
    <n v="38"/>
    <n v="56"/>
    <n v="36"/>
    <n v="48"/>
    <n v="49"/>
    <n v="57"/>
    <n v="190"/>
    <n v="72"/>
    <n v="55"/>
    <n v="79"/>
    <n v="93"/>
    <n v="0"/>
    <n v="75"/>
    <n v="80"/>
    <n v="70"/>
    <n v="75"/>
    <n v="0"/>
  </r>
  <r>
    <s v="186005833/5833IVD"/>
    <x v="177"/>
    <x v="4"/>
    <n v="23"/>
    <x v="0"/>
    <x v="4"/>
    <x v="13"/>
    <n v="39634.22"/>
    <s v="Wendy Noble"/>
    <x v="6"/>
    <n v="0"/>
    <n v="0"/>
    <n v="0"/>
    <n v="0"/>
    <n v="0"/>
    <n v="0"/>
    <n v="0"/>
    <n v="0"/>
    <n v="0"/>
    <n v="0"/>
    <n v="0"/>
    <n v="0"/>
    <n v="0"/>
    <n v="0"/>
    <n v="0"/>
    <n v="12"/>
    <n v="12"/>
    <n v="20"/>
    <n v="18"/>
    <n v="62"/>
    <n v="22"/>
    <n v="0"/>
    <n v="26"/>
    <n v="21"/>
    <m/>
    <n v="23"/>
    <n v="0"/>
    <n v="0"/>
    <n v="0"/>
    <m/>
  </r>
  <r>
    <s v="186005833/5833IVD"/>
    <x v="177"/>
    <x v="4"/>
    <m/>
    <x v="0"/>
    <x v="4"/>
    <x v="13"/>
    <n v="39634.22"/>
    <s v="Wendy Noble"/>
    <x v="7"/>
    <m/>
    <m/>
    <m/>
    <m/>
    <m/>
    <m/>
    <m/>
    <m/>
    <m/>
    <m/>
    <m/>
    <m/>
    <m/>
    <m/>
    <m/>
    <n v="0"/>
    <n v="0"/>
    <n v="0"/>
    <n v="0"/>
    <n v="0"/>
    <n v="0"/>
    <n v="0"/>
    <n v="83"/>
    <n v="85"/>
    <n v="0"/>
    <n v="0"/>
    <n v="0"/>
    <n v="0"/>
    <n v="0"/>
    <n v="0"/>
  </r>
  <r>
    <s v="186005833/5833IVD"/>
    <x v="177"/>
    <x v="4"/>
    <n v="23"/>
    <x v="0"/>
    <x v="4"/>
    <x v="13"/>
    <n v="39634.22"/>
    <s v="Wendy Noble"/>
    <x v="8"/>
    <n v="0"/>
    <n v="0"/>
    <n v="0"/>
    <n v="0"/>
    <m/>
    <n v="0"/>
    <n v="0"/>
    <n v="0"/>
    <n v="28"/>
    <n v="0"/>
    <n v="0"/>
    <n v="0"/>
    <n v="22"/>
    <n v="28"/>
    <n v="28"/>
    <n v="29"/>
    <n v="40"/>
    <n v="52"/>
    <n v="22"/>
    <m/>
    <n v="13"/>
    <n v="31"/>
    <n v="11"/>
    <n v="27"/>
    <m/>
    <n v="-48"/>
    <n v="-128"/>
    <n v="-198"/>
    <n v="-273"/>
    <m/>
  </r>
  <r>
    <s v="186005833/5833IVD"/>
    <x v="177"/>
    <x v="4"/>
    <n v="23"/>
    <x v="0"/>
    <x v="4"/>
    <x v="13"/>
    <n v="39634.22"/>
    <s v="Wendy Noble"/>
    <x v="9"/>
    <n v="0"/>
    <n v="0"/>
    <n v="0"/>
    <n v="0"/>
    <m/>
    <n v="0"/>
    <n v="0"/>
    <n v="0"/>
    <n v="28"/>
    <n v="0"/>
    <n v="0"/>
    <n v="0"/>
    <n v="22"/>
    <n v="28"/>
    <n v="28"/>
    <n v="29"/>
    <n v="40"/>
    <n v="52"/>
    <n v="22"/>
    <m/>
    <n v="13"/>
    <n v="31"/>
    <n v="11"/>
    <n v="27"/>
    <m/>
    <n v="42"/>
    <n v="52"/>
    <n v="82"/>
    <n v="37"/>
    <m/>
  </r>
  <r>
    <s v="186005833/5833IVD"/>
    <x v="177"/>
    <x v="4"/>
    <n v="23"/>
    <x v="0"/>
    <x v="4"/>
    <x v="13"/>
    <n v="39634.22"/>
    <s v="Wendy Noble"/>
    <x v="10"/>
    <n v="0"/>
    <n v="0"/>
    <n v="0"/>
    <n v="0"/>
    <n v="0"/>
    <n v="0"/>
    <n v="0"/>
    <n v="0"/>
    <n v="1302000"/>
    <n v="0"/>
    <n v="0"/>
    <n v="0"/>
    <n v="1209000"/>
    <n v="1109758.1600000001"/>
    <n v="1109758.1600000001"/>
    <n v="1149392.3800000001"/>
    <n v="1585368.8"/>
    <n v="2060979.44"/>
    <n v="871952.84000000008"/>
    <m/>
    <n v="515244.86"/>
    <n v="1228660.82"/>
    <n v="435976.42000000004"/>
    <n v="1070123.94"/>
    <m/>
    <n v="1664637.24"/>
    <n v="2060979.44"/>
    <n v="3250006.04"/>
    <n v="1466466.1400000001"/>
    <m/>
  </r>
  <r>
    <s v="186005833/5833IVD"/>
    <x v="177"/>
    <x v="4"/>
    <n v="23"/>
    <x v="0"/>
    <x v="4"/>
    <x v="13"/>
    <n v="39634.22"/>
    <s v="Wendy Noble"/>
    <x v="11"/>
    <m/>
    <m/>
    <m/>
    <m/>
    <n v="0"/>
    <m/>
    <m/>
    <m/>
    <m/>
    <n v="0"/>
    <n v="0"/>
    <n v="0"/>
    <n v="1209000"/>
    <n v="1109758.1600000001"/>
    <n v="1109758.1600000001"/>
    <n v="1149392.3800000001"/>
    <n v="1585368.8"/>
    <n v="2060979.44"/>
    <n v="871952.84000000008"/>
    <m/>
    <n v="515244.86"/>
    <n v="1228660.82"/>
    <n v="435976.42000000004"/>
    <n v="1070123.94"/>
    <m/>
    <n v="0"/>
    <n v="0"/>
    <n v="0"/>
    <n v="0"/>
    <m/>
  </r>
  <r>
    <s v="186005833/5833IVD"/>
    <x v="177"/>
    <x v="4"/>
    <n v="23"/>
    <x v="0"/>
    <x v="4"/>
    <x v="13"/>
    <n v="39634.22"/>
    <s v="Wendy Noble"/>
    <x v="12"/>
    <m/>
    <m/>
    <m/>
    <m/>
    <m/>
    <m/>
    <m/>
    <m/>
    <m/>
    <m/>
    <m/>
    <m/>
    <n v="46"/>
    <n v="45"/>
    <n v="91"/>
    <n v="45"/>
    <n v="59"/>
    <n v="60"/>
    <n v="28"/>
    <n v="192"/>
    <n v="67"/>
    <n v="75"/>
    <n v="62"/>
    <n v="105"/>
    <n v="0"/>
    <n v="90"/>
    <n v="90"/>
    <n v="100"/>
    <n v="30"/>
    <n v="0"/>
  </r>
  <r>
    <s v="186007214-16"/>
    <x v="178"/>
    <x v="0"/>
    <n v="6"/>
    <x v="0"/>
    <x v="6"/>
    <x v="15"/>
    <n v="147586.93"/>
    <s v="Stephen Connor"/>
    <x v="0"/>
    <m/>
    <m/>
    <m/>
    <m/>
    <m/>
    <m/>
    <m/>
    <m/>
    <m/>
    <n v="0"/>
    <n v="0"/>
    <n v="0"/>
    <n v="0"/>
    <n v="0"/>
    <n v="0"/>
    <n v="0"/>
    <n v="0"/>
    <n v="0"/>
    <n v="0"/>
    <m/>
    <n v="0"/>
    <n v="0"/>
    <n v="0"/>
    <n v="0"/>
    <m/>
    <n v="-30"/>
    <n v="-35"/>
    <n v="-32"/>
    <n v="-16"/>
    <m/>
  </r>
  <r>
    <s v="186007214-16"/>
    <x v="178"/>
    <x v="0"/>
    <n v="6"/>
    <x v="0"/>
    <x v="6"/>
    <x v="15"/>
    <n v="147586.93"/>
    <s v="Stephen Connor"/>
    <x v="1"/>
    <m/>
    <m/>
    <m/>
    <m/>
    <m/>
    <m/>
    <m/>
    <m/>
    <m/>
    <n v="0"/>
    <m/>
    <m/>
    <n v="0"/>
    <n v="0"/>
    <n v="0"/>
    <n v="0"/>
    <n v="0"/>
    <n v="0"/>
    <n v="0"/>
    <m/>
    <n v="0"/>
    <n v="0"/>
    <n v="0"/>
    <n v="0"/>
    <m/>
    <n v="0"/>
    <n v="0"/>
    <n v="0"/>
    <n v="0"/>
    <m/>
  </r>
  <r>
    <s v="186007214-16"/>
    <x v="178"/>
    <x v="0"/>
    <n v="6"/>
    <x v="0"/>
    <x v="6"/>
    <x v="15"/>
    <n v="147586.93"/>
    <s v="Stephen Connor"/>
    <x v="2"/>
    <m/>
    <m/>
    <m/>
    <m/>
    <m/>
    <m/>
    <m/>
    <m/>
    <m/>
    <n v="0"/>
    <m/>
    <m/>
    <n v="0"/>
    <n v="0"/>
    <n v="0"/>
    <n v="0"/>
    <n v="0"/>
    <n v="0"/>
    <n v="0"/>
    <n v="0"/>
    <n v="0"/>
    <n v="0"/>
    <n v="43"/>
    <n v="48"/>
    <n v="0"/>
    <n v="0"/>
    <n v="0"/>
    <n v="0"/>
    <n v="0"/>
    <n v="0"/>
  </r>
  <r>
    <s v="186007214-16"/>
    <x v="178"/>
    <x v="0"/>
    <n v="6"/>
    <x v="0"/>
    <x v="6"/>
    <x v="15"/>
    <n v="147586.93"/>
    <s v="Stephen Connor"/>
    <x v="3"/>
    <n v="0"/>
    <n v="0"/>
    <n v="0"/>
    <n v="0"/>
    <m/>
    <n v="0"/>
    <n v="0"/>
    <n v="0"/>
    <n v="0"/>
    <m/>
    <n v="0"/>
    <n v="0"/>
    <n v="0"/>
    <n v="0"/>
    <m/>
    <n v="0"/>
    <n v="0"/>
    <n v="0"/>
    <n v="0"/>
    <n v="0"/>
    <n v="0"/>
    <n v="0"/>
    <n v="0"/>
    <n v="0"/>
    <n v="0"/>
    <n v="30"/>
    <n v="35"/>
    <n v="32"/>
    <n v="16"/>
    <n v="0"/>
  </r>
  <r>
    <s v="186007214-16"/>
    <x v="178"/>
    <x v="0"/>
    <n v="6"/>
    <x v="0"/>
    <x v="6"/>
    <x v="15"/>
    <n v="147586.93"/>
    <s v="Stephen Connor"/>
    <x v="4"/>
    <m/>
    <m/>
    <m/>
    <m/>
    <m/>
    <m/>
    <m/>
    <m/>
    <m/>
    <n v="0"/>
    <n v="0"/>
    <n v="0"/>
    <n v="0"/>
    <n v="0"/>
    <n v="0"/>
    <n v="0"/>
    <n v="0"/>
    <n v="0"/>
    <n v="0"/>
    <n v="0"/>
    <n v="0"/>
    <n v="0"/>
    <n v="43"/>
    <n v="48"/>
    <n v="0"/>
    <n v="30"/>
    <n v="35"/>
    <n v="32"/>
    <n v="16"/>
    <n v="0"/>
  </r>
  <r>
    <s v="186007214-16"/>
    <x v="178"/>
    <x v="0"/>
    <n v="6"/>
    <x v="0"/>
    <x v="6"/>
    <x v="15"/>
    <n v="147586.93"/>
    <s v="Stephen Connor"/>
    <x v="5"/>
    <n v="0"/>
    <n v="0"/>
    <n v="0"/>
    <n v="0"/>
    <m/>
    <n v="0"/>
    <n v="0"/>
    <n v="0"/>
    <n v="0"/>
    <n v="0"/>
    <n v="0"/>
    <n v="0"/>
    <n v="0"/>
    <n v="0"/>
    <n v="0"/>
    <n v="0"/>
    <n v="0"/>
    <n v="0"/>
    <n v="0"/>
    <n v="0"/>
    <n v="0"/>
    <n v="0"/>
    <n v="34"/>
    <n v="43"/>
    <n v="0"/>
    <n v="30"/>
    <n v="35"/>
    <n v="35"/>
    <n v="15"/>
    <n v="0"/>
  </r>
  <r>
    <s v="186007214-16"/>
    <x v="178"/>
    <x v="0"/>
    <n v="6"/>
    <x v="0"/>
    <x v="6"/>
    <x v="15"/>
    <n v="147586.93"/>
    <s v="Stephen Connor"/>
    <x v="6"/>
    <n v="0"/>
    <n v="0"/>
    <n v="0"/>
    <n v="0"/>
    <n v="0"/>
    <n v="0"/>
    <n v="0"/>
    <n v="0"/>
    <n v="0"/>
    <n v="0"/>
    <n v="0"/>
    <n v="0"/>
    <n v="0"/>
    <n v="0"/>
    <n v="0"/>
    <n v="0"/>
    <n v="0"/>
    <n v="0"/>
    <n v="0"/>
    <n v="0"/>
    <n v="0"/>
    <n v="0"/>
    <n v="18"/>
    <n v="15"/>
    <m/>
    <n v="14"/>
    <n v="0"/>
    <n v="0"/>
    <n v="0"/>
    <m/>
  </r>
  <r>
    <s v="186007214-16"/>
    <x v="178"/>
    <x v="0"/>
    <m/>
    <x v="0"/>
    <x v="6"/>
    <x v="15"/>
    <n v="147586.93"/>
    <s v="Stephen Connor"/>
    <x v="7"/>
    <m/>
    <m/>
    <m/>
    <m/>
    <m/>
    <m/>
    <m/>
    <m/>
    <m/>
    <m/>
    <m/>
    <m/>
    <m/>
    <m/>
    <m/>
    <n v="0"/>
    <n v="0"/>
    <n v="0"/>
    <n v="0"/>
    <n v="0"/>
    <n v="0"/>
    <n v="0"/>
    <n v="0"/>
    <n v="47"/>
    <n v="0"/>
    <n v="0"/>
    <n v="0"/>
    <n v="0"/>
    <n v="0"/>
    <n v="0"/>
  </r>
  <r>
    <s v="186007214-16"/>
    <x v="178"/>
    <x v="0"/>
    <n v="6"/>
    <x v="0"/>
    <x v="6"/>
    <x v="15"/>
    <n v="147586.93"/>
    <s v="Stephen Connor"/>
    <x v="8"/>
    <m/>
    <m/>
    <m/>
    <m/>
    <m/>
    <m/>
    <m/>
    <m/>
    <m/>
    <n v="0"/>
    <n v="0"/>
    <n v="0"/>
    <n v="0"/>
    <n v="0"/>
    <n v="0"/>
    <n v="0"/>
    <n v="0"/>
    <n v="0"/>
    <n v="0"/>
    <m/>
    <n v="0"/>
    <n v="0"/>
    <n v="4"/>
    <n v="4"/>
    <m/>
    <n v="-26"/>
    <n v="-61"/>
    <n v="-96"/>
    <n v="-111"/>
    <m/>
  </r>
  <r>
    <s v="186007214-16"/>
    <x v="178"/>
    <x v="0"/>
    <n v="6"/>
    <x v="0"/>
    <x v="6"/>
    <x v="15"/>
    <n v="147586.93"/>
    <s v="Stephen Connor"/>
    <x v="9"/>
    <m/>
    <m/>
    <m/>
    <m/>
    <m/>
    <m/>
    <m/>
    <m/>
    <m/>
    <n v="0"/>
    <n v="0"/>
    <n v="0"/>
    <n v="0"/>
    <n v="0"/>
    <n v="0"/>
    <n v="0"/>
    <n v="0"/>
    <n v="0"/>
    <n v="0"/>
    <m/>
    <n v="0"/>
    <n v="0"/>
    <n v="4"/>
    <n v="4"/>
    <m/>
    <n v="4"/>
    <n v="4"/>
    <n v="1"/>
    <n v="2"/>
    <m/>
  </r>
  <r>
    <s v="186007214-16"/>
    <x v="178"/>
    <x v="0"/>
    <n v="6"/>
    <x v="0"/>
    <x v="6"/>
    <x v="15"/>
    <n v="147586.93"/>
    <s v="Stephen Connor"/>
    <x v="10"/>
    <n v="0"/>
    <n v="0"/>
    <n v="0"/>
    <n v="0"/>
    <n v="0"/>
    <n v="0"/>
    <n v="0"/>
    <n v="0"/>
    <n v="0"/>
    <n v="0"/>
    <n v="0"/>
    <n v="0"/>
    <n v="0"/>
    <n v="0"/>
    <n v="0"/>
    <n v="0"/>
    <n v="0"/>
    <n v="0"/>
    <n v="0"/>
    <m/>
    <n v="0"/>
    <n v="0"/>
    <n v="590347.72"/>
    <n v="590347.72"/>
    <m/>
    <n v="590347.72"/>
    <n v="590347.72"/>
    <n v="147586.93"/>
    <n v="295173.86"/>
    <m/>
  </r>
  <r>
    <s v="186007214-16"/>
    <x v="178"/>
    <x v="0"/>
    <n v="6"/>
    <x v="0"/>
    <x v="6"/>
    <x v="15"/>
    <n v="147586.93"/>
    <s v="Stephen Connor"/>
    <x v="11"/>
    <m/>
    <m/>
    <m/>
    <m/>
    <n v="0"/>
    <m/>
    <m/>
    <m/>
    <m/>
    <n v="0"/>
    <n v="0"/>
    <n v="0"/>
    <n v="0"/>
    <n v="0"/>
    <n v="0"/>
    <n v="0"/>
    <n v="0"/>
    <n v="0"/>
    <n v="0"/>
    <m/>
    <n v="0"/>
    <n v="0"/>
    <n v="590347.72"/>
    <n v="590347.72"/>
    <m/>
    <n v="0"/>
    <n v="0"/>
    <n v="0"/>
    <n v="0"/>
    <m/>
  </r>
  <r>
    <s v="186007214-16"/>
    <x v="178"/>
    <x v="0"/>
    <n v="6"/>
    <x v="0"/>
    <x v="6"/>
    <x v="15"/>
    <n v="147586.93"/>
    <s v="Stephen Connor"/>
    <x v="12"/>
    <m/>
    <m/>
    <m/>
    <m/>
    <m/>
    <m/>
    <m/>
    <m/>
    <m/>
    <m/>
    <m/>
    <m/>
    <n v="0"/>
    <n v="0"/>
    <n v="0"/>
    <n v="0"/>
    <n v="0"/>
    <n v="0"/>
    <n v="0"/>
    <n v="0"/>
    <n v="0"/>
    <n v="0"/>
    <n v="43"/>
    <n v="48"/>
    <n v="0"/>
    <n v="30"/>
    <n v="35"/>
    <n v="32"/>
    <n v="16"/>
    <n v="0"/>
  </r>
  <r>
    <s v="186015000IVD"/>
    <x v="179"/>
    <x v="1"/>
    <m/>
    <x v="1"/>
    <x v="9"/>
    <x v="2"/>
    <n v="9072.61"/>
    <s v="Sharon Bibbo"/>
    <x v="0"/>
    <m/>
    <m/>
    <m/>
    <m/>
    <m/>
    <m/>
    <m/>
    <m/>
    <m/>
    <n v="0"/>
    <m/>
    <m/>
    <m/>
    <m/>
    <n v="0"/>
    <n v="0"/>
    <n v="0"/>
    <n v="0"/>
    <n v="0"/>
    <m/>
    <n v="0"/>
    <n v="0"/>
    <n v="0"/>
    <n v="0"/>
    <m/>
    <n v="-15"/>
    <n v="-13"/>
    <n v="-10"/>
    <n v="-10"/>
    <m/>
  </r>
  <r>
    <s v="186015000IVD"/>
    <x v="179"/>
    <x v="1"/>
    <m/>
    <x v="1"/>
    <x v="9"/>
    <x v="2"/>
    <n v="9072.61"/>
    <s v="Sharon Bibbo"/>
    <x v="1"/>
    <m/>
    <m/>
    <m/>
    <m/>
    <m/>
    <m/>
    <m/>
    <m/>
    <m/>
    <n v="0"/>
    <m/>
    <m/>
    <m/>
    <m/>
    <n v="0"/>
    <n v="0"/>
    <n v="0"/>
    <n v="0"/>
    <n v="0"/>
    <m/>
    <n v="0"/>
    <n v="0"/>
    <n v="0"/>
    <n v="0"/>
    <m/>
    <n v="9"/>
    <n v="7"/>
    <n v="3"/>
    <n v="2"/>
    <m/>
  </r>
  <r>
    <s v="186015000IVD"/>
    <x v="179"/>
    <x v="1"/>
    <m/>
    <x v="1"/>
    <x v="9"/>
    <x v="2"/>
    <n v="9072.61"/>
    <s v="Sharon Bibbo"/>
    <x v="2"/>
    <m/>
    <m/>
    <m/>
    <m/>
    <m/>
    <m/>
    <m/>
    <m/>
    <m/>
    <n v="0"/>
    <m/>
    <m/>
    <m/>
    <m/>
    <n v="0"/>
    <n v="0"/>
    <n v="0"/>
    <n v="0"/>
    <n v="25"/>
    <n v="25"/>
    <n v="0"/>
    <n v="5"/>
    <n v="5"/>
    <n v="19"/>
    <n v="0"/>
    <n v="0"/>
    <n v="0"/>
    <n v="0"/>
    <n v="0"/>
    <n v="0"/>
  </r>
  <r>
    <s v="186015000IVD"/>
    <x v="179"/>
    <x v="1"/>
    <m/>
    <x v="1"/>
    <x v="9"/>
    <x v="2"/>
    <n v="9072.61"/>
    <s v="Sharon Bibbo"/>
    <x v="3"/>
    <n v="0"/>
    <n v="0"/>
    <n v="0"/>
    <n v="0"/>
    <m/>
    <n v="0"/>
    <n v="0"/>
    <n v="0"/>
    <n v="0"/>
    <m/>
    <n v="0"/>
    <n v="0"/>
    <n v="0"/>
    <n v="0"/>
    <n v="0"/>
    <n v="0"/>
    <n v="0"/>
    <n v="0"/>
    <n v="0"/>
    <n v="0"/>
    <n v="0"/>
    <n v="0"/>
    <n v="0"/>
    <n v="0"/>
    <n v="0"/>
    <n v="6"/>
    <n v="6"/>
    <n v="7"/>
    <n v="8"/>
    <n v="0"/>
  </r>
  <r>
    <s v="186015000IVD"/>
    <x v="179"/>
    <x v="1"/>
    <m/>
    <x v="1"/>
    <x v="9"/>
    <x v="2"/>
    <n v="9072.61"/>
    <s v="Sharon Bibbo"/>
    <x v="4"/>
    <m/>
    <m/>
    <m/>
    <m/>
    <m/>
    <m/>
    <m/>
    <m/>
    <m/>
    <n v="0"/>
    <m/>
    <m/>
    <m/>
    <m/>
    <n v="0"/>
    <n v="0"/>
    <n v="0"/>
    <n v="0"/>
    <n v="25"/>
    <n v="25"/>
    <n v="0"/>
    <n v="5"/>
    <n v="5"/>
    <n v="19"/>
    <n v="0"/>
    <n v="6"/>
    <n v="6"/>
    <n v="7"/>
    <n v="8"/>
    <n v="0"/>
  </r>
  <r>
    <s v="186015000IVD"/>
    <x v="179"/>
    <x v="1"/>
    <m/>
    <x v="1"/>
    <x v="9"/>
    <x v="2"/>
    <n v="9072.61"/>
    <s v="Sharon Bibbo"/>
    <x v="5"/>
    <n v="0"/>
    <n v="0"/>
    <n v="0"/>
    <n v="0"/>
    <m/>
    <n v="0"/>
    <n v="0"/>
    <n v="0"/>
    <n v="0"/>
    <n v="0"/>
    <n v="0"/>
    <n v="0"/>
    <n v="0"/>
    <n v="0"/>
    <n v="0"/>
    <n v="0"/>
    <n v="0"/>
    <n v="0"/>
    <n v="3"/>
    <n v="3"/>
    <n v="8"/>
    <n v="4"/>
    <n v="7"/>
    <n v="23"/>
    <n v="0"/>
    <n v="10.85140562248996"/>
    <n v="12.369477911646586"/>
    <n v="12.032128514056225"/>
    <n v="14.787148594377509"/>
    <n v="0"/>
  </r>
  <r>
    <s v="186015000IVD"/>
    <x v="179"/>
    <x v="1"/>
    <m/>
    <x v="1"/>
    <x v="9"/>
    <x v="2"/>
    <n v="9072.61"/>
    <s v="Sharon Bibbo"/>
    <x v="6"/>
    <n v="0"/>
    <n v="0"/>
    <n v="0"/>
    <n v="0"/>
    <n v="0"/>
    <n v="0"/>
    <n v="0"/>
    <n v="0"/>
    <n v="0"/>
    <n v="0"/>
    <n v="0"/>
    <n v="0"/>
    <n v="0"/>
    <n v="0"/>
    <n v="0"/>
    <n v="0"/>
    <n v="0"/>
    <n v="0"/>
    <n v="0"/>
    <n v="0"/>
    <n v="1"/>
    <n v="0"/>
    <n v="1"/>
    <n v="2"/>
    <m/>
    <n v="7"/>
    <n v="0"/>
    <n v="0"/>
    <n v="0"/>
    <m/>
  </r>
  <r>
    <s v="186015000IVD"/>
    <x v="179"/>
    <x v="1"/>
    <m/>
    <x v="1"/>
    <x v="9"/>
    <x v="2"/>
    <n v="9072.61"/>
    <s v="Sharon Bibbo"/>
    <x v="7"/>
    <m/>
    <m/>
    <m/>
    <m/>
    <m/>
    <m/>
    <m/>
    <m/>
    <m/>
    <m/>
    <m/>
    <m/>
    <m/>
    <m/>
    <m/>
    <n v="0"/>
    <n v="0"/>
    <n v="0"/>
    <n v="3"/>
    <n v="0"/>
    <n v="7"/>
    <n v="10"/>
    <n v="9"/>
    <n v="17"/>
    <n v="0"/>
    <n v="0"/>
    <n v="0"/>
    <n v="0"/>
    <n v="0"/>
    <n v="0"/>
  </r>
  <r>
    <s v="186015000IVD"/>
    <x v="179"/>
    <x v="1"/>
    <n v="55"/>
    <x v="1"/>
    <x v="9"/>
    <x v="2"/>
    <n v="9072.61"/>
    <s v="Sharon Bibbo"/>
    <x v="8"/>
    <n v="0"/>
    <n v="0"/>
    <n v="0"/>
    <n v="0"/>
    <m/>
    <n v="0"/>
    <n v="0"/>
    <n v="0"/>
    <n v="0"/>
    <n v="0"/>
    <n v="0"/>
    <n v="0"/>
    <n v="0"/>
    <n v="0"/>
    <n v="0"/>
    <n v="0"/>
    <n v="0"/>
    <n v="0"/>
    <n v="22"/>
    <m/>
    <n v="15"/>
    <n v="10"/>
    <n v="6"/>
    <n v="12"/>
    <m/>
    <n v="1.1485943775100402"/>
    <n v="-11.220883534136545"/>
    <n v="-23.253012048192772"/>
    <n v="-38.040160642570285"/>
    <m/>
  </r>
  <r>
    <s v="186015000IVD"/>
    <x v="179"/>
    <x v="1"/>
    <n v="55"/>
    <x v="1"/>
    <x v="9"/>
    <x v="2"/>
    <n v="9072.61"/>
    <s v="Sharon Bibbo"/>
    <x v="9"/>
    <n v="0"/>
    <n v="0"/>
    <n v="0"/>
    <n v="0"/>
    <m/>
    <n v="0"/>
    <n v="0"/>
    <n v="0"/>
    <n v="0"/>
    <n v="0"/>
    <n v="0"/>
    <n v="0"/>
    <n v="0"/>
    <n v="0"/>
    <n v="0"/>
    <n v="0"/>
    <n v="0"/>
    <n v="0"/>
    <n v="22"/>
    <m/>
    <n v="15"/>
    <n v="10"/>
    <n v="6"/>
    <n v="12"/>
    <m/>
    <n v="16.14859437751004"/>
    <n v="16.779116465863453"/>
    <n v="14.746987951807228"/>
    <n v="9.9598393574297184"/>
    <m/>
  </r>
  <r>
    <s v="186015000IVD"/>
    <x v="179"/>
    <x v="1"/>
    <m/>
    <x v="1"/>
    <x v="9"/>
    <x v="2"/>
    <n v="9072.61"/>
    <s v="Sharon Bibbo"/>
    <x v="10"/>
    <n v="0"/>
    <n v="0"/>
    <n v="0"/>
    <n v="0"/>
    <n v="0"/>
    <n v="0"/>
    <n v="0"/>
    <n v="0"/>
    <n v="0"/>
    <n v="0"/>
    <n v="0"/>
    <n v="0"/>
    <n v="0"/>
    <n v="0"/>
    <n v="0"/>
    <n v="0"/>
    <n v="0"/>
    <n v="0"/>
    <n v="199597.42"/>
    <m/>
    <n v="136089.15000000002"/>
    <n v="90726.1"/>
    <n v="54435.66"/>
    <n v="108871.32"/>
    <m/>
    <n v="146509.89883534139"/>
    <n v="152230.37983935743"/>
    <n v="133793.67036144578"/>
    <n v="90361.738152610444"/>
    <m/>
  </r>
  <r>
    <s v="186015000IVD"/>
    <x v="179"/>
    <x v="1"/>
    <m/>
    <x v="1"/>
    <x v="9"/>
    <x v="2"/>
    <n v="9072.61"/>
    <s v="Sharon Bibbo"/>
    <x v="11"/>
    <m/>
    <m/>
    <m/>
    <m/>
    <n v="0"/>
    <m/>
    <m/>
    <m/>
    <m/>
    <n v="0"/>
    <m/>
    <m/>
    <m/>
    <m/>
    <n v="0"/>
    <n v="0"/>
    <n v="0"/>
    <n v="0"/>
    <n v="199597.42"/>
    <m/>
    <n v="136089.15000000002"/>
    <n v="90726.1"/>
    <n v="54435.66"/>
    <n v="108871.32"/>
    <m/>
    <n v="10420.748835341366"/>
    <n v="0"/>
    <n v="0"/>
    <n v="0"/>
    <m/>
  </r>
  <r>
    <s v="186015000IVD"/>
    <x v="179"/>
    <x v="1"/>
    <m/>
    <x v="1"/>
    <x v="9"/>
    <x v="2"/>
    <n v="9072.61"/>
    <s v="Sharon Bibbo"/>
    <x v="12"/>
    <m/>
    <m/>
    <m/>
    <m/>
    <m/>
    <m/>
    <m/>
    <m/>
    <m/>
    <m/>
    <m/>
    <m/>
    <m/>
    <m/>
    <n v="0"/>
    <n v="0"/>
    <n v="0"/>
    <n v="0"/>
    <n v="25"/>
    <n v="25"/>
    <n v="0"/>
    <n v="5"/>
    <n v="5"/>
    <n v="19"/>
    <n v="0"/>
    <n v="15"/>
    <n v="13"/>
    <n v="10"/>
    <n v="10"/>
    <n v="0"/>
  </r>
  <r>
    <s v="186015001IVD"/>
    <x v="180"/>
    <x v="1"/>
    <m/>
    <x v="1"/>
    <x v="10"/>
    <x v="2"/>
    <n v="8443.44"/>
    <s v="Sharon Bibbo"/>
    <x v="0"/>
    <m/>
    <m/>
    <m/>
    <m/>
    <m/>
    <m/>
    <m/>
    <m/>
    <m/>
    <n v="0"/>
    <n v="0"/>
    <n v="0"/>
    <n v="0"/>
    <n v="0"/>
    <n v="0"/>
    <n v="0"/>
    <n v="0"/>
    <n v="0"/>
    <n v="0"/>
    <m/>
    <n v="0"/>
    <n v="0"/>
    <n v="0"/>
    <n v="0"/>
    <m/>
    <n v="-16"/>
    <n v="-10"/>
    <n v="-10"/>
    <n v="-14"/>
    <m/>
  </r>
  <r>
    <s v="186015001IVD"/>
    <x v="180"/>
    <x v="1"/>
    <m/>
    <x v="1"/>
    <x v="10"/>
    <x v="2"/>
    <n v="8443.44"/>
    <s v="Sharon Bibbo"/>
    <x v="1"/>
    <m/>
    <m/>
    <m/>
    <m/>
    <m/>
    <m/>
    <m/>
    <m/>
    <m/>
    <n v="0"/>
    <m/>
    <m/>
    <n v="0"/>
    <n v="0"/>
    <m/>
    <n v="0"/>
    <n v="0"/>
    <n v="0"/>
    <n v="0"/>
    <m/>
    <n v="0"/>
    <n v="0"/>
    <n v="0"/>
    <n v="0"/>
    <m/>
    <n v="0"/>
    <n v="0"/>
    <n v="0"/>
    <n v="0"/>
    <m/>
  </r>
  <r>
    <s v="186015001IVD"/>
    <x v="180"/>
    <x v="1"/>
    <m/>
    <x v="1"/>
    <x v="10"/>
    <x v="2"/>
    <n v="8443.44"/>
    <s v="Sharon Bibbo"/>
    <x v="2"/>
    <m/>
    <m/>
    <m/>
    <m/>
    <m/>
    <m/>
    <m/>
    <m/>
    <m/>
    <n v="0"/>
    <m/>
    <m/>
    <m/>
    <n v="0"/>
    <n v="0"/>
    <n v="0"/>
    <n v="0"/>
    <n v="0"/>
    <n v="0"/>
    <n v="0"/>
    <n v="24"/>
    <n v="18"/>
    <n v="8"/>
    <n v="20"/>
    <n v="0"/>
    <n v="0"/>
    <n v="0"/>
    <n v="0"/>
    <n v="0"/>
    <n v="0"/>
  </r>
  <r>
    <s v="186015001IVD"/>
    <x v="180"/>
    <x v="1"/>
    <m/>
    <x v="1"/>
    <x v="10"/>
    <x v="2"/>
    <n v="8443.44"/>
    <s v="Sharon Bibbo"/>
    <x v="3"/>
    <n v="0"/>
    <n v="0"/>
    <n v="0"/>
    <n v="0"/>
    <m/>
    <n v="0"/>
    <n v="0"/>
    <n v="0"/>
    <n v="0"/>
    <m/>
    <n v="0"/>
    <n v="0"/>
    <n v="0"/>
    <n v="0"/>
    <m/>
    <n v="0"/>
    <n v="0"/>
    <n v="0"/>
    <n v="0"/>
    <n v="0"/>
    <n v="0"/>
    <n v="0"/>
    <n v="0"/>
    <n v="0"/>
    <n v="0"/>
    <n v="16"/>
    <n v="10"/>
    <n v="10"/>
    <n v="14"/>
    <n v="0"/>
  </r>
  <r>
    <s v="186015001IVD"/>
    <x v="180"/>
    <x v="1"/>
    <m/>
    <x v="1"/>
    <x v="10"/>
    <x v="2"/>
    <n v="8443.44"/>
    <s v="Sharon Bibbo"/>
    <x v="4"/>
    <m/>
    <m/>
    <m/>
    <m/>
    <m/>
    <m/>
    <m/>
    <m/>
    <m/>
    <n v="0"/>
    <n v="0"/>
    <n v="0"/>
    <n v="0"/>
    <n v="0"/>
    <n v="0"/>
    <n v="0"/>
    <n v="0"/>
    <n v="0"/>
    <n v="0"/>
    <n v="0"/>
    <n v="24"/>
    <n v="18"/>
    <n v="8"/>
    <n v="20"/>
    <n v="0"/>
    <n v="16"/>
    <n v="10"/>
    <n v="10"/>
    <n v="14"/>
    <n v="0"/>
  </r>
  <r>
    <s v="186015001IVD"/>
    <x v="180"/>
    <x v="1"/>
    <m/>
    <x v="1"/>
    <x v="10"/>
    <x v="2"/>
    <n v="8443.44"/>
    <s v="Sharon Bibbo"/>
    <x v="5"/>
    <n v="0"/>
    <n v="0"/>
    <n v="0"/>
    <n v="0"/>
    <m/>
    <n v="0"/>
    <n v="0"/>
    <n v="0"/>
    <n v="0"/>
    <n v="0"/>
    <n v="0"/>
    <n v="0"/>
    <n v="0"/>
    <n v="0"/>
    <n v="0"/>
    <n v="0"/>
    <n v="0"/>
    <n v="0"/>
    <n v="0"/>
    <n v="0"/>
    <n v="17"/>
    <n v="7"/>
    <n v="11"/>
    <n v="19"/>
    <n v="0"/>
    <n v="13.738938053097346"/>
    <n v="11.946902654867257"/>
    <n v="10.752212389380531"/>
    <n v="14.336283185840708"/>
    <n v="0"/>
  </r>
  <r>
    <s v="186015001IVD"/>
    <x v="180"/>
    <x v="1"/>
    <m/>
    <x v="1"/>
    <x v="10"/>
    <x v="2"/>
    <n v="8443.44"/>
    <s v="Sharon Bibbo"/>
    <x v="6"/>
    <n v="0"/>
    <n v="0"/>
    <n v="0"/>
    <n v="0"/>
    <n v="0"/>
    <n v="0"/>
    <n v="0"/>
    <n v="0"/>
    <n v="0"/>
    <n v="0"/>
    <n v="0"/>
    <n v="0"/>
    <n v="0"/>
    <n v="0"/>
    <n v="0"/>
    <n v="0"/>
    <n v="0"/>
    <n v="0"/>
    <n v="0"/>
    <n v="0"/>
    <n v="0"/>
    <n v="5"/>
    <n v="1"/>
    <n v="2"/>
    <m/>
    <n v="6"/>
    <n v="0"/>
    <n v="0"/>
    <n v="0"/>
    <m/>
  </r>
  <r>
    <s v="186015001IVD"/>
    <x v="180"/>
    <x v="1"/>
    <m/>
    <x v="1"/>
    <x v="10"/>
    <x v="2"/>
    <n v="8443.44"/>
    <s v="Sharon Bibbo"/>
    <x v="7"/>
    <m/>
    <m/>
    <m/>
    <m/>
    <m/>
    <m/>
    <m/>
    <m/>
    <m/>
    <m/>
    <m/>
    <m/>
    <m/>
    <m/>
    <m/>
    <n v="21"/>
    <n v="16"/>
    <n v="15"/>
    <n v="25"/>
    <n v="0"/>
    <n v="19"/>
    <n v="11"/>
    <n v="14"/>
    <n v="11"/>
    <n v="0"/>
    <n v="0"/>
    <n v="0"/>
    <n v="0"/>
    <n v="0"/>
    <n v="0"/>
  </r>
  <r>
    <s v="186015001IVD"/>
    <x v="180"/>
    <x v="1"/>
    <m/>
    <x v="1"/>
    <x v="10"/>
    <x v="2"/>
    <n v="8443.44"/>
    <s v="Sharon Bibbo"/>
    <x v="8"/>
    <n v="0"/>
    <n v="0"/>
    <n v="0"/>
    <n v="0"/>
    <m/>
    <n v="0"/>
    <n v="0"/>
    <n v="0"/>
    <n v="0"/>
    <n v="0"/>
    <n v="0"/>
    <n v="0"/>
    <n v="0"/>
    <n v="0"/>
    <n v="0"/>
    <n v="0"/>
    <n v="0"/>
    <n v="0"/>
    <n v="0"/>
    <m/>
    <n v="14"/>
    <n v="21"/>
    <n v="13"/>
    <n v="16"/>
    <m/>
    <n v="2.2610619469026538"/>
    <n v="-9.6858407079646032"/>
    <n v="-20.438053097345133"/>
    <n v="-34.774336283185839"/>
    <m/>
  </r>
  <r>
    <s v="186015001IVD"/>
    <x v="180"/>
    <x v="1"/>
    <m/>
    <x v="1"/>
    <x v="10"/>
    <x v="2"/>
    <n v="8443.44"/>
    <s v="Sharon Bibbo"/>
    <x v="9"/>
    <n v="0"/>
    <n v="0"/>
    <n v="0"/>
    <n v="0"/>
    <m/>
    <n v="0"/>
    <n v="0"/>
    <n v="0"/>
    <n v="0"/>
    <n v="0"/>
    <n v="0"/>
    <n v="0"/>
    <n v="0"/>
    <n v="0"/>
    <m/>
    <n v="0"/>
    <n v="0"/>
    <n v="0"/>
    <n v="0"/>
    <m/>
    <n v="14"/>
    <n v="21"/>
    <n v="13"/>
    <n v="16"/>
    <m/>
    <n v="18.261061946902654"/>
    <n v="16.314159292035399"/>
    <n v="15.561946902654867"/>
    <n v="15.225663716814159"/>
    <m/>
  </r>
  <r>
    <s v="186015001IVD"/>
    <x v="180"/>
    <x v="1"/>
    <m/>
    <x v="1"/>
    <x v="10"/>
    <x v="2"/>
    <n v="8443.44"/>
    <s v="Sharon Bibbo"/>
    <x v="10"/>
    <n v="0"/>
    <n v="0"/>
    <n v="0"/>
    <n v="0"/>
    <n v="0"/>
    <n v="0"/>
    <n v="0"/>
    <n v="0"/>
    <n v="0"/>
    <n v="0"/>
    <n v="0"/>
    <n v="0"/>
    <n v="0"/>
    <n v="0"/>
    <n v="0"/>
    <n v="0"/>
    <n v="0"/>
    <n v="0"/>
    <n v="0"/>
    <m/>
    <n v="118208.16"/>
    <n v="177312.24000000002"/>
    <n v="109764.72"/>
    <n v="135095.04000000001"/>
    <m/>
    <n v="154186.18088495574"/>
    <n v="137747.62513274339"/>
    <n v="131396.36495575221"/>
    <n v="128556.97805309735"/>
    <m/>
  </r>
  <r>
    <s v="186015001IVD"/>
    <x v="180"/>
    <x v="1"/>
    <m/>
    <x v="1"/>
    <x v="10"/>
    <x v="2"/>
    <n v="8443.44"/>
    <s v="Sharon Bibbo"/>
    <x v="11"/>
    <m/>
    <m/>
    <m/>
    <m/>
    <n v="0"/>
    <m/>
    <m/>
    <m/>
    <m/>
    <n v="0"/>
    <n v="0"/>
    <n v="0"/>
    <n v="0"/>
    <n v="0"/>
    <n v="0"/>
    <n v="0"/>
    <n v="0"/>
    <n v="0"/>
    <n v="0"/>
    <m/>
    <n v="118208.16"/>
    <n v="177312.24000000002"/>
    <n v="109764.72"/>
    <n v="135095.04000000001"/>
    <m/>
    <n v="19091.140884955745"/>
    <n v="0"/>
    <n v="0"/>
    <n v="0"/>
    <m/>
  </r>
  <r>
    <s v="186015001IVD"/>
    <x v="180"/>
    <x v="1"/>
    <m/>
    <x v="1"/>
    <x v="10"/>
    <x v="2"/>
    <n v="8443.44"/>
    <s v="Sharon Bibbo"/>
    <x v="12"/>
    <m/>
    <m/>
    <m/>
    <m/>
    <m/>
    <m/>
    <m/>
    <m/>
    <m/>
    <m/>
    <m/>
    <m/>
    <m/>
    <n v="0"/>
    <m/>
    <n v="0"/>
    <n v="0"/>
    <n v="0"/>
    <n v="0"/>
    <n v="0"/>
    <n v="24"/>
    <n v="18"/>
    <n v="8"/>
    <n v="20"/>
    <n v="0"/>
    <n v="16"/>
    <n v="10"/>
    <n v="10"/>
    <n v="14"/>
    <n v="0"/>
  </r>
  <r>
    <s v="186015006IVD"/>
    <x v="181"/>
    <x v="1"/>
    <m/>
    <x v="1"/>
    <x v="10"/>
    <x v="6"/>
    <n v="6772.37"/>
    <s v="Vicky Allen"/>
    <x v="0"/>
    <m/>
    <m/>
    <m/>
    <m/>
    <m/>
    <m/>
    <m/>
    <m/>
    <m/>
    <n v="0"/>
    <n v="0"/>
    <n v="0"/>
    <n v="0"/>
    <n v="0"/>
    <n v="0"/>
    <n v="0"/>
    <n v="0"/>
    <n v="0"/>
    <n v="0"/>
    <m/>
    <n v="0"/>
    <n v="0"/>
    <n v="0"/>
    <n v="0"/>
    <m/>
    <n v="-22"/>
    <n v="-10"/>
    <n v="-10"/>
    <n v="-14"/>
    <m/>
  </r>
  <r>
    <s v="186015006IVD"/>
    <x v="181"/>
    <x v="1"/>
    <m/>
    <x v="1"/>
    <x v="10"/>
    <x v="6"/>
    <n v="6772.37"/>
    <s v="Vicky Allen"/>
    <x v="1"/>
    <m/>
    <m/>
    <m/>
    <m/>
    <m/>
    <m/>
    <m/>
    <m/>
    <m/>
    <n v="0"/>
    <m/>
    <m/>
    <n v="0"/>
    <n v="0"/>
    <m/>
    <n v="0"/>
    <n v="0"/>
    <n v="0"/>
    <n v="0"/>
    <m/>
    <n v="0"/>
    <n v="0"/>
    <n v="0"/>
    <n v="0"/>
    <m/>
    <n v="6"/>
    <n v="0"/>
    <n v="0"/>
    <n v="0"/>
    <m/>
  </r>
  <r>
    <s v="186015006IVD"/>
    <x v="181"/>
    <x v="1"/>
    <m/>
    <x v="1"/>
    <x v="10"/>
    <x v="6"/>
    <n v="6772.37"/>
    <s v="Vicky Allen"/>
    <x v="2"/>
    <m/>
    <m/>
    <m/>
    <m/>
    <m/>
    <m/>
    <m/>
    <m/>
    <m/>
    <n v="0"/>
    <m/>
    <m/>
    <m/>
    <n v="0"/>
    <n v="0"/>
    <n v="0"/>
    <n v="0"/>
    <n v="0"/>
    <n v="0"/>
    <n v="0"/>
    <n v="0"/>
    <n v="25"/>
    <n v="8"/>
    <n v="6"/>
    <n v="0"/>
    <n v="0"/>
    <n v="0"/>
    <n v="0"/>
    <n v="0"/>
    <n v="0"/>
  </r>
  <r>
    <s v="186015006IVD"/>
    <x v="181"/>
    <x v="1"/>
    <m/>
    <x v="1"/>
    <x v="10"/>
    <x v="6"/>
    <n v="6772.37"/>
    <s v="Vicky Allen"/>
    <x v="3"/>
    <n v="0"/>
    <n v="0"/>
    <n v="0"/>
    <n v="0"/>
    <m/>
    <n v="0"/>
    <n v="0"/>
    <n v="0"/>
    <n v="0"/>
    <m/>
    <n v="0"/>
    <n v="0"/>
    <n v="0"/>
    <n v="0"/>
    <m/>
    <n v="0"/>
    <n v="0"/>
    <n v="0"/>
    <n v="0"/>
    <n v="0"/>
    <n v="0"/>
    <n v="0"/>
    <n v="0"/>
    <n v="0"/>
    <n v="0"/>
    <n v="16"/>
    <n v="10"/>
    <n v="10"/>
    <n v="14"/>
    <n v="0"/>
  </r>
  <r>
    <s v="186015006IVD"/>
    <x v="181"/>
    <x v="1"/>
    <m/>
    <x v="1"/>
    <x v="10"/>
    <x v="6"/>
    <n v="6772.37"/>
    <s v="Vicky Allen"/>
    <x v="4"/>
    <m/>
    <m/>
    <m/>
    <m/>
    <m/>
    <m/>
    <m/>
    <m/>
    <m/>
    <n v="0"/>
    <n v="0"/>
    <n v="0"/>
    <n v="0"/>
    <n v="0"/>
    <n v="0"/>
    <n v="0"/>
    <n v="0"/>
    <n v="0"/>
    <n v="0"/>
    <n v="0"/>
    <n v="0"/>
    <n v="25"/>
    <n v="8"/>
    <n v="6"/>
    <n v="0"/>
    <n v="16"/>
    <n v="10"/>
    <n v="10"/>
    <n v="14"/>
    <n v="0"/>
  </r>
  <r>
    <s v="186015006IVD"/>
    <x v="181"/>
    <x v="1"/>
    <m/>
    <x v="1"/>
    <x v="10"/>
    <x v="6"/>
    <n v="6772.37"/>
    <s v="Vicky Allen"/>
    <x v="5"/>
    <n v="0"/>
    <n v="0"/>
    <n v="0"/>
    <n v="0"/>
    <m/>
    <n v="0"/>
    <n v="0"/>
    <n v="0"/>
    <n v="0"/>
    <n v="0"/>
    <n v="0"/>
    <n v="0"/>
    <n v="0"/>
    <n v="0"/>
    <n v="0"/>
    <n v="0"/>
    <n v="0"/>
    <n v="0"/>
    <n v="0"/>
    <n v="0"/>
    <n v="17"/>
    <n v="7"/>
    <n v="11"/>
    <n v="19"/>
    <n v="0"/>
    <n v="13.738938053097346"/>
    <n v="11.946902654867257"/>
    <n v="10.752212389380531"/>
    <n v="14.336283185840708"/>
    <n v="0"/>
  </r>
  <r>
    <s v="186015006IVD"/>
    <x v="181"/>
    <x v="1"/>
    <m/>
    <x v="1"/>
    <x v="10"/>
    <x v="6"/>
    <n v="6772.37"/>
    <s v="Vicky Allen"/>
    <x v="6"/>
    <n v="0"/>
    <n v="0"/>
    <n v="0"/>
    <n v="0"/>
    <n v="0"/>
    <n v="0"/>
    <n v="0"/>
    <n v="0"/>
    <n v="0"/>
    <n v="0"/>
    <n v="0"/>
    <n v="0"/>
    <n v="0"/>
    <n v="0"/>
    <n v="0"/>
    <n v="0"/>
    <n v="0"/>
    <n v="0"/>
    <n v="0"/>
    <n v="0"/>
    <n v="0"/>
    <n v="5"/>
    <n v="1"/>
    <n v="2"/>
    <m/>
    <n v="6"/>
    <n v="0"/>
    <n v="0"/>
    <n v="0"/>
    <m/>
  </r>
  <r>
    <s v="186015006IVD"/>
    <x v="181"/>
    <x v="1"/>
    <m/>
    <x v="1"/>
    <x v="10"/>
    <x v="6"/>
    <n v="6772.37"/>
    <s v="Vicky Allen"/>
    <x v="7"/>
    <m/>
    <m/>
    <m/>
    <m/>
    <m/>
    <m/>
    <m/>
    <m/>
    <m/>
    <m/>
    <m/>
    <m/>
    <m/>
    <m/>
    <m/>
    <n v="21"/>
    <n v="17"/>
    <n v="13"/>
    <n v="28"/>
    <n v="0"/>
    <n v="21"/>
    <n v="13"/>
    <n v="8"/>
    <n v="17"/>
    <n v="0"/>
    <n v="0"/>
    <n v="0"/>
    <n v="0"/>
    <n v="0"/>
    <n v="0"/>
  </r>
  <r>
    <s v="186015006IVD"/>
    <x v="181"/>
    <x v="1"/>
    <m/>
    <x v="1"/>
    <x v="10"/>
    <x v="6"/>
    <n v="6772.37"/>
    <s v="Vicky Allen"/>
    <x v="8"/>
    <n v="0"/>
    <n v="0"/>
    <n v="0"/>
    <n v="0"/>
    <m/>
    <n v="0"/>
    <n v="0"/>
    <n v="0"/>
    <n v="0"/>
    <n v="0"/>
    <n v="0"/>
    <n v="0"/>
    <n v="0"/>
    <n v="0"/>
    <n v="0"/>
    <n v="0"/>
    <n v="0"/>
    <n v="0"/>
    <n v="0"/>
    <m/>
    <n v="9"/>
    <n v="20"/>
    <n v="19"/>
    <n v="10"/>
    <m/>
    <n v="-3.7389380530973462"/>
    <n v="-15.685840707964603"/>
    <n v="-26.438053097345133"/>
    <n v="-40.774336283185839"/>
    <m/>
  </r>
  <r>
    <s v="186015006IVD"/>
    <x v="181"/>
    <x v="1"/>
    <m/>
    <x v="1"/>
    <x v="10"/>
    <x v="6"/>
    <n v="6772.37"/>
    <s v="Vicky Allen"/>
    <x v="9"/>
    <n v="0"/>
    <n v="0"/>
    <n v="0"/>
    <n v="0"/>
    <m/>
    <n v="0"/>
    <n v="0"/>
    <n v="0"/>
    <n v="0"/>
    <n v="0"/>
    <n v="0"/>
    <n v="0"/>
    <n v="0"/>
    <n v="0"/>
    <m/>
    <n v="0"/>
    <n v="0"/>
    <n v="0"/>
    <n v="0"/>
    <m/>
    <n v="9"/>
    <n v="20"/>
    <n v="19"/>
    <n v="10"/>
    <m/>
    <n v="18.261061946902654"/>
    <n v="16.314159292035399"/>
    <n v="15.561946902654867"/>
    <n v="15.225663716814159"/>
    <m/>
  </r>
  <r>
    <s v="186015006IVD"/>
    <x v="181"/>
    <x v="1"/>
    <m/>
    <x v="1"/>
    <x v="10"/>
    <x v="6"/>
    <n v="6772.37"/>
    <s v="Vicky Allen"/>
    <x v="10"/>
    <n v="0"/>
    <n v="0"/>
    <n v="0"/>
    <n v="0"/>
    <n v="0"/>
    <n v="0"/>
    <n v="0"/>
    <n v="0"/>
    <n v="0"/>
    <n v="0"/>
    <n v="0"/>
    <n v="0"/>
    <n v="0"/>
    <n v="0"/>
    <n v="0"/>
    <n v="0"/>
    <n v="0"/>
    <n v="0"/>
    <n v="0"/>
    <m/>
    <n v="60951.33"/>
    <n v="135447.4"/>
    <n v="128675.03"/>
    <n v="67723.7"/>
    <m/>
    <n v="123670.66809734513"/>
    <n v="110485.52296460177"/>
    <n v="105391.26234513274"/>
    <n v="103113.8281858407"/>
    <m/>
  </r>
  <r>
    <s v="186015006IVD"/>
    <x v="181"/>
    <x v="1"/>
    <m/>
    <x v="1"/>
    <x v="10"/>
    <x v="6"/>
    <n v="6772.37"/>
    <s v="Vicky Allen"/>
    <x v="11"/>
    <m/>
    <m/>
    <m/>
    <m/>
    <n v="0"/>
    <m/>
    <m/>
    <m/>
    <m/>
    <n v="0"/>
    <n v="0"/>
    <n v="0"/>
    <n v="0"/>
    <n v="0"/>
    <n v="0"/>
    <n v="0"/>
    <n v="0"/>
    <n v="0"/>
    <n v="0"/>
    <m/>
    <n v="60951.33"/>
    <n v="135447.4"/>
    <n v="128675.03"/>
    <n v="67723.7"/>
    <m/>
    <n v="0"/>
    <n v="0"/>
    <n v="0"/>
    <n v="0"/>
    <m/>
  </r>
  <r>
    <s v="186015006IVD"/>
    <x v="181"/>
    <x v="1"/>
    <m/>
    <x v="1"/>
    <x v="10"/>
    <x v="6"/>
    <n v="6772.37"/>
    <s v="Vicky Allen"/>
    <x v="12"/>
    <m/>
    <m/>
    <m/>
    <m/>
    <m/>
    <m/>
    <m/>
    <m/>
    <m/>
    <m/>
    <m/>
    <m/>
    <m/>
    <n v="0"/>
    <m/>
    <n v="0"/>
    <n v="0"/>
    <n v="0"/>
    <n v="0"/>
    <n v="0"/>
    <n v="0"/>
    <n v="25"/>
    <n v="8"/>
    <n v="6"/>
    <n v="0"/>
    <n v="22"/>
    <n v="10"/>
    <n v="10"/>
    <n v="14"/>
    <n v="0"/>
  </r>
  <r>
    <s v="186015007IVD"/>
    <x v="182"/>
    <x v="1"/>
    <m/>
    <x v="1"/>
    <x v="10"/>
    <x v="3"/>
    <n v="4857.95"/>
    <s v="Sharon Bibbo"/>
    <x v="0"/>
    <m/>
    <m/>
    <m/>
    <m/>
    <m/>
    <m/>
    <m/>
    <m/>
    <m/>
    <n v="0"/>
    <n v="0"/>
    <n v="0"/>
    <n v="0"/>
    <n v="0"/>
    <n v="0"/>
    <n v="0"/>
    <n v="0"/>
    <n v="0"/>
    <n v="0"/>
    <m/>
    <n v="0"/>
    <n v="0"/>
    <n v="0"/>
    <n v="0"/>
    <m/>
    <n v="-4"/>
    <n v="-4"/>
    <n v="-4"/>
    <n v="-4"/>
    <m/>
  </r>
  <r>
    <s v="186015007IVD"/>
    <x v="182"/>
    <x v="1"/>
    <m/>
    <x v="1"/>
    <x v="10"/>
    <x v="3"/>
    <n v="4857.95"/>
    <s v="Sharon Bibbo"/>
    <x v="1"/>
    <m/>
    <m/>
    <m/>
    <m/>
    <m/>
    <m/>
    <m/>
    <m/>
    <m/>
    <n v="0"/>
    <m/>
    <m/>
    <n v="0"/>
    <n v="0"/>
    <m/>
    <n v="0"/>
    <n v="0"/>
    <n v="0"/>
    <n v="0"/>
    <m/>
    <n v="0"/>
    <n v="0"/>
    <n v="0"/>
    <n v="0"/>
    <m/>
    <n v="0"/>
    <n v="-2"/>
    <n v="-2"/>
    <n v="-4"/>
    <m/>
  </r>
  <r>
    <s v="186015007IVD"/>
    <x v="182"/>
    <x v="1"/>
    <m/>
    <x v="1"/>
    <x v="10"/>
    <x v="3"/>
    <n v="4857.95"/>
    <s v="Sharon Bibbo"/>
    <x v="2"/>
    <m/>
    <m/>
    <m/>
    <m/>
    <m/>
    <m/>
    <m/>
    <m/>
    <m/>
    <n v="0"/>
    <m/>
    <m/>
    <m/>
    <n v="0"/>
    <n v="0"/>
    <n v="0"/>
    <n v="0"/>
    <n v="0"/>
    <n v="0"/>
    <n v="0"/>
    <n v="8"/>
    <n v="10"/>
    <n v="5"/>
    <n v="0"/>
    <n v="0"/>
    <n v="0"/>
    <n v="0"/>
    <n v="0"/>
    <n v="0"/>
    <n v="0"/>
  </r>
  <r>
    <s v="186015007IVD"/>
    <x v="182"/>
    <x v="1"/>
    <m/>
    <x v="1"/>
    <x v="10"/>
    <x v="3"/>
    <n v="4857.95"/>
    <s v="Sharon Bibbo"/>
    <x v="3"/>
    <n v="0"/>
    <n v="0"/>
    <n v="0"/>
    <n v="0"/>
    <m/>
    <n v="0"/>
    <n v="0"/>
    <n v="0"/>
    <n v="0"/>
    <m/>
    <n v="0"/>
    <n v="0"/>
    <n v="0"/>
    <n v="0"/>
    <m/>
    <n v="0"/>
    <n v="0"/>
    <n v="0"/>
    <n v="0"/>
    <n v="0"/>
    <n v="0"/>
    <n v="0"/>
    <n v="0"/>
    <n v="0"/>
    <n v="0"/>
    <n v="4"/>
    <n v="6"/>
    <n v="6"/>
    <n v="8"/>
    <n v="0"/>
  </r>
  <r>
    <s v="186015007IVD"/>
    <x v="182"/>
    <x v="1"/>
    <m/>
    <x v="1"/>
    <x v="10"/>
    <x v="3"/>
    <n v="4857.95"/>
    <s v="Sharon Bibbo"/>
    <x v="4"/>
    <m/>
    <m/>
    <m/>
    <m/>
    <m/>
    <m/>
    <m/>
    <m/>
    <m/>
    <n v="0"/>
    <n v="0"/>
    <n v="0"/>
    <n v="0"/>
    <n v="0"/>
    <n v="0"/>
    <n v="0"/>
    <n v="0"/>
    <n v="0"/>
    <n v="0"/>
    <n v="0"/>
    <n v="8"/>
    <n v="10"/>
    <n v="5"/>
    <n v="0"/>
    <n v="0"/>
    <n v="4"/>
    <n v="6"/>
    <n v="6"/>
    <n v="8"/>
    <n v="0"/>
  </r>
  <r>
    <s v="186015007IVD"/>
    <x v="182"/>
    <x v="1"/>
    <m/>
    <x v="1"/>
    <x v="10"/>
    <x v="3"/>
    <n v="4857.95"/>
    <s v="Sharon Bibbo"/>
    <x v="5"/>
    <n v="0"/>
    <n v="0"/>
    <n v="0"/>
    <n v="0"/>
    <m/>
    <n v="0"/>
    <n v="0"/>
    <n v="0"/>
    <n v="0"/>
    <n v="0"/>
    <n v="0"/>
    <n v="0"/>
    <n v="0"/>
    <n v="0"/>
    <n v="0"/>
    <n v="0"/>
    <n v="0"/>
    <n v="0"/>
    <n v="0"/>
    <n v="0"/>
    <n v="4"/>
    <n v="5"/>
    <n v="5"/>
    <n v="3"/>
    <n v="0"/>
    <n v="4.3252212389380533"/>
    <n v="3.7610619469026552"/>
    <n v="3.3849557522123899"/>
    <n v="4.5132743362831862"/>
    <n v="0"/>
  </r>
  <r>
    <s v="186015007IVD"/>
    <x v="182"/>
    <x v="1"/>
    <m/>
    <x v="1"/>
    <x v="10"/>
    <x v="3"/>
    <n v="4857.95"/>
    <s v="Sharon Bibbo"/>
    <x v="6"/>
    <n v="0"/>
    <n v="0"/>
    <n v="0"/>
    <n v="0"/>
    <n v="0"/>
    <n v="0"/>
    <n v="0"/>
    <n v="0"/>
    <n v="0"/>
    <n v="0"/>
    <n v="0"/>
    <n v="0"/>
    <n v="0"/>
    <n v="0"/>
    <n v="0"/>
    <n v="0"/>
    <n v="0"/>
    <n v="0"/>
    <n v="0"/>
    <n v="0"/>
    <n v="0"/>
    <n v="1"/>
    <n v="1"/>
    <n v="1"/>
    <m/>
    <n v="3"/>
    <n v="0"/>
    <n v="0"/>
    <n v="0"/>
    <m/>
  </r>
  <r>
    <s v="186015007IVD"/>
    <x v="182"/>
    <x v="1"/>
    <m/>
    <x v="1"/>
    <x v="10"/>
    <x v="3"/>
    <n v="4857.95"/>
    <s v="Sharon Bibbo"/>
    <x v="7"/>
    <m/>
    <m/>
    <m/>
    <m/>
    <m/>
    <m/>
    <m/>
    <m/>
    <m/>
    <m/>
    <m/>
    <m/>
    <m/>
    <m/>
    <m/>
    <n v="7"/>
    <n v="9"/>
    <n v="6"/>
    <n v="19"/>
    <n v="0"/>
    <n v="7"/>
    <n v="5"/>
    <n v="6"/>
    <n v="1"/>
    <n v="0"/>
    <n v="0"/>
    <n v="0"/>
    <n v="0"/>
    <n v="0"/>
    <n v="0"/>
  </r>
  <r>
    <s v="186015007IVD"/>
    <x v="182"/>
    <x v="1"/>
    <m/>
    <x v="1"/>
    <x v="10"/>
    <x v="3"/>
    <n v="4857.95"/>
    <s v="Sharon Bibbo"/>
    <x v="8"/>
    <n v="0"/>
    <n v="0"/>
    <n v="0"/>
    <n v="0"/>
    <m/>
    <n v="0"/>
    <n v="0"/>
    <n v="0"/>
    <n v="0"/>
    <n v="0"/>
    <n v="0"/>
    <n v="0"/>
    <n v="0"/>
    <n v="0"/>
    <n v="0"/>
    <n v="0"/>
    <n v="0"/>
    <n v="0"/>
    <n v="0"/>
    <m/>
    <n v="10"/>
    <n v="15"/>
    <n v="14"/>
    <n v="12"/>
    <m/>
    <n v="7.6747787610619467"/>
    <n v="3.9137168141592915"/>
    <n v="0.52876106194690164"/>
    <n v="-3.9845132743362845"/>
    <m/>
  </r>
  <r>
    <s v="186015007IVD"/>
    <x v="182"/>
    <x v="1"/>
    <m/>
    <x v="1"/>
    <x v="10"/>
    <x v="3"/>
    <n v="4857.95"/>
    <s v="Sharon Bibbo"/>
    <x v="9"/>
    <n v="0"/>
    <n v="0"/>
    <n v="0"/>
    <n v="0"/>
    <m/>
    <n v="0"/>
    <n v="0"/>
    <n v="0"/>
    <n v="0"/>
    <n v="0"/>
    <n v="0"/>
    <n v="0"/>
    <n v="0"/>
    <n v="0"/>
    <m/>
    <n v="0"/>
    <n v="0"/>
    <n v="0"/>
    <n v="0"/>
    <m/>
    <n v="10"/>
    <n v="15"/>
    <n v="14"/>
    <n v="12"/>
    <m/>
    <n v="11.674778761061948"/>
    <n v="11.913716814159292"/>
    <n v="12.528761061946902"/>
    <n v="12.015486725663717"/>
    <m/>
  </r>
  <r>
    <s v="186015007IVD"/>
    <x v="182"/>
    <x v="1"/>
    <m/>
    <x v="1"/>
    <x v="10"/>
    <x v="3"/>
    <n v="4857.95"/>
    <s v="Sharon Bibbo"/>
    <x v="10"/>
    <n v="0"/>
    <n v="0"/>
    <n v="0"/>
    <n v="0"/>
    <n v="0"/>
    <n v="0"/>
    <n v="0"/>
    <n v="0"/>
    <n v="0"/>
    <n v="0"/>
    <n v="0"/>
    <n v="0"/>
    <n v="0"/>
    <n v="0"/>
    <n v="0"/>
    <n v="0"/>
    <n v="0"/>
    <n v="0"/>
    <n v="0"/>
    <m/>
    <n v="48579.5"/>
    <n v="72869.25"/>
    <n v="68011.3"/>
    <n v="58295.399999999994"/>
    <m/>
    <n v="56715.491482300888"/>
    <n v="57876.240597345131"/>
    <n v="60864.094800884952"/>
    <n v="58370.63373893805"/>
    <m/>
  </r>
  <r>
    <s v="186015007IVD"/>
    <x v="182"/>
    <x v="1"/>
    <m/>
    <x v="1"/>
    <x v="10"/>
    <x v="3"/>
    <n v="4857.95"/>
    <s v="Sharon Bibbo"/>
    <x v="11"/>
    <m/>
    <m/>
    <m/>
    <m/>
    <n v="0"/>
    <m/>
    <m/>
    <m/>
    <m/>
    <n v="0"/>
    <n v="0"/>
    <n v="0"/>
    <n v="0"/>
    <n v="0"/>
    <n v="0"/>
    <n v="0"/>
    <n v="0"/>
    <n v="0"/>
    <n v="0"/>
    <m/>
    <n v="48579.5"/>
    <n v="72869.25"/>
    <n v="68011.3"/>
    <n v="58295.399999999994"/>
    <m/>
    <n v="37283.691482300885"/>
    <n v="19012.640597345129"/>
    <n v="2568.6948008849508"/>
    <n v="0"/>
    <m/>
  </r>
  <r>
    <s v="186015007IVD"/>
    <x v="182"/>
    <x v="1"/>
    <m/>
    <x v="1"/>
    <x v="10"/>
    <x v="3"/>
    <n v="4857.95"/>
    <s v="Sharon Bibbo"/>
    <x v="12"/>
    <m/>
    <m/>
    <m/>
    <m/>
    <m/>
    <m/>
    <m/>
    <m/>
    <m/>
    <m/>
    <m/>
    <m/>
    <m/>
    <n v="0"/>
    <m/>
    <n v="0"/>
    <n v="0"/>
    <n v="0"/>
    <n v="0"/>
    <n v="0"/>
    <n v="8"/>
    <n v="10"/>
    <n v="5"/>
    <n v="0"/>
    <n v="0"/>
    <n v="4"/>
    <n v="4"/>
    <n v="4"/>
    <n v="4"/>
    <n v="0"/>
  </r>
  <r>
    <s v="186015010IVD"/>
    <x v="183"/>
    <x v="1"/>
    <m/>
    <x v="1"/>
    <x v="10"/>
    <x v="3"/>
    <n v="1053"/>
    <s v="Sharon Bibbo"/>
    <x v="0"/>
    <m/>
    <m/>
    <m/>
    <m/>
    <m/>
    <m/>
    <m/>
    <m/>
    <m/>
    <n v="0"/>
    <n v="0"/>
    <n v="0"/>
    <n v="140"/>
    <n v="-130"/>
    <n v="10"/>
    <n v="0"/>
    <n v="0"/>
    <n v="0"/>
    <n v="0"/>
    <m/>
    <n v="0"/>
    <n v="0"/>
    <n v="0"/>
    <n v="0"/>
    <m/>
    <n v="-5"/>
    <n v="-5"/>
    <n v="-5"/>
    <n v="-4"/>
    <m/>
  </r>
  <r>
    <s v="186015010IVD"/>
    <x v="183"/>
    <x v="1"/>
    <m/>
    <x v="1"/>
    <x v="10"/>
    <x v="3"/>
    <n v="1053"/>
    <s v="Sharon Bibbo"/>
    <x v="1"/>
    <m/>
    <m/>
    <m/>
    <m/>
    <m/>
    <m/>
    <m/>
    <m/>
    <m/>
    <n v="0"/>
    <m/>
    <m/>
    <n v="-98"/>
    <n v="0"/>
    <n v="-98"/>
    <n v="0"/>
    <n v="0"/>
    <n v="0"/>
    <n v="0"/>
    <m/>
    <n v="0"/>
    <n v="0"/>
    <n v="0"/>
    <n v="0"/>
    <m/>
    <n v="5"/>
    <n v="3"/>
    <n v="3"/>
    <n v="2"/>
    <m/>
  </r>
  <r>
    <s v="186015010IVD"/>
    <x v="183"/>
    <x v="1"/>
    <m/>
    <x v="1"/>
    <x v="10"/>
    <x v="3"/>
    <n v="1053"/>
    <s v="Sharon Bibbo"/>
    <x v="2"/>
    <m/>
    <m/>
    <m/>
    <m/>
    <m/>
    <m/>
    <m/>
    <m/>
    <m/>
    <n v="0"/>
    <m/>
    <m/>
    <m/>
    <n v="0"/>
    <n v="0"/>
    <n v="0"/>
    <n v="0"/>
    <n v="0"/>
    <n v="0"/>
    <n v="0"/>
    <n v="0"/>
    <n v="6"/>
    <n v="0"/>
    <n v="10"/>
    <n v="0"/>
    <n v="0"/>
    <n v="0"/>
    <n v="0"/>
    <n v="0"/>
    <n v="0"/>
  </r>
  <r>
    <s v="186015010IVD"/>
    <x v="183"/>
    <x v="1"/>
    <m/>
    <x v="1"/>
    <x v="10"/>
    <x v="3"/>
    <n v="1053"/>
    <s v="Sharon Bibbo"/>
    <x v="3"/>
    <n v="0"/>
    <n v="0"/>
    <n v="0"/>
    <n v="0"/>
    <m/>
    <n v="0"/>
    <n v="0"/>
    <n v="0"/>
    <n v="0"/>
    <m/>
    <n v="0"/>
    <n v="0"/>
    <n v="0"/>
    <n v="0"/>
    <m/>
    <n v="0"/>
    <n v="0"/>
    <n v="0"/>
    <n v="0"/>
    <n v="0"/>
    <n v="0"/>
    <n v="0"/>
    <n v="0"/>
    <n v="0"/>
    <n v="0"/>
    <n v="0"/>
    <n v="2"/>
    <n v="2"/>
    <n v="2"/>
    <n v="0"/>
  </r>
  <r>
    <s v="186015010IVD"/>
    <x v="183"/>
    <x v="1"/>
    <m/>
    <x v="1"/>
    <x v="10"/>
    <x v="3"/>
    <n v="1053"/>
    <s v="Sharon Bibbo"/>
    <x v="4"/>
    <m/>
    <m/>
    <m/>
    <m/>
    <m/>
    <m/>
    <m/>
    <m/>
    <m/>
    <n v="0"/>
    <n v="181"/>
    <n v="237"/>
    <n v="98"/>
    <n v="130"/>
    <n v="646"/>
    <n v="0"/>
    <n v="0"/>
    <n v="0"/>
    <n v="0"/>
    <n v="0"/>
    <n v="0"/>
    <n v="6"/>
    <n v="0"/>
    <n v="10"/>
    <n v="0"/>
    <n v="0"/>
    <n v="2"/>
    <n v="2"/>
    <n v="2"/>
    <n v="0"/>
  </r>
  <r>
    <s v="186015010IVD"/>
    <x v="183"/>
    <x v="1"/>
    <m/>
    <x v="1"/>
    <x v="10"/>
    <x v="3"/>
    <n v="1053"/>
    <s v="Sharon Bibbo"/>
    <x v="5"/>
    <n v="321"/>
    <n v="449"/>
    <n v="399"/>
    <n v="464"/>
    <m/>
    <n v="305"/>
    <n v="298"/>
    <n v="237"/>
    <n v="316"/>
    <n v="0"/>
    <n v="187"/>
    <n v="204"/>
    <n v="186"/>
    <n v="158"/>
    <n v="735"/>
    <n v="0"/>
    <n v="0"/>
    <n v="0"/>
    <n v="0"/>
    <n v="0"/>
    <n v="0"/>
    <n v="1"/>
    <n v="6"/>
    <n v="13"/>
    <n v="0"/>
    <n v="5.0884955752212386"/>
    <n v="4.4247787610619467"/>
    <n v="3.9823008849557522"/>
    <n v="5.3097345132743365"/>
    <n v="0"/>
  </r>
  <r>
    <s v="186015010IVD"/>
    <x v="183"/>
    <x v="1"/>
    <m/>
    <x v="1"/>
    <x v="10"/>
    <x v="3"/>
    <n v="1053"/>
    <s v="Sharon Bibbo"/>
    <x v="6"/>
    <n v="0"/>
    <n v="0"/>
    <n v="0"/>
    <n v="0"/>
    <n v="0"/>
    <n v="0"/>
    <n v="0"/>
    <n v="0"/>
    <n v="0"/>
    <n v="0"/>
    <n v="0"/>
    <n v="0"/>
    <n v="0"/>
    <n v="0"/>
    <n v="0"/>
    <n v="0"/>
    <n v="0"/>
    <n v="0"/>
    <n v="0"/>
    <n v="0"/>
    <n v="0"/>
    <n v="0"/>
    <n v="0"/>
    <n v="1"/>
    <m/>
    <n v="3"/>
    <n v="0"/>
    <n v="0"/>
    <n v="0"/>
    <m/>
  </r>
  <r>
    <s v="186015010IVD"/>
    <x v="183"/>
    <x v="1"/>
    <m/>
    <x v="1"/>
    <x v="10"/>
    <x v="3"/>
    <n v="1053"/>
    <s v="Sharon Bibbo"/>
    <x v="7"/>
    <m/>
    <m/>
    <m/>
    <m/>
    <m/>
    <m/>
    <m/>
    <m/>
    <m/>
    <m/>
    <m/>
    <m/>
    <m/>
    <m/>
    <m/>
    <n v="13"/>
    <n v="13"/>
    <n v="9"/>
    <n v="7"/>
    <n v="0"/>
    <n v="12"/>
    <n v="5"/>
    <n v="4"/>
    <n v="11"/>
    <n v="0"/>
    <n v="0"/>
    <n v="0"/>
    <n v="0"/>
    <n v="0"/>
    <n v="0"/>
  </r>
  <r>
    <s v="186015010IVD"/>
    <x v="183"/>
    <x v="1"/>
    <m/>
    <x v="1"/>
    <x v="10"/>
    <x v="3"/>
    <n v="1053"/>
    <s v="Sharon Bibbo"/>
    <x v="8"/>
    <n v="184"/>
    <n v="112"/>
    <n v="100"/>
    <n v="122"/>
    <m/>
    <n v="176"/>
    <n v="232"/>
    <n v="213"/>
    <n v="62"/>
    <n v="0"/>
    <n v="166"/>
    <n v="198"/>
    <n v="113"/>
    <n v="59"/>
    <n v="59"/>
    <n v="0"/>
    <n v="0"/>
    <n v="0"/>
    <n v="0"/>
    <m/>
    <n v="0"/>
    <n v="15"/>
    <n v="11"/>
    <n v="10"/>
    <m/>
    <n v="4.9115044247787614"/>
    <n v="0.48672566371681469"/>
    <n v="-3.4955752212389375"/>
    <n v="-8.8053097345132745"/>
    <m/>
  </r>
  <r>
    <s v="186015010IVD"/>
    <x v="183"/>
    <x v="1"/>
    <m/>
    <x v="1"/>
    <x v="10"/>
    <x v="3"/>
    <n v="1053"/>
    <s v="Sharon Bibbo"/>
    <x v="9"/>
    <n v="184"/>
    <n v="112"/>
    <n v="100"/>
    <n v="122"/>
    <m/>
    <n v="176"/>
    <n v="232"/>
    <n v="213"/>
    <n v="62"/>
    <n v="0"/>
    <n v="166"/>
    <n v="198"/>
    <n v="113"/>
    <n v="59"/>
    <n v="59"/>
    <n v="0"/>
    <n v="0"/>
    <n v="0"/>
    <n v="0"/>
    <m/>
    <n v="0"/>
    <n v="15"/>
    <n v="11"/>
    <n v="10"/>
    <m/>
    <n v="9.9115044247787623"/>
    <n v="10.486725663716815"/>
    <n v="11.504424778761063"/>
    <n v="10.194690265486727"/>
    <m/>
  </r>
  <r>
    <s v="186015010IVD"/>
    <x v="183"/>
    <x v="1"/>
    <m/>
    <x v="1"/>
    <x v="10"/>
    <x v="3"/>
    <n v="1053"/>
    <s v="Sharon Bibbo"/>
    <x v="10"/>
    <n v="207555.68"/>
    <n v="126338.23999999999"/>
    <n v="112802"/>
    <n v="137618.44"/>
    <n v="0"/>
    <n v="198531.52"/>
    <n v="261700.63999999998"/>
    <n v="240268.26"/>
    <n v="69937.240000000005"/>
    <n v="0"/>
    <n v="187251.32"/>
    <n v="223347.96"/>
    <n v="111673.98"/>
    <n v="62127"/>
    <n v="62127"/>
    <n v="0"/>
    <n v="0"/>
    <n v="0"/>
    <n v="0"/>
    <m/>
    <n v="0"/>
    <n v="15795"/>
    <n v="11583"/>
    <n v="10530"/>
    <m/>
    <n v="10436.814159292036"/>
    <n v="11042.522123893807"/>
    <n v="12114.1592920354"/>
    <n v="10735.008849557524"/>
    <m/>
  </r>
  <r>
    <s v="186015010IVD"/>
    <x v="183"/>
    <x v="1"/>
    <m/>
    <x v="1"/>
    <x v="10"/>
    <x v="3"/>
    <n v="1053"/>
    <s v="Sharon Bibbo"/>
    <x v="11"/>
    <m/>
    <m/>
    <m/>
    <m/>
    <n v="0"/>
    <m/>
    <m/>
    <m/>
    <m/>
    <n v="0"/>
    <n v="187251.32"/>
    <n v="223347.96"/>
    <n v="111673.98"/>
    <n v="62127"/>
    <n v="62127"/>
    <n v="0"/>
    <n v="0"/>
    <n v="0"/>
    <n v="0"/>
    <m/>
    <n v="0"/>
    <n v="15795"/>
    <n v="11583"/>
    <n v="10530"/>
    <m/>
    <n v="5171.8141592920356"/>
    <n v="512.52212389380588"/>
    <n v="0"/>
    <n v="0"/>
    <m/>
  </r>
  <r>
    <s v="186015010IVD"/>
    <x v="183"/>
    <x v="1"/>
    <m/>
    <x v="1"/>
    <x v="10"/>
    <x v="3"/>
    <n v="1053"/>
    <s v="Sharon Bibbo"/>
    <x v="12"/>
    <m/>
    <m/>
    <m/>
    <m/>
    <m/>
    <m/>
    <m/>
    <m/>
    <m/>
    <m/>
    <m/>
    <m/>
    <m/>
    <m/>
    <n v="130"/>
    <n v="0"/>
    <n v="0"/>
    <n v="0"/>
    <n v="0"/>
    <n v="0"/>
    <n v="0"/>
    <n v="6"/>
    <n v="0"/>
    <n v="10"/>
    <n v="0"/>
    <n v="5"/>
    <n v="5"/>
    <n v="5"/>
    <n v="4"/>
    <n v="0"/>
  </r>
  <r>
    <s v="186015012IVD"/>
    <x v="184"/>
    <x v="1"/>
    <m/>
    <x v="1"/>
    <x v="12"/>
    <x v="6"/>
    <n v="24185"/>
    <s v="Vicky Allen"/>
    <x v="0"/>
    <m/>
    <m/>
    <m/>
    <m/>
    <m/>
    <m/>
    <m/>
    <m/>
    <m/>
    <n v="0"/>
    <n v="0"/>
    <n v="0"/>
    <n v="0"/>
    <n v="-8"/>
    <n v="0"/>
    <n v="0"/>
    <n v="0"/>
    <n v="0"/>
    <n v="0"/>
    <m/>
    <n v="0"/>
    <n v="0"/>
    <n v="0"/>
    <n v="0"/>
    <m/>
    <n v="-2"/>
    <n v="-2"/>
    <n v="-2"/>
    <n v="-2"/>
    <m/>
  </r>
  <r>
    <s v="186015012IVD"/>
    <x v="184"/>
    <x v="1"/>
    <m/>
    <x v="1"/>
    <x v="12"/>
    <x v="6"/>
    <n v="24185"/>
    <s v="Vicky Allen"/>
    <x v="1"/>
    <m/>
    <m/>
    <m/>
    <m/>
    <m/>
    <m/>
    <m/>
    <m/>
    <m/>
    <n v="0"/>
    <m/>
    <m/>
    <n v="0"/>
    <n v="0"/>
    <n v="0"/>
    <n v="0"/>
    <n v="0"/>
    <n v="0"/>
    <n v="0"/>
    <m/>
    <n v="0"/>
    <n v="0"/>
    <n v="0"/>
    <n v="0"/>
    <m/>
    <n v="0"/>
    <n v="0"/>
    <n v="0"/>
    <n v="0"/>
    <m/>
  </r>
  <r>
    <s v="186015012IVD"/>
    <x v="184"/>
    <x v="1"/>
    <m/>
    <x v="1"/>
    <x v="12"/>
    <x v="6"/>
    <n v="24185"/>
    <s v="Vicky Allen"/>
    <x v="2"/>
    <m/>
    <m/>
    <m/>
    <m/>
    <m/>
    <m/>
    <m/>
    <m/>
    <m/>
    <n v="0"/>
    <m/>
    <m/>
    <n v="0"/>
    <n v="0"/>
    <n v="0"/>
    <n v="0"/>
    <n v="0"/>
    <n v="0"/>
    <n v="0"/>
    <n v="0"/>
    <n v="0"/>
    <n v="0"/>
    <n v="0"/>
    <n v="5"/>
    <n v="0"/>
    <n v="0"/>
    <n v="0"/>
    <n v="0"/>
    <n v="0"/>
    <n v="0"/>
  </r>
  <r>
    <s v="186015012IVD"/>
    <x v="184"/>
    <x v="1"/>
    <m/>
    <x v="1"/>
    <x v="12"/>
    <x v="6"/>
    <n v="24185"/>
    <s v="Vicky Allen"/>
    <x v="3"/>
    <n v="0"/>
    <n v="0"/>
    <n v="0"/>
    <n v="0"/>
    <m/>
    <n v="0"/>
    <n v="0"/>
    <n v="0"/>
    <n v="0"/>
    <m/>
    <n v="0"/>
    <n v="0"/>
    <n v="0"/>
    <n v="0"/>
    <m/>
    <n v="0"/>
    <n v="0"/>
    <n v="0"/>
    <n v="0"/>
    <n v="0"/>
    <n v="0"/>
    <n v="0"/>
    <n v="0"/>
    <n v="0"/>
    <n v="0"/>
    <n v="2"/>
    <n v="2"/>
    <n v="2"/>
    <n v="2"/>
    <n v="0"/>
  </r>
  <r>
    <s v="186015012IVD"/>
    <x v="184"/>
    <x v="1"/>
    <m/>
    <x v="1"/>
    <x v="12"/>
    <x v="6"/>
    <n v="24185"/>
    <s v="Vicky Allen"/>
    <x v="4"/>
    <m/>
    <m/>
    <m/>
    <m/>
    <m/>
    <m/>
    <m/>
    <m/>
    <m/>
    <n v="0"/>
    <n v="0"/>
    <n v="0"/>
    <n v="0"/>
    <n v="0"/>
    <n v="0"/>
    <n v="0"/>
    <n v="0"/>
    <n v="0"/>
    <n v="0"/>
    <n v="0"/>
    <n v="0"/>
    <n v="0"/>
    <n v="0"/>
    <n v="5"/>
    <n v="0"/>
    <n v="2"/>
    <n v="2"/>
    <n v="2"/>
    <n v="2"/>
    <n v="0"/>
  </r>
  <r>
    <s v="186015012IVD"/>
    <x v="184"/>
    <x v="1"/>
    <m/>
    <x v="1"/>
    <x v="12"/>
    <x v="6"/>
    <n v="24185"/>
    <s v="Vicky Allen"/>
    <x v="5"/>
    <m/>
    <m/>
    <m/>
    <m/>
    <m/>
    <m/>
    <m/>
    <m/>
    <m/>
    <n v="0"/>
    <m/>
    <m/>
    <m/>
    <m/>
    <n v="0"/>
    <n v="0"/>
    <n v="0"/>
    <n v="0"/>
    <n v="0"/>
    <n v="0"/>
    <n v="0"/>
    <n v="1"/>
    <n v="1"/>
    <n v="3"/>
    <n v="0"/>
    <n v="2"/>
    <n v="2"/>
    <n v="2"/>
    <n v="2"/>
    <n v="0"/>
  </r>
  <r>
    <s v="186015012IVD"/>
    <x v="184"/>
    <x v="1"/>
    <m/>
    <x v="1"/>
    <x v="12"/>
    <x v="6"/>
    <n v="24185"/>
    <s v="Vicky Allen"/>
    <x v="6"/>
    <n v="0"/>
    <n v="0"/>
    <n v="0"/>
    <n v="0"/>
    <n v="0"/>
    <n v="0"/>
    <n v="0"/>
    <n v="0"/>
    <n v="0"/>
    <n v="0"/>
    <n v="0"/>
    <n v="0"/>
    <n v="0"/>
    <n v="0"/>
    <n v="0"/>
    <n v="0"/>
    <n v="0"/>
    <n v="0"/>
    <n v="0"/>
    <n v="0"/>
    <n v="0"/>
    <n v="0"/>
    <n v="1"/>
    <n v="0"/>
    <m/>
    <n v="0"/>
    <n v="0"/>
    <n v="0"/>
    <n v="0"/>
    <m/>
  </r>
  <r>
    <s v="186015012IVD"/>
    <x v="184"/>
    <x v="1"/>
    <m/>
    <x v="1"/>
    <x v="12"/>
    <x v="6"/>
    <n v="24185"/>
    <s v="Vicky Allen"/>
    <x v="7"/>
    <m/>
    <m/>
    <m/>
    <m/>
    <m/>
    <m/>
    <m/>
    <m/>
    <m/>
    <m/>
    <m/>
    <m/>
    <m/>
    <m/>
    <m/>
    <n v="0"/>
    <n v="0"/>
    <n v="2"/>
    <n v="2"/>
    <n v="0"/>
    <n v="1"/>
    <n v="2"/>
    <n v="3"/>
    <n v="2"/>
    <n v="0"/>
    <n v="0"/>
    <n v="0"/>
    <n v="0"/>
    <n v="0"/>
    <n v="0"/>
  </r>
  <r>
    <s v="186015012IVD"/>
    <x v="184"/>
    <x v="1"/>
    <n v="4"/>
    <x v="1"/>
    <x v="12"/>
    <x v="6"/>
    <n v="24185"/>
    <s v="Vicky Allen"/>
    <x v="8"/>
    <m/>
    <m/>
    <m/>
    <m/>
    <m/>
    <m/>
    <m/>
    <m/>
    <m/>
    <n v="0"/>
    <n v="0"/>
    <n v="0"/>
    <n v="0"/>
    <n v="0"/>
    <n v="0"/>
    <n v="0"/>
    <n v="0"/>
    <n v="0"/>
    <n v="0"/>
    <m/>
    <n v="0"/>
    <n v="3"/>
    <n v="5"/>
    <n v="8"/>
    <m/>
    <n v="6"/>
    <n v="4"/>
    <n v="2"/>
    <n v="0"/>
    <m/>
  </r>
  <r>
    <s v="186015012IVD"/>
    <x v="184"/>
    <x v="1"/>
    <n v="4"/>
    <x v="1"/>
    <x v="12"/>
    <x v="6"/>
    <n v="24185"/>
    <s v="Vicky Allen"/>
    <x v="9"/>
    <m/>
    <m/>
    <m/>
    <m/>
    <m/>
    <m/>
    <m/>
    <m/>
    <m/>
    <n v="0"/>
    <n v="0"/>
    <n v="0"/>
    <n v="0"/>
    <n v="0"/>
    <n v="0"/>
    <n v="0"/>
    <n v="0"/>
    <n v="0"/>
    <n v="0"/>
    <m/>
    <n v="0"/>
    <n v="3"/>
    <n v="5"/>
    <n v="8"/>
    <m/>
    <n v="8"/>
    <n v="8"/>
    <n v="8"/>
    <n v="8"/>
    <m/>
  </r>
  <r>
    <s v="186015012IVD"/>
    <x v="184"/>
    <x v="1"/>
    <m/>
    <x v="1"/>
    <x v="12"/>
    <x v="6"/>
    <n v="24185"/>
    <s v="Vicky Allen"/>
    <x v="10"/>
    <n v="0"/>
    <n v="0"/>
    <n v="0"/>
    <n v="0"/>
    <n v="0"/>
    <n v="0"/>
    <n v="0"/>
    <n v="0"/>
    <n v="0"/>
    <n v="0"/>
    <n v="0"/>
    <n v="0"/>
    <n v="0"/>
    <n v="0"/>
    <n v="0"/>
    <n v="0"/>
    <n v="0"/>
    <n v="0"/>
    <n v="0"/>
    <m/>
    <n v="0"/>
    <n v="72555"/>
    <n v="120925"/>
    <n v="193480"/>
    <m/>
    <n v="193480"/>
    <n v="193480"/>
    <n v="193480"/>
    <n v="193480"/>
    <m/>
  </r>
  <r>
    <s v="186015012IVD"/>
    <x v="184"/>
    <x v="1"/>
    <m/>
    <x v="1"/>
    <x v="12"/>
    <x v="6"/>
    <n v="24185"/>
    <s v="Vicky Allen"/>
    <x v="11"/>
    <m/>
    <m/>
    <m/>
    <m/>
    <n v="0"/>
    <m/>
    <m/>
    <m/>
    <m/>
    <n v="0"/>
    <n v="0"/>
    <n v="0"/>
    <n v="0"/>
    <n v="0"/>
    <n v="0"/>
    <n v="0"/>
    <n v="0"/>
    <n v="0"/>
    <n v="0"/>
    <m/>
    <n v="0"/>
    <n v="72555"/>
    <n v="120925"/>
    <n v="193480"/>
    <m/>
    <n v="145110"/>
    <n v="96740"/>
    <n v="48370"/>
    <n v="0"/>
    <m/>
  </r>
  <r>
    <s v="186015012IVD"/>
    <x v="184"/>
    <x v="1"/>
    <m/>
    <x v="1"/>
    <x v="12"/>
    <x v="6"/>
    <n v="24185"/>
    <s v="Vicky Allen"/>
    <x v="12"/>
    <m/>
    <m/>
    <m/>
    <m/>
    <m/>
    <m/>
    <m/>
    <m/>
    <m/>
    <m/>
    <m/>
    <m/>
    <m/>
    <n v="8"/>
    <n v="8"/>
    <n v="0"/>
    <n v="0"/>
    <n v="0"/>
    <n v="0"/>
    <n v="11"/>
    <n v="0"/>
    <n v="0"/>
    <n v="0"/>
    <n v="5"/>
    <n v="0"/>
    <n v="2"/>
    <n v="2"/>
    <n v="2"/>
    <n v="2"/>
    <n v="0"/>
  </r>
  <r>
    <s v="186015020-21"/>
    <x v="185"/>
    <x v="1"/>
    <m/>
    <x v="1"/>
    <x v="10"/>
    <x v="1"/>
    <n v="10043.4"/>
    <s v="Sharon Bibbo"/>
    <x v="0"/>
    <m/>
    <m/>
    <m/>
    <m/>
    <m/>
    <m/>
    <m/>
    <m/>
    <m/>
    <n v="0"/>
    <n v="0"/>
    <n v="0"/>
    <n v="55"/>
    <n v="-60"/>
    <n v="-5"/>
    <n v="0"/>
    <n v="0"/>
    <n v="0"/>
    <n v="0"/>
    <m/>
    <n v="0"/>
    <n v="0"/>
    <n v="0"/>
    <n v="0"/>
    <m/>
    <n v="-26"/>
    <n v="-26"/>
    <n v="-22"/>
    <n v="-25"/>
    <m/>
  </r>
  <r>
    <s v="186015020-21"/>
    <x v="185"/>
    <x v="1"/>
    <m/>
    <x v="1"/>
    <x v="10"/>
    <x v="1"/>
    <n v="10043.4"/>
    <s v="Sharon Bibbo"/>
    <x v="1"/>
    <m/>
    <m/>
    <m/>
    <m/>
    <m/>
    <m/>
    <m/>
    <m/>
    <m/>
    <n v="0"/>
    <m/>
    <m/>
    <n v="-65"/>
    <n v="0"/>
    <n v="-65"/>
    <n v="0"/>
    <n v="0"/>
    <n v="0"/>
    <n v="0"/>
    <m/>
    <n v="0"/>
    <n v="0"/>
    <n v="0"/>
    <n v="0"/>
    <m/>
    <n v="8"/>
    <n v="8"/>
    <n v="6"/>
    <n v="0"/>
    <m/>
  </r>
  <r>
    <s v="186015020-21"/>
    <x v="185"/>
    <x v="1"/>
    <m/>
    <x v="1"/>
    <x v="10"/>
    <x v="1"/>
    <n v="10043.4"/>
    <s v="Sharon Bibbo"/>
    <x v="2"/>
    <m/>
    <m/>
    <m/>
    <m/>
    <m/>
    <m/>
    <m/>
    <m/>
    <m/>
    <n v="0"/>
    <m/>
    <m/>
    <n v="55"/>
    <n v="0"/>
    <n v="0"/>
    <n v="34"/>
    <n v="35"/>
    <n v="34"/>
    <n v="44"/>
    <n v="147"/>
    <n v="40"/>
    <n v="28"/>
    <n v="18"/>
    <n v="10"/>
    <n v="0"/>
    <n v="0"/>
    <n v="0"/>
    <n v="0"/>
    <n v="0"/>
    <n v="0"/>
  </r>
  <r>
    <s v="186015020-21"/>
    <x v="185"/>
    <x v="1"/>
    <m/>
    <x v="1"/>
    <x v="10"/>
    <x v="1"/>
    <n v="10043.4"/>
    <s v="Sharon Bibbo"/>
    <x v="3"/>
    <n v="0"/>
    <n v="0"/>
    <n v="0"/>
    <n v="0"/>
    <m/>
    <n v="0"/>
    <n v="0"/>
    <n v="0"/>
    <n v="0"/>
    <m/>
    <n v="0"/>
    <n v="0"/>
    <n v="0"/>
    <n v="0"/>
    <m/>
    <n v="34"/>
    <n v="34"/>
    <n v="17"/>
    <n v="13"/>
    <n v="98"/>
    <n v="0"/>
    <n v="0"/>
    <n v="0"/>
    <n v="0"/>
    <n v="0"/>
    <n v="18"/>
    <n v="18"/>
    <n v="16"/>
    <n v="25"/>
    <n v="0"/>
  </r>
  <r>
    <s v="186015020-21"/>
    <x v="185"/>
    <x v="1"/>
    <m/>
    <x v="1"/>
    <x v="10"/>
    <x v="1"/>
    <n v="10043.4"/>
    <s v="Sharon Bibbo"/>
    <x v="4"/>
    <m/>
    <m/>
    <m/>
    <m/>
    <m/>
    <m/>
    <m/>
    <m/>
    <m/>
    <n v="0"/>
    <n v="0"/>
    <n v="0"/>
    <n v="0"/>
    <n v="0"/>
    <n v="0"/>
    <n v="34"/>
    <n v="35"/>
    <n v="34"/>
    <n v="44"/>
    <n v="147"/>
    <n v="40"/>
    <n v="28"/>
    <n v="18"/>
    <n v="10"/>
    <n v="0"/>
    <n v="18"/>
    <n v="18"/>
    <n v="16"/>
    <n v="25"/>
    <n v="0"/>
  </r>
  <r>
    <s v="186015020-21"/>
    <x v="185"/>
    <x v="1"/>
    <m/>
    <x v="1"/>
    <x v="10"/>
    <x v="1"/>
    <n v="10043.4"/>
    <s v="Sharon Bibbo"/>
    <x v="5"/>
    <m/>
    <m/>
    <m/>
    <m/>
    <m/>
    <m/>
    <m/>
    <m/>
    <m/>
    <n v="0"/>
    <m/>
    <m/>
    <m/>
    <m/>
    <n v="0"/>
    <n v="28"/>
    <n v="34"/>
    <n v="30"/>
    <n v="44"/>
    <n v="136"/>
    <n v="22"/>
    <n v="21"/>
    <n v="24"/>
    <n v="31"/>
    <n v="0"/>
    <n v="25.696902654867259"/>
    <n v="22.345132743362832"/>
    <n v="20.110619469026549"/>
    <n v="26.814159292035399"/>
    <n v="0"/>
  </r>
  <r>
    <s v="186015020-21"/>
    <x v="185"/>
    <x v="1"/>
    <m/>
    <x v="1"/>
    <x v="10"/>
    <x v="1"/>
    <n v="10043.4"/>
    <s v="Sharon Bibbo"/>
    <x v="6"/>
    <n v="0"/>
    <n v="0"/>
    <n v="0"/>
    <n v="0"/>
    <n v="0"/>
    <n v="0"/>
    <n v="0"/>
    <n v="0"/>
    <n v="0"/>
    <n v="0"/>
    <n v="0"/>
    <n v="0"/>
    <n v="0"/>
    <n v="0"/>
    <n v="0"/>
    <n v="0"/>
    <n v="0"/>
    <n v="0"/>
    <n v="0"/>
    <n v="0"/>
    <n v="0"/>
    <n v="4"/>
    <n v="1"/>
    <n v="5"/>
    <m/>
    <n v="5"/>
    <n v="0"/>
    <n v="0"/>
    <n v="0"/>
    <m/>
  </r>
  <r>
    <s v="186015020-21"/>
    <x v="185"/>
    <x v="1"/>
    <m/>
    <x v="1"/>
    <x v="10"/>
    <x v="1"/>
    <n v="10043.4"/>
    <s v="Sharon Bibbo"/>
    <x v="7"/>
    <m/>
    <m/>
    <m/>
    <m/>
    <m/>
    <m/>
    <m/>
    <m/>
    <m/>
    <m/>
    <m/>
    <m/>
    <m/>
    <m/>
    <m/>
    <n v="0"/>
    <n v="0"/>
    <n v="0"/>
    <n v="0"/>
    <n v="0"/>
    <n v="18"/>
    <n v="24"/>
    <n v="22"/>
    <n v="31"/>
    <n v="0"/>
    <n v="0"/>
    <n v="0"/>
    <n v="0"/>
    <n v="0"/>
    <n v="0"/>
  </r>
  <r>
    <s v="186015020-21"/>
    <x v="185"/>
    <x v="1"/>
    <n v="19"/>
    <x v="1"/>
    <x v="10"/>
    <x v="1"/>
    <n v="10043.4"/>
    <s v="Sharon Bibbo"/>
    <x v="8"/>
    <m/>
    <m/>
    <m/>
    <m/>
    <m/>
    <m/>
    <m/>
    <m/>
    <m/>
    <n v="0"/>
    <n v="3"/>
    <n v="12"/>
    <n v="25"/>
    <n v="30"/>
    <n v="30"/>
    <n v="16"/>
    <n v="21"/>
    <n v="15"/>
    <n v="12"/>
    <m/>
    <n v="33"/>
    <n v="36"/>
    <n v="32"/>
    <n v="11"/>
    <m/>
    <n v="-14.696902654867259"/>
    <n v="-37.042035398230091"/>
    <n v="-57.152654867256643"/>
    <n v="-83.966814159292042"/>
    <m/>
  </r>
  <r>
    <s v="186015020-21"/>
    <x v="185"/>
    <x v="1"/>
    <n v="19"/>
    <x v="1"/>
    <x v="10"/>
    <x v="1"/>
    <n v="10043.4"/>
    <s v="Sharon Bibbo"/>
    <x v="9"/>
    <m/>
    <m/>
    <m/>
    <m/>
    <m/>
    <m/>
    <m/>
    <m/>
    <m/>
    <n v="0"/>
    <n v="3"/>
    <n v="12"/>
    <n v="25"/>
    <n v="30"/>
    <n v="30"/>
    <n v="16"/>
    <n v="21"/>
    <n v="15"/>
    <n v="12"/>
    <m/>
    <n v="33"/>
    <n v="36"/>
    <n v="32"/>
    <n v="11"/>
    <m/>
    <n v="11.303097345132741"/>
    <n v="14.957964601769909"/>
    <n v="16.84734513274336"/>
    <n v="15.033185840707958"/>
    <m/>
  </r>
  <r>
    <s v="186015020-21"/>
    <x v="185"/>
    <x v="1"/>
    <m/>
    <x v="1"/>
    <x v="10"/>
    <x v="1"/>
    <n v="10043.4"/>
    <s v="Sharon Bibbo"/>
    <x v="10"/>
    <n v="0"/>
    <n v="0"/>
    <n v="0"/>
    <n v="0"/>
    <n v="0"/>
    <n v="0"/>
    <n v="0"/>
    <n v="0"/>
    <n v="0"/>
    <n v="0"/>
    <n v="32743.200000000004"/>
    <n v="130972.80000000002"/>
    <n v="272860.00000000006"/>
    <n v="301302"/>
    <n v="301302"/>
    <n v="160694.39999999999"/>
    <n v="210911.4"/>
    <n v="150651"/>
    <n v="120520.79999999999"/>
    <m/>
    <n v="331432.2"/>
    <n v="361562.39999999997"/>
    <n v="321388.79999999999"/>
    <n v="110477.4"/>
    <m/>
    <n v="113521.52787610616"/>
    <n v="150228.8216814159"/>
    <n v="169204.62610619466"/>
    <n v="150984.29867256631"/>
    <m/>
  </r>
  <r>
    <s v="186015020-21"/>
    <x v="185"/>
    <x v="1"/>
    <m/>
    <x v="1"/>
    <x v="10"/>
    <x v="1"/>
    <n v="10043.4"/>
    <s v="Sharon Bibbo"/>
    <x v="11"/>
    <m/>
    <m/>
    <m/>
    <m/>
    <n v="0"/>
    <m/>
    <m/>
    <m/>
    <m/>
    <n v="0"/>
    <n v="32743.200000000004"/>
    <n v="130972.80000000002"/>
    <n v="272860.00000000006"/>
    <n v="301302"/>
    <n v="301302"/>
    <n v="160694.39999999999"/>
    <n v="210911.4"/>
    <n v="150651"/>
    <n v="120520.79999999999"/>
    <m/>
    <n v="331432.2"/>
    <n v="361562.39999999997"/>
    <n v="321388.79999999999"/>
    <n v="110477.4"/>
    <m/>
    <n v="0"/>
    <n v="0"/>
    <n v="0"/>
    <n v="0"/>
    <m/>
  </r>
  <r>
    <s v="186015020-21"/>
    <x v="185"/>
    <x v="1"/>
    <m/>
    <x v="1"/>
    <x v="10"/>
    <x v="1"/>
    <n v="10043.4"/>
    <s v="Sharon Bibbo"/>
    <x v="12"/>
    <m/>
    <m/>
    <m/>
    <m/>
    <m/>
    <m/>
    <m/>
    <m/>
    <m/>
    <m/>
    <m/>
    <m/>
    <m/>
    <n v="60"/>
    <n v="60"/>
    <n v="34"/>
    <n v="35"/>
    <n v="34"/>
    <n v="44"/>
    <n v="147"/>
    <n v="40"/>
    <n v="28"/>
    <n v="18"/>
    <n v="10"/>
    <n v="0"/>
    <n v="26"/>
    <n v="26"/>
    <n v="22"/>
    <n v="25"/>
    <n v="0"/>
  </r>
  <r>
    <s v="186015020IVD"/>
    <x v="186"/>
    <x v="1"/>
    <m/>
    <x v="1"/>
    <x v="10"/>
    <x v="1"/>
    <n v="10043.4"/>
    <s v="Sharon Bibbo"/>
    <x v="0"/>
    <m/>
    <m/>
    <m/>
    <m/>
    <m/>
    <m/>
    <m/>
    <m/>
    <m/>
    <n v="0"/>
    <n v="0"/>
    <n v="0"/>
    <n v="0"/>
    <n v="0"/>
    <n v="0"/>
    <n v="0"/>
    <n v="0"/>
    <n v="0"/>
    <n v="0"/>
    <m/>
    <n v="0"/>
    <n v="0"/>
    <n v="0"/>
    <n v="0"/>
    <m/>
    <n v="-14"/>
    <n v="-8"/>
    <n v="-8"/>
    <n v="-10"/>
    <m/>
  </r>
  <r>
    <s v="186015020IVD"/>
    <x v="186"/>
    <x v="1"/>
    <m/>
    <x v="1"/>
    <x v="10"/>
    <x v="1"/>
    <n v="10043.4"/>
    <s v="Sharon Bibbo"/>
    <x v="1"/>
    <m/>
    <m/>
    <m/>
    <m/>
    <m/>
    <m/>
    <m/>
    <m/>
    <m/>
    <n v="0"/>
    <m/>
    <m/>
    <n v="0"/>
    <n v="0"/>
    <m/>
    <n v="0"/>
    <n v="0"/>
    <n v="0"/>
    <n v="0"/>
    <m/>
    <n v="0"/>
    <n v="0"/>
    <n v="0"/>
    <n v="0"/>
    <m/>
    <n v="9"/>
    <n v="3"/>
    <n v="3"/>
    <n v="6"/>
    <m/>
  </r>
  <r>
    <s v="186015020IVD"/>
    <x v="186"/>
    <x v="1"/>
    <m/>
    <x v="1"/>
    <x v="10"/>
    <x v="1"/>
    <n v="10043.4"/>
    <s v="Sharon Bibbo"/>
    <x v="2"/>
    <m/>
    <m/>
    <m/>
    <m/>
    <m/>
    <m/>
    <m/>
    <m/>
    <m/>
    <n v="0"/>
    <m/>
    <m/>
    <m/>
    <n v="0"/>
    <n v="0"/>
    <n v="0"/>
    <n v="0"/>
    <n v="0"/>
    <n v="0"/>
    <n v="0"/>
    <n v="18"/>
    <n v="6"/>
    <n v="5"/>
    <n v="10"/>
    <n v="0"/>
    <n v="0"/>
    <n v="0"/>
    <n v="0"/>
    <n v="0"/>
    <n v="0"/>
  </r>
  <r>
    <s v="186015020IVD"/>
    <x v="186"/>
    <x v="1"/>
    <m/>
    <x v="1"/>
    <x v="10"/>
    <x v="1"/>
    <n v="10043.4"/>
    <s v="Sharon Bibbo"/>
    <x v="3"/>
    <n v="0"/>
    <n v="0"/>
    <n v="0"/>
    <n v="0"/>
    <m/>
    <n v="0"/>
    <n v="0"/>
    <n v="0"/>
    <n v="0"/>
    <m/>
    <n v="0"/>
    <n v="0"/>
    <n v="0"/>
    <n v="0"/>
    <m/>
    <n v="0"/>
    <n v="0"/>
    <n v="0"/>
    <n v="0"/>
    <n v="0"/>
    <n v="0"/>
    <n v="0"/>
    <n v="0"/>
    <n v="0"/>
    <n v="0"/>
    <n v="5"/>
    <n v="5"/>
    <n v="5"/>
    <n v="4"/>
    <n v="0"/>
  </r>
  <r>
    <s v="186015020IVD"/>
    <x v="186"/>
    <x v="1"/>
    <m/>
    <x v="1"/>
    <x v="10"/>
    <x v="1"/>
    <n v="10043.4"/>
    <s v="Sharon Bibbo"/>
    <x v="4"/>
    <m/>
    <m/>
    <m/>
    <m/>
    <m/>
    <m/>
    <m/>
    <m/>
    <m/>
    <n v="0"/>
    <n v="0"/>
    <n v="0"/>
    <n v="0"/>
    <n v="0"/>
    <n v="0"/>
    <n v="0"/>
    <n v="0"/>
    <n v="0"/>
    <n v="0"/>
    <n v="0"/>
    <n v="18"/>
    <n v="6"/>
    <n v="5"/>
    <n v="10"/>
    <n v="0"/>
    <n v="5"/>
    <n v="5"/>
    <n v="5"/>
    <n v="4"/>
    <n v="0"/>
  </r>
  <r>
    <s v="186015020IVD"/>
    <x v="186"/>
    <x v="1"/>
    <m/>
    <x v="1"/>
    <x v="10"/>
    <x v="1"/>
    <n v="10043.4"/>
    <s v="Sharon Bibbo"/>
    <x v="5"/>
    <n v="0"/>
    <n v="0"/>
    <n v="0"/>
    <n v="0"/>
    <m/>
    <n v="0"/>
    <n v="0"/>
    <n v="0"/>
    <n v="0"/>
    <n v="0"/>
    <n v="0"/>
    <n v="0"/>
    <n v="0"/>
    <n v="0"/>
    <n v="0"/>
    <n v="0"/>
    <n v="0"/>
    <n v="0"/>
    <n v="0"/>
    <n v="0"/>
    <n v="10"/>
    <n v="5"/>
    <n v="5"/>
    <n v="13"/>
    <n v="0"/>
    <n v="8.3960176991150437"/>
    <n v="7.3008849557522124"/>
    <n v="6.5707964601769913"/>
    <n v="8.7610619469026556"/>
    <n v="0"/>
  </r>
  <r>
    <s v="186015020IVD"/>
    <x v="186"/>
    <x v="1"/>
    <m/>
    <x v="1"/>
    <x v="10"/>
    <x v="1"/>
    <n v="10043.4"/>
    <s v="Sharon Bibbo"/>
    <x v="6"/>
    <n v="0"/>
    <n v="0"/>
    <n v="0"/>
    <n v="0"/>
    <n v="0"/>
    <n v="0"/>
    <n v="0"/>
    <n v="0"/>
    <n v="0"/>
    <n v="0"/>
    <n v="0"/>
    <n v="0"/>
    <n v="0"/>
    <n v="0"/>
    <n v="0"/>
    <n v="0"/>
    <n v="0"/>
    <n v="0"/>
    <n v="0"/>
    <n v="0"/>
    <n v="0"/>
    <n v="0"/>
    <n v="0"/>
    <n v="1"/>
    <m/>
    <n v="0"/>
    <n v="0"/>
    <n v="0"/>
    <n v="0"/>
    <m/>
  </r>
  <r>
    <s v="186015020IVD"/>
    <x v="186"/>
    <x v="1"/>
    <m/>
    <x v="1"/>
    <x v="10"/>
    <x v="1"/>
    <n v="10043.4"/>
    <s v="Sharon Bibbo"/>
    <x v="7"/>
    <m/>
    <m/>
    <m/>
    <m/>
    <m/>
    <m/>
    <m/>
    <m/>
    <m/>
    <m/>
    <m/>
    <m/>
    <m/>
    <m/>
    <m/>
    <n v="8"/>
    <n v="5"/>
    <n v="8"/>
    <n v="4"/>
    <n v="0"/>
    <n v="12"/>
    <n v="5"/>
    <n v="5"/>
    <n v="14"/>
    <n v="0"/>
    <n v="0"/>
    <n v="0"/>
    <n v="0"/>
    <n v="0"/>
    <n v="0"/>
  </r>
  <r>
    <s v="186015020IVD"/>
    <x v="186"/>
    <x v="1"/>
    <m/>
    <x v="1"/>
    <x v="10"/>
    <x v="1"/>
    <n v="10043.4"/>
    <s v="Sharon Bibbo"/>
    <x v="8"/>
    <n v="0"/>
    <n v="0"/>
    <n v="0"/>
    <n v="0"/>
    <m/>
    <n v="0"/>
    <n v="0"/>
    <n v="0"/>
    <n v="0"/>
    <n v="0"/>
    <n v="0"/>
    <n v="0"/>
    <n v="0"/>
    <n v="0"/>
    <n v="0"/>
    <n v="0"/>
    <n v="0"/>
    <n v="0"/>
    <n v="0"/>
    <m/>
    <n v="8"/>
    <n v="10"/>
    <n v="10"/>
    <n v="6"/>
    <m/>
    <n v="-2.3960176991150437"/>
    <n v="-9.6969026548672552"/>
    <n v="-16.267699115044245"/>
    <n v="-25.028761061946902"/>
    <m/>
  </r>
  <r>
    <s v="186015020IVD"/>
    <x v="186"/>
    <x v="1"/>
    <m/>
    <x v="1"/>
    <x v="10"/>
    <x v="1"/>
    <n v="10043.4"/>
    <s v="Sharon Bibbo"/>
    <x v="9"/>
    <n v="0"/>
    <n v="0"/>
    <n v="0"/>
    <n v="0"/>
    <m/>
    <n v="0"/>
    <n v="0"/>
    <n v="0"/>
    <n v="0"/>
    <n v="0"/>
    <n v="0"/>
    <n v="0"/>
    <n v="0"/>
    <n v="0"/>
    <m/>
    <n v="0"/>
    <n v="0"/>
    <n v="0"/>
    <n v="0"/>
    <m/>
    <n v="8"/>
    <n v="10"/>
    <n v="10"/>
    <n v="6"/>
    <m/>
    <n v="11.603982300884956"/>
    <n v="12.303097345132745"/>
    <n v="13.732300884955754"/>
    <n v="14.9712389380531"/>
    <m/>
  </r>
  <r>
    <s v="186015020IVD"/>
    <x v="186"/>
    <x v="1"/>
    <m/>
    <x v="1"/>
    <x v="10"/>
    <x v="1"/>
    <n v="10043.4"/>
    <s v="Sharon Bibbo"/>
    <x v="10"/>
    <n v="0"/>
    <n v="0"/>
    <n v="0"/>
    <n v="0"/>
    <n v="0"/>
    <n v="0"/>
    <n v="0"/>
    <n v="0"/>
    <n v="0"/>
    <n v="0"/>
    <n v="0"/>
    <n v="0"/>
    <n v="0"/>
    <n v="0"/>
    <n v="0"/>
    <n v="0"/>
    <n v="0"/>
    <n v="0"/>
    <n v="0"/>
    <m/>
    <n v="80347.199999999997"/>
    <n v="100434"/>
    <n v="100434"/>
    <n v="60260.399999999994"/>
    <m/>
    <n v="116543.43584070797"/>
    <n v="123564.9278761062"/>
    <n v="137918.99070796461"/>
    <n v="150362.14115044251"/>
    <m/>
  </r>
  <r>
    <s v="186015020IVD"/>
    <x v="186"/>
    <x v="1"/>
    <m/>
    <x v="1"/>
    <x v="10"/>
    <x v="1"/>
    <n v="10043.4"/>
    <s v="Sharon Bibbo"/>
    <x v="11"/>
    <m/>
    <m/>
    <m/>
    <m/>
    <n v="0"/>
    <m/>
    <m/>
    <m/>
    <m/>
    <n v="0"/>
    <n v="0"/>
    <n v="0"/>
    <n v="0"/>
    <n v="0"/>
    <n v="0"/>
    <n v="0"/>
    <n v="0"/>
    <n v="0"/>
    <n v="0"/>
    <m/>
    <n v="80347.199999999997"/>
    <n v="100434"/>
    <n v="100434"/>
    <n v="60260.399999999994"/>
    <m/>
    <n v="0"/>
    <n v="0"/>
    <n v="0"/>
    <n v="0"/>
    <m/>
  </r>
  <r>
    <s v="186015020IVD"/>
    <x v="186"/>
    <x v="1"/>
    <m/>
    <x v="1"/>
    <x v="10"/>
    <x v="1"/>
    <n v="10043.4"/>
    <s v="Sharon Bibbo"/>
    <x v="12"/>
    <m/>
    <m/>
    <m/>
    <m/>
    <m/>
    <m/>
    <m/>
    <m/>
    <m/>
    <m/>
    <m/>
    <m/>
    <m/>
    <n v="0"/>
    <m/>
    <n v="0"/>
    <n v="0"/>
    <n v="0"/>
    <n v="0"/>
    <n v="0"/>
    <n v="18"/>
    <n v="6"/>
    <n v="5"/>
    <n v="10"/>
    <n v="0"/>
    <n v="14"/>
    <n v="8"/>
    <n v="8"/>
    <n v="10"/>
    <n v="0"/>
  </r>
  <r>
    <s v="186015042IVD"/>
    <x v="187"/>
    <x v="1"/>
    <m/>
    <x v="1"/>
    <x v="9"/>
    <x v="3"/>
    <n v="664.42"/>
    <s v="Vicky Allen"/>
    <x v="0"/>
    <m/>
    <m/>
    <m/>
    <m/>
    <m/>
    <m/>
    <m/>
    <m/>
    <m/>
    <n v="0"/>
    <m/>
    <m/>
    <m/>
    <m/>
    <n v="0"/>
    <n v="0"/>
    <n v="0"/>
    <n v="0"/>
    <n v="0"/>
    <m/>
    <n v="0"/>
    <n v="0"/>
    <n v="0"/>
    <n v="0"/>
    <m/>
    <n v="-15"/>
    <n v="-13"/>
    <n v="-10"/>
    <n v="-10"/>
    <m/>
  </r>
  <r>
    <s v="186015042IVD"/>
    <x v="187"/>
    <x v="1"/>
    <m/>
    <x v="1"/>
    <x v="9"/>
    <x v="3"/>
    <n v="664.42"/>
    <s v="Vicky Allen"/>
    <x v="1"/>
    <m/>
    <m/>
    <m/>
    <m/>
    <m/>
    <m/>
    <m/>
    <m/>
    <m/>
    <n v="0"/>
    <m/>
    <m/>
    <m/>
    <m/>
    <n v="0"/>
    <n v="0"/>
    <n v="0"/>
    <n v="0"/>
    <n v="0"/>
    <m/>
    <n v="0"/>
    <n v="0"/>
    <n v="0"/>
    <n v="0"/>
    <m/>
    <n v="9"/>
    <n v="7"/>
    <n v="4"/>
    <n v="2"/>
    <m/>
  </r>
  <r>
    <s v="186015042IVD"/>
    <x v="187"/>
    <x v="1"/>
    <m/>
    <x v="1"/>
    <x v="9"/>
    <x v="3"/>
    <n v="664.42"/>
    <s v="Vicky Allen"/>
    <x v="2"/>
    <m/>
    <m/>
    <m/>
    <m/>
    <m/>
    <m/>
    <m/>
    <m/>
    <m/>
    <n v="0"/>
    <m/>
    <m/>
    <m/>
    <m/>
    <n v="0"/>
    <n v="0"/>
    <n v="0"/>
    <n v="0"/>
    <n v="25"/>
    <n v="25"/>
    <n v="18"/>
    <n v="0"/>
    <n v="8"/>
    <n v="19"/>
    <n v="0"/>
    <n v="0"/>
    <n v="0"/>
    <n v="0"/>
    <n v="0"/>
    <n v="0"/>
  </r>
  <r>
    <s v="186015042IVD"/>
    <x v="187"/>
    <x v="1"/>
    <m/>
    <x v="1"/>
    <x v="9"/>
    <x v="3"/>
    <n v="664.42"/>
    <s v="Vicky Allen"/>
    <x v="3"/>
    <n v="0"/>
    <n v="0"/>
    <n v="0"/>
    <n v="0"/>
    <m/>
    <n v="0"/>
    <n v="0"/>
    <n v="0"/>
    <n v="0"/>
    <m/>
    <n v="0"/>
    <n v="0"/>
    <n v="0"/>
    <n v="0"/>
    <n v="0"/>
    <n v="0"/>
    <n v="0"/>
    <n v="0"/>
    <n v="878.16121437422544"/>
    <n v="878.16121437422544"/>
    <n v="0"/>
    <n v="0"/>
    <n v="0"/>
    <n v="0"/>
    <n v="0"/>
    <n v="6"/>
    <n v="6"/>
    <n v="6"/>
    <n v="8"/>
    <n v="0"/>
  </r>
  <r>
    <s v="186015042IVD"/>
    <x v="187"/>
    <x v="1"/>
    <m/>
    <x v="1"/>
    <x v="9"/>
    <x v="3"/>
    <n v="664.42"/>
    <s v="Vicky Allen"/>
    <x v="4"/>
    <m/>
    <m/>
    <m/>
    <m/>
    <m/>
    <m/>
    <m/>
    <m/>
    <m/>
    <n v="0"/>
    <m/>
    <m/>
    <m/>
    <m/>
    <n v="0"/>
    <n v="0"/>
    <n v="0"/>
    <n v="0"/>
    <n v="25"/>
    <n v="25"/>
    <n v="18"/>
    <n v="0"/>
    <n v="8"/>
    <n v="19"/>
    <n v="0"/>
    <n v="6"/>
    <n v="6"/>
    <n v="6"/>
    <n v="8"/>
    <n v="0"/>
  </r>
  <r>
    <s v="186015042IVD"/>
    <x v="187"/>
    <x v="1"/>
    <m/>
    <x v="1"/>
    <x v="9"/>
    <x v="3"/>
    <n v="664.42"/>
    <s v="Vicky Allen"/>
    <x v="5"/>
    <n v="0"/>
    <n v="0"/>
    <n v="0"/>
    <n v="0"/>
    <m/>
    <n v="0"/>
    <n v="0"/>
    <n v="0"/>
    <n v="0"/>
    <n v="0"/>
    <n v="0"/>
    <n v="0"/>
    <n v="0"/>
    <n v="0"/>
    <n v="0"/>
    <n v="0"/>
    <n v="0"/>
    <n v="0"/>
    <n v="0"/>
    <n v="0"/>
    <n v="7"/>
    <n v="4"/>
    <n v="7"/>
    <n v="23"/>
    <n v="0"/>
    <n v="10.593038821954485"/>
    <n v="12.074966532797859"/>
    <n v="11.745649263721553"/>
    <n v="14.435073627844712"/>
    <n v="0"/>
  </r>
  <r>
    <s v="186015042IVD"/>
    <x v="187"/>
    <x v="1"/>
    <m/>
    <x v="1"/>
    <x v="9"/>
    <x v="3"/>
    <n v="664.42"/>
    <s v="Vicky Allen"/>
    <x v="6"/>
    <n v="0"/>
    <n v="0"/>
    <n v="0"/>
    <n v="0"/>
    <n v="0"/>
    <n v="0"/>
    <n v="0"/>
    <n v="0"/>
    <n v="0"/>
    <n v="0"/>
    <n v="0"/>
    <n v="0"/>
    <n v="0"/>
    <n v="0"/>
    <n v="0"/>
    <n v="0"/>
    <n v="0"/>
    <n v="0"/>
    <n v="0"/>
    <n v="0"/>
    <n v="14"/>
    <n v="0"/>
    <n v="1"/>
    <n v="2"/>
    <m/>
    <n v="7"/>
    <n v="0"/>
    <n v="0"/>
    <n v="0"/>
    <m/>
  </r>
  <r>
    <s v="186015042IVD"/>
    <x v="187"/>
    <x v="1"/>
    <m/>
    <x v="1"/>
    <x v="9"/>
    <x v="3"/>
    <n v="664.42"/>
    <s v="Vicky Allen"/>
    <x v="7"/>
    <m/>
    <m/>
    <m/>
    <m/>
    <m/>
    <m/>
    <m/>
    <m/>
    <m/>
    <m/>
    <m/>
    <m/>
    <m/>
    <m/>
    <m/>
    <n v="0"/>
    <n v="0"/>
    <n v="0"/>
    <n v="3"/>
    <n v="0"/>
    <n v="6"/>
    <n v="10"/>
    <n v="9"/>
    <n v="17"/>
    <n v="0"/>
    <n v="0"/>
    <n v="0"/>
    <n v="0"/>
    <n v="0"/>
    <n v="0"/>
  </r>
  <r>
    <s v="186015042IVD"/>
    <x v="187"/>
    <x v="1"/>
    <n v="160"/>
    <x v="1"/>
    <x v="9"/>
    <x v="3"/>
    <n v="664.42"/>
    <s v="Vicky Allen"/>
    <x v="8"/>
    <n v="0"/>
    <n v="0"/>
    <n v="0"/>
    <n v="0"/>
    <m/>
    <n v="0"/>
    <n v="0"/>
    <n v="0"/>
    <n v="0"/>
    <n v="0"/>
    <n v="0"/>
    <n v="0"/>
    <n v="0"/>
    <n v="0"/>
    <n v="0"/>
    <n v="0"/>
    <n v="0"/>
    <n v="0"/>
    <n v="4"/>
    <m/>
    <n v="16"/>
    <n v="6"/>
    <n v="9"/>
    <n v="11"/>
    <m/>
    <n v="0.40696117804551513"/>
    <n v="-11.668005354752344"/>
    <n v="-23.413654618473899"/>
    <n v="-37.848728246318615"/>
    <m/>
  </r>
  <r>
    <s v="186015042IVD"/>
    <x v="187"/>
    <x v="1"/>
    <n v="160"/>
    <x v="1"/>
    <x v="9"/>
    <x v="3"/>
    <n v="664.42"/>
    <s v="Vicky Allen"/>
    <x v="9"/>
    <n v="0"/>
    <n v="0"/>
    <n v="0"/>
    <n v="0"/>
    <m/>
    <n v="0"/>
    <n v="0"/>
    <n v="0"/>
    <n v="0"/>
    <n v="0"/>
    <n v="0"/>
    <n v="0"/>
    <n v="0"/>
    <n v="0"/>
    <n v="0"/>
    <n v="0"/>
    <n v="0"/>
    <n v="0"/>
    <n v="4"/>
    <m/>
    <n v="16"/>
    <n v="6"/>
    <n v="9"/>
    <n v="11"/>
    <m/>
    <n v="15.406961178045515"/>
    <n v="16.331994645247654"/>
    <n v="14.586345381526101"/>
    <n v="10.151271753681389"/>
    <m/>
  </r>
  <r>
    <s v="186015042IVD"/>
    <x v="187"/>
    <x v="1"/>
    <m/>
    <x v="1"/>
    <x v="9"/>
    <x v="3"/>
    <n v="664.42"/>
    <s v="Vicky Allen"/>
    <x v="10"/>
    <n v="0"/>
    <n v="0"/>
    <n v="0"/>
    <n v="0"/>
    <n v="0"/>
    <n v="0"/>
    <n v="0"/>
    <n v="0"/>
    <n v="0"/>
    <n v="0"/>
    <n v="0"/>
    <n v="0"/>
    <n v="0"/>
    <n v="0"/>
    <n v="0"/>
    <n v="0"/>
    <n v="0"/>
    <n v="0"/>
    <n v="2657.68"/>
    <m/>
    <n v="10630.72"/>
    <n v="3986.5199999999995"/>
    <n v="5979.78"/>
    <n v="7308.62"/>
    <m/>
    <n v="10236.693145917001"/>
    <n v="10851.303882195445"/>
    <n v="9691.4595983935706"/>
    <n v="6744.7079785809883"/>
    <m/>
  </r>
  <r>
    <s v="186015042IVD"/>
    <x v="187"/>
    <x v="1"/>
    <m/>
    <x v="1"/>
    <x v="9"/>
    <x v="3"/>
    <n v="664.42"/>
    <s v="Vicky Allen"/>
    <x v="11"/>
    <m/>
    <m/>
    <m/>
    <m/>
    <n v="0"/>
    <m/>
    <m/>
    <m/>
    <m/>
    <n v="0"/>
    <m/>
    <m/>
    <m/>
    <m/>
    <n v="0"/>
    <n v="0"/>
    <n v="0"/>
    <n v="0"/>
    <n v="2657.68"/>
    <m/>
    <n v="10630.72"/>
    <n v="3986.5199999999995"/>
    <n v="5979.78"/>
    <n v="7308.62"/>
    <m/>
    <n v="270.39314591700116"/>
    <n v="0"/>
    <n v="0"/>
    <n v="0"/>
    <m/>
  </r>
  <r>
    <s v="186015042IVD"/>
    <x v="187"/>
    <x v="1"/>
    <m/>
    <x v="1"/>
    <x v="9"/>
    <x v="3"/>
    <n v="664.42"/>
    <s v="Vicky Allen"/>
    <x v="12"/>
    <m/>
    <m/>
    <m/>
    <m/>
    <m/>
    <m/>
    <m/>
    <m/>
    <m/>
    <m/>
    <m/>
    <m/>
    <m/>
    <m/>
    <n v="0"/>
    <n v="0"/>
    <n v="0"/>
    <n v="0"/>
    <n v="25"/>
    <n v="25"/>
    <n v="18"/>
    <n v="0"/>
    <n v="8"/>
    <n v="19"/>
    <n v="0"/>
    <n v="15"/>
    <n v="13"/>
    <n v="10"/>
    <n v="10"/>
    <n v="0"/>
  </r>
  <r>
    <s v="186015043IVD"/>
    <x v="188"/>
    <x v="1"/>
    <m/>
    <x v="1"/>
    <x v="13"/>
    <x v="3"/>
    <n v="2833.11"/>
    <s v="Linda Trautwein"/>
    <x v="0"/>
    <m/>
    <m/>
    <m/>
    <m/>
    <m/>
    <m/>
    <m/>
    <m/>
    <m/>
    <n v="0"/>
    <n v="0"/>
    <n v="0"/>
    <n v="0"/>
    <n v="0"/>
    <n v="0"/>
    <n v="0"/>
    <n v="0"/>
    <n v="0"/>
    <n v="0"/>
    <m/>
    <n v="0"/>
    <n v="0"/>
    <n v="0"/>
    <n v="0"/>
    <m/>
    <n v="-2"/>
    <n v="-2"/>
    <n v="-2"/>
    <n v="-2"/>
    <m/>
  </r>
  <r>
    <s v="186015043IVD"/>
    <x v="188"/>
    <x v="1"/>
    <m/>
    <x v="1"/>
    <x v="13"/>
    <x v="3"/>
    <n v="2833.11"/>
    <s v="Linda Trautwein"/>
    <x v="1"/>
    <m/>
    <m/>
    <m/>
    <m/>
    <m/>
    <m/>
    <m/>
    <m/>
    <m/>
    <n v="0"/>
    <m/>
    <m/>
    <n v="0"/>
    <n v="0"/>
    <m/>
    <n v="0"/>
    <n v="0"/>
    <n v="0"/>
    <n v="0"/>
    <m/>
    <n v="0"/>
    <n v="0"/>
    <n v="0"/>
    <n v="0"/>
    <m/>
    <n v="2"/>
    <n v="2"/>
    <n v="2"/>
    <n v="1"/>
    <m/>
  </r>
  <r>
    <s v="186015043IVD"/>
    <x v="188"/>
    <x v="1"/>
    <m/>
    <x v="1"/>
    <x v="13"/>
    <x v="3"/>
    <n v="2833.11"/>
    <s v="Linda Trautwein"/>
    <x v="2"/>
    <m/>
    <m/>
    <m/>
    <m/>
    <m/>
    <m/>
    <m/>
    <m/>
    <m/>
    <n v="0"/>
    <m/>
    <m/>
    <m/>
    <n v="0"/>
    <n v="0"/>
    <n v="0"/>
    <n v="0"/>
    <n v="0"/>
    <n v="0"/>
    <n v="0"/>
    <n v="6"/>
    <n v="10"/>
    <n v="2"/>
    <n v="0"/>
    <n v="0"/>
    <n v="0"/>
    <n v="0"/>
    <n v="0"/>
    <n v="0"/>
    <n v="0"/>
  </r>
  <r>
    <s v="186015043IVD"/>
    <x v="188"/>
    <x v="1"/>
    <m/>
    <x v="1"/>
    <x v="13"/>
    <x v="3"/>
    <n v="2833.11"/>
    <s v="Linda Trautwein"/>
    <x v="3"/>
    <n v="0"/>
    <n v="0"/>
    <n v="0"/>
    <n v="0"/>
    <m/>
    <n v="0"/>
    <n v="0"/>
    <n v="0"/>
    <n v="0"/>
    <m/>
    <n v="0"/>
    <n v="0"/>
    <n v="0"/>
    <n v="0"/>
    <m/>
    <n v="0"/>
    <n v="0"/>
    <n v="0"/>
    <n v="0"/>
    <n v="0"/>
    <n v="0"/>
    <n v="0"/>
    <n v="0"/>
    <n v="0"/>
    <n v="0"/>
    <n v="0"/>
    <n v="0"/>
    <n v="0"/>
    <n v="1"/>
    <n v="0"/>
  </r>
  <r>
    <s v="186015043IVD"/>
    <x v="188"/>
    <x v="1"/>
    <m/>
    <x v="1"/>
    <x v="13"/>
    <x v="3"/>
    <n v="2833.11"/>
    <s v="Linda Trautwein"/>
    <x v="4"/>
    <m/>
    <m/>
    <m/>
    <m/>
    <m/>
    <m/>
    <m/>
    <m/>
    <m/>
    <n v="0"/>
    <n v="0"/>
    <n v="0"/>
    <n v="0"/>
    <n v="0"/>
    <n v="0"/>
    <n v="0"/>
    <n v="0"/>
    <n v="0"/>
    <n v="0"/>
    <n v="0"/>
    <n v="6"/>
    <n v="10"/>
    <n v="2"/>
    <n v="0"/>
    <n v="0"/>
    <n v="0"/>
    <n v="0"/>
    <n v="0"/>
    <n v="1"/>
    <n v="0"/>
  </r>
  <r>
    <s v="186015043IVD"/>
    <x v="188"/>
    <x v="1"/>
    <m/>
    <x v="1"/>
    <x v="13"/>
    <x v="3"/>
    <n v="2833.11"/>
    <s v="Linda Trautwein"/>
    <x v="5"/>
    <n v="0"/>
    <n v="0"/>
    <n v="0"/>
    <n v="0"/>
    <m/>
    <n v="0"/>
    <n v="0"/>
    <n v="0"/>
    <n v="0"/>
    <n v="0"/>
    <n v="0"/>
    <n v="0"/>
    <n v="0"/>
    <n v="0"/>
    <n v="0"/>
    <n v="0"/>
    <n v="0"/>
    <n v="0"/>
    <n v="0"/>
    <n v="0"/>
    <n v="4"/>
    <n v="1"/>
    <n v="0"/>
    <n v="3"/>
    <n v="0"/>
    <n v="2.1097724230254351"/>
    <n v="2.3989290495314592"/>
    <n v="2.3346720214190091"/>
    <n v="2.8487282463186077"/>
    <n v="0"/>
  </r>
  <r>
    <s v="186015043IVD"/>
    <x v="188"/>
    <x v="1"/>
    <m/>
    <x v="1"/>
    <x v="13"/>
    <x v="3"/>
    <n v="2833.11"/>
    <s v="Linda Trautwein"/>
    <x v="6"/>
    <n v="0"/>
    <n v="0"/>
    <n v="0"/>
    <n v="0"/>
    <n v="0"/>
    <n v="0"/>
    <n v="0"/>
    <n v="0"/>
    <n v="0"/>
    <n v="0"/>
    <n v="0"/>
    <n v="0"/>
    <n v="0"/>
    <n v="0"/>
    <n v="0"/>
    <n v="0"/>
    <n v="0"/>
    <n v="0"/>
    <n v="0"/>
    <n v="0"/>
    <n v="0"/>
    <n v="0"/>
    <n v="1"/>
    <n v="0"/>
    <m/>
    <n v="0"/>
    <n v="0"/>
    <n v="0"/>
    <n v="0"/>
    <m/>
  </r>
  <r>
    <s v="186015043IVD"/>
    <x v="188"/>
    <x v="1"/>
    <m/>
    <x v="1"/>
    <x v="13"/>
    <x v="3"/>
    <n v="2833.11"/>
    <s v="Linda Trautwein"/>
    <x v="7"/>
    <m/>
    <m/>
    <m/>
    <m/>
    <m/>
    <m/>
    <m/>
    <m/>
    <m/>
    <m/>
    <m/>
    <m/>
    <m/>
    <m/>
    <m/>
    <n v="0"/>
    <n v="0"/>
    <n v="3"/>
    <n v="0"/>
    <n v="0"/>
    <n v="4"/>
    <n v="1"/>
    <n v="2"/>
    <n v="3"/>
    <n v="0"/>
    <n v="0"/>
    <n v="0"/>
    <n v="0"/>
    <n v="0"/>
    <n v="0"/>
  </r>
  <r>
    <s v="186015043IVD"/>
    <x v="188"/>
    <x v="1"/>
    <m/>
    <x v="1"/>
    <x v="13"/>
    <x v="3"/>
    <n v="2833.11"/>
    <s v="Linda Trautwein"/>
    <x v="8"/>
    <n v="0"/>
    <n v="0"/>
    <n v="0"/>
    <n v="0"/>
    <m/>
    <n v="0"/>
    <n v="0"/>
    <n v="0"/>
    <n v="0"/>
    <n v="0"/>
    <n v="0"/>
    <n v="0"/>
    <n v="0"/>
    <n v="0"/>
    <n v="0"/>
    <n v="0"/>
    <n v="0"/>
    <n v="0"/>
    <n v="0"/>
    <m/>
    <n v="4"/>
    <n v="13"/>
    <n v="13"/>
    <n v="10"/>
    <m/>
    <n v="7.8902275769745653"/>
    <n v="5.4912985274431065"/>
    <n v="3.1566265060240974"/>
    <n v="0.30789825970548979"/>
    <m/>
  </r>
  <r>
    <s v="186015043IVD"/>
    <x v="188"/>
    <x v="1"/>
    <m/>
    <x v="1"/>
    <x v="13"/>
    <x v="3"/>
    <n v="2833.11"/>
    <s v="Linda Trautwein"/>
    <x v="9"/>
    <n v="0"/>
    <n v="0"/>
    <n v="0"/>
    <n v="0"/>
    <m/>
    <n v="0"/>
    <n v="0"/>
    <n v="0"/>
    <n v="0"/>
    <n v="0"/>
    <n v="0"/>
    <n v="0"/>
    <n v="0"/>
    <n v="0"/>
    <m/>
    <n v="0"/>
    <n v="0"/>
    <n v="0"/>
    <n v="0"/>
    <m/>
    <n v="4"/>
    <n v="13"/>
    <n v="13"/>
    <n v="10"/>
    <m/>
    <n v="9.8902275769745653"/>
    <n v="9.4912985274431065"/>
    <n v="9.1566265060240966"/>
    <n v="8.3078982597054889"/>
    <m/>
  </r>
  <r>
    <s v="186015043IVD"/>
    <x v="188"/>
    <x v="1"/>
    <m/>
    <x v="1"/>
    <x v="13"/>
    <x v="3"/>
    <n v="2833.11"/>
    <s v="Linda Trautwein"/>
    <x v="10"/>
    <n v="0"/>
    <n v="0"/>
    <n v="0"/>
    <n v="0"/>
    <n v="0"/>
    <n v="0"/>
    <n v="0"/>
    <n v="0"/>
    <n v="0"/>
    <n v="0"/>
    <n v="0"/>
    <n v="0"/>
    <n v="0"/>
    <n v="0"/>
    <n v="0"/>
    <n v="0"/>
    <n v="0"/>
    <n v="0"/>
    <n v="0"/>
    <m/>
    <n v="11332.44"/>
    <n v="36830.43"/>
    <n v="36830.43"/>
    <n v="28331.100000000002"/>
    <m/>
    <n v="28020.102650602414"/>
    <n v="26889.892771084342"/>
    <n v="25941.73012048193"/>
    <n v="23537.18963855422"/>
    <m/>
  </r>
  <r>
    <s v="186015043IVD"/>
    <x v="188"/>
    <x v="1"/>
    <m/>
    <x v="1"/>
    <x v="13"/>
    <x v="3"/>
    <n v="2833.11"/>
    <s v="Linda Trautwein"/>
    <x v="11"/>
    <m/>
    <m/>
    <m/>
    <m/>
    <n v="0"/>
    <m/>
    <m/>
    <m/>
    <m/>
    <n v="0"/>
    <n v="0"/>
    <n v="0"/>
    <n v="0"/>
    <n v="0"/>
    <n v="0"/>
    <n v="0"/>
    <n v="0"/>
    <n v="0"/>
    <n v="0"/>
    <m/>
    <n v="11332.44"/>
    <n v="36830.43"/>
    <n v="36830.43"/>
    <n v="28331.100000000002"/>
    <m/>
    <n v="22353.882650602412"/>
    <n v="15557.452771084339"/>
    <n v="8943.0701204819306"/>
    <n v="872.30963855422021"/>
    <m/>
  </r>
  <r>
    <s v="186015043IVD"/>
    <x v="188"/>
    <x v="1"/>
    <m/>
    <x v="1"/>
    <x v="13"/>
    <x v="3"/>
    <n v="2833.11"/>
    <s v="Linda Trautwein"/>
    <x v="12"/>
    <m/>
    <m/>
    <m/>
    <m/>
    <m/>
    <m/>
    <m/>
    <m/>
    <m/>
    <m/>
    <m/>
    <m/>
    <m/>
    <n v="0"/>
    <m/>
    <n v="0"/>
    <n v="0"/>
    <n v="0"/>
    <n v="0"/>
    <n v="0"/>
    <n v="6"/>
    <n v="10"/>
    <n v="2"/>
    <n v="0"/>
    <n v="0"/>
    <n v="2"/>
    <n v="2"/>
    <n v="2"/>
    <n v="2"/>
    <n v="0"/>
  </r>
  <r>
    <s v="186015046IVD"/>
    <x v="189"/>
    <x v="1"/>
    <m/>
    <x v="1"/>
    <x v="9"/>
    <x v="6"/>
    <n v="5929.89"/>
    <s v="Linda Trautwein"/>
    <x v="0"/>
    <m/>
    <m/>
    <m/>
    <m/>
    <m/>
    <m/>
    <m/>
    <m/>
    <m/>
    <n v="0"/>
    <m/>
    <m/>
    <m/>
    <m/>
    <n v="0"/>
    <n v="0"/>
    <n v="0"/>
    <n v="0"/>
    <n v="0"/>
    <m/>
    <n v="0"/>
    <n v="0"/>
    <n v="0"/>
    <n v="0"/>
    <m/>
    <n v="-14"/>
    <n v="-13"/>
    <n v="-10"/>
    <n v="-10"/>
    <m/>
  </r>
  <r>
    <s v="186015046IVD"/>
    <x v="189"/>
    <x v="1"/>
    <m/>
    <x v="1"/>
    <x v="9"/>
    <x v="6"/>
    <n v="5929.89"/>
    <s v="Linda Trautwein"/>
    <x v="1"/>
    <m/>
    <m/>
    <m/>
    <m/>
    <m/>
    <m/>
    <m/>
    <m/>
    <m/>
    <n v="0"/>
    <m/>
    <m/>
    <m/>
    <m/>
    <n v="0"/>
    <n v="0"/>
    <n v="0"/>
    <n v="0"/>
    <n v="0"/>
    <m/>
    <n v="0"/>
    <n v="0"/>
    <n v="0"/>
    <n v="0"/>
    <m/>
    <n v="8"/>
    <n v="7"/>
    <n v="3"/>
    <n v="2"/>
    <m/>
  </r>
  <r>
    <s v="186015046IVD"/>
    <x v="189"/>
    <x v="1"/>
    <m/>
    <x v="1"/>
    <x v="9"/>
    <x v="6"/>
    <n v="5929.89"/>
    <s v="Linda Trautwein"/>
    <x v="2"/>
    <m/>
    <m/>
    <m/>
    <m/>
    <m/>
    <m/>
    <m/>
    <m/>
    <m/>
    <n v="0"/>
    <m/>
    <m/>
    <m/>
    <m/>
    <n v="0"/>
    <n v="0"/>
    <n v="0"/>
    <n v="0"/>
    <n v="25"/>
    <n v="25"/>
    <n v="0"/>
    <n v="5"/>
    <n v="0"/>
    <n v="24"/>
    <n v="0"/>
    <n v="0"/>
    <n v="0"/>
    <n v="0"/>
    <n v="0"/>
    <n v="0"/>
  </r>
  <r>
    <s v="186015046IVD"/>
    <x v="189"/>
    <x v="1"/>
    <m/>
    <x v="1"/>
    <x v="9"/>
    <x v="6"/>
    <n v="5929.89"/>
    <s v="Linda Trautwein"/>
    <x v="3"/>
    <n v="0"/>
    <n v="0"/>
    <n v="0"/>
    <n v="0"/>
    <m/>
    <n v="0"/>
    <n v="0"/>
    <n v="0"/>
    <n v="0"/>
    <m/>
    <n v="0"/>
    <n v="0"/>
    <n v="0"/>
    <n v="0"/>
    <n v="0"/>
    <n v="0"/>
    <n v="0"/>
    <n v="0"/>
    <n v="0"/>
    <n v="0"/>
    <n v="0"/>
    <n v="0"/>
    <n v="0"/>
    <n v="0"/>
    <n v="0"/>
    <n v="6"/>
    <n v="6"/>
    <n v="7"/>
    <n v="8"/>
    <n v="0"/>
  </r>
  <r>
    <s v="186015046IVD"/>
    <x v="189"/>
    <x v="1"/>
    <m/>
    <x v="1"/>
    <x v="9"/>
    <x v="6"/>
    <n v="5929.89"/>
    <s v="Linda Trautwein"/>
    <x v="4"/>
    <m/>
    <m/>
    <m/>
    <m/>
    <m/>
    <m/>
    <m/>
    <m/>
    <m/>
    <n v="0"/>
    <m/>
    <m/>
    <m/>
    <m/>
    <n v="0"/>
    <n v="0"/>
    <n v="0"/>
    <n v="0"/>
    <n v="25"/>
    <n v="25"/>
    <n v="0"/>
    <n v="5"/>
    <n v="0"/>
    <n v="24"/>
    <n v="0"/>
    <n v="6"/>
    <n v="6"/>
    <n v="7"/>
    <n v="8"/>
    <n v="0"/>
  </r>
  <r>
    <s v="186015046IVD"/>
    <x v="189"/>
    <x v="1"/>
    <m/>
    <x v="1"/>
    <x v="9"/>
    <x v="6"/>
    <n v="5929.89"/>
    <s v="Linda Trautwein"/>
    <x v="5"/>
    <n v="0"/>
    <n v="0"/>
    <n v="0"/>
    <n v="0"/>
    <m/>
    <n v="0"/>
    <n v="0"/>
    <n v="0"/>
    <n v="0"/>
    <n v="0"/>
    <n v="0"/>
    <n v="0"/>
    <n v="0"/>
    <n v="0"/>
    <n v="0"/>
    <n v="0"/>
    <n v="0"/>
    <n v="0"/>
    <n v="3"/>
    <n v="3"/>
    <n v="8"/>
    <n v="4"/>
    <n v="7"/>
    <n v="23"/>
    <n v="0"/>
    <n v="10.593038821954485"/>
    <n v="12.074966532797859"/>
    <n v="11.745649263721553"/>
    <n v="14.435073627844712"/>
    <n v="0"/>
  </r>
  <r>
    <s v="186015046IVD"/>
    <x v="189"/>
    <x v="1"/>
    <m/>
    <x v="1"/>
    <x v="9"/>
    <x v="6"/>
    <n v="5929.89"/>
    <s v="Linda Trautwein"/>
    <x v="6"/>
    <n v="0"/>
    <n v="0"/>
    <n v="0"/>
    <n v="0"/>
    <n v="0"/>
    <n v="0"/>
    <n v="0"/>
    <n v="0"/>
    <n v="0"/>
    <n v="0"/>
    <n v="0"/>
    <n v="0"/>
    <n v="0"/>
    <n v="0"/>
    <n v="0"/>
    <n v="0"/>
    <n v="0"/>
    <n v="0"/>
    <n v="0"/>
    <n v="0"/>
    <n v="0"/>
    <n v="0"/>
    <n v="1"/>
    <n v="2"/>
    <m/>
    <n v="7"/>
    <n v="0"/>
    <n v="0"/>
    <n v="0"/>
    <m/>
  </r>
  <r>
    <s v="186015046IVD"/>
    <x v="189"/>
    <x v="1"/>
    <m/>
    <x v="1"/>
    <x v="9"/>
    <x v="6"/>
    <n v="5929.89"/>
    <s v="Linda Trautwein"/>
    <x v="7"/>
    <m/>
    <m/>
    <m/>
    <m/>
    <m/>
    <m/>
    <m/>
    <m/>
    <m/>
    <m/>
    <m/>
    <m/>
    <m/>
    <m/>
    <m/>
    <n v="0"/>
    <n v="0"/>
    <n v="0"/>
    <n v="3"/>
    <n v="0"/>
    <n v="7"/>
    <n v="10"/>
    <n v="9"/>
    <n v="17"/>
    <n v="0"/>
    <n v="0"/>
    <n v="0"/>
    <n v="0"/>
    <n v="0"/>
    <n v="0"/>
  </r>
  <r>
    <s v="186015046IVD"/>
    <x v="189"/>
    <x v="1"/>
    <m/>
    <x v="1"/>
    <x v="9"/>
    <x v="6"/>
    <n v="5929.89"/>
    <s v="Linda Trautwein"/>
    <x v="8"/>
    <n v="0"/>
    <n v="0"/>
    <n v="0"/>
    <n v="0"/>
    <m/>
    <n v="0"/>
    <n v="0"/>
    <n v="0"/>
    <n v="0"/>
    <n v="0"/>
    <n v="0"/>
    <n v="0"/>
    <n v="0"/>
    <n v="0"/>
    <n v="0"/>
    <n v="0"/>
    <n v="0"/>
    <n v="0"/>
    <n v="22"/>
    <m/>
    <n v="15"/>
    <n v="9"/>
    <n v="5"/>
    <n v="12"/>
    <m/>
    <n v="1.4069611780455151"/>
    <n v="-10.668005354752344"/>
    <n v="-22.413654618473899"/>
    <n v="-36.848728246318615"/>
    <m/>
  </r>
  <r>
    <s v="186015046IVD"/>
    <x v="189"/>
    <x v="1"/>
    <m/>
    <x v="1"/>
    <x v="9"/>
    <x v="6"/>
    <n v="5929.89"/>
    <s v="Linda Trautwein"/>
    <x v="9"/>
    <n v="0"/>
    <n v="0"/>
    <n v="0"/>
    <n v="0"/>
    <m/>
    <n v="0"/>
    <n v="0"/>
    <n v="0"/>
    <n v="0"/>
    <n v="0"/>
    <n v="0"/>
    <n v="0"/>
    <n v="0"/>
    <n v="0"/>
    <n v="0"/>
    <n v="0"/>
    <n v="0"/>
    <n v="0"/>
    <n v="22"/>
    <m/>
    <n v="15"/>
    <n v="9"/>
    <n v="5"/>
    <n v="12"/>
    <m/>
    <n v="15.406961178045515"/>
    <n v="16.331994645247654"/>
    <n v="14.586345381526101"/>
    <n v="10.151271753681389"/>
    <m/>
  </r>
  <r>
    <s v="186015046IVD"/>
    <x v="189"/>
    <x v="1"/>
    <m/>
    <x v="1"/>
    <x v="9"/>
    <x v="6"/>
    <n v="5929.89"/>
    <s v="Linda Trautwein"/>
    <x v="10"/>
    <n v="0"/>
    <n v="0"/>
    <n v="0"/>
    <n v="0"/>
    <n v="0"/>
    <n v="0"/>
    <n v="0"/>
    <n v="0"/>
    <n v="0"/>
    <n v="0"/>
    <n v="0"/>
    <n v="0"/>
    <n v="0"/>
    <n v="0"/>
    <n v="0"/>
    <n v="0"/>
    <n v="0"/>
    <n v="0"/>
    <n v="130457.58"/>
    <m/>
    <n v="88948.35"/>
    <n v="53369.01"/>
    <n v="29649.45"/>
    <n v="71158.680000000008"/>
    <m/>
    <n v="91361.585020080325"/>
    <n v="96846.931726907613"/>
    <n v="86495.423614457817"/>
    <n v="60195.924859437735"/>
    <m/>
  </r>
  <r>
    <s v="186015046IVD"/>
    <x v="189"/>
    <x v="1"/>
    <m/>
    <x v="1"/>
    <x v="9"/>
    <x v="6"/>
    <n v="5929.89"/>
    <s v="Linda Trautwein"/>
    <x v="11"/>
    <m/>
    <m/>
    <m/>
    <m/>
    <n v="0"/>
    <m/>
    <m/>
    <m/>
    <m/>
    <n v="0"/>
    <m/>
    <m/>
    <m/>
    <m/>
    <n v="0"/>
    <n v="0"/>
    <n v="0"/>
    <n v="0"/>
    <n v="130457.58"/>
    <m/>
    <n v="88948.35"/>
    <n v="53369.01"/>
    <n v="29649.45"/>
    <n v="71158.680000000008"/>
    <m/>
    <n v="8343.1250200803206"/>
    <n v="0"/>
    <n v="0"/>
    <n v="0"/>
    <m/>
  </r>
  <r>
    <s v="186015046IVD"/>
    <x v="189"/>
    <x v="1"/>
    <m/>
    <x v="1"/>
    <x v="9"/>
    <x v="6"/>
    <n v="5929.89"/>
    <s v="Linda Trautwein"/>
    <x v="12"/>
    <m/>
    <m/>
    <m/>
    <m/>
    <m/>
    <m/>
    <m/>
    <m/>
    <m/>
    <m/>
    <m/>
    <m/>
    <m/>
    <m/>
    <n v="0"/>
    <n v="0"/>
    <n v="0"/>
    <n v="0"/>
    <n v="25"/>
    <n v="25"/>
    <n v="0"/>
    <n v="5"/>
    <n v="0"/>
    <n v="24"/>
    <n v="0"/>
    <n v="14"/>
    <n v="13"/>
    <n v="10"/>
    <n v="10"/>
    <n v="0"/>
  </r>
  <r>
    <s v="205000894IVD"/>
    <x v="190"/>
    <x v="1"/>
    <m/>
    <x v="1"/>
    <x v="9"/>
    <x v="11"/>
    <n v="292.22000000000003"/>
    <s v="Linda Trautwein"/>
    <x v="0"/>
    <m/>
    <m/>
    <m/>
    <m/>
    <m/>
    <m/>
    <m/>
    <m/>
    <m/>
    <n v="0"/>
    <m/>
    <m/>
    <m/>
    <m/>
    <n v="0"/>
    <n v="0"/>
    <n v="0"/>
    <n v="0"/>
    <n v="0"/>
    <m/>
    <n v="0"/>
    <n v="0"/>
    <n v="0"/>
    <n v="0"/>
    <m/>
    <n v="-12"/>
    <n v="-13"/>
    <n v="-10"/>
    <n v="-10"/>
    <m/>
  </r>
  <r>
    <s v="205000894IVD"/>
    <x v="190"/>
    <x v="1"/>
    <m/>
    <x v="1"/>
    <x v="9"/>
    <x v="11"/>
    <n v="292.22000000000003"/>
    <s v="Linda Trautwein"/>
    <x v="1"/>
    <m/>
    <m/>
    <m/>
    <m/>
    <m/>
    <m/>
    <m/>
    <m/>
    <m/>
    <n v="0"/>
    <m/>
    <m/>
    <m/>
    <m/>
    <n v="0"/>
    <n v="0"/>
    <n v="0"/>
    <n v="0"/>
    <n v="0"/>
    <m/>
    <n v="0"/>
    <n v="0"/>
    <n v="0"/>
    <n v="0"/>
    <m/>
    <n v="6"/>
    <n v="5"/>
    <n v="2"/>
    <n v="3"/>
    <m/>
  </r>
  <r>
    <s v="205000894IVD"/>
    <x v="190"/>
    <x v="1"/>
    <m/>
    <x v="1"/>
    <x v="9"/>
    <x v="11"/>
    <n v="292.22000000000003"/>
    <s v="Linda Trautwein"/>
    <x v="2"/>
    <m/>
    <m/>
    <m/>
    <m/>
    <m/>
    <m/>
    <m/>
    <m/>
    <m/>
    <n v="0"/>
    <m/>
    <m/>
    <m/>
    <m/>
    <n v="0"/>
    <n v="0"/>
    <n v="0"/>
    <n v="0"/>
    <n v="25"/>
    <n v="25"/>
    <n v="0"/>
    <n v="5"/>
    <n v="5"/>
    <n v="24"/>
    <n v="0"/>
    <n v="0"/>
    <n v="0"/>
    <n v="0"/>
    <n v="0"/>
    <n v="0"/>
  </r>
  <r>
    <s v="205000894IVD"/>
    <x v="190"/>
    <x v="1"/>
    <m/>
    <x v="1"/>
    <x v="9"/>
    <x v="11"/>
    <n v="292.22000000000003"/>
    <s v="Linda Trautwein"/>
    <x v="3"/>
    <n v="0"/>
    <n v="0"/>
    <n v="0"/>
    <n v="0"/>
    <m/>
    <n v="0"/>
    <n v="0"/>
    <n v="0"/>
    <n v="0"/>
    <m/>
    <n v="0"/>
    <n v="0"/>
    <n v="0"/>
    <n v="0"/>
    <n v="0"/>
    <n v="0"/>
    <n v="0"/>
    <n v="0"/>
    <n v="0"/>
    <n v="0"/>
    <n v="0"/>
    <n v="0"/>
    <n v="0"/>
    <n v="0"/>
    <n v="0"/>
    <n v="6"/>
    <n v="8"/>
    <n v="8"/>
    <n v="7"/>
    <n v="0"/>
  </r>
  <r>
    <s v="205000894IVD"/>
    <x v="190"/>
    <x v="1"/>
    <m/>
    <x v="1"/>
    <x v="9"/>
    <x v="11"/>
    <n v="292.22000000000003"/>
    <s v="Linda Trautwein"/>
    <x v="4"/>
    <m/>
    <m/>
    <m/>
    <m/>
    <m/>
    <m/>
    <m/>
    <m/>
    <m/>
    <n v="0"/>
    <m/>
    <m/>
    <m/>
    <m/>
    <n v="0"/>
    <n v="0"/>
    <n v="0"/>
    <n v="0"/>
    <n v="25"/>
    <n v="25"/>
    <n v="0"/>
    <n v="5"/>
    <n v="5"/>
    <n v="24"/>
    <n v="0"/>
    <n v="6"/>
    <n v="8"/>
    <n v="8"/>
    <n v="7"/>
    <n v="0"/>
  </r>
  <r>
    <s v="205000894IVD"/>
    <x v="190"/>
    <x v="1"/>
    <n v="50"/>
    <x v="1"/>
    <x v="9"/>
    <x v="11"/>
    <n v="292.22000000000003"/>
    <s v="Linda Trautwein"/>
    <x v="5"/>
    <n v="0"/>
    <n v="0"/>
    <n v="0"/>
    <n v="0"/>
    <m/>
    <n v="0"/>
    <n v="0"/>
    <n v="0"/>
    <n v="0"/>
    <n v="0"/>
    <n v="0"/>
    <n v="0"/>
    <n v="0"/>
    <n v="0"/>
    <n v="0"/>
    <n v="0"/>
    <n v="0"/>
    <n v="0"/>
    <n v="3"/>
    <n v="3"/>
    <n v="8"/>
    <n v="4"/>
    <n v="7"/>
    <n v="23"/>
    <n v="0"/>
    <n v="10.593038821954485"/>
    <n v="12.074966532797859"/>
    <n v="11.745649263721553"/>
    <n v="14.435073627844712"/>
    <n v="0"/>
  </r>
  <r>
    <s v="205000894IVD"/>
    <x v="190"/>
    <x v="1"/>
    <n v="50"/>
    <x v="1"/>
    <x v="9"/>
    <x v="11"/>
    <n v="292.22000000000003"/>
    <s v="Linda Trautwein"/>
    <x v="6"/>
    <n v="0"/>
    <n v="0"/>
    <n v="0"/>
    <n v="0"/>
    <n v="0"/>
    <n v="0"/>
    <n v="0"/>
    <n v="0"/>
    <n v="0"/>
    <n v="0"/>
    <n v="0"/>
    <n v="0"/>
    <n v="0"/>
    <n v="0"/>
    <n v="0"/>
    <n v="0"/>
    <n v="0"/>
    <n v="0"/>
    <n v="0"/>
    <n v="0"/>
    <n v="0"/>
    <n v="0"/>
    <n v="1"/>
    <n v="2"/>
    <m/>
    <n v="7"/>
    <n v="0"/>
    <n v="0"/>
    <n v="0"/>
    <m/>
  </r>
  <r>
    <s v="205000894IVD"/>
    <x v="190"/>
    <x v="1"/>
    <m/>
    <x v="1"/>
    <x v="9"/>
    <x v="11"/>
    <n v="292.22000000000003"/>
    <s v="Linda Trautwein"/>
    <x v="7"/>
    <m/>
    <m/>
    <m/>
    <m/>
    <m/>
    <m/>
    <m/>
    <m/>
    <m/>
    <m/>
    <m/>
    <m/>
    <m/>
    <m/>
    <m/>
    <n v="0"/>
    <n v="0"/>
    <n v="0"/>
    <n v="3"/>
    <n v="0"/>
    <n v="7"/>
    <n v="7"/>
    <n v="9"/>
    <n v="17"/>
    <n v="0"/>
    <n v="0"/>
    <n v="0"/>
    <n v="0"/>
    <n v="0"/>
    <n v="0"/>
  </r>
  <r>
    <s v="205000894IVD"/>
    <x v="190"/>
    <x v="1"/>
    <n v="50"/>
    <x v="1"/>
    <x v="9"/>
    <x v="11"/>
    <n v="292.22000000000003"/>
    <s v="Linda Trautwein"/>
    <x v="8"/>
    <n v="0"/>
    <n v="0"/>
    <n v="0"/>
    <n v="0"/>
    <m/>
    <n v="0"/>
    <n v="0"/>
    <n v="0"/>
    <n v="0"/>
    <n v="0"/>
    <n v="0"/>
    <n v="0"/>
    <n v="0"/>
    <n v="0"/>
    <n v="0"/>
    <n v="0"/>
    <n v="0"/>
    <n v="0"/>
    <n v="22"/>
    <m/>
    <n v="15"/>
    <n v="13"/>
    <n v="9"/>
    <n v="16"/>
    <m/>
    <n v="5.4069611780455151"/>
    <n v="-6.6680053547523439"/>
    <n v="-18.413654618473899"/>
    <n v="-32.848728246318615"/>
    <m/>
  </r>
  <r>
    <s v="205000894IVD"/>
    <x v="190"/>
    <x v="1"/>
    <m/>
    <x v="1"/>
    <x v="9"/>
    <x v="11"/>
    <n v="292.22000000000003"/>
    <s v="Linda Trautwein"/>
    <x v="9"/>
    <n v="0"/>
    <n v="0"/>
    <n v="0"/>
    <n v="0"/>
    <m/>
    <n v="0"/>
    <n v="0"/>
    <n v="0"/>
    <n v="0"/>
    <n v="0"/>
    <n v="0"/>
    <n v="0"/>
    <n v="0"/>
    <n v="0"/>
    <n v="0"/>
    <n v="0"/>
    <n v="0"/>
    <n v="0"/>
    <n v="22"/>
    <m/>
    <n v="15"/>
    <n v="13"/>
    <n v="9"/>
    <n v="16"/>
    <m/>
    <n v="17.406961178045513"/>
    <n v="18.331994645247654"/>
    <n v="16.586345381526101"/>
    <n v="12.151271753681389"/>
    <m/>
  </r>
  <r>
    <s v="205000894IVD"/>
    <x v="190"/>
    <x v="1"/>
    <m/>
    <x v="1"/>
    <x v="9"/>
    <x v="11"/>
    <n v="292.22000000000003"/>
    <s v="Linda Trautwein"/>
    <x v="10"/>
    <n v="0"/>
    <n v="0"/>
    <n v="0"/>
    <n v="0"/>
    <n v="0"/>
    <n v="0"/>
    <n v="0"/>
    <n v="0"/>
    <n v="0"/>
    <n v="0"/>
    <n v="0"/>
    <n v="0"/>
    <n v="0"/>
    <n v="0"/>
    <n v="0"/>
    <n v="0"/>
    <n v="0"/>
    <n v="0"/>
    <n v="6428.84"/>
    <m/>
    <n v="4383.3"/>
    <n v="3798.8600000000006"/>
    <n v="2629.9800000000005"/>
    <n v="4675.5200000000004"/>
    <m/>
    <n v="5086.6621954484608"/>
    <n v="5356.9754752342697"/>
    <n v="4846.8618473895576"/>
    <n v="3550.8446318607757"/>
    <m/>
  </r>
  <r>
    <s v="205000894IVD"/>
    <x v="190"/>
    <x v="1"/>
    <m/>
    <x v="1"/>
    <x v="9"/>
    <x v="11"/>
    <n v="292.22000000000003"/>
    <s v="Linda Trautwein"/>
    <x v="11"/>
    <m/>
    <m/>
    <m/>
    <m/>
    <n v="0"/>
    <m/>
    <m/>
    <m/>
    <m/>
    <n v="0"/>
    <m/>
    <m/>
    <m/>
    <m/>
    <n v="0"/>
    <n v="0"/>
    <n v="0"/>
    <n v="0"/>
    <n v="6428.84"/>
    <m/>
    <n v="4383.3"/>
    <n v="3798.8600000000006"/>
    <n v="2629.9800000000005"/>
    <n v="4675.5200000000004"/>
    <m/>
    <n v="1580.0221954484605"/>
    <n v="0"/>
    <n v="0"/>
    <n v="0"/>
    <m/>
  </r>
  <r>
    <s v="205000894IVD"/>
    <x v="190"/>
    <x v="1"/>
    <m/>
    <x v="1"/>
    <x v="9"/>
    <x v="11"/>
    <n v="292.22000000000003"/>
    <s v="Linda Trautwein"/>
    <x v="12"/>
    <m/>
    <m/>
    <m/>
    <m/>
    <m/>
    <m/>
    <m/>
    <m/>
    <m/>
    <m/>
    <m/>
    <m/>
    <m/>
    <m/>
    <n v="0"/>
    <n v="0"/>
    <n v="0"/>
    <n v="0"/>
    <n v="25"/>
    <n v="25"/>
    <n v="0"/>
    <n v="5"/>
    <n v="5"/>
    <n v="24"/>
    <n v="0"/>
    <n v="12"/>
    <n v="13"/>
    <n v="10"/>
    <n v="10"/>
    <n v="0"/>
  </r>
  <r>
    <s v="186006965"/>
    <x v="191"/>
    <x v="1"/>
    <m/>
    <x v="3"/>
    <x v="8"/>
    <x v="9"/>
    <n v="12773.91"/>
    <s v="Vicky Allen"/>
    <x v="0"/>
    <m/>
    <m/>
    <m/>
    <m/>
    <m/>
    <m/>
    <m/>
    <m/>
    <m/>
    <n v="0"/>
    <m/>
    <m/>
    <m/>
    <m/>
    <n v="0"/>
    <n v="0"/>
    <n v="0"/>
    <n v="0"/>
    <n v="0"/>
    <m/>
    <n v="0"/>
    <n v="0"/>
    <n v="0"/>
    <n v="0"/>
    <m/>
    <n v="0"/>
    <n v="-12"/>
    <n v="-8"/>
    <n v="-10"/>
    <m/>
  </r>
  <r>
    <s v="186006965"/>
    <x v="191"/>
    <x v="1"/>
    <m/>
    <x v="3"/>
    <x v="8"/>
    <x v="9"/>
    <n v="12773.91"/>
    <s v="Vicky Allen"/>
    <x v="1"/>
    <m/>
    <m/>
    <m/>
    <m/>
    <m/>
    <m/>
    <m/>
    <m/>
    <m/>
    <n v="0"/>
    <m/>
    <m/>
    <m/>
    <m/>
    <n v="0"/>
    <n v="0"/>
    <n v="0"/>
    <n v="0"/>
    <n v="0"/>
    <m/>
    <n v="0"/>
    <n v="0"/>
    <n v="0"/>
    <n v="0"/>
    <m/>
    <n v="0"/>
    <n v="12"/>
    <n v="8"/>
    <n v="10"/>
    <m/>
  </r>
  <r>
    <s v="186006965"/>
    <x v="191"/>
    <x v="1"/>
    <m/>
    <x v="3"/>
    <x v="8"/>
    <x v="9"/>
    <n v="12773.91"/>
    <s v="Vicky Allen"/>
    <x v="2"/>
    <m/>
    <m/>
    <m/>
    <m/>
    <m/>
    <m/>
    <m/>
    <m/>
    <m/>
    <n v="0"/>
    <m/>
    <m/>
    <m/>
    <m/>
    <n v="0"/>
    <n v="0"/>
    <n v="0"/>
    <n v="0"/>
    <n v="0"/>
    <n v="0"/>
    <n v="0"/>
    <n v="0"/>
    <n v="0"/>
    <n v="0"/>
    <n v="0"/>
    <n v="0"/>
    <n v="0"/>
    <n v="0"/>
    <n v="0"/>
    <n v="0"/>
  </r>
  <r>
    <s v="186006965"/>
    <x v="191"/>
    <x v="1"/>
    <m/>
    <x v="3"/>
    <x v="8"/>
    <x v="9"/>
    <n v="12773.91"/>
    <s v="Vicky Allen"/>
    <x v="3"/>
    <n v="0"/>
    <n v="0"/>
    <n v="0"/>
    <n v="0"/>
    <m/>
    <n v="0"/>
    <n v="0"/>
    <n v="0"/>
    <n v="0"/>
    <m/>
    <n v="0"/>
    <n v="0"/>
    <n v="0"/>
    <n v="0"/>
    <m/>
    <n v="0"/>
    <n v="0"/>
    <n v="0"/>
    <n v="0"/>
    <n v="0"/>
    <n v="0"/>
    <n v="0"/>
    <n v="0"/>
    <n v="0"/>
    <n v="0"/>
    <n v="0"/>
    <n v="0"/>
    <n v="0"/>
    <n v="0"/>
    <n v="0"/>
  </r>
  <r>
    <s v="186006965"/>
    <x v="191"/>
    <x v="1"/>
    <m/>
    <x v="3"/>
    <x v="8"/>
    <x v="9"/>
    <n v="12773.91"/>
    <s v="Vicky Allen"/>
    <x v="4"/>
    <m/>
    <m/>
    <m/>
    <m/>
    <m/>
    <m/>
    <m/>
    <m/>
    <m/>
    <n v="0"/>
    <m/>
    <m/>
    <m/>
    <m/>
    <n v="0"/>
    <n v="0"/>
    <n v="0"/>
    <n v="0"/>
    <n v="0"/>
    <n v="0"/>
    <n v="0"/>
    <n v="0"/>
    <n v="0"/>
    <n v="0"/>
    <n v="0"/>
    <n v="0"/>
    <n v="0"/>
    <n v="0"/>
    <n v="0"/>
    <n v="0"/>
  </r>
  <r>
    <s v="186006965"/>
    <x v="191"/>
    <x v="1"/>
    <m/>
    <x v="3"/>
    <x v="8"/>
    <x v="9"/>
    <n v="12773.91"/>
    <s v="Vicky Allen"/>
    <x v="5"/>
    <n v="0"/>
    <n v="0"/>
    <n v="0"/>
    <n v="0"/>
    <m/>
    <n v="0"/>
    <n v="0"/>
    <n v="0"/>
    <n v="0"/>
    <n v="0"/>
    <n v="0"/>
    <n v="0"/>
    <n v="0"/>
    <n v="0"/>
    <n v="0"/>
    <n v="0"/>
    <n v="0"/>
    <n v="0"/>
    <n v="0"/>
    <n v="0"/>
    <n v="0"/>
    <n v="0"/>
    <n v="0"/>
    <n v="0"/>
    <n v="0"/>
    <n v="0"/>
    <n v="6"/>
    <n v="8"/>
    <n v="10"/>
    <n v="0"/>
  </r>
  <r>
    <s v="186006965"/>
    <x v="191"/>
    <x v="1"/>
    <m/>
    <x v="3"/>
    <x v="8"/>
    <x v="9"/>
    <n v="12773.91"/>
    <s v="Vicky Allen"/>
    <x v="6"/>
    <n v="0"/>
    <n v="0"/>
    <n v="0"/>
    <n v="0"/>
    <n v="0"/>
    <n v="0"/>
    <n v="0"/>
    <n v="0"/>
    <n v="0"/>
    <n v="0"/>
    <n v="0"/>
    <n v="0"/>
    <n v="0"/>
    <n v="0"/>
    <n v="0"/>
    <n v="0"/>
    <n v="0"/>
    <n v="0"/>
    <n v="0"/>
    <n v="0"/>
    <n v="0"/>
    <n v="0"/>
    <n v="0"/>
    <n v="0"/>
    <m/>
    <n v="0"/>
    <n v="0"/>
    <n v="0"/>
    <n v="0"/>
    <m/>
  </r>
  <r>
    <s v="186006965"/>
    <x v="191"/>
    <x v="1"/>
    <m/>
    <x v="3"/>
    <x v="8"/>
    <x v="9"/>
    <n v="12773.91"/>
    <s v="Vicky Allen"/>
    <x v="7"/>
    <m/>
    <m/>
    <m/>
    <m/>
    <m/>
    <m/>
    <m/>
    <m/>
    <m/>
    <m/>
    <m/>
    <m/>
    <m/>
    <m/>
    <m/>
    <n v="0"/>
    <n v="0"/>
    <n v="0"/>
    <n v="0"/>
    <n v="0"/>
    <n v="0"/>
    <n v="0"/>
    <n v="0"/>
    <n v="0"/>
    <n v="0"/>
    <n v="0"/>
    <n v="0"/>
    <n v="0"/>
    <n v="0"/>
    <n v="0"/>
  </r>
  <r>
    <s v="186006965"/>
    <x v="191"/>
    <x v="1"/>
    <m/>
    <x v="3"/>
    <x v="8"/>
    <x v="9"/>
    <n v="12773.91"/>
    <s v="Vicky Allen"/>
    <x v="8"/>
    <n v="0"/>
    <n v="0"/>
    <n v="0"/>
    <n v="0"/>
    <m/>
    <n v="0"/>
    <n v="0"/>
    <n v="0"/>
    <n v="0"/>
    <n v="0"/>
    <n v="0"/>
    <n v="0"/>
    <n v="0"/>
    <n v="0"/>
    <n v="0"/>
    <n v="0"/>
    <n v="0"/>
    <n v="0"/>
    <n v="0"/>
    <m/>
    <n v="0"/>
    <n v="0"/>
    <n v="0"/>
    <n v="0"/>
    <m/>
    <n v="0"/>
    <n v="-6"/>
    <n v="-14"/>
    <n v="-24"/>
    <m/>
  </r>
  <r>
    <s v="186006965"/>
    <x v="191"/>
    <x v="1"/>
    <m/>
    <x v="3"/>
    <x v="8"/>
    <x v="9"/>
    <n v="12773.91"/>
    <s v="Vicky Allen"/>
    <x v="9"/>
    <n v="0"/>
    <n v="0"/>
    <n v="0"/>
    <n v="0"/>
    <m/>
    <n v="0"/>
    <n v="0"/>
    <n v="0"/>
    <n v="0"/>
    <n v="0"/>
    <n v="0"/>
    <n v="0"/>
    <n v="0"/>
    <n v="0"/>
    <n v="0"/>
    <n v="0"/>
    <n v="0"/>
    <n v="0"/>
    <n v="0"/>
    <m/>
    <n v="0"/>
    <n v="0"/>
    <n v="0"/>
    <n v="0"/>
    <m/>
    <n v="0"/>
    <n v="6"/>
    <n v="6"/>
    <n v="6"/>
    <m/>
  </r>
  <r>
    <s v="186006965"/>
    <x v="191"/>
    <x v="1"/>
    <m/>
    <x v="3"/>
    <x v="8"/>
    <x v="9"/>
    <n v="12773.91"/>
    <s v="Vicky Allen"/>
    <x v="10"/>
    <n v="0"/>
    <n v="0"/>
    <n v="0"/>
    <n v="0"/>
    <n v="0"/>
    <n v="0"/>
    <n v="0"/>
    <n v="0"/>
    <n v="0"/>
    <n v="0"/>
    <n v="0"/>
    <n v="0"/>
    <n v="0"/>
    <n v="0"/>
    <n v="0"/>
    <n v="0"/>
    <n v="0"/>
    <n v="0"/>
    <n v="0"/>
    <m/>
    <n v="0"/>
    <n v="0"/>
    <n v="0"/>
    <n v="0"/>
    <m/>
    <n v="0"/>
    <n v="76643.459999999992"/>
    <n v="76643.459999999992"/>
    <n v="76643.459999999992"/>
    <m/>
  </r>
  <r>
    <s v="186006965"/>
    <x v="191"/>
    <x v="1"/>
    <m/>
    <x v="3"/>
    <x v="8"/>
    <x v="9"/>
    <n v="12773.91"/>
    <s v="Vicky Allen"/>
    <x v="11"/>
    <m/>
    <m/>
    <m/>
    <m/>
    <n v="0"/>
    <m/>
    <m/>
    <m/>
    <m/>
    <n v="0"/>
    <m/>
    <m/>
    <m/>
    <m/>
    <n v="0"/>
    <m/>
    <m/>
    <m/>
    <m/>
    <m/>
    <n v="0"/>
    <n v="0"/>
    <n v="0"/>
    <n v="0"/>
    <m/>
    <n v="0"/>
    <n v="0"/>
    <n v="0"/>
    <n v="0"/>
    <m/>
  </r>
  <r>
    <s v="186006965"/>
    <x v="191"/>
    <x v="1"/>
    <m/>
    <x v="3"/>
    <x v="8"/>
    <x v="9"/>
    <n v="12773.91"/>
    <s v="Vicky Allen"/>
    <x v="12"/>
    <m/>
    <m/>
    <m/>
    <m/>
    <m/>
    <m/>
    <m/>
    <m/>
    <m/>
    <m/>
    <m/>
    <m/>
    <m/>
    <n v="0"/>
    <m/>
    <m/>
    <m/>
    <m/>
    <n v="0"/>
    <n v="0"/>
    <n v="0"/>
    <n v="0"/>
    <n v="0"/>
    <n v="0"/>
    <n v="0"/>
    <n v="0"/>
    <n v="12"/>
    <n v="8"/>
    <n v="10"/>
    <n v="0"/>
  </r>
  <r>
    <s v="TBD - Raven"/>
    <x v="192"/>
    <x v="5"/>
    <m/>
    <x v="0"/>
    <x v="4"/>
    <x v="14"/>
    <n v="36558.35"/>
    <s v="Stephen Connor"/>
    <x v="0"/>
    <m/>
    <m/>
    <m/>
    <m/>
    <m/>
    <m/>
    <m/>
    <m/>
    <m/>
    <n v="0"/>
    <m/>
    <m/>
    <m/>
    <m/>
    <n v="0"/>
    <n v="0"/>
    <n v="0"/>
    <n v="0"/>
    <n v="0"/>
    <m/>
    <n v="0"/>
    <n v="0"/>
    <n v="0"/>
    <n v="0"/>
    <m/>
    <n v="0"/>
    <n v="-10"/>
    <n v="-75"/>
    <n v="-75"/>
    <m/>
  </r>
  <r>
    <s v="TBD - Raven"/>
    <x v="192"/>
    <x v="5"/>
    <m/>
    <x v="0"/>
    <x v="4"/>
    <x v="14"/>
    <n v="36558.35"/>
    <s v="Stephen Connor"/>
    <x v="1"/>
    <m/>
    <m/>
    <m/>
    <m/>
    <m/>
    <m/>
    <m/>
    <m/>
    <m/>
    <n v="0"/>
    <m/>
    <m/>
    <m/>
    <m/>
    <n v="0"/>
    <n v="0"/>
    <n v="0"/>
    <n v="0"/>
    <n v="0"/>
    <m/>
    <n v="0"/>
    <n v="0"/>
    <n v="0"/>
    <n v="0"/>
    <m/>
    <n v="0"/>
    <n v="0"/>
    <n v="0"/>
    <n v="0"/>
    <m/>
  </r>
  <r>
    <s v="TBD - Raven"/>
    <x v="192"/>
    <x v="5"/>
    <m/>
    <x v="0"/>
    <x v="4"/>
    <x v="14"/>
    <n v="36558.35"/>
    <s v="Stephen Connor"/>
    <x v="2"/>
    <m/>
    <m/>
    <m/>
    <m/>
    <m/>
    <m/>
    <m/>
    <m/>
    <m/>
    <n v="0"/>
    <m/>
    <m/>
    <m/>
    <m/>
    <n v="0"/>
    <n v="0"/>
    <n v="0"/>
    <n v="0"/>
    <n v="0"/>
    <n v="0"/>
    <n v="0"/>
    <n v="0"/>
    <n v="0"/>
    <n v="0"/>
    <n v="0"/>
    <n v="0"/>
    <n v="0"/>
    <n v="0"/>
    <n v="0"/>
    <n v="0"/>
  </r>
  <r>
    <s v="TBD - Raven"/>
    <x v="192"/>
    <x v="5"/>
    <m/>
    <x v="0"/>
    <x v="4"/>
    <x v="14"/>
    <n v="36558.35"/>
    <s v="Stephen Connor"/>
    <x v="3"/>
    <n v="0"/>
    <n v="0"/>
    <n v="0"/>
    <n v="0"/>
    <m/>
    <n v="0"/>
    <n v="0"/>
    <n v="0"/>
    <n v="0"/>
    <m/>
    <n v="0"/>
    <n v="0"/>
    <n v="0"/>
    <n v="0"/>
    <m/>
    <n v="0"/>
    <n v="0"/>
    <n v="0"/>
    <n v="0"/>
    <n v="0"/>
    <n v="0"/>
    <n v="0"/>
    <n v="0"/>
    <n v="20"/>
    <n v="0"/>
    <n v="0"/>
    <n v="10"/>
    <n v="75"/>
    <n v="75"/>
    <n v="0"/>
  </r>
  <r>
    <s v="TBD - Raven"/>
    <x v="192"/>
    <x v="5"/>
    <m/>
    <x v="0"/>
    <x v="4"/>
    <x v="14"/>
    <n v="36558.35"/>
    <s v="Stephen Connor"/>
    <x v="4"/>
    <m/>
    <m/>
    <m/>
    <m/>
    <m/>
    <m/>
    <m/>
    <m/>
    <m/>
    <n v="0"/>
    <m/>
    <m/>
    <m/>
    <m/>
    <n v="0"/>
    <n v="0"/>
    <n v="0"/>
    <n v="0"/>
    <n v="0"/>
    <n v="0"/>
    <n v="0"/>
    <n v="0"/>
    <n v="0"/>
    <n v="0"/>
    <n v="0"/>
    <n v="0"/>
    <n v="10"/>
    <n v="75"/>
    <n v="75"/>
    <n v="0"/>
  </r>
  <r>
    <s v="TBD - Raven"/>
    <x v="192"/>
    <x v="5"/>
    <m/>
    <x v="0"/>
    <x v="4"/>
    <x v="14"/>
    <n v="36558.35"/>
    <s v="Stephen Connor"/>
    <x v="5"/>
    <n v="0"/>
    <n v="0"/>
    <n v="0"/>
    <n v="0"/>
    <m/>
    <n v="0"/>
    <n v="0"/>
    <n v="0"/>
    <n v="0"/>
    <n v="0"/>
    <n v="0"/>
    <n v="0"/>
    <n v="0"/>
    <n v="0"/>
    <n v="0"/>
    <n v="0"/>
    <n v="0"/>
    <n v="0"/>
    <n v="0"/>
    <n v="0"/>
    <n v="0"/>
    <n v="0"/>
    <n v="0"/>
    <n v="0"/>
    <n v="0"/>
    <n v="0"/>
    <n v="10"/>
    <n v="60"/>
    <n v="70"/>
    <n v="0"/>
  </r>
  <r>
    <s v="TBD - Raven"/>
    <x v="192"/>
    <x v="5"/>
    <m/>
    <x v="0"/>
    <x v="4"/>
    <x v="14"/>
    <n v="36558.35"/>
    <s v="Stephen Connor"/>
    <x v="6"/>
    <n v="0"/>
    <n v="0"/>
    <n v="0"/>
    <n v="0"/>
    <n v="0"/>
    <n v="0"/>
    <n v="0"/>
    <n v="0"/>
    <n v="0"/>
    <n v="0"/>
    <n v="0"/>
    <n v="0"/>
    <n v="0"/>
    <n v="0"/>
    <n v="0"/>
    <n v="0"/>
    <n v="0"/>
    <n v="0"/>
    <n v="0"/>
    <n v="0"/>
    <n v="0"/>
    <n v="0"/>
    <n v="0"/>
    <n v="0"/>
    <m/>
    <n v="0"/>
    <n v="0"/>
    <n v="0"/>
    <n v="0"/>
    <m/>
  </r>
  <r>
    <s v="TBD - Raven"/>
    <x v="192"/>
    <x v="5"/>
    <m/>
    <x v="0"/>
    <x v="4"/>
    <x v="14"/>
    <n v="36558.35"/>
    <s v="Stephen Connor"/>
    <x v="7"/>
    <m/>
    <m/>
    <m/>
    <m/>
    <m/>
    <m/>
    <m/>
    <m/>
    <m/>
    <m/>
    <m/>
    <m/>
    <m/>
    <m/>
    <m/>
    <n v="0"/>
    <n v="0"/>
    <n v="0"/>
    <n v="0"/>
    <n v="0"/>
    <n v="0"/>
    <n v="0"/>
    <n v="0"/>
    <n v="0"/>
    <n v="0"/>
    <n v="0"/>
    <n v="0"/>
    <n v="0"/>
    <n v="0"/>
    <n v="0"/>
  </r>
  <r>
    <s v="TBD - Raven"/>
    <x v="192"/>
    <x v="5"/>
    <m/>
    <x v="0"/>
    <x v="4"/>
    <x v="14"/>
    <n v="36558.35"/>
    <s v="Stephen Connor"/>
    <x v="8"/>
    <n v="0"/>
    <n v="0"/>
    <n v="0"/>
    <n v="0"/>
    <m/>
    <n v="0"/>
    <n v="0"/>
    <n v="0"/>
    <n v="0"/>
    <n v="0"/>
    <n v="0"/>
    <n v="0"/>
    <n v="0"/>
    <n v="0"/>
    <n v="0"/>
    <n v="0"/>
    <n v="0"/>
    <n v="0"/>
    <n v="0"/>
    <m/>
    <n v="0"/>
    <n v="0"/>
    <n v="0"/>
    <n v="0"/>
    <m/>
    <n v="0"/>
    <n v="-10"/>
    <n v="-70"/>
    <n v="-140"/>
    <m/>
  </r>
  <r>
    <s v="TBD - Raven"/>
    <x v="192"/>
    <x v="5"/>
    <m/>
    <x v="0"/>
    <x v="4"/>
    <x v="14"/>
    <n v="36558.35"/>
    <s v="Stephen Connor"/>
    <x v="9"/>
    <n v="0"/>
    <n v="0"/>
    <n v="0"/>
    <n v="0"/>
    <m/>
    <n v="0"/>
    <n v="0"/>
    <n v="0"/>
    <n v="0"/>
    <n v="0"/>
    <n v="0"/>
    <n v="0"/>
    <n v="0"/>
    <n v="0"/>
    <n v="0"/>
    <n v="0"/>
    <n v="0"/>
    <n v="0"/>
    <n v="0"/>
    <m/>
    <n v="0"/>
    <n v="0"/>
    <n v="0"/>
    <n v="0"/>
    <m/>
    <n v="0"/>
    <n v="0"/>
    <n v="15"/>
    <n v="20"/>
    <m/>
  </r>
  <r>
    <s v="TBD - Raven"/>
    <x v="192"/>
    <x v="5"/>
    <m/>
    <x v="0"/>
    <x v="4"/>
    <x v="14"/>
    <n v="36558.35"/>
    <s v="Stephen Connor"/>
    <x v="10"/>
    <n v="0"/>
    <n v="0"/>
    <n v="0"/>
    <n v="0"/>
    <n v="0"/>
    <n v="0"/>
    <n v="0"/>
    <n v="0"/>
    <n v="0"/>
    <n v="0"/>
    <n v="0"/>
    <n v="0"/>
    <n v="0"/>
    <n v="0"/>
    <n v="0"/>
    <n v="0"/>
    <n v="0"/>
    <n v="0"/>
    <n v="0"/>
    <m/>
    <n v="0"/>
    <n v="0"/>
    <n v="0"/>
    <n v="0"/>
    <m/>
    <n v="0"/>
    <n v="0"/>
    <n v="548375.25"/>
    <n v="731167"/>
    <m/>
  </r>
  <r>
    <s v="TBD - Raven"/>
    <x v="192"/>
    <x v="5"/>
    <m/>
    <x v="0"/>
    <x v="4"/>
    <x v="14"/>
    <n v="36558.35"/>
    <s v="Stephen Connor"/>
    <x v="11"/>
    <m/>
    <m/>
    <m/>
    <m/>
    <n v="0"/>
    <m/>
    <m/>
    <m/>
    <m/>
    <n v="0"/>
    <m/>
    <m/>
    <m/>
    <n v="0"/>
    <n v="0"/>
    <n v="0"/>
    <n v="0"/>
    <n v="0"/>
    <n v="0"/>
    <m/>
    <n v="0"/>
    <n v="0"/>
    <n v="0"/>
    <n v="0"/>
    <m/>
    <n v="0"/>
    <n v="0"/>
    <n v="0"/>
    <n v="0"/>
    <m/>
  </r>
  <r>
    <s v="TBD - Raven"/>
    <x v="192"/>
    <x v="5"/>
    <m/>
    <x v="0"/>
    <x v="4"/>
    <x v="14"/>
    <n v="36558.35"/>
    <s v="Stephen Connor"/>
    <x v="12"/>
    <m/>
    <m/>
    <m/>
    <m/>
    <m/>
    <m/>
    <m/>
    <m/>
    <m/>
    <m/>
    <m/>
    <m/>
    <m/>
    <m/>
    <n v="0"/>
    <n v="0"/>
    <n v="0"/>
    <n v="0"/>
    <n v="0"/>
    <n v="0"/>
    <n v="0"/>
    <n v="0"/>
    <n v="0"/>
    <n v="0"/>
    <n v="0"/>
    <n v="0"/>
    <n v="10"/>
    <n v="75"/>
    <n v="75"/>
    <n v="0"/>
  </r>
  <r>
    <n v="200000386"/>
    <x v="193"/>
    <x v="1"/>
    <m/>
    <x v="1"/>
    <x v="17"/>
    <x v="11"/>
    <n v="745.26"/>
    <s v="Sharon Bibbo"/>
    <x v="0"/>
    <m/>
    <m/>
    <m/>
    <m/>
    <m/>
    <m/>
    <m/>
    <m/>
    <m/>
    <n v="0"/>
    <n v="0"/>
    <n v="0"/>
    <n v="0"/>
    <n v="0"/>
    <n v="0"/>
    <n v="0"/>
    <n v="0"/>
    <n v="0"/>
    <n v="0"/>
    <m/>
    <n v="0"/>
    <n v="0"/>
    <n v="0"/>
    <n v="0"/>
    <m/>
    <n v="-24"/>
    <n v="-26"/>
    <n v="-25"/>
    <n v="-26"/>
    <m/>
  </r>
  <r>
    <n v="200000386"/>
    <x v="193"/>
    <x v="1"/>
    <m/>
    <x v="1"/>
    <x v="17"/>
    <x v="11"/>
    <n v="745.26"/>
    <s v="Sharon Bibbo"/>
    <x v="1"/>
    <m/>
    <m/>
    <m/>
    <m/>
    <m/>
    <m/>
    <m/>
    <m/>
    <m/>
    <n v="0"/>
    <n v="0"/>
    <n v="0"/>
    <n v="0"/>
    <n v="0"/>
    <n v="0"/>
    <n v="0"/>
    <n v="0"/>
    <n v="0"/>
    <n v="0"/>
    <m/>
    <n v="0"/>
    <n v="0"/>
    <n v="0"/>
    <n v="0"/>
    <m/>
    <n v="0"/>
    <n v="0"/>
    <n v="0"/>
    <n v="0"/>
    <m/>
  </r>
  <r>
    <n v="200000386"/>
    <x v="193"/>
    <x v="1"/>
    <m/>
    <x v="1"/>
    <x v="17"/>
    <x v="11"/>
    <n v="745.26"/>
    <s v="Sharon Bibbo"/>
    <x v="2"/>
    <m/>
    <m/>
    <m/>
    <m/>
    <m/>
    <m/>
    <m/>
    <m/>
    <m/>
    <n v="0"/>
    <n v="0"/>
    <n v="0"/>
    <n v="0"/>
    <n v="0"/>
    <n v="0"/>
    <n v="0"/>
    <n v="0"/>
    <n v="0"/>
    <n v="0"/>
    <n v="0"/>
    <n v="0"/>
    <n v="0"/>
    <n v="30"/>
    <n v="31"/>
    <n v="0"/>
    <n v="0"/>
    <n v="0"/>
    <n v="0"/>
    <n v="0"/>
    <n v="0"/>
  </r>
  <r>
    <n v="200000386"/>
    <x v="193"/>
    <x v="1"/>
    <m/>
    <x v="1"/>
    <x v="17"/>
    <x v="11"/>
    <n v="745.26"/>
    <s v="Sharon Bibbo"/>
    <x v="3"/>
    <n v="0"/>
    <n v="0"/>
    <n v="0"/>
    <n v="0"/>
    <m/>
    <n v="0"/>
    <n v="0"/>
    <n v="0"/>
    <n v="0"/>
    <m/>
    <n v="0"/>
    <n v="0"/>
    <n v="0"/>
    <n v="0"/>
    <n v="0"/>
    <n v="0"/>
    <n v="0"/>
    <n v="0"/>
    <n v="0"/>
    <n v="0"/>
    <n v="0"/>
    <n v="0"/>
    <n v="0"/>
    <n v="0"/>
    <n v="0"/>
    <n v="24"/>
    <n v="26"/>
    <n v="25"/>
    <n v="26"/>
    <n v="0"/>
  </r>
  <r>
    <n v="200000386"/>
    <x v="193"/>
    <x v="1"/>
    <m/>
    <x v="1"/>
    <x v="17"/>
    <x v="11"/>
    <n v="745.26"/>
    <s v="Sharon Bibbo"/>
    <x v="4"/>
    <m/>
    <m/>
    <m/>
    <m/>
    <m/>
    <m/>
    <m/>
    <m/>
    <m/>
    <n v="0"/>
    <n v="0"/>
    <n v="0"/>
    <n v="0"/>
    <n v="0"/>
    <n v="0"/>
    <n v="0"/>
    <n v="0"/>
    <n v="0"/>
    <n v="0"/>
    <n v="0"/>
    <n v="0"/>
    <n v="0"/>
    <n v="30"/>
    <n v="31"/>
    <n v="0"/>
    <n v="24"/>
    <n v="26"/>
    <n v="25"/>
    <n v="26"/>
    <n v="0"/>
  </r>
  <r>
    <n v="200000386"/>
    <x v="193"/>
    <x v="1"/>
    <m/>
    <x v="1"/>
    <x v="17"/>
    <x v="11"/>
    <n v="745.26"/>
    <s v="Sharon Bibbo"/>
    <x v="5"/>
    <n v="0"/>
    <n v="0"/>
    <n v="0"/>
    <n v="0"/>
    <m/>
    <n v="0"/>
    <n v="0"/>
    <n v="0"/>
    <n v="0"/>
    <n v="0"/>
    <n v="0"/>
    <n v="0"/>
    <n v="0"/>
    <n v="0"/>
    <n v="0"/>
    <n v="0"/>
    <n v="0"/>
    <n v="0"/>
    <n v="0"/>
    <n v="0"/>
    <n v="0"/>
    <n v="0"/>
    <n v="7"/>
    <n v="29"/>
    <n v="0"/>
    <n v="22"/>
    <n v="25"/>
    <n v="24"/>
    <n v="29"/>
    <n v="0"/>
  </r>
  <r>
    <n v="200000386"/>
    <x v="193"/>
    <x v="1"/>
    <m/>
    <x v="1"/>
    <x v="17"/>
    <x v="11"/>
    <n v="745.26"/>
    <s v="Sharon Bibbo"/>
    <x v="6"/>
    <n v="0"/>
    <n v="0"/>
    <n v="0"/>
    <n v="0"/>
    <n v="0"/>
    <n v="0"/>
    <n v="0"/>
    <n v="0"/>
    <n v="0"/>
    <n v="0"/>
    <n v="0"/>
    <n v="0"/>
    <n v="0"/>
    <n v="0"/>
    <n v="0"/>
    <n v="0"/>
    <n v="0"/>
    <n v="0"/>
    <n v="0"/>
    <n v="0"/>
    <n v="0"/>
    <n v="0"/>
    <n v="0"/>
    <n v="3"/>
    <m/>
    <n v="1"/>
    <n v="0"/>
    <n v="0"/>
    <n v="0"/>
    <m/>
  </r>
  <r>
    <n v="200000386"/>
    <x v="193"/>
    <x v="1"/>
    <m/>
    <x v="1"/>
    <x v="17"/>
    <x v="11"/>
    <n v="745.26"/>
    <s v="Sharon Bibbo"/>
    <x v="7"/>
    <m/>
    <m/>
    <m/>
    <m/>
    <m/>
    <m/>
    <m/>
    <m/>
    <m/>
    <m/>
    <m/>
    <m/>
    <m/>
    <m/>
    <m/>
    <n v="0"/>
    <n v="0"/>
    <n v="0"/>
    <n v="0"/>
    <n v="0"/>
    <n v="0"/>
    <n v="0"/>
    <n v="0"/>
    <n v="28"/>
    <n v="0"/>
    <n v="0"/>
    <n v="0"/>
    <n v="0"/>
    <n v="0"/>
    <n v="0"/>
  </r>
  <r>
    <n v="200000386"/>
    <x v="193"/>
    <x v="1"/>
    <m/>
    <x v="1"/>
    <x v="17"/>
    <x v="11"/>
    <n v="745.26"/>
    <s v="Sharon Bibbo"/>
    <x v="8"/>
    <n v="0"/>
    <n v="0"/>
    <n v="0"/>
    <n v="0"/>
    <m/>
    <n v="0"/>
    <n v="0"/>
    <n v="0"/>
    <n v="0"/>
    <n v="0"/>
    <n v="0"/>
    <n v="0"/>
    <n v="0"/>
    <n v="0"/>
    <n v="0"/>
    <n v="0"/>
    <n v="0"/>
    <n v="0"/>
    <n v="0"/>
    <m/>
    <n v="0"/>
    <n v="0"/>
    <n v="24"/>
    <n v="27"/>
    <m/>
    <n v="5"/>
    <n v="-20"/>
    <n v="-44"/>
    <n v="-73"/>
    <m/>
  </r>
  <r>
    <n v="200000386"/>
    <x v="193"/>
    <x v="1"/>
    <m/>
    <x v="1"/>
    <x v="17"/>
    <x v="11"/>
    <n v="745.26"/>
    <s v="Sharon Bibbo"/>
    <x v="9"/>
    <n v="0"/>
    <n v="0"/>
    <n v="0"/>
    <n v="0"/>
    <m/>
    <n v="0"/>
    <n v="0"/>
    <n v="0"/>
    <n v="0"/>
    <n v="0"/>
    <n v="0"/>
    <n v="0"/>
    <n v="0"/>
    <n v="0"/>
    <n v="0"/>
    <n v="0"/>
    <n v="0"/>
    <n v="0"/>
    <n v="0"/>
    <m/>
    <n v="0"/>
    <n v="0"/>
    <n v="24"/>
    <n v="27"/>
    <m/>
    <n v="29"/>
    <n v="30"/>
    <n v="31"/>
    <n v="28"/>
    <m/>
  </r>
  <r>
    <n v="200000386"/>
    <x v="193"/>
    <x v="1"/>
    <m/>
    <x v="1"/>
    <x v="17"/>
    <x v="11"/>
    <n v="745.26"/>
    <s v="Sharon Bibbo"/>
    <x v="10"/>
    <n v="0"/>
    <n v="0"/>
    <n v="0"/>
    <n v="0"/>
    <n v="0"/>
    <n v="0"/>
    <n v="0"/>
    <n v="0"/>
    <n v="0"/>
    <n v="0"/>
    <n v="0"/>
    <n v="0"/>
    <n v="0"/>
    <n v="0"/>
    <n v="0"/>
    <n v="0"/>
    <n v="0"/>
    <n v="0"/>
    <n v="0"/>
    <m/>
    <n v="0"/>
    <n v="0"/>
    <n v="17886.239999999998"/>
    <n v="20122.02"/>
    <m/>
    <n v="21612.54"/>
    <n v="22357.8"/>
    <n v="23103.06"/>
    <n v="20867.28"/>
    <m/>
  </r>
  <r>
    <n v="200000386"/>
    <x v="193"/>
    <x v="1"/>
    <m/>
    <x v="1"/>
    <x v="17"/>
    <x v="11"/>
    <n v="745.26"/>
    <s v="Sharon Bibbo"/>
    <x v="11"/>
    <m/>
    <m/>
    <m/>
    <m/>
    <m/>
    <m/>
    <m/>
    <m/>
    <m/>
    <n v="0"/>
    <n v="0"/>
    <n v="0"/>
    <n v="0"/>
    <n v="0"/>
    <n v="0"/>
    <n v="0"/>
    <n v="0"/>
    <n v="0"/>
    <n v="0"/>
    <m/>
    <n v="0"/>
    <n v="0"/>
    <n v="17886.239999999998"/>
    <n v="20122.02"/>
    <m/>
    <n v="3726.3"/>
    <n v="0"/>
    <n v="0"/>
    <n v="0"/>
    <m/>
  </r>
  <r>
    <n v="200000386"/>
    <x v="193"/>
    <x v="1"/>
    <m/>
    <x v="1"/>
    <x v="17"/>
    <x v="11"/>
    <n v="745.26"/>
    <s v="Sharon Bibbo"/>
    <x v="12"/>
    <m/>
    <m/>
    <m/>
    <m/>
    <m/>
    <m/>
    <m/>
    <m/>
    <m/>
    <m/>
    <n v="0"/>
    <n v="0"/>
    <n v="0"/>
    <n v="0"/>
    <n v="0"/>
    <n v="0"/>
    <n v="0"/>
    <n v="0"/>
    <n v="0"/>
    <n v="0"/>
    <n v="0"/>
    <n v="0"/>
    <n v="30"/>
    <n v="31"/>
    <n v="0"/>
    <n v="24"/>
    <n v="26"/>
    <n v="25"/>
    <n v="26"/>
    <n v="0"/>
  </r>
  <r>
    <s v="TBD (Osprey)"/>
    <x v="194"/>
    <x v="0"/>
    <m/>
    <x v="0"/>
    <x v="6"/>
    <x v="15"/>
    <n v="90000"/>
    <s v="Stephen Connor"/>
    <x v="0"/>
    <m/>
    <m/>
    <m/>
    <m/>
    <m/>
    <m/>
    <m/>
    <m/>
    <m/>
    <n v="0"/>
    <n v="0"/>
    <n v="0"/>
    <n v="0"/>
    <n v="0"/>
    <n v="0"/>
    <n v="0"/>
    <n v="0"/>
    <n v="0"/>
    <n v="0"/>
    <m/>
    <n v="0"/>
    <n v="0"/>
    <n v="0"/>
    <n v="0"/>
    <m/>
    <n v="0"/>
    <n v="0"/>
    <n v="-25"/>
    <n v="-65"/>
    <m/>
  </r>
  <r>
    <s v="TBD (Osprey)"/>
    <x v="194"/>
    <x v="0"/>
    <m/>
    <x v="0"/>
    <x v="6"/>
    <x v="15"/>
    <n v="90000"/>
    <s v="Stephen Connor"/>
    <x v="1"/>
    <m/>
    <m/>
    <m/>
    <m/>
    <m/>
    <m/>
    <m/>
    <m/>
    <m/>
    <n v="0"/>
    <n v="0"/>
    <n v="0"/>
    <n v="0"/>
    <n v="0"/>
    <n v="0"/>
    <n v="0"/>
    <n v="0"/>
    <n v="0"/>
    <n v="0"/>
    <m/>
    <n v="0"/>
    <n v="0"/>
    <n v="0"/>
    <n v="0"/>
    <m/>
    <n v="0"/>
    <n v="0"/>
    <n v="0"/>
    <n v="0"/>
    <m/>
  </r>
  <r>
    <s v="TBD (Osprey)"/>
    <x v="194"/>
    <x v="0"/>
    <m/>
    <x v="0"/>
    <x v="6"/>
    <x v="15"/>
    <n v="90000"/>
    <s v="Stephen Connor"/>
    <x v="2"/>
    <m/>
    <m/>
    <m/>
    <m/>
    <m/>
    <m/>
    <m/>
    <m/>
    <m/>
    <n v="0"/>
    <n v="0"/>
    <n v="0"/>
    <n v="0"/>
    <n v="0"/>
    <n v="0"/>
    <n v="0"/>
    <n v="0"/>
    <n v="0"/>
    <n v="0"/>
    <n v="0"/>
    <n v="0"/>
    <n v="0"/>
    <n v="0"/>
    <n v="0"/>
    <n v="0"/>
    <n v="0"/>
    <n v="0"/>
    <n v="0"/>
    <n v="0"/>
    <n v="0"/>
  </r>
  <r>
    <s v="TBD (Osprey)"/>
    <x v="194"/>
    <x v="0"/>
    <m/>
    <x v="0"/>
    <x v="6"/>
    <x v="15"/>
    <n v="90000"/>
    <s v="Stephen Connor"/>
    <x v="3"/>
    <n v="0"/>
    <n v="0"/>
    <n v="0"/>
    <n v="0"/>
    <m/>
    <n v="0"/>
    <n v="0"/>
    <n v="0"/>
    <n v="0"/>
    <m/>
    <n v="0"/>
    <n v="0"/>
    <n v="0"/>
    <n v="0"/>
    <n v="0"/>
    <n v="0"/>
    <n v="0"/>
    <n v="0"/>
    <n v="0"/>
    <n v="0"/>
    <n v="0"/>
    <n v="0"/>
    <n v="0"/>
    <n v="0"/>
    <n v="0"/>
    <n v="0"/>
    <n v="0"/>
    <n v="25"/>
    <n v="65"/>
    <n v="0"/>
  </r>
  <r>
    <s v="TBD (Osprey)"/>
    <x v="194"/>
    <x v="0"/>
    <m/>
    <x v="0"/>
    <x v="6"/>
    <x v="15"/>
    <n v="90000"/>
    <s v="Stephen Connor"/>
    <x v="4"/>
    <m/>
    <m/>
    <m/>
    <m/>
    <m/>
    <m/>
    <m/>
    <m/>
    <m/>
    <n v="0"/>
    <n v="0"/>
    <n v="0"/>
    <n v="0"/>
    <n v="0"/>
    <n v="0"/>
    <n v="0"/>
    <n v="0"/>
    <n v="0"/>
    <n v="0"/>
    <n v="0"/>
    <n v="0"/>
    <n v="0"/>
    <n v="0"/>
    <n v="0"/>
    <n v="0"/>
    <n v="0"/>
    <n v="0"/>
    <n v="25"/>
    <n v="65"/>
    <n v="0"/>
  </r>
  <r>
    <s v="TBD (Osprey)"/>
    <x v="194"/>
    <x v="0"/>
    <m/>
    <x v="0"/>
    <x v="6"/>
    <x v="15"/>
    <n v="90000"/>
    <s v="Stephen Connor"/>
    <x v="5"/>
    <n v="0"/>
    <n v="0"/>
    <n v="0"/>
    <n v="0"/>
    <m/>
    <n v="0"/>
    <n v="0"/>
    <n v="0"/>
    <n v="0"/>
    <n v="0"/>
    <n v="0"/>
    <n v="0"/>
    <n v="0"/>
    <n v="0"/>
    <n v="0"/>
    <n v="0"/>
    <n v="0"/>
    <n v="0"/>
    <n v="0"/>
    <n v="0"/>
    <n v="0"/>
    <n v="0"/>
    <n v="0"/>
    <n v="0"/>
    <n v="0"/>
    <n v="0"/>
    <n v="0"/>
    <n v="25"/>
    <n v="55"/>
    <n v="0"/>
  </r>
  <r>
    <s v="TBD (Osprey)"/>
    <x v="194"/>
    <x v="0"/>
    <m/>
    <x v="0"/>
    <x v="6"/>
    <x v="15"/>
    <n v="90000"/>
    <s v="Stephen Connor"/>
    <x v="6"/>
    <n v="0"/>
    <n v="0"/>
    <n v="0"/>
    <n v="0"/>
    <n v="0"/>
    <n v="0"/>
    <n v="0"/>
    <n v="0"/>
    <n v="0"/>
    <n v="0"/>
    <n v="0"/>
    <n v="0"/>
    <n v="0"/>
    <n v="0"/>
    <n v="0"/>
    <n v="0"/>
    <n v="0"/>
    <n v="0"/>
    <n v="0"/>
    <n v="0"/>
    <n v="0"/>
    <n v="0"/>
    <n v="0"/>
    <n v="0"/>
    <m/>
    <n v="0"/>
    <n v="0"/>
    <n v="0"/>
    <n v="0"/>
    <m/>
  </r>
  <r>
    <s v="TBD (Osprey)"/>
    <x v="194"/>
    <x v="0"/>
    <m/>
    <x v="0"/>
    <x v="6"/>
    <x v="15"/>
    <n v="90000"/>
    <s v="Stephen Connor"/>
    <x v="7"/>
    <m/>
    <m/>
    <m/>
    <m/>
    <m/>
    <m/>
    <m/>
    <m/>
    <m/>
    <m/>
    <m/>
    <m/>
    <m/>
    <m/>
    <m/>
    <n v="0"/>
    <n v="0"/>
    <n v="0"/>
    <n v="0"/>
    <n v="0"/>
    <n v="0"/>
    <n v="0"/>
    <n v="0"/>
    <n v="0"/>
    <n v="0"/>
    <n v="0"/>
    <n v="0"/>
    <n v="0"/>
    <n v="0"/>
    <n v="0"/>
  </r>
  <r>
    <s v="TBD (Osprey)"/>
    <x v="194"/>
    <x v="0"/>
    <m/>
    <x v="0"/>
    <x v="6"/>
    <x v="15"/>
    <n v="90000"/>
    <s v="Stephen Connor"/>
    <x v="8"/>
    <n v="0"/>
    <n v="0"/>
    <n v="0"/>
    <n v="0"/>
    <m/>
    <n v="0"/>
    <n v="0"/>
    <n v="0"/>
    <n v="0"/>
    <n v="0"/>
    <n v="0"/>
    <n v="0"/>
    <n v="0"/>
    <n v="0"/>
    <n v="0"/>
    <n v="0"/>
    <n v="0"/>
    <n v="0"/>
    <n v="0"/>
    <m/>
    <n v="0"/>
    <n v="0"/>
    <n v="0"/>
    <n v="0"/>
    <m/>
    <n v="0"/>
    <n v="0"/>
    <n v="-25"/>
    <n v="-80"/>
    <m/>
  </r>
  <r>
    <s v="TBD (Osprey)"/>
    <x v="194"/>
    <x v="0"/>
    <m/>
    <x v="0"/>
    <x v="6"/>
    <x v="15"/>
    <n v="90000"/>
    <s v="Stephen Connor"/>
    <x v="9"/>
    <n v="0"/>
    <n v="0"/>
    <n v="0"/>
    <n v="0"/>
    <m/>
    <n v="0"/>
    <n v="0"/>
    <n v="0"/>
    <n v="0"/>
    <n v="0"/>
    <n v="0"/>
    <n v="0"/>
    <n v="0"/>
    <n v="0"/>
    <n v="0"/>
    <n v="0"/>
    <n v="0"/>
    <n v="0"/>
    <n v="0"/>
    <m/>
    <n v="0"/>
    <n v="0"/>
    <n v="0"/>
    <n v="0"/>
    <m/>
    <n v="0"/>
    <n v="0"/>
    <n v="0"/>
    <n v="10"/>
    <m/>
  </r>
  <r>
    <s v="TBD (Osprey)"/>
    <x v="194"/>
    <x v="0"/>
    <m/>
    <x v="0"/>
    <x v="6"/>
    <x v="15"/>
    <n v="90000"/>
    <s v="Stephen Connor"/>
    <x v="10"/>
    <n v="0"/>
    <n v="0"/>
    <n v="0"/>
    <n v="0"/>
    <n v="0"/>
    <n v="0"/>
    <n v="0"/>
    <n v="0"/>
    <n v="0"/>
    <n v="0"/>
    <n v="0"/>
    <n v="0"/>
    <n v="0"/>
    <n v="0"/>
    <n v="0"/>
    <n v="0"/>
    <n v="0"/>
    <n v="0"/>
    <n v="0"/>
    <m/>
    <n v="0"/>
    <n v="0"/>
    <n v="0"/>
    <n v="0"/>
    <m/>
    <n v="0"/>
    <n v="0"/>
    <n v="0"/>
    <n v="900000"/>
    <m/>
  </r>
  <r>
    <s v="TBD (Osprey)"/>
    <x v="194"/>
    <x v="0"/>
    <m/>
    <x v="0"/>
    <x v="6"/>
    <x v="15"/>
    <n v="90000"/>
    <s v="Stephen Connor"/>
    <x v="11"/>
    <m/>
    <m/>
    <m/>
    <m/>
    <m/>
    <m/>
    <m/>
    <m/>
    <m/>
    <n v="0"/>
    <n v="0"/>
    <n v="0"/>
    <n v="0"/>
    <n v="0"/>
    <n v="0"/>
    <n v="0"/>
    <n v="0"/>
    <n v="0"/>
    <n v="0"/>
    <m/>
    <n v="0"/>
    <n v="0"/>
    <n v="0"/>
    <n v="0"/>
    <m/>
    <n v="0"/>
    <n v="0"/>
    <n v="0"/>
    <n v="0"/>
    <m/>
  </r>
  <r>
    <s v="TBD (Osprey)"/>
    <x v="194"/>
    <x v="0"/>
    <m/>
    <x v="0"/>
    <x v="6"/>
    <x v="15"/>
    <n v="90000"/>
    <s v="Stephen Connor"/>
    <x v="12"/>
    <m/>
    <m/>
    <m/>
    <m/>
    <m/>
    <m/>
    <m/>
    <m/>
    <m/>
    <m/>
    <n v="0"/>
    <n v="0"/>
    <n v="0"/>
    <n v="0"/>
    <n v="0"/>
    <n v="0"/>
    <n v="0"/>
    <n v="0"/>
    <n v="0"/>
    <n v="0"/>
    <n v="0"/>
    <n v="0"/>
    <n v="0"/>
    <n v="0"/>
    <n v="0"/>
    <n v="0"/>
    <n v="0"/>
    <n v="25"/>
    <n v="65"/>
    <n v="0"/>
  </r>
  <r>
    <n v="205000915"/>
    <x v="195"/>
    <x v="1"/>
    <m/>
    <x v="1"/>
    <x v="14"/>
    <x v="11"/>
    <n v="973.78"/>
    <s v="Sharon Bibbo"/>
    <x v="0"/>
    <m/>
    <m/>
    <m/>
    <m/>
    <m/>
    <m/>
    <m/>
    <m/>
    <m/>
    <n v="0"/>
    <n v="0"/>
    <n v="0"/>
    <n v="0"/>
    <n v="0"/>
    <n v="0"/>
    <n v="0"/>
    <n v="0"/>
    <n v="0"/>
    <n v="0"/>
    <m/>
    <n v="0"/>
    <n v="0"/>
    <n v="0"/>
    <n v="0"/>
    <m/>
    <n v="-60"/>
    <n v="-50"/>
    <n v="-50"/>
    <n v="-65"/>
    <m/>
  </r>
  <r>
    <n v="205000915"/>
    <x v="195"/>
    <x v="1"/>
    <m/>
    <x v="1"/>
    <x v="14"/>
    <x v="11"/>
    <n v="973.78"/>
    <s v="Sharon Bibbo"/>
    <x v="1"/>
    <m/>
    <m/>
    <m/>
    <m/>
    <m/>
    <m/>
    <m/>
    <m/>
    <m/>
    <n v="0"/>
    <n v="0"/>
    <n v="0"/>
    <n v="0"/>
    <n v="0"/>
    <n v="0"/>
    <n v="0"/>
    <n v="0"/>
    <n v="0"/>
    <n v="0"/>
    <m/>
    <n v="0"/>
    <n v="0"/>
    <n v="0"/>
    <n v="0"/>
    <m/>
    <n v="10"/>
    <n v="10"/>
    <n v="10"/>
    <n v="5"/>
    <m/>
  </r>
  <r>
    <n v="205000915"/>
    <x v="195"/>
    <x v="1"/>
    <m/>
    <x v="1"/>
    <x v="14"/>
    <x v="11"/>
    <n v="973.78"/>
    <s v="Sharon Bibbo"/>
    <x v="2"/>
    <m/>
    <m/>
    <m/>
    <m/>
    <m/>
    <m/>
    <m/>
    <m/>
    <m/>
    <n v="0"/>
    <n v="0"/>
    <n v="0"/>
    <n v="0"/>
    <n v="0"/>
    <n v="0"/>
    <n v="0"/>
    <n v="0"/>
    <n v="0"/>
    <n v="0"/>
    <n v="0"/>
    <n v="0"/>
    <n v="0"/>
    <n v="30"/>
    <n v="89"/>
    <n v="0"/>
    <n v="0"/>
    <n v="0"/>
    <n v="0"/>
    <n v="0"/>
    <n v="0"/>
  </r>
  <r>
    <n v="205000915"/>
    <x v="195"/>
    <x v="1"/>
    <m/>
    <x v="1"/>
    <x v="14"/>
    <x v="11"/>
    <n v="973.78"/>
    <s v="Sharon Bibbo"/>
    <x v="3"/>
    <n v="0"/>
    <n v="0"/>
    <n v="0"/>
    <n v="0"/>
    <m/>
    <n v="0"/>
    <n v="0"/>
    <n v="0"/>
    <n v="0"/>
    <m/>
    <n v="0"/>
    <n v="0"/>
    <n v="0"/>
    <n v="0"/>
    <n v="0"/>
    <n v="0"/>
    <n v="0"/>
    <n v="0"/>
    <n v="0"/>
    <n v="0"/>
    <n v="0"/>
    <n v="0"/>
    <n v="0"/>
    <n v="0"/>
    <n v="0"/>
    <n v="50"/>
    <n v="40"/>
    <n v="40"/>
    <n v="60"/>
    <n v="0"/>
  </r>
  <r>
    <n v="205000915"/>
    <x v="195"/>
    <x v="1"/>
    <m/>
    <x v="1"/>
    <x v="14"/>
    <x v="11"/>
    <n v="973.78"/>
    <s v="Sharon Bibbo"/>
    <x v="4"/>
    <m/>
    <m/>
    <m/>
    <m/>
    <m/>
    <m/>
    <m/>
    <m/>
    <m/>
    <n v="0"/>
    <n v="0"/>
    <n v="0"/>
    <n v="0"/>
    <n v="0"/>
    <n v="0"/>
    <n v="0"/>
    <n v="0"/>
    <n v="0"/>
    <n v="0"/>
    <n v="0"/>
    <n v="0"/>
    <n v="0"/>
    <n v="30"/>
    <n v="89"/>
    <n v="0"/>
    <n v="50"/>
    <n v="40"/>
    <n v="40"/>
    <n v="60"/>
    <n v="0"/>
  </r>
  <r>
    <n v="205000915"/>
    <x v="195"/>
    <x v="1"/>
    <m/>
    <x v="1"/>
    <x v="14"/>
    <x v="11"/>
    <n v="973.78"/>
    <s v="Sharon Bibbo"/>
    <x v="5"/>
    <n v="0"/>
    <n v="0"/>
    <n v="0"/>
    <n v="0"/>
    <m/>
    <n v="0"/>
    <n v="0"/>
    <n v="0"/>
    <n v="0"/>
    <n v="0"/>
    <n v="0"/>
    <n v="0"/>
    <n v="0"/>
    <n v="0"/>
    <n v="0"/>
    <n v="0"/>
    <n v="0"/>
    <n v="0"/>
    <n v="0"/>
    <n v="0"/>
    <n v="0"/>
    <n v="0"/>
    <n v="4"/>
    <n v="17"/>
    <n v="0"/>
    <n v="55.251798561151084"/>
    <n v="53.525179856115109"/>
    <n v="51.798561151079141"/>
    <n v="69.064748201438846"/>
    <n v="0"/>
  </r>
  <r>
    <n v="205000915"/>
    <x v="195"/>
    <x v="1"/>
    <m/>
    <x v="1"/>
    <x v="14"/>
    <x v="11"/>
    <n v="973.78"/>
    <s v="Sharon Bibbo"/>
    <x v="6"/>
    <n v="0"/>
    <n v="0"/>
    <n v="0"/>
    <n v="0"/>
    <n v="0"/>
    <n v="0"/>
    <n v="0"/>
    <n v="0"/>
    <n v="0"/>
    <n v="0"/>
    <n v="0"/>
    <n v="0"/>
    <n v="0"/>
    <n v="0"/>
    <n v="0"/>
    <n v="0"/>
    <n v="0"/>
    <n v="0"/>
    <n v="0"/>
    <n v="0"/>
    <n v="0"/>
    <n v="0"/>
    <n v="0"/>
    <n v="18"/>
    <m/>
    <n v="5"/>
    <n v="0"/>
    <n v="0"/>
    <n v="0"/>
    <m/>
  </r>
  <r>
    <n v="205000915"/>
    <x v="195"/>
    <x v="1"/>
    <m/>
    <x v="1"/>
    <x v="14"/>
    <x v="11"/>
    <n v="973.78"/>
    <s v="Sharon Bibbo"/>
    <x v="7"/>
    <m/>
    <m/>
    <m/>
    <m/>
    <m/>
    <m/>
    <m/>
    <m/>
    <m/>
    <m/>
    <m/>
    <m/>
    <m/>
    <m/>
    <m/>
    <n v="0"/>
    <n v="0"/>
    <n v="0"/>
    <n v="0"/>
    <n v="0"/>
    <n v="0"/>
    <n v="0"/>
    <n v="0"/>
    <n v="62"/>
    <n v="0"/>
    <n v="0"/>
    <n v="0"/>
    <n v="0"/>
    <n v="0"/>
    <n v="0"/>
  </r>
  <r>
    <n v="205000915"/>
    <x v="195"/>
    <x v="1"/>
    <m/>
    <x v="1"/>
    <x v="14"/>
    <x v="11"/>
    <n v="973.78"/>
    <s v="Sharon Bibbo"/>
    <x v="8"/>
    <n v="0"/>
    <n v="0"/>
    <n v="0"/>
    <n v="0"/>
    <m/>
    <n v="0"/>
    <n v="0"/>
    <n v="0"/>
    <n v="0"/>
    <n v="0"/>
    <n v="0"/>
    <n v="0"/>
    <n v="0"/>
    <n v="0"/>
    <n v="0"/>
    <n v="0"/>
    <n v="0"/>
    <n v="0"/>
    <n v="0"/>
    <m/>
    <n v="0"/>
    <n v="0"/>
    <n v="30"/>
    <n v="67"/>
    <m/>
    <n v="11.748201438848916"/>
    <n v="-41.776978417266193"/>
    <n v="-93.575539568345334"/>
    <n v="-162.64028776978418"/>
    <m/>
  </r>
  <r>
    <n v="205000915"/>
    <x v="195"/>
    <x v="1"/>
    <m/>
    <x v="1"/>
    <x v="14"/>
    <x v="11"/>
    <n v="973.78"/>
    <s v="Sharon Bibbo"/>
    <x v="9"/>
    <n v="0"/>
    <n v="0"/>
    <n v="0"/>
    <n v="0"/>
    <m/>
    <n v="0"/>
    <n v="0"/>
    <n v="0"/>
    <n v="0"/>
    <n v="0"/>
    <n v="0"/>
    <n v="0"/>
    <n v="0"/>
    <n v="0"/>
    <n v="0"/>
    <n v="0"/>
    <n v="0"/>
    <n v="0"/>
    <n v="0"/>
    <m/>
    <n v="0"/>
    <n v="0"/>
    <n v="30"/>
    <n v="67"/>
    <m/>
    <n v="71.748201438848923"/>
    <n v="68.223021582733821"/>
    <n v="66.42446043165468"/>
    <n v="62.35971223021582"/>
    <m/>
  </r>
  <r>
    <n v="205000915"/>
    <x v="195"/>
    <x v="1"/>
    <m/>
    <x v="1"/>
    <x v="14"/>
    <x v="11"/>
    <n v="973.78"/>
    <s v="Sharon Bibbo"/>
    <x v="10"/>
    <n v="0"/>
    <n v="0"/>
    <n v="0"/>
    <n v="0"/>
    <n v="0"/>
    <n v="0"/>
    <n v="0"/>
    <n v="0"/>
    <n v="0"/>
    <n v="0"/>
    <n v="0"/>
    <n v="0"/>
    <n v="0"/>
    <n v="0"/>
    <n v="0"/>
    <n v="0"/>
    <n v="0"/>
    <n v="0"/>
    <n v="0"/>
    <m/>
    <n v="0"/>
    <n v="0"/>
    <n v="29213.399999999998"/>
    <n v="65243.259999999995"/>
    <m/>
    <n v="69866.963597122303"/>
    <n v="66434.213956834545"/>
    <n v="64682.811079136693"/>
    <n v="60724.640575539561"/>
    <m/>
  </r>
  <r>
    <n v="205000915"/>
    <x v="195"/>
    <x v="1"/>
    <m/>
    <x v="1"/>
    <x v="14"/>
    <x v="11"/>
    <n v="973.78"/>
    <s v="Sharon Bibbo"/>
    <x v="11"/>
    <m/>
    <m/>
    <m/>
    <m/>
    <m/>
    <m/>
    <m/>
    <m/>
    <m/>
    <n v="0"/>
    <n v="0"/>
    <n v="0"/>
    <n v="0"/>
    <n v="0"/>
    <n v="0"/>
    <n v="0"/>
    <n v="0"/>
    <n v="0"/>
    <n v="0"/>
    <m/>
    <n v="0"/>
    <n v="0"/>
    <n v="29213.399999999998"/>
    <n v="65243.259999999995"/>
    <m/>
    <n v="11440.163597122297"/>
    <n v="0"/>
    <n v="0"/>
    <n v="0"/>
    <m/>
  </r>
  <r>
    <n v="205000915"/>
    <x v="195"/>
    <x v="1"/>
    <m/>
    <x v="1"/>
    <x v="14"/>
    <x v="11"/>
    <n v="973.78"/>
    <s v="Sharon Bibbo"/>
    <x v="12"/>
    <m/>
    <m/>
    <m/>
    <m/>
    <m/>
    <m/>
    <m/>
    <m/>
    <m/>
    <m/>
    <n v="0"/>
    <n v="0"/>
    <n v="0"/>
    <n v="0"/>
    <n v="0"/>
    <n v="0"/>
    <n v="0"/>
    <n v="0"/>
    <n v="0"/>
    <n v="0"/>
    <n v="0"/>
    <n v="0"/>
    <n v="30"/>
    <n v="89"/>
    <n v="0"/>
    <n v="60"/>
    <n v="50"/>
    <n v="50"/>
    <n v="65"/>
    <n v="0"/>
  </r>
  <r>
    <n v="205000917"/>
    <x v="196"/>
    <x v="1"/>
    <m/>
    <x v="1"/>
    <x v="14"/>
    <x v="11"/>
    <n v="1001.07"/>
    <s v="Sharon Bibbo"/>
    <x v="0"/>
    <m/>
    <m/>
    <m/>
    <m/>
    <m/>
    <m/>
    <m/>
    <m/>
    <m/>
    <n v="0"/>
    <n v="0"/>
    <n v="0"/>
    <n v="0"/>
    <n v="0"/>
    <n v="0"/>
    <n v="0"/>
    <n v="0"/>
    <n v="0"/>
    <n v="0"/>
    <m/>
    <n v="0"/>
    <n v="0"/>
    <n v="0"/>
    <n v="0"/>
    <m/>
    <n v="-5"/>
    <n v="-5"/>
    <n v="-5"/>
    <n v="-5"/>
    <m/>
  </r>
  <r>
    <n v="205000917"/>
    <x v="196"/>
    <x v="1"/>
    <m/>
    <x v="1"/>
    <x v="14"/>
    <x v="11"/>
    <n v="1001.07"/>
    <s v="Sharon Bibbo"/>
    <x v="1"/>
    <m/>
    <m/>
    <m/>
    <m/>
    <m/>
    <m/>
    <m/>
    <m/>
    <m/>
    <n v="0"/>
    <n v="0"/>
    <n v="0"/>
    <n v="0"/>
    <n v="0"/>
    <n v="0"/>
    <n v="0"/>
    <n v="0"/>
    <n v="0"/>
    <n v="0"/>
    <m/>
    <n v="0"/>
    <n v="0"/>
    <n v="0"/>
    <n v="0"/>
    <m/>
    <n v="0"/>
    <n v="0"/>
    <n v="1"/>
    <n v="1"/>
    <m/>
  </r>
  <r>
    <n v="205000917"/>
    <x v="196"/>
    <x v="1"/>
    <m/>
    <x v="1"/>
    <x v="14"/>
    <x v="11"/>
    <n v="1001.07"/>
    <s v="Sharon Bibbo"/>
    <x v="2"/>
    <m/>
    <m/>
    <m/>
    <m/>
    <m/>
    <m/>
    <m/>
    <m/>
    <m/>
    <n v="0"/>
    <n v="0"/>
    <n v="0"/>
    <n v="0"/>
    <n v="0"/>
    <n v="0"/>
    <n v="0"/>
    <n v="0"/>
    <n v="0"/>
    <n v="0"/>
    <n v="0"/>
    <n v="0"/>
    <n v="0"/>
    <n v="13"/>
    <n v="20"/>
    <n v="0"/>
    <n v="0"/>
    <n v="0"/>
    <n v="0"/>
    <n v="0"/>
    <n v="0"/>
  </r>
  <r>
    <n v="205000917"/>
    <x v="196"/>
    <x v="1"/>
    <m/>
    <x v="1"/>
    <x v="14"/>
    <x v="11"/>
    <n v="1001.07"/>
    <s v="Sharon Bibbo"/>
    <x v="3"/>
    <n v="0"/>
    <n v="0"/>
    <n v="0"/>
    <n v="0"/>
    <m/>
    <n v="0"/>
    <n v="0"/>
    <n v="0"/>
    <n v="0"/>
    <m/>
    <n v="0"/>
    <n v="0"/>
    <n v="0"/>
    <n v="0"/>
    <n v="0"/>
    <n v="0"/>
    <n v="0"/>
    <n v="0"/>
    <n v="0"/>
    <n v="0"/>
    <n v="0"/>
    <n v="0"/>
    <n v="0"/>
    <n v="0"/>
    <n v="0"/>
    <n v="5"/>
    <n v="5"/>
    <n v="4"/>
    <n v="4"/>
    <n v="0"/>
  </r>
  <r>
    <n v="205000917"/>
    <x v="196"/>
    <x v="1"/>
    <m/>
    <x v="1"/>
    <x v="14"/>
    <x v="11"/>
    <n v="1001.07"/>
    <s v="Sharon Bibbo"/>
    <x v="4"/>
    <m/>
    <m/>
    <m/>
    <m/>
    <m/>
    <m/>
    <m/>
    <m/>
    <m/>
    <n v="0"/>
    <n v="0"/>
    <n v="0"/>
    <n v="0"/>
    <n v="0"/>
    <n v="0"/>
    <n v="0"/>
    <n v="0"/>
    <n v="0"/>
    <n v="0"/>
    <n v="0"/>
    <n v="0"/>
    <n v="0"/>
    <n v="13"/>
    <n v="20"/>
    <n v="0"/>
    <n v="5"/>
    <n v="5"/>
    <n v="4"/>
    <n v="4"/>
    <n v="0"/>
  </r>
  <r>
    <n v="205000917"/>
    <x v="196"/>
    <x v="1"/>
    <m/>
    <x v="1"/>
    <x v="14"/>
    <x v="11"/>
    <n v="1001.07"/>
    <s v="Sharon Bibbo"/>
    <x v="5"/>
    <n v="0"/>
    <n v="0"/>
    <n v="0"/>
    <n v="0"/>
    <m/>
    <n v="0"/>
    <n v="0"/>
    <n v="0"/>
    <n v="0"/>
    <n v="0"/>
    <n v="0"/>
    <n v="0"/>
    <n v="0"/>
    <n v="0"/>
    <n v="0"/>
    <n v="0"/>
    <n v="0"/>
    <n v="0"/>
    <n v="0"/>
    <n v="0"/>
    <n v="0"/>
    <n v="0"/>
    <n v="0"/>
    <n v="4"/>
    <n v="0"/>
    <n v="4.6043165467625897"/>
    <n v="4.4604316546762588"/>
    <n v="4.3165467625899279"/>
    <n v="5.755395683453238"/>
    <n v="0"/>
  </r>
  <r>
    <n v="205000917"/>
    <x v="196"/>
    <x v="1"/>
    <m/>
    <x v="1"/>
    <x v="14"/>
    <x v="11"/>
    <n v="1001.07"/>
    <s v="Sharon Bibbo"/>
    <x v="6"/>
    <n v="0"/>
    <n v="0"/>
    <n v="0"/>
    <n v="0"/>
    <n v="0"/>
    <n v="0"/>
    <n v="0"/>
    <n v="0"/>
    <n v="0"/>
    <n v="0"/>
    <n v="0"/>
    <n v="0"/>
    <n v="0"/>
    <n v="0"/>
    <n v="0"/>
    <n v="0"/>
    <n v="0"/>
    <n v="0"/>
    <n v="0"/>
    <n v="0"/>
    <n v="0"/>
    <n v="0"/>
    <n v="0"/>
    <n v="0"/>
    <m/>
    <n v="1"/>
    <n v="0"/>
    <n v="0"/>
    <n v="0"/>
    <m/>
  </r>
  <r>
    <n v="205000917"/>
    <x v="196"/>
    <x v="1"/>
    <m/>
    <x v="1"/>
    <x v="14"/>
    <x v="11"/>
    <n v="1001.07"/>
    <s v="Sharon Bibbo"/>
    <x v="7"/>
    <m/>
    <m/>
    <m/>
    <m/>
    <m/>
    <m/>
    <m/>
    <m/>
    <m/>
    <m/>
    <m/>
    <m/>
    <m/>
    <m/>
    <m/>
    <n v="0"/>
    <n v="0"/>
    <n v="0"/>
    <n v="0"/>
    <n v="0"/>
    <n v="0"/>
    <n v="0"/>
    <n v="0"/>
    <n v="5"/>
    <n v="0"/>
    <n v="0"/>
    <n v="0"/>
    <n v="0"/>
    <n v="0"/>
    <n v="0"/>
  </r>
  <r>
    <n v="205000917"/>
    <x v="196"/>
    <x v="1"/>
    <m/>
    <x v="1"/>
    <x v="14"/>
    <x v="11"/>
    <n v="1001.07"/>
    <s v="Sharon Bibbo"/>
    <x v="8"/>
    <n v="0"/>
    <n v="0"/>
    <n v="0"/>
    <n v="0"/>
    <m/>
    <n v="0"/>
    <n v="0"/>
    <n v="0"/>
    <n v="0"/>
    <n v="0"/>
    <n v="0"/>
    <n v="0"/>
    <n v="0"/>
    <n v="0"/>
    <n v="0"/>
    <n v="0"/>
    <n v="0"/>
    <n v="0"/>
    <n v="0"/>
    <m/>
    <n v="0"/>
    <n v="0"/>
    <n v="13"/>
    <n v="28"/>
    <m/>
    <n v="23.39568345323741"/>
    <n v="18.935251798561151"/>
    <n v="14.618705035971223"/>
    <n v="8.8633093525179838"/>
    <m/>
  </r>
  <r>
    <n v="205000917"/>
    <x v="196"/>
    <x v="1"/>
    <m/>
    <x v="1"/>
    <x v="14"/>
    <x v="11"/>
    <n v="1001.07"/>
    <s v="Sharon Bibbo"/>
    <x v="9"/>
    <n v="0"/>
    <n v="0"/>
    <n v="0"/>
    <n v="0"/>
    <m/>
    <n v="0"/>
    <n v="0"/>
    <n v="0"/>
    <n v="0"/>
    <n v="0"/>
    <n v="0"/>
    <n v="0"/>
    <n v="0"/>
    <n v="0"/>
    <n v="0"/>
    <n v="0"/>
    <n v="0"/>
    <n v="0"/>
    <n v="0"/>
    <m/>
    <n v="0"/>
    <n v="0"/>
    <n v="13"/>
    <n v="28"/>
    <m/>
    <n v="28.39568345323741"/>
    <n v="28.935251798561151"/>
    <n v="29.618705035971225"/>
    <n v="28.863309352517987"/>
    <m/>
  </r>
  <r>
    <n v="205000917"/>
    <x v="196"/>
    <x v="1"/>
    <m/>
    <x v="1"/>
    <x v="14"/>
    <x v="11"/>
    <n v="1001.07"/>
    <s v="Sharon Bibbo"/>
    <x v="10"/>
    <n v="0"/>
    <n v="0"/>
    <n v="0"/>
    <n v="0"/>
    <n v="0"/>
    <n v="0"/>
    <n v="0"/>
    <n v="0"/>
    <n v="0"/>
    <n v="0"/>
    <n v="0"/>
    <n v="0"/>
    <n v="0"/>
    <n v="0"/>
    <n v="0"/>
    <n v="0"/>
    <n v="0"/>
    <n v="0"/>
    <n v="0"/>
    <m/>
    <n v="0"/>
    <n v="0"/>
    <n v="13013.91"/>
    <n v="28029.960000000003"/>
    <m/>
    <n v="28426.066834532376"/>
    <n v="28966.212517985612"/>
    <n v="29650.397050359716"/>
    <n v="28894.193093525184"/>
    <m/>
  </r>
  <r>
    <n v="205000917"/>
    <x v="196"/>
    <x v="1"/>
    <m/>
    <x v="1"/>
    <x v="14"/>
    <x v="11"/>
    <n v="1001.07"/>
    <s v="Sharon Bibbo"/>
    <x v="11"/>
    <m/>
    <m/>
    <m/>
    <m/>
    <m/>
    <m/>
    <m/>
    <m/>
    <m/>
    <n v="0"/>
    <n v="0"/>
    <n v="0"/>
    <n v="0"/>
    <n v="0"/>
    <n v="0"/>
    <n v="0"/>
    <n v="0"/>
    <n v="0"/>
    <n v="0"/>
    <m/>
    <n v="0"/>
    <n v="0"/>
    <n v="13013.91"/>
    <n v="28029.960000000003"/>
    <m/>
    <n v="23420.716834532377"/>
    <n v="18955.512517985611"/>
    <n v="14634.347050359713"/>
    <n v="8872.7930935251788"/>
    <m/>
  </r>
  <r>
    <n v="205000917"/>
    <x v="196"/>
    <x v="1"/>
    <m/>
    <x v="1"/>
    <x v="14"/>
    <x v="11"/>
    <n v="1001.07"/>
    <s v="Sharon Bibbo"/>
    <x v="12"/>
    <m/>
    <m/>
    <m/>
    <m/>
    <m/>
    <m/>
    <m/>
    <m/>
    <m/>
    <m/>
    <n v="0"/>
    <n v="0"/>
    <n v="0"/>
    <n v="0"/>
    <n v="0"/>
    <n v="0"/>
    <n v="0"/>
    <n v="0"/>
    <n v="0"/>
    <n v="0"/>
    <n v="0"/>
    <n v="0"/>
    <n v="13"/>
    <n v="20"/>
    <n v="0"/>
    <n v="5"/>
    <n v="5"/>
    <n v="5"/>
    <n v="5"/>
    <n v="0"/>
  </r>
  <r>
    <s v="VB-HSP11"/>
    <x v="197"/>
    <x v="1"/>
    <m/>
    <x v="3"/>
    <x v="8"/>
    <x v="9"/>
    <n v="3000"/>
    <s v="Bob Liberty"/>
    <x v="0"/>
    <m/>
    <m/>
    <m/>
    <m/>
    <m/>
    <m/>
    <m/>
    <m/>
    <m/>
    <n v="0"/>
    <n v="0"/>
    <n v="0"/>
    <n v="4"/>
    <n v="0"/>
    <n v="4"/>
    <n v="0"/>
    <n v="0"/>
    <n v="0"/>
    <n v="0"/>
    <m/>
    <n v="0"/>
    <n v="0"/>
    <n v="0"/>
    <n v="0"/>
    <m/>
    <n v="0"/>
    <n v="0"/>
    <n v="0"/>
    <n v="0"/>
    <m/>
  </r>
  <r>
    <s v="VB-HSP11"/>
    <x v="197"/>
    <x v="1"/>
    <m/>
    <x v="3"/>
    <x v="8"/>
    <x v="9"/>
    <n v="3000"/>
    <s v="Bob Liberty"/>
    <x v="1"/>
    <m/>
    <m/>
    <m/>
    <m/>
    <m/>
    <m/>
    <m/>
    <m/>
    <m/>
    <n v="0"/>
    <m/>
    <m/>
    <n v="0"/>
    <n v="0"/>
    <n v="0"/>
    <n v="0"/>
    <n v="0"/>
    <n v="0"/>
    <n v="0"/>
    <m/>
    <n v="0"/>
    <n v="0"/>
    <n v="0"/>
    <n v="0"/>
    <m/>
    <n v="0"/>
    <n v="0"/>
    <n v="0"/>
    <n v="0"/>
    <m/>
  </r>
  <r>
    <s v="VB-HSP11"/>
    <x v="197"/>
    <x v="1"/>
    <m/>
    <x v="3"/>
    <x v="8"/>
    <x v="9"/>
    <n v="3000"/>
    <s v="Bob Liberty"/>
    <x v="2"/>
    <m/>
    <m/>
    <m/>
    <m/>
    <m/>
    <m/>
    <m/>
    <m/>
    <m/>
    <n v="0"/>
    <m/>
    <m/>
    <n v="4"/>
    <n v="0"/>
    <n v="0"/>
    <n v="0"/>
    <n v="0"/>
    <n v="0"/>
    <n v="0"/>
    <n v="0"/>
    <n v="0"/>
    <n v="0"/>
    <n v="0"/>
    <n v="0"/>
    <n v="0"/>
    <n v="0"/>
    <n v="0"/>
    <n v="0"/>
    <n v="0"/>
    <n v="0"/>
  </r>
  <r>
    <s v="VB-HSP11"/>
    <x v="197"/>
    <x v="1"/>
    <m/>
    <x v="3"/>
    <x v="8"/>
    <x v="9"/>
    <n v="3000"/>
    <s v="Bob Liberty"/>
    <x v="3"/>
    <n v="0"/>
    <n v="0"/>
    <n v="0"/>
    <n v="0"/>
    <m/>
    <n v="0"/>
    <n v="0"/>
    <n v="0"/>
    <n v="0"/>
    <m/>
    <n v="0"/>
    <n v="0"/>
    <n v="0"/>
    <n v="0"/>
    <m/>
    <n v="0"/>
    <n v="0"/>
    <n v="0"/>
    <n v="0"/>
    <n v="0"/>
    <n v="0"/>
    <n v="0"/>
    <n v="0"/>
    <n v="0"/>
    <n v="0"/>
    <n v="0"/>
    <n v="0"/>
    <n v="0"/>
    <n v="0"/>
    <n v="0"/>
  </r>
  <r>
    <s v="VB-HSP11"/>
    <x v="197"/>
    <x v="1"/>
    <m/>
    <x v="3"/>
    <x v="8"/>
    <x v="9"/>
    <n v="3000"/>
    <s v="Bob Liberty"/>
    <x v="4"/>
    <m/>
    <m/>
    <m/>
    <m/>
    <m/>
    <m/>
    <m/>
    <m/>
    <m/>
    <n v="0"/>
    <n v="0"/>
    <n v="0"/>
    <n v="0"/>
    <n v="0"/>
    <n v="0"/>
    <n v="0"/>
    <n v="0"/>
    <n v="0"/>
    <n v="0"/>
    <n v="0"/>
    <n v="0"/>
    <n v="0"/>
    <n v="0"/>
    <n v="0"/>
    <n v="0"/>
    <n v="0"/>
    <n v="0"/>
    <n v="0"/>
    <n v="0"/>
    <n v="0"/>
  </r>
  <r>
    <s v="VB-HSP11"/>
    <x v="197"/>
    <x v="1"/>
    <m/>
    <x v="3"/>
    <x v="8"/>
    <x v="9"/>
    <n v="3000"/>
    <s v="Bob Liberty"/>
    <x v="5"/>
    <n v="1"/>
    <n v="0"/>
    <n v="1"/>
    <n v="0"/>
    <m/>
    <n v="0"/>
    <n v="0"/>
    <n v="4"/>
    <n v="1"/>
    <n v="0"/>
    <n v="0"/>
    <n v="0"/>
    <n v="0"/>
    <n v="1"/>
    <n v="1"/>
    <n v="0"/>
    <n v="0"/>
    <n v="3"/>
    <n v="0"/>
    <n v="3"/>
    <n v="0"/>
    <n v="0"/>
    <n v="0"/>
    <n v="0"/>
    <n v="0"/>
    <m/>
    <m/>
    <m/>
    <m/>
    <n v="0"/>
  </r>
  <r>
    <s v="VB-HSP11"/>
    <x v="197"/>
    <x v="1"/>
    <m/>
    <x v="3"/>
    <x v="8"/>
    <x v="9"/>
    <n v="3000"/>
    <s v="Bob Liberty"/>
    <x v="6"/>
    <n v="0"/>
    <n v="0"/>
    <n v="0"/>
    <n v="0"/>
    <n v="0"/>
    <n v="0"/>
    <n v="0"/>
    <n v="0"/>
    <n v="0"/>
    <n v="0"/>
    <n v="0"/>
    <n v="0"/>
    <n v="0"/>
    <n v="0"/>
    <n v="0"/>
    <n v="0"/>
    <n v="0"/>
    <n v="0"/>
    <n v="0"/>
    <n v="0"/>
    <n v="0"/>
    <n v="0"/>
    <n v="0"/>
    <n v="0"/>
    <m/>
    <n v="0"/>
    <n v="0"/>
    <n v="0"/>
    <n v="0"/>
    <m/>
  </r>
  <r>
    <s v="VB-HSP11"/>
    <x v="197"/>
    <x v="1"/>
    <m/>
    <x v="3"/>
    <x v="8"/>
    <x v="9"/>
    <n v="3000"/>
    <s v="Bob Liberty"/>
    <x v="7"/>
    <m/>
    <m/>
    <m/>
    <m/>
    <m/>
    <m/>
    <m/>
    <m/>
    <m/>
    <m/>
    <m/>
    <m/>
    <m/>
    <m/>
    <m/>
    <n v="0"/>
    <n v="0"/>
    <n v="0"/>
    <n v="0"/>
    <n v="0"/>
    <n v="0"/>
    <n v="0"/>
    <n v="0"/>
    <n v="0"/>
    <n v="0"/>
    <n v="0"/>
    <n v="0"/>
    <n v="0"/>
    <n v="0"/>
    <n v="0"/>
  </r>
  <r>
    <s v="VB-HSP11"/>
    <x v="197"/>
    <x v="1"/>
    <m/>
    <x v="3"/>
    <x v="8"/>
    <x v="9"/>
    <n v="3000"/>
    <s v="Bob Liberty"/>
    <x v="8"/>
    <n v="4"/>
    <n v="3"/>
    <n v="2"/>
    <n v="2"/>
    <m/>
    <n v="2"/>
    <n v="0"/>
    <n v="0"/>
    <n v="0"/>
    <n v="0"/>
    <n v="1"/>
    <n v="1"/>
    <n v="1"/>
    <n v="0"/>
    <n v="0"/>
    <n v="0"/>
    <n v="0"/>
    <n v="0"/>
    <n v="0"/>
    <m/>
    <n v="0"/>
    <n v="0"/>
    <n v="0"/>
    <n v="0"/>
    <m/>
    <n v="0"/>
    <n v="0"/>
    <n v="0"/>
    <n v="0"/>
    <m/>
  </r>
  <r>
    <s v="VB-HSP11"/>
    <x v="197"/>
    <x v="1"/>
    <m/>
    <x v="3"/>
    <x v="8"/>
    <x v="9"/>
    <n v="3000"/>
    <s v="Bob Liberty"/>
    <x v="9"/>
    <n v="4"/>
    <n v="3"/>
    <n v="2"/>
    <n v="2"/>
    <m/>
    <n v="2"/>
    <n v="0"/>
    <n v="0"/>
    <n v="0"/>
    <n v="0"/>
    <n v="1"/>
    <n v="1"/>
    <n v="1"/>
    <n v="0"/>
    <n v="0"/>
    <n v="0"/>
    <n v="0"/>
    <n v="0"/>
    <n v="0"/>
    <m/>
    <n v="0"/>
    <n v="0"/>
    <n v="0"/>
    <n v="0"/>
    <m/>
    <n v="0"/>
    <n v="0"/>
    <n v="0"/>
    <n v="0"/>
    <m/>
  </r>
  <r>
    <s v="VB-HSP11"/>
    <x v="197"/>
    <x v="1"/>
    <m/>
    <x v="3"/>
    <x v="8"/>
    <x v="9"/>
    <n v="3000"/>
    <s v="Bob Liberty"/>
    <x v="10"/>
    <n v="12989.68"/>
    <n v="9742.26"/>
    <n v="6494.84"/>
    <n v="6494.84"/>
    <n v="0"/>
    <n v="6494.84"/>
    <n v="0"/>
    <n v="0"/>
    <n v="0"/>
    <n v="0"/>
    <n v="3247.42"/>
    <n v="3247.42"/>
    <n v="3247.42"/>
    <n v="0"/>
    <n v="0"/>
    <n v="0"/>
    <n v="0"/>
    <n v="0"/>
    <n v="0"/>
    <m/>
    <n v="0"/>
    <n v="0"/>
    <n v="0"/>
    <n v="0"/>
    <m/>
    <n v="0"/>
    <n v="0"/>
    <n v="0"/>
    <n v="0"/>
    <m/>
  </r>
  <r>
    <s v="VB-HSP11"/>
    <x v="197"/>
    <x v="1"/>
    <m/>
    <x v="3"/>
    <x v="8"/>
    <x v="9"/>
    <n v="3000"/>
    <s v="Bob Liberty"/>
    <x v="11"/>
    <m/>
    <m/>
    <m/>
    <m/>
    <n v="0"/>
    <m/>
    <m/>
    <m/>
    <m/>
    <n v="0"/>
    <n v="3247.42"/>
    <n v="3247.42"/>
    <n v="3247.42"/>
    <n v="0"/>
    <n v="0"/>
    <n v="0"/>
    <n v="0"/>
    <n v="0"/>
    <n v="0"/>
    <m/>
    <n v="0"/>
    <n v="0"/>
    <n v="0"/>
    <n v="0"/>
    <m/>
    <n v="0"/>
    <n v="0"/>
    <n v="0"/>
    <n v="0"/>
    <m/>
  </r>
  <r>
    <s v="VB-HSP11"/>
    <x v="197"/>
    <x v="1"/>
    <m/>
    <x v="3"/>
    <x v="8"/>
    <x v="9"/>
    <n v="3000"/>
    <s v="Bob Liberty"/>
    <x v="12"/>
    <m/>
    <m/>
    <m/>
    <m/>
    <m/>
    <m/>
    <m/>
    <m/>
    <m/>
    <m/>
    <m/>
    <m/>
    <m/>
    <n v="0"/>
    <n v="0"/>
    <m/>
    <m/>
    <m/>
    <n v="0"/>
    <n v="0"/>
    <n v="0"/>
    <n v="0"/>
    <n v="0"/>
    <n v="0"/>
    <n v="0"/>
    <n v="0"/>
    <n v="0"/>
    <n v="0"/>
    <n v="0"/>
    <n v="0"/>
  </r>
  <r>
    <s v="WAT025248"/>
    <x v="198"/>
    <x v="3"/>
    <m/>
    <x v="1"/>
    <x v="1"/>
    <x v="6"/>
    <n v="512.16999999999996"/>
    <s v="Hanchen Lu"/>
    <x v="0"/>
    <m/>
    <m/>
    <m/>
    <m/>
    <m/>
    <m/>
    <m/>
    <m/>
    <m/>
    <n v="0"/>
    <n v="0"/>
    <n v="0"/>
    <n v="190"/>
    <n v="-50"/>
    <n v="140"/>
    <n v="0"/>
    <n v="0"/>
    <n v="0"/>
    <n v="0"/>
    <m/>
    <n v="0"/>
    <n v="0"/>
    <n v="0"/>
    <n v="0"/>
    <m/>
    <n v="-20"/>
    <n v="-20"/>
    <n v="-15"/>
    <n v="-20"/>
    <m/>
  </r>
  <r>
    <s v="WAT025248"/>
    <x v="198"/>
    <x v="3"/>
    <m/>
    <x v="1"/>
    <x v="1"/>
    <x v="6"/>
    <n v="512.16999999999996"/>
    <s v="Hanchen Lu"/>
    <x v="1"/>
    <m/>
    <m/>
    <m/>
    <m/>
    <m/>
    <m/>
    <m/>
    <m/>
    <m/>
    <n v="0"/>
    <m/>
    <m/>
    <n v="-45"/>
    <n v="0"/>
    <n v="-45"/>
    <n v="0"/>
    <n v="0"/>
    <n v="0"/>
    <n v="0"/>
    <m/>
    <n v="0"/>
    <n v="0"/>
    <n v="0"/>
    <n v="0"/>
    <m/>
    <n v="2"/>
    <n v="2"/>
    <n v="-3"/>
    <n v="0"/>
    <m/>
  </r>
  <r>
    <s v="WAT025248"/>
    <x v="198"/>
    <x v="3"/>
    <m/>
    <x v="1"/>
    <x v="1"/>
    <x v="6"/>
    <n v="512.16999999999996"/>
    <s v="Hanchen Lu"/>
    <x v="2"/>
    <m/>
    <m/>
    <m/>
    <m/>
    <m/>
    <m/>
    <m/>
    <m/>
    <m/>
    <n v="0"/>
    <m/>
    <m/>
    <n v="190"/>
    <n v="0"/>
    <n v="0"/>
    <n v="30"/>
    <n v="45"/>
    <n v="40"/>
    <n v="55"/>
    <n v="170"/>
    <n v="40"/>
    <n v="30"/>
    <n v="25"/>
    <n v="25"/>
    <n v="0"/>
    <n v="0"/>
    <n v="0"/>
    <n v="0"/>
    <n v="0"/>
    <n v="0"/>
  </r>
  <r>
    <s v="WAT025248"/>
    <x v="198"/>
    <x v="3"/>
    <m/>
    <x v="1"/>
    <x v="1"/>
    <x v="6"/>
    <n v="512.16999999999996"/>
    <s v="Hanchen Lu"/>
    <x v="3"/>
    <n v="0"/>
    <n v="0"/>
    <n v="0"/>
    <n v="0"/>
    <m/>
    <n v="0"/>
    <n v="0"/>
    <n v="0"/>
    <n v="0"/>
    <m/>
    <n v="0"/>
    <n v="0"/>
    <n v="0"/>
    <n v="0"/>
    <m/>
    <n v="45"/>
    <n v="60"/>
    <n v="40"/>
    <n v="45"/>
    <n v="190"/>
    <n v="40"/>
    <n v="45"/>
    <n v="35"/>
    <n v="45"/>
    <n v="0"/>
    <n v="18"/>
    <n v="18"/>
    <n v="18"/>
    <n v="20"/>
    <n v="0"/>
  </r>
  <r>
    <s v="WAT025248"/>
    <x v="198"/>
    <x v="3"/>
    <m/>
    <x v="1"/>
    <x v="1"/>
    <x v="6"/>
    <n v="512.16999999999996"/>
    <s v="Hanchen Lu"/>
    <x v="4"/>
    <m/>
    <m/>
    <m/>
    <m/>
    <m/>
    <m/>
    <m/>
    <m/>
    <m/>
    <n v="0"/>
    <n v="0"/>
    <n v="0"/>
    <n v="0"/>
    <n v="0"/>
    <n v="0"/>
    <n v="30"/>
    <n v="45"/>
    <n v="40"/>
    <n v="55"/>
    <n v="170"/>
    <n v="40"/>
    <n v="30"/>
    <n v="25"/>
    <n v="25"/>
    <n v="0"/>
    <n v="18"/>
    <n v="18"/>
    <n v="18"/>
    <n v="20"/>
    <n v="0"/>
  </r>
  <r>
    <s v="WAT025248"/>
    <x v="198"/>
    <x v="3"/>
    <m/>
    <x v="1"/>
    <x v="1"/>
    <x v="6"/>
    <n v="512.16999999999996"/>
    <s v="Hanchen Lu"/>
    <x v="5"/>
    <n v="47"/>
    <n v="42"/>
    <n v="54"/>
    <n v="36"/>
    <m/>
    <n v="46"/>
    <n v="68"/>
    <n v="42"/>
    <n v="42"/>
    <n v="0"/>
    <n v="50"/>
    <n v="56"/>
    <n v="44"/>
    <n v="45"/>
    <n v="195"/>
    <n v="54"/>
    <n v="45"/>
    <n v="32"/>
    <n v="46"/>
    <n v="177"/>
    <n v="26"/>
    <n v="28"/>
    <n v="32"/>
    <n v="28"/>
    <n v="0"/>
    <n v="25"/>
    <n v="28"/>
    <n v="29"/>
    <n v="32"/>
    <n v="0"/>
  </r>
  <r>
    <s v="WAT025248"/>
    <x v="198"/>
    <x v="3"/>
    <m/>
    <x v="1"/>
    <x v="1"/>
    <x v="6"/>
    <n v="512.16999999999996"/>
    <s v="Hanchen Lu"/>
    <x v="6"/>
    <n v="0"/>
    <n v="0"/>
    <n v="0"/>
    <n v="0"/>
    <n v="0"/>
    <n v="0"/>
    <n v="0"/>
    <n v="0"/>
    <n v="0"/>
    <n v="0"/>
    <n v="0"/>
    <n v="0"/>
    <n v="0"/>
    <n v="0"/>
    <n v="0"/>
    <n v="0"/>
    <n v="0"/>
    <n v="0"/>
    <n v="0"/>
    <n v="0"/>
    <n v="0"/>
    <n v="12"/>
    <n v="13"/>
    <n v="10"/>
    <m/>
    <n v="4"/>
    <n v="0"/>
    <n v="0"/>
    <n v="0"/>
    <m/>
  </r>
  <r>
    <s v="WAT025248"/>
    <x v="198"/>
    <x v="3"/>
    <m/>
    <x v="1"/>
    <x v="1"/>
    <x v="6"/>
    <n v="512.16999999999996"/>
    <s v="Hanchen Lu"/>
    <x v="7"/>
    <m/>
    <m/>
    <m/>
    <m/>
    <m/>
    <m/>
    <m/>
    <m/>
    <m/>
    <m/>
    <m/>
    <m/>
    <m/>
    <m/>
    <m/>
    <n v="48"/>
    <n v="53"/>
    <n v="35"/>
    <n v="43"/>
    <n v="0"/>
    <n v="26"/>
    <n v="28"/>
    <n v="28"/>
    <n v="28"/>
    <n v="0"/>
    <n v="0"/>
    <n v="0"/>
    <n v="0"/>
    <n v="0"/>
    <n v="0"/>
  </r>
  <r>
    <s v="WAT025248"/>
    <x v="198"/>
    <x v="3"/>
    <n v="15"/>
    <x v="1"/>
    <x v="1"/>
    <x v="6"/>
    <n v="512.16999999999996"/>
    <s v="Hanchen Lu"/>
    <x v="8"/>
    <n v="71"/>
    <n v="48"/>
    <n v="23"/>
    <n v="38"/>
    <m/>
    <n v="28"/>
    <n v="37"/>
    <n v="47"/>
    <n v="31"/>
    <n v="0"/>
    <n v="41"/>
    <n v="23"/>
    <n v="19"/>
    <n v="31"/>
    <n v="31"/>
    <n v="39"/>
    <n v="35"/>
    <n v="40"/>
    <n v="52"/>
    <m/>
    <n v="66"/>
    <n v="68"/>
    <n v="65"/>
    <n v="62"/>
    <m/>
    <n v="37"/>
    <n v="9"/>
    <n v="-20"/>
    <n v="-52"/>
    <m/>
  </r>
  <r>
    <s v="WAT025248"/>
    <x v="198"/>
    <x v="3"/>
    <n v="15"/>
    <x v="1"/>
    <x v="1"/>
    <x v="6"/>
    <n v="512.16999999999996"/>
    <s v="Hanchen Lu"/>
    <x v="9"/>
    <n v="71"/>
    <n v="48"/>
    <n v="23"/>
    <n v="38"/>
    <m/>
    <n v="28"/>
    <n v="37"/>
    <n v="47"/>
    <n v="31"/>
    <n v="0"/>
    <n v="41"/>
    <n v="23"/>
    <n v="19"/>
    <n v="31"/>
    <n v="31"/>
    <n v="39"/>
    <n v="35"/>
    <n v="40"/>
    <n v="52"/>
    <m/>
    <n v="66"/>
    <n v="68"/>
    <n v="65"/>
    <n v="62"/>
    <m/>
    <n v="57"/>
    <n v="49"/>
    <n v="35"/>
    <n v="23"/>
    <m/>
  </r>
  <r>
    <s v="WAT025248"/>
    <x v="198"/>
    <x v="3"/>
    <m/>
    <x v="1"/>
    <x v="1"/>
    <x v="6"/>
    <n v="512.16999999999996"/>
    <s v="Hanchen Lu"/>
    <x v="10"/>
    <n v="35987.769999999997"/>
    <n v="24329.759999999998"/>
    <n v="11658.009999999998"/>
    <n v="19261.059999999998"/>
    <n v="0"/>
    <n v="14192.359999999999"/>
    <n v="18754.189999999999"/>
    <n v="23822.889999999996"/>
    <n v="15712.969999999998"/>
    <n v="0"/>
    <n v="20781.669999999998"/>
    <n v="11658.009999999998"/>
    <n v="9630.5299999999988"/>
    <n v="15877.269999999999"/>
    <n v="15877.269999999999"/>
    <n v="19974.629999999997"/>
    <n v="17925.949999999997"/>
    <n v="20486.8"/>
    <n v="26632.839999999997"/>
    <m/>
    <n v="33803.219999999994"/>
    <n v="34827.56"/>
    <n v="33291.049999999996"/>
    <n v="31754.539999999997"/>
    <m/>
    <n v="29193.69"/>
    <n v="25096.329999999998"/>
    <n v="17925.949999999997"/>
    <n v="11779.91"/>
    <m/>
  </r>
  <r>
    <s v="WAT025248"/>
    <x v="198"/>
    <x v="3"/>
    <m/>
    <x v="1"/>
    <x v="1"/>
    <x v="6"/>
    <n v="512.16999999999996"/>
    <s v="Hanchen Lu"/>
    <x v="11"/>
    <m/>
    <m/>
    <m/>
    <m/>
    <n v="0"/>
    <m/>
    <m/>
    <m/>
    <m/>
    <n v="0"/>
    <n v="20781.669999999998"/>
    <n v="11658.009999999998"/>
    <n v="9630.5299999999988"/>
    <n v="15877.269999999999"/>
    <n v="15877.269999999999"/>
    <n v="19974.629999999997"/>
    <n v="17925.949999999997"/>
    <n v="20486.8"/>
    <n v="26632.839999999997"/>
    <m/>
    <n v="33803.219999999994"/>
    <n v="34827.56"/>
    <n v="33291.049999999996"/>
    <n v="31754.539999999997"/>
    <m/>
    <n v="18950.289999999997"/>
    <n v="4609.53"/>
    <n v="0"/>
    <n v="0"/>
    <m/>
  </r>
  <r>
    <s v="WAT025248"/>
    <x v="198"/>
    <x v="3"/>
    <m/>
    <x v="1"/>
    <x v="1"/>
    <x v="6"/>
    <n v="512.16999999999996"/>
    <s v="Hanchen Lu"/>
    <x v="12"/>
    <m/>
    <m/>
    <m/>
    <m/>
    <m/>
    <m/>
    <m/>
    <m/>
    <m/>
    <m/>
    <m/>
    <m/>
    <m/>
    <n v="50"/>
    <n v="50"/>
    <n v="30"/>
    <n v="45"/>
    <n v="40"/>
    <n v="55"/>
    <n v="170"/>
    <n v="40"/>
    <n v="30"/>
    <n v="25"/>
    <n v="25"/>
    <n v="0"/>
    <n v="20"/>
    <n v="20"/>
    <n v="15"/>
    <n v="20"/>
    <n v="0"/>
  </r>
  <r>
    <s v="WAT038040"/>
    <x v="199"/>
    <x v="1"/>
    <m/>
    <x v="1"/>
    <x v="1"/>
    <x v="1"/>
    <n v="704.39"/>
    <s v="Sharon Bibbo"/>
    <x v="0"/>
    <m/>
    <m/>
    <m/>
    <m/>
    <m/>
    <m/>
    <m/>
    <m/>
    <m/>
    <n v="0"/>
    <n v="0"/>
    <n v="0"/>
    <n v="470"/>
    <n v="-145"/>
    <n v="325"/>
    <n v="0"/>
    <n v="0"/>
    <n v="0"/>
    <n v="0"/>
    <m/>
    <n v="0"/>
    <n v="0"/>
    <n v="0"/>
    <n v="0"/>
    <m/>
    <n v="-80"/>
    <n v="-80"/>
    <n v="-80"/>
    <n v="-80"/>
    <m/>
  </r>
  <r>
    <s v="WAT038040"/>
    <x v="199"/>
    <x v="1"/>
    <m/>
    <x v="1"/>
    <x v="1"/>
    <x v="1"/>
    <n v="704.39"/>
    <s v="Sharon Bibbo"/>
    <x v="1"/>
    <m/>
    <m/>
    <m/>
    <m/>
    <m/>
    <m/>
    <m/>
    <m/>
    <m/>
    <n v="0"/>
    <m/>
    <m/>
    <n v="-100"/>
    <n v="0"/>
    <n v="-100"/>
    <n v="0"/>
    <n v="0"/>
    <n v="0"/>
    <n v="0"/>
    <m/>
    <n v="0"/>
    <n v="0"/>
    <n v="0"/>
    <n v="0"/>
    <m/>
    <n v="2"/>
    <n v="5"/>
    <n v="-5"/>
    <n v="-5"/>
    <m/>
  </r>
  <r>
    <s v="WAT038040"/>
    <x v="199"/>
    <x v="1"/>
    <m/>
    <x v="1"/>
    <x v="1"/>
    <x v="1"/>
    <n v="704.39"/>
    <s v="Sharon Bibbo"/>
    <x v="2"/>
    <m/>
    <m/>
    <m/>
    <m/>
    <m/>
    <m/>
    <m/>
    <m/>
    <m/>
    <n v="0"/>
    <m/>
    <m/>
    <n v="470"/>
    <n v="0"/>
    <n v="0"/>
    <n v="110"/>
    <n v="120"/>
    <n v="125"/>
    <n v="155"/>
    <n v="510"/>
    <n v="130"/>
    <n v="135"/>
    <n v="90"/>
    <n v="70"/>
    <n v="0"/>
    <n v="0"/>
    <n v="0"/>
    <n v="0"/>
    <n v="0"/>
    <n v="0"/>
  </r>
  <r>
    <s v="WAT038040"/>
    <x v="199"/>
    <x v="1"/>
    <m/>
    <x v="1"/>
    <x v="1"/>
    <x v="1"/>
    <n v="704.39"/>
    <s v="Sharon Bibbo"/>
    <x v="3"/>
    <n v="0"/>
    <n v="0"/>
    <n v="0"/>
    <n v="0"/>
    <m/>
    <n v="0"/>
    <n v="0"/>
    <n v="0"/>
    <n v="0"/>
    <m/>
    <n v="0"/>
    <n v="0"/>
    <n v="0"/>
    <n v="0"/>
    <m/>
    <n v="115"/>
    <n v="115"/>
    <n v="125"/>
    <n v="145"/>
    <n v="500"/>
    <n v="95"/>
    <n v="110"/>
    <n v="130"/>
    <n v="155"/>
    <n v="0"/>
    <n v="78"/>
    <n v="75"/>
    <n v="85"/>
    <n v="85"/>
    <n v="0"/>
  </r>
  <r>
    <s v="WAT038040"/>
    <x v="199"/>
    <x v="1"/>
    <m/>
    <x v="1"/>
    <x v="1"/>
    <x v="1"/>
    <n v="704.39"/>
    <s v="Sharon Bibbo"/>
    <x v="4"/>
    <m/>
    <m/>
    <m/>
    <m/>
    <m/>
    <m/>
    <m/>
    <m/>
    <m/>
    <n v="0"/>
    <n v="0"/>
    <n v="0"/>
    <n v="0"/>
    <n v="0"/>
    <n v="0"/>
    <n v="110"/>
    <n v="120"/>
    <n v="125"/>
    <n v="155"/>
    <n v="510"/>
    <n v="130"/>
    <n v="135"/>
    <n v="90"/>
    <n v="70"/>
    <n v="0"/>
    <n v="78"/>
    <n v="75"/>
    <n v="85"/>
    <n v="85"/>
    <n v="0"/>
  </r>
  <r>
    <s v="WAT038040"/>
    <x v="199"/>
    <x v="1"/>
    <m/>
    <x v="1"/>
    <x v="1"/>
    <x v="1"/>
    <n v="704.39"/>
    <s v="Sharon Bibbo"/>
    <x v="5"/>
    <n v="78"/>
    <n v="101"/>
    <n v="111"/>
    <n v="114"/>
    <m/>
    <n v="102"/>
    <n v="131"/>
    <n v="71"/>
    <n v="71"/>
    <n v="0"/>
    <n v="110"/>
    <n v="111"/>
    <n v="92"/>
    <n v="140"/>
    <n v="453"/>
    <n v="103"/>
    <n v="139"/>
    <n v="113"/>
    <n v="122"/>
    <n v="477"/>
    <n v="118"/>
    <n v="89"/>
    <n v="86"/>
    <n v="118"/>
    <n v="0"/>
    <n v="81"/>
    <n v="87"/>
    <n v="79"/>
    <n v="95"/>
    <n v="0"/>
  </r>
  <r>
    <s v="WAT038040"/>
    <x v="199"/>
    <x v="1"/>
    <m/>
    <x v="1"/>
    <x v="1"/>
    <x v="1"/>
    <n v="704.39"/>
    <s v="Sharon Bibbo"/>
    <x v="6"/>
    <n v="0"/>
    <n v="0"/>
    <n v="0"/>
    <n v="0"/>
    <n v="0"/>
    <n v="0"/>
    <n v="0"/>
    <n v="0"/>
    <n v="0"/>
    <n v="0"/>
    <n v="0"/>
    <n v="0"/>
    <n v="0"/>
    <n v="0"/>
    <n v="0"/>
    <n v="0"/>
    <n v="0"/>
    <n v="0"/>
    <n v="0"/>
    <n v="0"/>
    <n v="0"/>
    <n v="18"/>
    <n v="21"/>
    <n v="27"/>
    <m/>
    <n v="27"/>
    <n v="0"/>
    <n v="0"/>
    <n v="0"/>
    <m/>
  </r>
  <r>
    <s v="WAT038040"/>
    <x v="199"/>
    <x v="1"/>
    <m/>
    <x v="1"/>
    <x v="1"/>
    <x v="1"/>
    <n v="704.39"/>
    <s v="Sharon Bibbo"/>
    <x v="7"/>
    <m/>
    <m/>
    <m/>
    <m/>
    <m/>
    <m/>
    <m/>
    <m/>
    <m/>
    <m/>
    <m/>
    <m/>
    <m/>
    <m/>
    <m/>
    <n v="110"/>
    <n v="136"/>
    <n v="128"/>
    <n v="121"/>
    <n v="0"/>
    <n v="124"/>
    <n v="91"/>
    <n v="86"/>
    <n v="121"/>
    <n v="0"/>
    <n v="0"/>
    <n v="0"/>
    <n v="0"/>
    <n v="0"/>
    <n v="0"/>
  </r>
  <r>
    <s v="WAT038040"/>
    <x v="199"/>
    <x v="1"/>
    <n v="35"/>
    <x v="1"/>
    <x v="1"/>
    <x v="1"/>
    <n v="704.39"/>
    <s v="Sharon Bibbo"/>
    <x v="8"/>
    <n v="63"/>
    <n v="60"/>
    <n v="18"/>
    <n v="34"/>
    <m/>
    <n v="33"/>
    <n v="50"/>
    <n v="43"/>
    <n v="49"/>
    <n v="0"/>
    <n v="27"/>
    <n v="67"/>
    <n v="41"/>
    <n v="49"/>
    <n v="49"/>
    <n v="49"/>
    <n v="32"/>
    <n v="37"/>
    <n v="60"/>
    <m/>
    <n v="70"/>
    <n v="116"/>
    <n v="120"/>
    <n v="69"/>
    <m/>
    <n v="-12"/>
    <n v="-99"/>
    <n v="-178"/>
    <n v="-273"/>
    <m/>
  </r>
  <r>
    <s v="WAT038040"/>
    <x v="199"/>
    <x v="1"/>
    <n v="35"/>
    <x v="1"/>
    <x v="1"/>
    <x v="1"/>
    <n v="704.39"/>
    <s v="Sharon Bibbo"/>
    <x v="9"/>
    <n v="63"/>
    <n v="60"/>
    <n v="18"/>
    <n v="34"/>
    <m/>
    <n v="33"/>
    <n v="50"/>
    <n v="43"/>
    <n v="49"/>
    <n v="0"/>
    <n v="27"/>
    <n v="67"/>
    <n v="41"/>
    <n v="49"/>
    <n v="49"/>
    <n v="49"/>
    <n v="32"/>
    <n v="37"/>
    <n v="60"/>
    <m/>
    <n v="70"/>
    <n v="116"/>
    <n v="120"/>
    <n v="69"/>
    <m/>
    <n v="68"/>
    <n v="61"/>
    <n v="62"/>
    <n v="47"/>
    <m/>
  </r>
  <r>
    <s v="WAT038040"/>
    <x v="199"/>
    <x v="1"/>
    <m/>
    <x v="1"/>
    <x v="1"/>
    <x v="1"/>
    <n v="704.39"/>
    <s v="Sharon Bibbo"/>
    <x v="10"/>
    <n v="38326.049999999996"/>
    <n v="36500.999999999993"/>
    <n v="10950.3"/>
    <n v="20683.899999999998"/>
    <n v="0"/>
    <n v="20075.549999999996"/>
    <n v="30417.499999999996"/>
    <n v="26159.049999999996"/>
    <n v="29809.149999999994"/>
    <n v="0"/>
    <n v="16425.449999999997"/>
    <n v="40759.449999999997"/>
    <n v="24942.349999999995"/>
    <n v="34515.11"/>
    <n v="34515.11"/>
    <n v="34515.11"/>
    <n v="22540.48"/>
    <n v="26062.43"/>
    <n v="42263.4"/>
    <m/>
    <n v="49307.299999999996"/>
    <n v="81709.240000000005"/>
    <n v="84526.8"/>
    <n v="48602.909999999996"/>
    <m/>
    <n v="47898.52"/>
    <n v="42967.79"/>
    <n v="43672.18"/>
    <n v="33106.33"/>
    <m/>
  </r>
  <r>
    <s v="WAT038040"/>
    <x v="199"/>
    <x v="1"/>
    <m/>
    <x v="1"/>
    <x v="1"/>
    <x v="1"/>
    <n v="704.39"/>
    <s v="Sharon Bibbo"/>
    <x v="11"/>
    <m/>
    <m/>
    <m/>
    <m/>
    <n v="0"/>
    <m/>
    <m/>
    <m/>
    <m/>
    <n v="0"/>
    <n v="16425.449999999997"/>
    <n v="40759.449999999997"/>
    <n v="24942.349999999995"/>
    <n v="34515.11"/>
    <n v="34515.11"/>
    <n v="34515.11"/>
    <n v="22540.48"/>
    <n v="26062.43"/>
    <n v="42263.4"/>
    <m/>
    <n v="49307.299999999996"/>
    <n v="81709.240000000005"/>
    <n v="84526.8"/>
    <n v="48602.909999999996"/>
    <m/>
    <n v="0"/>
    <n v="0"/>
    <n v="0"/>
    <n v="0"/>
    <m/>
  </r>
  <r>
    <s v="WAT038040"/>
    <x v="199"/>
    <x v="1"/>
    <m/>
    <x v="1"/>
    <x v="1"/>
    <x v="1"/>
    <n v="704.39"/>
    <s v="Sharon Bibbo"/>
    <x v="12"/>
    <m/>
    <m/>
    <m/>
    <m/>
    <m/>
    <m/>
    <m/>
    <m/>
    <m/>
    <m/>
    <m/>
    <m/>
    <m/>
    <n v="145"/>
    <n v="145"/>
    <n v="110"/>
    <n v="120"/>
    <n v="125"/>
    <n v="155"/>
    <n v="510"/>
    <n v="130"/>
    <n v="135"/>
    <n v="90"/>
    <n v="70"/>
    <n v="0"/>
    <n v="80"/>
    <n v="80"/>
    <n v="80"/>
    <n v="80"/>
    <n v="0"/>
  </r>
  <r>
    <s v="WAT043061"/>
    <x v="200"/>
    <x v="1"/>
    <m/>
    <x v="1"/>
    <x v="1"/>
    <x v="4"/>
    <n v="4168.0600000000004"/>
    <s v="Vicky Allen"/>
    <x v="0"/>
    <m/>
    <m/>
    <m/>
    <m/>
    <m/>
    <m/>
    <m/>
    <m/>
    <m/>
    <n v="0"/>
    <n v="0"/>
    <n v="0"/>
    <n v="37"/>
    <n v="-20"/>
    <n v="17"/>
    <n v="0"/>
    <n v="0"/>
    <n v="0"/>
    <n v="0"/>
    <m/>
    <n v="0"/>
    <n v="0"/>
    <n v="0"/>
    <n v="0"/>
    <m/>
    <n v="-15"/>
    <n v="-15"/>
    <n v="-16"/>
    <n v="-22"/>
    <m/>
  </r>
  <r>
    <s v="WAT043061"/>
    <x v="200"/>
    <x v="1"/>
    <m/>
    <x v="1"/>
    <x v="1"/>
    <x v="4"/>
    <n v="4168.0600000000004"/>
    <s v="Vicky Allen"/>
    <x v="1"/>
    <m/>
    <m/>
    <m/>
    <m/>
    <m/>
    <m/>
    <m/>
    <m/>
    <m/>
    <n v="0"/>
    <m/>
    <m/>
    <n v="-22"/>
    <n v="0"/>
    <n v="-22"/>
    <n v="0"/>
    <n v="0"/>
    <n v="0"/>
    <n v="0"/>
    <m/>
    <n v="0"/>
    <n v="0"/>
    <n v="0"/>
    <n v="0"/>
    <m/>
    <n v="0"/>
    <n v="0"/>
    <n v="0"/>
    <n v="0"/>
    <m/>
  </r>
  <r>
    <s v="WAT043061"/>
    <x v="200"/>
    <x v="1"/>
    <m/>
    <x v="1"/>
    <x v="1"/>
    <x v="4"/>
    <n v="4168.0600000000004"/>
    <s v="Vicky Allen"/>
    <x v="2"/>
    <m/>
    <m/>
    <m/>
    <m/>
    <m/>
    <m/>
    <m/>
    <m/>
    <m/>
    <n v="0"/>
    <m/>
    <m/>
    <n v="37"/>
    <n v="0"/>
    <n v="0"/>
    <n v="3"/>
    <n v="39"/>
    <n v="20"/>
    <n v="12"/>
    <n v="74"/>
    <n v="10"/>
    <n v="12"/>
    <n v="16"/>
    <n v="25"/>
    <n v="0"/>
    <n v="0"/>
    <n v="0"/>
    <n v="0"/>
    <n v="0"/>
    <n v="0"/>
  </r>
  <r>
    <s v="WAT043061"/>
    <x v="200"/>
    <x v="1"/>
    <m/>
    <x v="1"/>
    <x v="1"/>
    <x v="4"/>
    <n v="4168.0600000000004"/>
    <s v="Vicky Allen"/>
    <x v="3"/>
    <n v="0"/>
    <n v="0"/>
    <n v="0"/>
    <n v="0"/>
    <m/>
    <n v="0"/>
    <n v="0"/>
    <n v="0"/>
    <n v="0"/>
    <m/>
    <n v="0"/>
    <n v="0"/>
    <n v="0"/>
    <n v="0"/>
    <m/>
    <n v="12"/>
    <n v="12"/>
    <n v="20"/>
    <n v="20"/>
    <n v="64"/>
    <n v="10"/>
    <n v="12"/>
    <n v="15"/>
    <n v="15"/>
    <n v="0"/>
    <n v="15"/>
    <n v="15"/>
    <n v="16"/>
    <n v="22"/>
    <n v="0"/>
  </r>
  <r>
    <s v="WAT043061"/>
    <x v="200"/>
    <x v="1"/>
    <m/>
    <x v="1"/>
    <x v="1"/>
    <x v="4"/>
    <n v="4168.0600000000004"/>
    <s v="Vicky Allen"/>
    <x v="4"/>
    <m/>
    <m/>
    <m/>
    <m/>
    <m/>
    <m/>
    <m/>
    <m/>
    <m/>
    <n v="0"/>
    <n v="0"/>
    <n v="0"/>
    <n v="0"/>
    <n v="0"/>
    <n v="0"/>
    <n v="3"/>
    <n v="39"/>
    <n v="20"/>
    <n v="12"/>
    <n v="74"/>
    <n v="10"/>
    <n v="12"/>
    <n v="16"/>
    <n v="25"/>
    <n v="0"/>
    <n v="15"/>
    <n v="15"/>
    <n v="16"/>
    <n v="22"/>
    <n v="0"/>
  </r>
  <r>
    <s v="WAT043061"/>
    <x v="200"/>
    <x v="1"/>
    <m/>
    <x v="1"/>
    <x v="1"/>
    <x v="4"/>
    <n v="4168.0600000000004"/>
    <s v="Vicky Allen"/>
    <x v="5"/>
    <n v="19"/>
    <n v="22"/>
    <n v="13"/>
    <n v="22"/>
    <m/>
    <n v="7"/>
    <n v="21"/>
    <n v="14"/>
    <n v="15"/>
    <n v="0"/>
    <n v="8"/>
    <n v="14"/>
    <n v="26"/>
    <n v="9"/>
    <n v="57"/>
    <n v="16"/>
    <n v="11"/>
    <n v="15"/>
    <n v="25"/>
    <n v="67"/>
    <n v="9"/>
    <n v="18"/>
    <n v="17"/>
    <n v="24"/>
    <n v="0"/>
    <n v="13"/>
    <n v="18"/>
    <n v="15"/>
    <n v="22"/>
    <n v="0"/>
  </r>
  <r>
    <s v="WAT043061"/>
    <x v="200"/>
    <x v="1"/>
    <m/>
    <x v="1"/>
    <x v="1"/>
    <x v="4"/>
    <n v="4168.0600000000004"/>
    <s v="Vicky Allen"/>
    <x v="6"/>
    <n v="0"/>
    <n v="0"/>
    <n v="0"/>
    <n v="0"/>
    <n v="0"/>
    <n v="0"/>
    <n v="0"/>
    <n v="0"/>
    <n v="0"/>
    <n v="0"/>
    <n v="0"/>
    <n v="0"/>
    <n v="0"/>
    <n v="0"/>
    <n v="0"/>
    <n v="0"/>
    <n v="0"/>
    <n v="0"/>
    <n v="0"/>
    <n v="0"/>
    <n v="0"/>
    <n v="3"/>
    <n v="2"/>
    <n v="1"/>
    <m/>
    <n v="5"/>
    <n v="0"/>
    <n v="0"/>
    <n v="0"/>
    <m/>
  </r>
  <r>
    <s v="WAT043061"/>
    <x v="200"/>
    <x v="1"/>
    <m/>
    <x v="1"/>
    <x v="1"/>
    <x v="4"/>
    <n v="4168.0600000000004"/>
    <s v="Vicky Allen"/>
    <x v="7"/>
    <m/>
    <m/>
    <m/>
    <m/>
    <m/>
    <m/>
    <m/>
    <m/>
    <m/>
    <m/>
    <m/>
    <m/>
    <m/>
    <m/>
    <m/>
    <n v="7"/>
    <n v="22"/>
    <n v="13"/>
    <n v="23"/>
    <n v="0"/>
    <n v="11"/>
    <n v="17"/>
    <n v="20"/>
    <n v="23"/>
    <n v="0"/>
    <n v="0"/>
    <n v="0"/>
    <n v="0"/>
    <n v="0"/>
    <n v="0"/>
  </r>
  <r>
    <s v="WAT043061"/>
    <x v="200"/>
    <x v="1"/>
    <n v="5"/>
    <x v="1"/>
    <x v="1"/>
    <x v="4"/>
    <n v="4168.0600000000004"/>
    <s v="Vicky Allen"/>
    <x v="8"/>
    <n v="6"/>
    <n v="13"/>
    <n v="11"/>
    <n v="8"/>
    <m/>
    <n v="26"/>
    <n v="14"/>
    <n v="11"/>
    <n v="4"/>
    <n v="0"/>
    <n v="18"/>
    <n v="11"/>
    <n v="5"/>
    <n v="4"/>
    <n v="4"/>
    <n v="1"/>
    <n v="18"/>
    <n v="28"/>
    <n v="17"/>
    <m/>
    <n v="16"/>
    <n v="11"/>
    <n v="7"/>
    <n v="9"/>
    <m/>
    <n v="-4"/>
    <n v="-22"/>
    <n v="-37"/>
    <n v="-59"/>
    <m/>
  </r>
  <r>
    <s v="WAT043061"/>
    <x v="200"/>
    <x v="1"/>
    <n v="5"/>
    <x v="1"/>
    <x v="1"/>
    <x v="4"/>
    <n v="4168.0600000000004"/>
    <s v="Vicky Allen"/>
    <x v="9"/>
    <n v="6"/>
    <n v="13"/>
    <n v="11"/>
    <n v="8"/>
    <m/>
    <n v="26"/>
    <n v="14"/>
    <n v="11"/>
    <n v="4"/>
    <n v="0"/>
    <n v="18"/>
    <n v="11"/>
    <n v="5"/>
    <n v="4"/>
    <n v="4"/>
    <n v="1"/>
    <n v="18"/>
    <n v="28"/>
    <n v="17"/>
    <m/>
    <n v="16"/>
    <n v="11"/>
    <n v="7"/>
    <n v="9"/>
    <m/>
    <n v="11"/>
    <n v="8"/>
    <n v="9"/>
    <n v="9"/>
    <m/>
  </r>
  <r>
    <s v="WAT043061"/>
    <x v="200"/>
    <x v="1"/>
    <m/>
    <x v="1"/>
    <x v="1"/>
    <x v="4"/>
    <n v="4168.0600000000004"/>
    <s v="Vicky Allen"/>
    <x v="10"/>
    <n v="24219.18"/>
    <n v="52474.89"/>
    <n v="44401.83"/>
    <n v="32292.240000000002"/>
    <n v="0"/>
    <n v="104949.78"/>
    <n v="56511.420000000006"/>
    <n v="44401.83"/>
    <n v="16146.12"/>
    <n v="0"/>
    <n v="72657.540000000008"/>
    <n v="44401.83"/>
    <n v="20182.650000000001"/>
    <n v="16672.240000000002"/>
    <n v="16672.240000000002"/>
    <n v="4168.0600000000004"/>
    <n v="75025.08"/>
    <n v="116705.68000000001"/>
    <n v="70857.02"/>
    <m/>
    <n v="66688.960000000006"/>
    <n v="45848.66"/>
    <n v="29176.420000000002"/>
    <n v="37512.54"/>
    <m/>
    <n v="45848.66"/>
    <n v="33344.480000000003"/>
    <n v="37512.54"/>
    <n v="37512.54"/>
    <m/>
  </r>
  <r>
    <s v="WAT043061"/>
    <x v="200"/>
    <x v="1"/>
    <m/>
    <x v="1"/>
    <x v="1"/>
    <x v="4"/>
    <n v="4168.0600000000004"/>
    <s v="Vicky Allen"/>
    <x v="11"/>
    <m/>
    <m/>
    <m/>
    <m/>
    <n v="0"/>
    <m/>
    <m/>
    <m/>
    <m/>
    <n v="0"/>
    <n v="72657.540000000008"/>
    <n v="44401.83"/>
    <n v="20182.650000000001"/>
    <n v="16672.240000000002"/>
    <n v="16672.240000000002"/>
    <n v="4168.0600000000004"/>
    <n v="75025.08"/>
    <n v="116705.68000000001"/>
    <n v="70857.02"/>
    <m/>
    <n v="66688.960000000006"/>
    <n v="45848.66"/>
    <n v="29176.420000000002"/>
    <n v="37512.54"/>
    <m/>
    <n v="0"/>
    <n v="0"/>
    <n v="0"/>
    <n v="0"/>
    <m/>
  </r>
  <r>
    <s v="WAT043061"/>
    <x v="200"/>
    <x v="1"/>
    <m/>
    <x v="1"/>
    <x v="1"/>
    <x v="4"/>
    <n v="4168.0600000000004"/>
    <s v="Vicky Allen"/>
    <x v="12"/>
    <m/>
    <m/>
    <m/>
    <m/>
    <m/>
    <m/>
    <m/>
    <m/>
    <m/>
    <m/>
    <m/>
    <m/>
    <m/>
    <n v="20"/>
    <n v="20"/>
    <n v="3"/>
    <n v="39"/>
    <n v="20"/>
    <n v="12"/>
    <n v="74"/>
    <n v="10"/>
    <n v="12"/>
    <n v="16"/>
    <n v="25"/>
    <n v="0"/>
    <n v="15"/>
    <n v="15"/>
    <n v="16"/>
    <n v="22"/>
    <n v="0"/>
  </r>
  <r>
    <s v="WAT078563"/>
    <x v="201"/>
    <x v="3"/>
    <m/>
    <x v="1"/>
    <x v="1"/>
    <x v="6"/>
    <n v="369.99"/>
    <s v="Hanchen Lu"/>
    <x v="0"/>
    <m/>
    <m/>
    <m/>
    <m/>
    <m/>
    <m/>
    <m/>
    <m/>
    <m/>
    <n v="0"/>
    <n v="0"/>
    <n v="0"/>
    <n v="85"/>
    <n v="-5"/>
    <n v="80"/>
    <n v="0"/>
    <n v="0"/>
    <n v="0"/>
    <n v="0"/>
    <m/>
    <n v="0"/>
    <n v="0"/>
    <n v="0"/>
    <n v="0"/>
    <m/>
    <n v="0"/>
    <n v="-5"/>
    <n v="-10"/>
    <n v="-15"/>
    <m/>
  </r>
  <r>
    <s v="WAT078563"/>
    <x v="201"/>
    <x v="3"/>
    <m/>
    <x v="1"/>
    <x v="1"/>
    <x v="6"/>
    <n v="369.99"/>
    <s v="Hanchen Lu"/>
    <x v="1"/>
    <m/>
    <m/>
    <m/>
    <m/>
    <m/>
    <m/>
    <m/>
    <m/>
    <m/>
    <n v="0"/>
    <m/>
    <m/>
    <n v="0"/>
    <n v="0"/>
    <n v="0"/>
    <n v="0"/>
    <n v="0"/>
    <n v="0"/>
    <n v="0"/>
    <m/>
    <n v="0"/>
    <n v="0"/>
    <n v="0"/>
    <n v="0"/>
    <m/>
    <n v="0"/>
    <n v="5"/>
    <n v="10"/>
    <n v="15"/>
    <m/>
  </r>
  <r>
    <s v="WAT078563"/>
    <x v="201"/>
    <x v="3"/>
    <m/>
    <x v="1"/>
    <x v="1"/>
    <x v="6"/>
    <n v="369.99"/>
    <s v="Hanchen Lu"/>
    <x v="2"/>
    <m/>
    <m/>
    <m/>
    <m/>
    <m/>
    <m/>
    <m/>
    <m/>
    <m/>
    <n v="0"/>
    <m/>
    <m/>
    <n v="85"/>
    <n v="0"/>
    <n v="0"/>
    <n v="18"/>
    <n v="25"/>
    <n v="25"/>
    <n v="25"/>
    <n v="93"/>
    <n v="25"/>
    <n v="50"/>
    <n v="0"/>
    <n v="24"/>
    <n v="0"/>
    <n v="0"/>
    <n v="0"/>
    <n v="0"/>
    <n v="0"/>
    <n v="0"/>
  </r>
  <r>
    <s v="WAT078563"/>
    <x v="201"/>
    <x v="3"/>
    <m/>
    <x v="1"/>
    <x v="1"/>
    <x v="6"/>
    <n v="369.99"/>
    <s v="Hanchen Lu"/>
    <x v="3"/>
    <n v="0"/>
    <n v="0"/>
    <n v="0"/>
    <n v="0"/>
    <m/>
    <n v="0"/>
    <n v="0"/>
    <n v="0"/>
    <n v="0"/>
    <m/>
    <n v="0"/>
    <n v="0"/>
    <n v="0"/>
    <n v="0"/>
    <m/>
    <n v="25"/>
    <n v="25"/>
    <n v="25"/>
    <n v="25"/>
    <n v="100"/>
    <n v="20"/>
    <n v="25"/>
    <n v="25"/>
    <n v="25"/>
    <n v="0"/>
    <n v="0"/>
    <n v="0"/>
    <n v="0"/>
    <n v="0"/>
    <n v="0"/>
  </r>
  <r>
    <s v="WAT078563"/>
    <x v="201"/>
    <x v="3"/>
    <m/>
    <x v="1"/>
    <x v="1"/>
    <x v="6"/>
    <n v="369.99"/>
    <s v="Hanchen Lu"/>
    <x v="4"/>
    <m/>
    <m/>
    <m/>
    <m/>
    <m/>
    <m/>
    <m/>
    <m/>
    <m/>
    <n v="0"/>
    <n v="0"/>
    <n v="0"/>
    <n v="0"/>
    <n v="0"/>
    <n v="0"/>
    <n v="18"/>
    <n v="25"/>
    <n v="25"/>
    <n v="25"/>
    <n v="93"/>
    <n v="25"/>
    <n v="50"/>
    <n v="0"/>
    <n v="24"/>
    <n v="0"/>
    <n v="0"/>
    <n v="0"/>
    <n v="0"/>
    <n v="0"/>
    <n v="0"/>
  </r>
  <r>
    <s v="WAT078563"/>
    <x v="201"/>
    <x v="3"/>
    <m/>
    <x v="1"/>
    <x v="1"/>
    <x v="6"/>
    <n v="369.99"/>
    <s v="Hanchen Lu"/>
    <x v="5"/>
    <n v="45"/>
    <n v="46"/>
    <n v="43"/>
    <n v="37"/>
    <m/>
    <n v="32"/>
    <n v="43"/>
    <n v="48"/>
    <n v="25"/>
    <n v="0"/>
    <n v="24"/>
    <n v="26"/>
    <n v="26"/>
    <n v="25"/>
    <n v="101"/>
    <n v="28"/>
    <n v="30"/>
    <n v="25"/>
    <n v="31"/>
    <n v="114"/>
    <n v="34"/>
    <n v="20"/>
    <n v="24"/>
    <n v="25"/>
    <n v="0"/>
    <n v="18"/>
    <n v="25"/>
    <n v="18"/>
    <n v="30"/>
    <n v="0"/>
  </r>
  <r>
    <s v="WAT078563"/>
    <x v="201"/>
    <x v="3"/>
    <m/>
    <x v="1"/>
    <x v="1"/>
    <x v="6"/>
    <n v="369.99"/>
    <s v="Hanchen Lu"/>
    <x v="6"/>
    <n v="0"/>
    <n v="0"/>
    <n v="0"/>
    <n v="0"/>
    <n v="0"/>
    <n v="0"/>
    <n v="0"/>
    <n v="0"/>
    <n v="0"/>
    <n v="0"/>
    <n v="0"/>
    <n v="0"/>
    <n v="0"/>
    <n v="0"/>
    <n v="0"/>
    <n v="0"/>
    <n v="0"/>
    <n v="0"/>
    <n v="0"/>
    <n v="0"/>
    <n v="0"/>
    <n v="0"/>
    <n v="0"/>
    <n v="0"/>
    <m/>
    <n v="0"/>
    <n v="0"/>
    <n v="0"/>
    <n v="0"/>
    <m/>
  </r>
  <r>
    <s v="WAT078563"/>
    <x v="201"/>
    <x v="3"/>
    <m/>
    <x v="1"/>
    <x v="1"/>
    <x v="6"/>
    <n v="369.99"/>
    <s v="Hanchen Lu"/>
    <x v="7"/>
    <m/>
    <m/>
    <m/>
    <m/>
    <m/>
    <m/>
    <m/>
    <m/>
    <m/>
    <m/>
    <m/>
    <m/>
    <m/>
    <m/>
    <m/>
    <n v="33"/>
    <n v="30"/>
    <n v="22"/>
    <n v="34"/>
    <n v="0"/>
    <n v="34"/>
    <n v="23"/>
    <n v="25"/>
    <n v="25"/>
    <n v="0"/>
    <n v="0"/>
    <n v="0"/>
    <n v="0"/>
    <n v="0"/>
    <n v="0"/>
  </r>
  <r>
    <s v="WAT078563"/>
    <x v="201"/>
    <x v="3"/>
    <n v="15"/>
    <x v="1"/>
    <x v="1"/>
    <x v="6"/>
    <n v="369.99"/>
    <s v="Hanchen Lu"/>
    <x v="8"/>
    <n v="15"/>
    <n v="20"/>
    <n v="17"/>
    <n v="25"/>
    <m/>
    <n v="6"/>
    <n v="11"/>
    <n v="16"/>
    <n v="48"/>
    <n v="0"/>
    <n v="36"/>
    <n v="54"/>
    <n v="47"/>
    <n v="48"/>
    <n v="48"/>
    <n v="42"/>
    <n v="37"/>
    <n v="41"/>
    <n v="32"/>
    <m/>
    <n v="23"/>
    <n v="50"/>
    <n v="75"/>
    <n v="75"/>
    <m/>
    <n v="57"/>
    <n v="32"/>
    <n v="14"/>
    <n v="-16"/>
    <m/>
  </r>
  <r>
    <s v="WAT078563"/>
    <x v="201"/>
    <x v="3"/>
    <n v="15"/>
    <x v="1"/>
    <x v="1"/>
    <x v="6"/>
    <n v="369.99"/>
    <s v="Hanchen Lu"/>
    <x v="9"/>
    <n v="15"/>
    <n v="20"/>
    <n v="17"/>
    <n v="25"/>
    <m/>
    <n v="6"/>
    <n v="11"/>
    <n v="16"/>
    <n v="48"/>
    <n v="0"/>
    <n v="36"/>
    <n v="54"/>
    <n v="47"/>
    <n v="48"/>
    <n v="48"/>
    <n v="42"/>
    <n v="37"/>
    <n v="41"/>
    <n v="32"/>
    <m/>
    <n v="23"/>
    <n v="50"/>
    <n v="75"/>
    <n v="75"/>
    <m/>
    <n v="57"/>
    <n v="37"/>
    <n v="29"/>
    <n v="14"/>
    <m/>
  </r>
  <r>
    <s v="WAT078563"/>
    <x v="201"/>
    <x v="3"/>
    <m/>
    <x v="1"/>
    <x v="1"/>
    <x v="6"/>
    <n v="369.99"/>
    <s v="Hanchen Lu"/>
    <x v="10"/>
    <n v="5237.3999999999996"/>
    <n v="6983.1999999999989"/>
    <n v="5935.7199999999993"/>
    <n v="8729"/>
    <n v="0"/>
    <n v="2094.96"/>
    <n v="3840.7599999999998"/>
    <n v="5586.5599999999995"/>
    <n v="16759.68"/>
    <n v="0"/>
    <n v="12569.759999999998"/>
    <n v="18854.64"/>
    <n v="16410.519999999997"/>
    <n v="17759.52"/>
    <n v="17759.52"/>
    <n v="15539.58"/>
    <n v="13689.630000000001"/>
    <n v="15169.59"/>
    <n v="11839.68"/>
    <m/>
    <n v="8509.77"/>
    <n v="18499.5"/>
    <n v="27749.25"/>
    <n v="27749.25"/>
    <m/>
    <n v="21089.43"/>
    <n v="13689.630000000001"/>
    <n v="10729.710000000001"/>
    <n v="5179.8600000000006"/>
    <m/>
  </r>
  <r>
    <s v="WAT078563"/>
    <x v="201"/>
    <x v="3"/>
    <m/>
    <x v="1"/>
    <x v="1"/>
    <x v="6"/>
    <n v="369.99"/>
    <s v="Hanchen Lu"/>
    <x v="11"/>
    <m/>
    <m/>
    <m/>
    <m/>
    <n v="0"/>
    <m/>
    <m/>
    <m/>
    <m/>
    <n v="0"/>
    <n v="12569.759999999998"/>
    <n v="18854.64"/>
    <n v="16410.519999999997"/>
    <n v="17759.52"/>
    <n v="17759.52"/>
    <n v="15539.58"/>
    <n v="13689.630000000001"/>
    <n v="15169.59"/>
    <n v="11839.68"/>
    <m/>
    <n v="8509.77"/>
    <n v="18499.5"/>
    <n v="27749.25"/>
    <n v="27749.25"/>
    <m/>
    <n v="21089.43"/>
    <n v="11839.68"/>
    <n v="5179.8600000000006"/>
    <n v="0"/>
    <m/>
  </r>
  <r>
    <s v="WAT078563"/>
    <x v="201"/>
    <x v="3"/>
    <m/>
    <x v="1"/>
    <x v="1"/>
    <x v="6"/>
    <n v="369.99"/>
    <s v="Hanchen Lu"/>
    <x v="12"/>
    <m/>
    <m/>
    <m/>
    <m/>
    <m/>
    <m/>
    <m/>
    <m/>
    <m/>
    <m/>
    <m/>
    <m/>
    <m/>
    <n v="5"/>
    <n v="5"/>
    <n v="18"/>
    <n v="25"/>
    <n v="25"/>
    <n v="25"/>
    <n v="93"/>
    <n v="25"/>
    <n v="50"/>
    <n v="0"/>
    <n v="24"/>
    <n v="0"/>
    <n v="0"/>
    <n v="5"/>
    <n v="10"/>
    <n v="15"/>
    <n v="0"/>
  </r>
  <r>
    <s v="WAT089592"/>
    <x v="202"/>
    <x v="1"/>
    <m/>
    <x v="1"/>
    <x v="1"/>
    <x v="1"/>
    <n v="4106.24"/>
    <s v="Paul Brusco"/>
    <x v="0"/>
    <m/>
    <m/>
    <m/>
    <m/>
    <m/>
    <m/>
    <m/>
    <m/>
    <m/>
    <n v="0"/>
    <n v="0"/>
    <n v="0"/>
    <n v="4"/>
    <n v="0"/>
    <n v="4"/>
    <n v="0"/>
    <n v="0"/>
    <n v="0"/>
    <n v="0"/>
    <m/>
    <n v="0"/>
    <n v="0"/>
    <n v="0"/>
    <n v="0"/>
    <m/>
    <n v="0"/>
    <n v="0"/>
    <n v="0"/>
    <n v="0"/>
    <m/>
  </r>
  <r>
    <s v="WAT089592"/>
    <x v="202"/>
    <x v="1"/>
    <m/>
    <x v="1"/>
    <x v="1"/>
    <x v="1"/>
    <n v="4106.24"/>
    <s v="Paul Brusco"/>
    <x v="1"/>
    <m/>
    <m/>
    <m/>
    <m/>
    <m/>
    <m/>
    <m/>
    <m/>
    <m/>
    <n v="0"/>
    <m/>
    <m/>
    <n v="0"/>
    <n v="0"/>
    <n v="0"/>
    <n v="0"/>
    <n v="0"/>
    <n v="0"/>
    <n v="0"/>
    <m/>
    <n v="0"/>
    <n v="0"/>
    <n v="0"/>
    <n v="0"/>
    <m/>
    <n v="0"/>
    <n v="0"/>
    <n v="0"/>
    <n v="0"/>
    <m/>
  </r>
  <r>
    <s v="WAT089592"/>
    <x v="202"/>
    <x v="1"/>
    <m/>
    <x v="1"/>
    <x v="1"/>
    <x v="1"/>
    <n v="4106.24"/>
    <s v="Paul Brusco"/>
    <x v="2"/>
    <m/>
    <m/>
    <m/>
    <m/>
    <m/>
    <m/>
    <m/>
    <m/>
    <m/>
    <n v="0"/>
    <m/>
    <m/>
    <n v="4"/>
    <n v="0"/>
    <n v="0"/>
    <n v="0"/>
    <n v="0"/>
    <n v="0"/>
    <n v="2"/>
    <n v="2"/>
    <n v="9"/>
    <n v="0"/>
    <n v="0"/>
    <n v="0"/>
    <n v="0"/>
    <n v="0"/>
    <n v="0"/>
    <n v="0"/>
    <n v="0"/>
    <n v="0"/>
  </r>
  <r>
    <s v="WAT089592"/>
    <x v="202"/>
    <x v="1"/>
    <m/>
    <x v="1"/>
    <x v="1"/>
    <x v="1"/>
    <n v="4106.24"/>
    <s v="Paul Brusco"/>
    <x v="3"/>
    <n v="0"/>
    <n v="0"/>
    <n v="0"/>
    <n v="0"/>
    <m/>
    <n v="0"/>
    <n v="0"/>
    <n v="0"/>
    <n v="0"/>
    <m/>
    <n v="0"/>
    <n v="0"/>
    <n v="0"/>
    <n v="0"/>
    <m/>
    <n v="0"/>
    <n v="0"/>
    <n v="0"/>
    <n v="0"/>
    <n v="0"/>
    <n v="2"/>
    <n v="2"/>
    <n v="2"/>
    <n v="2"/>
    <n v="0"/>
    <n v="0"/>
    <n v="0"/>
    <n v="0"/>
    <n v="0"/>
    <n v="0"/>
  </r>
  <r>
    <s v="WAT089592"/>
    <x v="202"/>
    <x v="1"/>
    <m/>
    <x v="1"/>
    <x v="1"/>
    <x v="1"/>
    <n v="4106.24"/>
    <s v="Paul Brusco"/>
    <x v="4"/>
    <m/>
    <m/>
    <m/>
    <m/>
    <m/>
    <m/>
    <m/>
    <m/>
    <m/>
    <n v="0"/>
    <n v="0"/>
    <n v="0"/>
    <n v="0"/>
    <n v="0"/>
    <n v="0"/>
    <n v="0"/>
    <n v="0"/>
    <n v="0"/>
    <n v="2"/>
    <n v="2"/>
    <n v="9"/>
    <n v="0"/>
    <n v="0"/>
    <n v="0"/>
    <n v="0"/>
    <n v="0"/>
    <n v="0"/>
    <n v="0"/>
    <n v="0"/>
    <n v="0"/>
  </r>
  <r>
    <s v="WAT089592"/>
    <x v="202"/>
    <x v="1"/>
    <m/>
    <x v="1"/>
    <x v="1"/>
    <x v="1"/>
    <n v="4106.24"/>
    <s v="Paul Brusco"/>
    <x v="5"/>
    <n v="1"/>
    <n v="0"/>
    <n v="1"/>
    <n v="0"/>
    <m/>
    <n v="0"/>
    <n v="0"/>
    <n v="4"/>
    <n v="1"/>
    <n v="0"/>
    <n v="0"/>
    <n v="0"/>
    <n v="0"/>
    <n v="1"/>
    <n v="1"/>
    <n v="0"/>
    <n v="0"/>
    <n v="3"/>
    <n v="0"/>
    <n v="3"/>
    <n v="0"/>
    <n v="0"/>
    <n v="0"/>
    <n v="0"/>
    <n v="0"/>
    <n v="0"/>
    <n v="0"/>
    <n v="0"/>
    <n v="0"/>
    <n v="0"/>
  </r>
  <r>
    <s v="WAT089592"/>
    <x v="202"/>
    <x v="1"/>
    <m/>
    <x v="1"/>
    <x v="1"/>
    <x v="1"/>
    <n v="4106.24"/>
    <s v="Paul Brusco"/>
    <x v="6"/>
    <n v="0"/>
    <n v="0"/>
    <n v="0"/>
    <n v="0"/>
    <n v="0"/>
    <n v="0"/>
    <n v="0"/>
    <n v="0"/>
    <n v="0"/>
    <n v="0"/>
    <n v="0"/>
    <n v="0"/>
    <n v="0"/>
    <n v="0"/>
    <n v="0"/>
    <n v="0"/>
    <n v="0"/>
    <n v="0"/>
    <n v="0"/>
    <n v="0"/>
    <n v="0"/>
    <n v="0"/>
    <n v="0"/>
    <n v="0"/>
    <m/>
    <n v="0"/>
    <n v="0"/>
    <n v="0"/>
    <n v="0"/>
    <m/>
  </r>
  <r>
    <s v="WAT089592"/>
    <x v="202"/>
    <x v="1"/>
    <m/>
    <x v="1"/>
    <x v="1"/>
    <x v="1"/>
    <n v="4106.24"/>
    <s v="Paul Brusco"/>
    <x v="7"/>
    <m/>
    <m/>
    <m/>
    <m/>
    <m/>
    <m/>
    <m/>
    <m/>
    <m/>
    <m/>
    <m/>
    <m/>
    <m/>
    <m/>
    <m/>
    <n v="0"/>
    <n v="0"/>
    <n v="0"/>
    <n v="2"/>
    <n v="0"/>
    <n v="1"/>
    <n v="0"/>
    <n v="0"/>
    <n v="0"/>
    <n v="0"/>
    <n v="0"/>
    <n v="0"/>
    <n v="0"/>
    <n v="0"/>
    <n v="0"/>
  </r>
  <r>
    <s v="WAT089592"/>
    <x v="202"/>
    <x v="1"/>
    <n v="1"/>
    <x v="1"/>
    <x v="1"/>
    <x v="1"/>
    <n v="4106.24"/>
    <s v="Paul Brusco"/>
    <x v="8"/>
    <n v="4"/>
    <n v="3"/>
    <n v="2"/>
    <n v="2"/>
    <m/>
    <n v="2"/>
    <n v="0"/>
    <n v="0"/>
    <n v="0"/>
    <n v="0"/>
    <n v="1"/>
    <n v="1"/>
    <n v="1"/>
    <n v="0"/>
    <n v="0"/>
    <n v="0"/>
    <n v="0"/>
    <n v="0"/>
    <n v="0"/>
    <m/>
    <n v="8"/>
    <n v="8"/>
    <n v="8"/>
    <n v="8"/>
    <m/>
    <n v="8"/>
    <n v="8"/>
    <n v="8"/>
    <n v="8"/>
    <m/>
  </r>
  <r>
    <s v="WAT089592"/>
    <x v="202"/>
    <x v="1"/>
    <n v="1"/>
    <x v="1"/>
    <x v="1"/>
    <x v="1"/>
    <n v="4106.24"/>
    <s v="Paul Brusco"/>
    <x v="9"/>
    <n v="4"/>
    <n v="3"/>
    <n v="2"/>
    <n v="2"/>
    <m/>
    <n v="2"/>
    <n v="0"/>
    <n v="0"/>
    <n v="0"/>
    <n v="0"/>
    <n v="1"/>
    <n v="1"/>
    <n v="1"/>
    <n v="0"/>
    <n v="0"/>
    <n v="0"/>
    <n v="0"/>
    <n v="0"/>
    <n v="0"/>
    <m/>
    <n v="8"/>
    <n v="8"/>
    <n v="8"/>
    <n v="8"/>
    <m/>
    <n v="8"/>
    <n v="8"/>
    <n v="8"/>
    <n v="8"/>
    <m/>
  </r>
  <r>
    <s v="WAT089592"/>
    <x v="202"/>
    <x v="1"/>
    <m/>
    <x v="1"/>
    <x v="1"/>
    <x v="1"/>
    <n v="4106.24"/>
    <s v="Paul Brusco"/>
    <x v="10"/>
    <n v="12989.68"/>
    <n v="9742.26"/>
    <n v="6494.84"/>
    <n v="6494.84"/>
    <n v="0"/>
    <n v="6494.84"/>
    <n v="0"/>
    <n v="0"/>
    <n v="0"/>
    <n v="0"/>
    <n v="3247.42"/>
    <n v="3247.42"/>
    <n v="3247.42"/>
    <n v="0"/>
    <n v="0"/>
    <n v="0"/>
    <n v="0"/>
    <n v="0"/>
    <n v="0"/>
    <m/>
    <n v="32849.919999999998"/>
    <n v="32849.919999999998"/>
    <n v="32849.919999999998"/>
    <n v="32849.919999999998"/>
    <m/>
    <n v="32849.919999999998"/>
    <n v="32849.919999999998"/>
    <n v="32849.919999999998"/>
    <n v="32849.919999999998"/>
    <m/>
  </r>
  <r>
    <s v="WAT089592"/>
    <x v="202"/>
    <x v="1"/>
    <m/>
    <x v="1"/>
    <x v="1"/>
    <x v="1"/>
    <n v="4106.24"/>
    <s v="Paul Brusco"/>
    <x v="11"/>
    <m/>
    <m/>
    <m/>
    <m/>
    <n v="0"/>
    <m/>
    <m/>
    <m/>
    <m/>
    <n v="0"/>
    <n v="3247.42"/>
    <n v="3247.42"/>
    <n v="3247.42"/>
    <n v="0"/>
    <n v="0"/>
    <n v="0"/>
    <n v="0"/>
    <n v="0"/>
    <n v="0"/>
    <m/>
    <n v="32849.919999999998"/>
    <n v="32849.919999999998"/>
    <n v="32849.919999999998"/>
    <n v="32849.919999999998"/>
    <m/>
    <n v="32849.919999999998"/>
    <n v="32849.919999999998"/>
    <n v="32849.919999999998"/>
    <n v="32849.919999999998"/>
    <m/>
  </r>
  <r>
    <s v="WAT089592"/>
    <x v="202"/>
    <x v="1"/>
    <m/>
    <x v="1"/>
    <x v="1"/>
    <x v="1"/>
    <n v="4106.24"/>
    <s v="Paul Brusco"/>
    <x v="12"/>
    <m/>
    <m/>
    <m/>
    <m/>
    <m/>
    <m/>
    <m/>
    <m/>
    <m/>
    <m/>
    <m/>
    <m/>
    <m/>
    <n v="0"/>
    <n v="0"/>
    <n v="0"/>
    <n v="0"/>
    <n v="0"/>
    <n v="2"/>
    <n v="2"/>
    <n v="9"/>
    <n v="0"/>
    <n v="0"/>
    <n v="0"/>
    <n v="0"/>
    <n v="0"/>
    <n v="0"/>
    <n v="0"/>
    <n v="0"/>
    <n v="0"/>
  </r>
  <r>
    <s v="WAT207000"/>
    <x v="203"/>
    <x v="2"/>
    <m/>
    <x v="1"/>
    <x v="1"/>
    <x v="2"/>
    <n v="1477.91"/>
    <s v="Ee Ling Lim"/>
    <x v="0"/>
    <m/>
    <m/>
    <m/>
    <m/>
    <m/>
    <m/>
    <m/>
    <m/>
    <m/>
    <n v="0"/>
    <n v="0"/>
    <n v="0"/>
    <n v="530"/>
    <n v="-150"/>
    <n v="380"/>
    <n v="0"/>
    <n v="0"/>
    <n v="0"/>
    <n v="0"/>
    <m/>
    <n v="0"/>
    <n v="0"/>
    <n v="0"/>
    <n v="0"/>
    <m/>
    <n v="-100"/>
    <n v="-110"/>
    <n v="-115"/>
    <n v="-155"/>
    <m/>
  </r>
  <r>
    <s v="WAT207000"/>
    <x v="203"/>
    <x v="2"/>
    <m/>
    <x v="1"/>
    <x v="1"/>
    <x v="2"/>
    <n v="1477.91"/>
    <s v="Ee Ling Lim"/>
    <x v="1"/>
    <m/>
    <m/>
    <m/>
    <m/>
    <m/>
    <m/>
    <m/>
    <m/>
    <m/>
    <n v="0"/>
    <m/>
    <m/>
    <n v="-174"/>
    <n v="0"/>
    <n v="-174"/>
    <n v="0"/>
    <n v="0"/>
    <n v="0"/>
    <n v="0"/>
    <m/>
    <n v="0"/>
    <n v="0"/>
    <n v="0"/>
    <n v="0"/>
    <m/>
    <n v="0"/>
    <n v="-10"/>
    <n v="-5"/>
    <n v="15"/>
    <m/>
  </r>
  <r>
    <s v="WAT207000"/>
    <x v="203"/>
    <x v="2"/>
    <m/>
    <x v="1"/>
    <x v="1"/>
    <x v="2"/>
    <n v="1477.91"/>
    <s v="Ee Ling Lim"/>
    <x v="2"/>
    <m/>
    <m/>
    <m/>
    <m/>
    <m/>
    <m/>
    <m/>
    <m/>
    <m/>
    <n v="0"/>
    <m/>
    <m/>
    <m/>
    <n v="0"/>
    <n v="0"/>
    <n v="133"/>
    <n v="120"/>
    <n v="100"/>
    <n v="150"/>
    <n v="503"/>
    <n v="97"/>
    <n v="187"/>
    <n v="168"/>
    <n v="155"/>
    <n v="0"/>
    <n v="0"/>
    <n v="0"/>
    <n v="0"/>
    <n v="0"/>
    <n v="0"/>
  </r>
  <r>
    <s v="WAT207000"/>
    <x v="203"/>
    <x v="2"/>
    <m/>
    <x v="1"/>
    <x v="1"/>
    <x v="2"/>
    <n v="1477.91"/>
    <s v="Ee Ling Lim"/>
    <x v="3"/>
    <n v="0"/>
    <n v="0"/>
    <n v="0"/>
    <n v="0"/>
    <m/>
    <n v="0"/>
    <n v="0"/>
    <n v="0"/>
    <n v="0"/>
    <m/>
    <n v="0"/>
    <n v="0"/>
    <n v="0"/>
    <n v="0"/>
    <m/>
    <n v="140"/>
    <n v="140"/>
    <n v="120"/>
    <n v="140"/>
    <n v="540"/>
    <n v="85"/>
    <n v="130"/>
    <n v="110"/>
    <n v="130"/>
    <n v="0"/>
    <n v="100"/>
    <n v="120"/>
    <n v="120"/>
    <n v="140"/>
    <n v="0"/>
  </r>
  <r>
    <s v="WAT207000"/>
    <x v="203"/>
    <x v="2"/>
    <m/>
    <x v="1"/>
    <x v="1"/>
    <x v="2"/>
    <n v="1477.91"/>
    <s v="Ee Ling Lim"/>
    <x v="4"/>
    <m/>
    <m/>
    <m/>
    <m/>
    <m/>
    <m/>
    <m/>
    <m/>
    <m/>
    <n v="0"/>
    <n v="150"/>
    <n v="194"/>
    <n v="184"/>
    <n v="150"/>
    <n v="678"/>
    <n v="133"/>
    <n v="120"/>
    <n v="100"/>
    <n v="150"/>
    <n v="503"/>
    <n v="97"/>
    <n v="187"/>
    <n v="168"/>
    <n v="155"/>
    <n v="0"/>
    <n v="100"/>
    <n v="120"/>
    <n v="120"/>
    <n v="140"/>
    <n v="0"/>
  </r>
  <r>
    <s v="WAT207000"/>
    <x v="203"/>
    <x v="2"/>
    <m/>
    <x v="1"/>
    <x v="1"/>
    <x v="2"/>
    <n v="1477.91"/>
    <s v="Ee Ling Lim"/>
    <x v="5"/>
    <n v="151"/>
    <n v="125"/>
    <n v="140"/>
    <n v="125"/>
    <m/>
    <n v="117"/>
    <n v="147"/>
    <n v="129"/>
    <n v="141"/>
    <n v="0"/>
    <n v="139"/>
    <n v="159"/>
    <n v="117"/>
    <n v="120"/>
    <n v="535"/>
    <n v="85"/>
    <n v="129"/>
    <n v="110"/>
    <n v="144"/>
    <n v="468"/>
    <n v="96"/>
    <n v="123"/>
    <n v="126"/>
    <n v="143"/>
    <n v="0"/>
    <n v="100"/>
    <n v="125"/>
    <n v="115"/>
    <n v="145"/>
    <n v="0"/>
  </r>
  <r>
    <s v="WAT207000"/>
    <x v="203"/>
    <x v="2"/>
    <m/>
    <x v="1"/>
    <x v="1"/>
    <x v="2"/>
    <n v="1477.91"/>
    <s v="Ee Ling Lim"/>
    <x v="6"/>
    <n v="0"/>
    <n v="0"/>
    <n v="0"/>
    <n v="0"/>
    <n v="0"/>
    <n v="0"/>
    <n v="0"/>
    <n v="0"/>
    <n v="0"/>
    <n v="0"/>
    <n v="0"/>
    <n v="0"/>
    <n v="0"/>
    <n v="0"/>
    <n v="0"/>
    <n v="0"/>
    <n v="0"/>
    <n v="0"/>
    <n v="0"/>
    <n v="0"/>
    <n v="0"/>
    <n v="36"/>
    <n v="61"/>
    <n v="37"/>
    <m/>
    <n v="28"/>
    <n v="0"/>
    <n v="0"/>
    <n v="0"/>
    <m/>
  </r>
  <r>
    <s v="WAT207000"/>
    <x v="203"/>
    <x v="2"/>
    <m/>
    <x v="1"/>
    <x v="1"/>
    <x v="2"/>
    <n v="1477.91"/>
    <s v="Ee Ling Lim"/>
    <x v="7"/>
    <m/>
    <m/>
    <m/>
    <m/>
    <m/>
    <m/>
    <m/>
    <m/>
    <m/>
    <m/>
    <m/>
    <m/>
    <m/>
    <m/>
    <m/>
    <n v="84"/>
    <n v="132"/>
    <n v="144"/>
    <n v="158"/>
    <n v="0"/>
    <n v="115"/>
    <n v="124"/>
    <n v="154"/>
    <n v="164"/>
    <n v="0"/>
    <n v="0"/>
    <n v="0"/>
    <n v="0"/>
    <n v="0"/>
    <n v="0"/>
  </r>
  <r>
    <s v="WAT207000"/>
    <x v="203"/>
    <x v="2"/>
    <n v="50"/>
    <x v="1"/>
    <x v="1"/>
    <x v="2"/>
    <n v="1477.91"/>
    <s v="Ee Ling Lim"/>
    <x v="8"/>
    <n v="44"/>
    <n v="131"/>
    <n v="95"/>
    <n v="55"/>
    <m/>
    <n v="29"/>
    <n v="33"/>
    <n v="18"/>
    <n v="63"/>
    <n v="0"/>
    <n v="12"/>
    <n v="27"/>
    <n v="63"/>
    <n v="66"/>
    <n v="66"/>
    <n v="93"/>
    <n v="98"/>
    <n v="48"/>
    <n v="39"/>
    <m/>
    <n v="23"/>
    <n v="72"/>
    <n v="88"/>
    <n v="79"/>
    <m/>
    <n v="-21"/>
    <n v="-146"/>
    <n v="-261"/>
    <n v="-406"/>
    <m/>
  </r>
  <r>
    <s v="WAT207000"/>
    <x v="203"/>
    <x v="2"/>
    <n v="50"/>
    <x v="1"/>
    <x v="1"/>
    <x v="2"/>
    <n v="1477.91"/>
    <s v="Ee Ling Lim"/>
    <x v="9"/>
    <n v="44"/>
    <n v="131"/>
    <n v="95"/>
    <n v="55"/>
    <m/>
    <n v="29"/>
    <n v="33"/>
    <n v="18"/>
    <n v="63"/>
    <n v="0"/>
    <n v="12"/>
    <n v="27"/>
    <n v="63"/>
    <n v="66"/>
    <n v="66"/>
    <n v="93"/>
    <n v="98"/>
    <n v="48"/>
    <n v="39"/>
    <m/>
    <n v="23"/>
    <n v="72"/>
    <n v="88"/>
    <n v="79"/>
    <m/>
    <n v="79"/>
    <n v="64"/>
    <n v="64"/>
    <n v="74"/>
    <m/>
  </r>
  <r>
    <s v="WAT207000"/>
    <x v="203"/>
    <x v="2"/>
    <m/>
    <x v="1"/>
    <x v="1"/>
    <x v="2"/>
    <n v="1477.91"/>
    <s v="Ee Ling Lim"/>
    <x v="10"/>
    <n v="60651.360000000001"/>
    <n v="180575.64"/>
    <n v="130951.8"/>
    <n v="75814.2"/>
    <n v="0"/>
    <n v="39974.76"/>
    <n v="45488.520000000004"/>
    <n v="24811.920000000002"/>
    <n v="86841.72"/>
    <n v="0"/>
    <n v="16541.28"/>
    <n v="37217.880000000005"/>
    <n v="73057.320000000007"/>
    <n v="97542.060000000012"/>
    <n v="97542.060000000012"/>
    <n v="137445.63"/>
    <n v="144835.18000000002"/>
    <n v="70939.680000000008"/>
    <n v="57638.490000000005"/>
    <m/>
    <n v="33991.93"/>
    <n v="106409.52"/>
    <n v="130056.08"/>
    <n v="116754.89"/>
    <m/>
    <n v="116754.89"/>
    <n v="94586.240000000005"/>
    <n v="94586.240000000005"/>
    <n v="109365.34000000001"/>
    <m/>
  </r>
  <r>
    <s v="WAT207000"/>
    <x v="203"/>
    <x v="2"/>
    <m/>
    <x v="1"/>
    <x v="1"/>
    <x v="2"/>
    <n v="1477.91"/>
    <s v="Ee Ling Lim"/>
    <x v="11"/>
    <m/>
    <m/>
    <m/>
    <m/>
    <m/>
    <m/>
    <m/>
    <m/>
    <m/>
    <n v="0"/>
    <n v="16541.28"/>
    <n v="37217.880000000005"/>
    <n v="73057.320000000007"/>
    <n v="221686.5"/>
    <n v="221686.5"/>
    <n v="196562.03"/>
    <n v="177349.2"/>
    <n v="147791"/>
    <n v="221686.5"/>
    <m/>
    <n v="33991.93"/>
    <n v="106409.52"/>
    <n v="130056.08"/>
    <n v="116754.89"/>
    <m/>
    <n v="0"/>
    <n v="0"/>
    <n v="0"/>
    <n v="0"/>
    <m/>
  </r>
  <r>
    <s v="WAT207000"/>
    <x v="203"/>
    <x v="2"/>
    <m/>
    <x v="1"/>
    <x v="1"/>
    <x v="2"/>
    <n v="1477.91"/>
    <s v="Ee Ling Lim"/>
    <x v="12"/>
    <m/>
    <m/>
    <m/>
    <m/>
    <m/>
    <m/>
    <m/>
    <m/>
    <m/>
    <m/>
    <m/>
    <m/>
    <m/>
    <n v="150"/>
    <n v="150"/>
    <n v="133"/>
    <n v="120"/>
    <n v="100"/>
    <n v="150"/>
    <n v="503"/>
    <n v="97"/>
    <n v="187"/>
    <n v="168"/>
    <n v="155"/>
    <n v="0"/>
    <n v="100"/>
    <n v="110"/>
    <n v="115"/>
    <n v="155"/>
    <n v="0"/>
  </r>
  <r>
    <n v="186006857"/>
    <x v="204"/>
    <x v="1"/>
    <m/>
    <x v="1"/>
    <x v="5"/>
    <x v="9"/>
    <n v="5436.12"/>
    <s v="Vicky Allen"/>
    <x v="0"/>
    <m/>
    <m/>
    <m/>
    <m/>
    <m/>
    <m/>
    <m/>
    <m/>
    <m/>
    <n v="0"/>
    <n v="0"/>
    <n v="0"/>
    <n v="0"/>
    <n v="0"/>
    <n v="0"/>
    <n v="0"/>
    <n v="0"/>
    <n v="0"/>
    <n v="0"/>
    <m/>
    <n v="0"/>
    <n v="0"/>
    <n v="0"/>
    <n v="0"/>
    <m/>
    <n v="-5"/>
    <n v="0"/>
    <n v="0"/>
    <n v="0"/>
    <m/>
  </r>
  <r>
    <n v="186006857"/>
    <x v="204"/>
    <x v="1"/>
    <m/>
    <x v="1"/>
    <x v="5"/>
    <x v="9"/>
    <n v="5436.12"/>
    <s v="Vicky Allen"/>
    <x v="1"/>
    <m/>
    <m/>
    <m/>
    <m/>
    <m/>
    <m/>
    <m/>
    <m/>
    <m/>
    <n v="0"/>
    <n v="0"/>
    <n v="0"/>
    <n v="0"/>
    <n v="0"/>
    <n v="0"/>
    <n v="0"/>
    <n v="0"/>
    <n v="0"/>
    <n v="0"/>
    <m/>
    <n v="0"/>
    <n v="0"/>
    <n v="0"/>
    <n v="0"/>
    <m/>
    <n v="-40"/>
    <n v="-50"/>
    <n v="-30"/>
    <n v="-45"/>
    <m/>
  </r>
  <r>
    <n v="186006857"/>
    <x v="204"/>
    <x v="1"/>
    <m/>
    <x v="1"/>
    <x v="5"/>
    <x v="9"/>
    <n v="5436.12"/>
    <s v="Vicky Allen"/>
    <x v="2"/>
    <m/>
    <m/>
    <m/>
    <m/>
    <m/>
    <m/>
    <m/>
    <m/>
    <m/>
    <n v="0"/>
    <n v="0"/>
    <n v="0"/>
    <n v="0"/>
    <n v="0"/>
    <n v="0"/>
    <n v="0"/>
    <n v="0"/>
    <n v="0"/>
    <n v="0"/>
    <n v="0"/>
    <n v="0"/>
    <n v="0"/>
    <n v="0"/>
    <n v="5"/>
    <n v="5"/>
    <n v="0"/>
    <n v="0"/>
    <n v="0"/>
    <n v="0"/>
    <n v="0"/>
  </r>
  <r>
    <n v="186006857"/>
    <x v="204"/>
    <x v="1"/>
    <m/>
    <x v="1"/>
    <x v="5"/>
    <x v="9"/>
    <n v="5436.12"/>
    <s v="Vicky Allen"/>
    <x v="3"/>
    <n v="0"/>
    <n v="0"/>
    <n v="0"/>
    <n v="0"/>
    <m/>
    <n v="0"/>
    <n v="0"/>
    <n v="0"/>
    <n v="0"/>
    <m/>
    <n v="0"/>
    <n v="0"/>
    <n v="0"/>
    <n v="0"/>
    <n v="0"/>
    <n v="0"/>
    <n v="0"/>
    <n v="0"/>
    <n v="0"/>
    <n v="0"/>
    <n v="0"/>
    <n v="0"/>
    <n v="0"/>
    <n v="0"/>
    <n v="0"/>
    <n v="45"/>
    <n v="50"/>
    <n v="30"/>
    <n v="45"/>
    <n v="170"/>
  </r>
  <r>
    <n v="186006857"/>
    <x v="204"/>
    <x v="1"/>
    <m/>
    <x v="1"/>
    <x v="5"/>
    <x v="9"/>
    <n v="5436.12"/>
    <s v="Vicky Allen"/>
    <x v="4"/>
    <m/>
    <m/>
    <m/>
    <m/>
    <m/>
    <m/>
    <m/>
    <m/>
    <m/>
    <n v="0"/>
    <n v="0"/>
    <n v="0"/>
    <n v="0"/>
    <n v="0"/>
    <n v="0"/>
    <n v="0"/>
    <n v="0"/>
    <n v="0"/>
    <n v="0"/>
    <n v="0"/>
    <n v="0"/>
    <n v="0"/>
    <n v="0"/>
    <n v="5"/>
    <n v="5"/>
    <n v="45"/>
    <n v="50"/>
    <n v="30"/>
    <n v="45"/>
    <n v="170"/>
  </r>
  <r>
    <n v="186006857"/>
    <x v="204"/>
    <x v="1"/>
    <m/>
    <x v="1"/>
    <x v="5"/>
    <x v="9"/>
    <n v="5436.12"/>
    <s v="Vicky Allen"/>
    <x v="5"/>
    <n v="0"/>
    <n v="0"/>
    <n v="0"/>
    <n v="0"/>
    <m/>
    <n v="0"/>
    <n v="0"/>
    <n v="0"/>
    <n v="0"/>
    <n v="0"/>
    <n v="0"/>
    <n v="0"/>
    <n v="0"/>
    <n v="0"/>
    <n v="0"/>
    <n v="0"/>
    <n v="0"/>
    <n v="0"/>
    <n v="0"/>
    <n v="0"/>
    <n v="0"/>
    <n v="0"/>
    <n v="2"/>
    <n v="0"/>
    <n v="2"/>
    <n v="5"/>
    <n v="0"/>
    <n v="0"/>
    <n v="0"/>
    <n v="5"/>
  </r>
  <r>
    <n v="186006857"/>
    <x v="204"/>
    <x v="1"/>
    <m/>
    <x v="1"/>
    <x v="5"/>
    <x v="9"/>
    <n v="5436.12"/>
    <s v="Vicky Allen"/>
    <x v="6"/>
    <n v="0"/>
    <n v="0"/>
    <n v="0"/>
    <n v="0"/>
    <n v="0"/>
    <n v="0"/>
    <n v="0"/>
    <n v="0"/>
    <n v="0"/>
    <n v="0"/>
    <n v="0"/>
    <n v="0"/>
    <n v="0"/>
    <n v="0"/>
    <n v="0"/>
    <n v="0"/>
    <n v="0"/>
    <n v="0"/>
    <n v="0"/>
    <n v="0"/>
    <n v="0"/>
    <n v="0"/>
    <n v="0"/>
    <n v="0"/>
    <m/>
    <n v="0"/>
    <n v="0"/>
    <n v="0"/>
    <n v="0"/>
    <m/>
  </r>
  <r>
    <n v="186006857"/>
    <x v="204"/>
    <x v="1"/>
    <m/>
    <x v="1"/>
    <x v="5"/>
    <x v="9"/>
    <n v="5436.12"/>
    <s v="Vicky Allen"/>
    <x v="7"/>
    <m/>
    <m/>
    <m/>
    <m/>
    <m/>
    <m/>
    <m/>
    <m/>
    <m/>
    <m/>
    <m/>
    <m/>
    <m/>
    <m/>
    <m/>
    <n v="0"/>
    <n v="0"/>
    <n v="0"/>
    <n v="0"/>
    <n v="0"/>
    <n v="0"/>
    <n v="0"/>
    <n v="0"/>
    <n v="-1"/>
    <n v="-1"/>
    <n v="0"/>
    <n v="0"/>
    <n v="0"/>
    <n v="0"/>
    <n v="0"/>
  </r>
  <r>
    <n v="186006857"/>
    <x v="204"/>
    <x v="1"/>
    <m/>
    <x v="1"/>
    <x v="5"/>
    <x v="9"/>
    <n v="5436.12"/>
    <s v="Vicky Allen"/>
    <x v="8"/>
    <n v="0"/>
    <n v="0"/>
    <n v="0"/>
    <n v="0"/>
    <m/>
    <n v="0"/>
    <n v="0"/>
    <n v="0"/>
    <n v="0"/>
    <n v="0"/>
    <n v="0"/>
    <n v="0"/>
    <n v="0"/>
    <n v="0"/>
    <n v="0"/>
    <n v="0"/>
    <n v="0"/>
    <n v="0"/>
    <n v="0"/>
    <m/>
    <n v="0"/>
    <n v="0"/>
    <n v="0"/>
    <n v="1"/>
    <m/>
    <n v="-4"/>
    <n v="-4"/>
    <n v="-4"/>
    <n v="-4"/>
    <m/>
  </r>
  <r>
    <n v="186006857"/>
    <x v="204"/>
    <x v="1"/>
    <m/>
    <x v="1"/>
    <x v="5"/>
    <x v="9"/>
    <n v="5436.12"/>
    <s v="Vicky Allen"/>
    <x v="9"/>
    <n v="0"/>
    <n v="0"/>
    <n v="0"/>
    <n v="0"/>
    <m/>
    <n v="0"/>
    <n v="0"/>
    <n v="0"/>
    <n v="0"/>
    <n v="0"/>
    <n v="0"/>
    <n v="0"/>
    <n v="0"/>
    <n v="0"/>
    <n v="0"/>
    <n v="0"/>
    <n v="0"/>
    <n v="0"/>
    <n v="0"/>
    <m/>
    <n v="0"/>
    <n v="0"/>
    <n v="0"/>
    <n v="1"/>
    <m/>
    <n v="1"/>
    <n v="1"/>
    <n v="1"/>
    <n v="1"/>
    <m/>
  </r>
  <r>
    <n v="186006857"/>
    <x v="204"/>
    <x v="1"/>
    <m/>
    <x v="1"/>
    <x v="5"/>
    <x v="9"/>
    <n v="5436.12"/>
    <s v="Vicky Allen"/>
    <x v="10"/>
    <n v="0"/>
    <n v="0"/>
    <n v="0"/>
    <n v="0"/>
    <n v="0"/>
    <n v="0"/>
    <n v="0"/>
    <n v="0"/>
    <n v="0"/>
    <n v="0"/>
    <n v="0"/>
    <n v="0"/>
    <n v="0"/>
    <n v="0"/>
    <n v="0"/>
    <n v="0"/>
    <n v="0"/>
    <n v="0"/>
    <n v="0"/>
    <m/>
    <n v="0"/>
    <n v="0"/>
    <n v="0"/>
    <n v="5436.12"/>
    <m/>
    <n v="5436.12"/>
    <n v="5436.12"/>
    <n v="5436.12"/>
    <n v="5436.12"/>
    <m/>
  </r>
  <r>
    <n v="186006857"/>
    <x v="204"/>
    <x v="1"/>
    <m/>
    <x v="1"/>
    <x v="5"/>
    <x v="9"/>
    <n v="5436.12"/>
    <s v="Vicky Allen"/>
    <x v="11"/>
    <m/>
    <m/>
    <m/>
    <m/>
    <m/>
    <m/>
    <m/>
    <m/>
    <m/>
    <n v="0"/>
    <n v="0"/>
    <n v="0"/>
    <n v="0"/>
    <n v="0"/>
    <n v="0"/>
    <n v="0"/>
    <n v="0"/>
    <n v="0"/>
    <n v="0"/>
    <m/>
    <n v="0"/>
    <n v="0"/>
    <n v="0"/>
    <n v="5436.12"/>
    <m/>
    <n v="0"/>
    <n v="0"/>
    <n v="0"/>
    <n v="0"/>
    <m/>
  </r>
  <r>
    <n v="186006857"/>
    <x v="204"/>
    <x v="1"/>
    <m/>
    <x v="1"/>
    <x v="5"/>
    <x v="9"/>
    <n v="5436.12"/>
    <s v="Vicky Allen"/>
    <x v="12"/>
    <m/>
    <m/>
    <m/>
    <m/>
    <m/>
    <m/>
    <m/>
    <m/>
    <m/>
    <m/>
    <n v="0"/>
    <n v="0"/>
    <n v="0"/>
    <n v="0"/>
    <n v="0"/>
    <n v="0"/>
    <n v="0"/>
    <n v="0"/>
    <n v="0"/>
    <n v="0"/>
    <n v="0"/>
    <n v="0"/>
    <n v="0"/>
    <n v="5"/>
    <n v="5"/>
    <n v="5"/>
    <n v="0"/>
    <n v="0"/>
    <n v="0"/>
    <n v="5"/>
  </r>
  <r>
    <n v="200000390"/>
    <x v="205"/>
    <x v="1"/>
    <m/>
    <x v="1"/>
    <x v="14"/>
    <x v="11"/>
    <n v="615.64"/>
    <s v="Sharon Bibbo"/>
    <x v="0"/>
    <m/>
    <m/>
    <m/>
    <m/>
    <m/>
    <m/>
    <m/>
    <m/>
    <m/>
    <n v="0"/>
    <n v="0"/>
    <n v="0"/>
    <n v="0"/>
    <n v="0"/>
    <n v="0"/>
    <n v="0"/>
    <n v="0"/>
    <n v="0"/>
    <n v="0"/>
    <m/>
    <n v="0"/>
    <n v="0"/>
    <n v="0"/>
    <n v="0"/>
    <m/>
    <n v="-40"/>
    <n v="-30"/>
    <n v="-30"/>
    <n v="-50"/>
    <m/>
  </r>
  <r>
    <n v="200000390"/>
    <x v="205"/>
    <x v="1"/>
    <m/>
    <x v="1"/>
    <x v="14"/>
    <x v="11"/>
    <n v="615.64"/>
    <s v="Sharon Bibbo"/>
    <x v="1"/>
    <m/>
    <m/>
    <m/>
    <m/>
    <m/>
    <m/>
    <m/>
    <m/>
    <m/>
    <n v="0"/>
    <n v="0"/>
    <n v="0"/>
    <n v="0"/>
    <n v="0"/>
    <n v="0"/>
    <n v="0"/>
    <n v="0"/>
    <n v="0"/>
    <n v="0"/>
    <m/>
    <n v="0"/>
    <n v="0"/>
    <n v="0"/>
    <n v="0"/>
    <m/>
    <n v="-70"/>
    <n v="-25"/>
    <n v="-20"/>
    <n v="-35"/>
    <m/>
  </r>
  <r>
    <n v="200000390"/>
    <x v="205"/>
    <x v="1"/>
    <m/>
    <x v="1"/>
    <x v="14"/>
    <x v="11"/>
    <n v="615.64"/>
    <s v="Sharon Bibbo"/>
    <x v="2"/>
    <m/>
    <m/>
    <m/>
    <m/>
    <m/>
    <m/>
    <m/>
    <m/>
    <m/>
    <n v="0"/>
    <n v="0"/>
    <n v="0"/>
    <n v="0"/>
    <n v="0"/>
    <n v="0"/>
    <n v="0"/>
    <n v="0"/>
    <n v="0"/>
    <n v="0"/>
    <n v="0"/>
    <n v="0"/>
    <n v="0"/>
    <n v="0"/>
    <n v="100"/>
    <n v="0"/>
    <n v="0"/>
    <n v="0"/>
    <n v="0"/>
    <n v="0"/>
    <n v="0"/>
  </r>
  <r>
    <n v="200000390"/>
    <x v="205"/>
    <x v="1"/>
    <m/>
    <x v="1"/>
    <x v="14"/>
    <x v="11"/>
    <n v="615.64"/>
    <s v="Sharon Bibbo"/>
    <x v="3"/>
    <n v="0"/>
    <n v="0"/>
    <n v="0"/>
    <n v="0"/>
    <m/>
    <n v="0"/>
    <n v="0"/>
    <n v="0"/>
    <n v="0"/>
    <m/>
    <n v="0"/>
    <n v="0"/>
    <n v="0"/>
    <n v="0"/>
    <n v="0"/>
    <n v="0"/>
    <n v="0"/>
    <n v="0"/>
    <n v="0"/>
    <n v="0"/>
    <n v="0"/>
    <n v="0"/>
    <n v="0"/>
    <n v="0"/>
    <n v="0"/>
    <n v="110"/>
    <n v="55"/>
    <n v="50"/>
    <n v="85"/>
    <n v="0"/>
  </r>
  <r>
    <n v="200000390"/>
    <x v="205"/>
    <x v="1"/>
    <m/>
    <x v="1"/>
    <x v="14"/>
    <x v="11"/>
    <n v="615.64"/>
    <s v="Sharon Bibbo"/>
    <x v="4"/>
    <m/>
    <m/>
    <m/>
    <m/>
    <m/>
    <m/>
    <m/>
    <m/>
    <m/>
    <n v="0"/>
    <n v="0"/>
    <n v="0"/>
    <n v="0"/>
    <n v="0"/>
    <n v="0"/>
    <n v="0"/>
    <n v="0"/>
    <n v="0"/>
    <n v="0"/>
    <n v="0"/>
    <n v="0"/>
    <n v="0"/>
    <n v="0"/>
    <n v="100"/>
    <n v="0"/>
    <n v="110"/>
    <n v="55"/>
    <n v="50"/>
    <n v="85"/>
    <n v="0"/>
  </r>
  <r>
    <n v="200000390"/>
    <x v="205"/>
    <x v="1"/>
    <m/>
    <x v="1"/>
    <x v="14"/>
    <x v="11"/>
    <n v="615.64"/>
    <s v="Sharon Bibbo"/>
    <x v="5"/>
    <n v="0"/>
    <n v="0"/>
    <n v="0"/>
    <n v="0"/>
    <m/>
    <n v="0"/>
    <n v="0"/>
    <n v="0"/>
    <n v="0"/>
    <n v="0"/>
    <n v="0"/>
    <n v="0"/>
    <n v="0"/>
    <n v="0"/>
    <n v="0"/>
    <n v="0"/>
    <n v="0"/>
    <n v="0"/>
    <n v="0"/>
    <n v="0"/>
    <n v="0"/>
    <n v="0"/>
    <n v="4"/>
    <n v="33"/>
    <n v="0"/>
    <n v="42.589928057553962"/>
    <n v="41.258992805755398"/>
    <n v="39.928057553956833"/>
    <n v="53.237410071942449"/>
    <n v="0"/>
  </r>
  <r>
    <n v="200000390"/>
    <x v="205"/>
    <x v="1"/>
    <m/>
    <x v="1"/>
    <x v="14"/>
    <x v="11"/>
    <n v="615.64"/>
    <s v="Sharon Bibbo"/>
    <x v="6"/>
    <n v="0"/>
    <n v="0"/>
    <n v="0"/>
    <n v="0"/>
    <n v="0"/>
    <n v="0"/>
    <n v="0"/>
    <n v="0"/>
    <n v="0"/>
    <n v="0"/>
    <n v="0"/>
    <n v="0"/>
    <n v="0"/>
    <n v="0"/>
    <n v="0"/>
    <n v="0"/>
    <n v="0"/>
    <n v="0"/>
    <n v="0"/>
    <n v="0"/>
    <n v="0"/>
    <n v="0"/>
    <n v="0"/>
    <n v="4"/>
    <m/>
    <n v="6"/>
    <n v="0"/>
    <n v="0"/>
    <n v="0"/>
    <m/>
  </r>
  <r>
    <n v="200000390"/>
    <x v="205"/>
    <x v="1"/>
    <m/>
    <x v="1"/>
    <x v="14"/>
    <x v="11"/>
    <n v="615.64"/>
    <s v="Sharon Bibbo"/>
    <x v="7"/>
    <m/>
    <m/>
    <m/>
    <m/>
    <m/>
    <m/>
    <m/>
    <m/>
    <m/>
    <m/>
    <m/>
    <m/>
    <m/>
    <m/>
    <m/>
    <n v="0"/>
    <n v="0"/>
    <n v="0"/>
    <n v="0"/>
    <n v="0"/>
    <n v="0"/>
    <n v="0"/>
    <n v="0"/>
    <n v="53"/>
    <n v="0"/>
    <n v="0"/>
    <n v="0"/>
    <n v="0"/>
    <n v="0"/>
    <n v="0"/>
  </r>
  <r>
    <n v="200000390"/>
    <x v="205"/>
    <x v="1"/>
    <m/>
    <x v="1"/>
    <x v="14"/>
    <x v="11"/>
    <n v="615.64"/>
    <s v="Sharon Bibbo"/>
    <x v="8"/>
    <n v="0"/>
    <n v="0"/>
    <n v="0"/>
    <n v="0"/>
    <m/>
    <n v="0"/>
    <n v="0"/>
    <n v="0"/>
    <n v="0"/>
    <n v="0"/>
    <n v="0"/>
    <n v="0"/>
    <n v="0"/>
    <n v="0"/>
    <n v="0"/>
    <n v="0"/>
    <n v="0"/>
    <n v="0"/>
    <n v="0"/>
    <m/>
    <n v="0"/>
    <n v="0"/>
    <n v="31"/>
    <n v="89"/>
    <m/>
    <n v="46.410071942446038"/>
    <n v="5.1510791366906403"/>
    <n v="-34.776978417266193"/>
    <n v="-88.014388489208642"/>
    <m/>
  </r>
  <r>
    <n v="200000390"/>
    <x v="205"/>
    <x v="1"/>
    <m/>
    <x v="1"/>
    <x v="14"/>
    <x v="11"/>
    <n v="615.64"/>
    <s v="Sharon Bibbo"/>
    <x v="9"/>
    <n v="0"/>
    <n v="0"/>
    <n v="0"/>
    <n v="0"/>
    <m/>
    <n v="0"/>
    <n v="0"/>
    <n v="0"/>
    <n v="0"/>
    <n v="0"/>
    <n v="0"/>
    <n v="0"/>
    <n v="0"/>
    <n v="0"/>
    <n v="0"/>
    <n v="0"/>
    <n v="0"/>
    <n v="0"/>
    <n v="0"/>
    <m/>
    <n v="0"/>
    <n v="0"/>
    <n v="31"/>
    <n v="89"/>
    <m/>
    <n v="86.410071942446038"/>
    <n v="75.15107913669064"/>
    <n v="65.223021582733807"/>
    <n v="61.985611510791358"/>
    <m/>
  </r>
  <r>
    <n v="200000390"/>
    <x v="205"/>
    <x v="1"/>
    <m/>
    <x v="1"/>
    <x v="14"/>
    <x v="11"/>
    <n v="615.64"/>
    <s v="Sharon Bibbo"/>
    <x v="10"/>
    <n v="0"/>
    <n v="0"/>
    <n v="0"/>
    <n v="0"/>
    <n v="0"/>
    <n v="0"/>
    <n v="0"/>
    <n v="0"/>
    <n v="0"/>
    <n v="0"/>
    <n v="0"/>
    <n v="0"/>
    <n v="0"/>
    <n v="0"/>
    <n v="0"/>
    <n v="0"/>
    <n v="0"/>
    <n v="0"/>
    <n v="0"/>
    <m/>
    <n v="0"/>
    <n v="0"/>
    <n v="19084.84"/>
    <n v="54791.96"/>
    <m/>
    <n v="53197.49669064748"/>
    <n v="46266.010359712222"/>
    <n v="40153.901007194239"/>
    <n v="38160.821870503591"/>
    <m/>
  </r>
  <r>
    <n v="200000390"/>
    <x v="205"/>
    <x v="1"/>
    <m/>
    <x v="1"/>
    <x v="14"/>
    <x v="11"/>
    <n v="615.64"/>
    <s v="Sharon Bibbo"/>
    <x v="11"/>
    <m/>
    <m/>
    <m/>
    <m/>
    <m/>
    <m/>
    <m/>
    <m/>
    <m/>
    <n v="0"/>
    <n v="0"/>
    <n v="0"/>
    <n v="0"/>
    <n v="0"/>
    <n v="0"/>
    <n v="0"/>
    <n v="0"/>
    <n v="0"/>
    <n v="0"/>
    <m/>
    <n v="0"/>
    <n v="0"/>
    <n v="19084.84"/>
    <n v="54791.96"/>
    <m/>
    <n v="28571.896690647478"/>
    <n v="3171.2103597122259"/>
    <n v="0"/>
    <n v="0"/>
    <m/>
  </r>
  <r>
    <n v="200000390"/>
    <x v="205"/>
    <x v="1"/>
    <m/>
    <x v="1"/>
    <x v="14"/>
    <x v="11"/>
    <n v="615.64"/>
    <s v="Sharon Bibbo"/>
    <x v="12"/>
    <m/>
    <m/>
    <m/>
    <m/>
    <m/>
    <m/>
    <m/>
    <m/>
    <m/>
    <m/>
    <n v="0"/>
    <n v="0"/>
    <n v="0"/>
    <n v="0"/>
    <n v="0"/>
    <n v="0"/>
    <n v="0"/>
    <n v="0"/>
    <n v="0"/>
    <n v="0"/>
    <n v="0"/>
    <n v="0"/>
    <n v="0"/>
    <n v="100"/>
    <n v="0"/>
    <n v="40"/>
    <n v="30"/>
    <n v="30"/>
    <n v="50"/>
    <n v="0"/>
  </r>
  <r>
    <n v="200000392"/>
    <x v="206"/>
    <x v="1"/>
    <m/>
    <x v="1"/>
    <x v="14"/>
    <x v="11"/>
    <n v="263.72000000000003"/>
    <s v="Sharon Bibbo"/>
    <x v="0"/>
    <m/>
    <m/>
    <m/>
    <m/>
    <m/>
    <m/>
    <m/>
    <m/>
    <m/>
    <n v="0"/>
    <n v="0"/>
    <n v="0"/>
    <n v="0"/>
    <n v="0"/>
    <n v="0"/>
    <n v="0"/>
    <n v="0"/>
    <n v="0"/>
    <n v="0"/>
    <m/>
    <n v="0"/>
    <n v="0"/>
    <n v="0"/>
    <n v="0"/>
    <m/>
    <n v="-15"/>
    <n v="-14"/>
    <n v="-13"/>
    <n v="-15"/>
    <m/>
  </r>
  <r>
    <n v="200000392"/>
    <x v="206"/>
    <x v="1"/>
    <m/>
    <x v="1"/>
    <x v="14"/>
    <x v="11"/>
    <n v="263.72000000000003"/>
    <s v="Sharon Bibbo"/>
    <x v="1"/>
    <m/>
    <m/>
    <m/>
    <m/>
    <m/>
    <m/>
    <m/>
    <m/>
    <m/>
    <n v="0"/>
    <n v="0"/>
    <n v="0"/>
    <n v="0"/>
    <n v="0"/>
    <n v="0"/>
    <n v="0"/>
    <n v="0"/>
    <n v="0"/>
    <n v="0"/>
    <m/>
    <n v="0"/>
    <n v="0"/>
    <n v="0"/>
    <n v="0"/>
    <m/>
    <n v="0"/>
    <n v="-1"/>
    <n v="-2"/>
    <n v="-5"/>
    <m/>
  </r>
  <r>
    <n v="200000392"/>
    <x v="206"/>
    <x v="1"/>
    <m/>
    <x v="1"/>
    <x v="14"/>
    <x v="11"/>
    <n v="263.72000000000003"/>
    <s v="Sharon Bibbo"/>
    <x v="2"/>
    <m/>
    <m/>
    <m/>
    <m/>
    <m/>
    <m/>
    <m/>
    <m/>
    <m/>
    <n v="0"/>
    <n v="0"/>
    <n v="0"/>
    <n v="0"/>
    <n v="0"/>
    <n v="0"/>
    <n v="0"/>
    <n v="0"/>
    <n v="0"/>
    <n v="0"/>
    <n v="0"/>
    <n v="0"/>
    <n v="0"/>
    <n v="0"/>
    <n v="0"/>
    <n v="0"/>
    <n v="0"/>
    <n v="0"/>
    <n v="0"/>
    <n v="0"/>
    <n v="0"/>
  </r>
  <r>
    <n v="200000392"/>
    <x v="206"/>
    <x v="1"/>
    <m/>
    <x v="1"/>
    <x v="14"/>
    <x v="11"/>
    <n v="263.72000000000003"/>
    <s v="Sharon Bibbo"/>
    <x v="3"/>
    <n v="0"/>
    <n v="0"/>
    <n v="0"/>
    <n v="0"/>
    <m/>
    <n v="0"/>
    <n v="0"/>
    <n v="0"/>
    <n v="0"/>
    <m/>
    <n v="0"/>
    <n v="0"/>
    <n v="0"/>
    <n v="0"/>
    <n v="0"/>
    <n v="0"/>
    <n v="0"/>
    <n v="0"/>
    <n v="0"/>
    <n v="0"/>
    <n v="0"/>
    <n v="0"/>
    <n v="0"/>
    <n v="0"/>
    <n v="0"/>
    <n v="15"/>
    <n v="15"/>
    <n v="15"/>
    <n v="20"/>
    <n v="0"/>
  </r>
  <r>
    <n v="200000392"/>
    <x v="206"/>
    <x v="1"/>
    <m/>
    <x v="1"/>
    <x v="14"/>
    <x v="11"/>
    <n v="263.72000000000003"/>
    <s v="Sharon Bibbo"/>
    <x v="4"/>
    <m/>
    <m/>
    <m/>
    <m/>
    <m/>
    <m/>
    <m/>
    <m/>
    <m/>
    <n v="0"/>
    <n v="0"/>
    <n v="0"/>
    <n v="0"/>
    <n v="0"/>
    <n v="0"/>
    <n v="0"/>
    <n v="0"/>
    <n v="0"/>
    <n v="0"/>
    <n v="0"/>
    <n v="0"/>
    <n v="0"/>
    <n v="0"/>
    <n v="0"/>
    <n v="0"/>
    <n v="15"/>
    <n v="15"/>
    <n v="15"/>
    <n v="20"/>
    <n v="0"/>
  </r>
  <r>
    <n v="200000392"/>
    <x v="206"/>
    <x v="1"/>
    <m/>
    <x v="1"/>
    <x v="14"/>
    <x v="11"/>
    <n v="263.72000000000003"/>
    <s v="Sharon Bibbo"/>
    <x v="5"/>
    <n v="0"/>
    <n v="0"/>
    <n v="0"/>
    <n v="0"/>
    <m/>
    <n v="0"/>
    <n v="0"/>
    <n v="0"/>
    <n v="0"/>
    <n v="0"/>
    <n v="0"/>
    <n v="0"/>
    <n v="0"/>
    <n v="0"/>
    <n v="0"/>
    <n v="0"/>
    <n v="0"/>
    <n v="0"/>
    <n v="0"/>
    <n v="0"/>
    <n v="0"/>
    <n v="0"/>
    <n v="0"/>
    <n v="12"/>
    <n v="0"/>
    <n v="13.812949640287771"/>
    <n v="13.381294964028777"/>
    <n v="12.949640287769785"/>
    <n v="17.266187050359711"/>
    <n v="0"/>
  </r>
  <r>
    <n v="200000392"/>
    <x v="206"/>
    <x v="1"/>
    <m/>
    <x v="1"/>
    <x v="14"/>
    <x v="11"/>
    <n v="263.72000000000003"/>
    <s v="Sharon Bibbo"/>
    <x v="6"/>
    <n v="0"/>
    <n v="0"/>
    <n v="0"/>
    <n v="0"/>
    <n v="0"/>
    <n v="0"/>
    <n v="0"/>
    <n v="0"/>
    <n v="0"/>
    <n v="0"/>
    <n v="0"/>
    <n v="0"/>
    <n v="0"/>
    <n v="0"/>
    <n v="0"/>
    <n v="0"/>
    <n v="0"/>
    <n v="0"/>
    <n v="0"/>
    <n v="0"/>
    <n v="0"/>
    <n v="0"/>
    <n v="0"/>
    <n v="0"/>
    <m/>
    <n v="2"/>
    <n v="0"/>
    <n v="0"/>
    <n v="0"/>
    <m/>
  </r>
  <r>
    <n v="200000392"/>
    <x v="206"/>
    <x v="1"/>
    <m/>
    <x v="1"/>
    <x v="14"/>
    <x v="11"/>
    <n v="263.72000000000003"/>
    <s v="Sharon Bibbo"/>
    <x v="7"/>
    <m/>
    <m/>
    <m/>
    <m/>
    <m/>
    <m/>
    <m/>
    <m/>
    <m/>
    <m/>
    <m/>
    <m/>
    <m/>
    <m/>
    <m/>
    <n v="0"/>
    <n v="0"/>
    <n v="0"/>
    <n v="0"/>
    <n v="0"/>
    <n v="0"/>
    <n v="0"/>
    <n v="0"/>
    <n v="16"/>
    <n v="0"/>
    <n v="0"/>
    <n v="0"/>
    <n v="0"/>
    <n v="0"/>
    <n v="0"/>
  </r>
  <r>
    <n v="200000392"/>
    <x v="206"/>
    <x v="1"/>
    <m/>
    <x v="1"/>
    <x v="14"/>
    <x v="11"/>
    <n v="263.72000000000003"/>
    <s v="Sharon Bibbo"/>
    <x v="8"/>
    <n v="0"/>
    <n v="0"/>
    <n v="0"/>
    <n v="0"/>
    <m/>
    <n v="0"/>
    <n v="0"/>
    <n v="0"/>
    <n v="0"/>
    <n v="0"/>
    <n v="0"/>
    <n v="0"/>
    <n v="0"/>
    <n v="0"/>
    <n v="0"/>
    <n v="0"/>
    <n v="0"/>
    <n v="0"/>
    <n v="0"/>
    <m/>
    <n v="0"/>
    <n v="0"/>
    <n v="50"/>
    <n v="39"/>
    <m/>
    <n v="25.187050359712231"/>
    <n v="11.805755395683454"/>
    <n v="-1.1438848920863318"/>
    <n v="-18.410071942446045"/>
    <m/>
  </r>
  <r>
    <n v="200000392"/>
    <x v="206"/>
    <x v="1"/>
    <m/>
    <x v="1"/>
    <x v="14"/>
    <x v="11"/>
    <n v="263.72000000000003"/>
    <s v="Sharon Bibbo"/>
    <x v="9"/>
    <n v="0"/>
    <n v="0"/>
    <n v="0"/>
    <n v="0"/>
    <m/>
    <n v="0"/>
    <n v="0"/>
    <n v="0"/>
    <n v="0"/>
    <n v="0"/>
    <n v="0"/>
    <n v="0"/>
    <n v="0"/>
    <n v="0"/>
    <n v="0"/>
    <n v="0"/>
    <n v="0"/>
    <n v="0"/>
    <n v="0"/>
    <m/>
    <n v="0"/>
    <n v="0"/>
    <n v="50"/>
    <n v="39"/>
    <m/>
    <n v="40.187050359712231"/>
    <n v="40.805755395683455"/>
    <n v="40.856115107913666"/>
    <n v="38.589928057553955"/>
    <m/>
  </r>
  <r>
    <n v="200000392"/>
    <x v="206"/>
    <x v="1"/>
    <m/>
    <x v="1"/>
    <x v="14"/>
    <x v="11"/>
    <n v="263.72000000000003"/>
    <s v="Sharon Bibbo"/>
    <x v="10"/>
    <n v="0"/>
    <n v="0"/>
    <n v="0"/>
    <n v="0"/>
    <n v="0"/>
    <n v="0"/>
    <n v="0"/>
    <n v="0"/>
    <n v="0"/>
    <n v="0"/>
    <n v="0"/>
    <n v="0"/>
    <n v="0"/>
    <n v="0"/>
    <n v="0"/>
    <n v="0"/>
    <n v="0"/>
    <n v="0"/>
    <n v="0"/>
    <m/>
    <n v="0"/>
    <n v="0"/>
    <n v="13186.000000000002"/>
    <n v="10285.080000000002"/>
    <m/>
    <n v="10598.12892086331"/>
    <n v="10761.293812949642"/>
    <n v="10774.574676258993"/>
    <n v="10176.935827338129"/>
    <m/>
  </r>
  <r>
    <n v="200000392"/>
    <x v="206"/>
    <x v="1"/>
    <m/>
    <x v="1"/>
    <x v="14"/>
    <x v="11"/>
    <n v="263.72000000000003"/>
    <s v="Sharon Bibbo"/>
    <x v="11"/>
    <m/>
    <m/>
    <m/>
    <m/>
    <m/>
    <m/>
    <m/>
    <m/>
    <m/>
    <n v="0"/>
    <n v="0"/>
    <n v="0"/>
    <n v="0"/>
    <n v="0"/>
    <n v="0"/>
    <n v="0"/>
    <n v="0"/>
    <n v="0"/>
    <n v="0"/>
    <m/>
    <n v="0"/>
    <n v="0"/>
    <n v="13186.000000000002"/>
    <n v="10285.080000000002"/>
    <m/>
    <n v="6642.3289208633105"/>
    <n v="3113.4138129496405"/>
    <n v="0"/>
    <n v="0"/>
    <m/>
  </r>
  <r>
    <n v="200000392"/>
    <x v="206"/>
    <x v="1"/>
    <m/>
    <x v="1"/>
    <x v="14"/>
    <x v="11"/>
    <n v="263.72000000000003"/>
    <s v="Sharon Bibbo"/>
    <x v="12"/>
    <m/>
    <m/>
    <m/>
    <m/>
    <m/>
    <m/>
    <m/>
    <m/>
    <m/>
    <m/>
    <n v="0"/>
    <n v="0"/>
    <n v="0"/>
    <n v="0"/>
    <n v="0"/>
    <n v="0"/>
    <n v="0"/>
    <n v="0"/>
    <n v="0"/>
    <n v="0"/>
    <n v="0"/>
    <n v="0"/>
    <n v="0"/>
    <n v="0"/>
    <n v="0"/>
    <n v="15"/>
    <n v="14"/>
    <n v="13"/>
    <n v="15"/>
    <n v="0"/>
  </r>
  <r>
    <n v="200000397"/>
    <x v="207"/>
    <x v="1"/>
    <m/>
    <x v="1"/>
    <x v="14"/>
    <x v="11"/>
    <n v="122.36"/>
    <s v="Sharon Bibbo"/>
    <x v="0"/>
    <m/>
    <m/>
    <m/>
    <m/>
    <m/>
    <m/>
    <m/>
    <m/>
    <m/>
    <n v="0"/>
    <n v="0"/>
    <n v="0"/>
    <n v="0"/>
    <n v="0"/>
    <n v="0"/>
    <n v="0"/>
    <n v="0"/>
    <n v="0"/>
    <n v="0"/>
    <m/>
    <n v="0"/>
    <n v="0"/>
    <n v="0"/>
    <n v="0"/>
    <m/>
    <n v="-10"/>
    <n v="-5"/>
    <n v="-5"/>
    <n v="-10"/>
    <m/>
  </r>
  <r>
    <n v="200000397"/>
    <x v="207"/>
    <x v="1"/>
    <m/>
    <x v="1"/>
    <x v="14"/>
    <x v="11"/>
    <n v="122.36"/>
    <s v="Sharon Bibbo"/>
    <x v="1"/>
    <m/>
    <m/>
    <m/>
    <m/>
    <m/>
    <m/>
    <m/>
    <m/>
    <m/>
    <n v="0"/>
    <n v="0"/>
    <n v="0"/>
    <n v="0"/>
    <n v="0"/>
    <n v="0"/>
    <n v="0"/>
    <n v="0"/>
    <n v="0"/>
    <n v="0"/>
    <m/>
    <n v="0"/>
    <n v="0"/>
    <n v="0"/>
    <n v="0"/>
    <m/>
    <n v="-15"/>
    <n v="-25"/>
    <n v="-20"/>
    <n v="-35"/>
    <m/>
  </r>
  <r>
    <n v="200000397"/>
    <x v="207"/>
    <x v="1"/>
    <m/>
    <x v="1"/>
    <x v="14"/>
    <x v="11"/>
    <n v="122.36"/>
    <s v="Sharon Bibbo"/>
    <x v="2"/>
    <m/>
    <m/>
    <m/>
    <m/>
    <m/>
    <m/>
    <m/>
    <m/>
    <m/>
    <n v="0"/>
    <n v="0"/>
    <n v="0"/>
    <n v="0"/>
    <n v="0"/>
    <n v="0"/>
    <n v="0"/>
    <n v="0"/>
    <n v="0"/>
    <n v="0"/>
    <n v="0"/>
    <n v="0"/>
    <n v="0"/>
    <n v="0"/>
    <n v="50"/>
    <n v="0"/>
    <n v="0"/>
    <n v="0"/>
    <n v="0"/>
    <n v="0"/>
    <n v="0"/>
  </r>
  <r>
    <n v="200000397"/>
    <x v="207"/>
    <x v="1"/>
    <m/>
    <x v="1"/>
    <x v="14"/>
    <x v="11"/>
    <n v="122.36"/>
    <s v="Sharon Bibbo"/>
    <x v="3"/>
    <n v="0"/>
    <n v="0"/>
    <n v="0"/>
    <n v="0"/>
    <m/>
    <n v="0"/>
    <n v="0"/>
    <n v="0"/>
    <n v="0"/>
    <m/>
    <n v="0"/>
    <n v="0"/>
    <n v="0"/>
    <n v="0"/>
    <n v="0"/>
    <n v="0"/>
    <n v="0"/>
    <n v="0"/>
    <n v="0"/>
    <n v="0"/>
    <n v="0"/>
    <n v="0"/>
    <n v="0"/>
    <n v="0"/>
    <n v="0"/>
    <n v="25"/>
    <n v="30"/>
    <n v="25"/>
    <n v="45"/>
    <n v="0"/>
  </r>
  <r>
    <n v="200000397"/>
    <x v="207"/>
    <x v="1"/>
    <m/>
    <x v="1"/>
    <x v="14"/>
    <x v="11"/>
    <n v="122.36"/>
    <s v="Sharon Bibbo"/>
    <x v="4"/>
    <m/>
    <m/>
    <m/>
    <m/>
    <m/>
    <m/>
    <m/>
    <m/>
    <m/>
    <n v="0"/>
    <n v="0"/>
    <n v="0"/>
    <n v="0"/>
    <n v="0"/>
    <n v="0"/>
    <n v="0"/>
    <n v="0"/>
    <n v="0"/>
    <n v="0"/>
    <n v="0"/>
    <n v="0"/>
    <n v="0"/>
    <n v="0"/>
    <n v="50"/>
    <n v="0"/>
    <n v="25"/>
    <n v="30"/>
    <n v="25"/>
    <n v="45"/>
    <n v="0"/>
  </r>
  <r>
    <n v="200000397"/>
    <x v="207"/>
    <x v="1"/>
    <m/>
    <x v="1"/>
    <x v="14"/>
    <x v="11"/>
    <n v="122.36"/>
    <s v="Sharon Bibbo"/>
    <x v="5"/>
    <n v="0"/>
    <n v="0"/>
    <n v="0"/>
    <n v="0"/>
    <m/>
    <n v="0"/>
    <n v="0"/>
    <n v="0"/>
    <n v="0"/>
    <n v="0"/>
    <n v="0"/>
    <n v="0"/>
    <n v="0"/>
    <n v="0"/>
    <n v="0"/>
    <n v="0"/>
    <n v="0"/>
    <n v="0"/>
    <n v="0"/>
    <n v="0"/>
    <n v="0"/>
    <n v="0"/>
    <n v="0"/>
    <n v="8"/>
    <n v="0"/>
    <n v="9.2086330935251794"/>
    <n v="8.9208633093525176"/>
    <n v="8.6330935251798557"/>
    <n v="11.510791366906476"/>
    <n v="0"/>
  </r>
  <r>
    <n v="200000397"/>
    <x v="207"/>
    <x v="1"/>
    <m/>
    <x v="1"/>
    <x v="14"/>
    <x v="11"/>
    <n v="122.36"/>
    <s v="Sharon Bibbo"/>
    <x v="6"/>
    <n v="0"/>
    <n v="0"/>
    <n v="0"/>
    <n v="0"/>
    <n v="0"/>
    <n v="0"/>
    <n v="0"/>
    <n v="0"/>
    <n v="0"/>
    <n v="0"/>
    <n v="0"/>
    <n v="0"/>
    <n v="0"/>
    <n v="0"/>
    <n v="0"/>
    <n v="0"/>
    <n v="0"/>
    <n v="0"/>
    <n v="0"/>
    <n v="0"/>
    <n v="0"/>
    <n v="0"/>
    <n v="0"/>
    <n v="0"/>
    <m/>
    <n v="0"/>
    <n v="0"/>
    <n v="0"/>
    <n v="0"/>
    <m/>
  </r>
  <r>
    <n v="200000397"/>
    <x v="207"/>
    <x v="1"/>
    <m/>
    <x v="1"/>
    <x v="14"/>
    <x v="11"/>
    <n v="122.36"/>
    <s v="Sharon Bibbo"/>
    <x v="7"/>
    <m/>
    <m/>
    <m/>
    <m/>
    <m/>
    <m/>
    <m/>
    <m/>
    <m/>
    <m/>
    <m/>
    <m/>
    <m/>
    <m/>
    <m/>
    <n v="0"/>
    <n v="0"/>
    <n v="0"/>
    <n v="0"/>
    <n v="0"/>
    <n v="0"/>
    <n v="0"/>
    <n v="0"/>
    <n v="12"/>
    <n v="0"/>
    <n v="0"/>
    <n v="0"/>
    <n v="0"/>
    <n v="0"/>
    <n v="0"/>
  </r>
  <r>
    <n v="200000397"/>
    <x v="207"/>
    <x v="1"/>
    <m/>
    <x v="1"/>
    <x v="14"/>
    <x v="11"/>
    <n v="122.36"/>
    <s v="Sharon Bibbo"/>
    <x v="8"/>
    <n v="0"/>
    <n v="0"/>
    <n v="0"/>
    <n v="0"/>
    <m/>
    <n v="0"/>
    <n v="0"/>
    <n v="0"/>
    <n v="0"/>
    <n v="0"/>
    <n v="0"/>
    <n v="0"/>
    <n v="0"/>
    <n v="0"/>
    <n v="0"/>
    <n v="0"/>
    <n v="0"/>
    <n v="0"/>
    <n v="0"/>
    <m/>
    <n v="0"/>
    <n v="0"/>
    <n v="8"/>
    <n v="50"/>
    <m/>
    <n v="40.791366906474821"/>
    <n v="31.870503597122301"/>
    <n v="23.237410071942445"/>
    <n v="11.726618705035969"/>
    <m/>
  </r>
  <r>
    <n v="200000397"/>
    <x v="207"/>
    <x v="1"/>
    <m/>
    <x v="1"/>
    <x v="14"/>
    <x v="11"/>
    <n v="122.36"/>
    <s v="Sharon Bibbo"/>
    <x v="9"/>
    <n v="0"/>
    <n v="0"/>
    <n v="0"/>
    <n v="0"/>
    <m/>
    <n v="0"/>
    <n v="0"/>
    <n v="0"/>
    <n v="0"/>
    <n v="0"/>
    <n v="0"/>
    <n v="0"/>
    <n v="0"/>
    <n v="0"/>
    <n v="0"/>
    <n v="0"/>
    <n v="0"/>
    <n v="0"/>
    <n v="0"/>
    <m/>
    <n v="0"/>
    <n v="0"/>
    <n v="8"/>
    <n v="50"/>
    <m/>
    <n v="50.791366906474821"/>
    <n v="46.870503597122301"/>
    <n v="43.237410071942449"/>
    <n v="41.726618705035975"/>
    <m/>
  </r>
  <r>
    <n v="200000397"/>
    <x v="207"/>
    <x v="1"/>
    <m/>
    <x v="1"/>
    <x v="14"/>
    <x v="11"/>
    <n v="122.36"/>
    <s v="Sharon Bibbo"/>
    <x v="10"/>
    <n v="0"/>
    <n v="0"/>
    <n v="0"/>
    <n v="0"/>
    <n v="0"/>
    <n v="0"/>
    <n v="0"/>
    <n v="0"/>
    <n v="0"/>
    <n v="0"/>
    <n v="0"/>
    <n v="0"/>
    <n v="0"/>
    <n v="0"/>
    <n v="0"/>
    <n v="0"/>
    <n v="0"/>
    <n v="0"/>
    <n v="0"/>
    <m/>
    <n v="0"/>
    <n v="0"/>
    <n v="978.88"/>
    <n v="6118"/>
    <m/>
    <n v="6214.8316546762589"/>
    <n v="5735.0748201438846"/>
    <n v="5290.5294964028781"/>
    <n v="5105.6690647482019"/>
    <m/>
  </r>
  <r>
    <n v="200000397"/>
    <x v="207"/>
    <x v="1"/>
    <m/>
    <x v="1"/>
    <x v="14"/>
    <x v="11"/>
    <n v="122.36"/>
    <s v="Sharon Bibbo"/>
    <x v="11"/>
    <m/>
    <m/>
    <m/>
    <m/>
    <m/>
    <m/>
    <m/>
    <m/>
    <m/>
    <n v="0"/>
    <n v="0"/>
    <n v="0"/>
    <n v="0"/>
    <n v="0"/>
    <n v="0"/>
    <n v="0"/>
    <n v="0"/>
    <n v="0"/>
    <n v="0"/>
    <m/>
    <n v="0"/>
    <n v="0"/>
    <n v="978.88"/>
    <n v="6118"/>
    <m/>
    <n v="4991.2316546762586"/>
    <n v="3899.674820143885"/>
    <n v="2843.3294964028778"/>
    <n v="1434.8690647482013"/>
    <m/>
  </r>
  <r>
    <n v="200000397"/>
    <x v="207"/>
    <x v="1"/>
    <m/>
    <x v="1"/>
    <x v="14"/>
    <x v="11"/>
    <n v="122.36"/>
    <s v="Sharon Bibbo"/>
    <x v="12"/>
    <m/>
    <m/>
    <m/>
    <m/>
    <m/>
    <m/>
    <m/>
    <m/>
    <m/>
    <m/>
    <n v="0"/>
    <n v="0"/>
    <n v="0"/>
    <n v="0"/>
    <n v="0"/>
    <n v="0"/>
    <n v="0"/>
    <n v="0"/>
    <n v="0"/>
    <n v="0"/>
    <n v="0"/>
    <n v="0"/>
    <n v="0"/>
    <n v="50"/>
    <n v="0"/>
    <n v="10"/>
    <n v="5"/>
    <n v="5"/>
    <n v="10"/>
    <n v="0"/>
  </r>
  <r>
    <n v="200000393"/>
    <x v="208"/>
    <x v="1"/>
    <m/>
    <x v="1"/>
    <x v="14"/>
    <x v="11"/>
    <n v="82.79"/>
    <s v="Sharon Bibbo"/>
    <x v="0"/>
    <m/>
    <m/>
    <m/>
    <m/>
    <m/>
    <m/>
    <m/>
    <m/>
    <m/>
    <n v="0"/>
    <n v="0"/>
    <n v="0"/>
    <n v="0"/>
    <n v="0"/>
    <n v="0"/>
    <n v="0"/>
    <n v="0"/>
    <n v="0"/>
    <n v="0"/>
    <m/>
    <n v="0"/>
    <n v="0"/>
    <n v="0"/>
    <n v="0"/>
    <m/>
    <n v="-20"/>
    <n v="-20"/>
    <n v="-15"/>
    <n v="-25"/>
    <m/>
  </r>
  <r>
    <n v="200000393"/>
    <x v="208"/>
    <x v="1"/>
    <m/>
    <x v="1"/>
    <x v="14"/>
    <x v="11"/>
    <n v="82.79"/>
    <s v="Sharon Bibbo"/>
    <x v="1"/>
    <m/>
    <m/>
    <m/>
    <m/>
    <m/>
    <m/>
    <m/>
    <m/>
    <m/>
    <n v="0"/>
    <n v="0"/>
    <n v="0"/>
    <n v="0"/>
    <n v="0"/>
    <n v="0"/>
    <n v="0"/>
    <n v="0"/>
    <n v="0"/>
    <n v="0"/>
    <m/>
    <n v="0"/>
    <n v="0"/>
    <n v="0"/>
    <n v="0"/>
    <m/>
    <n v="15"/>
    <n v="15"/>
    <n v="10"/>
    <n v="20"/>
    <m/>
  </r>
  <r>
    <n v="200000393"/>
    <x v="208"/>
    <x v="1"/>
    <m/>
    <x v="1"/>
    <x v="14"/>
    <x v="11"/>
    <n v="82.79"/>
    <s v="Sharon Bibbo"/>
    <x v="2"/>
    <m/>
    <m/>
    <m/>
    <m/>
    <m/>
    <m/>
    <m/>
    <m/>
    <m/>
    <n v="0"/>
    <n v="0"/>
    <n v="0"/>
    <n v="0"/>
    <n v="0"/>
    <n v="0"/>
    <n v="0"/>
    <n v="0"/>
    <n v="0"/>
    <n v="0"/>
    <n v="0"/>
    <n v="0"/>
    <n v="0"/>
    <n v="0"/>
    <n v="30"/>
    <n v="0"/>
    <n v="0"/>
    <n v="0"/>
    <n v="0"/>
    <n v="0"/>
    <n v="0"/>
  </r>
  <r>
    <n v="200000393"/>
    <x v="208"/>
    <x v="1"/>
    <m/>
    <x v="1"/>
    <x v="14"/>
    <x v="11"/>
    <n v="82.79"/>
    <s v="Sharon Bibbo"/>
    <x v="3"/>
    <n v="0"/>
    <n v="0"/>
    <n v="0"/>
    <n v="0"/>
    <m/>
    <n v="0"/>
    <n v="0"/>
    <n v="0"/>
    <n v="0"/>
    <m/>
    <n v="0"/>
    <n v="0"/>
    <n v="0"/>
    <n v="0"/>
    <n v="0"/>
    <n v="0"/>
    <n v="0"/>
    <n v="0"/>
    <n v="0"/>
    <n v="0"/>
    <n v="0"/>
    <n v="0"/>
    <n v="0"/>
    <n v="0"/>
    <n v="0"/>
    <n v="5"/>
    <n v="5"/>
    <n v="5"/>
    <n v="5"/>
    <n v="0"/>
  </r>
  <r>
    <n v="200000393"/>
    <x v="208"/>
    <x v="1"/>
    <m/>
    <x v="1"/>
    <x v="14"/>
    <x v="11"/>
    <n v="82.79"/>
    <s v="Sharon Bibbo"/>
    <x v="4"/>
    <m/>
    <m/>
    <m/>
    <m/>
    <m/>
    <m/>
    <m/>
    <m/>
    <m/>
    <n v="0"/>
    <n v="0"/>
    <n v="0"/>
    <n v="0"/>
    <n v="0"/>
    <n v="0"/>
    <n v="0"/>
    <n v="0"/>
    <n v="0"/>
    <n v="0"/>
    <n v="0"/>
    <n v="0"/>
    <n v="0"/>
    <n v="0"/>
    <n v="30"/>
    <n v="0"/>
    <n v="5"/>
    <n v="5"/>
    <n v="5"/>
    <n v="5"/>
    <n v="0"/>
  </r>
  <r>
    <n v="200000393"/>
    <x v="208"/>
    <x v="1"/>
    <m/>
    <x v="1"/>
    <x v="14"/>
    <x v="11"/>
    <n v="82.79"/>
    <s v="Sharon Bibbo"/>
    <x v="5"/>
    <n v="0"/>
    <n v="0"/>
    <n v="0"/>
    <n v="0"/>
    <m/>
    <n v="0"/>
    <n v="0"/>
    <n v="0"/>
    <n v="0"/>
    <n v="0"/>
    <n v="0"/>
    <n v="0"/>
    <n v="0"/>
    <n v="0"/>
    <n v="0"/>
    <n v="0"/>
    <n v="0"/>
    <n v="0"/>
    <n v="0"/>
    <n v="0"/>
    <n v="0"/>
    <n v="0"/>
    <n v="0"/>
    <n v="19"/>
    <n v="0"/>
    <n v="21.870503597122305"/>
    <n v="21.187050359712231"/>
    <n v="20.50359712230216"/>
    <n v="27.338129496402878"/>
    <n v="0"/>
  </r>
  <r>
    <n v="200000393"/>
    <x v="208"/>
    <x v="1"/>
    <m/>
    <x v="1"/>
    <x v="14"/>
    <x v="11"/>
    <n v="82.79"/>
    <s v="Sharon Bibbo"/>
    <x v="6"/>
    <n v="0"/>
    <n v="0"/>
    <n v="0"/>
    <n v="0"/>
    <n v="0"/>
    <n v="0"/>
    <n v="0"/>
    <n v="0"/>
    <n v="0"/>
    <n v="0"/>
    <n v="0"/>
    <n v="0"/>
    <n v="0"/>
    <n v="0"/>
    <n v="0"/>
    <n v="0"/>
    <n v="0"/>
    <n v="0"/>
    <n v="0"/>
    <n v="0"/>
    <n v="0"/>
    <n v="0"/>
    <n v="0"/>
    <n v="0"/>
    <m/>
    <n v="2"/>
    <n v="0"/>
    <n v="0"/>
    <n v="0"/>
    <m/>
  </r>
  <r>
    <n v="200000393"/>
    <x v="208"/>
    <x v="1"/>
    <m/>
    <x v="1"/>
    <x v="14"/>
    <x v="11"/>
    <n v="82.79"/>
    <s v="Sharon Bibbo"/>
    <x v="7"/>
    <m/>
    <m/>
    <m/>
    <m/>
    <m/>
    <m/>
    <m/>
    <m/>
    <m/>
    <m/>
    <m/>
    <m/>
    <m/>
    <m/>
    <m/>
    <n v="0"/>
    <n v="0"/>
    <n v="0"/>
    <n v="0"/>
    <n v="0"/>
    <n v="0"/>
    <n v="0"/>
    <n v="0"/>
    <n v="19"/>
    <n v="0"/>
    <n v="0"/>
    <n v="0"/>
    <n v="0"/>
    <n v="0"/>
    <n v="0"/>
  </r>
  <r>
    <n v="200000393"/>
    <x v="208"/>
    <x v="1"/>
    <m/>
    <x v="1"/>
    <x v="14"/>
    <x v="11"/>
    <n v="82.79"/>
    <s v="Sharon Bibbo"/>
    <x v="8"/>
    <n v="0"/>
    <n v="0"/>
    <n v="0"/>
    <n v="0"/>
    <m/>
    <n v="0"/>
    <n v="0"/>
    <n v="0"/>
    <n v="0"/>
    <n v="0"/>
    <n v="0"/>
    <n v="0"/>
    <n v="0"/>
    <n v="0"/>
    <n v="0"/>
    <n v="0"/>
    <n v="0"/>
    <n v="0"/>
    <n v="0"/>
    <m/>
    <n v="0"/>
    <n v="0"/>
    <n v="29"/>
    <n v="43"/>
    <m/>
    <n v="21.129496402877695"/>
    <n v="-5.7553956834535569E-2"/>
    <n v="-20.561151079136696"/>
    <n v="-47.899280575539578"/>
    <m/>
  </r>
  <r>
    <n v="200000393"/>
    <x v="208"/>
    <x v="1"/>
    <m/>
    <x v="1"/>
    <x v="14"/>
    <x v="11"/>
    <n v="82.79"/>
    <s v="Sharon Bibbo"/>
    <x v="9"/>
    <n v="0"/>
    <n v="0"/>
    <n v="0"/>
    <n v="0"/>
    <m/>
    <n v="0"/>
    <n v="0"/>
    <n v="0"/>
    <n v="0"/>
    <n v="0"/>
    <n v="0"/>
    <n v="0"/>
    <n v="0"/>
    <n v="0"/>
    <n v="0"/>
    <n v="0"/>
    <n v="0"/>
    <n v="0"/>
    <n v="0"/>
    <m/>
    <n v="0"/>
    <n v="0"/>
    <n v="29"/>
    <n v="43"/>
    <m/>
    <n v="41.129496402877692"/>
    <n v="39.942446043165461"/>
    <n v="34.4388489208633"/>
    <n v="32.100719424460422"/>
    <m/>
  </r>
  <r>
    <n v="200000393"/>
    <x v="208"/>
    <x v="1"/>
    <m/>
    <x v="1"/>
    <x v="14"/>
    <x v="11"/>
    <n v="82.79"/>
    <s v="Sharon Bibbo"/>
    <x v="10"/>
    <n v="0"/>
    <n v="0"/>
    <n v="0"/>
    <n v="0"/>
    <n v="0"/>
    <n v="0"/>
    <n v="0"/>
    <n v="0"/>
    <n v="0"/>
    <n v="0"/>
    <n v="0"/>
    <n v="0"/>
    <n v="0"/>
    <n v="0"/>
    <n v="0"/>
    <n v="0"/>
    <n v="0"/>
    <n v="0"/>
    <n v="0"/>
    <m/>
    <n v="0"/>
    <n v="0"/>
    <n v="2400.9100000000003"/>
    <n v="3559.9700000000003"/>
    <m/>
    <n v="3405.1110071942444"/>
    <n v="3306.8351079136687"/>
    <n v="2851.1923021582729"/>
    <n v="2657.6185611510787"/>
    <m/>
  </r>
  <r>
    <n v="200000393"/>
    <x v="208"/>
    <x v="1"/>
    <m/>
    <x v="1"/>
    <x v="14"/>
    <x v="11"/>
    <n v="82.79"/>
    <s v="Sharon Bibbo"/>
    <x v="11"/>
    <m/>
    <m/>
    <m/>
    <m/>
    <m/>
    <m/>
    <m/>
    <m/>
    <m/>
    <n v="0"/>
    <n v="0"/>
    <n v="0"/>
    <n v="0"/>
    <n v="0"/>
    <n v="0"/>
    <n v="0"/>
    <n v="0"/>
    <n v="0"/>
    <n v="0"/>
    <m/>
    <n v="0"/>
    <n v="0"/>
    <n v="2400.9100000000003"/>
    <n v="3559.9700000000003"/>
    <m/>
    <n v="1749.3110071942444"/>
    <n v="0"/>
    <n v="0"/>
    <n v="0"/>
    <m/>
  </r>
  <r>
    <n v="200000393"/>
    <x v="208"/>
    <x v="1"/>
    <m/>
    <x v="1"/>
    <x v="14"/>
    <x v="11"/>
    <n v="82.79"/>
    <s v="Sharon Bibbo"/>
    <x v="12"/>
    <m/>
    <m/>
    <m/>
    <m/>
    <m/>
    <m/>
    <m/>
    <m/>
    <m/>
    <m/>
    <n v="0"/>
    <n v="0"/>
    <n v="0"/>
    <n v="0"/>
    <n v="0"/>
    <n v="0"/>
    <n v="0"/>
    <n v="0"/>
    <n v="0"/>
    <n v="0"/>
    <n v="0"/>
    <n v="0"/>
    <n v="0"/>
    <n v="30"/>
    <n v="0"/>
    <n v="20"/>
    <n v="20"/>
    <n v="15"/>
    <n v="25"/>
    <n v="0"/>
  </r>
  <r>
    <n v="200000395"/>
    <x v="209"/>
    <x v="1"/>
    <m/>
    <x v="1"/>
    <x v="14"/>
    <x v="11"/>
    <n v="162.58000000000001"/>
    <s v="Sharon Bibbo"/>
    <x v="0"/>
    <m/>
    <m/>
    <m/>
    <m/>
    <m/>
    <m/>
    <m/>
    <m/>
    <m/>
    <n v="0"/>
    <n v="0"/>
    <n v="0"/>
    <n v="0"/>
    <n v="0"/>
    <n v="0"/>
    <n v="0"/>
    <n v="0"/>
    <n v="0"/>
    <n v="0"/>
    <m/>
    <n v="0"/>
    <n v="0"/>
    <n v="0"/>
    <n v="0"/>
    <m/>
    <n v="-30"/>
    <n v="-35"/>
    <n v="-30"/>
    <n v="-40"/>
    <m/>
  </r>
  <r>
    <n v="200000395"/>
    <x v="209"/>
    <x v="1"/>
    <m/>
    <x v="1"/>
    <x v="14"/>
    <x v="11"/>
    <n v="162.58000000000001"/>
    <s v="Sharon Bibbo"/>
    <x v="1"/>
    <m/>
    <m/>
    <m/>
    <m/>
    <m/>
    <m/>
    <m/>
    <m/>
    <m/>
    <n v="0"/>
    <n v="0"/>
    <n v="0"/>
    <n v="0"/>
    <n v="0"/>
    <n v="0"/>
    <n v="0"/>
    <n v="0"/>
    <n v="0"/>
    <n v="0"/>
    <m/>
    <n v="0"/>
    <n v="0"/>
    <n v="0"/>
    <n v="0"/>
    <m/>
    <n v="10"/>
    <n v="15"/>
    <n v="10"/>
    <n v="15"/>
    <m/>
  </r>
  <r>
    <n v="200000395"/>
    <x v="209"/>
    <x v="1"/>
    <m/>
    <x v="1"/>
    <x v="14"/>
    <x v="11"/>
    <n v="162.58000000000001"/>
    <s v="Sharon Bibbo"/>
    <x v="2"/>
    <m/>
    <m/>
    <m/>
    <m/>
    <m/>
    <m/>
    <m/>
    <m/>
    <m/>
    <n v="0"/>
    <n v="0"/>
    <n v="0"/>
    <n v="0"/>
    <n v="0"/>
    <n v="0"/>
    <n v="0"/>
    <n v="0"/>
    <n v="0"/>
    <n v="0"/>
    <n v="0"/>
    <n v="0"/>
    <n v="0"/>
    <n v="0"/>
    <n v="70"/>
    <n v="0"/>
    <n v="0"/>
    <n v="0"/>
    <n v="0"/>
    <n v="0"/>
    <n v="0"/>
  </r>
  <r>
    <n v="200000395"/>
    <x v="209"/>
    <x v="1"/>
    <m/>
    <x v="1"/>
    <x v="14"/>
    <x v="11"/>
    <n v="162.58000000000001"/>
    <s v="Sharon Bibbo"/>
    <x v="3"/>
    <n v="0"/>
    <n v="0"/>
    <n v="0"/>
    <n v="0"/>
    <m/>
    <n v="0"/>
    <n v="0"/>
    <n v="0"/>
    <n v="0"/>
    <m/>
    <n v="0"/>
    <n v="0"/>
    <n v="0"/>
    <n v="0"/>
    <n v="0"/>
    <n v="0"/>
    <n v="0"/>
    <n v="0"/>
    <n v="0"/>
    <n v="0"/>
    <n v="0"/>
    <n v="0"/>
    <n v="0"/>
    <n v="0"/>
    <n v="0"/>
    <n v="20"/>
    <n v="20"/>
    <n v="20"/>
    <n v="25"/>
    <n v="0"/>
  </r>
  <r>
    <n v="200000395"/>
    <x v="209"/>
    <x v="1"/>
    <m/>
    <x v="1"/>
    <x v="14"/>
    <x v="11"/>
    <n v="162.58000000000001"/>
    <s v="Sharon Bibbo"/>
    <x v="4"/>
    <m/>
    <m/>
    <m/>
    <m/>
    <m/>
    <m/>
    <m/>
    <m/>
    <m/>
    <n v="0"/>
    <n v="0"/>
    <n v="0"/>
    <n v="0"/>
    <n v="0"/>
    <n v="0"/>
    <n v="0"/>
    <n v="0"/>
    <n v="0"/>
    <n v="0"/>
    <n v="0"/>
    <n v="0"/>
    <n v="0"/>
    <n v="0"/>
    <n v="70"/>
    <n v="0"/>
    <n v="20"/>
    <n v="20"/>
    <n v="20"/>
    <n v="25"/>
    <n v="0"/>
  </r>
  <r>
    <n v="200000395"/>
    <x v="209"/>
    <x v="1"/>
    <m/>
    <x v="1"/>
    <x v="14"/>
    <x v="11"/>
    <n v="162.58000000000001"/>
    <s v="Sharon Bibbo"/>
    <x v="5"/>
    <n v="0"/>
    <n v="0"/>
    <n v="0"/>
    <n v="0"/>
    <m/>
    <n v="0"/>
    <n v="0"/>
    <n v="0"/>
    <n v="0"/>
    <n v="0"/>
    <n v="0"/>
    <n v="0"/>
    <n v="0"/>
    <n v="0"/>
    <n v="0"/>
    <n v="0"/>
    <n v="0"/>
    <n v="0"/>
    <n v="0"/>
    <n v="0"/>
    <n v="0"/>
    <n v="0"/>
    <n v="0"/>
    <n v="32"/>
    <n v="0"/>
    <n v="36.834532374100718"/>
    <n v="35.68345323741007"/>
    <n v="34.532374100719423"/>
    <n v="46.043165467625904"/>
    <n v="0"/>
  </r>
  <r>
    <n v="200000395"/>
    <x v="209"/>
    <x v="1"/>
    <m/>
    <x v="1"/>
    <x v="14"/>
    <x v="11"/>
    <n v="162.58000000000001"/>
    <s v="Sharon Bibbo"/>
    <x v="6"/>
    <n v="0"/>
    <n v="0"/>
    <n v="0"/>
    <n v="0"/>
    <n v="0"/>
    <n v="0"/>
    <n v="0"/>
    <n v="0"/>
    <n v="0"/>
    <n v="0"/>
    <n v="0"/>
    <n v="0"/>
    <n v="0"/>
    <n v="0"/>
    <n v="0"/>
    <n v="0"/>
    <n v="0"/>
    <n v="0"/>
    <n v="0"/>
    <n v="0"/>
    <n v="0"/>
    <n v="0"/>
    <n v="0"/>
    <n v="0"/>
    <m/>
    <n v="1"/>
    <n v="0"/>
    <n v="0"/>
    <n v="0"/>
    <m/>
  </r>
  <r>
    <n v="200000395"/>
    <x v="209"/>
    <x v="1"/>
    <m/>
    <x v="1"/>
    <x v="14"/>
    <x v="11"/>
    <n v="162.58000000000001"/>
    <s v="Sharon Bibbo"/>
    <x v="7"/>
    <m/>
    <m/>
    <m/>
    <m/>
    <m/>
    <m/>
    <m/>
    <m/>
    <m/>
    <m/>
    <m/>
    <m/>
    <m/>
    <m/>
    <m/>
    <n v="0"/>
    <n v="0"/>
    <n v="0"/>
    <n v="0"/>
    <n v="0"/>
    <n v="0"/>
    <n v="0"/>
    <n v="0"/>
    <n v="41"/>
    <n v="0"/>
    <n v="0"/>
    <n v="0"/>
    <n v="0"/>
    <n v="0"/>
    <n v="0"/>
  </r>
  <r>
    <n v="200000395"/>
    <x v="209"/>
    <x v="1"/>
    <m/>
    <x v="1"/>
    <x v="14"/>
    <x v="11"/>
    <n v="162.58000000000001"/>
    <s v="Sharon Bibbo"/>
    <x v="8"/>
    <n v="0"/>
    <n v="0"/>
    <n v="0"/>
    <n v="0"/>
    <m/>
    <n v="0"/>
    <n v="0"/>
    <n v="0"/>
    <n v="0"/>
    <n v="0"/>
    <n v="0"/>
    <n v="0"/>
    <n v="0"/>
    <n v="0"/>
    <n v="0"/>
    <n v="0"/>
    <n v="0"/>
    <n v="0"/>
    <n v="0"/>
    <m/>
    <n v="0"/>
    <n v="0"/>
    <n v="31"/>
    <n v="66"/>
    <m/>
    <n v="29.165467625899282"/>
    <n v="-6.5179856115107881"/>
    <n v="-41.050359712230211"/>
    <n v="-87.093525179856115"/>
    <m/>
  </r>
  <r>
    <n v="200000395"/>
    <x v="209"/>
    <x v="1"/>
    <m/>
    <x v="1"/>
    <x v="14"/>
    <x v="11"/>
    <n v="162.58000000000001"/>
    <s v="Sharon Bibbo"/>
    <x v="9"/>
    <n v="0"/>
    <n v="0"/>
    <n v="0"/>
    <n v="0"/>
    <m/>
    <n v="0"/>
    <n v="0"/>
    <n v="0"/>
    <n v="0"/>
    <n v="0"/>
    <n v="0"/>
    <n v="0"/>
    <n v="0"/>
    <n v="0"/>
    <n v="0"/>
    <n v="0"/>
    <n v="0"/>
    <n v="0"/>
    <n v="0"/>
    <m/>
    <n v="0"/>
    <n v="0"/>
    <n v="31"/>
    <n v="66"/>
    <m/>
    <n v="59.165467625899282"/>
    <n v="58.482014388489212"/>
    <n v="53.949640287769782"/>
    <n v="47.906474820143877"/>
    <m/>
  </r>
  <r>
    <n v="200000395"/>
    <x v="209"/>
    <x v="1"/>
    <m/>
    <x v="1"/>
    <x v="14"/>
    <x v="11"/>
    <n v="162.58000000000001"/>
    <s v="Sharon Bibbo"/>
    <x v="10"/>
    <n v="0"/>
    <n v="0"/>
    <n v="0"/>
    <n v="0"/>
    <n v="0"/>
    <n v="0"/>
    <n v="0"/>
    <n v="0"/>
    <n v="0"/>
    <n v="0"/>
    <n v="0"/>
    <n v="0"/>
    <n v="0"/>
    <n v="0"/>
    <n v="0"/>
    <n v="0"/>
    <n v="0"/>
    <n v="0"/>
    <n v="0"/>
    <m/>
    <n v="0"/>
    <n v="0"/>
    <n v="5039.9800000000005"/>
    <n v="10730.28"/>
    <m/>
    <n v="9619.1217266187068"/>
    <n v="9508.0058992805771"/>
    <n v="8771.1325179856121"/>
    <n v="7788.6346762589919"/>
    <m/>
  </r>
  <r>
    <n v="200000395"/>
    <x v="209"/>
    <x v="1"/>
    <m/>
    <x v="1"/>
    <x v="14"/>
    <x v="11"/>
    <n v="162.58000000000001"/>
    <s v="Sharon Bibbo"/>
    <x v="11"/>
    <m/>
    <m/>
    <m/>
    <m/>
    <m/>
    <m/>
    <m/>
    <m/>
    <m/>
    <n v="0"/>
    <n v="0"/>
    <n v="0"/>
    <n v="0"/>
    <n v="0"/>
    <n v="0"/>
    <n v="0"/>
    <n v="0"/>
    <n v="0"/>
    <n v="0"/>
    <m/>
    <n v="0"/>
    <n v="0"/>
    <n v="5039.9800000000005"/>
    <n v="10730.28"/>
    <m/>
    <n v="4741.7217266187054"/>
    <n v="0"/>
    <n v="0"/>
    <n v="0"/>
    <m/>
  </r>
  <r>
    <n v="200000395"/>
    <x v="209"/>
    <x v="1"/>
    <m/>
    <x v="1"/>
    <x v="14"/>
    <x v="11"/>
    <n v="162.58000000000001"/>
    <s v="Sharon Bibbo"/>
    <x v="12"/>
    <m/>
    <m/>
    <m/>
    <m/>
    <m/>
    <m/>
    <m/>
    <m/>
    <m/>
    <m/>
    <n v="0"/>
    <n v="0"/>
    <n v="0"/>
    <n v="0"/>
    <n v="0"/>
    <n v="0"/>
    <n v="0"/>
    <n v="0"/>
    <n v="0"/>
    <n v="0"/>
    <n v="0"/>
    <n v="0"/>
    <n v="0"/>
    <n v="70"/>
    <n v="0"/>
    <n v="30"/>
    <n v="35"/>
    <n v="30"/>
    <n v="40"/>
    <n v="0"/>
  </r>
  <r>
    <n v="205000918"/>
    <x v="210"/>
    <x v="1"/>
    <m/>
    <x v="3"/>
    <x v="8"/>
    <x v="11"/>
    <n v="162.33000000000001"/>
    <s v="Sharon Bibbo"/>
    <x v="0"/>
    <m/>
    <m/>
    <m/>
    <m/>
    <m/>
    <m/>
    <m/>
    <m/>
    <m/>
    <n v="0"/>
    <n v="0"/>
    <n v="0"/>
    <n v="0"/>
    <n v="0"/>
    <n v="0"/>
    <n v="0"/>
    <n v="0"/>
    <n v="0"/>
    <n v="0"/>
    <m/>
    <n v="0"/>
    <n v="0"/>
    <n v="0"/>
    <n v="0"/>
    <m/>
    <n v="-8"/>
    <n v="-8"/>
    <n v="-8"/>
    <n v="-8"/>
    <m/>
  </r>
  <r>
    <n v="205000918"/>
    <x v="210"/>
    <x v="1"/>
    <m/>
    <x v="3"/>
    <x v="8"/>
    <x v="11"/>
    <n v="162.33000000000001"/>
    <s v="Sharon Bibbo"/>
    <x v="1"/>
    <m/>
    <m/>
    <m/>
    <m/>
    <m/>
    <m/>
    <m/>
    <m/>
    <m/>
    <n v="0"/>
    <n v="0"/>
    <n v="0"/>
    <n v="0"/>
    <n v="0"/>
    <n v="0"/>
    <n v="0"/>
    <n v="0"/>
    <n v="0"/>
    <n v="0"/>
    <m/>
    <n v="0"/>
    <n v="0"/>
    <n v="0"/>
    <n v="0"/>
    <m/>
    <n v="0"/>
    <n v="0"/>
    <n v="0"/>
    <n v="0"/>
    <m/>
  </r>
  <r>
    <n v="205000918"/>
    <x v="210"/>
    <x v="1"/>
    <m/>
    <x v="3"/>
    <x v="8"/>
    <x v="11"/>
    <n v="162.33000000000001"/>
    <s v="Sharon Bibbo"/>
    <x v="2"/>
    <m/>
    <m/>
    <m/>
    <m/>
    <m/>
    <m/>
    <m/>
    <m/>
    <m/>
    <n v="0"/>
    <n v="0"/>
    <n v="0"/>
    <n v="0"/>
    <n v="0"/>
    <n v="0"/>
    <n v="0"/>
    <n v="0"/>
    <n v="0"/>
    <n v="0"/>
    <n v="0"/>
    <n v="0"/>
    <n v="0"/>
    <n v="0"/>
    <n v="18"/>
    <n v="0"/>
    <n v="0"/>
    <n v="0"/>
    <n v="0"/>
    <n v="0"/>
    <n v="0"/>
  </r>
  <r>
    <n v="205000918"/>
    <x v="210"/>
    <x v="1"/>
    <m/>
    <x v="3"/>
    <x v="8"/>
    <x v="11"/>
    <n v="162.33000000000001"/>
    <s v="Sharon Bibbo"/>
    <x v="3"/>
    <n v="0"/>
    <n v="0"/>
    <n v="0"/>
    <n v="0"/>
    <m/>
    <n v="0"/>
    <n v="0"/>
    <n v="0"/>
    <n v="0"/>
    <m/>
    <n v="0"/>
    <n v="0"/>
    <n v="0"/>
    <n v="0"/>
    <n v="0"/>
    <n v="0"/>
    <n v="0"/>
    <n v="0"/>
    <n v="0"/>
    <n v="0"/>
    <n v="0"/>
    <n v="0"/>
    <n v="0"/>
    <n v="0"/>
    <n v="0"/>
    <n v="8"/>
    <n v="8"/>
    <n v="8"/>
    <n v="8"/>
    <n v="0"/>
  </r>
  <r>
    <n v="205000918"/>
    <x v="210"/>
    <x v="1"/>
    <m/>
    <x v="3"/>
    <x v="8"/>
    <x v="11"/>
    <n v="162.33000000000001"/>
    <s v="Sharon Bibbo"/>
    <x v="4"/>
    <m/>
    <m/>
    <m/>
    <m/>
    <m/>
    <m/>
    <m/>
    <m/>
    <m/>
    <n v="0"/>
    <n v="0"/>
    <n v="0"/>
    <n v="0"/>
    <n v="0"/>
    <n v="0"/>
    <n v="0"/>
    <n v="0"/>
    <n v="0"/>
    <n v="0"/>
    <n v="0"/>
    <n v="0"/>
    <n v="0"/>
    <n v="0"/>
    <n v="18"/>
    <n v="0"/>
    <n v="8"/>
    <n v="8"/>
    <n v="8"/>
    <n v="8"/>
    <n v="0"/>
  </r>
  <r>
    <n v="205000918"/>
    <x v="210"/>
    <x v="1"/>
    <m/>
    <x v="3"/>
    <x v="8"/>
    <x v="11"/>
    <n v="162.33000000000001"/>
    <s v="Sharon Bibbo"/>
    <x v="5"/>
    <n v="0"/>
    <n v="0"/>
    <n v="0"/>
    <n v="0"/>
    <m/>
    <n v="0"/>
    <n v="0"/>
    <n v="0"/>
    <n v="0"/>
    <n v="0"/>
    <n v="0"/>
    <n v="0"/>
    <n v="0"/>
    <n v="0"/>
    <n v="0"/>
    <n v="0"/>
    <n v="0"/>
    <n v="0"/>
    <n v="0"/>
    <n v="0"/>
    <n v="0"/>
    <n v="0"/>
    <n v="0"/>
    <n v="1"/>
    <n v="0"/>
    <m/>
    <m/>
    <m/>
    <m/>
    <n v="0"/>
  </r>
  <r>
    <n v="205000918"/>
    <x v="210"/>
    <x v="1"/>
    <m/>
    <x v="3"/>
    <x v="8"/>
    <x v="11"/>
    <n v="162.33000000000001"/>
    <s v="Sharon Bibbo"/>
    <x v="6"/>
    <n v="0"/>
    <n v="0"/>
    <n v="0"/>
    <n v="0"/>
    <n v="0"/>
    <n v="0"/>
    <n v="0"/>
    <n v="0"/>
    <n v="0"/>
    <n v="0"/>
    <n v="0"/>
    <n v="0"/>
    <n v="0"/>
    <n v="0"/>
    <n v="0"/>
    <n v="0"/>
    <n v="0"/>
    <n v="0"/>
    <n v="0"/>
    <n v="0"/>
    <n v="0"/>
    <n v="0"/>
    <n v="0"/>
    <n v="0"/>
    <m/>
    <n v="0"/>
    <n v="0"/>
    <n v="0"/>
    <n v="0"/>
    <m/>
  </r>
  <r>
    <n v="205000918"/>
    <x v="210"/>
    <x v="1"/>
    <m/>
    <x v="3"/>
    <x v="8"/>
    <x v="11"/>
    <n v="162.33000000000001"/>
    <s v="Sharon Bibbo"/>
    <x v="7"/>
    <m/>
    <m/>
    <m/>
    <m/>
    <m/>
    <m/>
    <m/>
    <m/>
    <m/>
    <m/>
    <m/>
    <m/>
    <m/>
    <m/>
    <m/>
    <n v="0"/>
    <n v="0"/>
    <n v="0"/>
    <n v="0"/>
    <n v="0"/>
    <n v="0"/>
    <n v="0"/>
    <n v="0"/>
    <n v="9"/>
    <n v="0"/>
    <n v="0"/>
    <n v="0"/>
    <n v="0"/>
    <n v="0"/>
    <n v="0"/>
  </r>
  <r>
    <n v="205000918"/>
    <x v="210"/>
    <x v="1"/>
    <m/>
    <x v="3"/>
    <x v="8"/>
    <x v="11"/>
    <n v="162.33000000000001"/>
    <s v="Sharon Bibbo"/>
    <x v="8"/>
    <n v="0"/>
    <n v="0"/>
    <n v="0"/>
    <n v="0"/>
    <m/>
    <n v="0"/>
    <n v="0"/>
    <n v="0"/>
    <n v="0"/>
    <n v="0"/>
    <n v="0"/>
    <n v="0"/>
    <n v="0"/>
    <n v="0"/>
    <n v="0"/>
    <n v="0"/>
    <n v="0"/>
    <n v="0"/>
    <n v="0"/>
    <m/>
    <n v="0"/>
    <n v="0"/>
    <n v="0"/>
    <n v="13"/>
    <m/>
    <n v="13"/>
    <n v="13"/>
    <n v="13"/>
    <n v="13"/>
    <m/>
  </r>
  <r>
    <n v="205000918"/>
    <x v="210"/>
    <x v="1"/>
    <m/>
    <x v="3"/>
    <x v="8"/>
    <x v="11"/>
    <n v="162.33000000000001"/>
    <s v="Sharon Bibbo"/>
    <x v="9"/>
    <n v="0"/>
    <n v="0"/>
    <n v="0"/>
    <n v="0"/>
    <m/>
    <n v="0"/>
    <n v="0"/>
    <n v="0"/>
    <n v="0"/>
    <n v="0"/>
    <n v="0"/>
    <n v="0"/>
    <n v="0"/>
    <n v="0"/>
    <n v="0"/>
    <n v="0"/>
    <n v="0"/>
    <n v="0"/>
    <n v="0"/>
    <m/>
    <n v="0"/>
    <n v="0"/>
    <n v="0"/>
    <n v="13"/>
    <m/>
    <n v="21"/>
    <n v="29"/>
    <n v="37"/>
    <n v="45"/>
    <m/>
  </r>
  <r>
    <n v="205000918"/>
    <x v="210"/>
    <x v="1"/>
    <m/>
    <x v="3"/>
    <x v="8"/>
    <x v="11"/>
    <n v="162.33000000000001"/>
    <s v="Sharon Bibbo"/>
    <x v="10"/>
    <n v="0"/>
    <n v="0"/>
    <n v="0"/>
    <n v="0"/>
    <n v="0"/>
    <n v="0"/>
    <n v="0"/>
    <n v="0"/>
    <n v="0"/>
    <n v="0"/>
    <n v="0"/>
    <n v="0"/>
    <n v="0"/>
    <n v="0"/>
    <n v="0"/>
    <n v="0"/>
    <n v="0"/>
    <n v="0"/>
    <n v="0"/>
    <m/>
    <n v="0"/>
    <n v="0"/>
    <n v="0"/>
    <n v="2110.29"/>
    <m/>
    <n v="3408.9300000000003"/>
    <n v="4707.5700000000006"/>
    <n v="6006.21"/>
    <n v="7304.85"/>
    <m/>
  </r>
  <r>
    <n v="205000918"/>
    <x v="210"/>
    <x v="1"/>
    <m/>
    <x v="3"/>
    <x v="8"/>
    <x v="11"/>
    <n v="162.33000000000001"/>
    <s v="Sharon Bibbo"/>
    <x v="11"/>
    <m/>
    <m/>
    <m/>
    <m/>
    <m/>
    <m/>
    <m/>
    <m/>
    <m/>
    <n v="0"/>
    <n v="0"/>
    <n v="0"/>
    <n v="0"/>
    <n v="0"/>
    <n v="0"/>
    <n v="0"/>
    <n v="0"/>
    <n v="0"/>
    <n v="0"/>
    <m/>
    <n v="0"/>
    <n v="0"/>
    <n v="0"/>
    <n v="2110.29"/>
    <m/>
    <n v="2110.29"/>
    <n v="2110.29"/>
    <n v="2110.29"/>
    <n v="2110.29"/>
    <m/>
  </r>
  <r>
    <n v="205000918"/>
    <x v="210"/>
    <x v="1"/>
    <m/>
    <x v="3"/>
    <x v="8"/>
    <x v="11"/>
    <n v="162.33000000000001"/>
    <s v="Sharon Bibbo"/>
    <x v="12"/>
    <m/>
    <m/>
    <m/>
    <m/>
    <m/>
    <m/>
    <m/>
    <m/>
    <m/>
    <m/>
    <n v="0"/>
    <n v="0"/>
    <n v="0"/>
    <n v="0"/>
    <n v="0"/>
    <n v="0"/>
    <n v="0"/>
    <n v="0"/>
    <n v="0"/>
    <n v="0"/>
    <n v="0"/>
    <n v="0"/>
    <n v="0"/>
    <n v="18"/>
    <n v="0"/>
    <n v="8"/>
    <n v="8"/>
    <n v="8"/>
    <n v="8"/>
    <n v="0"/>
  </r>
  <r>
    <n v="200000330"/>
    <x v="211"/>
    <x v="1"/>
    <m/>
    <x v="1"/>
    <x v="14"/>
    <x v="11"/>
    <n v="260.81"/>
    <s v="Sharon Bibbo"/>
    <x v="0"/>
    <m/>
    <m/>
    <m/>
    <m/>
    <m/>
    <m/>
    <m/>
    <m/>
    <m/>
    <n v="0"/>
    <n v="0"/>
    <n v="0"/>
    <n v="0"/>
    <n v="0"/>
    <n v="0"/>
    <n v="0"/>
    <n v="0"/>
    <n v="0"/>
    <n v="0"/>
    <m/>
    <n v="0"/>
    <n v="0"/>
    <n v="0"/>
    <n v="0"/>
    <m/>
    <n v="-30"/>
    <n v="-40"/>
    <n v="-50"/>
    <n v="-50"/>
    <m/>
  </r>
  <r>
    <n v="200000330"/>
    <x v="211"/>
    <x v="1"/>
    <m/>
    <x v="1"/>
    <x v="14"/>
    <x v="11"/>
    <n v="260.81"/>
    <s v="Sharon Bibbo"/>
    <x v="1"/>
    <m/>
    <m/>
    <m/>
    <m/>
    <m/>
    <m/>
    <m/>
    <m/>
    <m/>
    <n v="0"/>
    <n v="0"/>
    <n v="0"/>
    <n v="0"/>
    <n v="0"/>
    <n v="0"/>
    <n v="0"/>
    <n v="0"/>
    <n v="0"/>
    <n v="0"/>
    <m/>
    <n v="0"/>
    <n v="0"/>
    <n v="0"/>
    <n v="0"/>
    <m/>
    <n v="10"/>
    <n v="20"/>
    <n v="30"/>
    <n v="25"/>
    <m/>
  </r>
  <r>
    <n v="200000330"/>
    <x v="211"/>
    <x v="1"/>
    <m/>
    <x v="1"/>
    <x v="14"/>
    <x v="11"/>
    <n v="260.81"/>
    <s v="Sharon Bibbo"/>
    <x v="2"/>
    <m/>
    <m/>
    <m/>
    <m/>
    <m/>
    <m/>
    <m/>
    <m/>
    <m/>
    <n v="0"/>
    <n v="0"/>
    <n v="0"/>
    <n v="0"/>
    <n v="0"/>
    <n v="0"/>
    <n v="0"/>
    <n v="0"/>
    <n v="0"/>
    <n v="0"/>
    <n v="0"/>
    <n v="0"/>
    <n v="0"/>
    <n v="0"/>
    <n v="70"/>
    <n v="0"/>
    <n v="0"/>
    <n v="0"/>
    <n v="0"/>
    <n v="0"/>
    <n v="0"/>
  </r>
  <r>
    <n v="200000330"/>
    <x v="211"/>
    <x v="1"/>
    <m/>
    <x v="1"/>
    <x v="14"/>
    <x v="11"/>
    <n v="260.81"/>
    <s v="Sharon Bibbo"/>
    <x v="3"/>
    <n v="0"/>
    <n v="0"/>
    <n v="0"/>
    <n v="0"/>
    <m/>
    <n v="0"/>
    <n v="0"/>
    <n v="0"/>
    <n v="0"/>
    <m/>
    <n v="0"/>
    <n v="0"/>
    <n v="0"/>
    <n v="0"/>
    <n v="0"/>
    <n v="0"/>
    <n v="0"/>
    <n v="0"/>
    <n v="0"/>
    <n v="0"/>
    <n v="0"/>
    <n v="0"/>
    <n v="0"/>
    <n v="0"/>
    <n v="0"/>
    <n v="20"/>
    <n v="20"/>
    <n v="20"/>
    <n v="25"/>
    <n v="0"/>
  </r>
  <r>
    <n v="200000330"/>
    <x v="211"/>
    <x v="1"/>
    <m/>
    <x v="1"/>
    <x v="14"/>
    <x v="11"/>
    <n v="260.81"/>
    <s v="Sharon Bibbo"/>
    <x v="4"/>
    <m/>
    <m/>
    <m/>
    <m/>
    <m/>
    <m/>
    <m/>
    <m/>
    <m/>
    <n v="0"/>
    <n v="0"/>
    <n v="0"/>
    <n v="0"/>
    <n v="0"/>
    <n v="0"/>
    <n v="0"/>
    <n v="0"/>
    <n v="0"/>
    <n v="0"/>
    <n v="0"/>
    <n v="0"/>
    <n v="0"/>
    <n v="0"/>
    <n v="70"/>
    <n v="0"/>
    <n v="20"/>
    <n v="20"/>
    <n v="20"/>
    <n v="25"/>
    <n v="0"/>
  </r>
  <r>
    <n v="200000330"/>
    <x v="211"/>
    <x v="1"/>
    <m/>
    <x v="1"/>
    <x v="14"/>
    <x v="11"/>
    <n v="260.81"/>
    <s v="Sharon Bibbo"/>
    <x v="5"/>
    <n v="0"/>
    <n v="0"/>
    <n v="0"/>
    <n v="0"/>
    <m/>
    <n v="0"/>
    <n v="0"/>
    <n v="0"/>
    <n v="0"/>
    <n v="0"/>
    <n v="0"/>
    <n v="0"/>
    <n v="0"/>
    <n v="0"/>
    <n v="0"/>
    <n v="0"/>
    <n v="0"/>
    <n v="0"/>
    <n v="0"/>
    <n v="0"/>
    <n v="0"/>
    <n v="0"/>
    <n v="1"/>
    <n v="38"/>
    <n v="0"/>
    <n v="44.89208633093525"/>
    <n v="43.489208633093519"/>
    <n v="42.086330935251794"/>
    <n v="56.115107913669057"/>
    <n v="0"/>
  </r>
  <r>
    <n v="200000330"/>
    <x v="211"/>
    <x v="1"/>
    <m/>
    <x v="1"/>
    <x v="14"/>
    <x v="11"/>
    <n v="260.81"/>
    <s v="Sharon Bibbo"/>
    <x v="6"/>
    <n v="0"/>
    <n v="0"/>
    <n v="0"/>
    <n v="0"/>
    <n v="0"/>
    <n v="0"/>
    <n v="0"/>
    <n v="0"/>
    <n v="0"/>
    <n v="0"/>
    <n v="0"/>
    <n v="0"/>
    <n v="0"/>
    <n v="0"/>
    <n v="0"/>
    <n v="0"/>
    <n v="0"/>
    <n v="0"/>
    <n v="0"/>
    <n v="0"/>
    <n v="0"/>
    <n v="0"/>
    <n v="0"/>
    <n v="0"/>
    <m/>
    <n v="5"/>
    <n v="0"/>
    <n v="0"/>
    <n v="0"/>
    <m/>
  </r>
  <r>
    <n v="200000330"/>
    <x v="211"/>
    <x v="1"/>
    <m/>
    <x v="1"/>
    <x v="14"/>
    <x v="11"/>
    <n v="260.81"/>
    <s v="Sharon Bibbo"/>
    <x v="7"/>
    <m/>
    <m/>
    <m/>
    <m/>
    <m/>
    <m/>
    <m/>
    <m/>
    <m/>
    <m/>
    <m/>
    <m/>
    <m/>
    <m/>
    <m/>
    <n v="0"/>
    <n v="0"/>
    <n v="0"/>
    <n v="0"/>
    <n v="0"/>
    <n v="0"/>
    <n v="0"/>
    <n v="0"/>
    <n v="43"/>
    <n v="0"/>
    <n v="0"/>
    <n v="0"/>
    <n v="0"/>
    <n v="0"/>
    <n v="0"/>
  </r>
  <r>
    <n v="200000330"/>
    <x v="211"/>
    <x v="1"/>
    <m/>
    <x v="1"/>
    <x v="14"/>
    <x v="11"/>
    <n v="260.81"/>
    <s v="Sharon Bibbo"/>
    <x v="8"/>
    <n v="0"/>
    <n v="0"/>
    <n v="0"/>
    <n v="0"/>
    <m/>
    <n v="0"/>
    <n v="0"/>
    <n v="0"/>
    <n v="0"/>
    <n v="0"/>
    <n v="0"/>
    <n v="0"/>
    <n v="0"/>
    <n v="0"/>
    <n v="0"/>
    <n v="0"/>
    <n v="0"/>
    <n v="0"/>
    <n v="0"/>
    <m/>
    <n v="0"/>
    <n v="0"/>
    <n v="31"/>
    <n v="64"/>
    <m/>
    <n v="19.10791366906475"/>
    <n v="-24.381294964028768"/>
    <n v="-66.467625899280563"/>
    <n v="-122.58273381294961"/>
    <m/>
  </r>
  <r>
    <n v="200000330"/>
    <x v="211"/>
    <x v="1"/>
    <m/>
    <x v="1"/>
    <x v="14"/>
    <x v="11"/>
    <n v="260.81"/>
    <s v="Sharon Bibbo"/>
    <x v="9"/>
    <n v="0"/>
    <n v="0"/>
    <n v="0"/>
    <n v="0"/>
    <m/>
    <n v="0"/>
    <n v="0"/>
    <n v="0"/>
    <n v="0"/>
    <n v="0"/>
    <n v="0"/>
    <n v="0"/>
    <n v="0"/>
    <n v="0"/>
    <n v="0"/>
    <n v="0"/>
    <n v="0"/>
    <n v="0"/>
    <n v="0"/>
    <m/>
    <n v="0"/>
    <n v="0"/>
    <n v="31"/>
    <n v="64"/>
    <m/>
    <n v="49.10791366906475"/>
    <n v="45.618705035971225"/>
    <n v="53.532374100719437"/>
    <n v="47.41726618705038"/>
    <m/>
  </r>
  <r>
    <n v="200000330"/>
    <x v="211"/>
    <x v="1"/>
    <m/>
    <x v="1"/>
    <x v="14"/>
    <x v="11"/>
    <n v="260.81"/>
    <s v="Sharon Bibbo"/>
    <x v="10"/>
    <n v="0"/>
    <n v="0"/>
    <n v="0"/>
    <n v="0"/>
    <n v="0"/>
    <n v="0"/>
    <n v="0"/>
    <n v="0"/>
    <n v="0"/>
    <n v="0"/>
    <n v="0"/>
    <n v="0"/>
    <n v="0"/>
    <n v="0"/>
    <n v="0"/>
    <n v="0"/>
    <n v="0"/>
    <n v="0"/>
    <n v="0"/>
    <m/>
    <n v="0"/>
    <n v="0"/>
    <n v="8085.11"/>
    <n v="16691.84"/>
    <m/>
    <n v="12807.834964028778"/>
    <n v="11897.814460431655"/>
    <n v="13961.778489208637"/>
    <n v="12366.89719424461"/>
    <m/>
  </r>
  <r>
    <n v="200000330"/>
    <x v="211"/>
    <x v="1"/>
    <m/>
    <x v="1"/>
    <x v="14"/>
    <x v="11"/>
    <n v="260.81"/>
    <s v="Sharon Bibbo"/>
    <x v="11"/>
    <m/>
    <m/>
    <m/>
    <m/>
    <m/>
    <m/>
    <m/>
    <m/>
    <m/>
    <n v="0"/>
    <n v="0"/>
    <n v="0"/>
    <n v="0"/>
    <n v="0"/>
    <n v="0"/>
    <n v="0"/>
    <n v="0"/>
    <n v="0"/>
    <n v="0"/>
    <m/>
    <n v="0"/>
    <n v="0"/>
    <n v="8085.11"/>
    <n v="16691.84"/>
    <m/>
    <n v="4983.5349640287777"/>
    <n v="0"/>
    <n v="0"/>
    <n v="0"/>
    <m/>
  </r>
  <r>
    <n v="200000330"/>
    <x v="211"/>
    <x v="1"/>
    <m/>
    <x v="1"/>
    <x v="14"/>
    <x v="11"/>
    <n v="260.81"/>
    <s v="Sharon Bibbo"/>
    <x v="12"/>
    <m/>
    <m/>
    <m/>
    <m/>
    <m/>
    <m/>
    <m/>
    <m/>
    <m/>
    <m/>
    <n v="0"/>
    <n v="0"/>
    <n v="0"/>
    <n v="0"/>
    <n v="0"/>
    <n v="0"/>
    <n v="0"/>
    <n v="0"/>
    <n v="0"/>
    <n v="0"/>
    <n v="0"/>
    <n v="0"/>
    <n v="0"/>
    <n v="70"/>
    <n v="0"/>
    <n v="30"/>
    <n v="40"/>
    <n v="50"/>
    <n v="50"/>
    <n v="0"/>
  </r>
  <r>
    <n v="186007222"/>
    <x v="212"/>
    <x v="0"/>
    <m/>
    <x v="0"/>
    <x v="6"/>
    <x v="15"/>
    <n v="51792.68"/>
    <s v="Stephen Connor"/>
    <x v="0"/>
    <m/>
    <m/>
    <m/>
    <m/>
    <m/>
    <m/>
    <m/>
    <m/>
    <m/>
    <n v="0"/>
    <n v="0"/>
    <n v="0"/>
    <n v="0"/>
    <n v="0"/>
    <n v="0"/>
    <n v="0"/>
    <n v="0"/>
    <n v="0"/>
    <n v="0"/>
    <m/>
    <n v="0"/>
    <n v="0"/>
    <n v="0"/>
    <n v="0"/>
    <m/>
    <n v="-6"/>
    <n v="-5"/>
    <n v="-5"/>
    <n v="-5"/>
    <m/>
  </r>
  <r>
    <n v="186007222"/>
    <x v="212"/>
    <x v="0"/>
    <m/>
    <x v="0"/>
    <x v="6"/>
    <x v="15"/>
    <n v="51792.68"/>
    <s v="Stephen Connor"/>
    <x v="1"/>
    <m/>
    <m/>
    <m/>
    <m/>
    <m/>
    <m/>
    <m/>
    <m/>
    <m/>
    <n v="0"/>
    <n v="0"/>
    <n v="0"/>
    <n v="0"/>
    <n v="0"/>
    <n v="0"/>
    <n v="0"/>
    <n v="0"/>
    <n v="0"/>
    <n v="0"/>
    <m/>
    <n v="0"/>
    <n v="0"/>
    <n v="0"/>
    <n v="0"/>
    <m/>
    <n v="0"/>
    <n v="0"/>
    <n v="0"/>
    <n v="0"/>
    <m/>
  </r>
  <r>
    <n v="186007222"/>
    <x v="212"/>
    <x v="0"/>
    <m/>
    <x v="0"/>
    <x v="6"/>
    <x v="15"/>
    <n v="51792.68"/>
    <s v="Stephen Connor"/>
    <x v="2"/>
    <m/>
    <m/>
    <m/>
    <m/>
    <m/>
    <m/>
    <m/>
    <m/>
    <m/>
    <n v="0"/>
    <n v="0"/>
    <n v="0"/>
    <n v="0"/>
    <n v="0"/>
    <n v="0"/>
    <n v="0"/>
    <n v="0"/>
    <n v="0"/>
    <n v="0"/>
    <n v="0"/>
    <n v="0"/>
    <n v="0"/>
    <n v="0"/>
    <n v="14"/>
    <n v="0"/>
    <n v="0"/>
    <n v="0"/>
    <n v="0"/>
    <n v="0"/>
    <n v="0"/>
  </r>
  <r>
    <n v="186007222"/>
    <x v="212"/>
    <x v="0"/>
    <m/>
    <x v="0"/>
    <x v="6"/>
    <x v="15"/>
    <n v="51792.68"/>
    <s v="Stephen Connor"/>
    <x v="3"/>
    <n v="0"/>
    <n v="0"/>
    <n v="0"/>
    <n v="0"/>
    <m/>
    <n v="0"/>
    <n v="0"/>
    <n v="0"/>
    <n v="0"/>
    <m/>
    <n v="0"/>
    <n v="0"/>
    <n v="0"/>
    <n v="0"/>
    <n v="0"/>
    <n v="0"/>
    <n v="0"/>
    <n v="0"/>
    <n v="0"/>
    <n v="0"/>
    <n v="0"/>
    <n v="0"/>
    <n v="0"/>
    <n v="0"/>
    <n v="0"/>
    <n v="6"/>
    <n v="5"/>
    <n v="5"/>
    <n v="5"/>
    <n v="0"/>
  </r>
  <r>
    <n v="186007222"/>
    <x v="212"/>
    <x v="0"/>
    <m/>
    <x v="0"/>
    <x v="6"/>
    <x v="15"/>
    <n v="51792.68"/>
    <s v="Stephen Connor"/>
    <x v="4"/>
    <m/>
    <m/>
    <m/>
    <m/>
    <m/>
    <m/>
    <m/>
    <m/>
    <m/>
    <n v="0"/>
    <n v="0"/>
    <n v="0"/>
    <n v="0"/>
    <n v="0"/>
    <n v="0"/>
    <n v="0"/>
    <n v="0"/>
    <n v="0"/>
    <n v="0"/>
    <n v="0"/>
    <n v="0"/>
    <n v="0"/>
    <n v="0"/>
    <n v="14"/>
    <n v="0"/>
    <n v="6"/>
    <n v="5"/>
    <n v="5"/>
    <n v="5"/>
    <n v="0"/>
  </r>
  <r>
    <n v="186007222"/>
    <x v="212"/>
    <x v="0"/>
    <m/>
    <x v="0"/>
    <x v="6"/>
    <x v="15"/>
    <n v="51792.68"/>
    <s v="Stephen Connor"/>
    <x v="5"/>
    <n v="0"/>
    <n v="0"/>
    <n v="0"/>
    <n v="0"/>
    <m/>
    <n v="0"/>
    <n v="0"/>
    <n v="0"/>
    <n v="0"/>
    <n v="0"/>
    <n v="0"/>
    <n v="0"/>
    <n v="0"/>
    <n v="0"/>
    <n v="0"/>
    <n v="0"/>
    <n v="0"/>
    <n v="0"/>
    <n v="0"/>
    <n v="0"/>
    <n v="0"/>
    <n v="0"/>
    <n v="9"/>
    <n v="15"/>
    <n v="0"/>
    <n v="5"/>
    <n v="5"/>
    <n v="5"/>
    <n v="3"/>
    <n v="0"/>
  </r>
  <r>
    <n v="186007222"/>
    <x v="212"/>
    <x v="0"/>
    <m/>
    <x v="0"/>
    <x v="6"/>
    <x v="15"/>
    <n v="51792.68"/>
    <s v="Stephen Connor"/>
    <x v="6"/>
    <n v="0"/>
    <n v="0"/>
    <n v="0"/>
    <n v="0"/>
    <n v="0"/>
    <n v="0"/>
    <n v="0"/>
    <n v="0"/>
    <n v="0"/>
    <n v="0"/>
    <n v="0"/>
    <n v="0"/>
    <n v="0"/>
    <n v="0"/>
    <n v="0"/>
    <n v="0"/>
    <n v="0"/>
    <n v="0"/>
    <n v="0"/>
    <n v="0"/>
    <n v="0"/>
    <n v="0"/>
    <n v="3"/>
    <n v="3"/>
    <m/>
    <n v="2"/>
    <n v="0"/>
    <n v="0"/>
    <n v="0"/>
    <m/>
  </r>
  <r>
    <n v="186007222"/>
    <x v="212"/>
    <x v="0"/>
    <m/>
    <x v="0"/>
    <x v="6"/>
    <x v="15"/>
    <n v="51792.68"/>
    <s v="Stephen Connor"/>
    <x v="7"/>
    <m/>
    <m/>
    <m/>
    <m/>
    <m/>
    <m/>
    <m/>
    <m/>
    <m/>
    <m/>
    <m/>
    <m/>
    <m/>
    <m/>
    <m/>
    <n v="0"/>
    <n v="0"/>
    <n v="0"/>
    <n v="0"/>
    <n v="0"/>
    <n v="0"/>
    <n v="0"/>
    <n v="0"/>
    <n v="14"/>
    <n v="0"/>
    <n v="0"/>
    <n v="0"/>
    <n v="0"/>
    <n v="0"/>
    <n v="0"/>
  </r>
  <r>
    <n v="186007222"/>
    <x v="212"/>
    <x v="0"/>
    <m/>
    <x v="0"/>
    <x v="6"/>
    <x v="15"/>
    <n v="51792.68"/>
    <s v="Stephen Connor"/>
    <x v="8"/>
    <n v="0"/>
    <n v="0"/>
    <n v="0"/>
    <n v="0"/>
    <m/>
    <n v="0"/>
    <n v="0"/>
    <n v="0"/>
    <n v="0"/>
    <n v="0"/>
    <n v="0"/>
    <n v="0"/>
    <n v="0"/>
    <n v="0"/>
    <n v="0"/>
    <n v="0"/>
    <n v="0"/>
    <n v="0"/>
    <n v="0"/>
    <m/>
    <n v="0"/>
    <n v="0"/>
    <n v="0"/>
    <n v="0"/>
    <m/>
    <n v="-5"/>
    <n v="-10"/>
    <n v="-15"/>
    <n v="-18"/>
    <m/>
  </r>
  <r>
    <n v="186007222"/>
    <x v="212"/>
    <x v="0"/>
    <m/>
    <x v="0"/>
    <x v="6"/>
    <x v="15"/>
    <n v="51792.68"/>
    <s v="Stephen Connor"/>
    <x v="9"/>
    <n v="0"/>
    <n v="0"/>
    <n v="0"/>
    <n v="0"/>
    <m/>
    <n v="0"/>
    <n v="0"/>
    <n v="0"/>
    <n v="0"/>
    <n v="0"/>
    <n v="0"/>
    <n v="0"/>
    <n v="0"/>
    <n v="0"/>
    <n v="0"/>
    <n v="0"/>
    <n v="0"/>
    <n v="0"/>
    <n v="0"/>
    <m/>
    <n v="0"/>
    <n v="0"/>
    <n v="0"/>
    <n v="0"/>
    <m/>
    <n v="1"/>
    <n v="1"/>
    <n v="1"/>
    <n v="3"/>
    <m/>
  </r>
  <r>
    <n v="186007222"/>
    <x v="212"/>
    <x v="0"/>
    <m/>
    <x v="0"/>
    <x v="6"/>
    <x v="15"/>
    <n v="51792.68"/>
    <s v="Stephen Connor"/>
    <x v="10"/>
    <n v="0"/>
    <n v="0"/>
    <n v="0"/>
    <n v="0"/>
    <n v="0"/>
    <n v="0"/>
    <n v="0"/>
    <n v="0"/>
    <n v="0"/>
    <n v="0"/>
    <n v="0"/>
    <n v="0"/>
    <n v="0"/>
    <n v="0"/>
    <n v="0"/>
    <n v="0"/>
    <n v="0"/>
    <n v="0"/>
    <n v="0"/>
    <m/>
    <n v="0"/>
    <n v="0"/>
    <n v="0"/>
    <n v="0"/>
    <m/>
    <n v="51792.68"/>
    <n v="51792.68"/>
    <n v="51792.68"/>
    <n v="155378.04"/>
    <m/>
  </r>
  <r>
    <n v="186007222"/>
    <x v="212"/>
    <x v="0"/>
    <m/>
    <x v="0"/>
    <x v="6"/>
    <x v="15"/>
    <n v="51792.68"/>
    <s v="Stephen Connor"/>
    <x v="11"/>
    <m/>
    <m/>
    <m/>
    <m/>
    <m/>
    <m/>
    <m/>
    <m/>
    <m/>
    <n v="0"/>
    <n v="0"/>
    <n v="0"/>
    <n v="0"/>
    <n v="0"/>
    <n v="0"/>
    <n v="0"/>
    <n v="0"/>
    <n v="0"/>
    <n v="0"/>
    <m/>
    <n v="0"/>
    <n v="0"/>
    <n v="0"/>
    <n v="0"/>
    <m/>
    <n v="0"/>
    <n v="0"/>
    <n v="0"/>
    <n v="0"/>
    <m/>
  </r>
  <r>
    <n v="186007222"/>
    <x v="212"/>
    <x v="0"/>
    <m/>
    <x v="0"/>
    <x v="6"/>
    <x v="15"/>
    <n v="51792.68"/>
    <s v="Stephen Connor"/>
    <x v="12"/>
    <m/>
    <m/>
    <m/>
    <m/>
    <m/>
    <m/>
    <m/>
    <m/>
    <m/>
    <m/>
    <n v="0"/>
    <n v="0"/>
    <n v="0"/>
    <n v="0"/>
    <n v="0"/>
    <n v="0"/>
    <n v="0"/>
    <n v="0"/>
    <n v="0"/>
    <n v="0"/>
    <n v="0"/>
    <n v="0"/>
    <n v="0"/>
    <n v="14"/>
    <n v="0"/>
    <n v="6"/>
    <n v="5"/>
    <n v="5"/>
    <n v="5"/>
    <n v="0"/>
  </r>
  <r>
    <n v="200000405"/>
    <x v="213"/>
    <x v="1"/>
    <m/>
    <x v="3"/>
    <x v="8"/>
    <x v="11"/>
    <n v="413.22"/>
    <s v="Linda Trautwein"/>
    <x v="0"/>
    <m/>
    <m/>
    <m/>
    <m/>
    <m/>
    <m/>
    <m/>
    <m/>
    <m/>
    <n v="0"/>
    <n v="0"/>
    <n v="0"/>
    <n v="0"/>
    <n v="0"/>
    <n v="0"/>
    <n v="0"/>
    <n v="0"/>
    <n v="0"/>
    <n v="0"/>
    <m/>
    <n v="0"/>
    <n v="0"/>
    <n v="0"/>
    <n v="0"/>
    <m/>
    <n v="-41"/>
    <n v="-23"/>
    <n v="-20"/>
    <n v="-31"/>
    <m/>
  </r>
  <r>
    <n v="200000405"/>
    <x v="213"/>
    <x v="1"/>
    <m/>
    <x v="3"/>
    <x v="8"/>
    <x v="11"/>
    <n v="413.22"/>
    <s v="Linda Trautwein"/>
    <x v="1"/>
    <m/>
    <m/>
    <m/>
    <m/>
    <m/>
    <m/>
    <m/>
    <m/>
    <m/>
    <n v="0"/>
    <n v="0"/>
    <n v="0"/>
    <n v="0"/>
    <n v="0"/>
    <n v="0"/>
    <n v="0"/>
    <n v="0"/>
    <n v="0"/>
    <n v="0"/>
    <m/>
    <n v="0"/>
    <n v="0"/>
    <n v="0"/>
    <n v="0"/>
    <m/>
    <n v="0"/>
    <n v="0"/>
    <n v="0"/>
    <n v="0"/>
    <m/>
  </r>
  <r>
    <n v="200000405"/>
    <x v="213"/>
    <x v="1"/>
    <m/>
    <x v="3"/>
    <x v="8"/>
    <x v="11"/>
    <n v="413.22"/>
    <s v="Linda Trautwein"/>
    <x v="2"/>
    <m/>
    <m/>
    <m/>
    <m/>
    <m/>
    <m/>
    <m/>
    <m/>
    <m/>
    <n v="0"/>
    <n v="0"/>
    <n v="0"/>
    <n v="0"/>
    <n v="0"/>
    <n v="0"/>
    <n v="0"/>
    <n v="0"/>
    <n v="0"/>
    <n v="0"/>
    <n v="0"/>
    <n v="0"/>
    <n v="0"/>
    <n v="0"/>
    <n v="20"/>
    <n v="0"/>
    <n v="0"/>
    <n v="0"/>
    <n v="0"/>
    <n v="0"/>
    <n v="0"/>
  </r>
  <r>
    <n v="200000405"/>
    <x v="213"/>
    <x v="1"/>
    <m/>
    <x v="3"/>
    <x v="8"/>
    <x v="11"/>
    <n v="413.22"/>
    <s v="Linda Trautwein"/>
    <x v="3"/>
    <n v="0"/>
    <n v="0"/>
    <n v="0"/>
    <n v="0"/>
    <m/>
    <n v="0"/>
    <n v="0"/>
    <n v="0"/>
    <n v="0"/>
    <m/>
    <n v="0"/>
    <n v="0"/>
    <n v="0"/>
    <n v="0"/>
    <n v="0"/>
    <n v="0"/>
    <n v="0"/>
    <n v="0"/>
    <n v="0"/>
    <n v="0"/>
    <n v="0"/>
    <n v="0"/>
    <n v="0"/>
    <n v="0"/>
    <n v="0"/>
    <n v="41"/>
    <n v="23"/>
    <n v="20"/>
    <n v="31"/>
    <n v="0"/>
  </r>
  <r>
    <n v="200000405"/>
    <x v="213"/>
    <x v="1"/>
    <m/>
    <x v="3"/>
    <x v="8"/>
    <x v="11"/>
    <n v="413.22"/>
    <s v="Linda Trautwein"/>
    <x v="4"/>
    <m/>
    <m/>
    <m/>
    <m/>
    <m/>
    <m/>
    <m/>
    <m/>
    <m/>
    <n v="0"/>
    <n v="0"/>
    <n v="0"/>
    <n v="0"/>
    <n v="0"/>
    <n v="0"/>
    <n v="0"/>
    <n v="0"/>
    <n v="0"/>
    <n v="0"/>
    <n v="0"/>
    <n v="0"/>
    <n v="0"/>
    <n v="0"/>
    <n v="20"/>
    <n v="0"/>
    <n v="41"/>
    <n v="23"/>
    <n v="20"/>
    <n v="31"/>
    <n v="0"/>
  </r>
  <r>
    <n v="200000405"/>
    <x v="213"/>
    <x v="1"/>
    <m/>
    <x v="3"/>
    <x v="8"/>
    <x v="11"/>
    <n v="413.22"/>
    <s v="Linda Trautwein"/>
    <x v="5"/>
    <n v="0"/>
    <n v="0"/>
    <n v="0"/>
    <n v="0"/>
    <m/>
    <n v="0"/>
    <n v="0"/>
    <n v="0"/>
    <n v="0"/>
    <n v="0"/>
    <n v="0"/>
    <n v="0"/>
    <n v="0"/>
    <n v="0"/>
    <n v="0"/>
    <n v="0"/>
    <n v="0"/>
    <n v="0"/>
    <n v="0"/>
    <n v="0"/>
    <n v="0"/>
    <n v="0"/>
    <n v="0"/>
    <n v="1"/>
    <n v="0"/>
    <n v="0"/>
    <n v="0"/>
    <n v="0"/>
    <n v="0"/>
    <n v="0"/>
  </r>
  <r>
    <n v="200000405"/>
    <x v="213"/>
    <x v="1"/>
    <m/>
    <x v="3"/>
    <x v="8"/>
    <x v="11"/>
    <n v="413.22"/>
    <s v="Linda Trautwein"/>
    <x v="6"/>
    <n v="0"/>
    <n v="0"/>
    <n v="0"/>
    <n v="0"/>
    <n v="0"/>
    <n v="0"/>
    <n v="0"/>
    <n v="0"/>
    <n v="0"/>
    <n v="0"/>
    <n v="0"/>
    <n v="0"/>
    <n v="0"/>
    <n v="0"/>
    <n v="0"/>
    <n v="0"/>
    <n v="0"/>
    <n v="0"/>
    <n v="0"/>
    <n v="0"/>
    <n v="0"/>
    <n v="0"/>
    <n v="0"/>
    <n v="0"/>
    <m/>
    <n v="0"/>
    <n v="0"/>
    <n v="0"/>
    <n v="0"/>
    <m/>
  </r>
  <r>
    <n v="200000405"/>
    <x v="213"/>
    <x v="1"/>
    <m/>
    <x v="3"/>
    <x v="8"/>
    <x v="11"/>
    <n v="413.22"/>
    <s v="Linda Trautwein"/>
    <x v="7"/>
    <m/>
    <m/>
    <m/>
    <m/>
    <m/>
    <m/>
    <m/>
    <m/>
    <m/>
    <m/>
    <m/>
    <m/>
    <m/>
    <m/>
    <m/>
    <n v="0"/>
    <n v="0"/>
    <n v="0"/>
    <n v="0"/>
    <n v="0"/>
    <n v="0"/>
    <n v="0"/>
    <n v="0"/>
    <n v="13"/>
    <n v="0"/>
    <n v="0"/>
    <n v="0"/>
    <n v="0"/>
    <n v="0"/>
    <n v="0"/>
  </r>
  <r>
    <n v="200000405"/>
    <x v="213"/>
    <x v="1"/>
    <m/>
    <x v="3"/>
    <x v="8"/>
    <x v="11"/>
    <n v="413.22"/>
    <s v="Linda Trautwein"/>
    <x v="8"/>
    <n v="0"/>
    <n v="0"/>
    <n v="0"/>
    <n v="0"/>
    <m/>
    <n v="0"/>
    <n v="0"/>
    <n v="0"/>
    <n v="0"/>
    <n v="0"/>
    <n v="0"/>
    <n v="0"/>
    <n v="0"/>
    <n v="0"/>
    <n v="0"/>
    <n v="0"/>
    <n v="0"/>
    <n v="0"/>
    <n v="0"/>
    <m/>
    <n v="0"/>
    <n v="0"/>
    <n v="0"/>
    <n v="7"/>
    <m/>
    <n v="7"/>
    <n v="7"/>
    <n v="7"/>
    <n v="7"/>
    <m/>
  </r>
  <r>
    <n v="200000405"/>
    <x v="213"/>
    <x v="1"/>
    <m/>
    <x v="3"/>
    <x v="8"/>
    <x v="11"/>
    <n v="413.22"/>
    <s v="Linda Trautwein"/>
    <x v="9"/>
    <n v="0"/>
    <n v="0"/>
    <n v="0"/>
    <n v="0"/>
    <m/>
    <n v="0"/>
    <n v="0"/>
    <n v="0"/>
    <n v="0"/>
    <n v="0"/>
    <n v="0"/>
    <n v="0"/>
    <n v="0"/>
    <n v="0"/>
    <n v="0"/>
    <n v="0"/>
    <n v="0"/>
    <n v="0"/>
    <n v="0"/>
    <m/>
    <n v="0"/>
    <n v="0"/>
    <n v="0"/>
    <n v="7"/>
    <m/>
    <n v="48"/>
    <n v="71"/>
    <n v="91"/>
    <n v="122"/>
    <m/>
  </r>
  <r>
    <n v="200000405"/>
    <x v="213"/>
    <x v="1"/>
    <m/>
    <x v="3"/>
    <x v="8"/>
    <x v="11"/>
    <n v="413.22"/>
    <s v="Linda Trautwein"/>
    <x v="10"/>
    <n v="0"/>
    <n v="0"/>
    <n v="0"/>
    <n v="0"/>
    <n v="0"/>
    <n v="0"/>
    <n v="0"/>
    <n v="0"/>
    <n v="0"/>
    <n v="0"/>
    <n v="0"/>
    <n v="0"/>
    <n v="0"/>
    <n v="0"/>
    <n v="0"/>
    <n v="0"/>
    <n v="0"/>
    <n v="0"/>
    <n v="0"/>
    <m/>
    <n v="0"/>
    <n v="0"/>
    <n v="0"/>
    <n v="2892.54"/>
    <m/>
    <n v="19834.560000000001"/>
    <n v="29338.620000000003"/>
    <n v="37603.020000000004"/>
    <n v="50412.840000000004"/>
    <m/>
  </r>
  <r>
    <n v="200000405"/>
    <x v="213"/>
    <x v="1"/>
    <m/>
    <x v="3"/>
    <x v="8"/>
    <x v="11"/>
    <n v="413.22"/>
    <s v="Linda Trautwein"/>
    <x v="11"/>
    <m/>
    <m/>
    <m/>
    <m/>
    <m/>
    <m/>
    <m/>
    <m/>
    <m/>
    <n v="0"/>
    <n v="0"/>
    <n v="0"/>
    <n v="0"/>
    <n v="0"/>
    <n v="0"/>
    <n v="0"/>
    <n v="0"/>
    <n v="0"/>
    <n v="0"/>
    <m/>
    <n v="0"/>
    <n v="0"/>
    <n v="0"/>
    <n v="2892.54"/>
    <m/>
    <n v="2892.54"/>
    <n v="2892.54"/>
    <n v="2892.54"/>
    <n v="2892.54"/>
    <m/>
  </r>
  <r>
    <n v="200000405"/>
    <x v="213"/>
    <x v="1"/>
    <m/>
    <x v="3"/>
    <x v="8"/>
    <x v="11"/>
    <n v="413.22"/>
    <s v="Linda Trautwein"/>
    <x v="12"/>
    <m/>
    <m/>
    <m/>
    <m/>
    <m/>
    <m/>
    <m/>
    <m/>
    <m/>
    <m/>
    <n v="0"/>
    <n v="0"/>
    <n v="0"/>
    <n v="0"/>
    <n v="0"/>
    <n v="0"/>
    <n v="0"/>
    <n v="0"/>
    <n v="0"/>
    <n v="0"/>
    <n v="0"/>
    <n v="0"/>
    <n v="0"/>
    <n v="20"/>
    <n v="0"/>
    <n v="41"/>
    <n v="23"/>
    <n v="20"/>
    <n v="31"/>
    <n v="0"/>
  </r>
  <r>
    <n v="205001244"/>
    <x v="214"/>
    <x v="1"/>
    <m/>
    <x v="1"/>
    <x v="19"/>
    <x v="11"/>
    <n v="873.44"/>
    <s v="Linda Trautwein"/>
    <x v="0"/>
    <m/>
    <m/>
    <m/>
    <m/>
    <m/>
    <m/>
    <m/>
    <m/>
    <m/>
    <n v="0"/>
    <n v="0"/>
    <n v="0"/>
    <n v="0"/>
    <n v="0"/>
    <n v="0"/>
    <n v="0"/>
    <n v="0"/>
    <n v="0"/>
    <n v="0"/>
    <m/>
    <n v="0"/>
    <n v="0"/>
    <n v="0"/>
    <n v="0"/>
    <m/>
    <n v="-28"/>
    <n v="-15"/>
    <n v="-14"/>
    <n v="-20"/>
    <m/>
  </r>
  <r>
    <n v="205001244"/>
    <x v="214"/>
    <x v="1"/>
    <m/>
    <x v="1"/>
    <x v="19"/>
    <x v="11"/>
    <n v="873.44"/>
    <s v="Linda Trautwein"/>
    <x v="1"/>
    <m/>
    <m/>
    <m/>
    <m/>
    <m/>
    <m/>
    <m/>
    <m/>
    <m/>
    <n v="0"/>
    <n v="0"/>
    <n v="0"/>
    <n v="0"/>
    <n v="0"/>
    <n v="0"/>
    <n v="0"/>
    <n v="0"/>
    <n v="0"/>
    <n v="0"/>
    <m/>
    <n v="0"/>
    <n v="0"/>
    <n v="0"/>
    <n v="0"/>
    <m/>
    <n v="6"/>
    <n v="0"/>
    <n v="1"/>
    <n v="0"/>
    <m/>
  </r>
  <r>
    <n v="205001244"/>
    <x v="214"/>
    <x v="1"/>
    <m/>
    <x v="1"/>
    <x v="19"/>
    <x v="11"/>
    <n v="873.44"/>
    <s v="Linda Trautwein"/>
    <x v="2"/>
    <m/>
    <m/>
    <m/>
    <m/>
    <m/>
    <m/>
    <m/>
    <m/>
    <m/>
    <n v="0"/>
    <n v="0"/>
    <n v="0"/>
    <n v="0"/>
    <n v="0"/>
    <n v="0"/>
    <n v="0"/>
    <n v="0"/>
    <n v="0"/>
    <n v="0"/>
    <n v="0"/>
    <n v="0"/>
    <n v="0"/>
    <n v="0"/>
    <n v="10"/>
    <n v="0"/>
    <n v="0"/>
    <n v="0"/>
    <n v="0"/>
    <n v="0"/>
    <n v="0"/>
  </r>
  <r>
    <n v="205001244"/>
    <x v="214"/>
    <x v="1"/>
    <m/>
    <x v="1"/>
    <x v="19"/>
    <x v="11"/>
    <n v="873.44"/>
    <s v="Linda Trautwein"/>
    <x v="3"/>
    <n v="0"/>
    <n v="0"/>
    <n v="0"/>
    <n v="0"/>
    <m/>
    <n v="0"/>
    <n v="0"/>
    <n v="0"/>
    <n v="0"/>
    <m/>
    <n v="0"/>
    <n v="0"/>
    <n v="0"/>
    <n v="0"/>
    <n v="0"/>
    <n v="0"/>
    <n v="0"/>
    <n v="0"/>
    <n v="0"/>
    <n v="0"/>
    <n v="0"/>
    <n v="0"/>
    <n v="0"/>
    <n v="0"/>
    <n v="0"/>
    <n v="22"/>
    <n v="15"/>
    <n v="13"/>
    <n v="20"/>
    <n v="0"/>
  </r>
  <r>
    <n v="205001244"/>
    <x v="214"/>
    <x v="1"/>
    <m/>
    <x v="1"/>
    <x v="19"/>
    <x v="11"/>
    <n v="873.44"/>
    <s v="Linda Trautwein"/>
    <x v="4"/>
    <m/>
    <m/>
    <m/>
    <m/>
    <m/>
    <m/>
    <m/>
    <m/>
    <m/>
    <n v="0"/>
    <n v="0"/>
    <n v="0"/>
    <n v="0"/>
    <n v="0"/>
    <n v="0"/>
    <n v="0"/>
    <n v="0"/>
    <n v="0"/>
    <n v="0"/>
    <n v="0"/>
    <n v="0"/>
    <n v="0"/>
    <n v="0"/>
    <n v="10"/>
    <n v="0"/>
    <n v="22"/>
    <n v="15"/>
    <n v="13"/>
    <n v="20"/>
    <n v="0"/>
  </r>
  <r>
    <n v="205001244"/>
    <x v="214"/>
    <x v="1"/>
    <m/>
    <x v="1"/>
    <x v="19"/>
    <x v="11"/>
    <n v="873.44"/>
    <s v="Linda Trautwein"/>
    <x v="5"/>
    <n v="0"/>
    <n v="0"/>
    <n v="0"/>
    <n v="0"/>
    <m/>
    <n v="0"/>
    <n v="0"/>
    <n v="0"/>
    <n v="0"/>
    <n v="0"/>
    <n v="0"/>
    <n v="0"/>
    <n v="0"/>
    <n v="0"/>
    <n v="0"/>
    <n v="0"/>
    <n v="0"/>
    <n v="0"/>
    <n v="0"/>
    <n v="0"/>
    <n v="0"/>
    <n v="0"/>
    <n v="0"/>
    <n v="0"/>
    <n v="0"/>
    <n v="11.853947368421053"/>
    <n v="14.548026315789473"/>
    <n v="12.93157894736842"/>
    <n v="19.936184210526314"/>
    <n v="0"/>
  </r>
  <r>
    <n v="205001244"/>
    <x v="214"/>
    <x v="1"/>
    <m/>
    <x v="1"/>
    <x v="19"/>
    <x v="11"/>
    <n v="873.44"/>
    <s v="Linda Trautwein"/>
    <x v="6"/>
    <n v="0"/>
    <n v="0"/>
    <n v="0"/>
    <n v="0"/>
    <n v="0"/>
    <n v="0"/>
    <n v="0"/>
    <n v="0"/>
    <n v="0"/>
    <n v="0"/>
    <n v="0"/>
    <n v="0"/>
    <n v="0"/>
    <n v="0"/>
    <n v="0"/>
    <n v="0"/>
    <n v="0"/>
    <n v="0"/>
    <n v="0"/>
    <n v="0"/>
    <n v="0"/>
    <n v="0"/>
    <n v="0"/>
    <n v="0"/>
    <m/>
    <n v="0"/>
    <n v="0"/>
    <n v="0"/>
    <n v="0"/>
    <m/>
  </r>
  <r>
    <n v="205001244"/>
    <x v="214"/>
    <x v="1"/>
    <m/>
    <x v="1"/>
    <x v="19"/>
    <x v="11"/>
    <n v="873.44"/>
    <s v="Linda Trautwein"/>
    <x v="7"/>
    <m/>
    <m/>
    <m/>
    <m/>
    <m/>
    <m/>
    <m/>
    <m/>
    <m/>
    <m/>
    <m/>
    <m/>
    <m/>
    <m/>
    <m/>
    <n v="0"/>
    <n v="0"/>
    <n v="0"/>
    <n v="0"/>
    <n v="0"/>
    <n v="0"/>
    <n v="0"/>
    <n v="0"/>
    <n v="9"/>
    <n v="0"/>
    <n v="0"/>
    <n v="0"/>
    <n v="0"/>
    <n v="0"/>
    <n v="0"/>
  </r>
  <r>
    <n v="205001244"/>
    <x v="214"/>
    <x v="1"/>
    <m/>
    <x v="1"/>
    <x v="19"/>
    <x v="11"/>
    <n v="873.44"/>
    <s v="Linda Trautwein"/>
    <x v="8"/>
    <n v="0"/>
    <n v="0"/>
    <n v="0"/>
    <n v="0"/>
    <m/>
    <n v="0"/>
    <n v="0"/>
    <n v="0"/>
    <n v="0"/>
    <n v="0"/>
    <n v="0"/>
    <n v="0"/>
    <n v="0"/>
    <n v="0"/>
    <n v="0"/>
    <n v="0"/>
    <n v="0"/>
    <n v="0"/>
    <n v="0"/>
    <m/>
    <n v="0"/>
    <n v="0"/>
    <n v="0"/>
    <n v="1"/>
    <m/>
    <n v="-10.853947368421053"/>
    <n v="-25.401973684210525"/>
    <n v="-38.333552631578947"/>
    <n v="-58.26973684210526"/>
    <m/>
  </r>
  <r>
    <n v="205001244"/>
    <x v="214"/>
    <x v="1"/>
    <m/>
    <x v="1"/>
    <x v="19"/>
    <x v="11"/>
    <n v="873.44"/>
    <s v="Linda Trautwein"/>
    <x v="9"/>
    <n v="0"/>
    <n v="0"/>
    <n v="0"/>
    <n v="0"/>
    <m/>
    <n v="0"/>
    <n v="0"/>
    <n v="0"/>
    <n v="0"/>
    <n v="0"/>
    <n v="0"/>
    <n v="0"/>
    <n v="0"/>
    <n v="0"/>
    <n v="0"/>
    <n v="0"/>
    <n v="0"/>
    <n v="0"/>
    <n v="0"/>
    <m/>
    <n v="0"/>
    <n v="0"/>
    <n v="0"/>
    <n v="1"/>
    <m/>
    <n v="17.146052631578947"/>
    <n v="17.598026315789475"/>
    <n v="18.666447368421053"/>
    <n v="18.73026315789474"/>
    <m/>
  </r>
  <r>
    <n v="205001244"/>
    <x v="214"/>
    <x v="1"/>
    <m/>
    <x v="1"/>
    <x v="19"/>
    <x v="11"/>
    <n v="873.44"/>
    <s v="Linda Trautwein"/>
    <x v="10"/>
    <n v="0"/>
    <n v="0"/>
    <n v="0"/>
    <n v="0"/>
    <n v="0"/>
    <n v="0"/>
    <n v="0"/>
    <n v="0"/>
    <n v="0"/>
    <n v="0"/>
    <n v="0"/>
    <n v="0"/>
    <n v="0"/>
    <n v="0"/>
    <n v="0"/>
    <n v="0"/>
    <n v="0"/>
    <n v="0"/>
    <n v="0"/>
    <m/>
    <n v="0"/>
    <n v="0"/>
    <n v="0"/>
    <n v="873.44"/>
    <m/>
    <n v="14976.048210526316"/>
    <n v="15370.820105263161"/>
    <n v="16304.021789473685"/>
    <n v="16359.761052631582"/>
    <m/>
  </r>
  <r>
    <n v="205001244"/>
    <x v="214"/>
    <x v="1"/>
    <m/>
    <x v="1"/>
    <x v="19"/>
    <x v="11"/>
    <n v="873.44"/>
    <s v="Linda Trautwein"/>
    <x v="11"/>
    <m/>
    <m/>
    <m/>
    <m/>
    <m/>
    <m/>
    <m/>
    <m/>
    <m/>
    <n v="0"/>
    <n v="0"/>
    <n v="0"/>
    <n v="0"/>
    <n v="0"/>
    <n v="0"/>
    <n v="0"/>
    <n v="0"/>
    <n v="0"/>
    <n v="0"/>
    <m/>
    <n v="0"/>
    <n v="0"/>
    <n v="0"/>
    <n v="873.44"/>
    <m/>
    <n v="0"/>
    <n v="0"/>
    <n v="0"/>
    <n v="0"/>
    <m/>
  </r>
  <r>
    <n v="205001244"/>
    <x v="214"/>
    <x v="1"/>
    <m/>
    <x v="1"/>
    <x v="19"/>
    <x v="11"/>
    <n v="873.44"/>
    <s v="Linda Trautwein"/>
    <x v="12"/>
    <m/>
    <m/>
    <m/>
    <m/>
    <m/>
    <m/>
    <m/>
    <m/>
    <m/>
    <m/>
    <n v="0"/>
    <n v="0"/>
    <n v="0"/>
    <n v="0"/>
    <n v="0"/>
    <n v="0"/>
    <n v="0"/>
    <n v="0"/>
    <n v="0"/>
    <n v="0"/>
    <n v="0"/>
    <n v="0"/>
    <n v="0"/>
    <n v="10"/>
    <n v="0"/>
    <n v="28"/>
    <n v="15"/>
    <n v="14"/>
    <n v="20"/>
    <n v="0"/>
  </r>
  <r>
    <n v="205001245"/>
    <x v="215"/>
    <x v="1"/>
    <m/>
    <x v="3"/>
    <x v="8"/>
    <x v="11"/>
    <n v="2495.84"/>
    <s v="Linda Trautwein"/>
    <x v="0"/>
    <m/>
    <m/>
    <m/>
    <m/>
    <m/>
    <m/>
    <m/>
    <m/>
    <m/>
    <n v="0"/>
    <n v="0"/>
    <n v="0"/>
    <n v="0"/>
    <n v="0"/>
    <n v="0"/>
    <n v="0"/>
    <n v="0"/>
    <n v="0"/>
    <n v="0"/>
    <m/>
    <n v="0"/>
    <n v="0"/>
    <n v="0"/>
    <n v="0"/>
    <m/>
    <n v="-7"/>
    <n v="-10"/>
    <n v="-10"/>
    <n v="-10"/>
    <m/>
  </r>
  <r>
    <n v="205001245"/>
    <x v="215"/>
    <x v="1"/>
    <m/>
    <x v="3"/>
    <x v="8"/>
    <x v="11"/>
    <n v="2495.84"/>
    <s v="Linda Trautwein"/>
    <x v="1"/>
    <m/>
    <m/>
    <m/>
    <m/>
    <m/>
    <m/>
    <m/>
    <m/>
    <m/>
    <n v="0"/>
    <n v="0"/>
    <n v="0"/>
    <n v="0"/>
    <n v="0"/>
    <n v="0"/>
    <n v="0"/>
    <n v="0"/>
    <n v="0"/>
    <n v="0"/>
    <m/>
    <n v="0"/>
    <n v="0"/>
    <n v="0"/>
    <n v="0"/>
    <m/>
    <n v="0"/>
    <n v="0"/>
    <n v="0"/>
    <n v="0"/>
    <m/>
  </r>
  <r>
    <n v="205001245"/>
    <x v="215"/>
    <x v="1"/>
    <m/>
    <x v="3"/>
    <x v="8"/>
    <x v="11"/>
    <n v="2495.84"/>
    <s v="Linda Trautwein"/>
    <x v="2"/>
    <m/>
    <m/>
    <m/>
    <m/>
    <m/>
    <m/>
    <m/>
    <m/>
    <m/>
    <n v="0"/>
    <n v="0"/>
    <n v="0"/>
    <n v="0"/>
    <n v="0"/>
    <n v="0"/>
    <n v="0"/>
    <n v="0"/>
    <n v="0"/>
    <n v="0"/>
    <n v="0"/>
    <n v="0"/>
    <n v="0"/>
    <n v="0"/>
    <n v="16"/>
    <n v="0"/>
    <n v="0"/>
    <n v="0"/>
    <n v="0"/>
    <n v="0"/>
    <n v="0"/>
  </r>
  <r>
    <n v="205001245"/>
    <x v="215"/>
    <x v="1"/>
    <m/>
    <x v="3"/>
    <x v="8"/>
    <x v="11"/>
    <n v="2495.84"/>
    <s v="Linda Trautwein"/>
    <x v="3"/>
    <n v="0"/>
    <n v="0"/>
    <n v="0"/>
    <n v="0"/>
    <m/>
    <n v="0"/>
    <n v="0"/>
    <n v="0"/>
    <n v="0"/>
    <m/>
    <n v="0"/>
    <n v="0"/>
    <n v="0"/>
    <n v="0"/>
    <n v="0"/>
    <n v="0"/>
    <n v="0"/>
    <n v="0"/>
    <n v="0"/>
    <n v="0"/>
    <n v="0"/>
    <n v="0"/>
    <n v="0"/>
    <n v="0"/>
    <n v="0"/>
    <n v="7"/>
    <n v="10"/>
    <n v="10"/>
    <n v="10"/>
    <n v="0"/>
  </r>
  <r>
    <n v="205001245"/>
    <x v="215"/>
    <x v="1"/>
    <m/>
    <x v="3"/>
    <x v="8"/>
    <x v="11"/>
    <n v="2495.84"/>
    <s v="Linda Trautwein"/>
    <x v="4"/>
    <m/>
    <m/>
    <m/>
    <m/>
    <m/>
    <m/>
    <m/>
    <m/>
    <m/>
    <n v="0"/>
    <n v="0"/>
    <n v="0"/>
    <n v="0"/>
    <n v="0"/>
    <n v="0"/>
    <n v="0"/>
    <n v="0"/>
    <n v="0"/>
    <n v="0"/>
    <n v="0"/>
    <n v="0"/>
    <n v="0"/>
    <n v="0"/>
    <n v="16"/>
    <n v="0"/>
    <n v="7"/>
    <n v="10"/>
    <n v="10"/>
    <n v="10"/>
    <n v="0"/>
  </r>
  <r>
    <n v="205001245"/>
    <x v="215"/>
    <x v="1"/>
    <m/>
    <x v="3"/>
    <x v="8"/>
    <x v="11"/>
    <n v="2495.84"/>
    <s v="Linda Trautwein"/>
    <x v="5"/>
    <n v="0"/>
    <n v="0"/>
    <n v="0"/>
    <n v="0"/>
    <m/>
    <n v="0"/>
    <n v="0"/>
    <n v="0"/>
    <n v="0"/>
    <n v="0"/>
    <n v="0"/>
    <n v="0"/>
    <n v="0"/>
    <n v="0"/>
    <n v="0"/>
    <n v="0"/>
    <n v="0"/>
    <n v="0"/>
    <n v="0"/>
    <n v="0"/>
    <n v="0"/>
    <n v="0"/>
    <n v="0"/>
    <n v="1"/>
    <n v="0"/>
    <n v="6"/>
    <n v="18"/>
    <n v="25"/>
    <n v="31"/>
    <n v="0"/>
  </r>
  <r>
    <n v="205001245"/>
    <x v="215"/>
    <x v="1"/>
    <m/>
    <x v="3"/>
    <x v="8"/>
    <x v="11"/>
    <n v="2495.84"/>
    <s v="Linda Trautwein"/>
    <x v="6"/>
    <n v="0"/>
    <n v="0"/>
    <n v="0"/>
    <n v="0"/>
    <n v="0"/>
    <n v="0"/>
    <n v="0"/>
    <n v="0"/>
    <n v="0"/>
    <n v="0"/>
    <n v="0"/>
    <n v="0"/>
    <n v="0"/>
    <n v="0"/>
    <n v="0"/>
    <n v="0"/>
    <n v="0"/>
    <n v="0"/>
    <n v="0"/>
    <n v="0"/>
    <n v="0"/>
    <n v="0"/>
    <n v="0"/>
    <n v="0"/>
    <m/>
    <n v="0"/>
    <n v="0"/>
    <n v="0"/>
    <n v="0"/>
    <m/>
  </r>
  <r>
    <n v="205001245"/>
    <x v="215"/>
    <x v="1"/>
    <m/>
    <x v="3"/>
    <x v="8"/>
    <x v="11"/>
    <n v="2495.84"/>
    <s v="Linda Trautwein"/>
    <x v="7"/>
    <m/>
    <m/>
    <m/>
    <m/>
    <m/>
    <m/>
    <m/>
    <m/>
    <m/>
    <m/>
    <m/>
    <m/>
    <m/>
    <m/>
    <m/>
    <n v="0"/>
    <n v="0"/>
    <n v="0"/>
    <n v="0"/>
    <n v="0"/>
    <n v="0"/>
    <n v="0"/>
    <n v="0"/>
    <n v="10"/>
    <n v="0"/>
    <n v="0"/>
    <n v="0"/>
    <n v="0"/>
    <n v="0"/>
    <n v="0"/>
  </r>
  <r>
    <n v="205001245"/>
    <x v="215"/>
    <x v="1"/>
    <m/>
    <x v="3"/>
    <x v="8"/>
    <x v="11"/>
    <n v="2495.84"/>
    <s v="Linda Trautwein"/>
    <x v="8"/>
    <n v="0"/>
    <n v="0"/>
    <n v="0"/>
    <n v="0"/>
    <m/>
    <n v="0"/>
    <n v="0"/>
    <n v="0"/>
    <n v="0"/>
    <n v="0"/>
    <n v="0"/>
    <n v="0"/>
    <n v="0"/>
    <n v="0"/>
    <n v="0"/>
    <n v="0"/>
    <n v="0"/>
    <n v="0"/>
    <n v="0"/>
    <m/>
    <n v="0"/>
    <n v="0"/>
    <n v="0"/>
    <n v="6"/>
    <m/>
    <n v="0"/>
    <n v="-18"/>
    <n v="-43"/>
    <n v="-74"/>
    <m/>
  </r>
  <r>
    <n v="205001245"/>
    <x v="215"/>
    <x v="1"/>
    <m/>
    <x v="3"/>
    <x v="8"/>
    <x v="11"/>
    <n v="2495.84"/>
    <s v="Linda Trautwein"/>
    <x v="9"/>
    <n v="0"/>
    <n v="0"/>
    <n v="0"/>
    <n v="0"/>
    <m/>
    <n v="0"/>
    <n v="0"/>
    <n v="0"/>
    <n v="0"/>
    <n v="0"/>
    <n v="0"/>
    <n v="0"/>
    <n v="0"/>
    <n v="0"/>
    <n v="0"/>
    <n v="0"/>
    <n v="0"/>
    <n v="0"/>
    <n v="0"/>
    <m/>
    <n v="0"/>
    <n v="0"/>
    <n v="0"/>
    <n v="6"/>
    <m/>
    <n v="7"/>
    <n v="-1"/>
    <n v="-16"/>
    <n v="-37"/>
    <m/>
  </r>
  <r>
    <n v="205001245"/>
    <x v="215"/>
    <x v="1"/>
    <m/>
    <x v="3"/>
    <x v="8"/>
    <x v="11"/>
    <n v="2495.84"/>
    <s v="Linda Trautwein"/>
    <x v="10"/>
    <n v="0"/>
    <n v="0"/>
    <n v="0"/>
    <n v="0"/>
    <n v="0"/>
    <n v="0"/>
    <n v="0"/>
    <n v="0"/>
    <n v="0"/>
    <n v="0"/>
    <n v="0"/>
    <n v="0"/>
    <n v="0"/>
    <n v="0"/>
    <n v="0"/>
    <n v="0"/>
    <n v="0"/>
    <n v="0"/>
    <n v="0"/>
    <m/>
    <n v="0"/>
    <n v="0"/>
    <n v="0"/>
    <n v="14975.04"/>
    <m/>
    <n v="17470.88"/>
    <n v="0"/>
    <n v="0"/>
    <n v="0"/>
    <m/>
  </r>
  <r>
    <n v="205001245"/>
    <x v="215"/>
    <x v="1"/>
    <m/>
    <x v="3"/>
    <x v="8"/>
    <x v="11"/>
    <n v="2495.84"/>
    <s v="Linda Trautwein"/>
    <x v="11"/>
    <m/>
    <m/>
    <m/>
    <m/>
    <m/>
    <m/>
    <m/>
    <m/>
    <m/>
    <n v="0"/>
    <n v="0"/>
    <n v="0"/>
    <n v="0"/>
    <n v="0"/>
    <n v="0"/>
    <n v="0"/>
    <n v="0"/>
    <n v="0"/>
    <n v="0"/>
    <m/>
    <n v="0"/>
    <n v="0"/>
    <n v="0"/>
    <n v="14975.04"/>
    <m/>
    <n v="0"/>
    <n v="0"/>
    <n v="0"/>
    <n v="0"/>
    <m/>
  </r>
  <r>
    <n v="205001245"/>
    <x v="215"/>
    <x v="1"/>
    <m/>
    <x v="3"/>
    <x v="8"/>
    <x v="11"/>
    <n v="2495.84"/>
    <s v="Linda Trautwein"/>
    <x v="12"/>
    <m/>
    <m/>
    <m/>
    <m/>
    <m/>
    <m/>
    <m/>
    <m/>
    <m/>
    <m/>
    <n v="0"/>
    <n v="0"/>
    <n v="0"/>
    <n v="0"/>
    <n v="0"/>
    <n v="0"/>
    <n v="0"/>
    <n v="0"/>
    <n v="0"/>
    <n v="0"/>
    <n v="0"/>
    <n v="0"/>
    <n v="0"/>
    <n v="16"/>
    <n v="0"/>
    <n v="7"/>
    <n v="10"/>
    <n v="10"/>
    <n v="10"/>
    <n v="0"/>
  </r>
  <r>
    <n v="205001241"/>
    <x v="216"/>
    <x v="1"/>
    <m/>
    <x v="3"/>
    <x v="8"/>
    <x v="11"/>
    <n v="598.02"/>
    <s v="Sharon Bibbo"/>
    <x v="0"/>
    <m/>
    <m/>
    <m/>
    <m/>
    <m/>
    <m/>
    <m/>
    <m/>
    <m/>
    <n v="0"/>
    <n v="0"/>
    <n v="0"/>
    <n v="0"/>
    <n v="0"/>
    <n v="0"/>
    <n v="0"/>
    <n v="0"/>
    <n v="0"/>
    <n v="0"/>
    <m/>
    <n v="0"/>
    <n v="0"/>
    <n v="0"/>
    <n v="0"/>
    <m/>
    <n v="-35"/>
    <n v="-15"/>
    <n v="-15"/>
    <n v="-15"/>
    <m/>
  </r>
  <r>
    <n v="205001241"/>
    <x v="216"/>
    <x v="1"/>
    <m/>
    <x v="3"/>
    <x v="8"/>
    <x v="11"/>
    <n v="598.02"/>
    <s v="Sharon Bibbo"/>
    <x v="1"/>
    <m/>
    <m/>
    <m/>
    <m/>
    <m/>
    <m/>
    <m/>
    <m/>
    <m/>
    <n v="0"/>
    <n v="0"/>
    <n v="0"/>
    <n v="0"/>
    <n v="0"/>
    <n v="0"/>
    <n v="0"/>
    <n v="0"/>
    <n v="0"/>
    <n v="0"/>
    <m/>
    <n v="0"/>
    <n v="0"/>
    <n v="0"/>
    <n v="0"/>
    <m/>
    <n v="24"/>
    <n v="3"/>
    <n v="3"/>
    <n v="1"/>
    <m/>
  </r>
  <r>
    <n v="205001241"/>
    <x v="216"/>
    <x v="1"/>
    <m/>
    <x v="3"/>
    <x v="8"/>
    <x v="11"/>
    <n v="598.02"/>
    <s v="Sharon Bibbo"/>
    <x v="2"/>
    <m/>
    <m/>
    <m/>
    <m/>
    <m/>
    <m/>
    <m/>
    <m/>
    <m/>
    <n v="0"/>
    <n v="0"/>
    <n v="0"/>
    <n v="0"/>
    <n v="0"/>
    <n v="0"/>
    <n v="0"/>
    <n v="0"/>
    <n v="0"/>
    <n v="0"/>
    <n v="0"/>
    <n v="0"/>
    <n v="0"/>
    <n v="0"/>
    <n v="49"/>
    <n v="0"/>
    <n v="0"/>
    <n v="0"/>
    <n v="0"/>
    <n v="0"/>
    <n v="0"/>
  </r>
  <r>
    <n v="205001241"/>
    <x v="216"/>
    <x v="1"/>
    <m/>
    <x v="3"/>
    <x v="8"/>
    <x v="11"/>
    <n v="598.02"/>
    <s v="Sharon Bibbo"/>
    <x v="3"/>
    <n v="0"/>
    <n v="0"/>
    <n v="0"/>
    <n v="0"/>
    <m/>
    <n v="0"/>
    <n v="0"/>
    <n v="0"/>
    <n v="0"/>
    <m/>
    <n v="0"/>
    <n v="0"/>
    <n v="0"/>
    <n v="0"/>
    <n v="0"/>
    <n v="0"/>
    <n v="0"/>
    <n v="0"/>
    <n v="0"/>
    <n v="0"/>
    <n v="0"/>
    <n v="0"/>
    <n v="0"/>
    <n v="0"/>
    <n v="0"/>
    <n v="11"/>
    <n v="12"/>
    <n v="12"/>
    <n v="14"/>
    <n v="0"/>
  </r>
  <r>
    <n v="205001241"/>
    <x v="216"/>
    <x v="1"/>
    <m/>
    <x v="3"/>
    <x v="8"/>
    <x v="11"/>
    <n v="598.02"/>
    <s v="Sharon Bibbo"/>
    <x v="4"/>
    <m/>
    <m/>
    <m/>
    <m/>
    <m/>
    <m/>
    <m/>
    <m/>
    <m/>
    <n v="0"/>
    <n v="0"/>
    <n v="0"/>
    <n v="0"/>
    <n v="0"/>
    <n v="0"/>
    <n v="0"/>
    <n v="0"/>
    <n v="0"/>
    <n v="0"/>
    <n v="0"/>
    <n v="0"/>
    <n v="0"/>
    <n v="0"/>
    <n v="49"/>
    <n v="0"/>
    <n v="11"/>
    <n v="12"/>
    <n v="12"/>
    <n v="14"/>
    <n v="0"/>
  </r>
  <r>
    <n v="205001241"/>
    <x v="216"/>
    <x v="1"/>
    <m/>
    <x v="3"/>
    <x v="8"/>
    <x v="11"/>
    <n v="598.02"/>
    <s v="Sharon Bibbo"/>
    <x v="5"/>
    <n v="0"/>
    <n v="0"/>
    <n v="0"/>
    <n v="0"/>
    <m/>
    <n v="0"/>
    <n v="0"/>
    <n v="0"/>
    <n v="0"/>
    <n v="0"/>
    <n v="0"/>
    <n v="0"/>
    <n v="0"/>
    <n v="0"/>
    <n v="0"/>
    <n v="0"/>
    <n v="0"/>
    <n v="0"/>
    <n v="0"/>
    <n v="0"/>
    <n v="0"/>
    <n v="0"/>
    <n v="0"/>
    <n v="17"/>
    <n v="0"/>
    <n v="15.502303193416489"/>
    <n v="15.017856218622224"/>
    <n v="14.533409243827959"/>
    <n v="19.377878991770611"/>
    <n v="0"/>
  </r>
  <r>
    <n v="205001241"/>
    <x v="216"/>
    <x v="1"/>
    <m/>
    <x v="3"/>
    <x v="8"/>
    <x v="11"/>
    <n v="598.02"/>
    <s v="Sharon Bibbo"/>
    <x v="6"/>
    <n v="0"/>
    <n v="0"/>
    <n v="0"/>
    <n v="0"/>
    <n v="0"/>
    <n v="0"/>
    <n v="0"/>
    <n v="0"/>
    <n v="0"/>
    <n v="0"/>
    <n v="0"/>
    <n v="0"/>
    <n v="0"/>
    <n v="0"/>
    <n v="0"/>
    <n v="0"/>
    <n v="0"/>
    <n v="0"/>
    <n v="0"/>
    <n v="0"/>
    <n v="0"/>
    <n v="0"/>
    <n v="0"/>
    <n v="0"/>
    <m/>
    <n v="4"/>
    <n v="0"/>
    <n v="0"/>
    <n v="0"/>
    <m/>
  </r>
  <r>
    <n v="205001241"/>
    <x v="216"/>
    <x v="1"/>
    <m/>
    <x v="3"/>
    <x v="8"/>
    <x v="11"/>
    <n v="598.02"/>
    <s v="Sharon Bibbo"/>
    <x v="7"/>
    <m/>
    <m/>
    <m/>
    <m/>
    <m/>
    <m/>
    <m/>
    <m/>
    <m/>
    <m/>
    <m/>
    <m/>
    <m/>
    <m/>
    <m/>
    <n v="0"/>
    <n v="0"/>
    <n v="0"/>
    <n v="0"/>
    <n v="0"/>
    <n v="0"/>
    <n v="0"/>
    <n v="0"/>
    <n v="35"/>
    <n v="0"/>
    <n v="0"/>
    <n v="0"/>
    <n v="0"/>
    <n v="0"/>
    <n v="0"/>
  </r>
  <r>
    <n v="205001241"/>
    <x v="216"/>
    <x v="1"/>
    <m/>
    <x v="3"/>
    <x v="8"/>
    <x v="11"/>
    <n v="598.02"/>
    <s v="Sharon Bibbo"/>
    <x v="8"/>
    <n v="0"/>
    <n v="0"/>
    <n v="0"/>
    <n v="0"/>
    <m/>
    <n v="0"/>
    <n v="0"/>
    <n v="0"/>
    <n v="0"/>
    <n v="0"/>
    <n v="0"/>
    <n v="0"/>
    <n v="0"/>
    <n v="0"/>
    <n v="0"/>
    <n v="0"/>
    <n v="0"/>
    <n v="0"/>
    <n v="0"/>
    <m/>
    <n v="0"/>
    <n v="0"/>
    <n v="0"/>
    <n v="22"/>
    <m/>
    <n v="6.4976968065835106"/>
    <n v="-8.5201594120387139"/>
    <n v="-23.053568655866673"/>
    <n v="-42.431447647637285"/>
    <m/>
  </r>
  <r>
    <n v="205001241"/>
    <x v="216"/>
    <x v="1"/>
    <m/>
    <x v="3"/>
    <x v="8"/>
    <x v="11"/>
    <n v="598.02"/>
    <s v="Sharon Bibbo"/>
    <x v="9"/>
    <n v="0"/>
    <n v="0"/>
    <n v="0"/>
    <n v="0"/>
    <m/>
    <n v="0"/>
    <n v="0"/>
    <n v="0"/>
    <n v="0"/>
    <n v="0"/>
    <n v="0"/>
    <n v="0"/>
    <n v="0"/>
    <n v="0"/>
    <n v="0"/>
    <n v="0"/>
    <n v="0"/>
    <n v="0"/>
    <n v="0"/>
    <m/>
    <n v="0"/>
    <n v="0"/>
    <n v="0"/>
    <n v="22"/>
    <m/>
    <n v="41.497696806583512"/>
    <n v="41.479840587961291"/>
    <n v="41.94643134413333"/>
    <n v="37.568552352362715"/>
    <m/>
  </r>
  <r>
    <n v="205001241"/>
    <x v="216"/>
    <x v="1"/>
    <m/>
    <x v="3"/>
    <x v="8"/>
    <x v="11"/>
    <n v="598.02"/>
    <s v="Sharon Bibbo"/>
    <x v="10"/>
    <n v="0"/>
    <n v="0"/>
    <n v="0"/>
    <n v="0"/>
    <n v="0"/>
    <n v="0"/>
    <n v="0"/>
    <n v="0"/>
    <n v="0"/>
    <n v="0"/>
    <n v="0"/>
    <n v="0"/>
    <n v="0"/>
    <n v="0"/>
    <n v="0"/>
    <n v="0"/>
    <n v="0"/>
    <n v="0"/>
    <n v="0"/>
    <m/>
    <n v="0"/>
    <n v="0"/>
    <n v="0"/>
    <n v="13156.439999999999"/>
    <m/>
    <n v="24816.452644273071"/>
    <n v="24805.77426841261"/>
    <n v="25084.804872418612"/>
    <n v="22466.745677759951"/>
    <m/>
  </r>
  <r>
    <n v="205001241"/>
    <x v="216"/>
    <x v="1"/>
    <m/>
    <x v="3"/>
    <x v="8"/>
    <x v="11"/>
    <n v="598.02"/>
    <s v="Sharon Bibbo"/>
    <x v="11"/>
    <m/>
    <m/>
    <m/>
    <m/>
    <m/>
    <m/>
    <m/>
    <m/>
    <m/>
    <n v="0"/>
    <n v="0"/>
    <n v="0"/>
    <n v="0"/>
    <n v="0"/>
    <n v="0"/>
    <n v="0"/>
    <n v="0"/>
    <n v="0"/>
    <n v="0"/>
    <m/>
    <n v="0"/>
    <n v="0"/>
    <n v="0"/>
    <n v="13156.439999999999"/>
    <m/>
    <n v="3885.7526442730709"/>
    <n v="0"/>
    <n v="0"/>
    <n v="0"/>
    <m/>
  </r>
  <r>
    <n v="205001241"/>
    <x v="216"/>
    <x v="1"/>
    <m/>
    <x v="3"/>
    <x v="8"/>
    <x v="11"/>
    <n v="598.02"/>
    <s v="Sharon Bibbo"/>
    <x v="12"/>
    <m/>
    <m/>
    <m/>
    <m/>
    <m/>
    <m/>
    <m/>
    <m/>
    <m/>
    <m/>
    <n v="0"/>
    <n v="0"/>
    <n v="0"/>
    <n v="0"/>
    <n v="0"/>
    <n v="0"/>
    <n v="0"/>
    <n v="0"/>
    <n v="0"/>
    <n v="0"/>
    <n v="0"/>
    <n v="0"/>
    <n v="0"/>
    <n v="49"/>
    <n v="0"/>
    <n v="35"/>
    <n v="15"/>
    <n v="15"/>
    <n v="15"/>
    <n v="0"/>
  </r>
  <r>
    <s v="205001241JA"/>
    <x v="217"/>
    <x v="1"/>
    <m/>
    <x v="3"/>
    <x v="8"/>
    <x v="11"/>
    <n v="762.29"/>
    <s v="Sharon Bibbo"/>
    <x v="0"/>
    <m/>
    <m/>
    <m/>
    <m/>
    <m/>
    <m/>
    <m/>
    <m/>
    <m/>
    <n v="0"/>
    <n v="0"/>
    <n v="0"/>
    <n v="0"/>
    <n v="0"/>
    <n v="0"/>
    <n v="0"/>
    <n v="0"/>
    <n v="0"/>
    <n v="0"/>
    <m/>
    <n v="0"/>
    <n v="0"/>
    <n v="0"/>
    <n v="0"/>
    <m/>
    <n v="-2"/>
    <n v="-2"/>
    <n v="-2"/>
    <n v="-2"/>
    <m/>
  </r>
  <r>
    <s v="205001241JA"/>
    <x v="217"/>
    <x v="1"/>
    <m/>
    <x v="3"/>
    <x v="8"/>
    <x v="11"/>
    <n v="762.29"/>
    <s v="Sharon Bibbo"/>
    <x v="1"/>
    <m/>
    <m/>
    <m/>
    <m/>
    <m/>
    <m/>
    <m/>
    <m/>
    <m/>
    <n v="0"/>
    <n v="0"/>
    <n v="0"/>
    <n v="0"/>
    <n v="0"/>
    <n v="0"/>
    <n v="0"/>
    <n v="0"/>
    <n v="0"/>
    <n v="0"/>
    <m/>
    <n v="0"/>
    <n v="0"/>
    <n v="0"/>
    <n v="0"/>
    <m/>
    <n v="0"/>
    <n v="0"/>
    <n v="0"/>
    <n v="0"/>
    <m/>
  </r>
  <r>
    <s v="205001241JA"/>
    <x v="217"/>
    <x v="1"/>
    <m/>
    <x v="3"/>
    <x v="8"/>
    <x v="11"/>
    <n v="762.29"/>
    <s v="Sharon Bibbo"/>
    <x v="2"/>
    <m/>
    <m/>
    <m/>
    <m/>
    <m/>
    <m/>
    <m/>
    <m/>
    <m/>
    <n v="0"/>
    <n v="0"/>
    <n v="0"/>
    <n v="0"/>
    <n v="0"/>
    <n v="0"/>
    <n v="0"/>
    <n v="0"/>
    <n v="0"/>
    <n v="0"/>
    <n v="0"/>
    <n v="0"/>
    <n v="0"/>
    <n v="0"/>
    <n v="7"/>
    <n v="0"/>
    <n v="0"/>
    <n v="0"/>
    <n v="0"/>
    <n v="0"/>
    <n v="0"/>
  </r>
  <r>
    <s v="205001241JA"/>
    <x v="217"/>
    <x v="1"/>
    <m/>
    <x v="3"/>
    <x v="8"/>
    <x v="11"/>
    <n v="762.29"/>
    <s v="Sharon Bibbo"/>
    <x v="3"/>
    <n v="0"/>
    <n v="0"/>
    <n v="0"/>
    <n v="0"/>
    <m/>
    <n v="0"/>
    <n v="0"/>
    <n v="0"/>
    <n v="0"/>
    <m/>
    <n v="0"/>
    <n v="0"/>
    <n v="0"/>
    <n v="0"/>
    <n v="0"/>
    <n v="0"/>
    <n v="0"/>
    <n v="0"/>
    <n v="0"/>
    <n v="0"/>
    <n v="0"/>
    <n v="0"/>
    <n v="0"/>
    <n v="0"/>
    <n v="0"/>
    <n v="2"/>
    <n v="2"/>
    <n v="2"/>
    <n v="2"/>
    <n v="0"/>
  </r>
  <r>
    <s v="205001241JA"/>
    <x v="217"/>
    <x v="1"/>
    <m/>
    <x v="3"/>
    <x v="8"/>
    <x v="11"/>
    <n v="762.29"/>
    <s v="Sharon Bibbo"/>
    <x v="4"/>
    <m/>
    <m/>
    <m/>
    <m/>
    <m/>
    <m/>
    <m/>
    <m/>
    <m/>
    <n v="0"/>
    <n v="0"/>
    <n v="0"/>
    <n v="0"/>
    <n v="0"/>
    <n v="0"/>
    <n v="0"/>
    <n v="0"/>
    <n v="0"/>
    <n v="0"/>
    <n v="0"/>
    <n v="0"/>
    <n v="0"/>
    <n v="0"/>
    <n v="7"/>
    <n v="0"/>
    <n v="2"/>
    <n v="2"/>
    <n v="2"/>
    <n v="2"/>
    <n v="0"/>
  </r>
  <r>
    <s v="205001241JA"/>
    <x v="217"/>
    <x v="1"/>
    <m/>
    <x v="3"/>
    <x v="8"/>
    <x v="11"/>
    <n v="762.29"/>
    <s v="Sharon Bibbo"/>
    <x v="5"/>
    <n v="0"/>
    <n v="0"/>
    <n v="0"/>
    <n v="0"/>
    <m/>
    <n v="0"/>
    <n v="0"/>
    <n v="0"/>
    <n v="0"/>
    <n v="0"/>
    <n v="0"/>
    <n v="0"/>
    <n v="0"/>
    <n v="0"/>
    <n v="0"/>
    <n v="0"/>
    <n v="0"/>
    <n v="0"/>
    <n v="0"/>
    <n v="0"/>
    <n v="0"/>
    <n v="0"/>
    <n v="0"/>
    <n v="0"/>
    <n v="0"/>
    <n v="2"/>
    <n v="2"/>
    <n v="2"/>
    <n v="2"/>
    <n v="0"/>
  </r>
  <r>
    <s v="205001241JA"/>
    <x v="217"/>
    <x v="1"/>
    <m/>
    <x v="3"/>
    <x v="8"/>
    <x v="11"/>
    <n v="762.29"/>
    <s v="Sharon Bibbo"/>
    <x v="6"/>
    <n v="0"/>
    <n v="0"/>
    <n v="0"/>
    <n v="0"/>
    <n v="0"/>
    <n v="0"/>
    <n v="0"/>
    <n v="0"/>
    <n v="0"/>
    <n v="0"/>
    <n v="0"/>
    <n v="0"/>
    <n v="0"/>
    <n v="0"/>
    <n v="0"/>
    <n v="0"/>
    <n v="0"/>
    <n v="0"/>
    <n v="0"/>
    <n v="0"/>
    <n v="0"/>
    <n v="0"/>
    <n v="0"/>
    <n v="0"/>
    <m/>
    <n v="0"/>
    <n v="0"/>
    <n v="0"/>
    <n v="0"/>
    <m/>
  </r>
  <r>
    <s v="205001241JA"/>
    <x v="217"/>
    <x v="1"/>
    <m/>
    <x v="3"/>
    <x v="8"/>
    <x v="11"/>
    <n v="762.29"/>
    <s v="Sharon Bibbo"/>
    <x v="7"/>
    <m/>
    <m/>
    <m/>
    <m/>
    <m/>
    <m/>
    <m/>
    <m/>
    <m/>
    <m/>
    <m/>
    <m/>
    <m/>
    <m/>
    <m/>
    <n v="0"/>
    <n v="0"/>
    <n v="0"/>
    <n v="0"/>
    <n v="0"/>
    <n v="0"/>
    <n v="0"/>
    <n v="0"/>
    <n v="0"/>
    <n v="0"/>
    <n v="0"/>
    <n v="0"/>
    <n v="0"/>
    <n v="0"/>
    <n v="0"/>
  </r>
  <r>
    <s v="205001241JA"/>
    <x v="217"/>
    <x v="1"/>
    <m/>
    <x v="3"/>
    <x v="8"/>
    <x v="11"/>
    <n v="762.29"/>
    <s v="Sharon Bibbo"/>
    <x v="8"/>
    <n v="0"/>
    <n v="0"/>
    <n v="0"/>
    <n v="0"/>
    <m/>
    <n v="0"/>
    <n v="0"/>
    <n v="0"/>
    <n v="0"/>
    <n v="0"/>
    <n v="0"/>
    <n v="0"/>
    <n v="0"/>
    <n v="0"/>
    <n v="0"/>
    <n v="0"/>
    <n v="0"/>
    <n v="0"/>
    <n v="0"/>
    <m/>
    <n v="0"/>
    <n v="0"/>
    <n v="0"/>
    <n v="7"/>
    <m/>
    <n v="5"/>
    <n v="3"/>
    <n v="1"/>
    <n v="-1"/>
    <m/>
  </r>
  <r>
    <s v="205001241JA"/>
    <x v="217"/>
    <x v="1"/>
    <m/>
    <x v="3"/>
    <x v="8"/>
    <x v="11"/>
    <n v="762.29"/>
    <s v="Sharon Bibbo"/>
    <x v="9"/>
    <n v="0"/>
    <n v="0"/>
    <n v="0"/>
    <n v="0"/>
    <m/>
    <n v="0"/>
    <n v="0"/>
    <n v="0"/>
    <n v="0"/>
    <n v="0"/>
    <n v="0"/>
    <n v="0"/>
    <n v="0"/>
    <n v="0"/>
    <n v="0"/>
    <n v="0"/>
    <n v="0"/>
    <n v="0"/>
    <n v="0"/>
    <m/>
    <n v="0"/>
    <n v="0"/>
    <n v="0"/>
    <n v="7"/>
    <m/>
    <n v="7"/>
    <n v="7"/>
    <n v="7"/>
    <n v="7"/>
    <m/>
  </r>
  <r>
    <s v="205001241JA"/>
    <x v="217"/>
    <x v="1"/>
    <m/>
    <x v="3"/>
    <x v="8"/>
    <x v="11"/>
    <n v="762.29"/>
    <s v="Sharon Bibbo"/>
    <x v="10"/>
    <n v="0"/>
    <n v="0"/>
    <n v="0"/>
    <n v="0"/>
    <n v="0"/>
    <n v="0"/>
    <n v="0"/>
    <n v="0"/>
    <n v="0"/>
    <n v="0"/>
    <n v="0"/>
    <n v="0"/>
    <n v="0"/>
    <n v="0"/>
    <n v="0"/>
    <n v="0"/>
    <n v="0"/>
    <n v="0"/>
    <n v="0"/>
    <m/>
    <n v="0"/>
    <n v="0"/>
    <n v="0"/>
    <n v="5336.03"/>
    <m/>
    <n v="5336.03"/>
    <n v="5336.03"/>
    <n v="5336.03"/>
    <n v="5336.03"/>
    <m/>
  </r>
  <r>
    <s v="205001241JA"/>
    <x v="217"/>
    <x v="1"/>
    <m/>
    <x v="3"/>
    <x v="8"/>
    <x v="11"/>
    <n v="762.29"/>
    <s v="Sharon Bibbo"/>
    <x v="11"/>
    <m/>
    <m/>
    <m/>
    <m/>
    <m/>
    <m/>
    <m/>
    <m/>
    <m/>
    <n v="0"/>
    <n v="0"/>
    <n v="0"/>
    <n v="0"/>
    <n v="0"/>
    <n v="0"/>
    <n v="0"/>
    <n v="0"/>
    <n v="0"/>
    <n v="0"/>
    <m/>
    <n v="0"/>
    <n v="0"/>
    <n v="0"/>
    <n v="5336.03"/>
    <m/>
    <n v="3811.45"/>
    <n v="2286.87"/>
    <n v="762.29"/>
    <n v="0"/>
    <m/>
  </r>
  <r>
    <s v="205001241JA"/>
    <x v="217"/>
    <x v="1"/>
    <m/>
    <x v="3"/>
    <x v="8"/>
    <x v="11"/>
    <n v="762.29"/>
    <s v="Sharon Bibbo"/>
    <x v="12"/>
    <m/>
    <m/>
    <m/>
    <m/>
    <m/>
    <m/>
    <m/>
    <m/>
    <m/>
    <m/>
    <n v="0"/>
    <n v="0"/>
    <n v="0"/>
    <n v="0"/>
    <n v="0"/>
    <n v="0"/>
    <n v="0"/>
    <n v="0"/>
    <n v="0"/>
    <n v="0"/>
    <n v="0"/>
    <n v="0"/>
    <n v="0"/>
    <n v="7"/>
    <n v="0"/>
    <n v="2"/>
    <n v="2"/>
    <n v="2"/>
    <n v="2"/>
    <n v="0"/>
  </r>
  <r>
    <n v="205001223"/>
    <x v="218"/>
    <x v="1"/>
    <m/>
    <x v="3"/>
    <x v="8"/>
    <x v="11"/>
    <n v="839.66"/>
    <s v="Sharon Bibbo"/>
    <x v="0"/>
    <m/>
    <m/>
    <m/>
    <m/>
    <m/>
    <m/>
    <m/>
    <m/>
    <m/>
    <n v="0"/>
    <n v="0"/>
    <n v="0"/>
    <n v="0"/>
    <n v="0"/>
    <n v="0"/>
    <n v="0"/>
    <n v="0"/>
    <n v="0"/>
    <n v="0"/>
    <m/>
    <n v="0"/>
    <n v="0"/>
    <n v="0"/>
    <n v="0"/>
    <m/>
    <n v="-12"/>
    <n v="-5.1449999999999996"/>
    <n v="-5.0399999999999991"/>
    <n v="-6.1949999999999994"/>
    <m/>
  </r>
  <r>
    <n v="205001223"/>
    <x v="218"/>
    <x v="1"/>
    <m/>
    <x v="3"/>
    <x v="8"/>
    <x v="11"/>
    <n v="839.66"/>
    <s v="Sharon Bibbo"/>
    <x v="1"/>
    <m/>
    <m/>
    <m/>
    <m/>
    <m/>
    <m/>
    <m/>
    <m/>
    <m/>
    <n v="0"/>
    <n v="0"/>
    <n v="0"/>
    <n v="0"/>
    <n v="0"/>
    <n v="0"/>
    <n v="0"/>
    <n v="0"/>
    <n v="0"/>
    <n v="0"/>
    <m/>
    <n v="0"/>
    <n v="0"/>
    <n v="0"/>
    <n v="0"/>
    <m/>
    <n v="7.3800000000000008"/>
    <n v="0"/>
    <n v="0"/>
    <n v="0"/>
    <m/>
  </r>
  <r>
    <n v="205001223"/>
    <x v="218"/>
    <x v="1"/>
    <m/>
    <x v="3"/>
    <x v="8"/>
    <x v="11"/>
    <n v="839.66"/>
    <s v="Sharon Bibbo"/>
    <x v="2"/>
    <m/>
    <m/>
    <m/>
    <m/>
    <m/>
    <m/>
    <m/>
    <m/>
    <m/>
    <n v="0"/>
    <n v="0"/>
    <n v="0"/>
    <n v="0"/>
    <n v="0"/>
    <n v="0"/>
    <n v="0"/>
    <n v="0"/>
    <n v="0"/>
    <n v="0"/>
    <n v="0"/>
    <n v="0"/>
    <n v="0"/>
    <n v="0"/>
    <n v="0"/>
    <n v="0"/>
    <n v="0"/>
    <n v="0"/>
    <n v="0"/>
    <n v="0"/>
    <n v="0"/>
  </r>
  <r>
    <n v="205001223"/>
    <x v="218"/>
    <x v="1"/>
    <m/>
    <x v="3"/>
    <x v="8"/>
    <x v="11"/>
    <n v="839.66"/>
    <s v="Sharon Bibbo"/>
    <x v="3"/>
    <n v="0"/>
    <n v="0"/>
    <n v="0"/>
    <n v="0"/>
    <m/>
    <n v="0"/>
    <n v="0"/>
    <n v="0"/>
    <n v="0"/>
    <m/>
    <n v="0"/>
    <n v="0"/>
    <n v="0"/>
    <n v="0"/>
    <n v="0"/>
    <n v="0"/>
    <n v="0"/>
    <n v="0"/>
    <n v="0"/>
    <n v="0"/>
    <n v="0"/>
    <n v="0"/>
    <n v="0"/>
    <n v="0"/>
    <n v="0"/>
    <n v="4.6199999999999992"/>
    <n v="5.1449999999999996"/>
    <n v="5.0399999999999991"/>
    <n v="6.1949999999999994"/>
    <n v="0"/>
  </r>
  <r>
    <n v="205001223"/>
    <x v="218"/>
    <x v="1"/>
    <m/>
    <x v="3"/>
    <x v="8"/>
    <x v="11"/>
    <n v="839.66"/>
    <s v="Sharon Bibbo"/>
    <x v="4"/>
    <m/>
    <m/>
    <m/>
    <m/>
    <m/>
    <m/>
    <m/>
    <m/>
    <m/>
    <n v="0"/>
    <n v="0"/>
    <n v="0"/>
    <n v="0"/>
    <n v="0"/>
    <n v="0"/>
    <n v="0"/>
    <n v="0"/>
    <n v="0"/>
    <n v="0"/>
    <n v="0"/>
    <n v="0"/>
    <n v="0"/>
    <n v="0"/>
    <n v="0"/>
    <n v="0"/>
    <n v="4.6199999999999992"/>
    <n v="5.1449999999999996"/>
    <n v="5.0399999999999991"/>
    <n v="6.1949999999999994"/>
    <n v="0"/>
  </r>
  <r>
    <n v="205001223"/>
    <x v="218"/>
    <x v="1"/>
    <m/>
    <x v="3"/>
    <x v="8"/>
    <x v="11"/>
    <n v="839.66"/>
    <s v="Sharon Bibbo"/>
    <x v="5"/>
    <n v="0"/>
    <n v="0"/>
    <n v="0"/>
    <n v="0"/>
    <m/>
    <n v="0"/>
    <n v="0"/>
    <n v="0"/>
    <n v="0"/>
    <n v="0"/>
    <n v="0"/>
    <n v="0"/>
    <n v="0"/>
    <n v="0"/>
    <n v="0"/>
    <n v="0"/>
    <n v="0"/>
    <n v="0"/>
    <n v="0"/>
    <n v="0"/>
    <n v="0"/>
    <n v="0"/>
    <n v="0"/>
    <n v="0"/>
    <n v="0"/>
    <n v="5"/>
    <n v="5"/>
    <n v="5"/>
    <n v="5"/>
    <n v="0"/>
  </r>
  <r>
    <n v="205001223"/>
    <x v="218"/>
    <x v="1"/>
    <m/>
    <x v="3"/>
    <x v="8"/>
    <x v="11"/>
    <n v="839.66"/>
    <s v="Sharon Bibbo"/>
    <x v="6"/>
    <n v="0"/>
    <n v="0"/>
    <n v="0"/>
    <n v="0"/>
    <n v="0"/>
    <n v="0"/>
    <n v="0"/>
    <n v="0"/>
    <n v="0"/>
    <n v="0"/>
    <n v="0"/>
    <n v="0"/>
    <n v="0"/>
    <n v="0"/>
    <n v="0"/>
    <n v="0"/>
    <n v="0"/>
    <n v="0"/>
    <n v="0"/>
    <n v="0"/>
    <n v="0"/>
    <n v="0"/>
    <n v="0"/>
    <n v="0"/>
    <m/>
    <n v="0"/>
    <n v="0"/>
    <n v="0"/>
    <n v="0"/>
    <m/>
  </r>
  <r>
    <n v="205001223"/>
    <x v="218"/>
    <x v="1"/>
    <m/>
    <x v="3"/>
    <x v="8"/>
    <x v="11"/>
    <n v="839.66"/>
    <s v="Sharon Bibbo"/>
    <x v="7"/>
    <m/>
    <m/>
    <m/>
    <m/>
    <m/>
    <m/>
    <m/>
    <m/>
    <m/>
    <m/>
    <m/>
    <m/>
    <m/>
    <m/>
    <m/>
    <n v="0"/>
    <n v="0"/>
    <n v="0"/>
    <n v="0"/>
    <n v="0"/>
    <n v="0"/>
    <n v="0"/>
    <n v="0"/>
    <n v="3"/>
    <n v="0"/>
    <n v="0"/>
    <n v="0"/>
    <n v="0"/>
    <n v="0"/>
    <n v="0"/>
  </r>
  <r>
    <n v="205001223"/>
    <x v="218"/>
    <x v="1"/>
    <m/>
    <x v="3"/>
    <x v="8"/>
    <x v="11"/>
    <n v="839.66"/>
    <s v="Sharon Bibbo"/>
    <x v="8"/>
    <n v="0"/>
    <n v="0"/>
    <n v="0"/>
    <n v="0"/>
    <m/>
    <n v="0"/>
    <n v="0"/>
    <n v="0"/>
    <n v="0"/>
    <n v="0"/>
    <n v="0"/>
    <n v="0"/>
    <n v="0"/>
    <n v="0"/>
    <n v="0"/>
    <n v="0"/>
    <n v="0"/>
    <n v="0"/>
    <n v="0"/>
    <m/>
    <n v="0"/>
    <n v="0"/>
    <n v="0"/>
    <n v="0"/>
    <m/>
    <n v="-5"/>
    <n v="-10"/>
    <n v="-15"/>
    <n v="-20"/>
    <m/>
  </r>
  <r>
    <n v="205001223"/>
    <x v="218"/>
    <x v="1"/>
    <m/>
    <x v="3"/>
    <x v="8"/>
    <x v="11"/>
    <n v="839.66"/>
    <s v="Sharon Bibbo"/>
    <x v="9"/>
    <n v="0"/>
    <n v="0"/>
    <n v="0"/>
    <n v="0"/>
    <m/>
    <n v="0"/>
    <n v="0"/>
    <n v="0"/>
    <n v="0"/>
    <n v="0"/>
    <n v="0"/>
    <n v="0"/>
    <n v="0"/>
    <n v="0"/>
    <n v="0"/>
    <n v="0"/>
    <n v="0"/>
    <n v="0"/>
    <n v="0"/>
    <m/>
    <n v="0"/>
    <n v="0"/>
    <n v="0"/>
    <n v="0"/>
    <m/>
    <n v="7"/>
    <n v="7.1449999999999996"/>
    <n v="7.1849999999999987"/>
    <n v="8.379999999999999"/>
    <m/>
  </r>
  <r>
    <n v="205001223"/>
    <x v="218"/>
    <x v="1"/>
    <m/>
    <x v="3"/>
    <x v="8"/>
    <x v="11"/>
    <n v="839.66"/>
    <s v="Sharon Bibbo"/>
    <x v="10"/>
    <n v="0"/>
    <n v="0"/>
    <n v="0"/>
    <n v="0"/>
    <n v="0"/>
    <n v="0"/>
    <n v="0"/>
    <n v="0"/>
    <n v="0"/>
    <n v="0"/>
    <n v="0"/>
    <n v="0"/>
    <n v="0"/>
    <n v="0"/>
    <n v="0"/>
    <n v="0"/>
    <n v="0"/>
    <n v="0"/>
    <n v="0"/>
    <m/>
    <n v="0"/>
    <n v="0"/>
    <n v="0"/>
    <n v="0"/>
    <m/>
    <n v="5877.62"/>
    <n v="5999.3706999999995"/>
    <n v="6032.9570999999987"/>
    <n v="7036.3507999999993"/>
    <m/>
  </r>
  <r>
    <n v="205001223"/>
    <x v="218"/>
    <x v="1"/>
    <m/>
    <x v="3"/>
    <x v="8"/>
    <x v="11"/>
    <n v="839.66"/>
    <s v="Sharon Bibbo"/>
    <x v="11"/>
    <m/>
    <m/>
    <m/>
    <m/>
    <m/>
    <m/>
    <m/>
    <m/>
    <m/>
    <n v="0"/>
    <n v="0"/>
    <n v="0"/>
    <n v="0"/>
    <n v="0"/>
    <n v="0"/>
    <n v="0"/>
    <n v="0"/>
    <n v="0"/>
    <n v="0"/>
    <m/>
    <n v="0"/>
    <n v="0"/>
    <n v="0"/>
    <n v="0"/>
    <m/>
    <n v="0"/>
    <n v="0"/>
    <n v="0"/>
    <n v="0"/>
    <m/>
  </r>
  <r>
    <n v="205001223"/>
    <x v="218"/>
    <x v="1"/>
    <m/>
    <x v="3"/>
    <x v="8"/>
    <x v="11"/>
    <n v="839.66"/>
    <s v="Sharon Bibbo"/>
    <x v="12"/>
    <m/>
    <m/>
    <m/>
    <m/>
    <m/>
    <m/>
    <m/>
    <m/>
    <m/>
    <m/>
    <n v="0"/>
    <n v="0"/>
    <n v="0"/>
    <n v="0"/>
    <n v="0"/>
    <n v="0"/>
    <n v="0"/>
    <n v="0"/>
    <n v="0"/>
    <n v="0"/>
    <n v="0"/>
    <n v="0"/>
    <n v="0"/>
    <n v="0"/>
    <n v="0"/>
    <n v="12"/>
    <n v="5.1449999999999996"/>
    <n v="5.0399999999999991"/>
    <n v="6.1949999999999994"/>
    <n v="0"/>
  </r>
  <r>
    <s v="205001223JA"/>
    <x v="219"/>
    <x v="1"/>
    <m/>
    <x v="3"/>
    <x v="8"/>
    <x v="11"/>
    <n v="1003.93"/>
    <s v="Sharon Bibbo"/>
    <x v="0"/>
    <m/>
    <m/>
    <m/>
    <m/>
    <m/>
    <m/>
    <m/>
    <m/>
    <m/>
    <n v="0"/>
    <n v="0"/>
    <n v="0"/>
    <n v="0"/>
    <n v="0"/>
    <n v="0"/>
    <n v="0"/>
    <n v="0"/>
    <n v="0"/>
    <n v="0"/>
    <m/>
    <n v="0"/>
    <n v="0"/>
    <n v="0"/>
    <n v="0"/>
    <m/>
    <n v="-4"/>
    <n v="-2"/>
    <n v="-2"/>
    <n v="-2"/>
    <m/>
  </r>
  <r>
    <s v="205001223JA"/>
    <x v="219"/>
    <x v="1"/>
    <m/>
    <x v="3"/>
    <x v="8"/>
    <x v="11"/>
    <n v="1003.93"/>
    <s v="Sharon Bibbo"/>
    <x v="1"/>
    <m/>
    <m/>
    <m/>
    <m/>
    <m/>
    <m/>
    <m/>
    <m/>
    <m/>
    <n v="0"/>
    <n v="0"/>
    <n v="0"/>
    <n v="0"/>
    <n v="0"/>
    <n v="0"/>
    <n v="0"/>
    <n v="0"/>
    <n v="0"/>
    <n v="0"/>
    <m/>
    <n v="0"/>
    <n v="0"/>
    <n v="0"/>
    <n v="0"/>
    <m/>
    <n v="2"/>
    <n v="1"/>
    <n v="1"/>
    <n v="1"/>
    <m/>
  </r>
  <r>
    <s v="205001223JA"/>
    <x v="219"/>
    <x v="1"/>
    <m/>
    <x v="3"/>
    <x v="8"/>
    <x v="11"/>
    <n v="1003.93"/>
    <s v="Sharon Bibbo"/>
    <x v="2"/>
    <m/>
    <m/>
    <m/>
    <m/>
    <m/>
    <m/>
    <m/>
    <m/>
    <m/>
    <n v="0"/>
    <n v="0"/>
    <n v="0"/>
    <n v="0"/>
    <n v="0"/>
    <n v="0"/>
    <n v="0"/>
    <n v="0"/>
    <n v="0"/>
    <n v="0"/>
    <n v="0"/>
    <n v="0"/>
    <n v="0"/>
    <n v="0"/>
    <n v="0"/>
    <n v="0"/>
    <n v="0"/>
    <n v="0"/>
    <n v="0"/>
    <n v="0"/>
    <n v="0"/>
  </r>
  <r>
    <s v="205001223JA"/>
    <x v="219"/>
    <x v="1"/>
    <m/>
    <x v="3"/>
    <x v="8"/>
    <x v="11"/>
    <n v="1003.93"/>
    <s v="Sharon Bibbo"/>
    <x v="3"/>
    <n v="0"/>
    <n v="0"/>
    <n v="0"/>
    <n v="0"/>
    <m/>
    <n v="0"/>
    <n v="0"/>
    <n v="0"/>
    <n v="0"/>
    <m/>
    <n v="0"/>
    <n v="0"/>
    <n v="0"/>
    <n v="0"/>
    <n v="0"/>
    <n v="0"/>
    <n v="0"/>
    <n v="0"/>
    <n v="0"/>
    <n v="0"/>
    <n v="0"/>
    <n v="0"/>
    <n v="0"/>
    <n v="0"/>
    <n v="0"/>
    <n v="2"/>
    <n v="1"/>
    <n v="1"/>
    <n v="1"/>
    <n v="0"/>
  </r>
  <r>
    <s v="205001223JA"/>
    <x v="219"/>
    <x v="1"/>
    <m/>
    <x v="3"/>
    <x v="8"/>
    <x v="11"/>
    <n v="1003.93"/>
    <s v="Sharon Bibbo"/>
    <x v="4"/>
    <m/>
    <m/>
    <m/>
    <m/>
    <m/>
    <m/>
    <m/>
    <m/>
    <m/>
    <n v="0"/>
    <n v="0"/>
    <n v="0"/>
    <n v="0"/>
    <n v="0"/>
    <n v="0"/>
    <n v="0"/>
    <n v="0"/>
    <n v="0"/>
    <n v="0"/>
    <n v="0"/>
    <n v="0"/>
    <n v="0"/>
    <n v="0"/>
    <n v="0"/>
    <n v="0"/>
    <n v="2"/>
    <n v="1"/>
    <n v="1"/>
    <n v="1"/>
    <n v="0"/>
  </r>
  <r>
    <s v="205001223JA"/>
    <x v="219"/>
    <x v="1"/>
    <m/>
    <x v="3"/>
    <x v="8"/>
    <x v="11"/>
    <n v="1003.93"/>
    <s v="Sharon Bibbo"/>
    <x v="5"/>
    <n v="0"/>
    <n v="0"/>
    <n v="0"/>
    <n v="0"/>
    <m/>
    <n v="0"/>
    <n v="0"/>
    <n v="0"/>
    <n v="0"/>
    <n v="0"/>
    <n v="0"/>
    <n v="0"/>
    <n v="0"/>
    <n v="0"/>
    <n v="0"/>
    <n v="0"/>
    <n v="0"/>
    <n v="0"/>
    <n v="0"/>
    <n v="0"/>
    <n v="0"/>
    <n v="0"/>
    <n v="0"/>
    <n v="0"/>
    <n v="0"/>
    <n v="2"/>
    <n v="2"/>
    <n v="2"/>
    <n v="2"/>
    <n v="0"/>
  </r>
  <r>
    <s v="205001223JA"/>
    <x v="219"/>
    <x v="1"/>
    <m/>
    <x v="3"/>
    <x v="8"/>
    <x v="11"/>
    <n v="1003.93"/>
    <s v="Sharon Bibbo"/>
    <x v="6"/>
    <n v="0"/>
    <n v="0"/>
    <n v="0"/>
    <n v="0"/>
    <n v="0"/>
    <n v="0"/>
    <n v="0"/>
    <n v="0"/>
    <n v="0"/>
    <n v="0"/>
    <n v="0"/>
    <n v="0"/>
    <n v="0"/>
    <n v="0"/>
    <n v="0"/>
    <n v="0"/>
    <n v="0"/>
    <n v="0"/>
    <n v="0"/>
    <n v="0"/>
    <n v="0"/>
    <n v="0"/>
    <n v="0"/>
    <n v="0"/>
    <m/>
    <n v="0"/>
    <n v="0"/>
    <n v="0"/>
    <n v="0"/>
    <m/>
  </r>
  <r>
    <s v="205001223JA"/>
    <x v="219"/>
    <x v="1"/>
    <m/>
    <x v="3"/>
    <x v="8"/>
    <x v="11"/>
    <n v="1003.93"/>
    <s v="Sharon Bibbo"/>
    <x v="7"/>
    <m/>
    <m/>
    <m/>
    <m/>
    <m/>
    <m/>
    <m/>
    <m/>
    <m/>
    <m/>
    <m/>
    <m/>
    <m/>
    <m/>
    <m/>
    <n v="0"/>
    <n v="0"/>
    <n v="0"/>
    <n v="0"/>
    <n v="0"/>
    <n v="0"/>
    <n v="0"/>
    <n v="0"/>
    <n v="0"/>
    <n v="0"/>
    <n v="0"/>
    <n v="0"/>
    <n v="0"/>
    <n v="0"/>
    <n v="0"/>
  </r>
  <r>
    <s v="205001223JA"/>
    <x v="219"/>
    <x v="1"/>
    <m/>
    <x v="3"/>
    <x v="8"/>
    <x v="11"/>
    <n v="1003.93"/>
    <s v="Sharon Bibbo"/>
    <x v="8"/>
    <n v="0"/>
    <n v="0"/>
    <n v="0"/>
    <n v="0"/>
    <m/>
    <n v="0"/>
    <n v="0"/>
    <n v="0"/>
    <n v="0"/>
    <n v="0"/>
    <n v="0"/>
    <n v="0"/>
    <n v="0"/>
    <n v="0"/>
    <n v="0"/>
    <n v="0"/>
    <n v="0"/>
    <n v="0"/>
    <n v="0"/>
    <m/>
    <n v="0"/>
    <n v="0"/>
    <n v="0"/>
    <n v="0"/>
    <m/>
    <n v="-2"/>
    <n v="-4"/>
    <n v="-6"/>
    <n v="-8"/>
    <m/>
  </r>
  <r>
    <s v="205001223JA"/>
    <x v="219"/>
    <x v="1"/>
    <m/>
    <x v="3"/>
    <x v="8"/>
    <x v="11"/>
    <n v="1003.93"/>
    <s v="Sharon Bibbo"/>
    <x v="9"/>
    <n v="0"/>
    <n v="0"/>
    <n v="0"/>
    <n v="0"/>
    <m/>
    <n v="0"/>
    <n v="0"/>
    <n v="0"/>
    <n v="0"/>
    <n v="0"/>
    <n v="0"/>
    <n v="0"/>
    <n v="0"/>
    <n v="0"/>
    <n v="0"/>
    <n v="0"/>
    <n v="0"/>
    <n v="0"/>
    <n v="0"/>
    <m/>
    <n v="0"/>
    <n v="0"/>
    <n v="0"/>
    <n v="0"/>
    <m/>
    <n v="2"/>
    <n v="2"/>
    <n v="2"/>
    <n v="2"/>
    <m/>
  </r>
  <r>
    <s v="205001223JA"/>
    <x v="219"/>
    <x v="1"/>
    <m/>
    <x v="3"/>
    <x v="8"/>
    <x v="11"/>
    <n v="1003.93"/>
    <s v="Sharon Bibbo"/>
    <x v="10"/>
    <n v="0"/>
    <n v="0"/>
    <n v="0"/>
    <n v="0"/>
    <n v="0"/>
    <n v="0"/>
    <n v="0"/>
    <n v="0"/>
    <n v="0"/>
    <n v="0"/>
    <n v="0"/>
    <n v="0"/>
    <n v="0"/>
    <n v="0"/>
    <n v="0"/>
    <n v="0"/>
    <n v="0"/>
    <n v="0"/>
    <n v="0"/>
    <m/>
    <n v="0"/>
    <n v="0"/>
    <n v="0"/>
    <n v="0"/>
    <m/>
    <n v="2007.86"/>
    <n v="2007.86"/>
    <n v="2007.86"/>
    <n v="2007.86"/>
    <m/>
  </r>
  <r>
    <s v="205001223JA"/>
    <x v="219"/>
    <x v="1"/>
    <m/>
    <x v="3"/>
    <x v="8"/>
    <x v="11"/>
    <n v="1003.93"/>
    <s v="Sharon Bibbo"/>
    <x v="11"/>
    <m/>
    <m/>
    <m/>
    <m/>
    <m/>
    <m/>
    <m/>
    <m/>
    <m/>
    <n v="0"/>
    <n v="0"/>
    <n v="0"/>
    <n v="0"/>
    <n v="0"/>
    <n v="0"/>
    <n v="0"/>
    <n v="0"/>
    <n v="0"/>
    <n v="0"/>
    <m/>
    <n v="0"/>
    <n v="0"/>
    <n v="0"/>
    <n v="0"/>
    <m/>
    <n v="0"/>
    <n v="0"/>
    <n v="0"/>
    <n v="0"/>
    <m/>
  </r>
  <r>
    <s v="205001223JA"/>
    <x v="219"/>
    <x v="1"/>
    <m/>
    <x v="3"/>
    <x v="8"/>
    <x v="11"/>
    <n v="1003.93"/>
    <s v="Sharon Bibbo"/>
    <x v="12"/>
    <m/>
    <m/>
    <m/>
    <m/>
    <m/>
    <m/>
    <m/>
    <m/>
    <m/>
    <m/>
    <n v="0"/>
    <n v="0"/>
    <n v="0"/>
    <n v="0"/>
    <n v="0"/>
    <n v="0"/>
    <n v="0"/>
    <n v="0"/>
    <n v="0"/>
    <n v="0"/>
    <n v="0"/>
    <n v="0"/>
    <n v="0"/>
    <n v="0"/>
    <n v="0"/>
    <n v="4"/>
    <n v="2"/>
    <n v="2"/>
    <n v="2"/>
    <n v="0"/>
  </r>
  <r>
    <n v="205001076"/>
    <x v="220"/>
    <x v="1"/>
    <m/>
    <x v="1"/>
    <x v="19"/>
    <x v="11"/>
    <n v="1082.22"/>
    <s v="Linda Trautwein"/>
    <x v="0"/>
    <m/>
    <m/>
    <m/>
    <m/>
    <m/>
    <m/>
    <m/>
    <m/>
    <m/>
    <n v="0"/>
    <n v="0"/>
    <n v="0"/>
    <n v="0"/>
    <n v="0"/>
    <n v="0"/>
    <n v="0"/>
    <n v="0"/>
    <n v="0"/>
    <n v="0"/>
    <m/>
    <n v="0"/>
    <n v="0"/>
    <n v="0"/>
    <n v="0"/>
    <m/>
    <n v="-20"/>
    <n v="-10"/>
    <n v="-10"/>
    <n v="-10"/>
    <m/>
  </r>
  <r>
    <n v="205001076"/>
    <x v="220"/>
    <x v="1"/>
    <m/>
    <x v="1"/>
    <x v="19"/>
    <x v="11"/>
    <n v="1082.22"/>
    <s v="Linda Trautwein"/>
    <x v="1"/>
    <m/>
    <m/>
    <m/>
    <m/>
    <m/>
    <m/>
    <m/>
    <m/>
    <m/>
    <n v="0"/>
    <n v="0"/>
    <n v="0"/>
    <n v="0"/>
    <n v="0"/>
    <n v="0"/>
    <n v="0"/>
    <n v="0"/>
    <n v="0"/>
    <n v="0"/>
    <m/>
    <n v="0"/>
    <n v="0"/>
    <n v="0"/>
    <n v="0"/>
    <m/>
    <n v="6"/>
    <n v="2"/>
    <n v="2"/>
    <n v="2"/>
    <m/>
  </r>
  <r>
    <n v="205001076"/>
    <x v="220"/>
    <x v="1"/>
    <m/>
    <x v="1"/>
    <x v="19"/>
    <x v="11"/>
    <n v="1082.22"/>
    <s v="Linda Trautwein"/>
    <x v="2"/>
    <m/>
    <m/>
    <m/>
    <m/>
    <m/>
    <m/>
    <m/>
    <m/>
    <m/>
    <n v="0"/>
    <n v="0"/>
    <n v="0"/>
    <n v="0"/>
    <n v="0"/>
    <n v="0"/>
    <n v="0"/>
    <n v="0"/>
    <n v="0"/>
    <n v="0"/>
    <n v="0"/>
    <n v="0"/>
    <n v="0"/>
    <n v="0"/>
    <n v="0"/>
    <n v="0"/>
    <n v="0"/>
    <n v="0"/>
    <n v="0"/>
    <n v="0"/>
    <n v="0"/>
  </r>
  <r>
    <n v="205001076"/>
    <x v="220"/>
    <x v="1"/>
    <m/>
    <x v="1"/>
    <x v="19"/>
    <x v="11"/>
    <n v="1082.22"/>
    <s v="Linda Trautwein"/>
    <x v="3"/>
    <n v="0"/>
    <n v="0"/>
    <n v="0"/>
    <n v="0"/>
    <m/>
    <n v="0"/>
    <n v="0"/>
    <n v="0"/>
    <n v="0"/>
    <m/>
    <n v="0"/>
    <n v="0"/>
    <n v="0"/>
    <n v="0"/>
    <n v="0"/>
    <n v="0"/>
    <n v="0"/>
    <n v="0"/>
    <n v="0"/>
    <n v="0"/>
    <n v="0"/>
    <n v="0"/>
    <n v="0"/>
    <n v="0"/>
    <n v="0"/>
    <n v="14"/>
    <n v="8"/>
    <n v="8"/>
    <n v="8"/>
    <n v="0"/>
  </r>
  <r>
    <n v="205001076"/>
    <x v="220"/>
    <x v="1"/>
    <m/>
    <x v="1"/>
    <x v="19"/>
    <x v="11"/>
    <n v="1082.22"/>
    <s v="Linda Trautwein"/>
    <x v="4"/>
    <m/>
    <m/>
    <m/>
    <m/>
    <m/>
    <m/>
    <m/>
    <m/>
    <m/>
    <n v="0"/>
    <n v="0"/>
    <n v="0"/>
    <n v="0"/>
    <n v="0"/>
    <n v="0"/>
    <n v="0"/>
    <n v="0"/>
    <n v="0"/>
    <n v="0"/>
    <n v="0"/>
    <n v="0"/>
    <n v="0"/>
    <n v="0"/>
    <n v="0"/>
    <n v="0"/>
    <n v="14"/>
    <n v="8"/>
    <n v="8"/>
    <n v="8"/>
    <n v="0"/>
  </r>
  <r>
    <n v="205001076"/>
    <x v="220"/>
    <x v="1"/>
    <m/>
    <x v="1"/>
    <x v="19"/>
    <x v="11"/>
    <n v="1082.22"/>
    <s v="Linda Trautwein"/>
    <x v="5"/>
    <n v="0"/>
    <n v="0"/>
    <n v="0"/>
    <n v="0"/>
    <m/>
    <n v="0"/>
    <n v="0"/>
    <n v="0"/>
    <n v="0"/>
    <n v="0"/>
    <n v="0"/>
    <n v="0"/>
    <n v="0"/>
    <n v="0"/>
    <n v="0"/>
    <n v="0"/>
    <n v="0"/>
    <n v="0"/>
    <n v="0"/>
    <n v="0"/>
    <n v="0"/>
    <n v="0"/>
    <n v="0"/>
    <n v="0"/>
    <n v="0"/>
    <n v="5"/>
    <n v="10"/>
    <n v="10"/>
    <n v="10"/>
    <n v="0"/>
  </r>
  <r>
    <n v="205001076"/>
    <x v="220"/>
    <x v="1"/>
    <m/>
    <x v="1"/>
    <x v="19"/>
    <x v="11"/>
    <n v="1082.22"/>
    <s v="Linda Trautwein"/>
    <x v="6"/>
    <n v="0"/>
    <n v="0"/>
    <n v="0"/>
    <n v="0"/>
    <n v="0"/>
    <n v="0"/>
    <n v="0"/>
    <n v="0"/>
    <n v="0"/>
    <n v="0"/>
    <n v="0"/>
    <n v="0"/>
    <n v="0"/>
    <n v="0"/>
    <n v="0"/>
    <n v="0"/>
    <n v="0"/>
    <n v="0"/>
    <n v="0"/>
    <n v="0"/>
    <n v="0"/>
    <n v="0"/>
    <n v="0"/>
    <n v="0"/>
    <m/>
    <n v="0"/>
    <n v="0"/>
    <n v="0"/>
    <n v="0"/>
    <m/>
  </r>
  <r>
    <n v="205001076"/>
    <x v="220"/>
    <x v="1"/>
    <m/>
    <x v="1"/>
    <x v="19"/>
    <x v="11"/>
    <n v="1082.22"/>
    <s v="Linda Trautwein"/>
    <x v="7"/>
    <m/>
    <m/>
    <m/>
    <m/>
    <m/>
    <m/>
    <m/>
    <m/>
    <m/>
    <m/>
    <m/>
    <m/>
    <m/>
    <m/>
    <m/>
    <n v="0"/>
    <n v="0"/>
    <n v="0"/>
    <n v="0"/>
    <n v="0"/>
    <n v="0"/>
    <n v="0"/>
    <n v="0"/>
    <n v="0"/>
    <n v="0"/>
    <n v="0"/>
    <n v="0"/>
    <n v="0"/>
    <n v="0"/>
    <n v="0"/>
  </r>
  <r>
    <n v="205001076"/>
    <x v="220"/>
    <x v="1"/>
    <m/>
    <x v="1"/>
    <x v="19"/>
    <x v="11"/>
    <n v="1082.22"/>
    <s v="Linda Trautwein"/>
    <x v="8"/>
    <n v="0"/>
    <n v="0"/>
    <n v="0"/>
    <n v="0"/>
    <m/>
    <n v="0"/>
    <n v="0"/>
    <n v="0"/>
    <n v="0"/>
    <n v="0"/>
    <n v="0"/>
    <n v="0"/>
    <n v="0"/>
    <n v="0"/>
    <n v="0"/>
    <n v="0"/>
    <n v="0"/>
    <n v="0"/>
    <n v="0"/>
    <m/>
    <n v="0"/>
    <n v="0"/>
    <n v="0"/>
    <n v="0"/>
    <m/>
    <n v="-5"/>
    <n v="-15"/>
    <n v="-25"/>
    <n v="-35"/>
    <m/>
  </r>
  <r>
    <n v="205001076"/>
    <x v="220"/>
    <x v="1"/>
    <m/>
    <x v="1"/>
    <x v="19"/>
    <x v="11"/>
    <n v="1082.22"/>
    <s v="Linda Trautwein"/>
    <x v="9"/>
    <n v="0"/>
    <n v="0"/>
    <n v="0"/>
    <n v="0"/>
    <m/>
    <n v="0"/>
    <n v="0"/>
    <n v="0"/>
    <n v="0"/>
    <n v="0"/>
    <n v="0"/>
    <n v="0"/>
    <n v="0"/>
    <n v="0"/>
    <n v="0"/>
    <n v="0"/>
    <n v="0"/>
    <n v="0"/>
    <n v="0"/>
    <m/>
    <n v="0"/>
    <n v="0"/>
    <n v="0"/>
    <n v="0"/>
    <m/>
    <n v="15"/>
    <n v="15"/>
    <n v="15"/>
    <n v="15"/>
    <m/>
  </r>
  <r>
    <n v="205001076"/>
    <x v="220"/>
    <x v="1"/>
    <m/>
    <x v="1"/>
    <x v="19"/>
    <x v="11"/>
    <n v="1082.22"/>
    <s v="Linda Trautwein"/>
    <x v="10"/>
    <n v="0"/>
    <n v="0"/>
    <n v="0"/>
    <n v="0"/>
    <n v="0"/>
    <n v="0"/>
    <n v="0"/>
    <n v="0"/>
    <n v="0"/>
    <n v="0"/>
    <n v="0"/>
    <n v="0"/>
    <n v="0"/>
    <n v="0"/>
    <n v="0"/>
    <n v="0"/>
    <n v="0"/>
    <n v="0"/>
    <n v="0"/>
    <m/>
    <n v="0"/>
    <n v="0"/>
    <n v="0"/>
    <n v="0"/>
    <m/>
    <n v="16233.300000000001"/>
    <n v="16233.300000000001"/>
    <n v="16233.300000000001"/>
    <n v="16233.300000000001"/>
    <m/>
  </r>
  <r>
    <n v="205001076"/>
    <x v="220"/>
    <x v="1"/>
    <m/>
    <x v="1"/>
    <x v="19"/>
    <x v="11"/>
    <n v="1082.22"/>
    <s v="Linda Trautwein"/>
    <x v="11"/>
    <m/>
    <m/>
    <m/>
    <m/>
    <m/>
    <m/>
    <m/>
    <m/>
    <m/>
    <n v="0"/>
    <n v="0"/>
    <n v="0"/>
    <n v="0"/>
    <n v="0"/>
    <n v="0"/>
    <n v="0"/>
    <n v="0"/>
    <n v="0"/>
    <n v="0"/>
    <m/>
    <n v="0"/>
    <n v="0"/>
    <n v="0"/>
    <n v="0"/>
    <m/>
    <n v="0"/>
    <n v="0"/>
    <n v="0"/>
    <n v="0"/>
    <m/>
  </r>
  <r>
    <n v="205001076"/>
    <x v="220"/>
    <x v="1"/>
    <m/>
    <x v="1"/>
    <x v="19"/>
    <x v="11"/>
    <n v="1082.22"/>
    <s v="Linda Trautwein"/>
    <x v="12"/>
    <m/>
    <m/>
    <m/>
    <m/>
    <m/>
    <m/>
    <m/>
    <m/>
    <m/>
    <m/>
    <n v="0"/>
    <n v="0"/>
    <n v="0"/>
    <n v="0"/>
    <n v="0"/>
    <n v="0"/>
    <n v="0"/>
    <n v="0"/>
    <n v="0"/>
    <n v="0"/>
    <n v="0"/>
    <n v="0"/>
    <n v="0"/>
    <n v="0"/>
    <n v="0"/>
    <n v="20"/>
    <n v="10"/>
    <n v="10"/>
    <n v="10"/>
    <n v="0"/>
  </r>
  <r>
    <n v="200000350"/>
    <x v="221"/>
    <x v="1"/>
    <m/>
    <x v="1"/>
    <x v="19"/>
    <x v="11"/>
    <n v="228.07"/>
    <s v="Linda Trautwein"/>
    <x v="0"/>
    <m/>
    <m/>
    <m/>
    <m/>
    <m/>
    <m/>
    <m/>
    <m/>
    <m/>
    <n v="0"/>
    <n v="0"/>
    <n v="0"/>
    <n v="0"/>
    <n v="0"/>
    <n v="0"/>
    <n v="0"/>
    <n v="0"/>
    <n v="0"/>
    <n v="0"/>
    <m/>
    <n v="0"/>
    <n v="0"/>
    <n v="0"/>
    <n v="0"/>
    <m/>
    <n v="-12"/>
    <n v="-6"/>
    <n v="-5"/>
    <n v="-8"/>
    <m/>
  </r>
  <r>
    <n v="200000350"/>
    <x v="221"/>
    <x v="1"/>
    <m/>
    <x v="1"/>
    <x v="19"/>
    <x v="11"/>
    <n v="228.07"/>
    <s v="Linda Trautwein"/>
    <x v="1"/>
    <m/>
    <m/>
    <m/>
    <m/>
    <m/>
    <m/>
    <m/>
    <m/>
    <m/>
    <n v="0"/>
    <n v="0"/>
    <n v="0"/>
    <n v="0"/>
    <n v="0"/>
    <n v="0"/>
    <n v="0"/>
    <n v="0"/>
    <n v="0"/>
    <n v="0"/>
    <m/>
    <n v="0"/>
    <n v="0"/>
    <n v="0"/>
    <n v="0"/>
    <m/>
    <n v="8"/>
    <n v="1"/>
    <n v="0"/>
    <n v="1"/>
    <m/>
  </r>
  <r>
    <n v="200000350"/>
    <x v="221"/>
    <x v="1"/>
    <m/>
    <x v="1"/>
    <x v="19"/>
    <x v="11"/>
    <n v="228.07"/>
    <s v="Linda Trautwein"/>
    <x v="2"/>
    <m/>
    <m/>
    <m/>
    <m/>
    <m/>
    <m/>
    <m/>
    <m/>
    <m/>
    <n v="0"/>
    <n v="0"/>
    <n v="0"/>
    <n v="0"/>
    <n v="0"/>
    <n v="0"/>
    <n v="0"/>
    <n v="0"/>
    <n v="0"/>
    <n v="0"/>
    <n v="0"/>
    <n v="0"/>
    <n v="0"/>
    <n v="0"/>
    <n v="16"/>
    <n v="0"/>
    <n v="0"/>
    <n v="0"/>
    <n v="0"/>
    <n v="0"/>
    <n v="0"/>
  </r>
  <r>
    <n v="200000350"/>
    <x v="221"/>
    <x v="1"/>
    <m/>
    <x v="1"/>
    <x v="19"/>
    <x v="11"/>
    <n v="228.07"/>
    <s v="Linda Trautwein"/>
    <x v="3"/>
    <n v="0"/>
    <n v="0"/>
    <n v="0"/>
    <n v="0"/>
    <m/>
    <n v="0"/>
    <n v="0"/>
    <n v="0"/>
    <n v="0"/>
    <m/>
    <n v="0"/>
    <n v="0"/>
    <n v="0"/>
    <n v="0"/>
    <n v="0"/>
    <n v="0"/>
    <n v="0"/>
    <n v="0"/>
    <n v="0"/>
    <n v="0"/>
    <n v="0"/>
    <n v="0"/>
    <n v="0"/>
    <n v="0"/>
    <n v="0"/>
    <n v="4"/>
    <n v="5"/>
    <n v="5"/>
    <n v="7"/>
    <n v="0"/>
  </r>
  <r>
    <n v="200000350"/>
    <x v="221"/>
    <x v="1"/>
    <m/>
    <x v="1"/>
    <x v="19"/>
    <x v="11"/>
    <n v="228.07"/>
    <s v="Linda Trautwein"/>
    <x v="4"/>
    <m/>
    <m/>
    <m/>
    <m/>
    <m/>
    <m/>
    <m/>
    <m/>
    <m/>
    <n v="0"/>
    <n v="0"/>
    <n v="0"/>
    <n v="0"/>
    <n v="0"/>
    <n v="0"/>
    <n v="0"/>
    <n v="0"/>
    <n v="0"/>
    <n v="0"/>
    <n v="0"/>
    <n v="0"/>
    <n v="0"/>
    <n v="0"/>
    <n v="16"/>
    <n v="0"/>
    <n v="4"/>
    <n v="5"/>
    <n v="5"/>
    <n v="7"/>
    <n v="0"/>
  </r>
  <r>
    <n v="200000350"/>
    <x v="221"/>
    <x v="1"/>
    <m/>
    <x v="1"/>
    <x v="19"/>
    <x v="11"/>
    <n v="228.07"/>
    <s v="Linda Trautwein"/>
    <x v="5"/>
    <n v="0"/>
    <n v="0"/>
    <n v="0"/>
    <n v="0"/>
    <m/>
    <n v="0"/>
    <n v="0"/>
    <n v="0"/>
    <n v="0"/>
    <n v="0"/>
    <n v="0"/>
    <n v="0"/>
    <n v="0"/>
    <n v="0"/>
    <n v="0"/>
    <n v="0"/>
    <n v="0"/>
    <n v="0"/>
    <n v="0"/>
    <n v="0"/>
    <n v="0"/>
    <n v="0"/>
    <n v="0"/>
    <n v="0"/>
    <n v="0"/>
    <n v="4.7415789473684216"/>
    <n v="5.8192105263157901"/>
    <n v="5.1726315789473691"/>
    <n v="7.974473684210527"/>
    <n v="0"/>
  </r>
  <r>
    <n v="200000350"/>
    <x v="221"/>
    <x v="1"/>
    <m/>
    <x v="1"/>
    <x v="19"/>
    <x v="11"/>
    <n v="228.07"/>
    <s v="Linda Trautwein"/>
    <x v="6"/>
    <n v="0"/>
    <n v="0"/>
    <n v="0"/>
    <n v="0"/>
    <n v="0"/>
    <n v="0"/>
    <n v="0"/>
    <n v="0"/>
    <n v="0"/>
    <n v="0"/>
    <n v="0"/>
    <n v="0"/>
    <n v="0"/>
    <n v="0"/>
    <n v="0"/>
    <n v="0"/>
    <n v="0"/>
    <n v="0"/>
    <n v="0"/>
    <n v="0"/>
    <n v="0"/>
    <n v="0"/>
    <n v="0"/>
    <n v="0"/>
    <m/>
    <n v="0"/>
    <n v="0"/>
    <n v="0"/>
    <n v="0"/>
    <m/>
  </r>
  <r>
    <n v="200000350"/>
    <x v="221"/>
    <x v="1"/>
    <m/>
    <x v="1"/>
    <x v="19"/>
    <x v="11"/>
    <n v="228.07"/>
    <s v="Linda Trautwein"/>
    <x v="7"/>
    <m/>
    <m/>
    <m/>
    <m/>
    <m/>
    <m/>
    <m/>
    <m/>
    <m/>
    <m/>
    <m/>
    <m/>
    <m/>
    <m/>
    <m/>
    <n v="0"/>
    <n v="0"/>
    <n v="0"/>
    <n v="0"/>
    <n v="0"/>
    <n v="0"/>
    <n v="0"/>
    <n v="0"/>
    <n v="5"/>
    <n v="0"/>
    <n v="0"/>
    <n v="0"/>
    <n v="0"/>
    <n v="0"/>
    <n v="0"/>
  </r>
  <r>
    <n v="200000350"/>
    <x v="221"/>
    <x v="1"/>
    <m/>
    <x v="1"/>
    <x v="19"/>
    <x v="11"/>
    <n v="228.07"/>
    <s v="Linda Trautwein"/>
    <x v="8"/>
    <n v="0"/>
    <n v="0"/>
    <n v="0"/>
    <n v="0"/>
    <m/>
    <n v="0"/>
    <n v="0"/>
    <n v="0"/>
    <n v="0"/>
    <n v="0"/>
    <n v="0"/>
    <n v="0"/>
    <n v="0"/>
    <n v="0"/>
    <n v="0"/>
    <n v="0"/>
    <n v="0"/>
    <n v="0"/>
    <n v="0"/>
    <m/>
    <n v="0"/>
    <n v="0"/>
    <n v="0"/>
    <n v="11"/>
    <m/>
    <n v="6.2584210526315784"/>
    <n v="0.43921052631578839"/>
    <n v="-4.7334210526315807"/>
    <n v="-12.707894736842107"/>
    <m/>
  </r>
  <r>
    <n v="200000350"/>
    <x v="221"/>
    <x v="1"/>
    <m/>
    <x v="1"/>
    <x v="19"/>
    <x v="11"/>
    <n v="228.07"/>
    <s v="Linda Trautwein"/>
    <x v="9"/>
    <n v="0"/>
    <n v="0"/>
    <n v="0"/>
    <n v="0"/>
    <m/>
    <n v="0"/>
    <n v="0"/>
    <n v="0"/>
    <n v="0"/>
    <n v="0"/>
    <n v="0"/>
    <n v="0"/>
    <n v="0"/>
    <n v="0"/>
    <n v="0"/>
    <n v="0"/>
    <n v="0"/>
    <n v="0"/>
    <n v="0"/>
    <m/>
    <n v="0"/>
    <n v="0"/>
    <n v="0"/>
    <n v="11"/>
    <m/>
    <n v="18.258421052631579"/>
    <n v="18.43921052631579"/>
    <n v="18.266578947368423"/>
    <n v="18.292105263157897"/>
    <m/>
  </r>
  <r>
    <n v="200000350"/>
    <x v="221"/>
    <x v="1"/>
    <m/>
    <x v="1"/>
    <x v="19"/>
    <x v="11"/>
    <n v="228.07"/>
    <s v="Linda Trautwein"/>
    <x v="10"/>
    <n v="0"/>
    <n v="0"/>
    <n v="0"/>
    <n v="0"/>
    <n v="0"/>
    <n v="0"/>
    <n v="0"/>
    <n v="0"/>
    <n v="0"/>
    <n v="0"/>
    <n v="0"/>
    <n v="0"/>
    <n v="0"/>
    <n v="0"/>
    <n v="0"/>
    <n v="0"/>
    <n v="0"/>
    <n v="0"/>
    <n v="0"/>
    <m/>
    <n v="0"/>
    <n v="0"/>
    <n v="0"/>
    <n v="2508.77"/>
    <m/>
    <n v="4164.1980894736844"/>
    <n v="4205.4307447368419"/>
    <n v="4166.0586605263161"/>
    <n v="4171.8804473684213"/>
    <m/>
  </r>
  <r>
    <n v="200000350"/>
    <x v="221"/>
    <x v="1"/>
    <m/>
    <x v="1"/>
    <x v="19"/>
    <x v="11"/>
    <n v="228.07"/>
    <s v="Linda Trautwein"/>
    <x v="11"/>
    <m/>
    <m/>
    <m/>
    <m/>
    <m/>
    <m/>
    <m/>
    <m/>
    <m/>
    <n v="0"/>
    <n v="0"/>
    <n v="0"/>
    <n v="0"/>
    <n v="0"/>
    <n v="0"/>
    <n v="0"/>
    <n v="0"/>
    <n v="0"/>
    <n v="0"/>
    <m/>
    <n v="0"/>
    <n v="0"/>
    <n v="0"/>
    <n v="2508.77"/>
    <m/>
    <n v="1427.358089473684"/>
    <n v="100.17074473684185"/>
    <n v="0"/>
    <n v="0"/>
    <m/>
  </r>
  <r>
    <n v="200000350"/>
    <x v="221"/>
    <x v="1"/>
    <m/>
    <x v="1"/>
    <x v="19"/>
    <x v="11"/>
    <n v="228.07"/>
    <s v="Linda Trautwein"/>
    <x v="12"/>
    <m/>
    <m/>
    <m/>
    <m/>
    <m/>
    <m/>
    <m/>
    <m/>
    <m/>
    <m/>
    <n v="0"/>
    <n v="0"/>
    <n v="0"/>
    <n v="0"/>
    <n v="0"/>
    <n v="0"/>
    <n v="0"/>
    <n v="0"/>
    <n v="0"/>
    <n v="0"/>
    <n v="0"/>
    <n v="0"/>
    <n v="0"/>
    <n v="16"/>
    <n v="0"/>
    <n v="12"/>
    <n v="6"/>
    <n v="5"/>
    <n v="8"/>
    <n v="0"/>
  </r>
  <r>
    <n v="205001156"/>
    <x v="222"/>
    <x v="1"/>
    <m/>
    <x v="1"/>
    <x v="17"/>
    <x v="11"/>
    <n v="360.81"/>
    <s v="Vicky Allen"/>
    <x v="0"/>
    <m/>
    <m/>
    <m/>
    <m/>
    <m/>
    <m/>
    <m/>
    <m/>
    <m/>
    <n v="0"/>
    <n v="0"/>
    <n v="0"/>
    <n v="0"/>
    <n v="0"/>
    <n v="0"/>
    <n v="0"/>
    <n v="0"/>
    <n v="0"/>
    <n v="0"/>
    <m/>
    <n v="0"/>
    <n v="0"/>
    <n v="0"/>
    <n v="0"/>
    <m/>
    <n v="0"/>
    <n v="0"/>
    <n v="0"/>
    <n v="0"/>
    <m/>
  </r>
  <r>
    <n v="205001156"/>
    <x v="222"/>
    <x v="1"/>
    <m/>
    <x v="1"/>
    <x v="17"/>
    <x v="11"/>
    <n v="360.81"/>
    <s v="Vicky Allen"/>
    <x v="1"/>
    <m/>
    <m/>
    <m/>
    <m/>
    <m/>
    <m/>
    <m/>
    <m/>
    <m/>
    <n v="0"/>
    <n v="0"/>
    <n v="0"/>
    <n v="0"/>
    <n v="0"/>
    <n v="0"/>
    <n v="0"/>
    <n v="0"/>
    <n v="0"/>
    <n v="0"/>
    <m/>
    <n v="0"/>
    <n v="0"/>
    <n v="0"/>
    <n v="0"/>
    <m/>
    <n v="0"/>
    <n v="0"/>
    <n v="0"/>
    <n v="0"/>
    <m/>
  </r>
  <r>
    <n v="205001156"/>
    <x v="222"/>
    <x v="1"/>
    <m/>
    <x v="1"/>
    <x v="17"/>
    <x v="11"/>
    <n v="360.81"/>
    <s v="Vicky Allen"/>
    <x v="2"/>
    <m/>
    <m/>
    <m/>
    <m/>
    <m/>
    <m/>
    <m/>
    <m/>
    <m/>
    <n v="0"/>
    <n v="0"/>
    <n v="0"/>
    <n v="0"/>
    <n v="0"/>
    <n v="0"/>
    <n v="0"/>
    <n v="0"/>
    <n v="0"/>
    <n v="0"/>
    <n v="0"/>
    <n v="0"/>
    <n v="0"/>
    <n v="0"/>
    <n v="0"/>
    <n v="0"/>
    <n v="0"/>
    <n v="0"/>
    <n v="0"/>
    <n v="0"/>
    <n v="0"/>
  </r>
  <r>
    <n v="205001156"/>
    <x v="222"/>
    <x v="1"/>
    <m/>
    <x v="1"/>
    <x v="17"/>
    <x v="11"/>
    <n v="360.81"/>
    <s v="Vicky Allen"/>
    <x v="3"/>
    <n v="0"/>
    <n v="0"/>
    <n v="0"/>
    <n v="0"/>
    <m/>
    <n v="0"/>
    <n v="0"/>
    <n v="0"/>
    <n v="0"/>
    <m/>
    <n v="0"/>
    <n v="0"/>
    <n v="0"/>
    <n v="0"/>
    <n v="0"/>
    <n v="0"/>
    <n v="0"/>
    <n v="0"/>
    <n v="0"/>
    <n v="0"/>
    <n v="0"/>
    <n v="0"/>
    <n v="0"/>
    <n v="0"/>
    <n v="0"/>
    <n v="0"/>
    <n v="0"/>
    <n v="0"/>
    <n v="0"/>
    <n v="0"/>
  </r>
  <r>
    <n v="205001156"/>
    <x v="222"/>
    <x v="1"/>
    <m/>
    <x v="1"/>
    <x v="17"/>
    <x v="11"/>
    <n v="360.81"/>
    <s v="Vicky Allen"/>
    <x v="4"/>
    <m/>
    <m/>
    <m/>
    <m/>
    <m/>
    <m/>
    <m/>
    <m/>
    <m/>
    <n v="0"/>
    <n v="0"/>
    <n v="0"/>
    <n v="0"/>
    <n v="0"/>
    <n v="0"/>
    <n v="0"/>
    <n v="0"/>
    <n v="0"/>
    <n v="0"/>
    <n v="0"/>
    <n v="0"/>
    <n v="0"/>
    <n v="0"/>
    <n v="0"/>
    <n v="0"/>
    <n v="0"/>
    <n v="0"/>
    <n v="0"/>
    <n v="0"/>
    <n v="0"/>
  </r>
  <r>
    <n v="205001156"/>
    <x v="222"/>
    <x v="1"/>
    <m/>
    <x v="1"/>
    <x v="17"/>
    <x v="11"/>
    <n v="360.81"/>
    <s v="Vicky Allen"/>
    <x v="5"/>
    <n v="0"/>
    <n v="0"/>
    <n v="0"/>
    <n v="0"/>
    <m/>
    <n v="0"/>
    <n v="0"/>
    <n v="0"/>
    <n v="0"/>
    <n v="0"/>
    <n v="0"/>
    <n v="0"/>
    <n v="0"/>
    <n v="0"/>
    <n v="0"/>
    <n v="0"/>
    <n v="0"/>
    <n v="0"/>
    <n v="0"/>
    <n v="0"/>
    <n v="0"/>
    <n v="0"/>
    <n v="0"/>
    <n v="0"/>
    <n v="0"/>
    <n v="0"/>
    <n v="0"/>
    <n v="0"/>
    <n v="0"/>
    <n v="0"/>
  </r>
  <r>
    <n v="205001156"/>
    <x v="222"/>
    <x v="1"/>
    <m/>
    <x v="1"/>
    <x v="17"/>
    <x v="11"/>
    <n v="360.81"/>
    <s v="Vicky Allen"/>
    <x v="6"/>
    <n v="0"/>
    <n v="0"/>
    <n v="0"/>
    <n v="0"/>
    <n v="0"/>
    <n v="0"/>
    <n v="0"/>
    <n v="0"/>
    <n v="0"/>
    <n v="0"/>
    <n v="0"/>
    <n v="0"/>
    <n v="0"/>
    <n v="0"/>
    <n v="0"/>
    <n v="0"/>
    <n v="0"/>
    <n v="0"/>
    <n v="0"/>
    <n v="0"/>
    <n v="0"/>
    <n v="0"/>
    <n v="0"/>
    <n v="0"/>
    <m/>
    <n v="0"/>
    <n v="0"/>
    <n v="0"/>
    <n v="0"/>
    <m/>
  </r>
  <r>
    <n v="205001156"/>
    <x v="222"/>
    <x v="1"/>
    <m/>
    <x v="1"/>
    <x v="17"/>
    <x v="11"/>
    <n v="360.81"/>
    <s v="Vicky Allen"/>
    <x v="7"/>
    <m/>
    <m/>
    <m/>
    <m/>
    <m/>
    <m/>
    <m/>
    <m/>
    <m/>
    <m/>
    <m/>
    <m/>
    <m/>
    <m/>
    <m/>
    <n v="0"/>
    <n v="0"/>
    <n v="0"/>
    <n v="0"/>
    <n v="0"/>
    <n v="0"/>
    <n v="0"/>
    <n v="0"/>
    <n v="0"/>
    <n v="0"/>
    <n v="0"/>
    <n v="0"/>
    <n v="0"/>
    <n v="0"/>
    <n v="0"/>
  </r>
  <r>
    <n v="205001156"/>
    <x v="222"/>
    <x v="1"/>
    <m/>
    <x v="1"/>
    <x v="17"/>
    <x v="11"/>
    <n v="360.81"/>
    <s v="Vicky Allen"/>
    <x v="8"/>
    <n v="0"/>
    <n v="0"/>
    <n v="0"/>
    <n v="0"/>
    <m/>
    <n v="0"/>
    <n v="0"/>
    <n v="0"/>
    <n v="0"/>
    <n v="0"/>
    <n v="0"/>
    <n v="0"/>
    <n v="0"/>
    <n v="0"/>
    <n v="0"/>
    <n v="0"/>
    <n v="0"/>
    <n v="0"/>
    <n v="0"/>
    <m/>
    <n v="0"/>
    <n v="0"/>
    <n v="0"/>
    <n v="0"/>
    <m/>
    <n v="0"/>
    <n v="0"/>
    <n v="0"/>
    <n v="0"/>
    <m/>
  </r>
  <r>
    <n v="205001156"/>
    <x v="222"/>
    <x v="1"/>
    <m/>
    <x v="1"/>
    <x v="17"/>
    <x v="11"/>
    <n v="360.81"/>
    <s v="Vicky Allen"/>
    <x v="9"/>
    <n v="0"/>
    <n v="0"/>
    <n v="0"/>
    <n v="0"/>
    <m/>
    <n v="0"/>
    <n v="0"/>
    <n v="0"/>
    <n v="0"/>
    <n v="0"/>
    <n v="0"/>
    <n v="0"/>
    <n v="0"/>
    <n v="0"/>
    <n v="0"/>
    <n v="0"/>
    <n v="0"/>
    <n v="0"/>
    <n v="0"/>
    <m/>
    <n v="0"/>
    <n v="0"/>
    <n v="0"/>
    <n v="0"/>
    <m/>
    <n v="0"/>
    <n v="0"/>
    <n v="0"/>
    <n v="0"/>
    <m/>
  </r>
  <r>
    <n v="205001156"/>
    <x v="222"/>
    <x v="1"/>
    <m/>
    <x v="1"/>
    <x v="17"/>
    <x v="11"/>
    <n v="360.81"/>
    <s v="Vicky Allen"/>
    <x v="10"/>
    <n v="0"/>
    <n v="0"/>
    <n v="0"/>
    <n v="0"/>
    <n v="0"/>
    <n v="0"/>
    <n v="0"/>
    <n v="0"/>
    <n v="0"/>
    <n v="0"/>
    <n v="0"/>
    <n v="0"/>
    <n v="0"/>
    <n v="0"/>
    <n v="0"/>
    <n v="0"/>
    <n v="0"/>
    <n v="0"/>
    <n v="0"/>
    <m/>
    <n v="0"/>
    <n v="0"/>
    <n v="0"/>
    <n v="0"/>
    <m/>
    <n v="0"/>
    <n v="0"/>
    <n v="0"/>
    <n v="0"/>
    <m/>
  </r>
  <r>
    <n v="205001156"/>
    <x v="222"/>
    <x v="1"/>
    <m/>
    <x v="1"/>
    <x v="17"/>
    <x v="11"/>
    <n v="360.81"/>
    <s v="Vicky Allen"/>
    <x v="11"/>
    <m/>
    <m/>
    <m/>
    <m/>
    <m/>
    <m/>
    <m/>
    <m/>
    <m/>
    <n v="0"/>
    <n v="0"/>
    <n v="0"/>
    <n v="0"/>
    <n v="0"/>
    <n v="0"/>
    <n v="0"/>
    <n v="0"/>
    <n v="0"/>
    <n v="0"/>
    <m/>
    <n v="0"/>
    <n v="0"/>
    <n v="0"/>
    <n v="0"/>
    <m/>
    <n v="0"/>
    <n v="0"/>
    <n v="0"/>
    <n v="0"/>
    <m/>
  </r>
  <r>
    <n v="205001156"/>
    <x v="222"/>
    <x v="1"/>
    <m/>
    <x v="1"/>
    <x v="17"/>
    <x v="11"/>
    <n v="360.81"/>
    <s v="Vicky Allen"/>
    <x v="12"/>
    <m/>
    <m/>
    <m/>
    <m/>
    <m/>
    <m/>
    <m/>
    <m/>
    <m/>
    <m/>
    <n v="0"/>
    <n v="0"/>
    <n v="0"/>
    <n v="0"/>
    <n v="0"/>
    <n v="0"/>
    <n v="0"/>
    <n v="0"/>
    <n v="0"/>
    <n v="0"/>
    <n v="0"/>
    <n v="0"/>
    <n v="0"/>
    <n v="0"/>
    <n v="0"/>
    <n v="0"/>
    <n v="0"/>
    <n v="0"/>
    <n v="0"/>
    <n v="0"/>
  </r>
  <r>
    <n v="186006764"/>
    <x v="223"/>
    <x v="1"/>
    <m/>
    <x v="5"/>
    <x v="8"/>
    <x v="9"/>
    <n v="512.08000000000004"/>
    <s v="Vicky Allen"/>
    <x v="0"/>
    <m/>
    <m/>
    <m/>
    <m/>
    <m/>
    <m/>
    <m/>
    <m/>
    <m/>
    <n v="0"/>
    <n v="0"/>
    <n v="0"/>
    <n v="0"/>
    <n v="0"/>
    <n v="0"/>
    <n v="0"/>
    <n v="0"/>
    <n v="0"/>
    <n v="0"/>
    <m/>
    <n v="0"/>
    <n v="0"/>
    <n v="0"/>
    <n v="0"/>
    <m/>
    <n v="-62"/>
    <n v="-38"/>
    <n v="-70"/>
    <n v="-117"/>
    <m/>
  </r>
  <r>
    <n v="186006764"/>
    <x v="223"/>
    <x v="1"/>
    <m/>
    <x v="5"/>
    <x v="8"/>
    <x v="9"/>
    <n v="512.08000000000004"/>
    <s v="Vicky Allen"/>
    <x v="1"/>
    <m/>
    <m/>
    <m/>
    <m/>
    <m/>
    <m/>
    <m/>
    <m/>
    <m/>
    <n v="0"/>
    <n v="0"/>
    <n v="0"/>
    <n v="0"/>
    <n v="0"/>
    <n v="0"/>
    <n v="0"/>
    <n v="0"/>
    <n v="0"/>
    <n v="0"/>
    <m/>
    <n v="0"/>
    <n v="0"/>
    <n v="0"/>
    <n v="0"/>
    <m/>
    <n v="62"/>
    <n v="38"/>
    <n v="70"/>
    <n v="117"/>
    <m/>
  </r>
  <r>
    <n v="186006764"/>
    <x v="223"/>
    <x v="1"/>
    <m/>
    <x v="5"/>
    <x v="8"/>
    <x v="9"/>
    <n v="512.08000000000004"/>
    <s v="Vicky Allen"/>
    <x v="2"/>
    <m/>
    <m/>
    <m/>
    <m/>
    <m/>
    <m/>
    <m/>
    <m/>
    <m/>
    <n v="0"/>
    <n v="0"/>
    <n v="0"/>
    <n v="0"/>
    <n v="0"/>
    <n v="0"/>
    <n v="0"/>
    <n v="0"/>
    <n v="0"/>
    <n v="0"/>
    <n v="0"/>
    <n v="0"/>
    <n v="0"/>
    <n v="0"/>
    <n v="0"/>
    <n v="0"/>
    <n v="0"/>
    <n v="0"/>
    <n v="0"/>
    <n v="0"/>
    <n v="0"/>
  </r>
  <r>
    <n v="186006764"/>
    <x v="223"/>
    <x v="1"/>
    <m/>
    <x v="5"/>
    <x v="8"/>
    <x v="9"/>
    <n v="512.08000000000004"/>
    <s v="Vicky Allen"/>
    <x v="3"/>
    <n v="0"/>
    <n v="0"/>
    <n v="0"/>
    <n v="0"/>
    <m/>
    <n v="0"/>
    <n v="0"/>
    <n v="0"/>
    <n v="0"/>
    <m/>
    <n v="0"/>
    <n v="0"/>
    <n v="0"/>
    <n v="0"/>
    <n v="0"/>
    <n v="0"/>
    <n v="0"/>
    <n v="0"/>
    <n v="0"/>
    <n v="0"/>
    <n v="0"/>
    <n v="0"/>
    <n v="0"/>
    <n v="0"/>
    <n v="0"/>
    <n v="0"/>
    <n v="0"/>
    <n v="0"/>
    <n v="0"/>
    <n v="0"/>
  </r>
  <r>
    <n v="186006764"/>
    <x v="223"/>
    <x v="1"/>
    <m/>
    <x v="5"/>
    <x v="8"/>
    <x v="9"/>
    <n v="512.08000000000004"/>
    <s v="Vicky Allen"/>
    <x v="4"/>
    <m/>
    <m/>
    <m/>
    <m/>
    <m/>
    <m/>
    <m/>
    <m/>
    <m/>
    <n v="0"/>
    <n v="0"/>
    <n v="0"/>
    <n v="0"/>
    <n v="0"/>
    <n v="0"/>
    <n v="0"/>
    <n v="0"/>
    <n v="0"/>
    <n v="0"/>
    <n v="0"/>
    <n v="0"/>
    <n v="0"/>
    <n v="0"/>
    <n v="0"/>
    <n v="0"/>
    <n v="0"/>
    <n v="0"/>
    <n v="0"/>
    <n v="0"/>
    <n v="0"/>
  </r>
  <r>
    <n v="186006764"/>
    <x v="223"/>
    <x v="1"/>
    <m/>
    <x v="5"/>
    <x v="8"/>
    <x v="9"/>
    <n v="512.08000000000004"/>
    <s v="Vicky Allen"/>
    <x v="5"/>
    <n v="0"/>
    <n v="0"/>
    <n v="0"/>
    <n v="0"/>
    <m/>
    <n v="0"/>
    <n v="0"/>
    <n v="0"/>
    <n v="0"/>
    <n v="0"/>
    <n v="0"/>
    <n v="0"/>
    <n v="0"/>
    <n v="0"/>
    <n v="0"/>
    <n v="0"/>
    <n v="0"/>
    <n v="0"/>
    <n v="0"/>
    <n v="0"/>
    <n v="0"/>
    <n v="0"/>
    <n v="0"/>
    <n v="0"/>
    <n v="0"/>
    <n v="42"/>
    <n v="38"/>
    <n v="70"/>
    <n v="117"/>
    <n v="0"/>
  </r>
  <r>
    <n v="186006764"/>
    <x v="223"/>
    <x v="1"/>
    <m/>
    <x v="5"/>
    <x v="8"/>
    <x v="9"/>
    <n v="512.08000000000004"/>
    <s v="Vicky Allen"/>
    <x v="6"/>
    <n v="0"/>
    <n v="0"/>
    <n v="0"/>
    <n v="0"/>
    <n v="0"/>
    <n v="0"/>
    <n v="0"/>
    <n v="0"/>
    <n v="0"/>
    <n v="0"/>
    <n v="0"/>
    <n v="0"/>
    <n v="0"/>
    <n v="0"/>
    <n v="0"/>
    <n v="0"/>
    <n v="0"/>
    <n v="0"/>
    <n v="0"/>
    <n v="0"/>
    <n v="0"/>
    <n v="0"/>
    <n v="0"/>
    <n v="0"/>
    <m/>
    <n v="0"/>
    <n v="0"/>
    <n v="0"/>
    <n v="0"/>
    <m/>
  </r>
  <r>
    <n v="186006764"/>
    <x v="223"/>
    <x v="1"/>
    <m/>
    <x v="5"/>
    <x v="8"/>
    <x v="9"/>
    <n v="512.08000000000004"/>
    <s v="Vicky Allen"/>
    <x v="7"/>
    <m/>
    <m/>
    <m/>
    <m/>
    <m/>
    <m/>
    <m/>
    <m/>
    <m/>
    <m/>
    <m/>
    <m/>
    <m/>
    <m/>
    <m/>
    <n v="0"/>
    <n v="0"/>
    <n v="0"/>
    <n v="0"/>
    <n v="0"/>
    <n v="0"/>
    <n v="0"/>
    <n v="0"/>
    <n v="0"/>
    <n v="0"/>
    <n v="0"/>
    <n v="0"/>
    <n v="0"/>
    <n v="0"/>
    <n v="0"/>
  </r>
  <r>
    <n v="186006764"/>
    <x v="223"/>
    <x v="1"/>
    <m/>
    <x v="5"/>
    <x v="8"/>
    <x v="9"/>
    <n v="512.08000000000004"/>
    <s v="Vicky Allen"/>
    <x v="8"/>
    <n v="0"/>
    <n v="0"/>
    <n v="0"/>
    <n v="0"/>
    <m/>
    <n v="0"/>
    <n v="0"/>
    <n v="0"/>
    <n v="0"/>
    <n v="0"/>
    <n v="0"/>
    <n v="0"/>
    <n v="0"/>
    <n v="0"/>
    <n v="0"/>
    <n v="0"/>
    <n v="0"/>
    <n v="0"/>
    <n v="0"/>
    <m/>
    <n v="0"/>
    <n v="0"/>
    <n v="0"/>
    <n v="0"/>
    <m/>
    <n v="-42"/>
    <n v="-80"/>
    <n v="-150"/>
    <n v="-267"/>
    <m/>
  </r>
  <r>
    <n v="186006764"/>
    <x v="223"/>
    <x v="1"/>
    <m/>
    <x v="5"/>
    <x v="8"/>
    <x v="9"/>
    <n v="512.08000000000004"/>
    <s v="Vicky Allen"/>
    <x v="9"/>
    <n v="0"/>
    <n v="0"/>
    <n v="0"/>
    <n v="0"/>
    <m/>
    <n v="0"/>
    <n v="0"/>
    <n v="0"/>
    <n v="0"/>
    <n v="0"/>
    <n v="0"/>
    <n v="0"/>
    <n v="0"/>
    <n v="0"/>
    <n v="0"/>
    <n v="0"/>
    <n v="0"/>
    <n v="0"/>
    <n v="0"/>
    <m/>
    <n v="0"/>
    <n v="0"/>
    <n v="0"/>
    <n v="0"/>
    <m/>
    <n v="20"/>
    <n v="20"/>
    <n v="20"/>
    <n v="20"/>
    <m/>
  </r>
  <r>
    <n v="186006764"/>
    <x v="223"/>
    <x v="1"/>
    <m/>
    <x v="5"/>
    <x v="8"/>
    <x v="9"/>
    <n v="512.08000000000004"/>
    <s v="Vicky Allen"/>
    <x v="10"/>
    <n v="0"/>
    <n v="0"/>
    <n v="0"/>
    <n v="0"/>
    <n v="0"/>
    <n v="0"/>
    <n v="0"/>
    <n v="0"/>
    <n v="0"/>
    <n v="0"/>
    <n v="0"/>
    <n v="0"/>
    <n v="0"/>
    <n v="0"/>
    <n v="0"/>
    <n v="0"/>
    <n v="0"/>
    <n v="0"/>
    <n v="0"/>
    <m/>
    <n v="0"/>
    <n v="0"/>
    <n v="0"/>
    <n v="0"/>
    <m/>
    <n v="10241.6"/>
    <n v="10241.6"/>
    <n v="10241.6"/>
    <n v="10241.6"/>
    <m/>
  </r>
  <r>
    <n v="186006764"/>
    <x v="223"/>
    <x v="1"/>
    <m/>
    <x v="5"/>
    <x v="8"/>
    <x v="9"/>
    <n v="512.08000000000004"/>
    <s v="Vicky Allen"/>
    <x v="11"/>
    <m/>
    <m/>
    <m/>
    <m/>
    <m/>
    <m/>
    <m/>
    <m/>
    <m/>
    <n v="0"/>
    <n v="0"/>
    <n v="0"/>
    <n v="0"/>
    <n v="0"/>
    <n v="0"/>
    <n v="0"/>
    <n v="0"/>
    <n v="0"/>
    <n v="0"/>
    <m/>
    <n v="0"/>
    <n v="0"/>
    <n v="0"/>
    <n v="0"/>
    <m/>
    <n v="0"/>
    <n v="0"/>
    <n v="0"/>
    <n v="0"/>
    <m/>
  </r>
  <r>
    <n v="186006764"/>
    <x v="223"/>
    <x v="1"/>
    <m/>
    <x v="5"/>
    <x v="8"/>
    <x v="9"/>
    <n v="512.08000000000004"/>
    <s v="Vicky Allen"/>
    <x v="12"/>
    <m/>
    <m/>
    <m/>
    <m/>
    <m/>
    <m/>
    <m/>
    <m/>
    <m/>
    <m/>
    <n v="0"/>
    <n v="0"/>
    <n v="0"/>
    <n v="0"/>
    <n v="0"/>
    <n v="0"/>
    <n v="0"/>
    <n v="0"/>
    <n v="0"/>
    <n v="0"/>
    <n v="0"/>
    <n v="0"/>
    <n v="0"/>
    <n v="0"/>
    <n v="0"/>
    <n v="62"/>
    <n v="38"/>
    <n v="70"/>
    <n v="117"/>
    <n v="0"/>
  </r>
  <r>
    <n v="186007256"/>
    <x v="224"/>
    <x v="1"/>
    <m/>
    <x v="5"/>
    <x v="8"/>
    <x v="9"/>
    <n v="512.08000000000004"/>
    <s v="Vicky Allen"/>
    <x v="0"/>
    <m/>
    <m/>
    <m/>
    <m/>
    <m/>
    <m/>
    <m/>
    <m/>
    <m/>
    <n v="0"/>
    <n v="0"/>
    <n v="0"/>
    <n v="0"/>
    <n v="0"/>
    <n v="0"/>
    <n v="0"/>
    <n v="0"/>
    <n v="0"/>
    <n v="0"/>
    <m/>
    <n v="0"/>
    <n v="0"/>
    <n v="0"/>
    <n v="0"/>
    <m/>
    <n v="-62"/>
    <n v="-40"/>
    <n v="-60"/>
    <n v="-83"/>
    <m/>
  </r>
  <r>
    <n v="186007256"/>
    <x v="224"/>
    <x v="1"/>
    <m/>
    <x v="5"/>
    <x v="8"/>
    <x v="9"/>
    <n v="512.08000000000004"/>
    <s v="Vicky Allen"/>
    <x v="1"/>
    <m/>
    <m/>
    <m/>
    <m/>
    <m/>
    <m/>
    <m/>
    <m/>
    <m/>
    <n v="0"/>
    <n v="0"/>
    <n v="0"/>
    <n v="0"/>
    <n v="0"/>
    <n v="0"/>
    <n v="0"/>
    <n v="0"/>
    <n v="0"/>
    <n v="0"/>
    <m/>
    <n v="0"/>
    <n v="0"/>
    <n v="0"/>
    <n v="0"/>
    <m/>
    <n v="62"/>
    <n v="40"/>
    <n v="60"/>
    <n v="83"/>
    <m/>
  </r>
  <r>
    <n v="186007256"/>
    <x v="224"/>
    <x v="1"/>
    <m/>
    <x v="5"/>
    <x v="8"/>
    <x v="9"/>
    <n v="512.08000000000004"/>
    <s v="Vicky Allen"/>
    <x v="2"/>
    <m/>
    <m/>
    <m/>
    <m/>
    <m/>
    <m/>
    <m/>
    <m/>
    <m/>
    <n v="0"/>
    <n v="0"/>
    <n v="0"/>
    <n v="0"/>
    <n v="0"/>
    <n v="0"/>
    <n v="0"/>
    <n v="0"/>
    <n v="0"/>
    <n v="0"/>
    <n v="0"/>
    <n v="0"/>
    <n v="0"/>
    <n v="0"/>
    <n v="0"/>
    <n v="0"/>
    <n v="0"/>
    <n v="0"/>
    <n v="0"/>
    <n v="0"/>
    <n v="0"/>
  </r>
  <r>
    <n v="186007256"/>
    <x v="224"/>
    <x v="1"/>
    <m/>
    <x v="5"/>
    <x v="8"/>
    <x v="9"/>
    <n v="512.08000000000004"/>
    <s v="Vicky Allen"/>
    <x v="3"/>
    <n v="0"/>
    <n v="0"/>
    <n v="0"/>
    <n v="0"/>
    <m/>
    <n v="0"/>
    <n v="0"/>
    <n v="0"/>
    <n v="0"/>
    <m/>
    <n v="0"/>
    <n v="0"/>
    <n v="0"/>
    <n v="0"/>
    <n v="0"/>
    <n v="0"/>
    <n v="0"/>
    <n v="0"/>
    <n v="0"/>
    <n v="0"/>
    <n v="0"/>
    <n v="0"/>
    <n v="0"/>
    <n v="0"/>
    <n v="0"/>
    <n v="0"/>
    <n v="0"/>
    <n v="0"/>
    <n v="0"/>
    <n v="0"/>
  </r>
  <r>
    <n v="186007256"/>
    <x v="224"/>
    <x v="1"/>
    <m/>
    <x v="5"/>
    <x v="8"/>
    <x v="9"/>
    <n v="512.08000000000004"/>
    <s v="Vicky Allen"/>
    <x v="4"/>
    <m/>
    <m/>
    <m/>
    <m/>
    <m/>
    <m/>
    <m/>
    <m/>
    <m/>
    <n v="0"/>
    <n v="0"/>
    <n v="0"/>
    <n v="0"/>
    <n v="0"/>
    <n v="0"/>
    <n v="0"/>
    <n v="0"/>
    <n v="0"/>
    <n v="0"/>
    <n v="0"/>
    <n v="0"/>
    <n v="0"/>
    <n v="0"/>
    <n v="0"/>
    <n v="0"/>
    <n v="0"/>
    <n v="0"/>
    <n v="0"/>
    <n v="0"/>
    <n v="0"/>
  </r>
  <r>
    <n v="186007256"/>
    <x v="224"/>
    <x v="1"/>
    <m/>
    <x v="5"/>
    <x v="8"/>
    <x v="9"/>
    <n v="512.08000000000004"/>
    <s v="Vicky Allen"/>
    <x v="5"/>
    <n v="0"/>
    <n v="0"/>
    <n v="0"/>
    <n v="0"/>
    <m/>
    <n v="0"/>
    <n v="0"/>
    <n v="0"/>
    <n v="0"/>
    <n v="0"/>
    <n v="0"/>
    <n v="0"/>
    <n v="0"/>
    <n v="0"/>
    <n v="0"/>
    <n v="0"/>
    <n v="0"/>
    <n v="0"/>
    <n v="0"/>
    <n v="0"/>
    <n v="0"/>
    <n v="0"/>
    <n v="0"/>
    <n v="0"/>
    <n v="0"/>
    <n v="42"/>
    <n v="43"/>
    <n v="59"/>
    <n v="83"/>
    <n v="0"/>
  </r>
  <r>
    <n v="186007256"/>
    <x v="224"/>
    <x v="1"/>
    <m/>
    <x v="5"/>
    <x v="8"/>
    <x v="9"/>
    <n v="512.08000000000004"/>
    <s v="Vicky Allen"/>
    <x v="6"/>
    <n v="0"/>
    <n v="0"/>
    <n v="0"/>
    <n v="0"/>
    <n v="0"/>
    <n v="0"/>
    <n v="0"/>
    <n v="0"/>
    <n v="0"/>
    <n v="0"/>
    <n v="0"/>
    <n v="0"/>
    <n v="0"/>
    <n v="0"/>
    <n v="0"/>
    <n v="0"/>
    <n v="0"/>
    <n v="0"/>
    <n v="0"/>
    <n v="0"/>
    <n v="0"/>
    <n v="0"/>
    <n v="0"/>
    <n v="0"/>
    <m/>
    <n v="0"/>
    <n v="0"/>
    <n v="0"/>
    <n v="0"/>
    <m/>
  </r>
  <r>
    <n v="186007256"/>
    <x v="224"/>
    <x v="1"/>
    <m/>
    <x v="5"/>
    <x v="8"/>
    <x v="9"/>
    <n v="512.08000000000004"/>
    <s v="Vicky Allen"/>
    <x v="7"/>
    <m/>
    <m/>
    <m/>
    <m/>
    <m/>
    <m/>
    <m/>
    <m/>
    <m/>
    <m/>
    <m/>
    <m/>
    <m/>
    <m/>
    <m/>
    <n v="0"/>
    <n v="0"/>
    <n v="0"/>
    <n v="0"/>
    <n v="0"/>
    <n v="0"/>
    <n v="0"/>
    <n v="0"/>
    <n v="0"/>
    <n v="0"/>
    <n v="0"/>
    <n v="0"/>
    <n v="0"/>
    <n v="0"/>
    <n v="0"/>
  </r>
  <r>
    <n v="186007256"/>
    <x v="224"/>
    <x v="1"/>
    <m/>
    <x v="5"/>
    <x v="8"/>
    <x v="9"/>
    <n v="512.08000000000004"/>
    <s v="Vicky Allen"/>
    <x v="8"/>
    <n v="0"/>
    <n v="0"/>
    <n v="0"/>
    <n v="0"/>
    <m/>
    <n v="0"/>
    <n v="0"/>
    <n v="0"/>
    <n v="0"/>
    <n v="0"/>
    <n v="0"/>
    <n v="0"/>
    <n v="0"/>
    <n v="0"/>
    <n v="0"/>
    <n v="0"/>
    <n v="0"/>
    <n v="0"/>
    <n v="0"/>
    <m/>
    <n v="0"/>
    <n v="0"/>
    <n v="0"/>
    <n v="0"/>
    <m/>
    <n v="-42"/>
    <n v="-85"/>
    <n v="-144"/>
    <n v="-227"/>
    <m/>
  </r>
  <r>
    <n v="186007256"/>
    <x v="224"/>
    <x v="1"/>
    <m/>
    <x v="5"/>
    <x v="8"/>
    <x v="9"/>
    <n v="512.08000000000004"/>
    <s v="Vicky Allen"/>
    <x v="9"/>
    <n v="0"/>
    <n v="0"/>
    <n v="0"/>
    <n v="0"/>
    <m/>
    <n v="0"/>
    <n v="0"/>
    <n v="0"/>
    <n v="0"/>
    <n v="0"/>
    <n v="0"/>
    <n v="0"/>
    <n v="0"/>
    <n v="0"/>
    <n v="0"/>
    <n v="0"/>
    <n v="0"/>
    <n v="0"/>
    <n v="0"/>
    <m/>
    <n v="0"/>
    <n v="0"/>
    <n v="0"/>
    <n v="0"/>
    <m/>
    <n v="20"/>
    <n v="17"/>
    <n v="18"/>
    <n v="18"/>
    <m/>
  </r>
  <r>
    <n v="186007256"/>
    <x v="224"/>
    <x v="1"/>
    <m/>
    <x v="5"/>
    <x v="8"/>
    <x v="9"/>
    <n v="512.08000000000004"/>
    <s v="Vicky Allen"/>
    <x v="10"/>
    <n v="0"/>
    <n v="0"/>
    <n v="0"/>
    <n v="0"/>
    <n v="0"/>
    <n v="0"/>
    <n v="0"/>
    <n v="0"/>
    <n v="0"/>
    <n v="0"/>
    <n v="0"/>
    <n v="0"/>
    <n v="0"/>
    <n v="0"/>
    <n v="0"/>
    <n v="0"/>
    <n v="0"/>
    <n v="0"/>
    <n v="0"/>
    <m/>
    <n v="0"/>
    <n v="0"/>
    <n v="0"/>
    <n v="0"/>
    <m/>
    <n v="10241.6"/>
    <n v="8705.36"/>
    <n v="9217.44"/>
    <n v="9217.44"/>
    <m/>
  </r>
  <r>
    <n v="186007256"/>
    <x v="224"/>
    <x v="1"/>
    <m/>
    <x v="5"/>
    <x v="8"/>
    <x v="9"/>
    <n v="512.08000000000004"/>
    <s v="Vicky Allen"/>
    <x v="11"/>
    <m/>
    <m/>
    <m/>
    <m/>
    <m/>
    <m/>
    <m/>
    <m/>
    <m/>
    <n v="0"/>
    <n v="0"/>
    <n v="0"/>
    <n v="0"/>
    <n v="0"/>
    <n v="0"/>
    <n v="0"/>
    <n v="0"/>
    <n v="0"/>
    <n v="0"/>
    <m/>
    <n v="0"/>
    <n v="0"/>
    <n v="0"/>
    <n v="0"/>
    <m/>
    <n v="0"/>
    <n v="0"/>
    <n v="0"/>
    <n v="0"/>
    <m/>
  </r>
  <r>
    <n v="186007256"/>
    <x v="224"/>
    <x v="1"/>
    <m/>
    <x v="5"/>
    <x v="8"/>
    <x v="9"/>
    <n v="512.08000000000004"/>
    <s v="Vicky Allen"/>
    <x v="12"/>
    <m/>
    <m/>
    <m/>
    <m/>
    <m/>
    <m/>
    <m/>
    <m/>
    <m/>
    <m/>
    <n v="0"/>
    <n v="0"/>
    <n v="0"/>
    <n v="0"/>
    <n v="0"/>
    <n v="0"/>
    <n v="0"/>
    <n v="0"/>
    <n v="0"/>
    <n v="0"/>
    <n v="0"/>
    <n v="0"/>
    <n v="0"/>
    <n v="0"/>
    <n v="0"/>
    <n v="62"/>
    <n v="40"/>
    <n v="60"/>
    <n v="83"/>
    <n v="0"/>
  </r>
  <r>
    <n v="186007257"/>
    <x v="225"/>
    <x v="1"/>
    <m/>
    <x v="5"/>
    <x v="8"/>
    <x v="9"/>
    <n v="512.08000000000004"/>
    <s v="Vicky Allen"/>
    <x v="0"/>
    <m/>
    <m/>
    <m/>
    <m/>
    <m/>
    <m/>
    <m/>
    <m/>
    <m/>
    <n v="0"/>
    <n v="0"/>
    <n v="0"/>
    <n v="0"/>
    <n v="0"/>
    <n v="0"/>
    <n v="0"/>
    <n v="0"/>
    <n v="0"/>
    <n v="0"/>
    <m/>
    <n v="0"/>
    <n v="0"/>
    <n v="0"/>
    <n v="0"/>
    <m/>
    <n v="-48"/>
    <n v="-25"/>
    <n v="-47"/>
    <n v="-78"/>
    <m/>
  </r>
  <r>
    <n v="186007257"/>
    <x v="225"/>
    <x v="1"/>
    <m/>
    <x v="5"/>
    <x v="8"/>
    <x v="9"/>
    <n v="512.08000000000004"/>
    <s v="Vicky Allen"/>
    <x v="1"/>
    <m/>
    <m/>
    <m/>
    <m/>
    <m/>
    <m/>
    <m/>
    <m/>
    <m/>
    <n v="0"/>
    <n v="0"/>
    <n v="0"/>
    <n v="0"/>
    <n v="0"/>
    <n v="0"/>
    <n v="0"/>
    <n v="0"/>
    <n v="0"/>
    <n v="0"/>
    <m/>
    <n v="0"/>
    <n v="0"/>
    <n v="0"/>
    <n v="0"/>
    <m/>
    <n v="48"/>
    <n v="25"/>
    <n v="47"/>
    <n v="78"/>
    <m/>
  </r>
  <r>
    <n v="186007257"/>
    <x v="225"/>
    <x v="1"/>
    <m/>
    <x v="5"/>
    <x v="8"/>
    <x v="9"/>
    <n v="512.08000000000004"/>
    <s v="Vicky Allen"/>
    <x v="2"/>
    <m/>
    <m/>
    <m/>
    <m/>
    <m/>
    <m/>
    <m/>
    <m/>
    <m/>
    <n v="0"/>
    <n v="0"/>
    <n v="0"/>
    <n v="0"/>
    <n v="0"/>
    <n v="0"/>
    <n v="0"/>
    <n v="0"/>
    <n v="0"/>
    <n v="0"/>
    <n v="0"/>
    <n v="0"/>
    <n v="0"/>
    <n v="0"/>
    <n v="0"/>
    <n v="0"/>
    <n v="0"/>
    <n v="0"/>
    <n v="0"/>
    <n v="0"/>
    <n v="0"/>
  </r>
  <r>
    <n v="186007257"/>
    <x v="225"/>
    <x v="1"/>
    <m/>
    <x v="5"/>
    <x v="8"/>
    <x v="9"/>
    <n v="512.08000000000004"/>
    <s v="Vicky Allen"/>
    <x v="3"/>
    <n v="0"/>
    <n v="0"/>
    <n v="0"/>
    <n v="0"/>
    <m/>
    <n v="0"/>
    <n v="0"/>
    <n v="0"/>
    <n v="0"/>
    <m/>
    <n v="0"/>
    <n v="0"/>
    <n v="0"/>
    <n v="0"/>
    <n v="0"/>
    <n v="0"/>
    <n v="0"/>
    <n v="0"/>
    <n v="0"/>
    <n v="0"/>
    <n v="0"/>
    <n v="0"/>
    <n v="0"/>
    <n v="0"/>
    <n v="0"/>
    <n v="0"/>
    <n v="0"/>
    <n v="0"/>
    <n v="0"/>
    <n v="0"/>
  </r>
  <r>
    <n v="186007257"/>
    <x v="225"/>
    <x v="1"/>
    <m/>
    <x v="5"/>
    <x v="8"/>
    <x v="9"/>
    <n v="512.08000000000004"/>
    <s v="Vicky Allen"/>
    <x v="4"/>
    <m/>
    <m/>
    <m/>
    <m/>
    <m/>
    <m/>
    <m/>
    <m/>
    <m/>
    <n v="0"/>
    <n v="0"/>
    <n v="0"/>
    <n v="0"/>
    <n v="0"/>
    <n v="0"/>
    <n v="0"/>
    <n v="0"/>
    <n v="0"/>
    <n v="0"/>
    <n v="0"/>
    <n v="0"/>
    <n v="0"/>
    <n v="0"/>
    <n v="0"/>
    <n v="0"/>
    <n v="0"/>
    <n v="0"/>
    <n v="0"/>
    <n v="0"/>
    <n v="0"/>
  </r>
  <r>
    <n v="186007257"/>
    <x v="225"/>
    <x v="1"/>
    <m/>
    <x v="5"/>
    <x v="8"/>
    <x v="9"/>
    <n v="512.08000000000004"/>
    <s v="Vicky Allen"/>
    <x v="5"/>
    <n v="0"/>
    <n v="0"/>
    <n v="0"/>
    <n v="0"/>
    <m/>
    <n v="0"/>
    <n v="0"/>
    <n v="0"/>
    <n v="0"/>
    <n v="0"/>
    <n v="0"/>
    <n v="0"/>
    <n v="0"/>
    <n v="0"/>
    <n v="0"/>
    <n v="0"/>
    <n v="0"/>
    <n v="0"/>
    <n v="0"/>
    <n v="0"/>
    <n v="0"/>
    <n v="0"/>
    <n v="0"/>
    <n v="0"/>
    <n v="0"/>
    <n v="28"/>
    <n v="25"/>
    <n v="47"/>
    <n v="78"/>
    <n v="0"/>
  </r>
  <r>
    <n v="186007257"/>
    <x v="225"/>
    <x v="1"/>
    <m/>
    <x v="5"/>
    <x v="8"/>
    <x v="9"/>
    <n v="512.08000000000004"/>
    <s v="Vicky Allen"/>
    <x v="6"/>
    <n v="0"/>
    <n v="0"/>
    <n v="0"/>
    <n v="0"/>
    <n v="0"/>
    <n v="0"/>
    <n v="0"/>
    <n v="0"/>
    <n v="0"/>
    <n v="0"/>
    <n v="0"/>
    <n v="0"/>
    <n v="0"/>
    <n v="0"/>
    <n v="0"/>
    <n v="0"/>
    <n v="0"/>
    <n v="0"/>
    <n v="0"/>
    <n v="0"/>
    <n v="0"/>
    <n v="0"/>
    <n v="0"/>
    <n v="0"/>
    <m/>
    <n v="0"/>
    <n v="0"/>
    <n v="0"/>
    <n v="0"/>
    <m/>
  </r>
  <r>
    <n v="186007257"/>
    <x v="225"/>
    <x v="1"/>
    <m/>
    <x v="5"/>
    <x v="8"/>
    <x v="9"/>
    <n v="512.08000000000004"/>
    <s v="Vicky Allen"/>
    <x v="7"/>
    <m/>
    <m/>
    <m/>
    <m/>
    <m/>
    <m/>
    <m/>
    <m/>
    <m/>
    <m/>
    <m/>
    <m/>
    <m/>
    <m/>
    <m/>
    <n v="0"/>
    <n v="0"/>
    <n v="0"/>
    <n v="0"/>
    <n v="0"/>
    <n v="0"/>
    <n v="0"/>
    <n v="0"/>
    <n v="0"/>
    <n v="0"/>
    <n v="0"/>
    <n v="0"/>
    <n v="0"/>
    <n v="0"/>
    <n v="0"/>
  </r>
  <r>
    <n v="186007257"/>
    <x v="225"/>
    <x v="1"/>
    <m/>
    <x v="5"/>
    <x v="8"/>
    <x v="9"/>
    <n v="512.08000000000004"/>
    <s v="Vicky Allen"/>
    <x v="8"/>
    <n v="0"/>
    <n v="0"/>
    <n v="0"/>
    <n v="0"/>
    <m/>
    <n v="0"/>
    <n v="0"/>
    <n v="0"/>
    <n v="0"/>
    <n v="0"/>
    <n v="0"/>
    <n v="0"/>
    <n v="0"/>
    <n v="0"/>
    <n v="0"/>
    <n v="0"/>
    <n v="0"/>
    <n v="0"/>
    <n v="0"/>
    <m/>
    <n v="0"/>
    <n v="0"/>
    <n v="0"/>
    <n v="0"/>
    <m/>
    <n v="-28"/>
    <n v="-53"/>
    <n v="-100"/>
    <n v="-178"/>
    <m/>
  </r>
  <r>
    <n v="186007257"/>
    <x v="225"/>
    <x v="1"/>
    <m/>
    <x v="5"/>
    <x v="8"/>
    <x v="9"/>
    <n v="512.08000000000004"/>
    <s v="Vicky Allen"/>
    <x v="9"/>
    <n v="0"/>
    <n v="0"/>
    <n v="0"/>
    <n v="0"/>
    <m/>
    <n v="0"/>
    <n v="0"/>
    <n v="0"/>
    <n v="0"/>
    <n v="0"/>
    <n v="0"/>
    <n v="0"/>
    <n v="0"/>
    <n v="0"/>
    <n v="0"/>
    <n v="0"/>
    <n v="0"/>
    <n v="0"/>
    <n v="0"/>
    <m/>
    <n v="0"/>
    <n v="0"/>
    <n v="0"/>
    <n v="0"/>
    <m/>
    <n v="20"/>
    <n v="20"/>
    <n v="20"/>
    <n v="20"/>
    <m/>
  </r>
  <r>
    <n v="186007257"/>
    <x v="225"/>
    <x v="1"/>
    <m/>
    <x v="5"/>
    <x v="8"/>
    <x v="9"/>
    <n v="512.08000000000004"/>
    <s v="Vicky Allen"/>
    <x v="10"/>
    <n v="0"/>
    <n v="0"/>
    <n v="0"/>
    <n v="0"/>
    <n v="0"/>
    <n v="0"/>
    <n v="0"/>
    <n v="0"/>
    <n v="0"/>
    <n v="0"/>
    <n v="0"/>
    <n v="0"/>
    <n v="0"/>
    <n v="0"/>
    <n v="0"/>
    <n v="0"/>
    <n v="0"/>
    <n v="0"/>
    <n v="0"/>
    <m/>
    <n v="0"/>
    <n v="0"/>
    <n v="0"/>
    <n v="0"/>
    <m/>
    <n v="10241.6"/>
    <n v="10241.6"/>
    <n v="10241.6"/>
    <n v="10241.6"/>
    <m/>
  </r>
  <r>
    <n v="186007257"/>
    <x v="225"/>
    <x v="1"/>
    <m/>
    <x v="5"/>
    <x v="8"/>
    <x v="9"/>
    <n v="512.08000000000004"/>
    <s v="Vicky Allen"/>
    <x v="11"/>
    <m/>
    <m/>
    <m/>
    <m/>
    <m/>
    <m/>
    <m/>
    <m/>
    <m/>
    <n v="0"/>
    <n v="0"/>
    <n v="0"/>
    <n v="0"/>
    <n v="0"/>
    <n v="0"/>
    <n v="0"/>
    <n v="0"/>
    <n v="0"/>
    <n v="0"/>
    <m/>
    <n v="0"/>
    <n v="0"/>
    <n v="0"/>
    <n v="0"/>
    <m/>
    <n v="0"/>
    <n v="0"/>
    <n v="0"/>
    <n v="0"/>
    <m/>
  </r>
  <r>
    <n v="186007257"/>
    <x v="225"/>
    <x v="1"/>
    <m/>
    <x v="5"/>
    <x v="8"/>
    <x v="9"/>
    <n v="512.08000000000004"/>
    <s v="Vicky Allen"/>
    <x v="12"/>
    <m/>
    <m/>
    <m/>
    <m/>
    <m/>
    <m/>
    <m/>
    <m/>
    <m/>
    <m/>
    <n v="0"/>
    <n v="0"/>
    <n v="0"/>
    <n v="0"/>
    <n v="0"/>
    <n v="0"/>
    <n v="0"/>
    <n v="0"/>
    <n v="0"/>
    <n v="0"/>
    <n v="0"/>
    <n v="0"/>
    <n v="0"/>
    <n v="0"/>
    <n v="0"/>
    <n v="48"/>
    <n v="25"/>
    <n v="47"/>
    <n v="78"/>
    <n v="0"/>
  </r>
  <r>
    <n v="186007244"/>
    <x v="226"/>
    <x v="1"/>
    <m/>
    <x v="5"/>
    <x v="8"/>
    <x v="9"/>
    <n v="512.08000000000004"/>
    <s v="Vicky Allen"/>
    <x v="0"/>
    <m/>
    <m/>
    <m/>
    <m/>
    <m/>
    <m/>
    <m/>
    <m/>
    <m/>
    <n v="0"/>
    <n v="0"/>
    <n v="0"/>
    <n v="0"/>
    <n v="0"/>
    <n v="0"/>
    <n v="0"/>
    <n v="0"/>
    <n v="0"/>
    <n v="0"/>
    <m/>
    <n v="0"/>
    <n v="0"/>
    <n v="0"/>
    <n v="0"/>
    <m/>
    <n v="-30"/>
    <n v="-13"/>
    <n v="-23"/>
    <n v="-39"/>
    <m/>
  </r>
  <r>
    <n v="186007244"/>
    <x v="226"/>
    <x v="1"/>
    <m/>
    <x v="5"/>
    <x v="8"/>
    <x v="9"/>
    <n v="512.08000000000004"/>
    <s v="Vicky Allen"/>
    <x v="1"/>
    <m/>
    <m/>
    <m/>
    <m/>
    <m/>
    <m/>
    <m/>
    <m/>
    <m/>
    <n v="0"/>
    <n v="0"/>
    <n v="0"/>
    <n v="0"/>
    <n v="0"/>
    <n v="0"/>
    <n v="0"/>
    <n v="0"/>
    <n v="0"/>
    <n v="0"/>
    <m/>
    <n v="0"/>
    <n v="0"/>
    <n v="0"/>
    <n v="0"/>
    <m/>
    <n v="30"/>
    <n v="13"/>
    <n v="23"/>
    <n v="39"/>
    <m/>
  </r>
  <r>
    <n v="186007244"/>
    <x v="226"/>
    <x v="1"/>
    <m/>
    <x v="5"/>
    <x v="8"/>
    <x v="9"/>
    <n v="512.08000000000004"/>
    <s v="Vicky Allen"/>
    <x v="2"/>
    <m/>
    <m/>
    <m/>
    <m/>
    <m/>
    <m/>
    <m/>
    <m/>
    <m/>
    <n v="0"/>
    <n v="0"/>
    <n v="0"/>
    <n v="0"/>
    <n v="0"/>
    <n v="0"/>
    <n v="0"/>
    <n v="0"/>
    <n v="0"/>
    <n v="0"/>
    <n v="0"/>
    <n v="0"/>
    <n v="0"/>
    <n v="0"/>
    <n v="0"/>
    <n v="0"/>
    <n v="0"/>
    <n v="0"/>
    <n v="0"/>
    <n v="0"/>
    <n v="0"/>
  </r>
  <r>
    <n v="186007244"/>
    <x v="226"/>
    <x v="1"/>
    <m/>
    <x v="5"/>
    <x v="8"/>
    <x v="9"/>
    <n v="512.08000000000004"/>
    <s v="Vicky Allen"/>
    <x v="3"/>
    <n v="0"/>
    <n v="0"/>
    <n v="0"/>
    <n v="0"/>
    <m/>
    <n v="0"/>
    <n v="0"/>
    <n v="0"/>
    <n v="0"/>
    <m/>
    <n v="0"/>
    <n v="0"/>
    <n v="0"/>
    <n v="0"/>
    <n v="0"/>
    <n v="0"/>
    <n v="0"/>
    <n v="0"/>
    <n v="0"/>
    <n v="0"/>
    <n v="0"/>
    <n v="0"/>
    <n v="0"/>
    <n v="0"/>
    <n v="0"/>
    <n v="0"/>
    <n v="0"/>
    <n v="0"/>
    <n v="0"/>
    <n v="0"/>
  </r>
  <r>
    <n v="186007244"/>
    <x v="226"/>
    <x v="1"/>
    <m/>
    <x v="5"/>
    <x v="8"/>
    <x v="9"/>
    <n v="512.08000000000004"/>
    <s v="Vicky Allen"/>
    <x v="4"/>
    <m/>
    <m/>
    <m/>
    <m/>
    <m/>
    <m/>
    <m/>
    <m/>
    <m/>
    <n v="0"/>
    <n v="0"/>
    <n v="0"/>
    <n v="0"/>
    <n v="0"/>
    <n v="0"/>
    <n v="0"/>
    <n v="0"/>
    <n v="0"/>
    <n v="0"/>
    <n v="0"/>
    <n v="0"/>
    <n v="0"/>
    <n v="0"/>
    <n v="0"/>
    <n v="0"/>
    <n v="0"/>
    <n v="0"/>
    <n v="0"/>
    <n v="0"/>
    <n v="0"/>
  </r>
  <r>
    <n v="186007244"/>
    <x v="226"/>
    <x v="1"/>
    <m/>
    <x v="5"/>
    <x v="8"/>
    <x v="9"/>
    <n v="512.08000000000004"/>
    <s v="Vicky Allen"/>
    <x v="5"/>
    <n v="0"/>
    <n v="0"/>
    <n v="0"/>
    <n v="0"/>
    <m/>
    <n v="0"/>
    <n v="0"/>
    <n v="0"/>
    <n v="0"/>
    <n v="0"/>
    <n v="0"/>
    <n v="0"/>
    <n v="0"/>
    <n v="0"/>
    <n v="0"/>
    <n v="0"/>
    <n v="0"/>
    <n v="0"/>
    <n v="0"/>
    <n v="0"/>
    <n v="0"/>
    <n v="0"/>
    <n v="0"/>
    <n v="0"/>
    <n v="0"/>
    <n v="10"/>
    <n v="13"/>
    <n v="23"/>
    <n v="39"/>
    <n v="0"/>
  </r>
  <r>
    <n v="186007244"/>
    <x v="226"/>
    <x v="1"/>
    <m/>
    <x v="5"/>
    <x v="8"/>
    <x v="9"/>
    <n v="512.08000000000004"/>
    <s v="Vicky Allen"/>
    <x v="6"/>
    <n v="0"/>
    <n v="0"/>
    <n v="0"/>
    <n v="0"/>
    <n v="0"/>
    <n v="0"/>
    <n v="0"/>
    <n v="0"/>
    <n v="0"/>
    <n v="0"/>
    <n v="0"/>
    <n v="0"/>
    <n v="0"/>
    <n v="0"/>
    <n v="0"/>
    <n v="0"/>
    <n v="0"/>
    <n v="0"/>
    <n v="0"/>
    <n v="0"/>
    <n v="0"/>
    <n v="0"/>
    <n v="0"/>
    <n v="0"/>
    <m/>
    <n v="0"/>
    <n v="0"/>
    <n v="0"/>
    <n v="0"/>
    <m/>
  </r>
  <r>
    <n v="186007244"/>
    <x v="226"/>
    <x v="1"/>
    <m/>
    <x v="5"/>
    <x v="8"/>
    <x v="9"/>
    <n v="512.08000000000004"/>
    <s v="Vicky Allen"/>
    <x v="7"/>
    <m/>
    <m/>
    <m/>
    <m/>
    <m/>
    <m/>
    <m/>
    <m/>
    <m/>
    <m/>
    <m/>
    <m/>
    <m/>
    <m/>
    <m/>
    <n v="0"/>
    <n v="0"/>
    <n v="0"/>
    <n v="0"/>
    <n v="0"/>
    <n v="0"/>
    <n v="0"/>
    <n v="0"/>
    <n v="0"/>
    <n v="0"/>
    <n v="0"/>
    <n v="0"/>
    <n v="0"/>
    <n v="0"/>
    <n v="0"/>
  </r>
  <r>
    <n v="186007244"/>
    <x v="226"/>
    <x v="1"/>
    <m/>
    <x v="5"/>
    <x v="8"/>
    <x v="9"/>
    <n v="512.08000000000004"/>
    <s v="Vicky Allen"/>
    <x v="8"/>
    <n v="0"/>
    <n v="0"/>
    <n v="0"/>
    <n v="0"/>
    <m/>
    <n v="0"/>
    <n v="0"/>
    <n v="0"/>
    <n v="0"/>
    <n v="0"/>
    <n v="0"/>
    <n v="0"/>
    <n v="0"/>
    <n v="0"/>
    <n v="0"/>
    <n v="0"/>
    <n v="0"/>
    <n v="0"/>
    <n v="0"/>
    <m/>
    <n v="0"/>
    <n v="0"/>
    <n v="0"/>
    <n v="0"/>
    <m/>
    <n v="-10"/>
    <n v="-23"/>
    <n v="-46"/>
    <n v="-85"/>
    <m/>
  </r>
  <r>
    <n v="186007244"/>
    <x v="226"/>
    <x v="1"/>
    <m/>
    <x v="5"/>
    <x v="8"/>
    <x v="9"/>
    <n v="512.08000000000004"/>
    <s v="Vicky Allen"/>
    <x v="9"/>
    <n v="0"/>
    <n v="0"/>
    <n v="0"/>
    <n v="0"/>
    <m/>
    <n v="0"/>
    <n v="0"/>
    <n v="0"/>
    <n v="0"/>
    <n v="0"/>
    <n v="0"/>
    <n v="0"/>
    <n v="0"/>
    <n v="0"/>
    <n v="0"/>
    <n v="0"/>
    <n v="0"/>
    <n v="0"/>
    <n v="0"/>
    <m/>
    <n v="0"/>
    <n v="0"/>
    <n v="0"/>
    <n v="0"/>
    <m/>
    <n v="20"/>
    <n v="20"/>
    <n v="20"/>
    <n v="20"/>
    <m/>
  </r>
  <r>
    <n v="186007244"/>
    <x v="226"/>
    <x v="1"/>
    <m/>
    <x v="5"/>
    <x v="8"/>
    <x v="9"/>
    <n v="512.08000000000004"/>
    <s v="Vicky Allen"/>
    <x v="10"/>
    <n v="0"/>
    <n v="0"/>
    <n v="0"/>
    <n v="0"/>
    <n v="0"/>
    <n v="0"/>
    <n v="0"/>
    <n v="0"/>
    <n v="0"/>
    <n v="0"/>
    <n v="0"/>
    <n v="0"/>
    <n v="0"/>
    <n v="0"/>
    <n v="0"/>
    <n v="0"/>
    <n v="0"/>
    <n v="0"/>
    <n v="0"/>
    <m/>
    <n v="0"/>
    <n v="0"/>
    <n v="0"/>
    <n v="0"/>
    <m/>
    <n v="10241.6"/>
    <n v="10241.6"/>
    <n v="10241.6"/>
    <n v="10241.6"/>
    <m/>
  </r>
  <r>
    <n v="186007244"/>
    <x v="226"/>
    <x v="1"/>
    <m/>
    <x v="5"/>
    <x v="8"/>
    <x v="9"/>
    <n v="512.08000000000004"/>
    <s v="Vicky Allen"/>
    <x v="11"/>
    <m/>
    <m/>
    <m/>
    <m/>
    <m/>
    <m/>
    <m/>
    <m/>
    <m/>
    <n v="0"/>
    <n v="0"/>
    <n v="0"/>
    <n v="0"/>
    <n v="0"/>
    <n v="0"/>
    <n v="0"/>
    <n v="0"/>
    <n v="0"/>
    <n v="0"/>
    <m/>
    <n v="0"/>
    <n v="0"/>
    <n v="0"/>
    <n v="0"/>
    <m/>
    <n v="0"/>
    <n v="0"/>
    <n v="0"/>
    <n v="0"/>
    <m/>
  </r>
  <r>
    <n v="186007244"/>
    <x v="226"/>
    <x v="1"/>
    <m/>
    <x v="5"/>
    <x v="8"/>
    <x v="9"/>
    <n v="512.08000000000004"/>
    <s v="Vicky Allen"/>
    <x v="12"/>
    <m/>
    <m/>
    <m/>
    <m/>
    <m/>
    <m/>
    <m/>
    <m/>
    <m/>
    <m/>
    <n v="0"/>
    <n v="0"/>
    <n v="0"/>
    <n v="0"/>
    <n v="0"/>
    <n v="0"/>
    <n v="0"/>
    <n v="0"/>
    <n v="0"/>
    <n v="0"/>
    <n v="0"/>
    <n v="0"/>
    <n v="0"/>
    <n v="0"/>
    <n v="0"/>
    <n v="30"/>
    <n v="13"/>
    <n v="23"/>
    <n v="39"/>
    <n v="0"/>
  </r>
  <r>
    <n v="186006969"/>
    <x v="227"/>
    <x v="1"/>
    <m/>
    <x v="5"/>
    <x v="8"/>
    <x v="9"/>
    <n v="512.08000000000004"/>
    <s v="Vicky Allen"/>
    <x v="0"/>
    <m/>
    <m/>
    <m/>
    <m/>
    <m/>
    <m/>
    <m/>
    <m/>
    <m/>
    <n v="0"/>
    <n v="0"/>
    <n v="0"/>
    <n v="0"/>
    <n v="0"/>
    <n v="0"/>
    <n v="0"/>
    <n v="0"/>
    <n v="0"/>
    <n v="0"/>
    <m/>
    <n v="0"/>
    <n v="0"/>
    <n v="0"/>
    <n v="0"/>
    <m/>
    <n v="-30"/>
    <n v="-13"/>
    <n v="-23"/>
    <n v="-40"/>
    <m/>
  </r>
  <r>
    <n v="186006969"/>
    <x v="227"/>
    <x v="1"/>
    <m/>
    <x v="5"/>
    <x v="8"/>
    <x v="9"/>
    <n v="512.08000000000004"/>
    <s v="Vicky Allen"/>
    <x v="1"/>
    <m/>
    <m/>
    <m/>
    <m/>
    <m/>
    <m/>
    <m/>
    <m/>
    <m/>
    <n v="0"/>
    <n v="0"/>
    <n v="0"/>
    <n v="0"/>
    <n v="0"/>
    <n v="0"/>
    <n v="0"/>
    <n v="0"/>
    <n v="0"/>
    <n v="0"/>
    <m/>
    <n v="0"/>
    <n v="0"/>
    <n v="0"/>
    <n v="0"/>
    <m/>
    <n v="30"/>
    <n v="13"/>
    <n v="23"/>
    <n v="40"/>
    <m/>
  </r>
  <r>
    <n v="186006969"/>
    <x v="227"/>
    <x v="1"/>
    <m/>
    <x v="5"/>
    <x v="8"/>
    <x v="9"/>
    <n v="512.08000000000004"/>
    <s v="Vicky Allen"/>
    <x v="2"/>
    <m/>
    <m/>
    <m/>
    <m/>
    <m/>
    <m/>
    <m/>
    <m/>
    <m/>
    <n v="0"/>
    <n v="0"/>
    <n v="0"/>
    <n v="0"/>
    <n v="0"/>
    <n v="0"/>
    <n v="0"/>
    <n v="0"/>
    <n v="0"/>
    <n v="0"/>
    <n v="0"/>
    <n v="0"/>
    <n v="0"/>
    <n v="0"/>
    <n v="0"/>
    <n v="0"/>
    <n v="0"/>
    <n v="0"/>
    <n v="0"/>
    <n v="0"/>
    <n v="0"/>
  </r>
  <r>
    <n v="186006969"/>
    <x v="227"/>
    <x v="1"/>
    <m/>
    <x v="5"/>
    <x v="8"/>
    <x v="9"/>
    <n v="512.08000000000004"/>
    <s v="Vicky Allen"/>
    <x v="3"/>
    <n v="0"/>
    <n v="0"/>
    <n v="0"/>
    <n v="0"/>
    <m/>
    <n v="0"/>
    <n v="0"/>
    <n v="0"/>
    <n v="0"/>
    <m/>
    <n v="0"/>
    <n v="0"/>
    <n v="0"/>
    <n v="0"/>
    <n v="0"/>
    <n v="0"/>
    <n v="0"/>
    <n v="0"/>
    <n v="0"/>
    <n v="0"/>
    <n v="0"/>
    <n v="0"/>
    <n v="0"/>
    <n v="0"/>
    <n v="0"/>
    <n v="0"/>
    <n v="0"/>
    <n v="0"/>
    <n v="0"/>
    <n v="0"/>
  </r>
  <r>
    <n v="186006969"/>
    <x v="227"/>
    <x v="1"/>
    <m/>
    <x v="5"/>
    <x v="8"/>
    <x v="9"/>
    <n v="512.08000000000004"/>
    <s v="Vicky Allen"/>
    <x v="4"/>
    <m/>
    <m/>
    <m/>
    <m/>
    <m/>
    <m/>
    <m/>
    <m/>
    <m/>
    <n v="0"/>
    <n v="0"/>
    <n v="0"/>
    <n v="0"/>
    <n v="0"/>
    <n v="0"/>
    <n v="0"/>
    <n v="0"/>
    <n v="0"/>
    <n v="0"/>
    <n v="0"/>
    <n v="0"/>
    <n v="0"/>
    <n v="0"/>
    <n v="0"/>
    <n v="0"/>
    <n v="0"/>
    <n v="0"/>
    <n v="0"/>
    <n v="0"/>
    <n v="0"/>
  </r>
  <r>
    <n v="186006969"/>
    <x v="227"/>
    <x v="1"/>
    <m/>
    <x v="5"/>
    <x v="8"/>
    <x v="9"/>
    <n v="512.08000000000004"/>
    <s v="Vicky Allen"/>
    <x v="5"/>
    <n v="0"/>
    <n v="0"/>
    <n v="0"/>
    <n v="0"/>
    <m/>
    <n v="0"/>
    <n v="0"/>
    <n v="0"/>
    <n v="0"/>
    <n v="0"/>
    <n v="0"/>
    <n v="0"/>
    <n v="0"/>
    <n v="0"/>
    <n v="0"/>
    <n v="0"/>
    <n v="0"/>
    <n v="0"/>
    <n v="0"/>
    <n v="0"/>
    <n v="0"/>
    <n v="0"/>
    <n v="0"/>
    <n v="0"/>
    <n v="0"/>
    <n v="10"/>
    <n v="13"/>
    <n v="23"/>
    <n v="39"/>
    <n v="0"/>
  </r>
  <r>
    <n v="186006969"/>
    <x v="227"/>
    <x v="1"/>
    <m/>
    <x v="5"/>
    <x v="8"/>
    <x v="9"/>
    <n v="512.08000000000004"/>
    <s v="Vicky Allen"/>
    <x v="6"/>
    <n v="0"/>
    <n v="0"/>
    <n v="0"/>
    <n v="0"/>
    <n v="0"/>
    <n v="0"/>
    <n v="0"/>
    <n v="0"/>
    <n v="0"/>
    <n v="0"/>
    <n v="0"/>
    <n v="0"/>
    <n v="0"/>
    <n v="0"/>
    <n v="0"/>
    <n v="0"/>
    <n v="0"/>
    <n v="0"/>
    <n v="0"/>
    <n v="0"/>
    <n v="0"/>
    <n v="0"/>
    <n v="0"/>
    <n v="0"/>
    <m/>
    <n v="0"/>
    <n v="0"/>
    <n v="0"/>
    <n v="0"/>
    <m/>
  </r>
  <r>
    <n v="186006969"/>
    <x v="227"/>
    <x v="1"/>
    <m/>
    <x v="5"/>
    <x v="8"/>
    <x v="9"/>
    <n v="512.08000000000004"/>
    <s v="Vicky Allen"/>
    <x v="7"/>
    <m/>
    <m/>
    <m/>
    <m/>
    <m/>
    <m/>
    <m/>
    <m/>
    <m/>
    <m/>
    <m/>
    <m/>
    <m/>
    <m/>
    <m/>
    <n v="0"/>
    <n v="0"/>
    <n v="0"/>
    <n v="0"/>
    <n v="0"/>
    <n v="0"/>
    <n v="0"/>
    <n v="0"/>
    <n v="0"/>
    <n v="0"/>
    <n v="0"/>
    <n v="0"/>
    <n v="0"/>
    <n v="0"/>
    <n v="0"/>
  </r>
  <r>
    <n v="186006969"/>
    <x v="227"/>
    <x v="1"/>
    <m/>
    <x v="5"/>
    <x v="8"/>
    <x v="9"/>
    <n v="512.08000000000004"/>
    <s v="Vicky Allen"/>
    <x v="8"/>
    <n v="0"/>
    <n v="0"/>
    <n v="0"/>
    <n v="0"/>
    <m/>
    <n v="0"/>
    <n v="0"/>
    <n v="0"/>
    <n v="0"/>
    <n v="0"/>
    <n v="0"/>
    <n v="0"/>
    <n v="0"/>
    <n v="0"/>
    <n v="0"/>
    <n v="0"/>
    <n v="0"/>
    <n v="0"/>
    <n v="0"/>
    <m/>
    <n v="0"/>
    <n v="0"/>
    <n v="0"/>
    <n v="0"/>
    <m/>
    <n v="-10"/>
    <n v="-23"/>
    <n v="-46"/>
    <n v="-85"/>
    <m/>
  </r>
  <r>
    <n v="186006969"/>
    <x v="227"/>
    <x v="1"/>
    <m/>
    <x v="5"/>
    <x v="8"/>
    <x v="9"/>
    <n v="512.08000000000004"/>
    <s v="Vicky Allen"/>
    <x v="9"/>
    <n v="0"/>
    <n v="0"/>
    <n v="0"/>
    <n v="0"/>
    <m/>
    <n v="0"/>
    <n v="0"/>
    <n v="0"/>
    <n v="0"/>
    <n v="0"/>
    <n v="0"/>
    <n v="0"/>
    <n v="0"/>
    <n v="0"/>
    <n v="0"/>
    <n v="0"/>
    <n v="0"/>
    <n v="0"/>
    <n v="0"/>
    <m/>
    <n v="0"/>
    <n v="0"/>
    <n v="0"/>
    <n v="0"/>
    <m/>
    <n v="20"/>
    <n v="20"/>
    <n v="20"/>
    <n v="21"/>
    <m/>
  </r>
  <r>
    <n v="186006969"/>
    <x v="227"/>
    <x v="1"/>
    <m/>
    <x v="5"/>
    <x v="8"/>
    <x v="9"/>
    <n v="512.08000000000004"/>
    <s v="Vicky Allen"/>
    <x v="10"/>
    <n v="0"/>
    <n v="0"/>
    <n v="0"/>
    <n v="0"/>
    <n v="0"/>
    <n v="0"/>
    <n v="0"/>
    <n v="0"/>
    <n v="0"/>
    <n v="0"/>
    <n v="0"/>
    <n v="0"/>
    <n v="0"/>
    <n v="0"/>
    <n v="0"/>
    <n v="0"/>
    <n v="0"/>
    <n v="0"/>
    <n v="0"/>
    <m/>
    <n v="0"/>
    <n v="0"/>
    <n v="0"/>
    <n v="0"/>
    <m/>
    <n v="10241.6"/>
    <n v="10241.6"/>
    <n v="10241.6"/>
    <n v="10753.68"/>
    <m/>
  </r>
  <r>
    <n v="186006969"/>
    <x v="227"/>
    <x v="1"/>
    <m/>
    <x v="5"/>
    <x v="8"/>
    <x v="9"/>
    <n v="512.08000000000004"/>
    <s v="Vicky Allen"/>
    <x v="11"/>
    <m/>
    <m/>
    <m/>
    <m/>
    <m/>
    <m/>
    <m/>
    <m/>
    <m/>
    <n v="0"/>
    <n v="0"/>
    <n v="0"/>
    <n v="0"/>
    <n v="0"/>
    <n v="0"/>
    <n v="0"/>
    <n v="0"/>
    <n v="0"/>
    <n v="0"/>
    <m/>
    <n v="0"/>
    <n v="0"/>
    <n v="0"/>
    <n v="0"/>
    <m/>
    <n v="0"/>
    <n v="0"/>
    <n v="0"/>
    <n v="0"/>
    <m/>
  </r>
  <r>
    <n v="186006969"/>
    <x v="227"/>
    <x v="1"/>
    <m/>
    <x v="5"/>
    <x v="8"/>
    <x v="9"/>
    <n v="512.08000000000004"/>
    <s v="Vicky Allen"/>
    <x v="12"/>
    <m/>
    <m/>
    <m/>
    <m/>
    <m/>
    <m/>
    <m/>
    <m/>
    <m/>
    <m/>
    <n v="0"/>
    <n v="0"/>
    <n v="0"/>
    <n v="0"/>
    <n v="0"/>
    <n v="0"/>
    <n v="0"/>
    <n v="0"/>
    <n v="0"/>
    <n v="0"/>
    <n v="0"/>
    <n v="0"/>
    <n v="0"/>
    <n v="0"/>
    <n v="0"/>
    <n v="30"/>
    <n v="13"/>
    <n v="23"/>
    <n v="40"/>
    <n v="0"/>
  </r>
  <r>
    <n v="186006766"/>
    <x v="228"/>
    <x v="1"/>
    <m/>
    <x v="5"/>
    <x v="8"/>
    <x v="9"/>
    <n v="512.08000000000004"/>
    <s v="Vicky Allen"/>
    <x v="0"/>
    <m/>
    <m/>
    <m/>
    <m/>
    <m/>
    <m/>
    <m/>
    <m/>
    <m/>
    <n v="0"/>
    <n v="0"/>
    <n v="0"/>
    <n v="0"/>
    <n v="0"/>
    <n v="0"/>
    <n v="0"/>
    <n v="0"/>
    <n v="0"/>
    <n v="0"/>
    <m/>
    <n v="0"/>
    <n v="0"/>
    <n v="0"/>
    <n v="0"/>
    <m/>
    <n v="-48"/>
    <n v="-25"/>
    <n v="-47"/>
    <n v="-78"/>
    <m/>
  </r>
  <r>
    <n v="186006766"/>
    <x v="228"/>
    <x v="1"/>
    <m/>
    <x v="5"/>
    <x v="8"/>
    <x v="9"/>
    <n v="512.08000000000004"/>
    <s v="Vicky Allen"/>
    <x v="1"/>
    <m/>
    <m/>
    <m/>
    <m/>
    <m/>
    <m/>
    <m/>
    <m/>
    <m/>
    <n v="0"/>
    <n v="0"/>
    <n v="0"/>
    <n v="0"/>
    <n v="0"/>
    <n v="0"/>
    <n v="0"/>
    <n v="0"/>
    <n v="0"/>
    <n v="0"/>
    <m/>
    <n v="0"/>
    <n v="0"/>
    <n v="0"/>
    <n v="0"/>
    <m/>
    <n v="48"/>
    <n v="25"/>
    <n v="47"/>
    <n v="78"/>
    <m/>
  </r>
  <r>
    <n v="186006766"/>
    <x v="228"/>
    <x v="1"/>
    <m/>
    <x v="5"/>
    <x v="8"/>
    <x v="9"/>
    <n v="512.08000000000004"/>
    <s v="Vicky Allen"/>
    <x v="2"/>
    <m/>
    <m/>
    <m/>
    <m/>
    <m/>
    <m/>
    <m/>
    <m/>
    <m/>
    <n v="0"/>
    <n v="0"/>
    <n v="0"/>
    <n v="0"/>
    <n v="0"/>
    <n v="0"/>
    <n v="0"/>
    <n v="0"/>
    <n v="0"/>
    <n v="0"/>
    <n v="0"/>
    <n v="0"/>
    <n v="0"/>
    <n v="0"/>
    <n v="0"/>
    <n v="0"/>
    <n v="0"/>
    <n v="0"/>
    <n v="0"/>
    <n v="0"/>
    <n v="0"/>
  </r>
  <r>
    <n v="186006766"/>
    <x v="228"/>
    <x v="1"/>
    <m/>
    <x v="5"/>
    <x v="8"/>
    <x v="9"/>
    <n v="512.08000000000004"/>
    <s v="Vicky Allen"/>
    <x v="3"/>
    <n v="0"/>
    <n v="0"/>
    <n v="0"/>
    <n v="0"/>
    <m/>
    <n v="0"/>
    <n v="0"/>
    <n v="0"/>
    <n v="0"/>
    <m/>
    <n v="0"/>
    <n v="0"/>
    <n v="0"/>
    <n v="0"/>
    <n v="0"/>
    <n v="0"/>
    <n v="0"/>
    <n v="0"/>
    <n v="0"/>
    <n v="0"/>
    <n v="0"/>
    <n v="0"/>
    <n v="0"/>
    <n v="0"/>
    <n v="0"/>
    <n v="0"/>
    <n v="0"/>
    <n v="0"/>
    <n v="0"/>
    <n v="0"/>
  </r>
  <r>
    <n v="186006766"/>
    <x v="228"/>
    <x v="1"/>
    <m/>
    <x v="5"/>
    <x v="8"/>
    <x v="9"/>
    <n v="512.08000000000004"/>
    <s v="Vicky Allen"/>
    <x v="4"/>
    <m/>
    <m/>
    <m/>
    <m/>
    <m/>
    <m/>
    <m/>
    <m/>
    <m/>
    <n v="0"/>
    <n v="0"/>
    <n v="0"/>
    <n v="0"/>
    <n v="0"/>
    <n v="0"/>
    <n v="0"/>
    <n v="0"/>
    <n v="0"/>
    <n v="0"/>
    <n v="0"/>
    <n v="0"/>
    <n v="0"/>
    <n v="0"/>
    <n v="0"/>
    <n v="0"/>
    <n v="0"/>
    <n v="0"/>
    <n v="0"/>
    <n v="0"/>
    <n v="0"/>
  </r>
  <r>
    <n v="186006766"/>
    <x v="228"/>
    <x v="1"/>
    <m/>
    <x v="5"/>
    <x v="8"/>
    <x v="9"/>
    <n v="512.08000000000004"/>
    <s v="Vicky Allen"/>
    <x v="5"/>
    <n v="0"/>
    <n v="0"/>
    <n v="0"/>
    <n v="0"/>
    <m/>
    <n v="0"/>
    <n v="0"/>
    <n v="0"/>
    <n v="0"/>
    <n v="0"/>
    <n v="0"/>
    <n v="0"/>
    <n v="0"/>
    <n v="0"/>
    <n v="0"/>
    <n v="0"/>
    <n v="0"/>
    <n v="0"/>
    <n v="0"/>
    <n v="0"/>
    <n v="0"/>
    <n v="0"/>
    <n v="0"/>
    <n v="0"/>
    <n v="0"/>
    <n v="28"/>
    <n v="25"/>
    <n v="47"/>
    <n v="78"/>
    <n v="0"/>
  </r>
  <r>
    <n v="186006766"/>
    <x v="228"/>
    <x v="1"/>
    <m/>
    <x v="5"/>
    <x v="8"/>
    <x v="9"/>
    <n v="512.08000000000004"/>
    <s v="Vicky Allen"/>
    <x v="6"/>
    <n v="0"/>
    <n v="0"/>
    <n v="0"/>
    <n v="0"/>
    <n v="0"/>
    <n v="0"/>
    <n v="0"/>
    <n v="0"/>
    <n v="0"/>
    <n v="0"/>
    <n v="0"/>
    <n v="0"/>
    <n v="0"/>
    <n v="0"/>
    <n v="0"/>
    <n v="0"/>
    <n v="0"/>
    <n v="0"/>
    <n v="0"/>
    <n v="0"/>
    <n v="0"/>
    <n v="0"/>
    <n v="0"/>
    <n v="0"/>
    <m/>
    <n v="0"/>
    <n v="0"/>
    <n v="0"/>
    <n v="0"/>
    <m/>
  </r>
  <r>
    <n v="186006766"/>
    <x v="228"/>
    <x v="1"/>
    <m/>
    <x v="5"/>
    <x v="8"/>
    <x v="9"/>
    <n v="512.08000000000004"/>
    <s v="Vicky Allen"/>
    <x v="7"/>
    <m/>
    <m/>
    <m/>
    <m/>
    <m/>
    <m/>
    <m/>
    <m/>
    <m/>
    <m/>
    <m/>
    <m/>
    <m/>
    <m/>
    <m/>
    <n v="0"/>
    <n v="0"/>
    <n v="0"/>
    <n v="0"/>
    <n v="0"/>
    <n v="0"/>
    <n v="0"/>
    <n v="0"/>
    <n v="0"/>
    <n v="0"/>
    <n v="0"/>
    <n v="0"/>
    <n v="0"/>
    <n v="0"/>
    <n v="0"/>
  </r>
  <r>
    <n v="186006766"/>
    <x v="228"/>
    <x v="1"/>
    <m/>
    <x v="5"/>
    <x v="8"/>
    <x v="9"/>
    <n v="512.08000000000004"/>
    <s v="Vicky Allen"/>
    <x v="8"/>
    <n v="0"/>
    <n v="0"/>
    <n v="0"/>
    <n v="0"/>
    <m/>
    <n v="0"/>
    <n v="0"/>
    <n v="0"/>
    <n v="0"/>
    <n v="0"/>
    <n v="0"/>
    <n v="0"/>
    <n v="0"/>
    <n v="0"/>
    <n v="0"/>
    <n v="0"/>
    <n v="0"/>
    <n v="0"/>
    <n v="0"/>
    <m/>
    <n v="0"/>
    <n v="0"/>
    <n v="0"/>
    <n v="0"/>
    <m/>
    <n v="-28"/>
    <n v="-53"/>
    <n v="-100"/>
    <n v="-178"/>
    <m/>
  </r>
  <r>
    <n v="186006766"/>
    <x v="228"/>
    <x v="1"/>
    <m/>
    <x v="5"/>
    <x v="8"/>
    <x v="9"/>
    <n v="512.08000000000004"/>
    <s v="Vicky Allen"/>
    <x v="9"/>
    <n v="0"/>
    <n v="0"/>
    <n v="0"/>
    <n v="0"/>
    <m/>
    <n v="0"/>
    <n v="0"/>
    <n v="0"/>
    <n v="0"/>
    <n v="0"/>
    <n v="0"/>
    <n v="0"/>
    <n v="0"/>
    <n v="0"/>
    <n v="0"/>
    <n v="0"/>
    <n v="0"/>
    <n v="0"/>
    <n v="0"/>
    <m/>
    <n v="0"/>
    <n v="0"/>
    <n v="0"/>
    <n v="0"/>
    <m/>
    <n v="20"/>
    <n v="20"/>
    <n v="20"/>
    <n v="20"/>
    <m/>
  </r>
  <r>
    <n v="186006766"/>
    <x v="228"/>
    <x v="1"/>
    <m/>
    <x v="5"/>
    <x v="8"/>
    <x v="9"/>
    <n v="512.08000000000004"/>
    <s v="Vicky Allen"/>
    <x v="10"/>
    <n v="0"/>
    <n v="0"/>
    <n v="0"/>
    <n v="0"/>
    <n v="0"/>
    <n v="0"/>
    <n v="0"/>
    <n v="0"/>
    <n v="0"/>
    <n v="0"/>
    <n v="0"/>
    <n v="0"/>
    <n v="0"/>
    <n v="0"/>
    <n v="0"/>
    <n v="0"/>
    <n v="0"/>
    <n v="0"/>
    <n v="0"/>
    <m/>
    <n v="0"/>
    <n v="0"/>
    <n v="0"/>
    <n v="0"/>
    <m/>
    <n v="10241.6"/>
    <n v="10241.6"/>
    <n v="10241.6"/>
    <n v="10241.6"/>
    <m/>
  </r>
  <r>
    <n v="186006766"/>
    <x v="228"/>
    <x v="1"/>
    <m/>
    <x v="5"/>
    <x v="8"/>
    <x v="9"/>
    <n v="512.08000000000004"/>
    <s v="Vicky Allen"/>
    <x v="11"/>
    <m/>
    <m/>
    <m/>
    <m/>
    <m/>
    <m/>
    <m/>
    <m/>
    <m/>
    <n v="0"/>
    <n v="0"/>
    <n v="0"/>
    <n v="0"/>
    <n v="0"/>
    <n v="0"/>
    <n v="0"/>
    <n v="0"/>
    <n v="0"/>
    <n v="0"/>
    <m/>
    <n v="0"/>
    <n v="0"/>
    <n v="0"/>
    <n v="0"/>
    <m/>
    <n v="0"/>
    <n v="0"/>
    <n v="0"/>
    <n v="0"/>
    <m/>
  </r>
  <r>
    <n v="186006766"/>
    <x v="228"/>
    <x v="1"/>
    <m/>
    <x v="5"/>
    <x v="8"/>
    <x v="9"/>
    <n v="512.08000000000004"/>
    <s v="Vicky Allen"/>
    <x v="12"/>
    <m/>
    <m/>
    <m/>
    <m/>
    <m/>
    <m/>
    <m/>
    <m/>
    <m/>
    <m/>
    <n v="0"/>
    <n v="0"/>
    <n v="0"/>
    <n v="0"/>
    <n v="0"/>
    <n v="0"/>
    <n v="0"/>
    <n v="0"/>
    <n v="0"/>
    <n v="0"/>
    <n v="0"/>
    <n v="0"/>
    <n v="0"/>
    <n v="0"/>
    <n v="0"/>
    <n v="48"/>
    <n v="25"/>
    <n v="47"/>
    <n v="78"/>
    <n v="0"/>
  </r>
  <r>
    <n v="186007258"/>
    <x v="229"/>
    <x v="1"/>
    <m/>
    <x v="5"/>
    <x v="8"/>
    <x v="9"/>
    <n v="512.08000000000004"/>
    <s v="Vicky Allen"/>
    <x v="0"/>
    <m/>
    <m/>
    <m/>
    <m/>
    <m/>
    <m/>
    <m/>
    <m/>
    <m/>
    <n v="0"/>
    <n v="0"/>
    <n v="0"/>
    <n v="0"/>
    <n v="0"/>
    <n v="0"/>
    <n v="0"/>
    <n v="0"/>
    <n v="0"/>
    <n v="0"/>
    <m/>
    <n v="0"/>
    <n v="0"/>
    <n v="0"/>
    <n v="0"/>
    <m/>
    <n v="-48"/>
    <n v="-25"/>
    <n v="-47"/>
    <n v="-78"/>
    <m/>
  </r>
  <r>
    <n v="186007258"/>
    <x v="229"/>
    <x v="1"/>
    <m/>
    <x v="5"/>
    <x v="8"/>
    <x v="9"/>
    <n v="512.08000000000004"/>
    <s v="Vicky Allen"/>
    <x v="1"/>
    <m/>
    <m/>
    <m/>
    <m/>
    <m/>
    <m/>
    <m/>
    <m/>
    <m/>
    <n v="0"/>
    <n v="0"/>
    <n v="0"/>
    <n v="0"/>
    <n v="0"/>
    <n v="0"/>
    <n v="0"/>
    <n v="0"/>
    <n v="0"/>
    <n v="0"/>
    <m/>
    <n v="0"/>
    <n v="0"/>
    <n v="0"/>
    <n v="0"/>
    <m/>
    <n v="48"/>
    <n v="25"/>
    <n v="47"/>
    <n v="78"/>
    <m/>
  </r>
  <r>
    <n v="186007258"/>
    <x v="229"/>
    <x v="1"/>
    <m/>
    <x v="5"/>
    <x v="8"/>
    <x v="9"/>
    <n v="512.08000000000004"/>
    <s v="Vicky Allen"/>
    <x v="2"/>
    <m/>
    <m/>
    <m/>
    <m/>
    <m/>
    <m/>
    <m/>
    <m/>
    <m/>
    <n v="0"/>
    <n v="0"/>
    <n v="0"/>
    <n v="0"/>
    <n v="0"/>
    <n v="0"/>
    <n v="0"/>
    <n v="0"/>
    <n v="0"/>
    <n v="0"/>
    <n v="0"/>
    <n v="0"/>
    <n v="0"/>
    <n v="0"/>
    <n v="0"/>
    <n v="0"/>
    <n v="0"/>
    <n v="0"/>
    <n v="0"/>
    <n v="0"/>
    <n v="0"/>
  </r>
  <r>
    <n v="186007258"/>
    <x v="229"/>
    <x v="1"/>
    <m/>
    <x v="5"/>
    <x v="8"/>
    <x v="9"/>
    <n v="512.08000000000004"/>
    <s v="Vicky Allen"/>
    <x v="3"/>
    <n v="0"/>
    <n v="0"/>
    <n v="0"/>
    <n v="0"/>
    <m/>
    <n v="0"/>
    <n v="0"/>
    <n v="0"/>
    <n v="0"/>
    <m/>
    <n v="0"/>
    <n v="0"/>
    <n v="0"/>
    <n v="0"/>
    <n v="0"/>
    <n v="0"/>
    <n v="0"/>
    <n v="0"/>
    <n v="0"/>
    <n v="0"/>
    <n v="0"/>
    <n v="0"/>
    <n v="0"/>
    <n v="0"/>
    <n v="0"/>
    <n v="0"/>
    <n v="0"/>
    <n v="0"/>
    <n v="0"/>
    <n v="0"/>
  </r>
  <r>
    <n v="186007258"/>
    <x v="229"/>
    <x v="1"/>
    <m/>
    <x v="5"/>
    <x v="8"/>
    <x v="9"/>
    <n v="512.08000000000004"/>
    <s v="Vicky Allen"/>
    <x v="4"/>
    <m/>
    <m/>
    <m/>
    <m/>
    <m/>
    <m/>
    <m/>
    <m/>
    <m/>
    <n v="0"/>
    <n v="0"/>
    <n v="0"/>
    <n v="0"/>
    <n v="0"/>
    <n v="0"/>
    <n v="0"/>
    <n v="0"/>
    <n v="0"/>
    <n v="0"/>
    <n v="0"/>
    <n v="0"/>
    <n v="0"/>
    <n v="0"/>
    <n v="0"/>
    <n v="0"/>
    <n v="0"/>
    <n v="0"/>
    <n v="0"/>
    <n v="0"/>
    <n v="0"/>
  </r>
  <r>
    <n v="186007258"/>
    <x v="229"/>
    <x v="1"/>
    <m/>
    <x v="5"/>
    <x v="8"/>
    <x v="9"/>
    <n v="512.08000000000004"/>
    <s v="Vicky Allen"/>
    <x v="5"/>
    <n v="0"/>
    <n v="0"/>
    <n v="0"/>
    <n v="0"/>
    <m/>
    <n v="0"/>
    <n v="0"/>
    <n v="0"/>
    <n v="0"/>
    <n v="0"/>
    <n v="0"/>
    <n v="0"/>
    <n v="0"/>
    <n v="0"/>
    <n v="0"/>
    <n v="0"/>
    <n v="0"/>
    <n v="0"/>
    <n v="0"/>
    <n v="0"/>
    <n v="0"/>
    <n v="0"/>
    <n v="0"/>
    <n v="0"/>
    <n v="0"/>
    <n v="28"/>
    <n v="25"/>
    <n v="47"/>
    <n v="78"/>
    <n v="0"/>
  </r>
  <r>
    <n v="186007258"/>
    <x v="229"/>
    <x v="1"/>
    <m/>
    <x v="5"/>
    <x v="8"/>
    <x v="9"/>
    <n v="512.08000000000004"/>
    <s v="Vicky Allen"/>
    <x v="6"/>
    <n v="0"/>
    <n v="0"/>
    <n v="0"/>
    <n v="0"/>
    <n v="0"/>
    <n v="0"/>
    <n v="0"/>
    <n v="0"/>
    <n v="0"/>
    <n v="0"/>
    <n v="0"/>
    <n v="0"/>
    <n v="0"/>
    <n v="0"/>
    <n v="0"/>
    <n v="0"/>
    <n v="0"/>
    <n v="0"/>
    <n v="0"/>
    <n v="0"/>
    <n v="0"/>
    <n v="0"/>
    <n v="0"/>
    <n v="0"/>
    <m/>
    <n v="0"/>
    <n v="0"/>
    <n v="0"/>
    <n v="0"/>
    <m/>
  </r>
  <r>
    <n v="186007258"/>
    <x v="229"/>
    <x v="1"/>
    <m/>
    <x v="5"/>
    <x v="8"/>
    <x v="9"/>
    <n v="512.08000000000004"/>
    <s v="Vicky Allen"/>
    <x v="7"/>
    <m/>
    <m/>
    <m/>
    <m/>
    <m/>
    <m/>
    <m/>
    <m/>
    <m/>
    <m/>
    <m/>
    <m/>
    <m/>
    <m/>
    <m/>
    <n v="0"/>
    <n v="0"/>
    <n v="0"/>
    <n v="0"/>
    <n v="0"/>
    <n v="0"/>
    <n v="0"/>
    <n v="0"/>
    <n v="0"/>
    <n v="0"/>
    <n v="0"/>
    <n v="0"/>
    <n v="0"/>
    <n v="0"/>
    <n v="0"/>
  </r>
  <r>
    <n v="186007258"/>
    <x v="229"/>
    <x v="1"/>
    <m/>
    <x v="5"/>
    <x v="8"/>
    <x v="9"/>
    <n v="512.08000000000004"/>
    <s v="Vicky Allen"/>
    <x v="8"/>
    <n v="0"/>
    <n v="0"/>
    <n v="0"/>
    <n v="0"/>
    <m/>
    <n v="0"/>
    <n v="0"/>
    <n v="0"/>
    <n v="0"/>
    <n v="0"/>
    <n v="0"/>
    <n v="0"/>
    <n v="0"/>
    <n v="0"/>
    <n v="0"/>
    <n v="0"/>
    <n v="0"/>
    <n v="0"/>
    <n v="0"/>
    <m/>
    <n v="0"/>
    <n v="0"/>
    <n v="0"/>
    <n v="0"/>
    <m/>
    <n v="-28"/>
    <n v="-53"/>
    <n v="-100"/>
    <n v="-178"/>
    <m/>
  </r>
  <r>
    <n v="186007258"/>
    <x v="229"/>
    <x v="1"/>
    <m/>
    <x v="5"/>
    <x v="8"/>
    <x v="9"/>
    <n v="512.08000000000004"/>
    <s v="Vicky Allen"/>
    <x v="9"/>
    <n v="0"/>
    <n v="0"/>
    <n v="0"/>
    <n v="0"/>
    <m/>
    <n v="0"/>
    <n v="0"/>
    <n v="0"/>
    <n v="0"/>
    <n v="0"/>
    <n v="0"/>
    <n v="0"/>
    <n v="0"/>
    <n v="0"/>
    <n v="0"/>
    <n v="0"/>
    <n v="0"/>
    <n v="0"/>
    <n v="0"/>
    <m/>
    <n v="0"/>
    <n v="0"/>
    <n v="0"/>
    <n v="0"/>
    <m/>
    <n v="20"/>
    <n v="20"/>
    <n v="20"/>
    <n v="20"/>
    <m/>
  </r>
  <r>
    <n v="186007258"/>
    <x v="229"/>
    <x v="1"/>
    <m/>
    <x v="5"/>
    <x v="8"/>
    <x v="9"/>
    <n v="512.08000000000004"/>
    <s v="Vicky Allen"/>
    <x v="10"/>
    <n v="0"/>
    <n v="0"/>
    <n v="0"/>
    <n v="0"/>
    <n v="0"/>
    <n v="0"/>
    <n v="0"/>
    <n v="0"/>
    <n v="0"/>
    <n v="0"/>
    <n v="0"/>
    <n v="0"/>
    <n v="0"/>
    <n v="0"/>
    <n v="0"/>
    <n v="0"/>
    <n v="0"/>
    <n v="0"/>
    <n v="0"/>
    <m/>
    <n v="0"/>
    <n v="0"/>
    <n v="0"/>
    <n v="0"/>
    <m/>
    <n v="10241.6"/>
    <n v="10241.6"/>
    <n v="10241.6"/>
    <n v="10241.6"/>
    <m/>
  </r>
  <r>
    <n v="186007258"/>
    <x v="229"/>
    <x v="1"/>
    <m/>
    <x v="5"/>
    <x v="8"/>
    <x v="9"/>
    <n v="512.08000000000004"/>
    <s v="Vicky Allen"/>
    <x v="11"/>
    <m/>
    <m/>
    <m/>
    <m/>
    <m/>
    <m/>
    <m/>
    <m/>
    <m/>
    <n v="0"/>
    <n v="0"/>
    <n v="0"/>
    <n v="0"/>
    <n v="0"/>
    <n v="0"/>
    <n v="0"/>
    <n v="0"/>
    <n v="0"/>
    <n v="0"/>
    <m/>
    <n v="0"/>
    <n v="0"/>
    <n v="0"/>
    <n v="0"/>
    <m/>
    <n v="0"/>
    <n v="0"/>
    <n v="0"/>
    <n v="0"/>
    <m/>
  </r>
  <r>
    <n v="186007258"/>
    <x v="229"/>
    <x v="1"/>
    <m/>
    <x v="5"/>
    <x v="8"/>
    <x v="9"/>
    <n v="512.08000000000004"/>
    <s v="Vicky Allen"/>
    <x v="12"/>
    <m/>
    <m/>
    <m/>
    <m/>
    <m/>
    <m/>
    <m/>
    <m/>
    <m/>
    <m/>
    <n v="0"/>
    <n v="0"/>
    <n v="0"/>
    <n v="0"/>
    <n v="0"/>
    <n v="0"/>
    <n v="0"/>
    <n v="0"/>
    <n v="0"/>
    <n v="0"/>
    <n v="0"/>
    <n v="0"/>
    <n v="0"/>
    <n v="0"/>
    <n v="0"/>
    <n v="48"/>
    <n v="25"/>
    <n v="47"/>
    <n v="78"/>
    <n v="0"/>
  </r>
  <r>
    <n v="186007051"/>
    <x v="230"/>
    <x v="1"/>
    <m/>
    <x v="5"/>
    <x v="8"/>
    <x v="9"/>
    <n v="416.62"/>
    <s v="Vicky Allen"/>
    <x v="0"/>
    <m/>
    <m/>
    <m/>
    <m/>
    <m/>
    <m/>
    <m/>
    <m/>
    <m/>
    <n v="0"/>
    <n v="0"/>
    <n v="0"/>
    <n v="0"/>
    <n v="0"/>
    <n v="0"/>
    <n v="0"/>
    <n v="0"/>
    <n v="0"/>
    <n v="0"/>
    <m/>
    <n v="0"/>
    <n v="0"/>
    <n v="0"/>
    <n v="0"/>
    <m/>
    <n v="-30"/>
    <n v="-5"/>
    <n v="-5"/>
    <n v="-5"/>
    <m/>
  </r>
  <r>
    <n v="186007051"/>
    <x v="230"/>
    <x v="1"/>
    <m/>
    <x v="5"/>
    <x v="8"/>
    <x v="9"/>
    <n v="416.62"/>
    <s v="Vicky Allen"/>
    <x v="1"/>
    <m/>
    <m/>
    <m/>
    <m/>
    <m/>
    <m/>
    <m/>
    <m/>
    <m/>
    <n v="0"/>
    <n v="0"/>
    <n v="0"/>
    <n v="0"/>
    <n v="0"/>
    <n v="0"/>
    <n v="0"/>
    <n v="0"/>
    <n v="0"/>
    <n v="0"/>
    <m/>
    <n v="0"/>
    <n v="0"/>
    <n v="0"/>
    <n v="0"/>
    <m/>
    <n v="30"/>
    <n v="5"/>
    <n v="5"/>
    <n v="5"/>
    <m/>
  </r>
  <r>
    <n v="186007051"/>
    <x v="230"/>
    <x v="1"/>
    <m/>
    <x v="5"/>
    <x v="8"/>
    <x v="9"/>
    <n v="416.62"/>
    <s v="Vicky Allen"/>
    <x v="2"/>
    <m/>
    <m/>
    <m/>
    <m/>
    <m/>
    <m/>
    <m/>
    <m/>
    <m/>
    <n v="0"/>
    <n v="0"/>
    <n v="0"/>
    <n v="0"/>
    <n v="0"/>
    <n v="0"/>
    <n v="0"/>
    <n v="0"/>
    <n v="0"/>
    <n v="0"/>
    <n v="0"/>
    <n v="0"/>
    <n v="0"/>
    <n v="0"/>
    <n v="0"/>
    <n v="0"/>
    <n v="0"/>
    <n v="0"/>
    <n v="0"/>
    <n v="0"/>
    <n v="0"/>
  </r>
  <r>
    <n v="186007051"/>
    <x v="230"/>
    <x v="1"/>
    <m/>
    <x v="5"/>
    <x v="8"/>
    <x v="9"/>
    <n v="416.62"/>
    <s v="Vicky Allen"/>
    <x v="3"/>
    <n v="0"/>
    <n v="0"/>
    <n v="0"/>
    <n v="0"/>
    <m/>
    <n v="0"/>
    <n v="0"/>
    <n v="0"/>
    <n v="0"/>
    <m/>
    <n v="0"/>
    <n v="0"/>
    <n v="0"/>
    <n v="0"/>
    <n v="0"/>
    <n v="0"/>
    <n v="0"/>
    <n v="0"/>
    <n v="0"/>
    <n v="0"/>
    <n v="0"/>
    <n v="0"/>
    <n v="0"/>
    <n v="0"/>
    <n v="0"/>
    <n v="0"/>
    <n v="0"/>
    <n v="0"/>
    <n v="0"/>
    <n v="0"/>
  </r>
  <r>
    <n v="186007051"/>
    <x v="230"/>
    <x v="1"/>
    <m/>
    <x v="5"/>
    <x v="8"/>
    <x v="9"/>
    <n v="416.62"/>
    <s v="Vicky Allen"/>
    <x v="4"/>
    <m/>
    <m/>
    <m/>
    <m/>
    <m/>
    <m/>
    <m/>
    <m/>
    <m/>
    <n v="0"/>
    <n v="0"/>
    <n v="0"/>
    <n v="0"/>
    <n v="0"/>
    <n v="0"/>
    <n v="0"/>
    <n v="0"/>
    <n v="0"/>
    <n v="0"/>
    <n v="0"/>
    <n v="0"/>
    <n v="0"/>
    <n v="0"/>
    <n v="0"/>
    <n v="0"/>
    <n v="0"/>
    <n v="0"/>
    <n v="0"/>
    <n v="0"/>
    <n v="0"/>
  </r>
  <r>
    <n v="186007051"/>
    <x v="230"/>
    <x v="1"/>
    <m/>
    <x v="5"/>
    <x v="8"/>
    <x v="9"/>
    <n v="416.62"/>
    <s v="Vicky Allen"/>
    <x v="5"/>
    <n v="0"/>
    <n v="0"/>
    <n v="0"/>
    <n v="0"/>
    <m/>
    <n v="0"/>
    <n v="0"/>
    <n v="0"/>
    <n v="0"/>
    <n v="0"/>
    <n v="0"/>
    <n v="0"/>
    <n v="0"/>
    <n v="0"/>
    <n v="0"/>
    <n v="0"/>
    <n v="0"/>
    <n v="0"/>
    <n v="0"/>
    <n v="0"/>
    <n v="0"/>
    <n v="0"/>
    <n v="0"/>
    <n v="0"/>
    <n v="0"/>
    <n v="10"/>
    <n v="5"/>
    <n v="5"/>
    <n v="5"/>
    <n v="0"/>
  </r>
  <r>
    <n v="186007051"/>
    <x v="230"/>
    <x v="1"/>
    <m/>
    <x v="5"/>
    <x v="8"/>
    <x v="9"/>
    <n v="416.62"/>
    <s v="Vicky Allen"/>
    <x v="6"/>
    <n v="0"/>
    <n v="0"/>
    <n v="0"/>
    <n v="0"/>
    <n v="0"/>
    <n v="0"/>
    <n v="0"/>
    <n v="0"/>
    <n v="0"/>
    <n v="0"/>
    <n v="0"/>
    <n v="0"/>
    <n v="0"/>
    <n v="0"/>
    <n v="0"/>
    <n v="0"/>
    <n v="0"/>
    <n v="0"/>
    <n v="0"/>
    <n v="0"/>
    <n v="0"/>
    <n v="0"/>
    <n v="0"/>
    <n v="0"/>
    <m/>
    <n v="0"/>
    <n v="0"/>
    <n v="0"/>
    <n v="0"/>
    <m/>
  </r>
  <r>
    <n v="186007051"/>
    <x v="230"/>
    <x v="1"/>
    <m/>
    <x v="5"/>
    <x v="8"/>
    <x v="9"/>
    <n v="416.62"/>
    <s v="Vicky Allen"/>
    <x v="7"/>
    <m/>
    <m/>
    <m/>
    <m/>
    <m/>
    <m/>
    <m/>
    <m/>
    <m/>
    <m/>
    <m/>
    <m/>
    <m/>
    <m/>
    <m/>
    <n v="0"/>
    <n v="0"/>
    <n v="0"/>
    <n v="0"/>
    <n v="0"/>
    <n v="0"/>
    <n v="0"/>
    <n v="0"/>
    <n v="0"/>
    <n v="0"/>
    <n v="0"/>
    <n v="0"/>
    <n v="0"/>
    <n v="0"/>
    <n v="0"/>
  </r>
  <r>
    <n v="186007051"/>
    <x v="230"/>
    <x v="1"/>
    <m/>
    <x v="5"/>
    <x v="8"/>
    <x v="9"/>
    <n v="416.62"/>
    <s v="Vicky Allen"/>
    <x v="8"/>
    <n v="0"/>
    <n v="0"/>
    <n v="0"/>
    <n v="0"/>
    <m/>
    <n v="0"/>
    <n v="0"/>
    <n v="0"/>
    <n v="0"/>
    <n v="0"/>
    <n v="0"/>
    <n v="0"/>
    <n v="0"/>
    <n v="0"/>
    <n v="0"/>
    <n v="0"/>
    <n v="0"/>
    <n v="0"/>
    <n v="0"/>
    <m/>
    <n v="0"/>
    <n v="0"/>
    <n v="0"/>
    <n v="0"/>
    <m/>
    <n v="-10"/>
    <n v="-15"/>
    <n v="-20"/>
    <n v="-25"/>
    <m/>
  </r>
  <r>
    <n v="186007051"/>
    <x v="230"/>
    <x v="1"/>
    <m/>
    <x v="5"/>
    <x v="8"/>
    <x v="9"/>
    <n v="416.62"/>
    <s v="Vicky Allen"/>
    <x v="9"/>
    <n v="0"/>
    <n v="0"/>
    <n v="0"/>
    <n v="0"/>
    <m/>
    <n v="0"/>
    <n v="0"/>
    <n v="0"/>
    <n v="0"/>
    <n v="0"/>
    <n v="0"/>
    <n v="0"/>
    <n v="0"/>
    <n v="0"/>
    <n v="0"/>
    <n v="0"/>
    <n v="0"/>
    <n v="0"/>
    <n v="0"/>
    <m/>
    <n v="0"/>
    <n v="0"/>
    <n v="0"/>
    <n v="0"/>
    <m/>
    <n v="20"/>
    <n v="20"/>
    <n v="20"/>
    <n v="20"/>
    <m/>
  </r>
  <r>
    <n v="186007051"/>
    <x v="230"/>
    <x v="1"/>
    <m/>
    <x v="5"/>
    <x v="8"/>
    <x v="9"/>
    <n v="416.62"/>
    <s v="Vicky Allen"/>
    <x v="10"/>
    <n v="0"/>
    <n v="0"/>
    <n v="0"/>
    <n v="0"/>
    <n v="0"/>
    <n v="0"/>
    <n v="0"/>
    <n v="0"/>
    <n v="0"/>
    <n v="0"/>
    <n v="0"/>
    <n v="0"/>
    <n v="0"/>
    <n v="0"/>
    <n v="0"/>
    <n v="0"/>
    <n v="0"/>
    <n v="0"/>
    <n v="0"/>
    <m/>
    <n v="0"/>
    <n v="0"/>
    <n v="0"/>
    <n v="0"/>
    <m/>
    <n v="8332.4"/>
    <n v="8332.4"/>
    <n v="8332.4"/>
    <n v="8332.4"/>
    <m/>
  </r>
  <r>
    <n v="186007051"/>
    <x v="230"/>
    <x v="1"/>
    <m/>
    <x v="5"/>
    <x v="8"/>
    <x v="9"/>
    <n v="416.62"/>
    <s v="Vicky Allen"/>
    <x v="11"/>
    <m/>
    <m/>
    <m/>
    <m/>
    <m/>
    <m/>
    <m/>
    <m/>
    <m/>
    <n v="0"/>
    <n v="0"/>
    <n v="0"/>
    <n v="0"/>
    <n v="0"/>
    <n v="0"/>
    <n v="0"/>
    <n v="0"/>
    <n v="0"/>
    <n v="0"/>
    <m/>
    <n v="0"/>
    <n v="0"/>
    <n v="0"/>
    <n v="0"/>
    <m/>
    <n v="0"/>
    <n v="0"/>
    <n v="0"/>
    <n v="0"/>
    <m/>
  </r>
  <r>
    <n v="186007051"/>
    <x v="230"/>
    <x v="1"/>
    <m/>
    <x v="5"/>
    <x v="8"/>
    <x v="9"/>
    <n v="416.62"/>
    <s v="Vicky Allen"/>
    <x v="12"/>
    <m/>
    <m/>
    <m/>
    <m/>
    <m/>
    <m/>
    <m/>
    <m/>
    <m/>
    <m/>
    <n v="0"/>
    <n v="0"/>
    <n v="0"/>
    <n v="0"/>
    <n v="0"/>
    <n v="0"/>
    <n v="0"/>
    <n v="0"/>
    <n v="0"/>
    <n v="0"/>
    <n v="0"/>
    <n v="0"/>
    <n v="0"/>
    <n v="0"/>
    <n v="0"/>
    <n v="30"/>
    <n v="5"/>
    <n v="5"/>
    <n v="5"/>
    <n v="0"/>
  </r>
  <r>
    <n v="186007049"/>
    <x v="231"/>
    <x v="1"/>
    <m/>
    <x v="5"/>
    <x v="8"/>
    <x v="9"/>
    <n v="928.85"/>
    <s v="Vicky Allen"/>
    <x v="0"/>
    <m/>
    <m/>
    <m/>
    <m/>
    <m/>
    <m/>
    <m/>
    <m/>
    <m/>
    <n v="0"/>
    <n v="0"/>
    <n v="0"/>
    <n v="0"/>
    <n v="0"/>
    <n v="0"/>
    <n v="0"/>
    <n v="0"/>
    <n v="0"/>
    <n v="0"/>
    <m/>
    <n v="0"/>
    <n v="0"/>
    <n v="0"/>
    <n v="0"/>
    <m/>
    <n v="-54"/>
    <n v="-29"/>
    <n v="-40"/>
    <n v="-56"/>
    <m/>
  </r>
  <r>
    <n v="186007049"/>
    <x v="231"/>
    <x v="1"/>
    <m/>
    <x v="5"/>
    <x v="8"/>
    <x v="9"/>
    <n v="928.85"/>
    <s v="Vicky Allen"/>
    <x v="1"/>
    <m/>
    <m/>
    <m/>
    <m/>
    <m/>
    <m/>
    <m/>
    <m/>
    <m/>
    <n v="0"/>
    <n v="0"/>
    <n v="0"/>
    <n v="0"/>
    <n v="0"/>
    <n v="0"/>
    <n v="0"/>
    <n v="0"/>
    <n v="0"/>
    <n v="0"/>
    <m/>
    <n v="0"/>
    <n v="0"/>
    <n v="0"/>
    <n v="0"/>
    <m/>
    <n v="54"/>
    <n v="29"/>
    <n v="40"/>
    <n v="56"/>
    <m/>
  </r>
  <r>
    <n v="186007049"/>
    <x v="231"/>
    <x v="1"/>
    <m/>
    <x v="5"/>
    <x v="8"/>
    <x v="9"/>
    <n v="928.85"/>
    <s v="Vicky Allen"/>
    <x v="2"/>
    <m/>
    <m/>
    <m/>
    <m/>
    <m/>
    <m/>
    <m/>
    <m/>
    <m/>
    <n v="0"/>
    <n v="0"/>
    <n v="0"/>
    <n v="0"/>
    <n v="0"/>
    <n v="0"/>
    <n v="0"/>
    <n v="0"/>
    <n v="0"/>
    <n v="0"/>
    <n v="0"/>
    <n v="0"/>
    <n v="0"/>
    <n v="0"/>
    <n v="0"/>
    <n v="0"/>
    <n v="0"/>
    <n v="0"/>
    <n v="0"/>
    <n v="0"/>
    <n v="0"/>
  </r>
  <r>
    <n v="186007049"/>
    <x v="231"/>
    <x v="1"/>
    <m/>
    <x v="5"/>
    <x v="8"/>
    <x v="9"/>
    <n v="928.85"/>
    <s v="Vicky Allen"/>
    <x v="3"/>
    <n v="0"/>
    <n v="0"/>
    <n v="0"/>
    <n v="0"/>
    <m/>
    <n v="0"/>
    <n v="0"/>
    <n v="0"/>
    <n v="0"/>
    <m/>
    <n v="0"/>
    <n v="0"/>
    <n v="0"/>
    <n v="0"/>
    <n v="0"/>
    <n v="0"/>
    <n v="0"/>
    <n v="0"/>
    <n v="0"/>
    <n v="0"/>
    <n v="0"/>
    <n v="0"/>
    <n v="0"/>
    <n v="0"/>
    <n v="0"/>
    <n v="0"/>
    <n v="0"/>
    <n v="0"/>
    <n v="0"/>
    <n v="0"/>
  </r>
  <r>
    <n v="186007049"/>
    <x v="231"/>
    <x v="1"/>
    <m/>
    <x v="5"/>
    <x v="8"/>
    <x v="9"/>
    <n v="928.85"/>
    <s v="Vicky Allen"/>
    <x v="4"/>
    <m/>
    <m/>
    <m/>
    <m/>
    <m/>
    <m/>
    <m/>
    <m/>
    <m/>
    <n v="0"/>
    <n v="0"/>
    <n v="0"/>
    <n v="0"/>
    <n v="0"/>
    <n v="0"/>
    <n v="0"/>
    <n v="0"/>
    <n v="0"/>
    <n v="0"/>
    <n v="0"/>
    <n v="0"/>
    <n v="0"/>
    <n v="0"/>
    <n v="0"/>
    <n v="0"/>
    <n v="0"/>
    <n v="0"/>
    <n v="0"/>
    <n v="0"/>
    <n v="0"/>
  </r>
  <r>
    <n v="186007049"/>
    <x v="231"/>
    <x v="1"/>
    <m/>
    <x v="5"/>
    <x v="8"/>
    <x v="9"/>
    <n v="928.85"/>
    <s v="Vicky Allen"/>
    <x v="5"/>
    <n v="0"/>
    <n v="0"/>
    <n v="0"/>
    <n v="0"/>
    <m/>
    <n v="0"/>
    <n v="0"/>
    <n v="0"/>
    <n v="0"/>
    <n v="0"/>
    <n v="0"/>
    <n v="0"/>
    <n v="0"/>
    <n v="0"/>
    <n v="0"/>
    <n v="0"/>
    <n v="0"/>
    <n v="0"/>
    <n v="0"/>
    <n v="0"/>
    <n v="0"/>
    <n v="0"/>
    <n v="0"/>
    <n v="0"/>
    <n v="0"/>
    <n v="34"/>
    <n v="29"/>
    <n v="38"/>
    <n v="56"/>
    <n v="0"/>
  </r>
  <r>
    <n v="186007049"/>
    <x v="231"/>
    <x v="1"/>
    <m/>
    <x v="5"/>
    <x v="8"/>
    <x v="9"/>
    <n v="928.85"/>
    <s v="Vicky Allen"/>
    <x v="6"/>
    <n v="0"/>
    <n v="0"/>
    <n v="0"/>
    <n v="0"/>
    <n v="0"/>
    <n v="0"/>
    <n v="0"/>
    <n v="0"/>
    <n v="0"/>
    <n v="0"/>
    <n v="0"/>
    <n v="0"/>
    <n v="0"/>
    <n v="0"/>
    <n v="0"/>
    <n v="0"/>
    <n v="0"/>
    <n v="0"/>
    <n v="0"/>
    <n v="0"/>
    <n v="0"/>
    <n v="0"/>
    <n v="0"/>
    <n v="0"/>
    <m/>
    <n v="0"/>
    <n v="0"/>
    <n v="0"/>
    <n v="0"/>
    <m/>
  </r>
  <r>
    <n v="186007049"/>
    <x v="231"/>
    <x v="1"/>
    <m/>
    <x v="5"/>
    <x v="8"/>
    <x v="9"/>
    <n v="928.85"/>
    <s v="Vicky Allen"/>
    <x v="7"/>
    <m/>
    <m/>
    <m/>
    <m/>
    <m/>
    <m/>
    <m/>
    <m/>
    <m/>
    <m/>
    <m/>
    <m/>
    <m/>
    <m/>
    <m/>
    <n v="0"/>
    <n v="0"/>
    <n v="0"/>
    <n v="0"/>
    <n v="0"/>
    <n v="0"/>
    <n v="0"/>
    <n v="0"/>
    <n v="0"/>
    <n v="0"/>
    <n v="0"/>
    <n v="0"/>
    <n v="0"/>
    <n v="0"/>
    <n v="0"/>
  </r>
  <r>
    <n v="186007049"/>
    <x v="231"/>
    <x v="1"/>
    <m/>
    <x v="5"/>
    <x v="8"/>
    <x v="9"/>
    <n v="928.85"/>
    <s v="Vicky Allen"/>
    <x v="8"/>
    <n v="0"/>
    <n v="0"/>
    <n v="0"/>
    <n v="0"/>
    <m/>
    <n v="0"/>
    <n v="0"/>
    <n v="0"/>
    <n v="0"/>
    <n v="0"/>
    <n v="0"/>
    <n v="0"/>
    <n v="0"/>
    <n v="0"/>
    <n v="0"/>
    <n v="0"/>
    <n v="0"/>
    <n v="0"/>
    <n v="0"/>
    <m/>
    <n v="0"/>
    <n v="0"/>
    <n v="0"/>
    <n v="0"/>
    <m/>
    <n v="-34"/>
    <n v="-63"/>
    <n v="-101"/>
    <n v="-157"/>
    <m/>
  </r>
  <r>
    <n v="186007049"/>
    <x v="231"/>
    <x v="1"/>
    <m/>
    <x v="5"/>
    <x v="8"/>
    <x v="9"/>
    <n v="928.85"/>
    <s v="Vicky Allen"/>
    <x v="9"/>
    <n v="0"/>
    <n v="0"/>
    <n v="0"/>
    <n v="0"/>
    <m/>
    <n v="0"/>
    <n v="0"/>
    <n v="0"/>
    <n v="0"/>
    <n v="0"/>
    <n v="0"/>
    <n v="0"/>
    <n v="0"/>
    <n v="0"/>
    <n v="0"/>
    <n v="0"/>
    <n v="0"/>
    <n v="0"/>
    <n v="0"/>
    <m/>
    <n v="0"/>
    <n v="0"/>
    <n v="0"/>
    <n v="0"/>
    <m/>
    <n v="20"/>
    <n v="20"/>
    <n v="22"/>
    <n v="22"/>
    <m/>
  </r>
  <r>
    <n v="186007049"/>
    <x v="231"/>
    <x v="1"/>
    <m/>
    <x v="5"/>
    <x v="8"/>
    <x v="9"/>
    <n v="928.85"/>
    <s v="Vicky Allen"/>
    <x v="10"/>
    <n v="0"/>
    <n v="0"/>
    <n v="0"/>
    <n v="0"/>
    <n v="0"/>
    <n v="0"/>
    <n v="0"/>
    <n v="0"/>
    <n v="0"/>
    <n v="0"/>
    <n v="0"/>
    <n v="0"/>
    <n v="0"/>
    <n v="0"/>
    <n v="0"/>
    <n v="0"/>
    <n v="0"/>
    <n v="0"/>
    <n v="0"/>
    <m/>
    <n v="0"/>
    <n v="0"/>
    <n v="0"/>
    <n v="0"/>
    <m/>
    <n v="18577"/>
    <n v="18577"/>
    <n v="20434.7"/>
    <n v="20434.7"/>
    <m/>
  </r>
  <r>
    <n v="186007049"/>
    <x v="231"/>
    <x v="1"/>
    <m/>
    <x v="5"/>
    <x v="8"/>
    <x v="9"/>
    <n v="928.85"/>
    <s v="Vicky Allen"/>
    <x v="11"/>
    <m/>
    <m/>
    <m/>
    <m/>
    <m/>
    <m/>
    <m/>
    <m/>
    <m/>
    <n v="0"/>
    <n v="0"/>
    <n v="0"/>
    <n v="0"/>
    <n v="0"/>
    <n v="0"/>
    <n v="0"/>
    <n v="0"/>
    <n v="0"/>
    <n v="0"/>
    <m/>
    <n v="0"/>
    <n v="0"/>
    <n v="0"/>
    <n v="0"/>
    <m/>
    <n v="0"/>
    <n v="0"/>
    <n v="0"/>
    <n v="0"/>
    <m/>
  </r>
  <r>
    <n v="186007049"/>
    <x v="231"/>
    <x v="1"/>
    <m/>
    <x v="5"/>
    <x v="8"/>
    <x v="9"/>
    <n v="928.85"/>
    <s v="Vicky Allen"/>
    <x v="12"/>
    <m/>
    <m/>
    <m/>
    <m/>
    <m/>
    <m/>
    <m/>
    <m/>
    <m/>
    <m/>
    <n v="0"/>
    <n v="0"/>
    <n v="0"/>
    <n v="0"/>
    <n v="0"/>
    <n v="0"/>
    <n v="0"/>
    <n v="0"/>
    <n v="0"/>
    <n v="0"/>
    <n v="0"/>
    <n v="0"/>
    <n v="0"/>
    <n v="0"/>
    <n v="0"/>
    <n v="54"/>
    <n v="29"/>
    <n v="40"/>
    <n v="56"/>
    <n v="0"/>
  </r>
  <r>
    <n v="186007050"/>
    <x v="232"/>
    <x v="1"/>
    <m/>
    <x v="5"/>
    <x v="8"/>
    <x v="9"/>
    <n v="787.77"/>
    <s v="Vicky Allen"/>
    <x v="0"/>
    <m/>
    <m/>
    <m/>
    <m/>
    <m/>
    <m/>
    <m/>
    <m/>
    <m/>
    <n v="0"/>
    <n v="0"/>
    <n v="0"/>
    <n v="0"/>
    <n v="0"/>
    <n v="0"/>
    <n v="0"/>
    <n v="0"/>
    <n v="0"/>
    <n v="0"/>
    <m/>
    <n v="0"/>
    <n v="0"/>
    <n v="0"/>
    <n v="0"/>
    <m/>
    <n v="-60"/>
    <n v="-29"/>
    <n v="-35"/>
    <n v="-56"/>
    <m/>
  </r>
  <r>
    <n v="186007050"/>
    <x v="232"/>
    <x v="1"/>
    <m/>
    <x v="5"/>
    <x v="8"/>
    <x v="9"/>
    <n v="787.77"/>
    <s v="Vicky Allen"/>
    <x v="1"/>
    <m/>
    <m/>
    <m/>
    <m/>
    <m/>
    <m/>
    <m/>
    <m/>
    <m/>
    <n v="0"/>
    <n v="0"/>
    <n v="0"/>
    <n v="0"/>
    <n v="0"/>
    <n v="0"/>
    <n v="0"/>
    <n v="0"/>
    <n v="0"/>
    <n v="0"/>
    <m/>
    <n v="0"/>
    <n v="0"/>
    <n v="0"/>
    <n v="0"/>
    <m/>
    <n v="60"/>
    <n v="29"/>
    <n v="35"/>
    <n v="56"/>
    <m/>
  </r>
  <r>
    <n v="186007050"/>
    <x v="232"/>
    <x v="1"/>
    <m/>
    <x v="5"/>
    <x v="8"/>
    <x v="9"/>
    <n v="787.77"/>
    <s v="Vicky Allen"/>
    <x v="2"/>
    <m/>
    <m/>
    <m/>
    <m/>
    <m/>
    <m/>
    <m/>
    <m/>
    <m/>
    <n v="0"/>
    <n v="0"/>
    <n v="0"/>
    <n v="0"/>
    <n v="0"/>
    <n v="0"/>
    <n v="0"/>
    <n v="0"/>
    <n v="0"/>
    <n v="0"/>
    <n v="0"/>
    <n v="0"/>
    <n v="0"/>
    <n v="0"/>
    <n v="0"/>
    <n v="0"/>
    <n v="0"/>
    <n v="0"/>
    <n v="0"/>
    <n v="0"/>
    <n v="0"/>
  </r>
  <r>
    <n v="186007050"/>
    <x v="232"/>
    <x v="1"/>
    <m/>
    <x v="5"/>
    <x v="8"/>
    <x v="9"/>
    <n v="787.77"/>
    <s v="Vicky Allen"/>
    <x v="3"/>
    <n v="0"/>
    <n v="0"/>
    <n v="0"/>
    <n v="0"/>
    <m/>
    <n v="0"/>
    <n v="0"/>
    <n v="0"/>
    <n v="0"/>
    <m/>
    <n v="0"/>
    <n v="0"/>
    <n v="0"/>
    <n v="0"/>
    <n v="0"/>
    <n v="0"/>
    <n v="0"/>
    <n v="0"/>
    <n v="0"/>
    <n v="0"/>
    <n v="0"/>
    <n v="0"/>
    <n v="0"/>
    <n v="0"/>
    <n v="0"/>
    <n v="0"/>
    <n v="0"/>
    <n v="0"/>
    <n v="0"/>
    <n v="0"/>
  </r>
  <r>
    <n v="186007050"/>
    <x v="232"/>
    <x v="1"/>
    <m/>
    <x v="5"/>
    <x v="8"/>
    <x v="9"/>
    <n v="787.77"/>
    <s v="Vicky Allen"/>
    <x v="4"/>
    <m/>
    <m/>
    <m/>
    <m/>
    <m/>
    <m/>
    <m/>
    <m/>
    <m/>
    <n v="0"/>
    <n v="0"/>
    <n v="0"/>
    <n v="0"/>
    <n v="0"/>
    <n v="0"/>
    <n v="0"/>
    <n v="0"/>
    <n v="0"/>
    <n v="0"/>
    <n v="0"/>
    <n v="0"/>
    <n v="0"/>
    <n v="0"/>
    <n v="0"/>
    <n v="0"/>
    <n v="0"/>
    <n v="0"/>
    <n v="0"/>
    <n v="0"/>
    <n v="0"/>
  </r>
  <r>
    <n v="186007050"/>
    <x v="232"/>
    <x v="1"/>
    <m/>
    <x v="5"/>
    <x v="8"/>
    <x v="9"/>
    <n v="787.77"/>
    <s v="Vicky Allen"/>
    <x v="5"/>
    <n v="0"/>
    <n v="0"/>
    <n v="0"/>
    <n v="0"/>
    <m/>
    <n v="0"/>
    <n v="0"/>
    <n v="0"/>
    <n v="0"/>
    <n v="0"/>
    <n v="0"/>
    <n v="0"/>
    <n v="0"/>
    <n v="0"/>
    <n v="0"/>
    <n v="0"/>
    <n v="0"/>
    <n v="0"/>
    <n v="0"/>
    <n v="0"/>
    <n v="0"/>
    <n v="0"/>
    <n v="0"/>
    <n v="0"/>
    <n v="0"/>
    <n v="34"/>
    <n v="29"/>
    <n v="38"/>
    <n v="56"/>
    <n v="0"/>
  </r>
  <r>
    <n v="186007050"/>
    <x v="232"/>
    <x v="1"/>
    <m/>
    <x v="5"/>
    <x v="8"/>
    <x v="9"/>
    <n v="787.77"/>
    <s v="Vicky Allen"/>
    <x v="6"/>
    <n v="0"/>
    <n v="0"/>
    <n v="0"/>
    <n v="0"/>
    <n v="0"/>
    <n v="0"/>
    <n v="0"/>
    <n v="0"/>
    <n v="0"/>
    <n v="0"/>
    <n v="0"/>
    <n v="0"/>
    <n v="0"/>
    <n v="0"/>
    <n v="0"/>
    <n v="0"/>
    <n v="0"/>
    <n v="0"/>
    <n v="0"/>
    <n v="0"/>
    <n v="0"/>
    <n v="0"/>
    <n v="0"/>
    <n v="0"/>
    <m/>
    <n v="0"/>
    <n v="0"/>
    <n v="0"/>
    <n v="0"/>
    <m/>
  </r>
  <r>
    <n v="186007050"/>
    <x v="232"/>
    <x v="1"/>
    <m/>
    <x v="5"/>
    <x v="8"/>
    <x v="9"/>
    <n v="787.77"/>
    <s v="Vicky Allen"/>
    <x v="7"/>
    <m/>
    <m/>
    <m/>
    <m/>
    <m/>
    <m/>
    <m/>
    <m/>
    <m/>
    <m/>
    <m/>
    <m/>
    <m/>
    <m/>
    <m/>
    <n v="0"/>
    <n v="0"/>
    <n v="0"/>
    <n v="0"/>
    <n v="0"/>
    <n v="0"/>
    <n v="0"/>
    <n v="0"/>
    <n v="0"/>
    <n v="0"/>
    <n v="0"/>
    <n v="0"/>
    <n v="0"/>
    <n v="0"/>
    <n v="0"/>
  </r>
  <r>
    <n v="186007050"/>
    <x v="232"/>
    <x v="1"/>
    <m/>
    <x v="5"/>
    <x v="8"/>
    <x v="9"/>
    <n v="787.77"/>
    <s v="Vicky Allen"/>
    <x v="8"/>
    <n v="0"/>
    <n v="0"/>
    <n v="0"/>
    <n v="0"/>
    <m/>
    <n v="0"/>
    <n v="0"/>
    <n v="0"/>
    <n v="0"/>
    <n v="0"/>
    <n v="0"/>
    <n v="0"/>
    <n v="0"/>
    <n v="0"/>
    <n v="0"/>
    <n v="0"/>
    <n v="0"/>
    <n v="0"/>
    <n v="0"/>
    <m/>
    <n v="0"/>
    <n v="0"/>
    <n v="0"/>
    <n v="0"/>
    <m/>
    <n v="-34"/>
    <n v="-63"/>
    <n v="-101"/>
    <n v="-157"/>
    <m/>
  </r>
  <r>
    <n v="186007050"/>
    <x v="232"/>
    <x v="1"/>
    <m/>
    <x v="5"/>
    <x v="8"/>
    <x v="9"/>
    <n v="787.77"/>
    <s v="Vicky Allen"/>
    <x v="9"/>
    <n v="0"/>
    <n v="0"/>
    <n v="0"/>
    <n v="0"/>
    <m/>
    <n v="0"/>
    <n v="0"/>
    <n v="0"/>
    <n v="0"/>
    <n v="0"/>
    <n v="0"/>
    <n v="0"/>
    <n v="0"/>
    <n v="0"/>
    <n v="0"/>
    <n v="0"/>
    <n v="0"/>
    <n v="0"/>
    <n v="0"/>
    <m/>
    <n v="0"/>
    <n v="0"/>
    <n v="0"/>
    <n v="0"/>
    <m/>
    <n v="26"/>
    <n v="26"/>
    <n v="23"/>
    <n v="23"/>
    <m/>
  </r>
  <r>
    <n v="186007050"/>
    <x v="232"/>
    <x v="1"/>
    <m/>
    <x v="5"/>
    <x v="8"/>
    <x v="9"/>
    <n v="787.77"/>
    <s v="Vicky Allen"/>
    <x v="10"/>
    <n v="0"/>
    <n v="0"/>
    <n v="0"/>
    <n v="0"/>
    <n v="0"/>
    <n v="0"/>
    <n v="0"/>
    <n v="0"/>
    <n v="0"/>
    <n v="0"/>
    <n v="0"/>
    <n v="0"/>
    <n v="0"/>
    <n v="0"/>
    <n v="0"/>
    <n v="0"/>
    <n v="0"/>
    <n v="0"/>
    <n v="0"/>
    <m/>
    <n v="0"/>
    <n v="0"/>
    <n v="0"/>
    <n v="0"/>
    <m/>
    <n v="20482.02"/>
    <n v="20482.02"/>
    <n v="18118.71"/>
    <n v="18118.71"/>
    <m/>
  </r>
  <r>
    <n v="186007050"/>
    <x v="232"/>
    <x v="1"/>
    <m/>
    <x v="5"/>
    <x v="8"/>
    <x v="9"/>
    <n v="787.77"/>
    <s v="Vicky Allen"/>
    <x v="11"/>
    <m/>
    <m/>
    <m/>
    <m/>
    <m/>
    <m/>
    <m/>
    <m/>
    <m/>
    <n v="0"/>
    <n v="0"/>
    <n v="0"/>
    <n v="0"/>
    <n v="0"/>
    <n v="0"/>
    <n v="0"/>
    <n v="0"/>
    <n v="0"/>
    <n v="0"/>
    <m/>
    <n v="0"/>
    <n v="0"/>
    <n v="0"/>
    <n v="0"/>
    <m/>
    <n v="0"/>
    <n v="0"/>
    <n v="0"/>
    <n v="0"/>
    <m/>
  </r>
  <r>
    <n v="186007050"/>
    <x v="232"/>
    <x v="1"/>
    <m/>
    <x v="5"/>
    <x v="8"/>
    <x v="9"/>
    <n v="787.77"/>
    <s v="Vicky Allen"/>
    <x v="12"/>
    <m/>
    <m/>
    <m/>
    <m/>
    <m/>
    <m/>
    <m/>
    <m/>
    <m/>
    <m/>
    <n v="0"/>
    <n v="0"/>
    <n v="0"/>
    <n v="0"/>
    <n v="0"/>
    <n v="0"/>
    <n v="0"/>
    <n v="0"/>
    <n v="0"/>
    <n v="0"/>
    <n v="0"/>
    <n v="0"/>
    <n v="0"/>
    <n v="0"/>
    <n v="0"/>
    <n v="60"/>
    <n v="29"/>
    <n v="35"/>
    <n v="56"/>
    <n v="0"/>
  </r>
  <r>
    <n v="186007281"/>
    <x v="233"/>
    <x v="1"/>
    <m/>
    <x v="2"/>
    <x v="7"/>
    <x v="5"/>
    <n v="1843.81"/>
    <s v="Linda Trautwein"/>
    <x v="0"/>
    <m/>
    <m/>
    <m/>
    <m/>
    <m/>
    <m/>
    <m/>
    <m/>
    <m/>
    <n v="0"/>
    <n v="0"/>
    <n v="0"/>
    <n v="0"/>
    <n v="0"/>
    <n v="0"/>
    <n v="0"/>
    <n v="0"/>
    <n v="0"/>
    <n v="0"/>
    <m/>
    <n v="0"/>
    <n v="0"/>
    <n v="0"/>
    <n v="0"/>
    <m/>
    <n v="0"/>
    <n v="0"/>
    <n v="0"/>
    <n v="0"/>
    <m/>
  </r>
  <r>
    <n v="186007281"/>
    <x v="233"/>
    <x v="1"/>
    <m/>
    <x v="2"/>
    <x v="7"/>
    <x v="5"/>
    <n v="1843.81"/>
    <s v="Linda Trautwein"/>
    <x v="1"/>
    <m/>
    <m/>
    <m/>
    <m/>
    <m/>
    <m/>
    <m/>
    <m/>
    <m/>
    <n v="0"/>
    <n v="0"/>
    <n v="0"/>
    <n v="0"/>
    <n v="0"/>
    <n v="0"/>
    <n v="0"/>
    <n v="0"/>
    <n v="0"/>
    <n v="0"/>
    <m/>
    <n v="0"/>
    <n v="0"/>
    <n v="0"/>
    <n v="0"/>
    <m/>
    <n v="0"/>
    <n v="0"/>
    <n v="0"/>
    <n v="0"/>
    <m/>
  </r>
  <r>
    <n v="186007281"/>
    <x v="233"/>
    <x v="1"/>
    <m/>
    <x v="2"/>
    <x v="7"/>
    <x v="5"/>
    <n v="1843.81"/>
    <s v="Linda Trautwein"/>
    <x v="2"/>
    <m/>
    <m/>
    <m/>
    <m/>
    <m/>
    <m/>
    <m/>
    <m/>
    <m/>
    <n v="0"/>
    <n v="0"/>
    <n v="0"/>
    <n v="0"/>
    <n v="0"/>
    <n v="0"/>
    <n v="0"/>
    <n v="0"/>
    <n v="0"/>
    <n v="0"/>
    <n v="0"/>
    <n v="0"/>
    <n v="0"/>
    <n v="0"/>
    <n v="1"/>
    <n v="0"/>
    <n v="0"/>
    <n v="0"/>
    <n v="0"/>
    <n v="0"/>
    <n v="0"/>
  </r>
  <r>
    <n v="186007281"/>
    <x v="233"/>
    <x v="1"/>
    <m/>
    <x v="2"/>
    <x v="7"/>
    <x v="5"/>
    <n v="1843.81"/>
    <s v="Linda Trautwein"/>
    <x v="3"/>
    <n v="0"/>
    <n v="0"/>
    <n v="0"/>
    <n v="0"/>
    <m/>
    <n v="0"/>
    <n v="0"/>
    <n v="0"/>
    <n v="0"/>
    <m/>
    <n v="0"/>
    <n v="0"/>
    <n v="0"/>
    <n v="0"/>
    <n v="0"/>
    <n v="0"/>
    <n v="0"/>
    <n v="0"/>
    <n v="0"/>
    <n v="0"/>
    <n v="0"/>
    <n v="0"/>
    <n v="0"/>
    <n v="0"/>
    <n v="0"/>
    <n v="0"/>
    <n v="0"/>
    <n v="0"/>
    <n v="0"/>
    <n v="0"/>
  </r>
  <r>
    <n v="186007281"/>
    <x v="233"/>
    <x v="1"/>
    <m/>
    <x v="2"/>
    <x v="7"/>
    <x v="5"/>
    <n v="1843.81"/>
    <s v="Linda Trautwein"/>
    <x v="4"/>
    <m/>
    <m/>
    <m/>
    <m/>
    <m/>
    <m/>
    <m/>
    <m/>
    <m/>
    <n v="0"/>
    <n v="0"/>
    <n v="0"/>
    <n v="0"/>
    <n v="0"/>
    <n v="0"/>
    <n v="0"/>
    <n v="0"/>
    <n v="0"/>
    <n v="0"/>
    <n v="0"/>
    <n v="0"/>
    <n v="0"/>
    <n v="0"/>
    <n v="1"/>
    <n v="0"/>
    <n v="0"/>
    <n v="0"/>
    <n v="0"/>
    <n v="0"/>
    <n v="0"/>
  </r>
  <r>
    <n v="186007281"/>
    <x v="233"/>
    <x v="1"/>
    <m/>
    <x v="2"/>
    <x v="7"/>
    <x v="5"/>
    <n v="1843.81"/>
    <s v="Linda Trautwein"/>
    <x v="5"/>
    <n v="0"/>
    <n v="0"/>
    <n v="0"/>
    <n v="0"/>
    <m/>
    <n v="0"/>
    <n v="0"/>
    <n v="0"/>
    <n v="0"/>
    <n v="0"/>
    <n v="0"/>
    <n v="0"/>
    <n v="0"/>
    <n v="0"/>
    <n v="0"/>
    <n v="0"/>
    <n v="0"/>
    <n v="0"/>
    <n v="0"/>
    <n v="0"/>
    <n v="0"/>
    <n v="0"/>
    <n v="0"/>
    <n v="0"/>
    <n v="0"/>
    <m/>
    <m/>
    <m/>
    <m/>
    <n v="0"/>
  </r>
  <r>
    <n v="186007281"/>
    <x v="233"/>
    <x v="1"/>
    <m/>
    <x v="2"/>
    <x v="7"/>
    <x v="5"/>
    <n v="1843.81"/>
    <s v="Linda Trautwein"/>
    <x v="6"/>
    <n v="0"/>
    <n v="0"/>
    <n v="0"/>
    <n v="0"/>
    <n v="0"/>
    <n v="0"/>
    <n v="0"/>
    <n v="0"/>
    <n v="0"/>
    <n v="0"/>
    <n v="0"/>
    <n v="0"/>
    <n v="0"/>
    <n v="0"/>
    <n v="0"/>
    <n v="0"/>
    <n v="0"/>
    <n v="0"/>
    <n v="0"/>
    <n v="0"/>
    <n v="0"/>
    <n v="0"/>
    <n v="0"/>
    <n v="0"/>
    <m/>
    <n v="0"/>
    <n v="0"/>
    <n v="0"/>
    <n v="0"/>
    <m/>
  </r>
  <r>
    <n v="186007281"/>
    <x v="233"/>
    <x v="1"/>
    <m/>
    <x v="2"/>
    <x v="7"/>
    <x v="5"/>
    <n v="1843.81"/>
    <s v="Linda Trautwein"/>
    <x v="7"/>
    <m/>
    <m/>
    <m/>
    <m/>
    <m/>
    <m/>
    <m/>
    <m/>
    <m/>
    <m/>
    <m/>
    <m/>
    <m/>
    <m/>
    <m/>
    <n v="0"/>
    <n v="0"/>
    <n v="0"/>
    <n v="0"/>
    <n v="0"/>
    <n v="0"/>
    <n v="0"/>
    <n v="0"/>
    <n v="0"/>
    <n v="0"/>
    <n v="0"/>
    <n v="0"/>
    <n v="0"/>
    <n v="0"/>
    <n v="0"/>
  </r>
  <r>
    <n v="186007281"/>
    <x v="233"/>
    <x v="1"/>
    <m/>
    <x v="2"/>
    <x v="7"/>
    <x v="5"/>
    <n v="1843.81"/>
    <s v="Linda Trautwein"/>
    <x v="8"/>
    <n v="0"/>
    <n v="0"/>
    <n v="0"/>
    <n v="0"/>
    <m/>
    <n v="0"/>
    <n v="0"/>
    <n v="0"/>
    <n v="0"/>
    <n v="0"/>
    <n v="0"/>
    <n v="0"/>
    <n v="0"/>
    <n v="0"/>
    <n v="0"/>
    <n v="0"/>
    <n v="0"/>
    <n v="0"/>
    <n v="0"/>
    <m/>
    <n v="0"/>
    <n v="0"/>
    <n v="0"/>
    <n v="0"/>
    <m/>
    <n v="0"/>
    <n v="0"/>
    <n v="0"/>
    <n v="0"/>
    <m/>
  </r>
  <r>
    <n v="186007281"/>
    <x v="233"/>
    <x v="1"/>
    <m/>
    <x v="2"/>
    <x v="7"/>
    <x v="5"/>
    <n v="1843.81"/>
    <s v="Linda Trautwein"/>
    <x v="9"/>
    <n v="0"/>
    <n v="0"/>
    <n v="0"/>
    <n v="0"/>
    <m/>
    <n v="0"/>
    <n v="0"/>
    <n v="0"/>
    <n v="0"/>
    <n v="0"/>
    <n v="0"/>
    <n v="0"/>
    <n v="0"/>
    <n v="0"/>
    <n v="0"/>
    <n v="0"/>
    <n v="0"/>
    <n v="0"/>
    <n v="0"/>
    <m/>
    <n v="0"/>
    <n v="0"/>
    <n v="0"/>
    <n v="0"/>
    <m/>
    <n v="0"/>
    <n v="0"/>
    <n v="0"/>
    <n v="0"/>
    <m/>
  </r>
  <r>
    <n v="186007281"/>
    <x v="233"/>
    <x v="1"/>
    <m/>
    <x v="2"/>
    <x v="7"/>
    <x v="5"/>
    <n v="1843.81"/>
    <s v="Linda Trautwein"/>
    <x v="10"/>
    <n v="0"/>
    <n v="0"/>
    <n v="0"/>
    <n v="0"/>
    <n v="0"/>
    <n v="0"/>
    <n v="0"/>
    <n v="0"/>
    <n v="0"/>
    <n v="0"/>
    <n v="0"/>
    <n v="0"/>
    <n v="0"/>
    <n v="0"/>
    <n v="0"/>
    <n v="0"/>
    <n v="0"/>
    <n v="0"/>
    <n v="0"/>
    <m/>
    <n v="0"/>
    <n v="0"/>
    <n v="0"/>
    <n v="0"/>
    <m/>
    <n v="0"/>
    <n v="0"/>
    <n v="0"/>
    <n v="0"/>
    <m/>
  </r>
  <r>
    <n v="186007281"/>
    <x v="233"/>
    <x v="1"/>
    <m/>
    <x v="2"/>
    <x v="7"/>
    <x v="5"/>
    <n v="1843.81"/>
    <s v="Linda Trautwein"/>
    <x v="11"/>
    <m/>
    <m/>
    <m/>
    <m/>
    <m/>
    <m/>
    <m/>
    <m/>
    <m/>
    <n v="0"/>
    <n v="0"/>
    <n v="0"/>
    <n v="0"/>
    <n v="0"/>
    <n v="0"/>
    <n v="0"/>
    <n v="0"/>
    <n v="0"/>
    <n v="0"/>
    <m/>
    <n v="0"/>
    <n v="0"/>
    <n v="0"/>
    <n v="0"/>
    <m/>
    <n v="0"/>
    <n v="0"/>
    <n v="0"/>
    <n v="0"/>
    <m/>
  </r>
  <r>
    <n v="186007281"/>
    <x v="233"/>
    <x v="1"/>
    <m/>
    <x v="2"/>
    <x v="7"/>
    <x v="5"/>
    <n v="1843.81"/>
    <s v="Linda Trautwein"/>
    <x v="12"/>
    <m/>
    <m/>
    <m/>
    <m/>
    <m/>
    <m/>
    <m/>
    <m/>
    <m/>
    <m/>
    <n v="0"/>
    <n v="0"/>
    <n v="0"/>
    <n v="0"/>
    <n v="0"/>
    <n v="0"/>
    <n v="0"/>
    <n v="0"/>
    <n v="0"/>
    <n v="0"/>
    <n v="0"/>
    <n v="0"/>
    <n v="0"/>
    <n v="1"/>
    <n v="0"/>
    <m/>
    <m/>
    <m/>
    <m/>
    <n v="0"/>
  </r>
  <r>
    <n v="205001152"/>
    <x v="234"/>
    <x v="1"/>
    <m/>
    <x v="1"/>
    <x v="17"/>
    <x v="11"/>
    <n v="199.07"/>
    <s v="Sharon Bibbo"/>
    <x v="0"/>
    <m/>
    <m/>
    <m/>
    <m/>
    <m/>
    <m/>
    <m/>
    <m/>
    <m/>
    <n v="0"/>
    <n v="0"/>
    <n v="0"/>
    <n v="0"/>
    <n v="0"/>
    <n v="0"/>
    <n v="0"/>
    <n v="0"/>
    <n v="0"/>
    <n v="0"/>
    <m/>
    <n v="0"/>
    <n v="0"/>
    <n v="0"/>
    <n v="0"/>
    <m/>
    <n v="0"/>
    <n v="-22"/>
    <n v="-8"/>
    <n v="-10"/>
    <m/>
  </r>
  <r>
    <n v="205001152"/>
    <x v="234"/>
    <x v="1"/>
    <m/>
    <x v="1"/>
    <x v="17"/>
    <x v="11"/>
    <n v="199.07"/>
    <s v="Sharon Bibbo"/>
    <x v="1"/>
    <m/>
    <m/>
    <m/>
    <m/>
    <m/>
    <m/>
    <m/>
    <m/>
    <m/>
    <n v="0"/>
    <n v="0"/>
    <n v="0"/>
    <n v="0"/>
    <n v="0"/>
    <n v="0"/>
    <n v="0"/>
    <n v="0"/>
    <n v="0"/>
    <n v="0"/>
    <m/>
    <n v="0"/>
    <n v="0"/>
    <n v="0"/>
    <n v="0"/>
    <m/>
    <n v="0"/>
    <n v="22"/>
    <n v="8"/>
    <n v="10"/>
    <m/>
  </r>
  <r>
    <n v="205001152"/>
    <x v="234"/>
    <x v="1"/>
    <m/>
    <x v="1"/>
    <x v="17"/>
    <x v="11"/>
    <n v="199.07"/>
    <s v="Sharon Bibbo"/>
    <x v="2"/>
    <m/>
    <m/>
    <m/>
    <m/>
    <m/>
    <m/>
    <m/>
    <m/>
    <m/>
    <n v="0"/>
    <n v="0"/>
    <n v="0"/>
    <n v="0"/>
    <n v="0"/>
    <n v="0"/>
    <n v="0"/>
    <n v="0"/>
    <n v="0"/>
    <n v="0"/>
    <n v="0"/>
    <n v="0"/>
    <n v="0"/>
    <n v="0"/>
    <n v="0"/>
    <n v="0"/>
    <n v="0"/>
    <n v="0"/>
    <n v="0"/>
    <n v="0"/>
    <n v="0"/>
  </r>
  <r>
    <n v="205001152"/>
    <x v="234"/>
    <x v="1"/>
    <m/>
    <x v="1"/>
    <x v="17"/>
    <x v="11"/>
    <n v="199.07"/>
    <s v="Sharon Bibbo"/>
    <x v="3"/>
    <n v="0"/>
    <n v="0"/>
    <n v="0"/>
    <n v="0"/>
    <m/>
    <n v="0"/>
    <n v="0"/>
    <n v="0"/>
    <n v="0"/>
    <m/>
    <n v="0"/>
    <n v="0"/>
    <n v="0"/>
    <n v="0"/>
    <n v="0"/>
    <n v="0"/>
    <n v="0"/>
    <n v="0"/>
    <n v="0"/>
    <n v="0"/>
    <n v="0"/>
    <n v="0"/>
    <n v="0"/>
    <n v="0"/>
    <n v="0"/>
    <n v="0"/>
    <n v="0"/>
    <n v="0"/>
    <n v="0"/>
    <n v="0"/>
  </r>
  <r>
    <n v="205001152"/>
    <x v="234"/>
    <x v="1"/>
    <m/>
    <x v="1"/>
    <x v="17"/>
    <x v="11"/>
    <n v="199.07"/>
    <s v="Sharon Bibbo"/>
    <x v="4"/>
    <m/>
    <m/>
    <m/>
    <m/>
    <m/>
    <m/>
    <m/>
    <m/>
    <m/>
    <n v="0"/>
    <n v="0"/>
    <n v="0"/>
    <n v="0"/>
    <n v="0"/>
    <n v="0"/>
    <n v="0"/>
    <n v="0"/>
    <n v="0"/>
    <n v="0"/>
    <n v="0"/>
    <n v="0"/>
    <n v="0"/>
    <n v="0"/>
    <n v="0"/>
    <n v="0"/>
    <n v="0"/>
    <n v="0"/>
    <n v="0"/>
    <n v="0"/>
    <n v="0"/>
  </r>
  <r>
    <n v="205001152"/>
    <x v="234"/>
    <x v="1"/>
    <m/>
    <x v="1"/>
    <x v="17"/>
    <x v="11"/>
    <n v="199.07"/>
    <s v="Sharon Bibbo"/>
    <x v="5"/>
    <n v="0"/>
    <n v="0"/>
    <n v="0"/>
    <n v="0"/>
    <m/>
    <n v="0"/>
    <n v="0"/>
    <n v="0"/>
    <n v="0"/>
    <n v="0"/>
    <n v="0"/>
    <n v="0"/>
    <n v="0"/>
    <n v="0"/>
    <n v="0"/>
    <n v="0"/>
    <n v="0"/>
    <n v="0"/>
    <n v="0"/>
    <n v="0"/>
    <n v="0"/>
    <n v="0"/>
    <n v="0"/>
    <n v="0"/>
    <n v="0"/>
    <n v="0"/>
    <n v="8.4210526315789469"/>
    <n v="8.0842105263157897"/>
    <n v="9.7684210526315791"/>
    <n v="0"/>
  </r>
  <r>
    <n v="205001152"/>
    <x v="234"/>
    <x v="1"/>
    <m/>
    <x v="1"/>
    <x v="17"/>
    <x v="11"/>
    <n v="199.07"/>
    <s v="Sharon Bibbo"/>
    <x v="6"/>
    <n v="0"/>
    <n v="0"/>
    <n v="0"/>
    <n v="0"/>
    <n v="0"/>
    <n v="0"/>
    <n v="0"/>
    <n v="0"/>
    <n v="0"/>
    <n v="0"/>
    <n v="0"/>
    <n v="0"/>
    <n v="0"/>
    <n v="0"/>
    <n v="0"/>
    <n v="0"/>
    <n v="0"/>
    <n v="0"/>
    <n v="0"/>
    <n v="0"/>
    <n v="0"/>
    <n v="0"/>
    <n v="0"/>
    <n v="0"/>
    <m/>
    <n v="0"/>
    <n v="0"/>
    <n v="0"/>
    <n v="0"/>
    <m/>
  </r>
  <r>
    <n v="205001152"/>
    <x v="234"/>
    <x v="1"/>
    <m/>
    <x v="1"/>
    <x v="17"/>
    <x v="11"/>
    <n v="199.07"/>
    <s v="Sharon Bibbo"/>
    <x v="7"/>
    <m/>
    <m/>
    <m/>
    <m/>
    <m/>
    <m/>
    <m/>
    <m/>
    <m/>
    <m/>
    <m/>
    <m/>
    <m/>
    <m/>
    <m/>
    <n v="0"/>
    <n v="0"/>
    <n v="0"/>
    <n v="0"/>
    <n v="0"/>
    <n v="0"/>
    <n v="0"/>
    <n v="0"/>
    <n v="0"/>
    <n v="0"/>
    <n v="0"/>
    <n v="0"/>
    <n v="0"/>
    <n v="0"/>
    <n v="0"/>
  </r>
  <r>
    <n v="205001152"/>
    <x v="234"/>
    <x v="1"/>
    <m/>
    <x v="1"/>
    <x v="17"/>
    <x v="11"/>
    <n v="199.07"/>
    <s v="Sharon Bibbo"/>
    <x v="8"/>
    <n v="0"/>
    <n v="0"/>
    <n v="0"/>
    <n v="0"/>
    <m/>
    <n v="0"/>
    <n v="0"/>
    <n v="0"/>
    <n v="0"/>
    <n v="0"/>
    <n v="0"/>
    <n v="0"/>
    <n v="0"/>
    <n v="0"/>
    <n v="0"/>
    <n v="0"/>
    <n v="0"/>
    <n v="0"/>
    <n v="0"/>
    <m/>
    <n v="0"/>
    <n v="0"/>
    <n v="0"/>
    <n v="0"/>
    <m/>
    <n v="0"/>
    <n v="-8.4210526315789469"/>
    <n v="-16.505263157894738"/>
    <n v="-26.273684210526319"/>
    <m/>
  </r>
  <r>
    <n v="205001152"/>
    <x v="234"/>
    <x v="1"/>
    <m/>
    <x v="1"/>
    <x v="17"/>
    <x v="11"/>
    <n v="199.07"/>
    <s v="Sharon Bibbo"/>
    <x v="9"/>
    <n v="0"/>
    <n v="0"/>
    <n v="0"/>
    <n v="0"/>
    <m/>
    <n v="0"/>
    <n v="0"/>
    <n v="0"/>
    <n v="0"/>
    <n v="0"/>
    <n v="0"/>
    <n v="0"/>
    <n v="0"/>
    <n v="0"/>
    <n v="0"/>
    <n v="0"/>
    <n v="0"/>
    <n v="0"/>
    <n v="0"/>
    <m/>
    <n v="0"/>
    <n v="0"/>
    <n v="0"/>
    <n v="0"/>
    <m/>
    <n v="0"/>
    <n v="13.578947368421053"/>
    <n v="13.494736842105265"/>
    <n v="13.726315789473686"/>
    <m/>
  </r>
  <r>
    <n v="205001152"/>
    <x v="234"/>
    <x v="1"/>
    <m/>
    <x v="1"/>
    <x v="17"/>
    <x v="11"/>
    <n v="199.07"/>
    <s v="Sharon Bibbo"/>
    <x v="10"/>
    <n v="0"/>
    <n v="0"/>
    <n v="0"/>
    <n v="0"/>
    <n v="0"/>
    <n v="0"/>
    <n v="0"/>
    <n v="0"/>
    <n v="0"/>
    <n v="0"/>
    <n v="0"/>
    <n v="0"/>
    <n v="0"/>
    <n v="0"/>
    <n v="0"/>
    <n v="0"/>
    <n v="0"/>
    <n v="0"/>
    <n v="0"/>
    <m/>
    <n v="0"/>
    <n v="0"/>
    <n v="0"/>
    <n v="0"/>
    <m/>
    <n v="0"/>
    <n v="2703.161052631579"/>
    <n v="2686.3972631578949"/>
    <n v="2732.4976842105266"/>
    <m/>
  </r>
  <r>
    <n v="205001152"/>
    <x v="234"/>
    <x v="1"/>
    <m/>
    <x v="1"/>
    <x v="17"/>
    <x v="11"/>
    <n v="199.07"/>
    <s v="Sharon Bibbo"/>
    <x v="11"/>
    <m/>
    <m/>
    <m/>
    <m/>
    <m/>
    <m/>
    <m/>
    <m/>
    <m/>
    <n v="0"/>
    <n v="0"/>
    <n v="0"/>
    <n v="0"/>
    <n v="0"/>
    <n v="0"/>
    <n v="0"/>
    <n v="0"/>
    <n v="0"/>
    <n v="0"/>
    <m/>
    <n v="0"/>
    <n v="0"/>
    <n v="0"/>
    <n v="0"/>
    <m/>
    <n v="0"/>
    <n v="0"/>
    <n v="0"/>
    <n v="0"/>
    <m/>
  </r>
  <r>
    <n v="205001152"/>
    <x v="234"/>
    <x v="1"/>
    <m/>
    <x v="1"/>
    <x v="17"/>
    <x v="11"/>
    <n v="199.07"/>
    <s v="Sharon Bibbo"/>
    <x v="12"/>
    <m/>
    <m/>
    <m/>
    <m/>
    <m/>
    <m/>
    <m/>
    <m/>
    <m/>
    <m/>
    <n v="0"/>
    <n v="0"/>
    <n v="0"/>
    <n v="0"/>
    <n v="0"/>
    <n v="0"/>
    <n v="0"/>
    <n v="0"/>
    <n v="0"/>
    <n v="0"/>
    <n v="0"/>
    <n v="0"/>
    <n v="0"/>
    <n v="0"/>
    <n v="0"/>
    <n v="0"/>
    <n v="22"/>
    <n v="8"/>
    <n v="10"/>
    <n v="0"/>
  </r>
  <r>
    <n v="205001158"/>
    <x v="235"/>
    <x v="1"/>
    <m/>
    <x v="1"/>
    <x v="17"/>
    <x v="11"/>
    <n v="411.35"/>
    <s v="Sharon Bibbo"/>
    <x v="0"/>
    <m/>
    <m/>
    <m/>
    <m/>
    <m/>
    <m/>
    <m/>
    <m/>
    <m/>
    <n v="0"/>
    <n v="0"/>
    <n v="0"/>
    <n v="0"/>
    <n v="0"/>
    <n v="0"/>
    <n v="0"/>
    <n v="0"/>
    <n v="0"/>
    <n v="0"/>
    <m/>
    <n v="0"/>
    <n v="0"/>
    <n v="0"/>
    <n v="0"/>
    <m/>
    <n v="0"/>
    <n v="-20"/>
    <n v="-5"/>
    <n v="-6"/>
    <m/>
  </r>
  <r>
    <n v="205001158"/>
    <x v="235"/>
    <x v="1"/>
    <m/>
    <x v="1"/>
    <x v="17"/>
    <x v="11"/>
    <n v="411.35"/>
    <s v="Sharon Bibbo"/>
    <x v="1"/>
    <m/>
    <m/>
    <m/>
    <m/>
    <m/>
    <m/>
    <m/>
    <m/>
    <m/>
    <n v="0"/>
    <n v="0"/>
    <n v="0"/>
    <n v="0"/>
    <n v="0"/>
    <n v="0"/>
    <n v="0"/>
    <n v="0"/>
    <n v="0"/>
    <n v="0"/>
    <m/>
    <n v="0"/>
    <n v="0"/>
    <n v="0"/>
    <n v="0"/>
    <m/>
    <n v="0"/>
    <n v="20"/>
    <n v="5"/>
    <n v="6"/>
    <m/>
  </r>
  <r>
    <n v="205001158"/>
    <x v="235"/>
    <x v="1"/>
    <m/>
    <x v="1"/>
    <x v="17"/>
    <x v="11"/>
    <n v="411.35"/>
    <s v="Sharon Bibbo"/>
    <x v="2"/>
    <m/>
    <m/>
    <m/>
    <m/>
    <m/>
    <m/>
    <m/>
    <m/>
    <m/>
    <n v="0"/>
    <n v="0"/>
    <n v="0"/>
    <n v="0"/>
    <n v="0"/>
    <n v="0"/>
    <n v="0"/>
    <n v="0"/>
    <n v="0"/>
    <n v="0"/>
    <n v="0"/>
    <n v="0"/>
    <n v="0"/>
    <n v="0"/>
    <n v="0"/>
    <n v="0"/>
    <n v="0"/>
    <n v="0"/>
    <n v="0"/>
    <n v="0"/>
    <n v="0"/>
  </r>
  <r>
    <n v="205001158"/>
    <x v="235"/>
    <x v="1"/>
    <m/>
    <x v="1"/>
    <x v="17"/>
    <x v="11"/>
    <n v="411.35"/>
    <s v="Sharon Bibbo"/>
    <x v="3"/>
    <n v="0"/>
    <n v="0"/>
    <n v="0"/>
    <n v="0"/>
    <m/>
    <n v="0"/>
    <n v="0"/>
    <n v="0"/>
    <n v="0"/>
    <m/>
    <n v="0"/>
    <n v="0"/>
    <n v="0"/>
    <n v="0"/>
    <n v="0"/>
    <n v="0"/>
    <n v="0"/>
    <n v="0"/>
    <n v="0"/>
    <n v="0"/>
    <n v="0"/>
    <n v="0"/>
    <n v="0"/>
    <n v="0"/>
    <n v="0"/>
    <n v="0"/>
    <n v="0"/>
    <n v="0"/>
    <n v="0"/>
    <n v="0"/>
  </r>
  <r>
    <n v="205001158"/>
    <x v="235"/>
    <x v="1"/>
    <m/>
    <x v="1"/>
    <x v="17"/>
    <x v="11"/>
    <n v="411.35"/>
    <s v="Sharon Bibbo"/>
    <x v="4"/>
    <m/>
    <m/>
    <m/>
    <m/>
    <m/>
    <m/>
    <m/>
    <m/>
    <m/>
    <n v="0"/>
    <n v="0"/>
    <n v="0"/>
    <n v="0"/>
    <n v="0"/>
    <n v="0"/>
    <n v="0"/>
    <n v="0"/>
    <n v="0"/>
    <n v="0"/>
    <n v="0"/>
    <n v="0"/>
    <n v="0"/>
    <n v="0"/>
    <n v="0"/>
    <n v="0"/>
    <n v="0"/>
    <n v="0"/>
    <n v="0"/>
    <n v="0"/>
    <n v="0"/>
  </r>
  <r>
    <n v="205001158"/>
    <x v="235"/>
    <x v="1"/>
    <m/>
    <x v="1"/>
    <x v="17"/>
    <x v="11"/>
    <n v="411.35"/>
    <s v="Sharon Bibbo"/>
    <x v="5"/>
    <n v="0"/>
    <n v="0"/>
    <n v="0"/>
    <n v="0"/>
    <m/>
    <n v="0"/>
    <n v="0"/>
    <n v="0"/>
    <n v="0"/>
    <n v="0"/>
    <n v="0"/>
    <n v="0"/>
    <n v="0"/>
    <n v="0"/>
    <n v="0"/>
    <n v="0"/>
    <n v="0"/>
    <n v="0"/>
    <n v="0"/>
    <n v="0"/>
    <n v="0"/>
    <n v="0"/>
    <n v="0"/>
    <n v="0"/>
    <n v="0"/>
    <n v="0"/>
    <n v="5.5263157894736841"/>
    <n v="5.3052631578947365"/>
    <n v="6.4105263157894736"/>
    <n v="0"/>
  </r>
  <r>
    <n v="205001158"/>
    <x v="235"/>
    <x v="1"/>
    <m/>
    <x v="1"/>
    <x v="17"/>
    <x v="11"/>
    <n v="411.35"/>
    <s v="Sharon Bibbo"/>
    <x v="6"/>
    <n v="0"/>
    <n v="0"/>
    <n v="0"/>
    <n v="0"/>
    <n v="0"/>
    <n v="0"/>
    <n v="0"/>
    <n v="0"/>
    <n v="0"/>
    <n v="0"/>
    <n v="0"/>
    <n v="0"/>
    <n v="0"/>
    <n v="0"/>
    <n v="0"/>
    <n v="0"/>
    <n v="0"/>
    <n v="0"/>
    <n v="0"/>
    <n v="0"/>
    <n v="0"/>
    <n v="0"/>
    <n v="0"/>
    <n v="0"/>
    <m/>
    <n v="0"/>
    <n v="0"/>
    <n v="0"/>
    <n v="0"/>
    <m/>
  </r>
  <r>
    <n v="205001158"/>
    <x v="235"/>
    <x v="1"/>
    <m/>
    <x v="1"/>
    <x v="17"/>
    <x v="11"/>
    <n v="411.35"/>
    <s v="Sharon Bibbo"/>
    <x v="7"/>
    <m/>
    <m/>
    <m/>
    <m/>
    <m/>
    <m/>
    <m/>
    <m/>
    <m/>
    <m/>
    <m/>
    <m/>
    <m/>
    <m/>
    <m/>
    <n v="0"/>
    <n v="0"/>
    <n v="0"/>
    <n v="0"/>
    <n v="0"/>
    <n v="0"/>
    <n v="0"/>
    <n v="0"/>
    <n v="0"/>
    <n v="0"/>
    <n v="0"/>
    <n v="0"/>
    <n v="0"/>
    <n v="0"/>
    <n v="0"/>
  </r>
  <r>
    <n v="205001158"/>
    <x v="235"/>
    <x v="1"/>
    <m/>
    <x v="1"/>
    <x v="17"/>
    <x v="11"/>
    <n v="411.35"/>
    <s v="Sharon Bibbo"/>
    <x v="8"/>
    <n v="0"/>
    <n v="0"/>
    <n v="0"/>
    <n v="0"/>
    <m/>
    <n v="0"/>
    <n v="0"/>
    <n v="0"/>
    <n v="0"/>
    <n v="0"/>
    <n v="0"/>
    <n v="0"/>
    <n v="0"/>
    <n v="0"/>
    <n v="0"/>
    <n v="0"/>
    <n v="0"/>
    <n v="0"/>
    <n v="0"/>
    <m/>
    <n v="0"/>
    <n v="0"/>
    <n v="0"/>
    <n v="0"/>
    <m/>
    <n v="0"/>
    <n v="-5.5263157894736841"/>
    <n v="-10.831578947368421"/>
    <n v="-17.242105263157896"/>
    <m/>
  </r>
  <r>
    <n v="205001158"/>
    <x v="235"/>
    <x v="1"/>
    <m/>
    <x v="1"/>
    <x v="17"/>
    <x v="11"/>
    <n v="411.35"/>
    <s v="Sharon Bibbo"/>
    <x v="9"/>
    <n v="0"/>
    <n v="0"/>
    <n v="0"/>
    <n v="0"/>
    <m/>
    <n v="0"/>
    <n v="0"/>
    <n v="0"/>
    <n v="0"/>
    <n v="0"/>
    <n v="0"/>
    <n v="0"/>
    <n v="0"/>
    <n v="0"/>
    <n v="0"/>
    <n v="0"/>
    <n v="0"/>
    <n v="0"/>
    <n v="0"/>
    <m/>
    <n v="0"/>
    <n v="0"/>
    <n v="0"/>
    <n v="0"/>
    <m/>
    <n v="0"/>
    <n v="14.473684210526315"/>
    <n v="14.168421052631579"/>
    <n v="13.757894736842106"/>
    <m/>
  </r>
  <r>
    <n v="205001158"/>
    <x v="235"/>
    <x v="1"/>
    <m/>
    <x v="1"/>
    <x v="17"/>
    <x v="11"/>
    <n v="411.35"/>
    <s v="Sharon Bibbo"/>
    <x v="10"/>
    <n v="0"/>
    <n v="0"/>
    <n v="0"/>
    <n v="0"/>
    <n v="0"/>
    <n v="0"/>
    <n v="0"/>
    <n v="0"/>
    <n v="0"/>
    <n v="0"/>
    <n v="0"/>
    <n v="0"/>
    <n v="0"/>
    <n v="0"/>
    <n v="0"/>
    <n v="0"/>
    <n v="0"/>
    <n v="0"/>
    <n v="0"/>
    <m/>
    <n v="0"/>
    <n v="0"/>
    <n v="0"/>
    <n v="0"/>
    <m/>
    <n v="0"/>
    <n v="5953.75"/>
    <n v="5828.18"/>
    <n v="5659.31"/>
    <m/>
  </r>
  <r>
    <n v="205001158"/>
    <x v="235"/>
    <x v="1"/>
    <m/>
    <x v="1"/>
    <x v="17"/>
    <x v="11"/>
    <n v="411.35"/>
    <s v="Sharon Bibbo"/>
    <x v="11"/>
    <m/>
    <m/>
    <m/>
    <m/>
    <m/>
    <m/>
    <m/>
    <m/>
    <m/>
    <n v="0"/>
    <n v="0"/>
    <n v="0"/>
    <n v="0"/>
    <n v="0"/>
    <n v="0"/>
    <n v="0"/>
    <n v="0"/>
    <n v="0"/>
    <n v="0"/>
    <m/>
    <n v="0"/>
    <n v="0"/>
    <n v="0"/>
    <n v="0"/>
    <m/>
    <n v="0"/>
    <n v="0"/>
    <n v="0"/>
    <n v="0"/>
    <m/>
  </r>
  <r>
    <n v="205001158"/>
    <x v="235"/>
    <x v="1"/>
    <m/>
    <x v="1"/>
    <x v="17"/>
    <x v="11"/>
    <n v="411.35"/>
    <s v="Sharon Bibbo"/>
    <x v="12"/>
    <m/>
    <m/>
    <m/>
    <m/>
    <m/>
    <m/>
    <m/>
    <m/>
    <m/>
    <m/>
    <n v="0"/>
    <n v="0"/>
    <n v="0"/>
    <n v="0"/>
    <n v="0"/>
    <n v="0"/>
    <n v="0"/>
    <n v="0"/>
    <n v="0"/>
    <n v="0"/>
    <n v="0"/>
    <n v="0"/>
    <n v="0"/>
    <n v="0"/>
    <n v="0"/>
    <n v="0"/>
    <n v="20"/>
    <n v="5"/>
    <n v="6"/>
    <n v="0"/>
  </r>
  <r>
    <n v="205001169"/>
    <x v="236"/>
    <x v="1"/>
    <m/>
    <x v="1"/>
    <x v="17"/>
    <x v="11"/>
    <n v="141.16"/>
    <s v="Linda Trautwein"/>
    <x v="0"/>
    <m/>
    <m/>
    <m/>
    <m/>
    <m/>
    <m/>
    <m/>
    <m/>
    <m/>
    <n v="0"/>
    <n v="0"/>
    <n v="0"/>
    <n v="0"/>
    <n v="0"/>
    <n v="0"/>
    <n v="0"/>
    <n v="0"/>
    <n v="0"/>
    <n v="0"/>
    <m/>
    <n v="0"/>
    <n v="0"/>
    <n v="0"/>
    <n v="0"/>
    <m/>
    <n v="0"/>
    <n v="-25"/>
    <n v="-13"/>
    <n v="-15"/>
    <m/>
  </r>
  <r>
    <n v="205001169"/>
    <x v="236"/>
    <x v="1"/>
    <m/>
    <x v="1"/>
    <x v="17"/>
    <x v="11"/>
    <n v="141.16"/>
    <s v="Linda Trautwein"/>
    <x v="1"/>
    <m/>
    <m/>
    <m/>
    <m/>
    <m/>
    <m/>
    <m/>
    <m/>
    <m/>
    <n v="0"/>
    <n v="0"/>
    <n v="0"/>
    <n v="0"/>
    <n v="0"/>
    <n v="0"/>
    <n v="0"/>
    <n v="0"/>
    <n v="0"/>
    <n v="0"/>
    <m/>
    <n v="0"/>
    <n v="0"/>
    <n v="0"/>
    <n v="0"/>
    <m/>
    <n v="0"/>
    <n v="25"/>
    <n v="13"/>
    <n v="15"/>
    <m/>
  </r>
  <r>
    <n v="205001169"/>
    <x v="236"/>
    <x v="1"/>
    <m/>
    <x v="1"/>
    <x v="17"/>
    <x v="11"/>
    <n v="141.16"/>
    <s v="Linda Trautwein"/>
    <x v="2"/>
    <m/>
    <m/>
    <m/>
    <m/>
    <m/>
    <m/>
    <m/>
    <m/>
    <m/>
    <n v="0"/>
    <n v="0"/>
    <n v="0"/>
    <n v="0"/>
    <n v="0"/>
    <n v="0"/>
    <n v="0"/>
    <n v="0"/>
    <n v="0"/>
    <n v="0"/>
    <n v="0"/>
    <n v="0"/>
    <n v="0"/>
    <n v="0"/>
    <n v="0"/>
    <n v="0"/>
    <n v="0"/>
    <n v="0"/>
    <n v="0"/>
    <n v="0"/>
    <n v="0"/>
  </r>
  <r>
    <n v="205001169"/>
    <x v="236"/>
    <x v="1"/>
    <m/>
    <x v="1"/>
    <x v="17"/>
    <x v="11"/>
    <n v="141.16"/>
    <s v="Linda Trautwein"/>
    <x v="3"/>
    <n v="0"/>
    <n v="0"/>
    <n v="0"/>
    <n v="0"/>
    <m/>
    <n v="0"/>
    <n v="0"/>
    <n v="0"/>
    <n v="0"/>
    <m/>
    <n v="0"/>
    <n v="0"/>
    <n v="0"/>
    <n v="0"/>
    <n v="0"/>
    <n v="0"/>
    <n v="0"/>
    <n v="0"/>
    <n v="0"/>
    <n v="0"/>
    <n v="0"/>
    <n v="0"/>
    <n v="0"/>
    <n v="0"/>
    <n v="0"/>
    <n v="0"/>
    <n v="0"/>
    <n v="0"/>
    <n v="0"/>
    <n v="0"/>
  </r>
  <r>
    <n v="205001169"/>
    <x v="236"/>
    <x v="1"/>
    <m/>
    <x v="1"/>
    <x v="17"/>
    <x v="11"/>
    <n v="141.16"/>
    <s v="Linda Trautwein"/>
    <x v="4"/>
    <m/>
    <m/>
    <m/>
    <m/>
    <m/>
    <m/>
    <m/>
    <m/>
    <m/>
    <n v="0"/>
    <n v="0"/>
    <n v="0"/>
    <n v="0"/>
    <n v="0"/>
    <n v="0"/>
    <n v="0"/>
    <n v="0"/>
    <n v="0"/>
    <n v="0"/>
    <n v="0"/>
    <n v="0"/>
    <n v="0"/>
    <n v="0"/>
    <n v="0"/>
    <n v="0"/>
    <n v="0"/>
    <n v="0"/>
    <n v="0"/>
    <n v="0"/>
    <n v="0"/>
  </r>
  <r>
    <n v="205001169"/>
    <x v="236"/>
    <x v="1"/>
    <m/>
    <x v="1"/>
    <x v="17"/>
    <x v="11"/>
    <n v="141.16"/>
    <s v="Linda Trautwein"/>
    <x v="5"/>
    <n v="0"/>
    <n v="0"/>
    <n v="0"/>
    <n v="0"/>
    <m/>
    <n v="0"/>
    <n v="0"/>
    <n v="0"/>
    <n v="0"/>
    <n v="0"/>
    <n v="0"/>
    <n v="0"/>
    <n v="0"/>
    <n v="0"/>
    <n v="0"/>
    <n v="0"/>
    <n v="0"/>
    <n v="0"/>
    <n v="0"/>
    <n v="0"/>
    <n v="0"/>
    <n v="0"/>
    <n v="0"/>
    <n v="0"/>
    <n v="0"/>
    <n v="0"/>
    <n v="13.157894736842104"/>
    <n v="12.631578947368421"/>
    <n v="15.263157894736841"/>
    <n v="0"/>
  </r>
  <r>
    <n v="205001169"/>
    <x v="236"/>
    <x v="1"/>
    <m/>
    <x v="1"/>
    <x v="17"/>
    <x v="11"/>
    <n v="141.16"/>
    <s v="Linda Trautwein"/>
    <x v="6"/>
    <n v="0"/>
    <n v="0"/>
    <n v="0"/>
    <n v="0"/>
    <n v="0"/>
    <n v="0"/>
    <n v="0"/>
    <n v="0"/>
    <n v="0"/>
    <n v="0"/>
    <n v="0"/>
    <n v="0"/>
    <n v="0"/>
    <n v="0"/>
    <n v="0"/>
    <n v="0"/>
    <n v="0"/>
    <n v="0"/>
    <n v="0"/>
    <n v="0"/>
    <n v="0"/>
    <n v="0"/>
    <n v="0"/>
    <n v="0"/>
    <m/>
    <n v="0"/>
    <n v="0"/>
    <n v="0"/>
    <n v="0"/>
    <m/>
  </r>
  <r>
    <n v="205001169"/>
    <x v="236"/>
    <x v="1"/>
    <m/>
    <x v="1"/>
    <x v="17"/>
    <x v="11"/>
    <n v="141.16"/>
    <s v="Linda Trautwein"/>
    <x v="7"/>
    <m/>
    <m/>
    <m/>
    <m/>
    <m/>
    <m/>
    <m/>
    <m/>
    <m/>
    <m/>
    <m/>
    <m/>
    <m/>
    <m/>
    <m/>
    <n v="0"/>
    <n v="0"/>
    <n v="0"/>
    <n v="0"/>
    <n v="0"/>
    <n v="0"/>
    <n v="0"/>
    <n v="0"/>
    <n v="0"/>
    <n v="0"/>
    <n v="0"/>
    <n v="0"/>
    <n v="0"/>
    <n v="0"/>
    <n v="0"/>
  </r>
  <r>
    <n v="205001169"/>
    <x v="236"/>
    <x v="1"/>
    <m/>
    <x v="1"/>
    <x v="17"/>
    <x v="11"/>
    <n v="141.16"/>
    <s v="Linda Trautwein"/>
    <x v="8"/>
    <n v="0"/>
    <n v="0"/>
    <n v="0"/>
    <n v="0"/>
    <m/>
    <n v="0"/>
    <n v="0"/>
    <n v="0"/>
    <n v="0"/>
    <n v="0"/>
    <n v="0"/>
    <n v="0"/>
    <n v="0"/>
    <n v="0"/>
    <n v="0"/>
    <n v="0"/>
    <n v="0"/>
    <n v="0"/>
    <n v="0"/>
    <m/>
    <n v="0"/>
    <n v="0"/>
    <n v="0"/>
    <n v="0"/>
    <m/>
    <n v="0"/>
    <n v="-13.157894736842104"/>
    <n v="-25.789473684210527"/>
    <n v="-41.05263157894737"/>
    <m/>
  </r>
  <r>
    <n v="205001169"/>
    <x v="236"/>
    <x v="1"/>
    <m/>
    <x v="1"/>
    <x v="17"/>
    <x v="11"/>
    <n v="141.16"/>
    <s v="Linda Trautwein"/>
    <x v="9"/>
    <n v="0"/>
    <n v="0"/>
    <n v="0"/>
    <n v="0"/>
    <m/>
    <n v="0"/>
    <n v="0"/>
    <n v="0"/>
    <n v="0"/>
    <n v="0"/>
    <n v="0"/>
    <n v="0"/>
    <n v="0"/>
    <n v="0"/>
    <n v="0"/>
    <n v="0"/>
    <n v="0"/>
    <n v="0"/>
    <n v="0"/>
    <m/>
    <n v="0"/>
    <n v="0"/>
    <n v="0"/>
    <n v="0"/>
    <m/>
    <n v="0"/>
    <n v="11.842105263157896"/>
    <n v="12.210526315789476"/>
    <n v="11.947368421052635"/>
    <m/>
  </r>
  <r>
    <n v="205001169"/>
    <x v="236"/>
    <x v="1"/>
    <m/>
    <x v="1"/>
    <x v="17"/>
    <x v="11"/>
    <n v="141.16"/>
    <s v="Linda Trautwein"/>
    <x v="10"/>
    <n v="0"/>
    <n v="0"/>
    <n v="0"/>
    <n v="0"/>
    <n v="0"/>
    <n v="0"/>
    <n v="0"/>
    <n v="0"/>
    <n v="0"/>
    <n v="0"/>
    <n v="0"/>
    <n v="0"/>
    <n v="0"/>
    <n v="0"/>
    <n v="0"/>
    <n v="0"/>
    <n v="0"/>
    <n v="0"/>
    <n v="0"/>
    <m/>
    <n v="0"/>
    <n v="0"/>
    <n v="0"/>
    <n v="0"/>
    <m/>
    <n v="0"/>
    <n v="1671.6315789473686"/>
    <n v="1723.6378947368423"/>
    <n v="1686.49052631579"/>
    <m/>
  </r>
  <r>
    <n v="205001169"/>
    <x v="236"/>
    <x v="1"/>
    <m/>
    <x v="1"/>
    <x v="17"/>
    <x v="11"/>
    <n v="141.16"/>
    <s v="Linda Trautwein"/>
    <x v="11"/>
    <m/>
    <m/>
    <m/>
    <m/>
    <m/>
    <m/>
    <m/>
    <m/>
    <m/>
    <n v="0"/>
    <n v="0"/>
    <n v="0"/>
    <n v="0"/>
    <n v="0"/>
    <n v="0"/>
    <n v="0"/>
    <n v="0"/>
    <n v="0"/>
    <n v="0"/>
    <m/>
    <n v="0"/>
    <n v="0"/>
    <n v="0"/>
    <n v="0"/>
    <m/>
    <n v="0"/>
    <n v="0"/>
    <n v="0"/>
    <n v="0"/>
    <m/>
  </r>
  <r>
    <n v="205001169"/>
    <x v="236"/>
    <x v="1"/>
    <m/>
    <x v="1"/>
    <x v="17"/>
    <x v="11"/>
    <n v="141.16"/>
    <s v="Linda Trautwein"/>
    <x v="12"/>
    <m/>
    <m/>
    <m/>
    <m/>
    <m/>
    <m/>
    <m/>
    <m/>
    <m/>
    <m/>
    <n v="0"/>
    <n v="0"/>
    <n v="0"/>
    <n v="0"/>
    <n v="0"/>
    <n v="0"/>
    <n v="0"/>
    <n v="0"/>
    <n v="0"/>
    <n v="0"/>
    <n v="0"/>
    <n v="0"/>
    <n v="0"/>
    <n v="0"/>
    <n v="0"/>
    <n v="0"/>
    <n v="25"/>
    <n v="13"/>
    <n v="15"/>
    <n v="0"/>
  </r>
  <r>
    <n v="205001171"/>
    <x v="237"/>
    <x v="1"/>
    <m/>
    <x v="1"/>
    <x v="17"/>
    <x v="11"/>
    <n v="217.88"/>
    <s v="Linda Trautwein"/>
    <x v="0"/>
    <m/>
    <m/>
    <m/>
    <m/>
    <m/>
    <m/>
    <m/>
    <m/>
    <m/>
    <n v="0"/>
    <n v="0"/>
    <n v="0"/>
    <n v="0"/>
    <n v="0"/>
    <n v="0"/>
    <n v="0"/>
    <n v="0"/>
    <n v="0"/>
    <n v="0"/>
    <m/>
    <n v="0"/>
    <n v="0"/>
    <n v="0"/>
    <n v="0"/>
    <m/>
    <n v="0"/>
    <n v="-48"/>
    <n v="-37"/>
    <n v="-44"/>
    <m/>
  </r>
  <r>
    <n v="205001171"/>
    <x v="237"/>
    <x v="1"/>
    <m/>
    <x v="1"/>
    <x v="17"/>
    <x v="11"/>
    <n v="217.88"/>
    <s v="Linda Trautwein"/>
    <x v="1"/>
    <m/>
    <m/>
    <m/>
    <m/>
    <m/>
    <m/>
    <m/>
    <m/>
    <m/>
    <n v="0"/>
    <n v="0"/>
    <n v="0"/>
    <n v="0"/>
    <n v="0"/>
    <n v="0"/>
    <n v="0"/>
    <n v="0"/>
    <n v="0"/>
    <n v="0"/>
    <m/>
    <n v="0"/>
    <n v="0"/>
    <n v="0"/>
    <n v="0"/>
    <m/>
    <n v="0"/>
    <n v="48"/>
    <n v="37"/>
    <n v="44"/>
    <m/>
  </r>
  <r>
    <n v="205001171"/>
    <x v="237"/>
    <x v="1"/>
    <m/>
    <x v="1"/>
    <x v="17"/>
    <x v="11"/>
    <n v="217.88"/>
    <s v="Linda Trautwein"/>
    <x v="2"/>
    <m/>
    <m/>
    <m/>
    <m/>
    <m/>
    <m/>
    <m/>
    <m/>
    <m/>
    <n v="0"/>
    <n v="0"/>
    <n v="0"/>
    <n v="0"/>
    <n v="0"/>
    <n v="0"/>
    <n v="0"/>
    <n v="0"/>
    <n v="0"/>
    <n v="0"/>
    <n v="0"/>
    <n v="0"/>
    <n v="0"/>
    <n v="0"/>
    <n v="0"/>
    <n v="0"/>
    <n v="0"/>
    <n v="0"/>
    <n v="0"/>
    <n v="0"/>
    <n v="0"/>
  </r>
  <r>
    <n v="205001171"/>
    <x v="237"/>
    <x v="1"/>
    <m/>
    <x v="1"/>
    <x v="17"/>
    <x v="11"/>
    <n v="217.88"/>
    <s v="Linda Trautwein"/>
    <x v="3"/>
    <n v="0"/>
    <n v="0"/>
    <n v="0"/>
    <n v="0"/>
    <m/>
    <n v="0"/>
    <n v="0"/>
    <n v="0"/>
    <n v="0"/>
    <m/>
    <n v="0"/>
    <n v="0"/>
    <n v="0"/>
    <n v="0"/>
    <n v="0"/>
    <n v="0"/>
    <n v="0"/>
    <n v="0"/>
    <n v="0"/>
    <n v="0"/>
    <n v="0"/>
    <n v="0"/>
    <n v="0"/>
    <n v="0"/>
    <n v="0"/>
    <n v="0"/>
    <n v="0"/>
    <n v="0"/>
    <n v="0"/>
    <n v="0"/>
  </r>
  <r>
    <n v="205001171"/>
    <x v="237"/>
    <x v="1"/>
    <m/>
    <x v="1"/>
    <x v="17"/>
    <x v="11"/>
    <n v="217.88"/>
    <s v="Linda Trautwein"/>
    <x v="4"/>
    <m/>
    <m/>
    <m/>
    <m/>
    <m/>
    <m/>
    <m/>
    <m/>
    <m/>
    <n v="0"/>
    <n v="0"/>
    <n v="0"/>
    <n v="0"/>
    <n v="0"/>
    <n v="0"/>
    <n v="0"/>
    <n v="0"/>
    <n v="0"/>
    <n v="0"/>
    <n v="0"/>
    <n v="0"/>
    <n v="0"/>
    <n v="0"/>
    <n v="0"/>
    <n v="0"/>
    <n v="0"/>
    <n v="0"/>
    <n v="0"/>
    <n v="0"/>
    <n v="0"/>
  </r>
  <r>
    <n v="205001171"/>
    <x v="237"/>
    <x v="1"/>
    <m/>
    <x v="1"/>
    <x v="17"/>
    <x v="11"/>
    <n v="217.88"/>
    <s v="Linda Trautwein"/>
    <x v="5"/>
    <n v="0"/>
    <n v="0"/>
    <n v="0"/>
    <n v="0"/>
    <m/>
    <n v="0"/>
    <n v="0"/>
    <n v="0"/>
    <n v="0"/>
    <n v="0"/>
    <n v="0"/>
    <n v="0"/>
    <n v="0"/>
    <n v="0"/>
    <n v="0"/>
    <n v="0"/>
    <n v="0"/>
    <n v="0"/>
    <n v="0"/>
    <n v="0"/>
    <n v="0"/>
    <n v="0"/>
    <n v="0"/>
    <n v="0"/>
    <n v="0"/>
    <n v="0"/>
    <n v="38.15789473684211"/>
    <n v="36.631578947368425"/>
    <n v="44.263157894736842"/>
    <n v="0"/>
  </r>
  <r>
    <n v="205001171"/>
    <x v="237"/>
    <x v="1"/>
    <m/>
    <x v="1"/>
    <x v="17"/>
    <x v="11"/>
    <n v="217.88"/>
    <s v="Linda Trautwein"/>
    <x v="6"/>
    <n v="0"/>
    <n v="0"/>
    <n v="0"/>
    <n v="0"/>
    <n v="0"/>
    <n v="0"/>
    <n v="0"/>
    <n v="0"/>
    <n v="0"/>
    <n v="0"/>
    <n v="0"/>
    <n v="0"/>
    <n v="0"/>
    <n v="0"/>
    <n v="0"/>
    <n v="0"/>
    <n v="0"/>
    <n v="0"/>
    <n v="0"/>
    <n v="0"/>
    <n v="0"/>
    <n v="0"/>
    <n v="0"/>
    <n v="0"/>
    <m/>
    <n v="0"/>
    <n v="0"/>
    <n v="0"/>
    <n v="0"/>
    <m/>
  </r>
  <r>
    <n v="205001171"/>
    <x v="237"/>
    <x v="1"/>
    <m/>
    <x v="1"/>
    <x v="17"/>
    <x v="11"/>
    <n v="217.88"/>
    <s v="Linda Trautwein"/>
    <x v="7"/>
    <m/>
    <m/>
    <m/>
    <m/>
    <m/>
    <m/>
    <m/>
    <m/>
    <m/>
    <m/>
    <m/>
    <m/>
    <m/>
    <m/>
    <m/>
    <n v="0"/>
    <n v="0"/>
    <n v="0"/>
    <n v="0"/>
    <n v="0"/>
    <n v="0"/>
    <n v="0"/>
    <n v="0"/>
    <n v="0"/>
    <n v="0"/>
    <n v="0"/>
    <n v="0"/>
    <n v="0"/>
    <n v="0"/>
    <n v="0"/>
  </r>
  <r>
    <n v="205001171"/>
    <x v="237"/>
    <x v="1"/>
    <m/>
    <x v="1"/>
    <x v="17"/>
    <x v="11"/>
    <n v="217.88"/>
    <s v="Linda Trautwein"/>
    <x v="8"/>
    <n v="0"/>
    <n v="0"/>
    <n v="0"/>
    <n v="0"/>
    <m/>
    <n v="0"/>
    <n v="0"/>
    <n v="0"/>
    <n v="0"/>
    <n v="0"/>
    <n v="0"/>
    <n v="0"/>
    <n v="0"/>
    <n v="0"/>
    <n v="0"/>
    <n v="0"/>
    <n v="0"/>
    <n v="0"/>
    <n v="0"/>
    <m/>
    <n v="0"/>
    <n v="0"/>
    <n v="0"/>
    <n v="0"/>
    <m/>
    <n v="0"/>
    <n v="-38.15789473684211"/>
    <n v="-74.789473684210535"/>
    <n v="-119.05263157894737"/>
    <m/>
  </r>
  <r>
    <n v="205001171"/>
    <x v="237"/>
    <x v="1"/>
    <m/>
    <x v="1"/>
    <x v="17"/>
    <x v="11"/>
    <n v="217.88"/>
    <s v="Linda Trautwein"/>
    <x v="9"/>
    <n v="0"/>
    <n v="0"/>
    <n v="0"/>
    <n v="0"/>
    <m/>
    <n v="0"/>
    <n v="0"/>
    <n v="0"/>
    <n v="0"/>
    <n v="0"/>
    <n v="0"/>
    <n v="0"/>
    <n v="0"/>
    <n v="0"/>
    <n v="0"/>
    <n v="0"/>
    <n v="0"/>
    <n v="0"/>
    <n v="0"/>
    <m/>
    <n v="0"/>
    <n v="0"/>
    <n v="0"/>
    <n v="0"/>
    <m/>
    <n v="0"/>
    <n v="9.8421052631578902"/>
    <n v="10.210526315789465"/>
    <n v="9.947368421052623"/>
    <m/>
  </r>
  <r>
    <n v="205001171"/>
    <x v="237"/>
    <x v="1"/>
    <m/>
    <x v="1"/>
    <x v="17"/>
    <x v="11"/>
    <n v="217.88"/>
    <s v="Linda Trautwein"/>
    <x v="10"/>
    <n v="0"/>
    <n v="0"/>
    <n v="0"/>
    <n v="0"/>
    <n v="0"/>
    <n v="0"/>
    <n v="0"/>
    <n v="0"/>
    <n v="0"/>
    <n v="0"/>
    <n v="0"/>
    <n v="0"/>
    <n v="0"/>
    <n v="0"/>
    <n v="0"/>
    <n v="0"/>
    <n v="0"/>
    <n v="0"/>
    <n v="0"/>
    <m/>
    <n v="0"/>
    <n v="0"/>
    <n v="0"/>
    <n v="0"/>
    <m/>
    <n v="0"/>
    <n v="2144.397894736841"/>
    <n v="2224.6694736842087"/>
    <n v="2167.3326315789454"/>
    <m/>
  </r>
  <r>
    <n v="205001171"/>
    <x v="237"/>
    <x v="1"/>
    <m/>
    <x v="1"/>
    <x v="17"/>
    <x v="11"/>
    <n v="217.88"/>
    <s v="Linda Trautwein"/>
    <x v="11"/>
    <m/>
    <m/>
    <m/>
    <m/>
    <m/>
    <m/>
    <m/>
    <m/>
    <m/>
    <n v="0"/>
    <n v="0"/>
    <n v="0"/>
    <n v="0"/>
    <n v="0"/>
    <n v="0"/>
    <n v="0"/>
    <n v="0"/>
    <n v="0"/>
    <n v="0"/>
    <m/>
    <n v="0"/>
    <n v="0"/>
    <n v="0"/>
    <n v="0"/>
    <m/>
    <n v="0"/>
    <n v="0"/>
    <n v="0"/>
    <n v="0"/>
    <m/>
  </r>
  <r>
    <n v="205001171"/>
    <x v="237"/>
    <x v="1"/>
    <m/>
    <x v="1"/>
    <x v="17"/>
    <x v="11"/>
    <n v="217.88"/>
    <s v="Linda Trautwein"/>
    <x v="12"/>
    <m/>
    <m/>
    <m/>
    <m/>
    <m/>
    <m/>
    <m/>
    <m/>
    <m/>
    <m/>
    <n v="0"/>
    <n v="0"/>
    <n v="0"/>
    <n v="0"/>
    <n v="0"/>
    <n v="0"/>
    <n v="0"/>
    <n v="0"/>
    <n v="0"/>
    <n v="0"/>
    <n v="0"/>
    <n v="0"/>
    <n v="0"/>
    <n v="0"/>
    <n v="0"/>
    <n v="0"/>
    <n v="48"/>
    <n v="37"/>
    <n v="44"/>
    <n v="0"/>
  </r>
  <r>
    <n v="205001172"/>
    <x v="237"/>
    <x v="1"/>
    <m/>
    <x v="1"/>
    <x v="17"/>
    <x v="11"/>
    <n v="352.21"/>
    <s v="Linda Trautwein"/>
    <x v="0"/>
    <m/>
    <m/>
    <m/>
    <m/>
    <m/>
    <m/>
    <m/>
    <m/>
    <m/>
    <n v="0"/>
    <n v="0"/>
    <n v="0"/>
    <n v="0"/>
    <n v="0"/>
    <n v="0"/>
    <n v="0"/>
    <n v="0"/>
    <n v="0"/>
    <n v="0"/>
    <m/>
    <n v="0"/>
    <n v="0"/>
    <n v="0"/>
    <n v="0"/>
    <m/>
    <n v="0"/>
    <n v="-25"/>
    <n v="-13"/>
    <n v="-15"/>
    <m/>
  </r>
  <r>
    <n v="205001172"/>
    <x v="237"/>
    <x v="1"/>
    <m/>
    <x v="1"/>
    <x v="17"/>
    <x v="11"/>
    <n v="352.21"/>
    <s v="Linda Trautwein"/>
    <x v="1"/>
    <m/>
    <m/>
    <m/>
    <m/>
    <m/>
    <m/>
    <m/>
    <m/>
    <m/>
    <n v="0"/>
    <n v="0"/>
    <n v="0"/>
    <n v="0"/>
    <n v="0"/>
    <n v="0"/>
    <n v="0"/>
    <n v="0"/>
    <n v="0"/>
    <n v="0"/>
    <m/>
    <n v="0"/>
    <n v="0"/>
    <n v="0"/>
    <n v="0"/>
    <m/>
    <n v="0"/>
    <n v="25"/>
    <n v="13"/>
    <n v="15"/>
    <m/>
  </r>
  <r>
    <n v="205001172"/>
    <x v="237"/>
    <x v="1"/>
    <m/>
    <x v="1"/>
    <x v="17"/>
    <x v="11"/>
    <n v="352.21"/>
    <s v="Linda Trautwein"/>
    <x v="2"/>
    <m/>
    <m/>
    <m/>
    <m/>
    <m/>
    <m/>
    <m/>
    <m/>
    <m/>
    <n v="0"/>
    <n v="0"/>
    <n v="0"/>
    <n v="0"/>
    <n v="0"/>
    <n v="0"/>
    <n v="0"/>
    <n v="0"/>
    <n v="0"/>
    <n v="0"/>
    <n v="0"/>
    <n v="0"/>
    <n v="0"/>
    <n v="0"/>
    <n v="0"/>
    <n v="0"/>
    <n v="0"/>
    <n v="0"/>
    <n v="0"/>
    <n v="0"/>
    <n v="0"/>
  </r>
  <r>
    <n v="205001172"/>
    <x v="237"/>
    <x v="1"/>
    <m/>
    <x v="1"/>
    <x v="17"/>
    <x v="11"/>
    <n v="352.21"/>
    <s v="Linda Trautwein"/>
    <x v="3"/>
    <n v="0"/>
    <n v="0"/>
    <n v="0"/>
    <n v="0"/>
    <m/>
    <n v="0"/>
    <n v="0"/>
    <n v="0"/>
    <n v="0"/>
    <m/>
    <n v="0"/>
    <n v="0"/>
    <n v="0"/>
    <n v="0"/>
    <n v="0"/>
    <n v="0"/>
    <n v="0"/>
    <n v="0"/>
    <n v="0"/>
    <n v="0"/>
    <n v="0"/>
    <n v="0"/>
    <n v="0"/>
    <n v="0"/>
    <n v="0"/>
    <n v="0"/>
    <n v="0"/>
    <n v="0"/>
    <n v="0"/>
    <n v="0"/>
  </r>
  <r>
    <n v="205001172"/>
    <x v="237"/>
    <x v="1"/>
    <m/>
    <x v="1"/>
    <x v="17"/>
    <x v="11"/>
    <n v="352.21"/>
    <s v="Linda Trautwein"/>
    <x v="4"/>
    <m/>
    <m/>
    <m/>
    <m/>
    <m/>
    <m/>
    <m/>
    <m/>
    <m/>
    <n v="0"/>
    <n v="0"/>
    <n v="0"/>
    <n v="0"/>
    <n v="0"/>
    <n v="0"/>
    <n v="0"/>
    <n v="0"/>
    <n v="0"/>
    <n v="0"/>
    <n v="0"/>
    <n v="0"/>
    <n v="0"/>
    <n v="0"/>
    <n v="0"/>
    <n v="0"/>
    <n v="0"/>
    <n v="0"/>
    <n v="0"/>
    <n v="0"/>
    <n v="0"/>
  </r>
  <r>
    <n v="205001172"/>
    <x v="237"/>
    <x v="1"/>
    <m/>
    <x v="1"/>
    <x v="17"/>
    <x v="11"/>
    <n v="352.21"/>
    <s v="Linda Trautwein"/>
    <x v="5"/>
    <n v="0"/>
    <n v="0"/>
    <n v="0"/>
    <n v="0"/>
    <m/>
    <n v="0"/>
    <n v="0"/>
    <n v="0"/>
    <n v="0"/>
    <n v="0"/>
    <n v="0"/>
    <n v="0"/>
    <n v="0"/>
    <n v="0"/>
    <n v="0"/>
    <n v="0"/>
    <n v="0"/>
    <n v="0"/>
    <n v="0"/>
    <n v="0"/>
    <n v="0"/>
    <n v="0"/>
    <n v="0"/>
    <n v="0"/>
    <n v="0"/>
    <n v="0"/>
    <n v="13.157894736842104"/>
    <n v="12.631578947368421"/>
    <n v="15.263157894736841"/>
    <n v="0"/>
  </r>
  <r>
    <n v="205001172"/>
    <x v="237"/>
    <x v="1"/>
    <m/>
    <x v="1"/>
    <x v="17"/>
    <x v="11"/>
    <n v="352.21"/>
    <s v="Linda Trautwein"/>
    <x v="6"/>
    <n v="0"/>
    <n v="0"/>
    <n v="0"/>
    <n v="0"/>
    <n v="0"/>
    <n v="0"/>
    <n v="0"/>
    <n v="0"/>
    <n v="0"/>
    <n v="0"/>
    <n v="0"/>
    <n v="0"/>
    <n v="0"/>
    <n v="0"/>
    <n v="0"/>
    <n v="0"/>
    <n v="0"/>
    <n v="0"/>
    <n v="0"/>
    <n v="0"/>
    <n v="0"/>
    <n v="0"/>
    <n v="0"/>
    <n v="0"/>
    <m/>
    <n v="0"/>
    <n v="0"/>
    <n v="0"/>
    <n v="0"/>
    <m/>
  </r>
  <r>
    <n v="205001172"/>
    <x v="237"/>
    <x v="1"/>
    <m/>
    <x v="1"/>
    <x v="17"/>
    <x v="11"/>
    <n v="352.21"/>
    <s v="Linda Trautwein"/>
    <x v="7"/>
    <m/>
    <m/>
    <m/>
    <m/>
    <m/>
    <m/>
    <m/>
    <m/>
    <m/>
    <m/>
    <m/>
    <m/>
    <m/>
    <m/>
    <m/>
    <n v="0"/>
    <n v="0"/>
    <n v="0"/>
    <n v="0"/>
    <n v="0"/>
    <n v="0"/>
    <n v="0"/>
    <n v="0"/>
    <n v="0"/>
    <n v="0"/>
    <n v="0"/>
    <n v="0"/>
    <n v="0"/>
    <n v="0"/>
    <n v="0"/>
  </r>
  <r>
    <n v="205001172"/>
    <x v="237"/>
    <x v="1"/>
    <m/>
    <x v="1"/>
    <x v="17"/>
    <x v="11"/>
    <n v="352.21"/>
    <s v="Linda Trautwein"/>
    <x v="8"/>
    <n v="0"/>
    <n v="0"/>
    <n v="0"/>
    <n v="0"/>
    <m/>
    <n v="0"/>
    <n v="0"/>
    <n v="0"/>
    <n v="0"/>
    <n v="0"/>
    <n v="0"/>
    <n v="0"/>
    <n v="0"/>
    <n v="0"/>
    <n v="0"/>
    <n v="0"/>
    <n v="0"/>
    <n v="0"/>
    <n v="0"/>
    <m/>
    <n v="0"/>
    <n v="0"/>
    <n v="0"/>
    <n v="0"/>
    <m/>
    <n v="0"/>
    <n v="-13.157894736842104"/>
    <n v="-25.789473684210527"/>
    <n v="-41.05263157894737"/>
    <m/>
  </r>
  <r>
    <n v="205001172"/>
    <x v="237"/>
    <x v="1"/>
    <m/>
    <x v="1"/>
    <x v="17"/>
    <x v="11"/>
    <n v="352.21"/>
    <s v="Linda Trautwein"/>
    <x v="9"/>
    <n v="0"/>
    <n v="0"/>
    <n v="0"/>
    <n v="0"/>
    <m/>
    <n v="0"/>
    <n v="0"/>
    <n v="0"/>
    <n v="0"/>
    <n v="0"/>
    <n v="0"/>
    <n v="0"/>
    <n v="0"/>
    <n v="0"/>
    <n v="0"/>
    <n v="0"/>
    <n v="0"/>
    <n v="0"/>
    <n v="0"/>
    <m/>
    <n v="0"/>
    <n v="0"/>
    <n v="0"/>
    <n v="0"/>
    <m/>
    <n v="0"/>
    <n v="11.842105263157896"/>
    <n v="12.210526315789476"/>
    <n v="11.947368421052635"/>
    <m/>
  </r>
  <r>
    <n v="205001172"/>
    <x v="237"/>
    <x v="1"/>
    <m/>
    <x v="1"/>
    <x v="17"/>
    <x v="11"/>
    <n v="352.21"/>
    <s v="Linda Trautwein"/>
    <x v="10"/>
    <n v="0"/>
    <n v="0"/>
    <n v="0"/>
    <n v="0"/>
    <n v="0"/>
    <n v="0"/>
    <n v="0"/>
    <n v="0"/>
    <n v="0"/>
    <n v="0"/>
    <n v="0"/>
    <n v="0"/>
    <n v="0"/>
    <n v="0"/>
    <n v="0"/>
    <n v="0"/>
    <n v="0"/>
    <n v="0"/>
    <n v="0"/>
    <m/>
    <n v="0"/>
    <n v="0"/>
    <n v="0"/>
    <n v="0"/>
    <m/>
    <n v="0"/>
    <n v="4170.9078947368425"/>
    <n v="4300.669473684211"/>
    <n v="4207.9826315789487"/>
    <m/>
  </r>
  <r>
    <n v="205001172"/>
    <x v="237"/>
    <x v="1"/>
    <m/>
    <x v="1"/>
    <x v="17"/>
    <x v="11"/>
    <n v="352.21"/>
    <s v="Linda Trautwein"/>
    <x v="11"/>
    <m/>
    <m/>
    <m/>
    <m/>
    <m/>
    <m/>
    <m/>
    <m/>
    <m/>
    <n v="0"/>
    <n v="0"/>
    <n v="0"/>
    <n v="0"/>
    <n v="0"/>
    <n v="0"/>
    <n v="0"/>
    <n v="0"/>
    <n v="0"/>
    <n v="0"/>
    <m/>
    <n v="0"/>
    <n v="0"/>
    <n v="0"/>
    <n v="0"/>
    <m/>
    <n v="0"/>
    <n v="0"/>
    <n v="0"/>
    <n v="0"/>
    <m/>
  </r>
  <r>
    <n v="205001172"/>
    <x v="237"/>
    <x v="1"/>
    <m/>
    <x v="1"/>
    <x v="17"/>
    <x v="11"/>
    <n v="352.21"/>
    <s v="Linda Trautwein"/>
    <x v="12"/>
    <m/>
    <m/>
    <m/>
    <m/>
    <m/>
    <m/>
    <m/>
    <m/>
    <m/>
    <m/>
    <n v="0"/>
    <n v="0"/>
    <n v="0"/>
    <n v="0"/>
    <n v="0"/>
    <n v="0"/>
    <n v="0"/>
    <n v="0"/>
    <n v="0"/>
    <n v="0"/>
    <n v="0"/>
    <n v="0"/>
    <n v="0"/>
    <n v="0"/>
    <n v="0"/>
    <n v="0"/>
    <n v="25"/>
    <n v="13"/>
    <n v="15"/>
    <n v="0"/>
  </r>
  <r>
    <n v="205001157"/>
    <x v="238"/>
    <x v="1"/>
    <m/>
    <x v="1"/>
    <x v="17"/>
    <x v="11"/>
    <n v="86.55"/>
    <s v="Vicky Allen"/>
    <x v="0"/>
    <m/>
    <m/>
    <m/>
    <m/>
    <m/>
    <m/>
    <m/>
    <m/>
    <m/>
    <n v="0"/>
    <n v="0"/>
    <n v="0"/>
    <n v="0"/>
    <n v="0"/>
    <n v="0"/>
    <n v="0"/>
    <n v="0"/>
    <n v="0"/>
    <n v="0"/>
    <m/>
    <n v="0"/>
    <n v="0"/>
    <n v="0"/>
    <n v="0"/>
    <m/>
    <n v="0"/>
    <n v="-40"/>
    <n v="-24"/>
    <n v="-29"/>
    <m/>
  </r>
  <r>
    <n v="205001157"/>
    <x v="238"/>
    <x v="1"/>
    <m/>
    <x v="1"/>
    <x v="17"/>
    <x v="11"/>
    <n v="86.55"/>
    <s v="Vicky Allen"/>
    <x v="1"/>
    <m/>
    <m/>
    <m/>
    <m/>
    <m/>
    <m/>
    <m/>
    <m/>
    <m/>
    <n v="0"/>
    <n v="0"/>
    <n v="0"/>
    <n v="0"/>
    <n v="0"/>
    <n v="0"/>
    <n v="0"/>
    <n v="0"/>
    <n v="0"/>
    <n v="0"/>
    <m/>
    <n v="0"/>
    <n v="0"/>
    <n v="0"/>
    <n v="0"/>
    <m/>
    <n v="0"/>
    <n v="40"/>
    <n v="24"/>
    <n v="29"/>
    <m/>
  </r>
  <r>
    <n v="205001157"/>
    <x v="238"/>
    <x v="1"/>
    <m/>
    <x v="1"/>
    <x v="17"/>
    <x v="11"/>
    <n v="86.55"/>
    <s v="Vicky Allen"/>
    <x v="2"/>
    <m/>
    <m/>
    <m/>
    <m/>
    <m/>
    <m/>
    <m/>
    <m/>
    <m/>
    <n v="0"/>
    <n v="0"/>
    <n v="0"/>
    <n v="0"/>
    <n v="0"/>
    <n v="0"/>
    <n v="0"/>
    <n v="0"/>
    <n v="0"/>
    <n v="0"/>
    <n v="0"/>
    <n v="0"/>
    <n v="0"/>
    <n v="0"/>
    <n v="0"/>
    <n v="0"/>
    <n v="0"/>
    <n v="0"/>
    <n v="0"/>
    <n v="0"/>
    <n v="0"/>
  </r>
  <r>
    <n v="205001157"/>
    <x v="238"/>
    <x v="1"/>
    <m/>
    <x v="1"/>
    <x v="17"/>
    <x v="11"/>
    <n v="86.55"/>
    <s v="Vicky Allen"/>
    <x v="3"/>
    <n v="0"/>
    <n v="0"/>
    <n v="0"/>
    <n v="0"/>
    <m/>
    <n v="0"/>
    <n v="0"/>
    <n v="0"/>
    <n v="0"/>
    <m/>
    <n v="0"/>
    <n v="0"/>
    <n v="0"/>
    <n v="0"/>
    <n v="0"/>
    <n v="0"/>
    <n v="0"/>
    <n v="0"/>
    <n v="0"/>
    <n v="0"/>
    <n v="0"/>
    <n v="0"/>
    <n v="0"/>
    <n v="0"/>
    <n v="0"/>
    <n v="0"/>
    <n v="0"/>
    <n v="0"/>
    <n v="0"/>
    <n v="0"/>
  </r>
  <r>
    <n v="205001157"/>
    <x v="238"/>
    <x v="1"/>
    <m/>
    <x v="1"/>
    <x v="17"/>
    <x v="11"/>
    <n v="86.55"/>
    <s v="Vicky Allen"/>
    <x v="4"/>
    <m/>
    <m/>
    <m/>
    <m/>
    <m/>
    <m/>
    <m/>
    <m/>
    <m/>
    <n v="0"/>
    <n v="0"/>
    <n v="0"/>
    <n v="0"/>
    <n v="0"/>
    <n v="0"/>
    <n v="0"/>
    <n v="0"/>
    <n v="0"/>
    <n v="0"/>
    <n v="0"/>
    <n v="0"/>
    <n v="0"/>
    <n v="0"/>
    <n v="0"/>
    <n v="0"/>
    <n v="0"/>
    <n v="0"/>
    <n v="0"/>
    <n v="0"/>
    <n v="0"/>
  </r>
  <r>
    <n v="205001157"/>
    <x v="238"/>
    <x v="1"/>
    <m/>
    <x v="1"/>
    <x v="17"/>
    <x v="11"/>
    <n v="86.55"/>
    <s v="Vicky Allen"/>
    <x v="5"/>
    <n v="0"/>
    <n v="0"/>
    <n v="0"/>
    <n v="0"/>
    <m/>
    <n v="0"/>
    <n v="0"/>
    <n v="0"/>
    <n v="0"/>
    <n v="0"/>
    <n v="0"/>
    <n v="0"/>
    <n v="0"/>
    <n v="0"/>
    <n v="0"/>
    <n v="0"/>
    <n v="0"/>
    <n v="0"/>
    <n v="0"/>
    <n v="0"/>
    <n v="0"/>
    <n v="0"/>
    <n v="0"/>
    <n v="0"/>
    <n v="0"/>
    <n v="0"/>
    <n v="25"/>
    <n v="24"/>
    <n v="29"/>
    <n v="0"/>
  </r>
  <r>
    <n v="205001157"/>
    <x v="238"/>
    <x v="1"/>
    <m/>
    <x v="1"/>
    <x v="17"/>
    <x v="11"/>
    <n v="86.55"/>
    <s v="Vicky Allen"/>
    <x v="6"/>
    <n v="0"/>
    <n v="0"/>
    <n v="0"/>
    <n v="0"/>
    <n v="0"/>
    <n v="0"/>
    <n v="0"/>
    <n v="0"/>
    <n v="0"/>
    <n v="0"/>
    <n v="0"/>
    <n v="0"/>
    <n v="0"/>
    <n v="0"/>
    <n v="0"/>
    <n v="0"/>
    <n v="0"/>
    <n v="0"/>
    <n v="0"/>
    <n v="0"/>
    <n v="0"/>
    <n v="0"/>
    <n v="0"/>
    <n v="0"/>
    <m/>
    <n v="0"/>
    <n v="0"/>
    <n v="0"/>
    <n v="0"/>
    <m/>
  </r>
  <r>
    <n v="205001157"/>
    <x v="238"/>
    <x v="1"/>
    <m/>
    <x v="1"/>
    <x v="17"/>
    <x v="11"/>
    <n v="86.55"/>
    <s v="Vicky Allen"/>
    <x v="7"/>
    <m/>
    <m/>
    <m/>
    <m/>
    <m/>
    <m/>
    <m/>
    <m/>
    <m/>
    <m/>
    <m/>
    <m/>
    <m/>
    <m/>
    <m/>
    <n v="0"/>
    <n v="0"/>
    <n v="0"/>
    <n v="0"/>
    <n v="0"/>
    <n v="0"/>
    <n v="0"/>
    <n v="0"/>
    <n v="0"/>
    <n v="0"/>
    <n v="0"/>
    <n v="0"/>
    <n v="0"/>
    <n v="0"/>
    <n v="0"/>
  </r>
  <r>
    <n v="205001157"/>
    <x v="238"/>
    <x v="1"/>
    <m/>
    <x v="1"/>
    <x v="17"/>
    <x v="11"/>
    <n v="86.55"/>
    <s v="Vicky Allen"/>
    <x v="8"/>
    <n v="0"/>
    <n v="0"/>
    <n v="0"/>
    <n v="0"/>
    <m/>
    <n v="0"/>
    <n v="0"/>
    <n v="0"/>
    <n v="0"/>
    <n v="0"/>
    <n v="0"/>
    <n v="0"/>
    <n v="0"/>
    <n v="0"/>
    <n v="0"/>
    <n v="0"/>
    <n v="0"/>
    <n v="0"/>
    <n v="0"/>
    <m/>
    <n v="0"/>
    <n v="0"/>
    <n v="0"/>
    <n v="0"/>
    <m/>
    <n v="0"/>
    <n v="-25"/>
    <n v="-49"/>
    <n v="-78"/>
    <m/>
  </r>
  <r>
    <n v="205001157"/>
    <x v="238"/>
    <x v="1"/>
    <m/>
    <x v="1"/>
    <x v="17"/>
    <x v="11"/>
    <n v="86.55"/>
    <s v="Vicky Allen"/>
    <x v="9"/>
    <n v="0"/>
    <n v="0"/>
    <n v="0"/>
    <n v="0"/>
    <m/>
    <n v="0"/>
    <n v="0"/>
    <n v="0"/>
    <n v="0"/>
    <n v="0"/>
    <n v="0"/>
    <n v="0"/>
    <n v="0"/>
    <n v="0"/>
    <n v="0"/>
    <n v="0"/>
    <n v="0"/>
    <n v="0"/>
    <n v="0"/>
    <m/>
    <n v="0"/>
    <n v="0"/>
    <n v="0"/>
    <n v="0"/>
    <m/>
    <n v="0"/>
    <n v="15"/>
    <n v="15"/>
    <n v="15"/>
    <m/>
  </r>
  <r>
    <n v="205001157"/>
    <x v="238"/>
    <x v="1"/>
    <m/>
    <x v="1"/>
    <x v="17"/>
    <x v="11"/>
    <n v="86.55"/>
    <s v="Vicky Allen"/>
    <x v="10"/>
    <n v="0"/>
    <n v="0"/>
    <n v="0"/>
    <n v="0"/>
    <n v="0"/>
    <n v="0"/>
    <n v="0"/>
    <n v="0"/>
    <n v="0"/>
    <n v="0"/>
    <n v="0"/>
    <n v="0"/>
    <n v="0"/>
    <n v="0"/>
    <n v="0"/>
    <n v="0"/>
    <n v="0"/>
    <n v="0"/>
    <n v="0"/>
    <m/>
    <n v="0"/>
    <n v="0"/>
    <n v="0"/>
    <n v="0"/>
    <m/>
    <n v="0"/>
    <n v="1298.25"/>
    <n v="1298.25"/>
    <n v="1298.25"/>
    <m/>
  </r>
  <r>
    <n v="205001157"/>
    <x v="238"/>
    <x v="1"/>
    <m/>
    <x v="1"/>
    <x v="17"/>
    <x v="11"/>
    <n v="86.55"/>
    <s v="Vicky Allen"/>
    <x v="11"/>
    <m/>
    <m/>
    <m/>
    <m/>
    <m/>
    <m/>
    <m/>
    <m/>
    <m/>
    <n v="0"/>
    <n v="0"/>
    <n v="0"/>
    <n v="0"/>
    <n v="0"/>
    <n v="0"/>
    <n v="0"/>
    <n v="0"/>
    <n v="0"/>
    <n v="0"/>
    <m/>
    <n v="0"/>
    <n v="0"/>
    <n v="0"/>
    <n v="0"/>
    <m/>
    <n v="0"/>
    <n v="0"/>
    <n v="0"/>
    <n v="0"/>
    <m/>
  </r>
  <r>
    <n v="205001157"/>
    <x v="238"/>
    <x v="1"/>
    <m/>
    <x v="1"/>
    <x v="17"/>
    <x v="11"/>
    <n v="86.55"/>
    <s v="Vicky Allen"/>
    <x v="12"/>
    <m/>
    <m/>
    <m/>
    <m/>
    <m/>
    <m/>
    <m/>
    <m/>
    <m/>
    <m/>
    <n v="0"/>
    <n v="0"/>
    <n v="0"/>
    <n v="0"/>
    <n v="0"/>
    <n v="0"/>
    <n v="0"/>
    <n v="0"/>
    <n v="0"/>
    <n v="0"/>
    <n v="0"/>
    <n v="0"/>
    <n v="0"/>
    <n v="0"/>
    <n v="0"/>
    <n v="0"/>
    <n v="40"/>
    <n v="24"/>
    <n v="29"/>
    <n v="0"/>
  </r>
  <r>
    <n v="205001155"/>
    <x v="239"/>
    <x v="1"/>
    <m/>
    <x v="1"/>
    <x v="17"/>
    <x v="11"/>
    <n v="127.45"/>
    <s v="Vicky Allen"/>
    <x v="0"/>
    <m/>
    <m/>
    <m/>
    <m/>
    <m/>
    <m/>
    <m/>
    <m/>
    <m/>
    <n v="0"/>
    <n v="0"/>
    <n v="0"/>
    <n v="0"/>
    <n v="0"/>
    <n v="0"/>
    <n v="0"/>
    <n v="0"/>
    <n v="0"/>
    <n v="0"/>
    <m/>
    <n v="0"/>
    <n v="0"/>
    <n v="0"/>
    <n v="0"/>
    <m/>
    <n v="0"/>
    <n v="-25"/>
    <n v="-13"/>
    <n v="-15"/>
    <m/>
  </r>
  <r>
    <n v="205001155"/>
    <x v="239"/>
    <x v="1"/>
    <m/>
    <x v="1"/>
    <x v="17"/>
    <x v="11"/>
    <n v="127.45"/>
    <s v="Vicky Allen"/>
    <x v="1"/>
    <m/>
    <m/>
    <m/>
    <m/>
    <m/>
    <m/>
    <m/>
    <m/>
    <m/>
    <n v="0"/>
    <n v="0"/>
    <n v="0"/>
    <n v="0"/>
    <n v="0"/>
    <n v="0"/>
    <n v="0"/>
    <n v="0"/>
    <n v="0"/>
    <n v="0"/>
    <m/>
    <n v="0"/>
    <n v="0"/>
    <n v="0"/>
    <n v="0"/>
    <m/>
    <n v="0"/>
    <n v="25"/>
    <n v="13"/>
    <n v="15"/>
    <m/>
  </r>
  <r>
    <n v="205001155"/>
    <x v="239"/>
    <x v="1"/>
    <m/>
    <x v="1"/>
    <x v="17"/>
    <x v="11"/>
    <n v="127.45"/>
    <s v="Vicky Allen"/>
    <x v="2"/>
    <m/>
    <m/>
    <m/>
    <m/>
    <m/>
    <m/>
    <m/>
    <m/>
    <m/>
    <n v="0"/>
    <n v="0"/>
    <n v="0"/>
    <n v="0"/>
    <n v="0"/>
    <n v="0"/>
    <n v="0"/>
    <n v="0"/>
    <n v="0"/>
    <n v="0"/>
    <n v="0"/>
    <n v="0"/>
    <n v="0"/>
    <n v="0"/>
    <n v="0"/>
    <n v="0"/>
    <n v="0"/>
    <n v="0"/>
    <n v="0"/>
    <n v="0"/>
    <n v="0"/>
  </r>
  <r>
    <n v="205001155"/>
    <x v="239"/>
    <x v="1"/>
    <m/>
    <x v="1"/>
    <x v="17"/>
    <x v="11"/>
    <n v="127.45"/>
    <s v="Vicky Allen"/>
    <x v="3"/>
    <n v="0"/>
    <n v="0"/>
    <n v="0"/>
    <n v="0"/>
    <m/>
    <n v="0"/>
    <n v="0"/>
    <n v="0"/>
    <n v="0"/>
    <m/>
    <n v="0"/>
    <n v="0"/>
    <n v="0"/>
    <n v="0"/>
    <n v="0"/>
    <n v="0"/>
    <n v="0"/>
    <n v="0"/>
    <n v="0"/>
    <n v="0"/>
    <n v="0"/>
    <n v="0"/>
    <n v="0"/>
    <n v="0"/>
    <n v="0"/>
    <n v="0"/>
    <n v="0"/>
    <n v="0"/>
    <n v="0"/>
    <n v="0"/>
  </r>
  <r>
    <n v="205001155"/>
    <x v="239"/>
    <x v="1"/>
    <m/>
    <x v="1"/>
    <x v="17"/>
    <x v="11"/>
    <n v="127.45"/>
    <s v="Vicky Allen"/>
    <x v="4"/>
    <m/>
    <m/>
    <m/>
    <m/>
    <m/>
    <m/>
    <m/>
    <m/>
    <m/>
    <n v="0"/>
    <n v="0"/>
    <n v="0"/>
    <n v="0"/>
    <n v="0"/>
    <n v="0"/>
    <n v="0"/>
    <n v="0"/>
    <n v="0"/>
    <n v="0"/>
    <n v="0"/>
    <n v="0"/>
    <n v="0"/>
    <n v="0"/>
    <n v="0"/>
    <n v="0"/>
    <n v="0"/>
    <n v="0"/>
    <n v="0"/>
    <n v="0"/>
    <n v="0"/>
  </r>
  <r>
    <n v="205001155"/>
    <x v="239"/>
    <x v="1"/>
    <m/>
    <x v="1"/>
    <x v="17"/>
    <x v="11"/>
    <n v="127.45"/>
    <s v="Vicky Allen"/>
    <x v="5"/>
    <n v="0"/>
    <n v="0"/>
    <n v="0"/>
    <n v="0"/>
    <m/>
    <n v="0"/>
    <n v="0"/>
    <n v="0"/>
    <n v="0"/>
    <n v="0"/>
    <n v="0"/>
    <n v="0"/>
    <n v="0"/>
    <n v="0"/>
    <n v="0"/>
    <n v="0"/>
    <n v="0"/>
    <n v="0"/>
    <n v="0"/>
    <n v="0"/>
    <n v="0"/>
    <n v="0"/>
    <n v="0"/>
    <n v="0"/>
    <n v="0"/>
    <n v="0"/>
    <n v="13.157894736842104"/>
    <n v="12.631578947368421"/>
    <n v="15.263157894736841"/>
    <n v="0"/>
  </r>
  <r>
    <n v="205001155"/>
    <x v="239"/>
    <x v="1"/>
    <m/>
    <x v="1"/>
    <x v="17"/>
    <x v="11"/>
    <n v="127.45"/>
    <s v="Vicky Allen"/>
    <x v="6"/>
    <n v="0"/>
    <n v="0"/>
    <n v="0"/>
    <n v="0"/>
    <n v="0"/>
    <n v="0"/>
    <n v="0"/>
    <n v="0"/>
    <n v="0"/>
    <n v="0"/>
    <n v="0"/>
    <n v="0"/>
    <n v="0"/>
    <n v="0"/>
    <n v="0"/>
    <n v="0"/>
    <n v="0"/>
    <n v="0"/>
    <n v="0"/>
    <n v="0"/>
    <n v="0"/>
    <n v="0"/>
    <n v="0"/>
    <n v="0"/>
    <m/>
    <n v="0"/>
    <n v="0"/>
    <n v="0"/>
    <n v="0"/>
    <m/>
  </r>
  <r>
    <n v="205001155"/>
    <x v="239"/>
    <x v="1"/>
    <m/>
    <x v="1"/>
    <x v="17"/>
    <x v="11"/>
    <n v="127.45"/>
    <s v="Vicky Allen"/>
    <x v="7"/>
    <m/>
    <m/>
    <m/>
    <m/>
    <m/>
    <m/>
    <m/>
    <m/>
    <m/>
    <m/>
    <m/>
    <m/>
    <m/>
    <m/>
    <m/>
    <n v="0"/>
    <n v="0"/>
    <n v="0"/>
    <n v="0"/>
    <n v="0"/>
    <n v="0"/>
    <n v="0"/>
    <n v="0"/>
    <n v="0"/>
    <n v="0"/>
    <n v="0"/>
    <n v="0"/>
    <n v="0"/>
    <n v="0"/>
    <n v="0"/>
  </r>
  <r>
    <n v="205001155"/>
    <x v="239"/>
    <x v="1"/>
    <m/>
    <x v="1"/>
    <x v="17"/>
    <x v="11"/>
    <n v="127.45"/>
    <s v="Vicky Allen"/>
    <x v="8"/>
    <n v="0"/>
    <n v="0"/>
    <n v="0"/>
    <n v="0"/>
    <m/>
    <n v="0"/>
    <n v="0"/>
    <n v="0"/>
    <n v="0"/>
    <n v="0"/>
    <n v="0"/>
    <n v="0"/>
    <n v="0"/>
    <n v="0"/>
    <n v="0"/>
    <n v="0"/>
    <n v="0"/>
    <n v="0"/>
    <n v="0"/>
    <m/>
    <n v="0"/>
    <n v="0"/>
    <n v="0"/>
    <n v="0"/>
    <m/>
    <n v="0"/>
    <n v="-13.157894736842104"/>
    <n v="-25.789473684210527"/>
    <n v="-41.05263157894737"/>
    <m/>
  </r>
  <r>
    <n v="205001155"/>
    <x v="239"/>
    <x v="1"/>
    <m/>
    <x v="1"/>
    <x v="17"/>
    <x v="11"/>
    <n v="127.45"/>
    <s v="Vicky Allen"/>
    <x v="9"/>
    <n v="0"/>
    <n v="0"/>
    <n v="0"/>
    <n v="0"/>
    <m/>
    <n v="0"/>
    <n v="0"/>
    <n v="0"/>
    <n v="0"/>
    <n v="0"/>
    <n v="0"/>
    <n v="0"/>
    <n v="0"/>
    <n v="0"/>
    <n v="0"/>
    <n v="0"/>
    <n v="0"/>
    <n v="0"/>
    <n v="0"/>
    <m/>
    <n v="0"/>
    <n v="0"/>
    <n v="0"/>
    <n v="0"/>
    <m/>
    <n v="0"/>
    <n v="11.842105263157896"/>
    <n v="12.210526315789476"/>
    <n v="11.947368421052635"/>
    <m/>
  </r>
  <r>
    <n v="205001155"/>
    <x v="239"/>
    <x v="1"/>
    <m/>
    <x v="1"/>
    <x v="17"/>
    <x v="11"/>
    <n v="127.45"/>
    <s v="Vicky Allen"/>
    <x v="10"/>
    <n v="0"/>
    <n v="0"/>
    <n v="0"/>
    <n v="0"/>
    <n v="0"/>
    <n v="0"/>
    <n v="0"/>
    <n v="0"/>
    <n v="0"/>
    <n v="0"/>
    <n v="0"/>
    <n v="0"/>
    <n v="0"/>
    <n v="0"/>
    <n v="0"/>
    <n v="0"/>
    <n v="0"/>
    <n v="0"/>
    <n v="0"/>
    <m/>
    <n v="0"/>
    <n v="0"/>
    <n v="0"/>
    <n v="0"/>
    <m/>
    <n v="0"/>
    <n v="1509.2763157894738"/>
    <n v="1556.2315789473687"/>
    <n v="1522.6921052631585"/>
    <m/>
  </r>
  <r>
    <n v="205001155"/>
    <x v="239"/>
    <x v="1"/>
    <m/>
    <x v="1"/>
    <x v="17"/>
    <x v="11"/>
    <n v="127.45"/>
    <s v="Vicky Allen"/>
    <x v="11"/>
    <m/>
    <m/>
    <m/>
    <m/>
    <m/>
    <m/>
    <m/>
    <m/>
    <m/>
    <n v="0"/>
    <n v="0"/>
    <n v="0"/>
    <n v="0"/>
    <n v="0"/>
    <n v="0"/>
    <n v="0"/>
    <n v="0"/>
    <n v="0"/>
    <n v="0"/>
    <m/>
    <n v="0"/>
    <n v="0"/>
    <n v="0"/>
    <n v="0"/>
    <m/>
    <n v="0"/>
    <n v="0"/>
    <n v="0"/>
    <n v="0"/>
    <m/>
  </r>
  <r>
    <n v="205001155"/>
    <x v="239"/>
    <x v="1"/>
    <m/>
    <x v="1"/>
    <x v="17"/>
    <x v="11"/>
    <n v="127.45"/>
    <s v="Vicky Allen"/>
    <x v="12"/>
    <m/>
    <m/>
    <m/>
    <m/>
    <m/>
    <m/>
    <m/>
    <m/>
    <m/>
    <m/>
    <n v="0"/>
    <n v="0"/>
    <n v="0"/>
    <n v="0"/>
    <n v="0"/>
    <n v="0"/>
    <n v="0"/>
    <n v="0"/>
    <n v="0"/>
    <n v="0"/>
    <n v="0"/>
    <n v="0"/>
    <n v="0"/>
    <n v="0"/>
    <n v="0"/>
    <n v="0"/>
    <n v="25"/>
    <n v="13"/>
    <n v="15"/>
    <n v="0"/>
  </r>
  <r>
    <n v="205001166"/>
    <x v="240"/>
    <x v="1"/>
    <m/>
    <x v="1"/>
    <x v="17"/>
    <x v="11"/>
    <n v="1391.92"/>
    <s v="Linda Trautwein"/>
    <x v="0"/>
    <m/>
    <m/>
    <m/>
    <m/>
    <m/>
    <m/>
    <m/>
    <m/>
    <m/>
    <n v="0"/>
    <n v="0"/>
    <n v="0"/>
    <n v="0"/>
    <n v="0"/>
    <n v="0"/>
    <n v="0"/>
    <n v="0"/>
    <n v="0"/>
    <n v="0"/>
    <m/>
    <n v="0"/>
    <n v="0"/>
    <n v="0"/>
    <n v="0"/>
    <m/>
    <n v="0"/>
    <n v="-35"/>
    <n v="-24"/>
    <n v="-29"/>
    <m/>
  </r>
  <r>
    <n v="205001166"/>
    <x v="240"/>
    <x v="1"/>
    <m/>
    <x v="1"/>
    <x v="17"/>
    <x v="11"/>
    <n v="1391.92"/>
    <s v="Linda Trautwein"/>
    <x v="1"/>
    <m/>
    <m/>
    <m/>
    <m/>
    <m/>
    <m/>
    <m/>
    <m/>
    <m/>
    <n v="0"/>
    <n v="0"/>
    <n v="0"/>
    <n v="0"/>
    <n v="0"/>
    <n v="0"/>
    <n v="0"/>
    <n v="0"/>
    <n v="0"/>
    <n v="0"/>
    <m/>
    <n v="0"/>
    <n v="0"/>
    <n v="0"/>
    <n v="0"/>
    <m/>
    <n v="0"/>
    <n v="35"/>
    <n v="24"/>
    <n v="29"/>
    <m/>
  </r>
  <r>
    <n v="205001166"/>
    <x v="240"/>
    <x v="1"/>
    <m/>
    <x v="1"/>
    <x v="17"/>
    <x v="11"/>
    <n v="1391.92"/>
    <s v="Linda Trautwein"/>
    <x v="2"/>
    <m/>
    <m/>
    <m/>
    <m/>
    <m/>
    <m/>
    <m/>
    <m/>
    <m/>
    <n v="0"/>
    <n v="0"/>
    <n v="0"/>
    <n v="0"/>
    <n v="0"/>
    <n v="0"/>
    <n v="0"/>
    <n v="0"/>
    <n v="0"/>
    <n v="0"/>
    <n v="0"/>
    <n v="0"/>
    <n v="0"/>
    <n v="0"/>
    <n v="0"/>
    <n v="0"/>
    <n v="0"/>
    <n v="0"/>
    <n v="0"/>
    <n v="0"/>
    <n v="0"/>
  </r>
  <r>
    <n v="205001166"/>
    <x v="240"/>
    <x v="1"/>
    <m/>
    <x v="1"/>
    <x v="17"/>
    <x v="11"/>
    <n v="1391.92"/>
    <s v="Linda Trautwein"/>
    <x v="3"/>
    <n v="0"/>
    <n v="0"/>
    <n v="0"/>
    <n v="0"/>
    <m/>
    <n v="0"/>
    <n v="0"/>
    <n v="0"/>
    <n v="0"/>
    <m/>
    <n v="0"/>
    <n v="0"/>
    <n v="0"/>
    <n v="0"/>
    <n v="0"/>
    <n v="0"/>
    <n v="0"/>
    <n v="0"/>
    <n v="0"/>
    <n v="0"/>
    <n v="0"/>
    <n v="0"/>
    <n v="0"/>
    <n v="0"/>
    <n v="0"/>
    <n v="0"/>
    <n v="0"/>
    <n v="0"/>
    <n v="0"/>
    <n v="0"/>
  </r>
  <r>
    <n v="205001166"/>
    <x v="240"/>
    <x v="1"/>
    <m/>
    <x v="1"/>
    <x v="17"/>
    <x v="11"/>
    <n v="1391.92"/>
    <s v="Linda Trautwein"/>
    <x v="4"/>
    <m/>
    <m/>
    <m/>
    <m/>
    <m/>
    <m/>
    <m/>
    <m/>
    <m/>
    <n v="0"/>
    <n v="0"/>
    <n v="0"/>
    <n v="0"/>
    <n v="0"/>
    <n v="0"/>
    <n v="0"/>
    <n v="0"/>
    <n v="0"/>
    <n v="0"/>
    <n v="0"/>
    <n v="0"/>
    <n v="0"/>
    <n v="0"/>
    <n v="0"/>
    <n v="0"/>
    <n v="0"/>
    <n v="0"/>
    <n v="0"/>
    <n v="0"/>
    <n v="0"/>
  </r>
  <r>
    <n v="205001166"/>
    <x v="240"/>
    <x v="1"/>
    <m/>
    <x v="1"/>
    <x v="17"/>
    <x v="11"/>
    <n v="1391.92"/>
    <s v="Linda Trautwein"/>
    <x v="5"/>
    <n v="0"/>
    <n v="0"/>
    <n v="0"/>
    <n v="0"/>
    <m/>
    <n v="0"/>
    <n v="0"/>
    <n v="0"/>
    <n v="0"/>
    <n v="0"/>
    <n v="0"/>
    <n v="0"/>
    <n v="0"/>
    <n v="0"/>
    <n v="0"/>
    <n v="0"/>
    <n v="0"/>
    <n v="0"/>
    <n v="0"/>
    <n v="0"/>
    <n v="0"/>
    <n v="0"/>
    <n v="0"/>
    <n v="0"/>
    <n v="0"/>
    <n v="0"/>
    <n v="25"/>
    <n v="24"/>
    <n v="29"/>
    <n v="0"/>
  </r>
  <r>
    <n v="205001166"/>
    <x v="240"/>
    <x v="1"/>
    <m/>
    <x v="1"/>
    <x v="17"/>
    <x v="11"/>
    <n v="1391.92"/>
    <s v="Linda Trautwein"/>
    <x v="6"/>
    <n v="0"/>
    <n v="0"/>
    <n v="0"/>
    <n v="0"/>
    <n v="0"/>
    <n v="0"/>
    <n v="0"/>
    <n v="0"/>
    <n v="0"/>
    <n v="0"/>
    <n v="0"/>
    <n v="0"/>
    <n v="0"/>
    <n v="0"/>
    <n v="0"/>
    <n v="0"/>
    <n v="0"/>
    <n v="0"/>
    <n v="0"/>
    <n v="0"/>
    <n v="0"/>
    <n v="0"/>
    <n v="0"/>
    <n v="0"/>
    <m/>
    <n v="0"/>
    <n v="0"/>
    <n v="0"/>
    <n v="0"/>
    <m/>
  </r>
  <r>
    <n v="205001166"/>
    <x v="240"/>
    <x v="1"/>
    <m/>
    <x v="1"/>
    <x v="17"/>
    <x v="11"/>
    <n v="1391.92"/>
    <s v="Linda Trautwein"/>
    <x v="7"/>
    <m/>
    <m/>
    <m/>
    <m/>
    <m/>
    <m/>
    <m/>
    <m/>
    <m/>
    <m/>
    <m/>
    <m/>
    <m/>
    <m/>
    <m/>
    <n v="0"/>
    <n v="0"/>
    <n v="0"/>
    <n v="0"/>
    <n v="0"/>
    <n v="0"/>
    <n v="0"/>
    <n v="0"/>
    <n v="0"/>
    <n v="0"/>
    <n v="0"/>
    <n v="0"/>
    <n v="0"/>
    <n v="0"/>
    <n v="0"/>
  </r>
  <r>
    <n v="205001166"/>
    <x v="240"/>
    <x v="1"/>
    <m/>
    <x v="1"/>
    <x v="17"/>
    <x v="11"/>
    <n v="1391.92"/>
    <s v="Linda Trautwein"/>
    <x v="8"/>
    <n v="0"/>
    <n v="0"/>
    <n v="0"/>
    <n v="0"/>
    <m/>
    <n v="0"/>
    <n v="0"/>
    <n v="0"/>
    <n v="0"/>
    <n v="0"/>
    <n v="0"/>
    <n v="0"/>
    <n v="0"/>
    <n v="0"/>
    <n v="0"/>
    <n v="0"/>
    <n v="0"/>
    <n v="0"/>
    <n v="0"/>
    <m/>
    <n v="0"/>
    <n v="0"/>
    <n v="0"/>
    <n v="0"/>
    <m/>
    <n v="0"/>
    <n v="-25"/>
    <n v="-49"/>
    <n v="-78"/>
    <m/>
  </r>
  <r>
    <n v="205001166"/>
    <x v="240"/>
    <x v="1"/>
    <m/>
    <x v="1"/>
    <x v="17"/>
    <x v="11"/>
    <n v="1391.92"/>
    <s v="Linda Trautwein"/>
    <x v="9"/>
    <n v="0"/>
    <n v="0"/>
    <n v="0"/>
    <n v="0"/>
    <m/>
    <n v="0"/>
    <n v="0"/>
    <n v="0"/>
    <n v="0"/>
    <n v="0"/>
    <n v="0"/>
    <n v="0"/>
    <n v="0"/>
    <n v="0"/>
    <n v="0"/>
    <n v="0"/>
    <n v="0"/>
    <n v="0"/>
    <n v="0"/>
    <m/>
    <n v="0"/>
    <n v="0"/>
    <n v="0"/>
    <n v="0"/>
    <m/>
    <n v="0"/>
    <n v="10"/>
    <n v="10"/>
    <n v="10"/>
    <m/>
  </r>
  <r>
    <n v="205001166"/>
    <x v="240"/>
    <x v="1"/>
    <m/>
    <x v="1"/>
    <x v="17"/>
    <x v="11"/>
    <n v="1391.92"/>
    <s v="Linda Trautwein"/>
    <x v="10"/>
    <n v="0"/>
    <n v="0"/>
    <n v="0"/>
    <n v="0"/>
    <n v="0"/>
    <n v="0"/>
    <n v="0"/>
    <n v="0"/>
    <n v="0"/>
    <n v="0"/>
    <n v="0"/>
    <n v="0"/>
    <n v="0"/>
    <n v="0"/>
    <n v="0"/>
    <n v="0"/>
    <n v="0"/>
    <n v="0"/>
    <n v="0"/>
    <m/>
    <n v="0"/>
    <n v="0"/>
    <n v="0"/>
    <n v="0"/>
    <m/>
    <n v="0"/>
    <n v="13919.2"/>
    <n v="13919.2"/>
    <n v="13919.2"/>
    <m/>
  </r>
  <r>
    <n v="205001166"/>
    <x v="240"/>
    <x v="1"/>
    <m/>
    <x v="1"/>
    <x v="17"/>
    <x v="11"/>
    <n v="1391.92"/>
    <s v="Linda Trautwein"/>
    <x v="11"/>
    <m/>
    <m/>
    <m/>
    <m/>
    <m/>
    <m/>
    <m/>
    <m/>
    <m/>
    <n v="0"/>
    <n v="0"/>
    <n v="0"/>
    <n v="0"/>
    <n v="0"/>
    <n v="0"/>
    <n v="0"/>
    <n v="0"/>
    <n v="0"/>
    <n v="0"/>
    <m/>
    <n v="0"/>
    <n v="0"/>
    <n v="0"/>
    <n v="0"/>
    <m/>
    <n v="0"/>
    <n v="0"/>
    <n v="0"/>
    <n v="0"/>
    <m/>
  </r>
  <r>
    <n v="205001166"/>
    <x v="240"/>
    <x v="1"/>
    <m/>
    <x v="1"/>
    <x v="17"/>
    <x v="11"/>
    <n v="1391.92"/>
    <s v="Linda Trautwein"/>
    <x v="12"/>
    <m/>
    <m/>
    <m/>
    <m/>
    <m/>
    <m/>
    <m/>
    <m/>
    <m/>
    <m/>
    <n v="0"/>
    <n v="0"/>
    <n v="0"/>
    <n v="0"/>
    <n v="0"/>
    <n v="0"/>
    <n v="0"/>
    <n v="0"/>
    <n v="0"/>
    <n v="0"/>
    <n v="0"/>
    <n v="0"/>
    <n v="0"/>
    <n v="0"/>
    <n v="0"/>
    <n v="0"/>
    <n v="35"/>
    <n v="24"/>
    <n v="29"/>
    <n v="0"/>
  </r>
  <r>
    <n v="205001161"/>
    <x v="241"/>
    <x v="1"/>
    <m/>
    <x v="1"/>
    <x v="17"/>
    <x v="11"/>
    <n v="1391.91"/>
    <s v="Linda Trautwein"/>
    <x v="0"/>
    <m/>
    <m/>
    <m/>
    <m/>
    <m/>
    <m/>
    <m/>
    <m/>
    <m/>
    <n v="0"/>
    <n v="0"/>
    <n v="0"/>
    <n v="0"/>
    <n v="0"/>
    <n v="0"/>
    <n v="0"/>
    <n v="0"/>
    <n v="0"/>
    <n v="0"/>
    <m/>
    <n v="0"/>
    <n v="0"/>
    <n v="0"/>
    <n v="0"/>
    <m/>
    <n v="0"/>
    <n v="-20"/>
    <n v="-7"/>
    <n v="-10"/>
    <m/>
  </r>
  <r>
    <n v="205001161"/>
    <x v="241"/>
    <x v="1"/>
    <m/>
    <x v="1"/>
    <x v="17"/>
    <x v="11"/>
    <n v="1391.91"/>
    <s v="Linda Trautwein"/>
    <x v="1"/>
    <m/>
    <m/>
    <m/>
    <m/>
    <m/>
    <m/>
    <m/>
    <m/>
    <m/>
    <n v="0"/>
    <n v="0"/>
    <n v="0"/>
    <n v="0"/>
    <n v="0"/>
    <n v="0"/>
    <n v="0"/>
    <n v="0"/>
    <n v="0"/>
    <n v="0"/>
    <m/>
    <n v="0"/>
    <n v="0"/>
    <n v="0"/>
    <n v="0"/>
    <m/>
    <n v="0"/>
    <n v="20"/>
    <n v="7"/>
    <n v="10"/>
    <m/>
  </r>
  <r>
    <n v="205001161"/>
    <x v="241"/>
    <x v="1"/>
    <m/>
    <x v="1"/>
    <x v="17"/>
    <x v="11"/>
    <n v="1391.91"/>
    <s v="Linda Trautwein"/>
    <x v="2"/>
    <m/>
    <m/>
    <m/>
    <m/>
    <m/>
    <m/>
    <m/>
    <m/>
    <m/>
    <n v="0"/>
    <n v="0"/>
    <n v="0"/>
    <n v="0"/>
    <n v="0"/>
    <n v="0"/>
    <n v="0"/>
    <n v="0"/>
    <n v="0"/>
    <n v="0"/>
    <n v="0"/>
    <n v="0"/>
    <n v="0"/>
    <n v="0"/>
    <n v="0"/>
    <n v="0"/>
    <n v="0"/>
    <n v="0"/>
    <n v="0"/>
    <n v="0"/>
    <n v="0"/>
  </r>
  <r>
    <n v="205001161"/>
    <x v="241"/>
    <x v="1"/>
    <m/>
    <x v="1"/>
    <x v="17"/>
    <x v="11"/>
    <n v="1391.91"/>
    <s v="Linda Trautwein"/>
    <x v="3"/>
    <n v="0"/>
    <n v="0"/>
    <n v="0"/>
    <n v="0"/>
    <m/>
    <n v="0"/>
    <n v="0"/>
    <n v="0"/>
    <n v="0"/>
    <m/>
    <n v="0"/>
    <n v="0"/>
    <n v="0"/>
    <n v="0"/>
    <n v="0"/>
    <n v="0"/>
    <n v="0"/>
    <n v="0"/>
    <n v="0"/>
    <n v="0"/>
    <n v="0"/>
    <n v="0"/>
    <n v="0"/>
    <n v="0"/>
    <n v="0"/>
    <n v="0"/>
    <n v="0"/>
    <n v="0"/>
    <n v="0"/>
    <n v="0"/>
  </r>
  <r>
    <n v="205001161"/>
    <x v="241"/>
    <x v="1"/>
    <m/>
    <x v="1"/>
    <x v="17"/>
    <x v="11"/>
    <n v="1391.91"/>
    <s v="Linda Trautwein"/>
    <x v="4"/>
    <m/>
    <m/>
    <m/>
    <m/>
    <m/>
    <m/>
    <m/>
    <m/>
    <m/>
    <n v="0"/>
    <n v="0"/>
    <n v="0"/>
    <n v="0"/>
    <n v="0"/>
    <n v="0"/>
    <n v="0"/>
    <n v="0"/>
    <n v="0"/>
    <n v="0"/>
    <n v="0"/>
    <n v="0"/>
    <n v="0"/>
    <n v="0"/>
    <n v="0"/>
    <n v="0"/>
    <n v="0"/>
    <n v="0"/>
    <n v="0"/>
    <n v="0"/>
    <n v="0"/>
  </r>
  <r>
    <n v="205001161"/>
    <x v="241"/>
    <x v="1"/>
    <m/>
    <x v="1"/>
    <x v="17"/>
    <x v="11"/>
    <n v="1391.91"/>
    <s v="Linda Trautwein"/>
    <x v="5"/>
    <n v="0"/>
    <n v="0"/>
    <n v="0"/>
    <n v="0"/>
    <m/>
    <n v="0"/>
    <n v="0"/>
    <n v="0"/>
    <n v="0"/>
    <n v="0"/>
    <n v="0"/>
    <n v="0"/>
    <n v="0"/>
    <n v="0"/>
    <n v="0"/>
    <n v="0"/>
    <n v="0"/>
    <n v="0"/>
    <n v="0"/>
    <n v="0"/>
    <n v="0"/>
    <n v="0"/>
    <n v="0"/>
    <n v="0"/>
    <n v="0"/>
    <n v="0"/>
    <n v="7.6315789473684212"/>
    <n v="7.3263157894736839"/>
    <n v="8.8526315789473689"/>
    <n v="0"/>
  </r>
  <r>
    <n v="205001161"/>
    <x v="241"/>
    <x v="1"/>
    <m/>
    <x v="1"/>
    <x v="17"/>
    <x v="11"/>
    <n v="1391.91"/>
    <s v="Linda Trautwein"/>
    <x v="6"/>
    <n v="0"/>
    <n v="0"/>
    <n v="0"/>
    <n v="0"/>
    <n v="0"/>
    <n v="0"/>
    <n v="0"/>
    <n v="0"/>
    <n v="0"/>
    <n v="0"/>
    <n v="0"/>
    <n v="0"/>
    <n v="0"/>
    <n v="0"/>
    <n v="0"/>
    <n v="0"/>
    <n v="0"/>
    <n v="0"/>
    <n v="0"/>
    <n v="0"/>
    <n v="0"/>
    <n v="0"/>
    <n v="0"/>
    <n v="0"/>
    <m/>
    <n v="0"/>
    <n v="0"/>
    <n v="0"/>
    <n v="0"/>
    <m/>
  </r>
  <r>
    <n v="205001161"/>
    <x v="241"/>
    <x v="1"/>
    <m/>
    <x v="1"/>
    <x v="17"/>
    <x v="11"/>
    <n v="1391.91"/>
    <s v="Linda Trautwein"/>
    <x v="7"/>
    <m/>
    <m/>
    <m/>
    <m/>
    <m/>
    <m/>
    <m/>
    <m/>
    <m/>
    <m/>
    <m/>
    <m/>
    <m/>
    <m/>
    <m/>
    <n v="0"/>
    <n v="0"/>
    <n v="0"/>
    <n v="0"/>
    <n v="0"/>
    <n v="0"/>
    <n v="0"/>
    <n v="0"/>
    <n v="0"/>
    <n v="0"/>
    <n v="0"/>
    <n v="0"/>
    <n v="0"/>
    <n v="0"/>
    <n v="0"/>
  </r>
  <r>
    <n v="205001161"/>
    <x v="241"/>
    <x v="1"/>
    <m/>
    <x v="1"/>
    <x v="17"/>
    <x v="11"/>
    <n v="1391.91"/>
    <s v="Linda Trautwein"/>
    <x v="8"/>
    <n v="0"/>
    <n v="0"/>
    <n v="0"/>
    <n v="0"/>
    <m/>
    <n v="0"/>
    <n v="0"/>
    <n v="0"/>
    <n v="0"/>
    <n v="0"/>
    <n v="0"/>
    <n v="0"/>
    <n v="0"/>
    <n v="0"/>
    <n v="0"/>
    <n v="0"/>
    <n v="0"/>
    <n v="0"/>
    <n v="0"/>
    <m/>
    <n v="0"/>
    <n v="0"/>
    <n v="0"/>
    <n v="0"/>
    <m/>
    <n v="0"/>
    <n v="-7.6315789473684212"/>
    <n v="-14.957894736842105"/>
    <n v="-23.810526315789474"/>
    <m/>
  </r>
  <r>
    <n v="205001161"/>
    <x v="241"/>
    <x v="1"/>
    <m/>
    <x v="1"/>
    <x v="17"/>
    <x v="11"/>
    <n v="1391.91"/>
    <s v="Linda Trautwein"/>
    <x v="9"/>
    <n v="0"/>
    <n v="0"/>
    <n v="0"/>
    <n v="0"/>
    <m/>
    <n v="0"/>
    <n v="0"/>
    <n v="0"/>
    <n v="0"/>
    <n v="0"/>
    <n v="0"/>
    <n v="0"/>
    <n v="0"/>
    <n v="0"/>
    <n v="0"/>
    <n v="0"/>
    <n v="0"/>
    <n v="0"/>
    <n v="0"/>
    <m/>
    <n v="0"/>
    <n v="0"/>
    <n v="0"/>
    <n v="0"/>
    <m/>
    <n v="0"/>
    <n v="12.368421052631579"/>
    <n v="12.042105263157895"/>
    <n v="13.189473684210524"/>
    <m/>
  </r>
  <r>
    <n v="205001161"/>
    <x v="241"/>
    <x v="1"/>
    <m/>
    <x v="1"/>
    <x v="17"/>
    <x v="11"/>
    <n v="1391.91"/>
    <s v="Linda Trautwein"/>
    <x v="10"/>
    <n v="0"/>
    <n v="0"/>
    <n v="0"/>
    <n v="0"/>
    <n v="0"/>
    <n v="0"/>
    <n v="0"/>
    <n v="0"/>
    <n v="0"/>
    <n v="0"/>
    <n v="0"/>
    <n v="0"/>
    <n v="0"/>
    <n v="0"/>
    <n v="0"/>
    <n v="0"/>
    <n v="0"/>
    <n v="0"/>
    <n v="0"/>
    <m/>
    <n v="0"/>
    <n v="0"/>
    <n v="0"/>
    <n v="0"/>
    <m/>
    <n v="0"/>
    <n v="17215.728947368421"/>
    <n v="16761.526736842108"/>
    <n v="18358.560315789473"/>
    <m/>
  </r>
  <r>
    <n v="205001161"/>
    <x v="241"/>
    <x v="1"/>
    <m/>
    <x v="1"/>
    <x v="17"/>
    <x v="11"/>
    <n v="1391.91"/>
    <s v="Linda Trautwein"/>
    <x v="11"/>
    <m/>
    <m/>
    <m/>
    <m/>
    <m/>
    <m/>
    <m/>
    <m/>
    <m/>
    <n v="0"/>
    <n v="0"/>
    <n v="0"/>
    <n v="0"/>
    <n v="0"/>
    <n v="0"/>
    <n v="0"/>
    <n v="0"/>
    <n v="0"/>
    <n v="0"/>
    <m/>
    <n v="0"/>
    <n v="0"/>
    <n v="0"/>
    <n v="0"/>
    <m/>
    <n v="0"/>
    <n v="0"/>
    <n v="0"/>
    <n v="0"/>
    <m/>
  </r>
  <r>
    <n v="205001161"/>
    <x v="241"/>
    <x v="1"/>
    <m/>
    <x v="1"/>
    <x v="17"/>
    <x v="11"/>
    <n v="1391.91"/>
    <s v="Linda Trautwein"/>
    <x v="12"/>
    <m/>
    <m/>
    <m/>
    <m/>
    <m/>
    <m/>
    <m/>
    <m/>
    <m/>
    <m/>
    <n v="0"/>
    <n v="0"/>
    <n v="0"/>
    <n v="0"/>
    <n v="0"/>
    <n v="0"/>
    <n v="0"/>
    <n v="0"/>
    <n v="0"/>
    <n v="0"/>
    <n v="0"/>
    <n v="0"/>
    <n v="0"/>
    <n v="0"/>
    <n v="0"/>
    <n v="0"/>
    <n v="20"/>
    <n v="7"/>
    <n v="10"/>
    <n v="0"/>
  </r>
  <r>
    <s v="TBD"/>
    <x v="242"/>
    <x v="1"/>
    <m/>
    <x v="1"/>
    <x v="17"/>
    <x v="11"/>
    <n v="1391.91"/>
    <s v="Linda Trautwein"/>
    <x v="0"/>
    <m/>
    <m/>
    <m/>
    <m/>
    <m/>
    <m/>
    <m/>
    <m/>
    <m/>
    <n v="0"/>
    <n v="0"/>
    <n v="0"/>
    <n v="0"/>
    <n v="0"/>
    <n v="0"/>
    <n v="0"/>
    <n v="0"/>
    <n v="0"/>
    <n v="0"/>
    <m/>
    <n v="0"/>
    <n v="0"/>
    <n v="0"/>
    <n v="0"/>
    <m/>
    <n v="0"/>
    <n v="0"/>
    <n v="0"/>
    <n v="0"/>
    <m/>
  </r>
  <r>
    <s v="TBD"/>
    <x v="242"/>
    <x v="1"/>
    <m/>
    <x v="1"/>
    <x v="17"/>
    <x v="11"/>
    <n v="1391.91"/>
    <s v="Linda Trautwein"/>
    <x v="1"/>
    <m/>
    <m/>
    <m/>
    <m/>
    <m/>
    <m/>
    <m/>
    <m/>
    <m/>
    <n v="0"/>
    <n v="0"/>
    <n v="0"/>
    <n v="0"/>
    <n v="0"/>
    <n v="0"/>
    <n v="0"/>
    <n v="0"/>
    <n v="0"/>
    <n v="0"/>
    <m/>
    <n v="0"/>
    <n v="0"/>
    <n v="0"/>
    <n v="0"/>
    <m/>
    <n v="0"/>
    <n v="0"/>
    <n v="0"/>
    <n v="0"/>
    <m/>
  </r>
  <r>
    <s v="TBD"/>
    <x v="242"/>
    <x v="1"/>
    <m/>
    <x v="1"/>
    <x v="17"/>
    <x v="11"/>
    <n v="1391.91"/>
    <s v="Linda Trautwein"/>
    <x v="2"/>
    <m/>
    <m/>
    <m/>
    <m/>
    <m/>
    <m/>
    <m/>
    <m/>
    <m/>
    <n v="0"/>
    <n v="0"/>
    <n v="0"/>
    <n v="0"/>
    <n v="0"/>
    <n v="0"/>
    <n v="0"/>
    <n v="0"/>
    <n v="0"/>
    <n v="0"/>
    <n v="0"/>
    <n v="0"/>
    <n v="0"/>
    <n v="0"/>
    <n v="0"/>
    <n v="0"/>
    <n v="0"/>
    <n v="0"/>
    <n v="0"/>
    <n v="0"/>
    <n v="0"/>
  </r>
  <r>
    <s v="TBD"/>
    <x v="242"/>
    <x v="1"/>
    <m/>
    <x v="1"/>
    <x v="17"/>
    <x v="11"/>
    <n v="1391.91"/>
    <s v="Linda Trautwein"/>
    <x v="3"/>
    <n v="0"/>
    <n v="0"/>
    <n v="0"/>
    <n v="0"/>
    <m/>
    <n v="0"/>
    <n v="0"/>
    <n v="0"/>
    <n v="0"/>
    <m/>
    <n v="0"/>
    <n v="0"/>
    <n v="0"/>
    <n v="0"/>
    <n v="0"/>
    <n v="0"/>
    <n v="0"/>
    <n v="0"/>
    <n v="0"/>
    <n v="0"/>
    <n v="0"/>
    <n v="0"/>
    <n v="0"/>
    <n v="0"/>
    <n v="0"/>
    <n v="0"/>
    <n v="0"/>
    <n v="0"/>
    <n v="0"/>
    <n v="0"/>
  </r>
  <r>
    <s v="TBD"/>
    <x v="242"/>
    <x v="1"/>
    <m/>
    <x v="1"/>
    <x v="17"/>
    <x v="11"/>
    <n v="1391.91"/>
    <s v="Linda Trautwein"/>
    <x v="4"/>
    <m/>
    <m/>
    <m/>
    <m/>
    <m/>
    <m/>
    <m/>
    <m/>
    <m/>
    <n v="0"/>
    <n v="0"/>
    <n v="0"/>
    <n v="0"/>
    <n v="0"/>
    <n v="0"/>
    <n v="0"/>
    <n v="0"/>
    <n v="0"/>
    <n v="0"/>
    <n v="0"/>
    <n v="0"/>
    <n v="0"/>
    <n v="0"/>
    <n v="0"/>
    <n v="0"/>
    <n v="0"/>
    <n v="0"/>
    <n v="0"/>
    <n v="0"/>
    <n v="0"/>
  </r>
  <r>
    <s v="TBD"/>
    <x v="242"/>
    <x v="1"/>
    <m/>
    <x v="1"/>
    <x v="17"/>
    <x v="11"/>
    <n v="1391.91"/>
    <s v="Linda Trautwein"/>
    <x v="5"/>
    <n v="0"/>
    <n v="0"/>
    <n v="0"/>
    <n v="0"/>
    <m/>
    <n v="0"/>
    <n v="0"/>
    <n v="0"/>
    <n v="0"/>
    <n v="0"/>
    <n v="0"/>
    <n v="0"/>
    <n v="0"/>
    <n v="0"/>
    <n v="0"/>
    <n v="0"/>
    <n v="0"/>
    <n v="0"/>
    <n v="0"/>
    <n v="0"/>
    <n v="0"/>
    <n v="0"/>
    <n v="0"/>
    <n v="0"/>
    <n v="0"/>
    <n v="0"/>
    <n v="0"/>
    <n v="0"/>
    <n v="0"/>
    <n v="0"/>
  </r>
  <r>
    <s v="TBD"/>
    <x v="242"/>
    <x v="1"/>
    <m/>
    <x v="1"/>
    <x v="17"/>
    <x v="11"/>
    <n v="1391.91"/>
    <s v="Linda Trautwein"/>
    <x v="6"/>
    <n v="0"/>
    <n v="0"/>
    <n v="0"/>
    <n v="0"/>
    <n v="0"/>
    <n v="0"/>
    <n v="0"/>
    <n v="0"/>
    <n v="0"/>
    <n v="0"/>
    <n v="0"/>
    <n v="0"/>
    <n v="0"/>
    <n v="0"/>
    <n v="0"/>
    <n v="0"/>
    <n v="0"/>
    <n v="0"/>
    <n v="0"/>
    <n v="0"/>
    <n v="0"/>
    <n v="0"/>
    <n v="0"/>
    <n v="0"/>
    <m/>
    <n v="0"/>
    <n v="0"/>
    <n v="0"/>
    <n v="0"/>
    <m/>
  </r>
  <r>
    <s v="TBD"/>
    <x v="242"/>
    <x v="1"/>
    <m/>
    <x v="1"/>
    <x v="17"/>
    <x v="11"/>
    <n v="1391.91"/>
    <s v="Linda Trautwein"/>
    <x v="7"/>
    <m/>
    <m/>
    <m/>
    <m/>
    <m/>
    <m/>
    <m/>
    <m/>
    <m/>
    <m/>
    <m/>
    <m/>
    <m/>
    <m/>
    <m/>
    <n v="0"/>
    <n v="0"/>
    <n v="0"/>
    <n v="0"/>
    <n v="0"/>
    <n v="0"/>
    <n v="0"/>
    <n v="0"/>
    <n v="0"/>
    <n v="0"/>
    <n v="0"/>
    <n v="0"/>
    <n v="0"/>
    <n v="0"/>
    <n v="0"/>
  </r>
  <r>
    <s v="TBD"/>
    <x v="242"/>
    <x v="1"/>
    <m/>
    <x v="1"/>
    <x v="17"/>
    <x v="11"/>
    <n v="1391.91"/>
    <s v="Linda Trautwein"/>
    <x v="8"/>
    <n v="0"/>
    <n v="0"/>
    <n v="0"/>
    <n v="0"/>
    <m/>
    <n v="0"/>
    <n v="0"/>
    <n v="0"/>
    <n v="0"/>
    <n v="0"/>
    <n v="0"/>
    <n v="0"/>
    <n v="0"/>
    <n v="0"/>
    <n v="0"/>
    <n v="0"/>
    <n v="0"/>
    <n v="0"/>
    <n v="0"/>
    <m/>
    <n v="0"/>
    <n v="0"/>
    <n v="0"/>
    <n v="0"/>
    <m/>
    <n v="0"/>
    <n v="0"/>
    <n v="0"/>
    <n v="0"/>
    <m/>
  </r>
  <r>
    <s v="TBD"/>
    <x v="242"/>
    <x v="1"/>
    <m/>
    <x v="1"/>
    <x v="17"/>
    <x v="11"/>
    <n v="1391.91"/>
    <s v="Linda Trautwein"/>
    <x v="9"/>
    <n v="0"/>
    <n v="0"/>
    <n v="0"/>
    <n v="0"/>
    <m/>
    <n v="0"/>
    <n v="0"/>
    <n v="0"/>
    <n v="0"/>
    <n v="0"/>
    <n v="0"/>
    <n v="0"/>
    <n v="0"/>
    <n v="0"/>
    <n v="0"/>
    <n v="0"/>
    <n v="0"/>
    <n v="0"/>
    <n v="0"/>
    <m/>
    <n v="0"/>
    <n v="0"/>
    <n v="0"/>
    <n v="0"/>
    <m/>
    <n v="0"/>
    <n v="0"/>
    <n v="0"/>
    <n v="0"/>
    <m/>
  </r>
  <r>
    <s v="TBD"/>
    <x v="242"/>
    <x v="1"/>
    <m/>
    <x v="1"/>
    <x v="17"/>
    <x v="11"/>
    <n v="1391.91"/>
    <s v="Linda Trautwein"/>
    <x v="10"/>
    <n v="0"/>
    <n v="0"/>
    <n v="0"/>
    <n v="0"/>
    <n v="0"/>
    <n v="0"/>
    <n v="0"/>
    <n v="0"/>
    <n v="0"/>
    <n v="0"/>
    <n v="0"/>
    <n v="0"/>
    <n v="0"/>
    <n v="0"/>
    <n v="0"/>
    <n v="0"/>
    <n v="0"/>
    <n v="0"/>
    <n v="0"/>
    <m/>
    <n v="0"/>
    <n v="0"/>
    <n v="0"/>
    <n v="0"/>
    <m/>
    <n v="0"/>
    <n v="0"/>
    <n v="0"/>
    <n v="0"/>
    <m/>
  </r>
  <r>
    <s v="TBD"/>
    <x v="242"/>
    <x v="1"/>
    <m/>
    <x v="1"/>
    <x v="17"/>
    <x v="11"/>
    <n v="1391.91"/>
    <s v="Linda Trautwein"/>
    <x v="11"/>
    <m/>
    <m/>
    <m/>
    <m/>
    <m/>
    <m/>
    <m/>
    <m/>
    <m/>
    <n v="0"/>
    <n v="0"/>
    <n v="0"/>
    <n v="0"/>
    <n v="0"/>
    <n v="0"/>
    <n v="0"/>
    <n v="0"/>
    <n v="0"/>
    <n v="0"/>
    <m/>
    <n v="0"/>
    <n v="0"/>
    <n v="0"/>
    <n v="0"/>
    <m/>
    <n v="0"/>
    <n v="0"/>
    <n v="0"/>
    <n v="0"/>
    <m/>
  </r>
  <r>
    <s v="TBD"/>
    <x v="242"/>
    <x v="1"/>
    <m/>
    <x v="1"/>
    <x v="17"/>
    <x v="11"/>
    <n v="1391.91"/>
    <s v="Linda Trautwein"/>
    <x v="12"/>
    <m/>
    <m/>
    <m/>
    <m/>
    <m/>
    <m/>
    <m/>
    <m/>
    <m/>
    <m/>
    <n v="0"/>
    <n v="0"/>
    <n v="0"/>
    <n v="0"/>
    <n v="0"/>
    <n v="0"/>
    <n v="0"/>
    <n v="0"/>
    <n v="0"/>
    <n v="0"/>
    <n v="0"/>
    <n v="0"/>
    <n v="0"/>
    <n v="0"/>
    <n v="0"/>
    <n v="0"/>
    <n v="0"/>
    <n v="0"/>
    <n v="0"/>
    <n v="0"/>
  </r>
  <r>
    <n v="205001272"/>
    <x v="243"/>
    <x v="1"/>
    <m/>
    <x v="1"/>
    <x v="14"/>
    <x v="11"/>
    <n v="0.01"/>
    <s v="Linda Trautwein"/>
    <x v="0"/>
    <m/>
    <m/>
    <m/>
    <m/>
    <m/>
    <m/>
    <m/>
    <m/>
    <m/>
    <n v="0"/>
    <n v="0"/>
    <n v="0"/>
    <n v="0"/>
    <n v="0"/>
    <n v="0"/>
    <n v="0"/>
    <n v="0"/>
    <n v="0"/>
    <n v="0"/>
    <m/>
    <n v="0"/>
    <n v="0"/>
    <n v="0"/>
    <n v="0"/>
    <m/>
    <n v="-140"/>
    <n v="-85"/>
    <n v="-85"/>
    <n v="-100"/>
    <m/>
  </r>
  <r>
    <n v="205001272"/>
    <x v="243"/>
    <x v="1"/>
    <m/>
    <x v="1"/>
    <x v="14"/>
    <x v="11"/>
    <n v="0.01"/>
    <s v="Linda Trautwein"/>
    <x v="1"/>
    <m/>
    <m/>
    <m/>
    <m/>
    <m/>
    <m/>
    <m/>
    <m/>
    <m/>
    <n v="0"/>
    <n v="0"/>
    <n v="0"/>
    <n v="0"/>
    <n v="0"/>
    <n v="0"/>
    <n v="0"/>
    <n v="0"/>
    <n v="0"/>
    <n v="0"/>
    <m/>
    <n v="0"/>
    <n v="0"/>
    <n v="0"/>
    <n v="0"/>
    <m/>
    <n v="140"/>
    <n v="85"/>
    <n v="85"/>
    <n v="100"/>
    <m/>
  </r>
  <r>
    <n v="205001272"/>
    <x v="243"/>
    <x v="1"/>
    <m/>
    <x v="1"/>
    <x v="14"/>
    <x v="11"/>
    <n v="0.01"/>
    <s v="Linda Trautwein"/>
    <x v="2"/>
    <m/>
    <m/>
    <m/>
    <m/>
    <m/>
    <m/>
    <m/>
    <m/>
    <m/>
    <n v="0"/>
    <n v="0"/>
    <n v="0"/>
    <n v="0"/>
    <n v="0"/>
    <n v="0"/>
    <n v="0"/>
    <n v="0"/>
    <n v="0"/>
    <n v="0"/>
    <n v="0"/>
    <n v="0"/>
    <n v="0"/>
    <n v="0"/>
    <n v="0"/>
    <n v="0"/>
    <n v="0"/>
    <n v="0"/>
    <n v="0"/>
    <n v="0"/>
    <n v="0"/>
  </r>
  <r>
    <n v="205001272"/>
    <x v="243"/>
    <x v="1"/>
    <m/>
    <x v="1"/>
    <x v="14"/>
    <x v="11"/>
    <n v="0.01"/>
    <s v="Linda Trautwein"/>
    <x v="3"/>
    <n v="0"/>
    <n v="0"/>
    <n v="0"/>
    <n v="0"/>
    <m/>
    <n v="0"/>
    <n v="0"/>
    <n v="0"/>
    <n v="0"/>
    <m/>
    <n v="0"/>
    <n v="0"/>
    <n v="0"/>
    <n v="0"/>
    <n v="0"/>
    <n v="0"/>
    <n v="0"/>
    <n v="0"/>
    <n v="0"/>
    <n v="0"/>
    <n v="0"/>
    <n v="0"/>
    <n v="0"/>
    <n v="0"/>
    <n v="0"/>
    <n v="0"/>
    <n v="0"/>
    <n v="0"/>
    <n v="0"/>
    <n v="0"/>
  </r>
  <r>
    <n v="205001272"/>
    <x v="243"/>
    <x v="1"/>
    <m/>
    <x v="1"/>
    <x v="14"/>
    <x v="11"/>
    <n v="0.01"/>
    <s v="Linda Trautwein"/>
    <x v="4"/>
    <m/>
    <m/>
    <m/>
    <m/>
    <m/>
    <m/>
    <m/>
    <m/>
    <m/>
    <n v="0"/>
    <n v="0"/>
    <n v="0"/>
    <n v="0"/>
    <n v="0"/>
    <n v="0"/>
    <n v="0"/>
    <n v="0"/>
    <n v="0"/>
    <n v="0"/>
    <n v="0"/>
    <n v="0"/>
    <n v="0"/>
    <n v="0"/>
    <n v="0"/>
    <n v="0"/>
    <n v="0"/>
    <n v="0"/>
    <n v="0"/>
    <n v="0"/>
    <n v="0"/>
  </r>
  <r>
    <n v="205001272"/>
    <x v="243"/>
    <x v="1"/>
    <m/>
    <x v="1"/>
    <x v="14"/>
    <x v="11"/>
    <n v="0.01"/>
    <s v="Linda Trautwein"/>
    <x v="5"/>
    <n v="0"/>
    <n v="0"/>
    <n v="0"/>
    <n v="0"/>
    <m/>
    <n v="0"/>
    <n v="0"/>
    <n v="0"/>
    <n v="0"/>
    <n v="0"/>
    <n v="0"/>
    <n v="0"/>
    <n v="0"/>
    <n v="0"/>
    <n v="0"/>
    <n v="0"/>
    <n v="0"/>
    <n v="0"/>
    <n v="0"/>
    <n v="0"/>
    <n v="0"/>
    <n v="0"/>
    <n v="0"/>
    <n v="0"/>
    <n v="0"/>
    <n v="88"/>
    <n v="85.25"/>
    <n v="82.5"/>
    <n v="110"/>
    <n v="0"/>
  </r>
  <r>
    <n v="205001272"/>
    <x v="243"/>
    <x v="1"/>
    <m/>
    <x v="1"/>
    <x v="14"/>
    <x v="11"/>
    <n v="0.01"/>
    <s v="Linda Trautwein"/>
    <x v="6"/>
    <n v="0"/>
    <n v="0"/>
    <n v="0"/>
    <n v="0"/>
    <n v="0"/>
    <n v="0"/>
    <n v="0"/>
    <n v="0"/>
    <n v="0"/>
    <n v="0"/>
    <n v="0"/>
    <n v="0"/>
    <n v="0"/>
    <n v="0"/>
    <n v="0"/>
    <n v="0"/>
    <n v="0"/>
    <n v="0"/>
    <n v="0"/>
    <n v="0"/>
    <n v="0"/>
    <n v="0"/>
    <n v="0"/>
    <n v="0"/>
    <m/>
    <n v="0"/>
    <n v="0"/>
    <n v="0"/>
    <n v="0"/>
    <m/>
  </r>
  <r>
    <n v="205001272"/>
    <x v="243"/>
    <x v="1"/>
    <m/>
    <x v="1"/>
    <x v="14"/>
    <x v="11"/>
    <n v="0.01"/>
    <s v="Linda Trautwein"/>
    <x v="7"/>
    <m/>
    <m/>
    <m/>
    <m/>
    <m/>
    <m/>
    <m/>
    <m/>
    <m/>
    <m/>
    <m/>
    <m/>
    <m/>
    <m/>
    <m/>
    <n v="0"/>
    <n v="0"/>
    <n v="0"/>
    <n v="0"/>
    <n v="0"/>
    <n v="0"/>
    <n v="0"/>
    <n v="0"/>
    <n v="0"/>
    <n v="0"/>
    <n v="0"/>
    <n v="0"/>
    <n v="0"/>
    <n v="0"/>
    <n v="0"/>
  </r>
  <r>
    <n v="205001272"/>
    <x v="243"/>
    <x v="1"/>
    <m/>
    <x v="1"/>
    <x v="14"/>
    <x v="11"/>
    <n v="0.01"/>
    <s v="Linda Trautwein"/>
    <x v="8"/>
    <n v="0"/>
    <n v="0"/>
    <n v="0"/>
    <n v="0"/>
    <m/>
    <n v="0"/>
    <n v="0"/>
    <n v="0"/>
    <n v="0"/>
    <n v="0"/>
    <n v="0"/>
    <n v="0"/>
    <n v="0"/>
    <n v="0"/>
    <n v="0"/>
    <n v="0"/>
    <n v="0"/>
    <n v="0"/>
    <n v="0"/>
    <m/>
    <n v="0"/>
    <n v="0"/>
    <n v="0"/>
    <n v="0"/>
    <m/>
    <n v="-88"/>
    <n v="-173.25"/>
    <n v="-255.75"/>
    <n v="-365.75"/>
    <m/>
  </r>
  <r>
    <n v="205001272"/>
    <x v="243"/>
    <x v="1"/>
    <m/>
    <x v="1"/>
    <x v="14"/>
    <x v="11"/>
    <n v="0.01"/>
    <s v="Linda Trautwein"/>
    <x v="9"/>
    <n v="0"/>
    <n v="0"/>
    <n v="0"/>
    <n v="0"/>
    <m/>
    <n v="0"/>
    <n v="0"/>
    <n v="0"/>
    <n v="0"/>
    <n v="0"/>
    <n v="0"/>
    <n v="0"/>
    <n v="0"/>
    <n v="0"/>
    <n v="0"/>
    <n v="0"/>
    <n v="0"/>
    <n v="0"/>
    <n v="0"/>
    <m/>
    <n v="0"/>
    <n v="0"/>
    <n v="0"/>
    <n v="0"/>
    <m/>
    <n v="52"/>
    <n v="51.75"/>
    <n v="54.25"/>
    <n v="44.25"/>
    <m/>
  </r>
  <r>
    <n v="205001272"/>
    <x v="243"/>
    <x v="1"/>
    <m/>
    <x v="1"/>
    <x v="14"/>
    <x v="11"/>
    <n v="0.01"/>
    <s v="Linda Trautwein"/>
    <x v="10"/>
    <n v="0"/>
    <n v="0"/>
    <n v="0"/>
    <n v="0"/>
    <n v="0"/>
    <n v="0"/>
    <n v="0"/>
    <n v="0"/>
    <n v="0"/>
    <n v="0"/>
    <n v="0"/>
    <n v="0"/>
    <n v="0"/>
    <n v="0"/>
    <n v="0"/>
    <n v="0"/>
    <n v="0"/>
    <n v="0"/>
    <n v="0"/>
    <m/>
    <n v="0"/>
    <n v="0"/>
    <n v="0"/>
    <n v="0"/>
    <m/>
    <n v="0.52"/>
    <n v="0.51749999999999996"/>
    <n v="0.54249999999999998"/>
    <n v="0.4425"/>
    <m/>
  </r>
  <r>
    <n v="205001272"/>
    <x v="243"/>
    <x v="1"/>
    <m/>
    <x v="1"/>
    <x v="14"/>
    <x v="11"/>
    <n v="0.01"/>
    <s v="Linda Trautwein"/>
    <x v="11"/>
    <m/>
    <m/>
    <m/>
    <m/>
    <m/>
    <m/>
    <m/>
    <m/>
    <m/>
    <n v="0"/>
    <n v="0"/>
    <n v="0"/>
    <n v="0"/>
    <n v="0"/>
    <n v="0"/>
    <n v="0"/>
    <n v="0"/>
    <n v="0"/>
    <n v="0"/>
    <m/>
    <n v="0"/>
    <n v="0"/>
    <n v="0"/>
    <n v="0"/>
    <m/>
    <n v="0"/>
    <n v="0"/>
    <n v="0"/>
    <n v="0"/>
    <m/>
  </r>
  <r>
    <n v="205001272"/>
    <x v="243"/>
    <x v="1"/>
    <m/>
    <x v="1"/>
    <x v="14"/>
    <x v="11"/>
    <n v="0.01"/>
    <s v="Linda Trautwein"/>
    <x v="12"/>
    <m/>
    <m/>
    <m/>
    <m/>
    <m/>
    <m/>
    <m/>
    <m/>
    <m/>
    <m/>
    <n v="0"/>
    <n v="0"/>
    <n v="0"/>
    <n v="0"/>
    <n v="0"/>
    <n v="0"/>
    <n v="0"/>
    <n v="0"/>
    <n v="0"/>
    <n v="0"/>
    <n v="0"/>
    <n v="0"/>
    <n v="0"/>
    <n v="0"/>
    <n v="0"/>
    <n v="140"/>
    <n v="85"/>
    <n v="85"/>
    <n v="100"/>
    <n v="0"/>
  </r>
  <r>
    <n v="205001274"/>
    <x v="244"/>
    <x v="1"/>
    <m/>
    <x v="1"/>
    <x v="14"/>
    <x v="11"/>
    <n v="0.01"/>
    <s v="Linda Trautwein"/>
    <x v="0"/>
    <m/>
    <m/>
    <m/>
    <m/>
    <m/>
    <m/>
    <m/>
    <m/>
    <m/>
    <n v="0"/>
    <n v="0"/>
    <n v="0"/>
    <n v="0"/>
    <n v="0"/>
    <n v="0"/>
    <n v="0"/>
    <n v="0"/>
    <n v="0"/>
    <n v="0"/>
    <m/>
    <n v="0"/>
    <n v="0"/>
    <n v="0"/>
    <n v="0"/>
    <m/>
    <n v="-90"/>
    <n v="-48"/>
    <n v="-48"/>
    <n v="-60"/>
    <m/>
  </r>
  <r>
    <n v="205001274"/>
    <x v="244"/>
    <x v="1"/>
    <m/>
    <x v="1"/>
    <x v="14"/>
    <x v="11"/>
    <n v="0.01"/>
    <s v="Linda Trautwein"/>
    <x v="1"/>
    <m/>
    <m/>
    <m/>
    <m/>
    <m/>
    <m/>
    <m/>
    <m/>
    <m/>
    <n v="0"/>
    <n v="0"/>
    <n v="0"/>
    <n v="0"/>
    <n v="0"/>
    <n v="0"/>
    <n v="0"/>
    <n v="0"/>
    <n v="0"/>
    <n v="0"/>
    <m/>
    <n v="0"/>
    <n v="0"/>
    <n v="0"/>
    <n v="0"/>
    <m/>
    <n v="90"/>
    <n v="48"/>
    <n v="48"/>
    <n v="60"/>
    <m/>
  </r>
  <r>
    <n v="205001274"/>
    <x v="244"/>
    <x v="1"/>
    <m/>
    <x v="1"/>
    <x v="14"/>
    <x v="11"/>
    <n v="0.01"/>
    <s v="Linda Trautwein"/>
    <x v="2"/>
    <m/>
    <m/>
    <m/>
    <m/>
    <m/>
    <m/>
    <m/>
    <m/>
    <m/>
    <n v="0"/>
    <n v="0"/>
    <n v="0"/>
    <n v="0"/>
    <n v="0"/>
    <n v="0"/>
    <n v="0"/>
    <n v="0"/>
    <n v="0"/>
    <n v="0"/>
    <n v="0"/>
    <n v="0"/>
    <n v="0"/>
    <n v="0"/>
    <n v="0"/>
    <n v="0"/>
    <n v="0"/>
    <n v="0"/>
    <n v="0"/>
    <n v="0"/>
    <n v="0"/>
  </r>
  <r>
    <n v="205001274"/>
    <x v="244"/>
    <x v="1"/>
    <m/>
    <x v="1"/>
    <x v="14"/>
    <x v="11"/>
    <n v="0.01"/>
    <s v="Linda Trautwein"/>
    <x v="3"/>
    <n v="0"/>
    <n v="0"/>
    <n v="0"/>
    <n v="0"/>
    <m/>
    <n v="0"/>
    <n v="0"/>
    <n v="0"/>
    <n v="0"/>
    <m/>
    <n v="0"/>
    <n v="0"/>
    <n v="0"/>
    <n v="0"/>
    <n v="0"/>
    <n v="0"/>
    <n v="0"/>
    <n v="0"/>
    <n v="0"/>
    <n v="0"/>
    <n v="0"/>
    <n v="0"/>
    <n v="0"/>
    <n v="0"/>
    <n v="0"/>
    <n v="0"/>
    <n v="0"/>
    <n v="0"/>
    <n v="0"/>
    <n v="0"/>
  </r>
  <r>
    <n v="205001274"/>
    <x v="244"/>
    <x v="1"/>
    <m/>
    <x v="1"/>
    <x v="14"/>
    <x v="11"/>
    <n v="0.01"/>
    <s v="Linda Trautwein"/>
    <x v="4"/>
    <m/>
    <m/>
    <m/>
    <m/>
    <m/>
    <m/>
    <m/>
    <m/>
    <m/>
    <n v="0"/>
    <n v="0"/>
    <n v="0"/>
    <n v="0"/>
    <n v="0"/>
    <n v="0"/>
    <n v="0"/>
    <n v="0"/>
    <n v="0"/>
    <n v="0"/>
    <n v="0"/>
    <n v="0"/>
    <n v="0"/>
    <n v="0"/>
    <n v="0"/>
    <n v="0"/>
    <n v="0"/>
    <n v="0"/>
    <n v="0"/>
    <n v="0"/>
    <n v="0"/>
  </r>
  <r>
    <n v="205001274"/>
    <x v="244"/>
    <x v="1"/>
    <m/>
    <x v="1"/>
    <x v="14"/>
    <x v="11"/>
    <n v="0.01"/>
    <s v="Linda Trautwein"/>
    <x v="5"/>
    <n v="0"/>
    <n v="0"/>
    <n v="0"/>
    <n v="0"/>
    <m/>
    <n v="0"/>
    <n v="0"/>
    <n v="0"/>
    <n v="0"/>
    <n v="0"/>
    <n v="0"/>
    <n v="0"/>
    <n v="0"/>
    <n v="0"/>
    <n v="0"/>
    <n v="0"/>
    <n v="0"/>
    <n v="0"/>
    <n v="0"/>
    <n v="0"/>
    <n v="0"/>
    <n v="0"/>
    <n v="0"/>
    <n v="0"/>
    <n v="0"/>
    <n v="48"/>
    <n v="46.5"/>
    <n v="45"/>
    <n v="60"/>
    <n v="0"/>
  </r>
  <r>
    <n v="205001274"/>
    <x v="244"/>
    <x v="1"/>
    <m/>
    <x v="1"/>
    <x v="14"/>
    <x v="11"/>
    <n v="0.01"/>
    <s v="Linda Trautwein"/>
    <x v="6"/>
    <n v="0"/>
    <n v="0"/>
    <n v="0"/>
    <n v="0"/>
    <n v="0"/>
    <n v="0"/>
    <n v="0"/>
    <n v="0"/>
    <n v="0"/>
    <n v="0"/>
    <n v="0"/>
    <n v="0"/>
    <n v="0"/>
    <n v="0"/>
    <n v="0"/>
    <n v="0"/>
    <n v="0"/>
    <n v="0"/>
    <n v="0"/>
    <n v="0"/>
    <n v="0"/>
    <n v="0"/>
    <n v="0"/>
    <n v="0"/>
    <m/>
    <n v="0"/>
    <n v="0"/>
    <n v="0"/>
    <n v="0"/>
    <m/>
  </r>
  <r>
    <n v="205001274"/>
    <x v="244"/>
    <x v="1"/>
    <m/>
    <x v="1"/>
    <x v="14"/>
    <x v="11"/>
    <n v="0.01"/>
    <s v="Linda Trautwein"/>
    <x v="7"/>
    <m/>
    <m/>
    <m/>
    <m/>
    <m/>
    <m/>
    <m/>
    <m/>
    <m/>
    <m/>
    <m/>
    <m/>
    <m/>
    <m/>
    <m/>
    <n v="0"/>
    <n v="0"/>
    <n v="0"/>
    <n v="0"/>
    <n v="0"/>
    <n v="0"/>
    <n v="0"/>
    <n v="0"/>
    <n v="0"/>
    <n v="0"/>
    <n v="0"/>
    <n v="0"/>
    <n v="0"/>
    <n v="0"/>
    <n v="0"/>
  </r>
  <r>
    <n v="205001274"/>
    <x v="244"/>
    <x v="1"/>
    <m/>
    <x v="1"/>
    <x v="14"/>
    <x v="11"/>
    <n v="0.01"/>
    <s v="Linda Trautwein"/>
    <x v="8"/>
    <n v="0"/>
    <n v="0"/>
    <n v="0"/>
    <n v="0"/>
    <m/>
    <n v="0"/>
    <n v="0"/>
    <n v="0"/>
    <n v="0"/>
    <n v="0"/>
    <n v="0"/>
    <n v="0"/>
    <n v="0"/>
    <n v="0"/>
    <n v="0"/>
    <n v="0"/>
    <n v="0"/>
    <n v="0"/>
    <n v="0"/>
    <m/>
    <n v="0"/>
    <n v="0"/>
    <n v="0"/>
    <n v="0"/>
    <m/>
    <n v="-48"/>
    <n v="-94.5"/>
    <n v="-139.5"/>
    <n v="-199.5"/>
    <m/>
  </r>
  <r>
    <n v="205001274"/>
    <x v="244"/>
    <x v="1"/>
    <m/>
    <x v="1"/>
    <x v="14"/>
    <x v="11"/>
    <n v="0.01"/>
    <s v="Linda Trautwein"/>
    <x v="9"/>
    <n v="0"/>
    <n v="0"/>
    <n v="0"/>
    <n v="0"/>
    <m/>
    <n v="0"/>
    <n v="0"/>
    <n v="0"/>
    <n v="0"/>
    <n v="0"/>
    <n v="0"/>
    <n v="0"/>
    <n v="0"/>
    <n v="0"/>
    <n v="0"/>
    <n v="0"/>
    <n v="0"/>
    <n v="0"/>
    <n v="0"/>
    <m/>
    <n v="0"/>
    <n v="0"/>
    <n v="0"/>
    <n v="0"/>
    <m/>
    <n v="42"/>
    <n v="43.5"/>
    <n v="46.5"/>
    <n v="46.5"/>
    <m/>
  </r>
  <r>
    <n v="205001274"/>
    <x v="244"/>
    <x v="1"/>
    <m/>
    <x v="1"/>
    <x v="14"/>
    <x v="11"/>
    <n v="0.01"/>
    <s v="Linda Trautwein"/>
    <x v="10"/>
    <n v="0"/>
    <n v="0"/>
    <n v="0"/>
    <n v="0"/>
    <n v="0"/>
    <n v="0"/>
    <n v="0"/>
    <n v="0"/>
    <n v="0"/>
    <n v="0"/>
    <n v="0"/>
    <n v="0"/>
    <n v="0"/>
    <n v="0"/>
    <n v="0"/>
    <n v="0"/>
    <n v="0"/>
    <n v="0"/>
    <n v="0"/>
    <m/>
    <n v="0"/>
    <n v="0"/>
    <n v="0"/>
    <n v="0"/>
    <m/>
    <n v="0.42"/>
    <n v="0.435"/>
    <n v="0.46500000000000002"/>
    <n v="0.46500000000000002"/>
    <m/>
  </r>
  <r>
    <n v="205001274"/>
    <x v="244"/>
    <x v="1"/>
    <m/>
    <x v="1"/>
    <x v="14"/>
    <x v="11"/>
    <n v="0.01"/>
    <s v="Linda Trautwein"/>
    <x v="11"/>
    <m/>
    <m/>
    <m/>
    <m/>
    <m/>
    <m/>
    <m/>
    <m/>
    <m/>
    <n v="0"/>
    <n v="0"/>
    <n v="0"/>
    <n v="0"/>
    <n v="0"/>
    <n v="0"/>
    <n v="0"/>
    <n v="0"/>
    <n v="0"/>
    <n v="0"/>
    <m/>
    <n v="0"/>
    <n v="0"/>
    <n v="0"/>
    <n v="0"/>
    <m/>
    <n v="0"/>
    <n v="0"/>
    <n v="0"/>
    <n v="0"/>
    <m/>
  </r>
  <r>
    <n v="205001274"/>
    <x v="244"/>
    <x v="1"/>
    <m/>
    <x v="1"/>
    <x v="14"/>
    <x v="11"/>
    <n v="0.01"/>
    <s v="Linda Trautwein"/>
    <x v="12"/>
    <m/>
    <m/>
    <m/>
    <m/>
    <m/>
    <m/>
    <m/>
    <m/>
    <m/>
    <m/>
    <n v="0"/>
    <n v="0"/>
    <n v="0"/>
    <n v="0"/>
    <n v="0"/>
    <n v="0"/>
    <n v="0"/>
    <n v="0"/>
    <n v="0"/>
    <n v="0"/>
    <n v="0"/>
    <n v="0"/>
    <n v="0"/>
    <n v="0"/>
    <n v="0"/>
    <n v="90"/>
    <n v="48"/>
    <n v="48"/>
    <n v="60"/>
    <n v="0"/>
  </r>
  <r>
    <n v="205001275"/>
    <x v="245"/>
    <x v="1"/>
    <m/>
    <x v="1"/>
    <x v="14"/>
    <x v="11"/>
    <n v="0.01"/>
    <s v="Linda Trautwein"/>
    <x v="0"/>
    <m/>
    <m/>
    <m/>
    <m/>
    <m/>
    <m/>
    <m/>
    <m/>
    <m/>
    <n v="0"/>
    <n v="0"/>
    <n v="0"/>
    <n v="0"/>
    <n v="0"/>
    <n v="0"/>
    <n v="0"/>
    <n v="0"/>
    <n v="0"/>
    <n v="0"/>
    <m/>
    <n v="0"/>
    <n v="0"/>
    <n v="0"/>
    <n v="0"/>
    <m/>
    <n v="-35"/>
    <n v="-18"/>
    <n v="-18"/>
    <n v="-20"/>
    <m/>
  </r>
  <r>
    <n v="205001275"/>
    <x v="245"/>
    <x v="1"/>
    <m/>
    <x v="1"/>
    <x v="14"/>
    <x v="11"/>
    <n v="0.01"/>
    <s v="Linda Trautwein"/>
    <x v="1"/>
    <m/>
    <m/>
    <m/>
    <m/>
    <m/>
    <m/>
    <m/>
    <m/>
    <m/>
    <n v="0"/>
    <n v="0"/>
    <n v="0"/>
    <n v="0"/>
    <n v="0"/>
    <n v="0"/>
    <n v="0"/>
    <n v="0"/>
    <n v="0"/>
    <n v="0"/>
    <m/>
    <n v="0"/>
    <n v="0"/>
    <n v="0"/>
    <n v="0"/>
    <m/>
    <n v="35"/>
    <n v="18"/>
    <n v="18"/>
    <n v="20"/>
    <m/>
  </r>
  <r>
    <n v="205001275"/>
    <x v="245"/>
    <x v="1"/>
    <m/>
    <x v="1"/>
    <x v="14"/>
    <x v="11"/>
    <n v="0.01"/>
    <s v="Linda Trautwein"/>
    <x v="2"/>
    <m/>
    <m/>
    <m/>
    <m/>
    <m/>
    <m/>
    <m/>
    <m/>
    <m/>
    <n v="0"/>
    <n v="0"/>
    <n v="0"/>
    <n v="0"/>
    <n v="0"/>
    <n v="0"/>
    <n v="0"/>
    <n v="0"/>
    <n v="0"/>
    <n v="0"/>
    <n v="0"/>
    <n v="0"/>
    <n v="0"/>
    <n v="0"/>
    <n v="0"/>
    <n v="0"/>
    <n v="0"/>
    <n v="0"/>
    <n v="0"/>
    <n v="0"/>
    <n v="0"/>
  </r>
  <r>
    <n v="205001275"/>
    <x v="245"/>
    <x v="1"/>
    <m/>
    <x v="1"/>
    <x v="14"/>
    <x v="11"/>
    <n v="0.01"/>
    <s v="Linda Trautwein"/>
    <x v="3"/>
    <n v="0"/>
    <n v="0"/>
    <n v="0"/>
    <n v="0"/>
    <m/>
    <n v="0"/>
    <n v="0"/>
    <n v="0"/>
    <n v="0"/>
    <m/>
    <n v="0"/>
    <n v="0"/>
    <n v="0"/>
    <n v="0"/>
    <n v="0"/>
    <n v="0"/>
    <n v="0"/>
    <n v="0"/>
    <n v="0"/>
    <n v="0"/>
    <n v="0"/>
    <n v="0"/>
    <n v="0"/>
    <n v="0"/>
    <n v="0"/>
    <n v="0"/>
    <n v="0"/>
    <n v="0"/>
    <n v="0"/>
    <n v="0"/>
  </r>
  <r>
    <n v="205001275"/>
    <x v="245"/>
    <x v="1"/>
    <m/>
    <x v="1"/>
    <x v="14"/>
    <x v="11"/>
    <n v="0.01"/>
    <s v="Linda Trautwein"/>
    <x v="4"/>
    <m/>
    <m/>
    <m/>
    <m/>
    <m/>
    <m/>
    <m/>
    <m/>
    <m/>
    <n v="0"/>
    <n v="0"/>
    <n v="0"/>
    <n v="0"/>
    <n v="0"/>
    <n v="0"/>
    <n v="0"/>
    <n v="0"/>
    <n v="0"/>
    <n v="0"/>
    <n v="0"/>
    <n v="0"/>
    <n v="0"/>
    <n v="0"/>
    <n v="0"/>
    <n v="0"/>
    <n v="0"/>
    <n v="0"/>
    <n v="0"/>
    <n v="0"/>
    <n v="0"/>
  </r>
  <r>
    <n v="205001275"/>
    <x v="245"/>
    <x v="1"/>
    <m/>
    <x v="1"/>
    <x v="14"/>
    <x v="11"/>
    <n v="0.01"/>
    <s v="Linda Trautwein"/>
    <x v="5"/>
    <n v="0"/>
    <n v="0"/>
    <n v="0"/>
    <n v="0"/>
    <m/>
    <n v="0"/>
    <n v="0"/>
    <n v="0"/>
    <n v="0"/>
    <n v="0"/>
    <n v="0"/>
    <n v="0"/>
    <n v="0"/>
    <n v="0"/>
    <n v="0"/>
    <n v="0"/>
    <n v="0"/>
    <n v="0"/>
    <n v="0"/>
    <n v="0"/>
    <n v="0"/>
    <n v="0"/>
    <n v="0"/>
    <n v="0"/>
    <n v="0"/>
    <n v="16"/>
    <n v="15.5"/>
    <n v="15"/>
    <n v="20"/>
    <n v="0"/>
  </r>
  <r>
    <n v="205001275"/>
    <x v="245"/>
    <x v="1"/>
    <m/>
    <x v="1"/>
    <x v="14"/>
    <x v="11"/>
    <n v="0.01"/>
    <s v="Linda Trautwein"/>
    <x v="6"/>
    <n v="0"/>
    <n v="0"/>
    <n v="0"/>
    <n v="0"/>
    <n v="0"/>
    <n v="0"/>
    <n v="0"/>
    <n v="0"/>
    <n v="0"/>
    <n v="0"/>
    <n v="0"/>
    <n v="0"/>
    <n v="0"/>
    <n v="0"/>
    <n v="0"/>
    <n v="0"/>
    <n v="0"/>
    <n v="0"/>
    <n v="0"/>
    <n v="0"/>
    <n v="0"/>
    <n v="0"/>
    <n v="0"/>
    <n v="0"/>
    <m/>
    <n v="0"/>
    <n v="0"/>
    <n v="0"/>
    <n v="0"/>
    <m/>
  </r>
  <r>
    <n v="205001275"/>
    <x v="245"/>
    <x v="1"/>
    <m/>
    <x v="1"/>
    <x v="14"/>
    <x v="11"/>
    <n v="0.01"/>
    <s v="Linda Trautwein"/>
    <x v="7"/>
    <m/>
    <m/>
    <m/>
    <m/>
    <m/>
    <m/>
    <m/>
    <m/>
    <m/>
    <m/>
    <m/>
    <m/>
    <m/>
    <m/>
    <m/>
    <n v="0"/>
    <n v="0"/>
    <n v="0"/>
    <n v="0"/>
    <n v="0"/>
    <n v="0"/>
    <n v="0"/>
    <n v="0"/>
    <n v="0"/>
    <n v="0"/>
    <n v="0"/>
    <n v="0"/>
    <n v="0"/>
    <n v="0"/>
    <n v="0"/>
  </r>
  <r>
    <n v="205001275"/>
    <x v="245"/>
    <x v="1"/>
    <m/>
    <x v="1"/>
    <x v="14"/>
    <x v="11"/>
    <n v="0.01"/>
    <s v="Linda Trautwein"/>
    <x v="8"/>
    <n v="0"/>
    <n v="0"/>
    <n v="0"/>
    <n v="0"/>
    <m/>
    <n v="0"/>
    <n v="0"/>
    <n v="0"/>
    <n v="0"/>
    <n v="0"/>
    <n v="0"/>
    <n v="0"/>
    <n v="0"/>
    <n v="0"/>
    <n v="0"/>
    <n v="0"/>
    <n v="0"/>
    <n v="0"/>
    <n v="0"/>
    <m/>
    <n v="0"/>
    <n v="0"/>
    <n v="0"/>
    <n v="0"/>
    <m/>
    <n v="-16"/>
    <n v="-31.5"/>
    <n v="-46.5"/>
    <n v="-66.5"/>
    <m/>
  </r>
  <r>
    <n v="205001275"/>
    <x v="245"/>
    <x v="1"/>
    <m/>
    <x v="1"/>
    <x v="14"/>
    <x v="11"/>
    <n v="0.01"/>
    <s v="Linda Trautwein"/>
    <x v="9"/>
    <n v="0"/>
    <n v="0"/>
    <n v="0"/>
    <n v="0"/>
    <m/>
    <n v="0"/>
    <n v="0"/>
    <n v="0"/>
    <n v="0"/>
    <n v="0"/>
    <n v="0"/>
    <n v="0"/>
    <n v="0"/>
    <n v="0"/>
    <n v="0"/>
    <n v="0"/>
    <n v="0"/>
    <n v="0"/>
    <n v="0"/>
    <m/>
    <n v="0"/>
    <n v="0"/>
    <n v="0"/>
    <n v="0"/>
    <m/>
    <n v="19"/>
    <n v="21.5"/>
    <n v="24.5"/>
    <n v="24.5"/>
    <m/>
  </r>
  <r>
    <n v="205001275"/>
    <x v="245"/>
    <x v="1"/>
    <m/>
    <x v="1"/>
    <x v="14"/>
    <x v="11"/>
    <n v="0.01"/>
    <s v="Linda Trautwein"/>
    <x v="10"/>
    <n v="0"/>
    <n v="0"/>
    <n v="0"/>
    <n v="0"/>
    <n v="0"/>
    <n v="0"/>
    <n v="0"/>
    <n v="0"/>
    <n v="0"/>
    <n v="0"/>
    <n v="0"/>
    <n v="0"/>
    <n v="0"/>
    <n v="0"/>
    <n v="0"/>
    <n v="0"/>
    <n v="0"/>
    <n v="0"/>
    <n v="0"/>
    <m/>
    <n v="0"/>
    <n v="0"/>
    <n v="0"/>
    <n v="0"/>
    <m/>
    <n v="0.19"/>
    <n v="0.215"/>
    <n v="0.245"/>
    <n v="0.245"/>
    <m/>
  </r>
  <r>
    <n v="205001275"/>
    <x v="245"/>
    <x v="1"/>
    <m/>
    <x v="1"/>
    <x v="14"/>
    <x v="11"/>
    <n v="0.01"/>
    <s v="Linda Trautwein"/>
    <x v="11"/>
    <m/>
    <m/>
    <m/>
    <m/>
    <m/>
    <m/>
    <m/>
    <m/>
    <m/>
    <n v="0"/>
    <n v="0"/>
    <n v="0"/>
    <n v="0"/>
    <n v="0"/>
    <n v="0"/>
    <n v="0"/>
    <n v="0"/>
    <n v="0"/>
    <n v="0"/>
    <m/>
    <n v="0"/>
    <n v="0"/>
    <n v="0"/>
    <n v="0"/>
    <m/>
    <n v="0"/>
    <n v="0"/>
    <n v="0"/>
    <n v="0"/>
    <m/>
  </r>
  <r>
    <n v="205001275"/>
    <x v="245"/>
    <x v="1"/>
    <m/>
    <x v="1"/>
    <x v="14"/>
    <x v="11"/>
    <n v="0.01"/>
    <s v="Linda Trautwein"/>
    <x v="12"/>
    <m/>
    <m/>
    <m/>
    <m/>
    <m/>
    <m/>
    <m/>
    <m/>
    <m/>
    <m/>
    <n v="0"/>
    <n v="0"/>
    <n v="0"/>
    <n v="0"/>
    <n v="0"/>
    <n v="0"/>
    <n v="0"/>
    <n v="0"/>
    <n v="0"/>
    <n v="0"/>
    <n v="0"/>
    <n v="0"/>
    <n v="0"/>
    <n v="0"/>
    <n v="0"/>
    <n v="35"/>
    <n v="18"/>
    <n v="18"/>
    <n v="20"/>
    <n v="0"/>
  </r>
</pivotCacheRecords>
</file>

<file path=xl/pivotCache/pivotCacheRecords4.xml><?xml version="1.0" encoding="utf-8"?>
<pivotCacheRecords xmlns="http://schemas.openxmlformats.org/spreadsheetml/2006/main" xmlns:r="http://schemas.openxmlformats.org/officeDocument/2006/relationships" count="247">
  <r>
    <n v="176000613"/>
    <s v="QUATTRO MICRO GC-MS/MS"/>
    <x v="0"/>
    <n v="0"/>
    <x v="0"/>
    <s v="GC-MS"/>
    <x v="0"/>
    <n v="71227.42"/>
    <s v="Stephen Connor"/>
    <x v="0"/>
    <m/>
    <m/>
    <m/>
    <m/>
    <m/>
    <m/>
    <m/>
    <m/>
    <m/>
    <m/>
    <m/>
    <m/>
    <n v="7"/>
    <n v="0"/>
    <n v="7"/>
    <n v="0"/>
    <n v="0"/>
    <n v="0"/>
    <n v="0"/>
    <n v="0"/>
    <n v="0"/>
    <n v="0"/>
    <n v="0"/>
    <n v="0"/>
    <n v="0"/>
    <n v="0"/>
    <n v="0"/>
    <n v="0"/>
    <n v="0"/>
    <n v="0"/>
    <n v="0"/>
    <n v="0"/>
    <n v="0"/>
    <n v="0"/>
    <n v="0"/>
  </r>
  <r>
    <n v="176000851"/>
    <s v="AutoSpec Premier"/>
    <x v="0"/>
    <n v="0"/>
    <x v="0"/>
    <s v="GC-MS"/>
    <x v="0"/>
    <n v="166042.37"/>
    <s v="Stephen Connor"/>
    <x v="0"/>
    <m/>
    <m/>
    <m/>
    <m/>
    <m/>
    <m/>
    <m/>
    <m/>
    <m/>
    <m/>
    <m/>
    <m/>
    <n v="5"/>
    <n v="4"/>
    <n v="9"/>
    <n v="4"/>
    <n v="5"/>
    <n v="7"/>
    <n v="6"/>
    <n v="22"/>
    <n v="7"/>
    <n v="5"/>
    <n v="4"/>
    <n v="5"/>
    <n v="21"/>
    <n v="4"/>
    <n v="4"/>
    <n v="4"/>
    <n v="4"/>
    <n v="16"/>
    <n v="0"/>
    <n v="0"/>
    <n v="0"/>
    <n v="0"/>
    <n v="0"/>
  </r>
  <r>
    <n v="176000972"/>
    <s v="GCT Premier Instrument"/>
    <x v="0"/>
    <n v="0"/>
    <x v="0"/>
    <s v="GC-MS"/>
    <x v="0"/>
    <n v="0"/>
    <s v="Stephen Connor"/>
    <x v="0"/>
    <m/>
    <m/>
    <m/>
    <m/>
    <m/>
    <m/>
    <m/>
    <m/>
    <m/>
    <m/>
    <m/>
    <m/>
    <n v="3"/>
    <n v="3"/>
    <n v="6"/>
    <n v="4"/>
    <n v="2"/>
    <n v="0"/>
    <n v="0"/>
    <n v="6"/>
    <n v="0"/>
    <n v="0"/>
    <n v="0"/>
    <n v="0"/>
    <n v="0"/>
    <n v="0"/>
    <n v="0"/>
    <n v="0"/>
    <n v="0"/>
    <n v="0"/>
    <n v="0"/>
    <n v="0"/>
    <n v="0"/>
    <n v="0"/>
    <n v="0"/>
  </r>
  <r>
    <n v="186000321"/>
    <s v="ASSY, POST COLUMN REACTION MODULE"/>
    <x v="1"/>
    <m/>
    <x v="1"/>
    <s v="Legacy LC"/>
    <x v="1"/>
    <n v="1520.17"/>
    <s v="Sharon Bibbo"/>
    <x v="0"/>
    <m/>
    <m/>
    <m/>
    <m/>
    <m/>
    <m/>
    <m/>
    <m/>
    <m/>
    <m/>
    <m/>
    <m/>
    <m/>
    <n v="17"/>
    <n v="17"/>
    <n v="36"/>
    <n v="49"/>
    <n v="34"/>
    <n v="54"/>
    <n v="173"/>
    <n v="40"/>
    <n v="35"/>
    <n v="35"/>
    <n v="20"/>
    <n v="130"/>
    <n v="25"/>
    <n v="30"/>
    <n v="30"/>
    <n v="35"/>
    <n v="120"/>
    <n v="20"/>
    <n v="38"/>
    <n v="0"/>
    <n v="0"/>
    <n v="58"/>
  </r>
  <r>
    <n v="186000872"/>
    <s v="KIT, 7725I MANUAL INJECTOR,1500 SERIES"/>
    <x v="1"/>
    <m/>
    <x v="1"/>
    <s v="Legacy LC"/>
    <x v="1"/>
    <n v="478.46"/>
    <s v="Paul Brusco"/>
    <x v="0"/>
    <m/>
    <m/>
    <m/>
    <m/>
    <m/>
    <m/>
    <m/>
    <m/>
    <m/>
    <m/>
    <m/>
    <m/>
    <m/>
    <n v="65"/>
    <n v="65"/>
    <n v="55"/>
    <n v="90"/>
    <n v="50"/>
    <n v="120"/>
    <n v="315"/>
    <n v="40"/>
    <n v="60"/>
    <n v="45"/>
    <n v="40"/>
    <n v="185"/>
    <n v="45"/>
    <n v="50"/>
    <n v="50"/>
    <n v="55"/>
    <n v="200"/>
    <n v="50"/>
    <n v="55"/>
    <n v="0"/>
    <n v="0"/>
    <n v="105"/>
  </r>
  <r>
    <n v="186001500"/>
    <s v="1500 COLUMN HEATER"/>
    <x v="2"/>
    <m/>
    <x v="1"/>
    <s v="Legacy LC"/>
    <x v="1"/>
    <n v="774.9"/>
    <s v="Ee Ling Lim"/>
    <x v="0"/>
    <m/>
    <m/>
    <m/>
    <m/>
    <m/>
    <m/>
    <m/>
    <m/>
    <m/>
    <m/>
    <m/>
    <m/>
    <m/>
    <n v="112"/>
    <n v="112"/>
    <n v="60"/>
    <n v="80"/>
    <n v="90"/>
    <n v="80"/>
    <n v="310"/>
    <n v="30"/>
    <n v="32"/>
    <n v="38"/>
    <n v="30"/>
    <n v="130"/>
    <n v="60"/>
    <n v="55"/>
    <n v="50"/>
    <n v="55"/>
    <n v="220"/>
    <n v="50"/>
    <n v="60"/>
    <n v="0"/>
    <n v="0"/>
    <n v="110"/>
  </r>
  <r>
    <n v="186001515"/>
    <s v="1515 ISOCRATIC HPLC PUMP"/>
    <x v="2"/>
    <m/>
    <x v="1"/>
    <s v="Legacy LC"/>
    <x v="2"/>
    <n v="2646.3"/>
    <s v="Ee Ling Lim"/>
    <x v="0"/>
    <m/>
    <m/>
    <m/>
    <m/>
    <m/>
    <m/>
    <m/>
    <m/>
    <m/>
    <m/>
    <m/>
    <m/>
    <m/>
    <n v="41"/>
    <n v="41"/>
    <n v="25"/>
    <n v="49"/>
    <n v="40"/>
    <n v="55"/>
    <n v="169"/>
    <n v="30"/>
    <n v="50"/>
    <n v="40"/>
    <n v="30"/>
    <n v="150"/>
    <n v="30"/>
    <n v="30"/>
    <n v="20"/>
    <n v="25"/>
    <n v="105"/>
    <n v="30"/>
    <n v="42"/>
    <n v="0"/>
    <n v="0"/>
    <n v="72"/>
  </r>
  <r>
    <n v="186001525"/>
    <s v="1525 BINARY HPLC PUMP"/>
    <x v="2"/>
    <m/>
    <x v="1"/>
    <s v="Legacy LC"/>
    <x v="2"/>
    <n v="3658.17"/>
    <s v="Ee Ling Lim"/>
    <x v="0"/>
    <m/>
    <m/>
    <m/>
    <m/>
    <m/>
    <m/>
    <m/>
    <m/>
    <m/>
    <m/>
    <m/>
    <m/>
    <m/>
    <n v="100"/>
    <n v="100"/>
    <n v="95"/>
    <n v="100"/>
    <n v="120"/>
    <n v="80"/>
    <n v="395"/>
    <n v="60"/>
    <n v="90"/>
    <n v="70"/>
    <n v="55"/>
    <n v="275"/>
    <n v="70"/>
    <n v="70"/>
    <n v="65"/>
    <n v="70"/>
    <n v="275"/>
    <m/>
    <n v="0"/>
    <n v="0"/>
    <n v="0"/>
    <n v="0"/>
  </r>
  <r>
    <n v="186001791"/>
    <s v="ALLIANCE COL. HEATER COOLER"/>
    <x v="2"/>
    <m/>
    <x v="1"/>
    <s v="Alliance"/>
    <x v="3"/>
    <n v="837.72"/>
    <s v="Ee Ling Lim"/>
    <x v="0"/>
    <m/>
    <m/>
    <m/>
    <m/>
    <m/>
    <m/>
    <m/>
    <m/>
    <m/>
    <m/>
    <m/>
    <m/>
    <m/>
    <n v="265"/>
    <n v="265"/>
    <n v="330"/>
    <n v="390"/>
    <n v="350"/>
    <n v="430"/>
    <n v="1500"/>
    <n v="185"/>
    <n v="20"/>
    <n v="30"/>
    <n v="30"/>
    <n v="265"/>
    <n v="40"/>
    <n v="40"/>
    <n v="35"/>
    <n v="35"/>
    <n v="150"/>
    <n v="0"/>
    <n v="0"/>
    <n v="0"/>
    <n v="0"/>
    <n v="0"/>
  </r>
  <r>
    <n v="186001825"/>
    <s v="1525µ Binary HPLC Pump w/Degasser"/>
    <x v="2"/>
    <m/>
    <x v="1"/>
    <s v="Legacy LC"/>
    <x v="2"/>
    <n v="6248.84"/>
    <s v="Ee Ling Lim"/>
    <x v="0"/>
    <m/>
    <m/>
    <m/>
    <m/>
    <m/>
    <m/>
    <m/>
    <m/>
    <m/>
    <m/>
    <m/>
    <m/>
    <m/>
    <n v="8"/>
    <n v="8"/>
    <n v="0"/>
    <n v="0"/>
    <n v="7"/>
    <n v="5"/>
    <n v="12"/>
    <n v="12"/>
    <n v="18"/>
    <n v="15"/>
    <n v="15"/>
    <n v="60"/>
    <n v="15"/>
    <n v="15"/>
    <n v="14"/>
    <n v="15"/>
    <n v="59"/>
    <n v="12"/>
    <n v="14"/>
    <n v="0"/>
    <n v="0"/>
    <n v="26"/>
  </r>
  <r>
    <n v="186001863"/>
    <s v="ALLIANCE COL.HEATER"/>
    <x v="2"/>
    <m/>
    <x v="1"/>
    <s v="Alliance"/>
    <x v="3"/>
    <n v="544.73"/>
    <s v="Ee Ling Lim"/>
    <x v="0"/>
    <m/>
    <m/>
    <m/>
    <m/>
    <m/>
    <m/>
    <m/>
    <m/>
    <m/>
    <m/>
    <m/>
    <m/>
    <m/>
    <n v="420"/>
    <n v="420"/>
    <n v="440"/>
    <n v="530"/>
    <n v="420"/>
    <n v="560"/>
    <n v="1950"/>
    <n v="80"/>
    <n v="20"/>
    <n v="10"/>
    <n v="0"/>
    <n v="110"/>
    <n v="0"/>
    <n v="10"/>
    <n v="10"/>
    <n v="0"/>
    <n v="20"/>
    <n v="10"/>
    <n v="0"/>
    <n v="0"/>
    <n v="0"/>
    <n v="10"/>
  </r>
  <r>
    <n v="186001878"/>
    <s v="Waters Fraction Collector III"/>
    <x v="3"/>
    <m/>
    <x v="1"/>
    <s v="Legacy LC"/>
    <x v="1"/>
    <n v="2362.42"/>
    <s v="Hanchen Lu"/>
    <x v="0"/>
    <m/>
    <m/>
    <m/>
    <m/>
    <m/>
    <m/>
    <m/>
    <m/>
    <m/>
    <m/>
    <m/>
    <m/>
    <m/>
    <n v="90"/>
    <n v="90"/>
    <n v="50"/>
    <n v="90"/>
    <n v="75"/>
    <n v="50"/>
    <n v="265"/>
    <n v="60"/>
    <n v="75"/>
    <n v="60"/>
    <n v="60"/>
    <n v="255"/>
    <n v="50"/>
    <n v="50"/>
    <n v="48"/>
    <n v="65"/>
    <n v="213"/>
    <n v="50"/>
    <n v="55"/>
    <n v="0"/>
    <n v="0"/>
    <n v="105"/>
  </r>
  <r>
    <n v="186002424"/>
    <s v="Waters 2424 ELS Detector"/>
    <x v="1"/>
    <m/>
    <x v="1"/>
    <s v="Alliance"/>
    <x v="4"/>
    <n v="5422.15"/>
    <s v="Paul Brusco"/>
    <x v="0"/>
    <m/>
    <m/>
    <m/>
    <m/>
    <m/>
    <m/>
    <m/>
    <m/>
    <m/>
    <m/>
    <m/>
    <m/>
    <m/>
    <n v="30"/>
    <n v="30"/>
    <n v="53"/>
    <n v="62"/>
    <n v="45"/>
    <n v="50"/>
    <n v="210"/>
    <n v="60"/>
    <n v="30"/>
    <n v="17"/>
    <n v="30"/>
    <n v="137"/>
    <n v="20"/>
    <n v="20"/>
    <n v="15"/>
    <n v="20"/>
    <n v="75"/>
    <n v="20"/>
    <n v="20"/>
    <n v="0"/>
    <n v="0"/>
    <n v="40"/>
  </r>
  <r>
    <n v="186002441"/>
    <s v="Temperature Control Module II"/>
    <x v="2"/>
    <m/>
    <x v="1"/>
    <s v="Legacy LC"/>
    <x v="1"/>
    <n v="669.66"/>
    <s v="Ee Ling Lim"/>
    <x v="0"/>
    <m/>
    <m/>
    <m/>
    <m/>
    <m/>
    <m/>
    <m/>
    <m/>
    <m/>
    <m/>
    <m/>
    <m/>
    <m/>
    <n v="54"/>
    <n v="54"/>
    <n v="82"/>
    <n v="68"/>
    <n v="112"/>
    <n v="85"/>
    <n v="347"/>
    <n v="60"/>
    <n v="64"/>
    <n v="46"/>
    <n v="69"/>
    <n v="239"/>
    <n v="50"/>
    <n v="50"/>
    <n v="45"/>
    <n v="60"/>
    <n v="205"/>
    <n v="45"/>
    <n v="64"/>
    <n v="0"/>
    <n v="0"/>
    <n v="109"/>
  </r>
  <r>
    <n v="186002449"/>
    <s v="PCM II - PUMP CONTROL MODULE"/>
    <x v="2"/>
    <m/>
    <x v="2"/>
    <s v="Data H/W"/>
    <x v="5"/>
    <n v="735.02"/>
    <s v="Ee Ling Lim"/>
    <x v="0"/>
    <m/>
    <m/>
    <m/>
    <m/>
    <m/>
    <m/>
    <m/>
    <m/>
    <m/>
    <m/>
    <m/>
    <m/>
    <m/>
    <n v="46"/>
    <n v="46"/>
    <n v="40"/>
    <n v="70"/>
    <n v="40"/>
    <n v="70"/>
    <n v="220"/>
    <n v="45"/>
    <n v="52"/>
    <n v="66"/>
    <n v="41"/>
    <n v="204"/>
    <n v="50"/>
    <n v="40"/>
    <n v="35"/>
    <n v="50"/>
    <n v="175"/>
    <n v="45"/>
    <n v="50"/>
    <n v="0"/>
    <n v="0"/>
    <n v="95"/>
  </r>
  <r>
    <n v="186002465"/>
    <s v="2465 ELECTROCHEMICAL DETECTOR"/>
    <x v="3"/>
    <m/>
    <x v="1"/>
    <s v="Legacy LC"/>
    <x v="4"/>
    <n v="3509.55"/>
    <s v="Hanchen Lu"/>
    <x v="0"/>
    <m/>
    <m/>
    <m/>
    <m/>
    <m/>
    <m/>
    <m/>
    <m/>
    <m/>
    <m/>
    <m/>
    <m/>
    <m/>
    <n v="16"/>
    <n v="16"/>
    <n v="10"/>
    <n v="10"/>
    <n v="10"/>
    <n v="30"/>
    <n v="60"/>
    <n v="20"/>
    <n v="20"/>
    <n v="12"/>
    <n v="20"/>
    <n v="72"/>
    <n v="10"/>
    <n v="10"/>
    <n v="10"/>
    <n v="10"/>
    <n v="40"/>
    <n v="14"/>
    <n v="22"/>
    <n v="0"/>
    <n v="0"/>
    <n v="36"/>
  </r>
  <r>
    <n v="186002475"/>
    <s v="2475 MULTICHANNEL FLUORESCENCE DETECTOR"/>
    <x v="2"/>
    <m/>
    <x v="1"/>
    <s v="Alliance"/>
    <x v="4"/>
    <n v="4403.08"/>
    <s v="Ee Ling Lim"/>
    <x v="0"/>
    <m/>
    <m/>
    <m/>
    <m/>
    <m/>
    <m/>
    <m/>
    <m/>
    <m/>
    <m/>
    <m/>
    <m/>
    <m/>
    <n v="100"/>
    <n v="100"/>
    <n v="143"/>
    <n v="140"/>
    <n v="155"/>
    <n v="153"/>
    <n v="591"/>
    <n v="113"/>
    <n v="32"/>
    <n v="50"/>
    <n v="40"/>
    <n v="235"/>
    <n v="45"/>
    <n v="45"/>
    <n v="45"/>
    <n v="50"/>
    <n v="185"/>
    <n v="45"/>
    <n v="45"/>
    <n v="0"/>
    <n v="0"/>
    <n v="90"/>
  </r>
  <r>
    <n v="186002487"/>
    <s v="2489 UV/Visible Detector"/>
    <x v="2"/>
    <m/>
    <x v="1"/>
    <s v="Alliance"/>
    <x v="4"/>
    <n v="2115.62"/>
    <s v="Ee Ling Lim"/>
    <x v="0"/>
    <m/>
    <m/>
    <m/>
    <m/>
    <m/>
    <m/>
    <m/>
    <m/>
    <m/>
    <m/>
    <m/>
    <m/>
    <m/>
    <n v="732"/>
    <n v="732"/>
    <n v="770"/>
    <n v="700"/>
    <n v="650"/>
    <n v="732"/>
    <n v="2852"/>
    <n v="315"/>
    <n v="200"/>
    <n v="170"/>
    <n v="150"/>
    <n v="835"/>
    <n v="160"/>
    <n v="150"/>
    <n v="150"/>
    <n v="170"/>
    <n v="630"/>
    <n v="0"/>
    <n v="0"/>
    <n v="0"/>
    <n v="0"/>
    <n v="0"/>
  </r>
  <r>
    <n v="186002488"/>
    <s v="WATERS PREP DEGASSER"/>
    <x v="1"/>
    <m/>
    <x v="1"/>
    <s v="Legacy LC"/>
    <x v="1"/>
    <n v="2613.5700000000002"/>
    <s v="Paul Brusco"/>
    <x v="0"/>
    <m/>
    <m/>
    <m/>
    <m/>
    <m/>
    <m/>
    <m/>
    <m/>
    <m/>
    <m/>
    <m/>
    <m/>
    <m/>
    <n v="10"/>
    <n v="10"/>
    <n v="5"/>
    <n v="15"/>
    <n v="10"/>
    <n v="8"/>
    <n v="38"/>
    <n v="8"/>
    <n v="18"/>
    <n v="12"/>
    <n v="15"/>
    <n v="53"/>
    <n v="5"/>
    <n v="8"/>
    <n v="5"/>
    <n v="12"/>
    <n v="30"/>
    <n v="10"/>
    <n v="13"/>
    <n v="0"/>
    <n v="0"/>
    <n v="23"/>
  </r>
  <r>
    <n v="186002776"/>
    <s v="2777C SAMPLE MANAGER"/>
    <x v="3"/>
    <m/>
    <x v="1"/>
    <s v="Legacy LC"/>
    <x v="6"/>
    <n v="9796.41"/>
    <s v="Hanchen Lu"/>
    <x v="0"/>
    <m/>
    <m/>
    <m/>
    <m/>
    <m/>
    <m/>
    <m/>
    <m/>
    <m/>
    <m/>
    <m/>
    <m/>
    <m/>
    <n v="10"/>
    <n v="10"/>
    <n v="10"/>
    <n v="5"/>
    <n v="15"/>
    <n v="20"/>
    <n v="50"/>
    <n v="8"/>
    <n v="22"/>
    <n v="20"/>
    <n v="20"/>
    <n v="70"/>
    <n v="21"/>
    <n v="20"/>
    <n v="17"/>
    <n v="22"/>
    <n v="80"/>
    <n v="16"/>
    <n v="20"/>
    <n v="0"/>
    <n v="0"/>
    <n v="36"/>
  </r>
  <r>
    <n v="186002777"/>
    <s v="2777 Sample Manager"/>
    <x v="3"/>
    <m/>
    <x v="1"/>
    <s v="Legacy LC"/>
    <x v="6"/>
    <n v="10296.959999999999"/>
    <s v="Hanchen Lu"/>
    <x v="0"/>
    <m/>
    <m/>
    <m/>
    <m/>
    <m/>
    <m/>
    <m/>
    <m/>
    <m/>
    <m/>
    <m/>
    <m/>
    <m/>
    <n v="3"/>
    <n v="3"/>
    <n v="5"/>
    <n v="5"/>
    <n v="2"/>
    <n v="3"/>
    <n v="15"/>
    <n v="2"/>
    <n v="5"/>
    <n v="4"/>
    <n v="3"/>
    <n v="14"/>
    <n v="0"/>
    <n v="3"/>
    <n v="3"/>
    <n v="3"/>
    <n v="9"/>
    <n v="3"/>
    <n v="4"/>
    <n v="0"/>
    <n v="0"/>
    <n v="7"/>
  </r>
  <r>
    <n v="186002998"/>
    <s v="2998 Photodiode Array Detector"/>
    <x v="2"/>
    <m/>
    <x v="1"/>
    <s v="Alliance"/>
    <x v="4"/>
    <n v="3174.35"/>
    <s v="Ee Ling Lim"/>
    <x v="0"/>
    <m/>
    <m/>
    <m/>
    <m/>
    <m/>
    <m/>
    <m/>
    <m/>
    <m/>
    <m/>
    <m/>
    <m/>
    <m/>
    <n v="360"/>
    <n v="360"/>
    <n v="384"/>
    <n v="438"/>
    <n v="520"/>
    <n v="510"/>
    <n v="1852"/>
    <n v="102"/>
    <n v="75"/>
    <n v="95"/>
    <n v="85"/>
    <n v="357"/>
    <n v="135"/>
    <n v="125"/>
    <n v="100"/>
    <n v="120"/>
    <n v="480"/>
    <n v="0"/>
    <n v="0"/>
    <n v="0"/>
    <n v="0"/>
    <n v="0"/>
  </r>
  <r>
    <n v="186003762"/>
    <s v="Assy., Waters SQ Detector"/>
    <x v="4"/>
    <n v="3"/>
    <x v="0"/>
    <s v="Quads"/>
    <x v="7"/>
    <n v="25756.39"/>
    <s v="Wendy Noble"/>
    <x v="0"/>
    <m/>
    <m/>
    <m/>
    <m/>
    <m/>
    <m/>
    <m/>
    <m/>
    <m/>
    <m/>
    <m/>
    <m/>
    <n v="37"/>
    <n v="20"/>
    <n v="57"/>
    <n v="25"/>
    <n v="20"/>
    <n v="22"/>
    <n v="23"/>
    <n v="90"/>
    <n v="25"/>
    <n v="13"/>
    <n v="25"/>
    <n v="0"/>
    <n v="63"/>
    <n v="0"/>
    <n v="0"/>
    <n v="0"/>
    <n v="0"/>
    <n v="0"/>
    <n v="0"/>
    <n v="0"/>
    <n v="0"/>
    <n v="0"/>
    <n v="0"/>
  </r>
  <r>
    <n v="186003765"/>
    <s v="System Fluidics Organizer"/>
    <x v="1"/>
    <m/>
    <x v="1"/>
    <s v="Purification"/>
    <x v="1"/>
    <n v="5549.89"/>
    <s v="Sharon Bibbo"/>
    <x v="0"/>
    <m/>
    <m/>
    <m/>
    <m/>
    <m/>
    <m/>
    <m/>
    <m/>
    <m/>
    <m/>
    <m/>
    <m/>
    <m/>
    <n v="33"/>
    <n v="33"/>
    <n v="15"/>
    <n v="20"/>
    <n v="15"/>
    <n v="10"/>
    <n v="60"/>
    <n v="21"/>
    <n v="18"/>
    <n v="15"/>
    <n v="10"/>
    <n v="64"/>
    <n v="10"/>
    <n v="8"/>
    <n v="8"/>
    <n v="10"/>
    <n v="36"/>
    <n v="12"/>
    <n v="14"/>
    <n v="0"/>
    <n v="0"/>
    <n v="26"/>
  </r>
  <r>
    <n v="186004462"/>
    <s v="2707 AUTOSAMPLER"/>
    <x v="3"/>
    <m/>
    <x v="1"/>
    <s v="Legacy LC"/>
    <x v="6"/>
    <n v="2439.4"/>
    <s v="Hanchen Lu"/>
    <x v="0"/>
    <m/>
    <m/>
    <m/>
    <m/>
    <m/>
    <m/>
    <m/>
    <m/>
    <m/>
    <m/>
    <m/>
    <m/>
    <m/>
    <n v="71"/>
    <n v="71"/>
    <n v="60"/>
    <n v="65"/>
    <n v="70"/>
    <n v="102"/>
    <n v="297"/>
    <n v="50"/>
    <n v="71"/>
    <n v="50"/>
    <n v="50"/>
    <n v="221"/>
    <n v="65"/>
    <n v="55"/>
    <n v="50"/>
    <n v="55"/>
    <n v="225"/>
    <n v="55"/>
    <n v="62"/>
    <n v="0"/>
    <n v="0"/>
    <n v="117"/>
  </r>
  <r>
    <n v="186004463"/>
    <s v="2707 AUTOSAMPLER WITH COOLER"/>
    <x v="3"/>
    <m/>
    <x v="1"/>
    <s v="Legacy LC"/>
    <x v="6"/>
    <n v="2726.7"/>
    <s v="Hanchen Lu"/>
    <x v="0"/>
    <m/>
    <m/>
    <m/>
    <m/>
    <m/>
    <m/>
    <m/>
    <m/>
    <m/>
    <m/>
    <m/>
    <m/>
    <m/>
    <n v="0"/>
    <n v="0"/>
    <n v="12"/>
    <n v="2"/>
    <n v="8"/>
    <n v="20"/>
    <n v="42"/>
    <n v="15"/>
    <n v="18"/>
    <n v="8"/>
    <n v="8"/>
    <n v="49"/>
    <n v="10"/>
    <n v="8"/>
    <n v="10"/>
    <n v="15"/>
    <n v="43"/>
    <n v="12"/>
    <n v="15"/>
    <n v="0"/>
    <n v="0"/>
    <n v="27"/>
  </r>
  <r>
    <n v="186004556"/>
    <s v="2545 Quaternary Gradient Module"/>
    <x v="1"/>
    <m/>
    <x v="1"/>
    <s v="Purification"/>
    <x v="2"/>
    <n v="8194.16"/>
    <s v="Sharon Bibbo"/>
    <x v="0"/>
    <m/>
    <m/>
    <m/>
    <m/>
    <m/>
    <m/>
    <m/>
    <m/>
    <m/>
    <m/>
    <m/>
    <m/>
    <m/>
    <n v="20"/>
    <n v="20"/>
    <n v="7"/>
    <n v="22"/>
    <n v="30"/>
    <n v="30"/>
    <n v="89"/>
    <n v="30"/>
    <n v="25"/>
    <n v="30"/>
    <n v="24"/>
    <n v="109"/>
    <n v="24"/>
    <n v="29"/>
    <n v="24"/>
    <n v="26"/>
    <n v="103"/>
    <n v="10"/>
    <n v="20"/>
    <n v="0"/>
    <n v="0"/>
    <n v="30"/>
  </r>
  <r>
    <n v="186004557"/>
    <s v="2535 Quaternary Gradient Module"/>
    <x v="1"/>
    <m/>
    <x v="1"/>
    <s v="Purification"/>
    <x v="2"/>
    <n v="8806.19"/>
    <s v="Sharon Bibbo"/>
    <x v="0"/>
    <m/>
    <m/>
    <m/>
    <m/>
    <m/>
    <m/>
    <m/>
    <m/>
    <m/>
    <m/>
    <m/>
    <m/>
    <m/>
    <n v="6"/>
    <n v="6"/>
    <n v="15"/>
    <n v="15"/>
    <n v="15"/>
    <n v="14"/>
    <n v="59"/>
    <n v="16"/>
    <n v="16"/>
    <n v="16"/>
    <n v="23"/>
    <n v="71"/>
    <n v="18"/>
    <n v="15"/>
    <n v="16"/>
    <n v="25"/>
    <n v="74"/>
    <n v="15"/>
    <n v="20"/>
    <n v="0"/>
    <n v="0"/>
    <n v="35"/>
  </r>
  <r>
    <n v="186005597"/>
    <s v="Xevo G2"/>
    <x v="0"/>
    <n v="0"/>
    <x v="0"/>
    <s v="Tof"/>
    <x v="8"/>
    <n v="96010.2"/>
    <s v="Stephen Connor"/>
    <x v="0"/>
    <m/>
    <m/>
    <m/>
    <m/>
    <m/>
    <m/>
    <m/>
    <m/>
    <m/>
    <m/>
    <m/>
    <m/>
    <n v="55"/>
    <n v="57"/>
    <n v="112"/>
    <n v="50"/>
    <n v="40"/>
    <n v="0"/>
    <n v="0"/>
    <n v="90"/>
    <n v="0"/>
    <n v="0"/>
    <n v="0"/>
    <n v="0"/>
    <n v="0"/>
    <n v="0"/>
    <n v="0"/>
    <n v="0"/>
    <n v="0"/>
    <n v="0"/>
    <n v="0"/>
    <n v="0"/>
    <n v="0"/>
    <n v="0"/>
    <n v="0"/>
  </r>
  <r>
    <n v="186005654"/>
    <s v="PATROL UPLC Online Computer"/>
    <x v="1"/>
    <m/>
    <x v="2"/>
    <s v="PATROL"/>
    <x v="5"/>
    <n v="1287.98"/>
    <s v="Linda Trautwein"/>
    <x v="0"/>
    <m/>
    <m/>
    <m/>
    <m/>
    <m/>
    <m/>
    <m/>
    <m/>
    <m/>
    <m/>
    <m/>
    <m/>
    <m/>
    <n v="5"/>
    <n v="5"/>
    <n v="0"/>
    <n v="2"/>
    <n v="0"/>
    <n v="7"/>
    <n v="9"/>
    <n v="7"/>
    <n v="3"/>
    <n v="4"/>
    <n v="4"/>
    <n v="18"/>
    <n v="6"/>
    <n v="4"/>
    <n v="3"/>
    <n v="4"/>
    <n v="17"/>
    <n v="5"/>
    <n v="5"/>
    <n v="0"/>
    <n v="0"/>
    <n v="10"/>
  </r>
  <r>
    <n v="186005832"/>
    <s v="SQ DETECTOR 2"/>
    <x v="4"/>
    <n v="15"/>
    <x v="0"/>
    <s v="Quads"/>
    <x v="7"/>
    <n v="29101.56"/>
    <s v="Wendy Noble"/>
    <x v="0"/>
    <m/>
    <m/>
    <m/>
    <m/>
    <m/>
    <m/>
    <m/>
    <m/>
    <m/>
    <m/>
    <m/>
    <m/>
    <n v="0"/>
    <n v="38"/>
    <n v="38"/>
    <n v="25"/>
    <n v="32"/>
    <n v="50"/>
    <n v="26"/>
    <n v="133"/>
    <n v="35"/>
    <n v="53"/>
    <n v="43"/>
    <n v="55"/>
    <n v="186"/>
    <n v="30"/>
    <n v="30"/>
    <n v="15"/>
    <n v="15"/>
    <n v="90"/>
    <n v="10"/>
    <n v="0"/>
    <n v="0"/>
    <n v="0"/>
    <n v="10"/>
  </r>
  <r>
    <n v="186006511"/>
    <s v="ACQUITY Qda Detector (Kestrel)"/>
    <x v="5"/>
    <m/>
    <x v="0"/>
    <s v="Quads"/>
    <x v="7"/>
    <n v="14455.27"/>
    <s v="Stephen Connor"/>
    <x v="0"/>
    <n v="0"/>
    <n v="0"/>
    <n v="0"/>
    <n v="0"/>
    <m/>
    <n v="0"/>
    <n v="0"/>
    <n v="0"/>
    <n v="0"/>
    <m/>
    <n v="0"/>
    <n v="0"/>
    <n v="0"/>
    <n v="0"/>
    <n v="0"/>
    <n v="0"/>
    <n v="0"/>
    <n v="0"/>
    <n v="0"/>
    <n v="0"/>
    <n v="0"/>
    <n v="0"/>
    <n v="0"/>
    <n v="200"/>
    <n v="200"/>
    <n v="240"/>
    <n v="185"/>
    <n v="190"/>
    <n v="240"/>
    <n v="855"/>
    <n v="165"/>
    <n v="0"/>
    <n v="0"/>
    <n v="0"/>
    <n v="165"/>
  </r>
  <r>
    <n v="186006532"/>
    <s v="Xevo G2-S 4k"/>
    <x v="0"/>
    <n v="5"/>
    <x v="0"/>
    <s v="Tof"/>
    <x v="8"/>
    <n v="94445.2"/>
    <s v="Stephen Connor"/>
    <x v="0"/>
    <m/>
    <m/>
    <m/>
    <m/>
    <m/>
    <m/>
    <m/>
    <m/>
    <m/>
    <m/>
    <m/>
    <m/>
    <n v="0"/>
    <n v="0"/>
    <n v="0"/>
    <n v="0"/>
    <n v="15"/>
    <n v="45"/>
    <n v="40"/>
    <n v="100"/>
    <n v="65"/>
    <n v="65"/>
    <n v="45"/>
    <n v="50"/>
    <n v="225"/>
    <n v="35"/>
    <n v="50"/>
    <n v="40"/>
    <n v="25"/>
    <n v="150"/>
    <n v="10"/>
    <n v="0"/>
    <n v="0"/>
    <n v="0"/>
    <n v="10"/>
  </r>
  <r>
    <n v="186006964"/>
    <s v="Source, iONKEY for TQ-S"/>
    <x v="1"/>
    <m/>
    <x v="3"/>
    <s v="TBD"/>
    <x v="9"/>
    <n v="12329.59"/>
    <s v="Vicky Allen"/>
    <x v="0"/>
    <m/>
    <m/>
    <m/>
    <m/>
    <m/>
    <m/>
    <m/>
    <m/>
    <m/>
    <m/>
    <m/>
    <m/>
    <n v="8"/>
    <n v="5"/>
    <n v="13"/>
    <n v="0"/>
    <n v="0"/>
    <n v="0"/>
    <n v="0"/>
    <n v="0"/>
    <n v="0"/>
    <n v="0"/>
    <n v="0"/>
    <n v="3"/>
    <n v="3"/>
    <n v="12"/>
    <n v="14"/>
    <n v="14"/>
    <n v="20"/>
    <n v="60"/>
    <n v="20"/>
    <n v="30"/>
    <n v="0"/>
    <n v="0"/>
    <n v="50"/>
  </r>
  <r>
    <n v="186015000"/>
    <s v="ACQUITY UPLC I-Class BSM"/>
    <x v="6"/>
    <m/>
    <x v="1"/>
    <s v="I-Class"/>
    <x v="2"/>
    <n v="8240.89"/>
    <s v="Sharon Bibbo"/>
    <x v="0"/>
    <m/>
    <m/>
    <m/>
    <m/>
    <m/>
    <m/>
    <m/>
    <m/>
    <m/>
    <m/>
    <m/>
    <m/>
    <m/>
    <n v="250"/>
    <n v="200"/>
    <n v="149"/>
    <n v="98"/>
    <n v="149"/>
    <n v="250"/>
    <n v="646"/>
    <n v="210"/>
    <n v="175"/>
    <n v="255"/>
    <n v="195"/>
    <n v="835"/>
    <n v="210"/>
    <n v="205"/>
    <n v="190"/>
    <n v="223"/>
    <n v="828"/>
    <n v="199"/>
    <n v="0"/>
    <n v="0"/>
    <n v="0"/>
    <n v="199"/>
  </r>
  <r>
    <n v="186015001"/>
    <s v="Acquity UPLC Binary Solvent Mgr"/>
    <x v="2"/>
    <m/>
    <x v="1"/>
    <s v="ACQUITY Classic"/>
    <x v="2"/>
    <n v="7666.38"/>
    <s v="Ee Ling Lim"/>
    <x v="0"/>
    <m/>
    <m/>
    <m/>
    <m/>
    <m/>
    <m/>
    <m/>
    <m/>
    <m/>
    <m/>
    <m/>
    <m/>
    <m/>
    <n v="200"/>
    <n v="200"/>
    <n v="200"/>
    <n v="180"/>
    <n v="190"/>
    <n v="180"/>
    <n v="750"/>
    <n v="163"/>
    <n v="125"/>
    <n v="85"/>
    <n v="70"/>
    <n v="443"/>
    <n v="80"/>
    <n v="95"/>
    <n v="90"/>
    <n v="80"/>
    <n v="345"/>
    <n v="23"/>
    <n v="0"/>
    <n v="0"/>
    <n v="0"/>
    <n v="23"/>
  </r>
  <r>
    <n v="186015006"/>
    <s v="ACQUITY UPLC Autosampler Mod."/>
    <x v="1"/>
    <m/>
    <x v="1"/>
    <s v="ACQUITY Classic"/>
    <x v="6"/>
    <n v="6257.02"/>
    <s v="Vicky Allen"/>
    <x v="0"/>
    <m/>
    <m/>
    <m/>
    <m/>
    <m/>
    <m/>
    <m/>
    <m/>
    <m/>
    <m/>
    <m/>
    <m/>
    <m/>
    <n v="150"/>
    <n v="150"/>
    <n v="136"/>
    <n v="186"/>
    <n v="139"/>
    <n v="116"/>
    <n v="577"/>
    <n v="170"/>
    <n v="125"/>
    <n v="40"/>
    <n v="20"/>
    <n v="355"/>
    <n v="65"/>
    <n v="65"/>
    <n v="65"/>
    <n v="65"/>
    <n v="260"/>
    <n v="12"/>
    <n v="0"/>
    <n v="0"/>
    <n v="0"/>
    <n v="12"/>
  </r>
  <r>
    <n v="186015007"/>
    <s v="ACQUITY UPLC Column Mgr - Right Inlet"/>
    <x v="2"/>
    <m/>
    <x v="1"/>
    <s v="ACQUITY Classic"/>
    <x v="3"/>
    <n v="4357.41"/>
    <s v="Ee Ling Lim"/>
    <x v="0"/>
    <m/>
    <m/>
    <m/>
    <m/>
    <m/>
    <m/>
    <m/>
    <m/>
    <m/>
    <m/>
    <m/>
    <m/>
    <m/>
    <n v="35"/>
    <n v="35"/>
    <n v="39"/>
    <n v="66"/>
    <n v="76"/>
    <n v="90"/>
    <n v="271"/>
    <n v="50"/>
    <n v="60"/>
    <n v="30"/>
    <n v="15"/>
    <n v="155"/>
    <n v="5"/>
    <n v="8"/>
    <n v="8"/>
    <n v="10"/>
    <n v="31"/>
    <n v="0"/>
    <n v="0"/>
    <n v="0"/>
    <n v="0"/>
    <n v="0"/>
  </r>
  <r>
    <n v="186015008"/>
    <s v="ACQUITY UPLC Column Htr./Cooler"/>
    <x v="2"/>
    <m/>
    <x v="1"/>
    <s v="ACQUITY Classic"/>
    <x v="3"/>
    <n v="2896.58"/>
    <s v="Ee Ling Lim"/>
    <x v="0"/>
    <m/>
    <m/>
    <m/>
    <m/>
    <m/>
    <m/>
    <m/>
    <m/>
    <m/>
    <m/>
    <m/>
    <m/>
    <m/>
    <n v="0"/>
    <n v="0"/>
    <n v="0"/>
    <n v="0"/>
    <n v="5"/>
    <n v="10"/>
    <n v="15"/>
    <n v="12"/>
    <n v="20"/>
    <n v="20"/>
    <n v="15"/>
    <n v="67"/>
    <n v="12"/>
    <n v="15"/>
    <n v="10"/>
    <n v="15"/>
    <n v="52"/>
    <n v="0"/>
    <n v="0"/>
    <n v="0"/>
    <n v="0"/>
    <n v="0"/>
  </r>
  <r>
    <n v="186015009"/>
    <s v="ACQUITY UPLC Column Mgr.-Left Inlet"/>
    <x v="2"/>
    <m/>
    <x v="1"/>
    <s v="ACQUITY Classic"/>
    <x v="3"/>
    <n v="4361.2700000000004"/>
    <s v="Ee Ling Lim"/>
    <x v="0"/>
    <m/>
    <m/>
    <m/>
    <m/>
    <m/>
    <m/>
    <m/>
    <m/>
    <m/>
    <m/>
    <m/>
    <m/>
    <m/>
    <n v="3"/>
    <n v="3"/>
    <n v="10"/>
    <n v="23"/>
    <n v="25"/>
    <n v="30"/>
    <n v="88"/>
    <n v="0"/>
    <n v="0"/>
    <n v="15"/>
    <n v="0"/>
    <n v="15"/>
    <n v="4"/>
    <n v="4"/>
    <n v="4"/>
    <n v="4"/>
    <n v="16"/>
    <n v="0"/>
    <n v="0"/>
    <n v="0"/>
    <n v="0"/>
    <n v="0"/>
  </r>
  <r>
    <n v="186015010"/>
    <s v="ACQUITY UPLC Column Heater HT"/>
    <x v="2"/>
    <m/>
    <x v="1"/>
    <s v="ACQUITY Classic"/>
    <x v="3"/>
    <n v="934.47"/>
    <s v="Ee Ling Lim"/>
    <x v="0"/>
    <m/>
    <m/>
    <m/>
    <m/>
    <m/>
    <m/>
    <m/>
    <m/>
    <m/>
    <m/>
    <m/>
    <m/>
    <m/>
    <n v="130"/>
    <n v="130"/>
    <n v="160"/>
    <n v="130"/>
    <n v="120"/>
    <n v="85"/>
    <n v="495"/>
    <n v="80"/>
    <n v="75"/>
    <n v="54"/>
    <n v="20"/>
    <n v="229"/>
    <n v="40"/>
    <n v="45"/>
    <n v="45"/>
    <n v="55"/>
    <n v="185"/>
    <n v="33"/>
    <n v="0"/>
    <n v="0"/>
    <n v="0"/>
    <n v="33"/>
  </r>
  <r>
    <n v="186015011"/>
    <s v="ACQUITY UPLC 30cm Col Htr/Clr."/>
    <x v="2"/>
    <m/>
    <x v="1"/>
    <s v="ACQUITY Common Modules"/>
    <x v="3"/>
    <n v="1210.21"/>
    <s v="Ee Ling Lim"/>
    <x v="0"/>
    <m/>
    <m/>
    <m/>
    <m/>
    <m/>
    <m/>
    <m/>
    <m/>
    <m/>
    <m/>
    <m/>
    <m/>
    <m/>
    <n v="150"/>
    <n v="150"/>
    <n v="161"/>
    <n v="185"/>
    <n v="170"/>
    <n v="200"/>
    <n v="716"/>
    <n v="125"/>
    <n v="185"/>
    <n v="196"/>
    <n v="213"/>
    <n v="719"/>
    <n v="230"/>
    <n v="200"/>
    <n v="210"/>
    <n v="250"/>
    <n v="890"/>
    <n v="180"/>
    <n v="180"/>
    <n v="0"/>
    <n v="0"/>
    <n v="360"/>
  </r>
  <r>
    <n v="186015012"/>
    <s v="ACQUITY UPLC Online SPE Manager"/>
    <x v="1"/>
    <m/>
    <x v="1"/>
    <s v="Clinical ACQUITY"/>
    <x v="6"/>
    <n v="22141.71"/>
    <s v="Vicky Allen"/>
    <x v="0"/>
    <m/>
    <m/>
    <m/>
    <m/>
    <m/>
    <m/>
    <m/>
    <m/>
    <m/>
    <m/>
    <m/>
    <m/>
    <m/>
    <n v="8"/>
    <n v="8"/>
    <n v="0"/>
    <n v="0"/>
    <n v="8"/>
    <n v="3"/>
    <n v="11"/>
    <n v="5"/>
    <n v="0"/>
    <n v="0"/>
    <n v="0"/>
    <n v="4"/>
    <n v="0"/>
    <n v="0"/>
    <n v="0"/>
    <n v="2"/>
    <n v="2"/>
    <n v="0"/>
    <n v="0"/>
    <n v="0"/>
    <n v="0"/>
    <n v="0"/>
  </r>
  <r>
    <n v="186015014"/>
    <s v="ACQUITY UPLC Sample Organizer w/Comp."/>
    <x v="2"/>
    <m/>
    <x v="1"/>
    <s v="H Class"/>
    <x v="1"/>
    <n v="9057.4599999999991"/>
    <s v="Ee Ling Lim"/>
    <x v="0"/>
    <m/>
    <m/>
    <m/>
    <m/>
    <m/>
    <m/>
    <m/>
    <m/>
    <m/>
    <m/>
    <m/>
    <m/>
    <m/>
    <n v="48"/>
    <n v="48"/>
    <n v="50"/>
    <n v="55"/>
    <n v="57"/>
    <n v="50"/>
    <n v="212"/>
    <n v="55"/>
    <n v="0"/>
    <n v="15"/>
    <n v="50"/>
    <n v="120"/>
    <n v="45"/>
    <n v="60"/>
    <n v="60"/>
    <n v="55"/>
    <n v="220"/>
    <n v="58"/>
    <n v="63"/>
    <n v="0"/>
    <n v="0"/>
    <n v="121"/>
  </r>
  <r>
    <n v="186015017"/>
    <s v="ACQUITY UPLC Sample Manager FTN"/>
    <x v="2"/>
    <m/>
    <x v="1"/>
    <s v="H Class"/>
    <x v="6"/>
    <n v="5175.6099999999997"/>
    <s v="Ee Ling Lim"/>
    <x v="0"/>
    <m/>
    <m/>
    <m/>
    <m/>
    <m/>
    <m/>
    <m/>
    <m/>
    <m/>
    <m/>
    <m/>
    <m/>
    <m/>
    <n v="272"/>
    <n v="272"/>
    <n v="460"/>
    <n v="590"/>
    <n v="580"/>
    <n v="590"/>
    <n v="2220"/>
    <n v="400"/>
    <n v="500"/>
    <n v="500"/>
    <n v="530"/>
    <n v="1930"/>
    <n v="600"/>
    <n v="580"/>
    <n v="565"/>
    <n v="590"/>
    <n v="2335"/>
    <n v="500"/>
    <n v="544"/>
    <n v="0"/>
    <n v="0"/>
    <n v="1044"/>
  </r>
  <r>
    <n v="186015018"/>
    <s v="ACQUITY UPLC QSM"/>
    <x v="2"/>
    <m/>
    <x v="1"/>
    <s v="H Class"/>
    <x v="2"/>
    <n v="4770.22"/>
    <s v="Ee Ling Lim"/>
    <x v="0"/>
    <m/>
    <m/>
    <m/>
    <m/>
    <m/>
    <m/>
    <m/>
    <m/>
    <m/>
    <m/>
    <m/>
    <m/>
    <m/>
    <n v="430"/>
    <n v="430"/>
    <n v="460"/>
    <n v="580"/>
    <n v="600"/>
    <n v="605"/>
    <n v="2245"/>
    <n v="430"/>
    <n v="500"/>
    <n v="500"/>
    <n v="555"/>
    <n v="1985"/>
    <n v="600"/>
    <n v="580"/>
    <n v="565"/>
    <n v="590"/>
    <n v="2335"/>
    <n v="500"/>
    <n v="544"/>
    <n v="0"/>
    <n v="0"/>
    <n v="1044"/>
  </r>
  <r>
    <n v="186015019"/>
    <s v="ACQUITY  Isocratic Solvent Mgr"/>
    <x v="1"/>
    <m/>
    <x v="1"/>
    <s v="QDa"/>
    <x v="2"/>
    <n v="3816.69"/>
    <s v="Sharon Bibbo"/>
    <x v="0"/>
    <m/>
    <m/>
    <m/>
    <m/>
    <m/>
    <m/>
    <m/>
    <m/>
    <m/>
    <m/>
    <m/>
    <m/>
    <m/>
    <n v="0"/>
    <n v="0"/>
    <n v="0"/>
    <n v="0"/>
    <n v="0"/>
    <n v="0"/>
    <n v="0"/>
    <n v="0"/>
    <n v="0"/>
    <n v="28"/>
    <n v="94"/>
    <n v="122"/>
    <n v="130"/>
    <n v="40"/>
    <n v="40"/>
    <n v="40"/>
    <n v="250"/>
    <n v="40"/>
    <n v="60"/>
    <n v="0"/>
    <n v="0"/>
    <n v="100"/>
  </r>
  <r>
    <n v="186015024"/>
    <s v="ACQUITY UPLC PROCESS SAMPLE MANAGER"/>
    <x v="1"/>
    <m/>
    <x v="1"/>
    <s v="PATROL"/>
    <x v="6"/>
    <n v="36090.78"/>
    <s v="Linda Trautwein"/>
    <x v="0"/>
    <m/>
    <m/>
    <m/>
    <m/>
    <m/>
    <m/>
    <m/>
    <m/>
    <m/>
    <m/>
    <m/>
    <m/>
    <m/>
    <n v="5"/>
    <n v="5"/>
    <n v="1"/>
    <n v="0"/>
    <n v="4"/>
    <n v="5"/>
    <n v="10"/>
    <n v="2"/>
    <n v="0"/>
    <n v="3"/>
    <n v="0"/>
    <n v="5"/>
    <n v="0"/>
    <n v="0"/>
    <n v="0"/>
    <n v="0"/>
    <n v="0"/>
    <n v="0"/>
    <n v="0"/>
    <n v="0"/>
    <n v="0"/>
    <n v="0"/>
  </r>
  <r>
    <n v="186015064"/>
    <s v="ACQUITY UPLC Process Sample Mrg. w/PDP"/>
    <x v="1"/>
    <m/>
    <x v="1"/>
    <s v="PATROL"/>
    <x v="6"/>
    <n v="36090.78"/>
    <s v="Linda Trautwein"/>
    <x v="0"/>
    <m/>
    <m/>
    <m/>
    <m/>
    <m/>
    <m/>
    <m/>
    <m/>
    <m/>
    <m/>
    <m/>
    <m/>
    <m/>
    <n v="5"/>
    <n v="0"/>
    <n v="1"/>
    <n v="0"/>
    <n v="0"/>
    <n v="0"/>
    <n v="10"/>
    <n v="0"/>
    <n v="0"/>
    <n v="1"/>
    <n v="4"/>
    <n v="5"/>
    <n v="6"/>
    <n v="6"/>
    <n v="6"/>
    <n v="6"/>
    <n v="24"/>
    <n v="5"/>
    <n v="5"/>
    <n v="0"/>
    <n v="0"/>
    <n v="10"/>
  </r>
  <r>
    <n v="186015027"/>
    <s v="ACQUITY UPLC ELSD w/Nebulizer"/>
    <x v="1"/>
    <m/>
    <x v="1"/>
    <s v="ACQUITY Common Modules"/>
    <x v="4"/>
    <n v="5492.31"/>
    <s v="Paul Brusco"/>
    <x v="0"/>
    <m/>
    <m/>
    <m/>
    <m/>
    <m/>
    <m/>
    <m/>
    <m/>
    <m/>
    <m/>
    <m/>
    <m/>
    <m/>
    <n v="28"/>
    <n v="28"/>
    <n v="46"/>
    <n v="55"/>
    <n v="45"/>
    <n v="40"/>
    <n v="186"/>
    <n v="26"/>
    <n v="61"/>
    <n v="45"/>
    <n v="44"/>
    <n v="176"/>
    <n v="55"/>
    <n v="50"/>
    <n v="45"/>
    <n v="50"/>
    <n v="200"/>
    <n v="40"/>
    <n v="40"/>
    <n v="0"/>
    <n v="0"/>
    <n v="80"/>
  </r>
  <r>
    <n v="186015029"/>
    <s v="ACQUITY UPLC Fluorescence Detector"/>
    <x v="2"/>
    <m/>
    <x v="1"/>
    <s v="ACQUITY Common Modules"/>
    <x v="4"/>
    <n v="4943.16"/>
    <s v="Ee Ling Lim"/>
    <x v="0"/>
    <m/>
    <m/>
    <m/>
    <m/>
    <m/>
    <m/>
    <m/>
    <m/>
    <m/>
    <m/>
    <m/>
    <m/>
    <m/>
    <n v="90"/>
    <n v="90"/>
    <n v="100"/>
    <n v="151"/>
    <n v="160"/>
    <n v="150"/>
    <n v="561"/>
    <n v="232"/>
    <n v="78"/>
    <n v="110"/>
    <n v="92"/>
    <n v="512"/>
    <n v="140"/>
    <n v="150"/>
    <n v="140"/>
    <n v="155"/>
    <n v="585"/>
    <n v="130"/>
    <n v="130"/>
    <n v="0"/>
    <n v="0"/>
    <n v="260"/>
  </r>
  <r>
    <n v="186015031"/>
    <s v="ACQUITY UPLC TUV Detector TC"/>
    <x v="2"/>
    <m/>
    <x v="1"/>
    <s v="ACQUITY Common Modules"/>
    <x v="4"/>
    <n v="2296.02"/>
    <s v="Ee Ling Lim"/>
    <x v="0"/>
    <m/>
    <m/>
    <m/>
    <m/>
    <m/>
    <m/>
    <m/>
    <m/>
    <m/>
    <m/>
    <m/>
    <m/>
    <m/>
    <n v="180"/>
    <n v="180"/>
    <n v="268"/>
    <n v="305"/>
    <n v="305"/>
    <n v="290"/>
    <n v="1168"/>
    <n v="200"/>
    <n v="250"/>
    <n v="240"/>
    <n v="280"/>
    <n v="970"/>
    <n v="250"/>
    <n v="250"/>
    <n v="250"/>
    <n v="300"/>
    <n v="1050"/>
    <n v="230"/>
    <n v="240"/>
    <n v="0"/>
    <n v="0"/>
    <n v="470"/>
  </r>
  <r>
    <n v="186015032"/>
    <s v="ACQUITY UPLC PDA Detector"/>
    <x v="2"/>
    <m/>
    <x v="1"/>
    <s v="ACQUITY Common Modules"/>
    <x v="4"/>
    <n v="3390.92"/>
    <s v="Ee Ling Lim"/>
    <x v="0"/>
    <m/>
    <m/>
    <m/>
    <m/>
    <m/>
    <m/>
    <m/>
    <m/>
    <m/>
    <m/>
    <m/>
    <m/>
    <m/>
    <n v="220"/>
    <n v="220"/>
    <n v="295"/>
    <n v="232"/>
    <n v="275"/>
    <n v="315"/>
    <n v="1117"/>
    <n v="227"/>
    <n v="200"/>
    <n v="225"/>
    <n v="270"/>
    <n v="922"/>
    <n v="300"/>
    <n v="290"/>
    <n v="260"/>
    <n v="290"/>
    <n v="1140"/>
    <n v="240"/>
    <n v="260"/>
    <n v="0"/>
    <n v="0"/>
    <n v="500"/>
  </r>
  <r>
    <n v="186015033"/>
    <s v="ACQUITY UPLC PDA eLambda Detector"/>
    <x v="2"/>
    <m/>
    <x v="1"/>
    <s v="ACQUITY Common Modules"/>
    <x v="4"/>
    <n v="3409.84"/>
    <s v="Ee Ling Lim"/>
    <x v="0"/>
    <m/>
    <m/>
    <m/>
    <m/>
    <m/>
    <m/>
    <m/>
    <m/>
    <m/>
    <m/>
    <m/>
    <m/>
    <m/>
    <n v="200"/>
    <n v="200"/>
    <n v="200"/>
    <n v="208"/>
    <n v="190"/>
    <n v="240"/>
    <n v="838"/>
    <n v="175"/>
    <n v="240"/>
    <n v="210"/>
    <n v="210"/>
    <n v="835"/>
    <n v="200"/>
    <n v="220"/>
    <n v="220"/>
    <n v="270"/>
    <n v="910"/>
    <n v="200"/>
    <n v="210"/>
    <n v="0"/>
    <n v="0"/>
    <n v="410"/>
  </r>
  <r>
    <n v="186015034"/>
    <s v="ACQUITY UPC2 PDA Detector"/>
    <x v="2"/>
    <m/>
    <x v="4"/>
    <s v="UPC2"/>
    <x v="4"/>
    <n v="3924.65"/>
    <s v="Vicky Allen"/>
    <x v="0"/>
    <m/>
    <m/>
    <m/>
    <m/>
    <m/>
    <m/>
    <m/>
    <m/>
    <m/>
    <m/>
    <m/>
    <m/>
    <m/>
    <n v="30"/>
    <n v="30"/>
    <n v="28"/>
    <n v="67"/>
    <n v="93"/>
    <n v="50"/>
    <n v="238"/>
    <n v="20"/>
    <n v="50"/>
    <n v="79"/>
    <n v="30"/>
    <n v="179"/>
    <n v="15"/>
    <n v="35"/>
    <n v="40"/>
    <n v="45"/>
    <n v="135"/>
    <n v="0"/>
    <n v="0"/>
    <n v="0"/>
    <n v="0"/>
    <n v="0"/>
  </r>
  <r>
    <n v="186015035"/>
    <s v="ACQUITY UPC2 Sample Manager-Fixed Loop"/>
    <x v="1"/>
    <m/>
    <x v="4"/>
    <s v="UPC2"/>
    <x v="6"/>
    <n v="6572.74"/>
    <s v="Linda Trautwein"/>
    <x v="0"/>
    <m/>
    <m/>
    <m/>
    <m/>
    <m/>
    <m/>
    <m/>
    <m/>
    <m/>
    <m/>
    <m/>
    <m/>
    <m/>
    <n v="0"/>
    <n v="0"/>
    <n v="28"/>
    <n v="70"/>
    <n v="100"/>
    <n v="50"/>
    <n v="248"/>
    <n v="20"/>
    <n v="55"/>
    <n v="38"/>
    <n v="67"/>
    <n v="180"/>
    <n v="45"/>
    <n v="49"/>
    <n v="48"/>
    <n v="64"/>
    <n v="206"/>
    <n v="48"/>
    <n v="0"/>
    <n v="0"/>
    <n v="0"/>
    <n v="48"/>
  </r>
  <r>
    <n v="186015036"/>
    <s v="ACQUITY UPC2 Binary Solvent Manager"/>
    <x v="1"/>
    <m/>
    <x v="4"/>
    <s v="UPC2"/>
    <x v="2"/>
    <n v="10826.96"/>
    <s v="Sharon Bibbo"/>
    <x v="0"/>
    <m/>
    <m/>
    <m/>
    <m/>
    <m/>
    <m/>
    <m/>
    <m/>
    <m/>
    <m/>
    <m/>
    <m/>
    <m/>
    <n v="30"/>
    <n v="30"/>
    <n v="28"/>
    <n v="69"/>
    <n v="100"/>
    <n v="50"/>
    <n v="247"/>
    <n v="20"/>
    <n v="55"/>
    <n v="65"/>
    <n v="50"/>
    <n v="190"/>
    <n v="38"/>
    <n v="49"/>
    <n v="48"/>
    <n v="64"/>
    <n v="199"/>
    <n v="48"/>
    <n v="0"/>
    <n v="0"/>
    <n v="0"/>
    <n v="48"/>
  </r>
  <r>
    <n v="186015037"/>
    <s v="ACQUITY UPC2 Convergence Manager"/>
    <x v="1"/>
    <m/>
    <x v="4"/>
    <s v="UPC2"/>
    <x v="6"/>
    <n v="6238.56"/>
    <s v="Sharon Bibbo"/>
    <x v="0"/>
    <m/>
    <m/>
    <m/>
    <m/>
    <m/>
    <m/>
    <m/>
    <m/>
    <m/>
    <m/>
    <m/>
    <m/>
    <m/>
    <n v="30"/>
    <n v="30"/>
    <n v="28"/>
    <n v="71"/>
    <n v="100"/>
    <n v="50"/>
    <n v="249"/>
    <n v="25"/>
    <n v="50"/>
    <n v="60"/>
    <n v="48"/>
    <n v="183"/>
    <n v="46"/>
    <n v="49"/>
    <n v="48"/>
    <n v="64"/>
    <n v="207"/>
    <n v="48"/>
    <n v="0"/>
    <n v="0"/>
    <n v="0"/>
    <n v="48"/>
  </r>
  <r>
    <n v="186015038"/>
    <s v="ACQUITY Active Column Manager"/>
    <x v="2"/>
    <m/>
    <x v="4"/>
    <s v="UPC2"/>
    <x v="3"/>
    <n v="2786.11"/>
    <s v="Sharon Bibbo"/>
    <x v="0"/>
    <m/>
    <m/>
    <m/>
    <m/>
    <m/>
    <m/>
    <m/>
    <m/>
    <m/>
    <m/>
    <m/>
    <m/>
    <m/>
    <m/>
    <n v="0"/>
    <n v="14"/>
    <n v="66"/>
    <n v="77"/>
    <n v="48"/>
    <n v="205"/>
    <n v="22"/>
    <n v="75"/>
    <n v="60"/>
    <n v="50"/>
    <n v="207"/>
    <n v="50"/>
    <n v="50"/>
    <n v="50"/>
    <n v="60"/>
    <n v="210"/>
    <n v="0"/>
    <n v="0"/>
    <n v="0"/>
    <n v="0"/>
    <n v="0"/>
  </r>
  <r>
    <n v="186015039"/>
    <s v="ACQUITY Auxiliary Column Manager"/>
    <x v="2"/>
    <m/>
    <x v="4"/>
    <s v="UPC2"/>
    <x v="3"/>
    <n v="2092.59"/>
    <s v="Sharon Bibbo"/>
    <x v="0"/>
    <m/>
    <m/>
    <m/>
    <m/>
    <m/>
    <m/>
    <m/>
    <m/>
    <m/>
    <m/>
    <m/>
    <m/>
    <m/>
    <m/>
    <n v="0"/>
    <n v="16"/>
    <n v="39"/>
    <n v="83"/>
    <n v="58"/>
    <n v="196"/>
    <n v="0"/>
    <n v="25"/>
    <n v="35"/>
    <n v="30"/>
    <n v="90"/>
    <n v="35"/>
    <n v="40"/>
    <n v="35"/>
    <n v="45"/>
    <n v="155"/>
    <n v="0"/>
    <n v="0"/>
    <n v="0"/>
    <n v="0"/>
    <n v="0"/>
  </r>
  <r>
    <n v="186015040"/>
    <s v="ACQUITY UPLC H-Class BioSM-FTN"/>
    <x v="1"/>
    <m/>
    <x v="1"/>
    <s v="H Class - bio"/>
    <x v="6"/>
    <n v="5276.24"/>
    <s v="Paul Brusco"/>
    <x v="0"/>
    <m/>
    <m/>
    <m/>
    <m/>
    <m/>
    <m/>
    <m/>
    <m/>
    <m/>
    <m/>
    <m/>
    <m/>
    <m/>
    <n v="78"/>
    <n v="78"/>
    <n v="65"/>
    <n v="71"/>
    <n v="80"/>
    <n v="25"/>
    <n v="241"/>
    <n v="50"/>
    <n v="80"/>
    <n v="60"/>
    <n v="54"/>
    <n v="244"/>
    <n v="65"/>
    <n v="60"/>
    <n v="60"/>
    <n v="75"/>
    <n v="260"/>
    <n v="58"/>
    <n v="0"/>
    <n v="0"/>
    <n v="0"/>
    <n v="58"/>
  </r>
  <r>
    <n v="186015041"/>
    <s v="ACQUITY UPLC H-Class BioQSM"/>
    <x v="1"/>
    <m/>
    <x v="1"/>
    <s v="H Class - bio"/>
    <x v="2"/>
    <n v="5857.68"/>
    <s v="Linda Trautwein"/>
    <x v="0"/>
    <m/>
    <m/>
    <m/>
    <m/>
    <m/>
    <m/>
    <m/>
    <m/>
    <m/>
    <m/>
    <m/>
    <m/>
    <m/>
    <n v="80"/>
    <n v="80"/>
    <n v="75"/>
    <n v="75"/>
    <n v="72"/>
    <n v="32"/>
    <n v="254"/>
    <n v="46"/>
    <n v="70"/>
    <n v="60"/>
    <n v="63"/>
    <n v="239"/>
    <n v="65"/>
    <n v="60"/>
    <n v="60"/>
    <n v="75"/>
    <n v="260"/>
    <n v="58"/>
    <n v="61"/>
    <n v="0"/>
    <n v="0"/>
    <n v="119"/>
  </r>
  <r>
    <n v="186015042"/>
    <s v="ACQUITY UPLC CH-A"/>
    <x v="2"/>
    <m/>
    <x v="1"/>
    <s v="H Class"/>
    <x v="3"/>
    <n v="600.79999999999995"/>
    <s v="Ee Ling Lim"/>
    <x v="0"/>
    <m/>
    <m/>
    <m/>
    <m/>
    <m/>
    <m/>
    <m/>
    <m/>
    <m/>
    <m/>
    <m/>
    <m/>
    <m/>
    <n v="500"/>
    <n v="500"/>
    <n v="500"/>
    <n v="595"/>
    <n v="575"/>
    <n v="500"/>
    <n v="2170"/>
    <n v="442"/>
    <n v="525"/>
    <n v="480"/>
    <n v="480"/>
    <n v="1927"/>
    <n v="540"/>
    <n v="560"/>
    <n v="540"/>
    <n v="600"/>
    <n v="2240"/>
    <n v="500"/>
    <n v="544"/>
    <n v="0"/>
    <n v="0"/>
    <n v="1044"/>
  </r>
  <r>
    <n v="186015043"/>
    <s v="ACQUITY UPLC CM-A"/>
    <x v="2"/>
    <m/>
    <x v="1"/>
    <s v="H Class"/>
    <x v="3"/>
    <n v="2549.13"/>
    <s v="Ee Ling Lim"/>
    <x v="0"/>
    <m/>
    <m/>
    <m/>
    <m/>
    <m/>
    <m/>
    <m/>
    <m/>
    <m/>
    <m/>
    <m/>
    <m/>
    <m/>
    <n v="50"/>
    <n v="50"/>
    <n v="310"/>
    <n v="320"/>
    <n v="340"/>
    <n v="340"/>
    <n v="1310"/>
    <n v="265"/>
    <n v="310"/>
    <n v="305"/>
    <n v="367"/>
    <n v="1247"/>
    <n v="270"/>
    <n v="320"/>
    <n v="300"/>
    <n v="360"/>
    <n v="1250"/>
    <n v="280"/>
    <n v="310"/>
    <n v="0"/>
    <n v="0"/>
    <n v="590"/>
  </r>
  <r>
    <n v="186015045"/>
    <s v="ACQUITY UPLC CH-30A"/>
    <x v="2"/>
    <m/>
    <x v="1"/>
    <s v="H Class"/>
    <x v="3"/>
    <n v="929.97"/>
    <s v="Ee Ling Lim"/>
    <x v="0"/>
    <m/>
    <m/>
    <m/>
    <m/>
    <m/>
    <m/>
    <m/>
    <m/>
    <m/>
    <m/>
    <m/>
    <m/>
    <m/>
    <n v="36"/>
    <n v="36"/>
    <n v="50"/>
    <n v="100"/>
    <n v="100"/>
    <n v="50"/>
    <n v="300"/>
    <n v="90"/>
    <n v="85"/>
    <n v="75"/>
    <n v="54"/>
    <n v="304"/>
    <n v="55"/>
    <n v="60"/>
    <n v="50"/>
    <n v="65"/>
    <n v="230"/>
    <n v="0"/>
    <n v="0"/>
    <n v="0"/>
    <n v="0"/>
    <n v="0"/>
  </r>
  <r>
    <n v="186015046"/>
    <s v="ACQUITY UPLC I-Class Sample Manager-FTN"/>
    <x v="2"/>
    <m/>
    <x v="1"/>
    <s v="I-Class"/>
    <x v="6"/>
    <n v="5272.75"/>
    <s v="Ee Ling Lim"/>
    <x v="0"/>
    <m/>
    <m/>
    <m/>
    <m/>
    <m/>
    <m/>
    <m/>
    <m/>
    <m/>
    <m/>
    <m/>
    <m/>
    <m/>
    <n v="200"/>
    <n v="200"/>
    <n v="110"/>
    <n v="100"/>
    <n v="150"/>
    <n v="185"/>
    <n v="545"/>
    <n v="155"/>
    <n v="117"/>
    <n v="200"/>
    <n v="180"/>
    <n v="652"/>
    <n v="150"/>
    <n v="160"/>
    <n v="150"/>
    <n v="190"/>
    <n v="650"/>
    <m/>
    <n v="0"/>
    <n v="0"/>
    <n v="0"/>
    <n v="0"/>
  </r>
  <r>
    <n v="186015049"/>
    <s v="ACQUITY UPLC H-Class CM-AUX"/>
    <x v="2"/>
    <m/>
    <x v="1"/>
    <s v="H Class"/>
    <x v="3"/>
    <n v="1866.67"/>
    <s v="Ee Ling Lim"/>
    <x v="0"/>
    <m/>
    <m/>
    <m/>
    <m/>
    <m/>
    <m/>
    <m/>
    <m/>
    <m/>
    <m/>
    <m/>
    <m/>
    <m/>
    <n v="48"/>
    <n v="48"/>
    <n v="120"/>
    <n v="165"/>
    <n v="160"/>
    <n v="100"/>
    <n v="545"/>
    <n v="50"/>
    <n v="20"/>
    <n v="40"/>
    <n v="81"/>
    <n v="191"/>
    <n v="70"/>
    <n v="90"/>
    <n v="95"/>
    <n v="110"/>
    <n v="365"/>
    <n v="90"/>
    <n v="98"/>
    <n v="0"/>
    <n v="0"/>
    <n v="188"/>
  </r>
  <r>
    <n v="186015050"/>
    <s v="ACQUITY APC Isocratic Solvent Manager"/>
    <x v="1"/>
    <m/>
    <x v="1"/>
    <s v="APC"/>
    <x v="2"/>
    <n v="5381.67"/>
    <s v="Sharon Bibbo"/>
    <x v="0"/>
    <m/>
    <m/>
    <m/>
    <m/>
    <m/>
    <m/>
    <m/>
    <m/>
    <m/>
    <m/>
    <m/>
    <m/>
    <m/>
    <n v="0"/>
    <m/>
    <m/>
    <m/>
    <m/>
    <n v="0"/>
    <n v="0"/>
    <n v="0"/>
    <n v="10"/>
    <n v="43"/>
    <n v="35"/>
    <n v="88"/>
    <n v="25"/>
    <n v="25"/>
    <n v="25"/>
    <n v="25"/>
    <n v="100"/>
    <n v="22"/>
    <n v="20"/>
    <n v="0"/>
    <n v="0"/>
    <n v="42"/>
  </r>
  <r>
    <n v="186015051"/>
    <s v="ACQUITY APC Sample Manager w/FTN"/>
    <x v="1"/>
    <m/>
    <x v="1"/>
    <s v="APC"/>
    <x v="6"/>
    <n v="6970"/>
    <s v="Linda Trautwein"/>
    <x v="0"/>
    <m/>
    <m/>
    <m/>
    <m/>
    <m/>
    <m/>
    <m/>
    <m/>
    <m/>
    <m/>
    <m/>
    <m/>
    <m/>
    <n v="0"/>
    <m/>
    <m/>
    <m/>
    <m/>
    <n v="0"/>
    <n v="0"/>
    <n v="0"/>
    <n v="10"/>
    <n v="42"/>
    <n v="35"/>
    <n v="87"/>
    <n v="26"/>
    <n v="25"/>
    <n v="25"/>
    <n v="25"/>
    <n v="101"/>
    <n v="22"/>
    <n v="20"/>
    <n v="0"/>
    <n v="0"/>
    <n v="42"/>
  </r>
  <r>
    <n v="186015053"/>
    <s v="ACQUITY PDA Detector w/TaperSlit"/>
    <x v="6"/>
    <m/>
    <x v="1"/>
    <s v="APC"/>
    <x v="4"/>
    <n v="4702.1499999999996"/>
    <s v="Vicky Allen"/>
    <x v="0"/>
    <m/>
    <m/>
    <m/>
    <m/>
    <m/>
    <m/>
    <m/>
    <m/>
    <m/>
    <m/>
    <m/>
    <m/>
    <m/>
    <n v="0"/>
    <m/>
    <m/>
    <m/>
    <m/>
    <n v="0"/>
    <n v="0"/>
    <n v="0"/>
    <n v="0"/>
    <n v="9"/>
    <n v="22"/>
    <n v="31"/>
    <n v="35"/>
    <n v="30"/>
    <n v="30"/>
    <n v="22"/>
    <n v="117"/>
    <n v="22"/>
    <n v="28"/>
    <n v="0"/>
    <n v="0"/>
    <n v="50"/>
  </r>
  <r>
    <n v="186015054"/>
    <s v="ACQUITY Single Zone Column Manager"/>
    <x v="1"/>
    <m/>
    <x v="1"/>
    <s v="APC"/>
    <x v="3"/>
    <n v="8380.91"/>
    <s v="Linda Trautwein"/>
    <x v="0"/>
    <m/>
    <m/>
    <m/>
    <m/>
    <m/>
    <m/>
    <m/>
    <m/>
    <m/>
    <m/>
    <m/>
    <m/>
    <m/>
    <n v="0"/>
    <m/>
    <m/>
    <m/>
    <m/>
    <n v="0"/>
    <n v="0"/>
    <n v="0"/>
    <n v="16"/>
    <n v="39"/>
    <n v="35"/>
    <n v="90"/>
    <n v="25"/>
    <n v="25"/>
    <n v="25"/>
    <n v="25"/>
    <n v="100"/>
    <n v="22"/>
    <n v="20"/>
    <n v="0"/>
    <n v="0"/>
    <n v="42"/>
  </r>
  <r>
    <n v="186015055"/>
    <s v="ACQ 30-cm Single Zone Column Manager"/>
    <x v="1"/>
    <m/>
    <x v="1"/>
    <s v="APC"/>
    <x v="3"/>
    <n v="2000"/>
    <s v="Sharon Bibbo"/>
    <x v="0"/>
    <m/>
    <m/>
    <m/>
    <m/>
    <m/>
    <m/>
    <m/>
    <m/>
    <m/>
    <m/>
    <m/>
    <m/>
    <m/>
    <n v="0"/>
    <m/>
    <m/>
    <m/>
    <m/>
    <n v="0"/>
    <n v="0"/>
    <n v="0"/>
    <n v="0"/>
    <n v="0"/>
    <n v="0"/>
    <n v="0"/>
    <n v="15"/>
    <n v="35"/>
    <n v="30"/>
    <n v="30"/>
    <n v="110"/>
    <m/>
    <n v="0"/>
    <n v="0"/>
    <n v="0"/>
    <n v="0"/>
  </r>
  <r>
    <n v="186015056"/>
    <s v="ACQUITY APC Quaternary Solvent Manager"/>
    <x v="1"/>
    <m/>
    <x v="1"/>
    <s v="APC"/>
    <x v="2"/>
    <n v="4770.22"/>
    <s v="Sharon Bibbo"/>
    <x v="0"/>
    <m/>
    <m/>
    <m/>
    <m/>
    <m/>
    <m/>
    <m/>
    <m/>
    <m/>
    <m/>
    <m/>
    <m/>
    <m/>
    <n v="0"/>
    <m/>
    <m/>
    <m/>
    <m/>
    <n v="0"/>
    <n v="0"/>
    <n v="0"/>
    <n v="0"/>
    <n v="0"/>
    <n v="0"/>
    <n v="0"/>
    <m/>
    <m/>
    <m/>
    <m/>
    <n v="0"/>
    <m/>
    <n v="0"/>
    <n v="0"/>
    <n v="0"/>
    <n v="0"/>
  </r>
  <r>
    <n v="186015060"/>
    <s v="ACQUITY UPLC I-Class Sample Manager-FL"/>
    <x v="1"/>
    <m/>
    <x v="1"/>
    <s v="I-Class"/>
    <x v="6"/>
    <n v="6506.32"/>
    <s v="Linda Trautwein"/>
    <x v="0"/>
    <m/>
    <m/>
    <m/>
    <m/>
    <m/>
    <m/>
    <m/>
    <m/>
    <m/>
    <m/>
    <m/>
    <m/>
    <m/>
    <n v="35"/>
    <n v="35"/>
    <n v="10"/>
    <n v="25"/>
    <n v="30"/>
    <n v="40"/>
    <n v="105"/>
    <n v="25"/>
    <n v="41"/>
    <n v="62"/>
    <n v="20"/>
    <n v="148"/>
    <n v="40"/>
    <n v="40"/>
    <n v="35"/>
    <n v="45"/>
    <n v="160"/>
    <n v="40"/>
    <n v="40"/>
    <n v="0"/>
    <n v="0"/>
    <n v="80"/>
  </r>
  <r>
    <n v="186015070"/>
    <s v="ACQUITY UPLC RI Detector"/>
    <x v="1"/>
    <m/>
    <x v="1"/>
    <s v="ACQUITY Common Modules"/>
    <x v="4"/>
    <n v="5012.5"/>
    <s v="Vicky Allen"/>
    <x v="0"/>
    <m/>
    <m/>
    <m/>
    <m/>
    <m/>
    <m/>
    <m/>
    <m/>
    <m/>
    <m/>
    <m/>
    <m/>
    <m/>
    <n v="0"/>
    <n v="0"/>
    <n v="0"/>
    <n v="0"/>
    <n v="0"/>
    <n v="0"/>
    <n v="0"/>
    <n v="35"/>
    <n v="0"/>
    <n v="82"/>
    <n v="90"/>
    <n v="207"/>
    <n v="80"/>
    <n v="70"/>
    <n v="50"/>
    <n v="80"/>
    <n v="280"/>
    <n v="51"/>
    <n v="55"/>
    <n v="0"/>
    <n v="0"/>
    <n v="106"/>
  </r>
  <r>
    <n v="186016002"/>
    <s v="nanoACQUITY UPLC Binary Sol. Mgr, HP"/>
    <x v="1"/>
    <m/>
    <x v="1"/>
    <s v="nanoACQUITY"/>
    <x v="2"/>
    <n v="10031.11"/>
    <s v="Linda Trautwein"/>
    <x v="0"/>
    <m/>
    <m/>
    <m/>
    <m/>
    <m/>
    <m/>
    <m/>
    <m/>
    <m/>
    <m/>
    <m/>
    <m/>
    <m/>
    <n v="42"/>
    <n v="42"/>
    <n v="30"/>
    <n v="40"/>
    <n v="40"/>
    <n v="42"/>
    <n v="152"/>
    <n v="52"/>
    <n v="55"/>
    <n v="41"/>
    <n v="63"/>
    <n v="211"/>
    <n v="25"/>
    <n v="15"/>
    <n v="4"/>
    <n v="0"/>
    <n v="44"/>
    <n v="0"/>
    <n v="0"/>
    <n v="0"/>
    <n v="0"/>
    <n v="0"/>
  </r>
  <r>
    <n v="186016003"/>
    <s v="Micro Binary Solvent Manager"/>
    <x v="1"/>
    <m/>
    <x v="1"/>
    <s v="M-Class"/>
    <x v="2"/>
    <n v="15341.38"/>
    <s v="Linda Trautwein"/>
    <x v="0"/>
    <m/>
    <m/>
    <m/>
    <m/>
    <m/>
    <m/>
    <m/>
    <m/>
    <m/>
    <m/>
    <m/>
    <m/>
    <m/>
    <m/>
    <n v="0"/>
    <n v="0"/>
    <n v="0"/>
    <n v="0"/>
    <n v="0"/>
    <n v="0"/>
    <n v="0"/>
    <n v="0"/>
    <n v="7"/>
    <n v="15"/>
    <n v="22"/>
    <n v="40"/>
    <n v="30"/>
    <n v="27"/>
    <n v="42"/>
    <n v="139"/>
    <n v="50"/>
    <n v="57"/>
    <n v="0"/>
    <n v="0"/>
    <n v="107"/>
  </r>
  <r>
    <n v="186016007"/>
    <s v="nanoACQUITY Sample Mgr. w/Heat.Trap.Mod."/>
    <x v="1"/>
    <m/>
    <x v="1"/>
    <s v="nanoACQUITY"/>
    <x v="6"/>
    <n v="8820.23"/>
    <s v="Linda Trautwein"/>
    <x v="0"/>
    <m/>
    <m/>
    <m/>
    <m/>
    <m/>
    <m/>
    <m/>
    <m/>
    <m/>
    <m/>
    <m/>
    <m/>
    <m/>
    <n v="30"/>
    <n v="30"/>
    <n v="25"/>
    <n v="32"/>
    <n v="25"/>
    <n v="50"/>
    <n v="132"/>
    <n v="25"/>
    <n v="40"/>
    <n v="15"/>
    <n v="25"/>
    <n v="105"/>
    <n v="10"/>
    <n v="10"/>
    <n v="5"/>
    <n v="0"/>
    <n v="25"/>
    <n v="0"/>
    <n v="0"/>
    <n v="0"/>
    <n v="0"/>
    <n v="0"/>
  </r>
  <r>
    <n v="186016009"/>
    <s v="Trizaic Source – XEVO MS"/>
    <x v="1"/>
    <n v="5"/>
    <x v="0"/>
    <s v="Trizaic"/>
    <x v="1"/>
    <n v="11156.97"/>
    <s v="Vicky Allen"/>
    <x v="0"/>
    <m/>
    <m/>
    <m/>
    <m/>
    <m/>
    <m/>
    <m/>
    <m/>
    <m/>
    <m/>
    <m/>
    <m/>
    <n v="10"/>
    <n v="9"/>
    <n v="19"/>
    <n v="10"/>
    <n v="7"/>
    <n v="5"/>
    <n v="5"/>
    <n v="23"/>
    <n v="5"/>
    <n v="8"/>
    <n v="4"/>
    <n v="3"/>
    <n v="17"/>
    <n v="2"/>
    <n v="2"/>
    <n v="2"/>
    <n v="0"/>
    <n v="6"/>
    <n v="0"/>
    <n v="0"/>
    <n v="0"/>
    <n v="0"/>
    <n v="0"/>
  </r>
  <r>
    <n v="186016011"/>
    <s v="nanoACQUITY UPLC HDX Manager"/>
    <x v="1"/>
    <m/>
    <x v="1"/>
    <s v="HDX"/>
    <x v="6"/>
    <n v="11216.72"/>
    <s v="Vicky Allen"/>
    <x v="0"/>
    <m/>
    <m/>
    <m/>
    <m/>
    <m/>
    <m/>
    <m/>
    <m/>
    <m/>
    <m/>
    <m/>
    <m/>
    <m/>
    <n v="5"/>
    <n v="5"/>
    <n v="5"/>
    <n v="5"/>
    <n v="10"/>
    <n v="6"/>
    <n v="26"/>
    <n v="6"/>
    <n v="4"/>
    <n v="5"/>
    <n v="15"/>
    <n v="30"/>
    <n v="14"/>
    <n v="11"/>
    <n v="10"/>
    <n v="12"/>
    <n v="47"/>
    <n v="0"/>
    <n v="0"/>
    <n v="0"/>
    <n v="0"/>
    <n v="0"/>
  </r>
  <r>
    <n v="186016012"/>
    <s v="Micro Sample Manager - Fixed Loop"/>
    <x v="1"/>
    <m/>
    <x v="1"/>
    <s v="M-Class"/>
    <x v="6"/>
    <n v="6664.15"/>
    <s v="Linda Trautwein"/>
    <x v="0"/>
    <m/>
    <m/>
    <m/>
    <m/>
    <m/>
    <m/>
    <m/>
    <m/>
    <m/>
    <m/>
    <m/>
    <m/>
    <m/>
    <m/>
    <n v="0"/>
    <n v="0"/>
    <n v="0"/>
    <n v="0"/>
    <n v="0"/>
    <n v="0"/>
    <n v="0"/>
    <n v="0"/>
    <n v="14"/>
    <n v="9"/>
    <n v="23"/>
    <n v="31"/>
    <n v="29"/>
    <n v="19"/>
    <n v="30"/>
    <n v="109"/>
    <n v="28"/>
    <n v="38"/>
    <n v="0"/>
    <n v="0"/>
    <n v="66"/>
  </r>
  <r>
    <n v="186016016"/>
    <s v="Trap Valve Manager"/>
    <x v="1"/>
    <m/>
    <x v="1"/>
    <s v="M-Class"/>
    <x v="3"/>
    <n v="4687.3"/>
    <s v="Linda Trautwein"/>
    <x v="0"/>
    <m/>
    <m/>
    <m/>
    <m/>
    <m/>
    <m/>
    <m/>
    <m/>
    <m/>
    <m/>
    <m/>
    <m/>
    <m/>
    <m/>
    <n v="0"/>
    <n v="0"/>
    <n v="0"/>
    <n v="0"/>
    <n v="0"/>
    <n v="0"/>
    <n v="0"/>
    <n v="0"/>
    <n v="0"/>
    <n v="19"/>
    <n v="19"/>
    <n v="37"/>
    <n v="22"/>
    <n v="20"/>
    <n v="30"/>
    <n v="109"/>
    <n v="28"/>
    <n v="30"/>
    <n v="0"/>
    <n v="0"/>
    <n v="58"/>
  </r>
  <r>
    <n v="186016021"/>
    <s v="nanoACQUITY UPLC Aux. Solvent Mgr., HP"/>
    <x v="1"/>
    <m/>
    <x v="1"/>
    <s v="nanoACQUITY"/>
    <x v="2"/>
    <n v="8853.2099999999991"/>
    <s v="Linda Trautwein"/>
    <x v="0"/>
    <m/>
    <m/>
    <m/>
    <m/>
    <m/>
    <m/>
    <m/>
    <m/>
    <m/>
    <m/>
    <m/>
    <m/>
    <m/>
    <n v="15"/>
    <n v="15"/>
    <n v="10"/>
    <n v="10"/>
    <n v="17"/>
    <n v="25"/>
    <n v="62"/>
    <n v="23"/>
    <n v="30"/>
    <n v="18"/>
    <n v="26"/>
    <n v="97"/>
    <n v="8"/>
    <n v="7"/>
    <n v="5"/>
    <n v="0"/>
    <n v="20"/>
    <n v="0"/>
    <n v="0"/>
    <n v="0"/>
    <n v="0"/>
    <n v="0"/>
  </r>
  <r>
    <n v="186016022"/>
    <s v="Auxiliary Solvent Manager"/>
    <x v="1"/>
    <m/>
    <x v="1"/>
    <s v="M-Class"/>
    <x v="2"/>
    <n v="14146.77"/>
    <s v="Linda Trautwein"/>
    <x v="0"/>
    <m/>
    <m/>
    <m/>
    <m/>
    <m/>
    <m/>
    <m/>
    <m/>
    <m/>
    <m/>
    <m/>
    <m/>
    <m/>
    <m/>
    <n v="0"/>
    <n v="0"/>
    <n v="0"/>
    <n v="0"/>
    <n v="0"/>
    <n v="0"/>
    <n v="0"/>
    <n v="0"/>
    <n v="5"/>
    <n v="6"/>
    <n v="11"/>
    <n v="24"/>
    <n v="20"/>
    <n v="12"/>
    <n v="20"/>
    <n v="76"/>
    <n v="18"/>
    <n v="25"/>
    <n v="0"/>
    <n v="0"/>
    <n v="43"/>
  </r>
  <r>
    <n v="186025450"/>
    <s v="2545 Binary Gradient Module"/>
    <x v="1"/>
    <m/>
    <x v="1"/>
    <s v="Purification"/>
    <x v="2"/>
    <n v="11274.66"/>
    <s v="Sharon Bibbo"/>
    <x v="0"/>
    <m/>
    <m/>
    <m/>
    <m/>
    <m/>
    <m/>
    <m/>
    <m/>
    <m/>
    <m/>
    <m/>
    <m/>
    <m/>
    <n v="35"/>
    <n v="35"/>
    <n v="21"/>
    <n v="25"/>
    <n v="39"/>
    <n v="15"/>
    <n v="100"/>
    <n v="35"/>
    <n v="30"/>
    <n v="30"/>
    <n v="30"/>
    <n v="125"/>
    <n v="22"/>
    <n v="20"/>
    <n v="20"/>
    <n v="28"/>
    <n v="90"/>
    <n v="25"/>
    <n v="25"/>
    <n v="0"/>
    <n v="0"/>
    <n v="50"/>
  </r>
  <r>
    <n v="186031000"/>
    <s v="Assy., Waters 3100 Mass Detector"/>
    <x v="4"/>
    <n v="0"/>
    <x v="0"/>
    <s v="Quads"/>
    <x v="7"/>
    <n v="25702.83"/>
    <s v="Wendy Noble"/>
    <x v="0"/>
    <m/>
    <m/>
    <m/>
    <m/>
    <m/>
    <m/>
    <m/>
    <m/>
    <m/>
    <m/>
    <m/>
    <m/>
    <n v="28"/>
    <n v="25"/>
    <n v="53"/>
    <n v="26"/>
    <n v="0"/>
    <n v="0"/>
    <n v="0"/>
    <n v="26"/>
    <n v="0"/>
    <n v="0"/>
    <n v="0"/>
    <n v="0"/>
    <n v="0"/>
    <n v="0"/>
    <n v="0"/>
    <n v="0"/>
    <n v="0"/>
    <n v="0"/>
    <n v="0"/>
    <n v="0"/>
    <n v="0"/>
    <n v="0"/>
    <n v="0"/>
  </r>
  <r>
    <n v="186179100"/>
    <s v="Alliance Column Heater Cooler (Blue)"/>
    <x v="2"/>
    <m/>
    <x v="1"/>
    <s v="Alliance"/>
    <x v="3"/>
    <n v="925.03"/>
    <s v="Ee Ling Lim"/>
    <x v="0"/>
    <m/>
    <m/>
    <m/>
    <m/>
    <m/>
    <m/>
    <m/>
    <m/>
    <m/>
    <m/>
    <m/>
    <m/>
    <m/>
    <m/>
    <n v="0"/>
    <n v="0"/>
    <n v="0"/>
    <n v="0"/>
    <n v="0"/>
    <n v="0"/>
    <n v="245"/>
    <n v="375"/>
    <n v="330"/>
    <n v="440"/>
    <n v="1390"/>
    <n v="390"/>
    <n v="380"/>
    <n v="370"/>
    <n v="450"/>
    <n v="1590"/>
    <n v="0"/>
    <n v="0"/>
    <n v="0"/>
    <n v="0"/>
    <n v="0"/>
  </r>
  <r>
    <n v="186186301"/>
    <s v="Alliance Column Heater (Blue)"/>
    <x v="2"/>
    <m/>
    <x v="1"/>
    <s v="Alliance"/>
    <x v="3"/>
    <n v="595.27"/>
    <s v="Ee Ling Lim"/>
    <x v="0"/>
    <m/>
    <m/>
    <m/>
    <m/>
    <m/>
    <m/>
    <m/>
    <m/>
    <m/>
    <m/>
    <m/>
    <m/>
    <m/>
    <m/>
    <n v="0"/>
    <n v="0"/>
    <n v="0"/>
    <n v="0"/>
    <n v="0"/>
    <n v="0"/>
    <n v="325"/>
    <n v="485"/>
    <n v="435"/>
    <n v="490"/>
    <n v="1735"/>
    <n v="460"/>
    <n v="460"/>
    <n v="450"/>
    <n v="460"/>
    <n v="1830"/>
    <n v="0"/>
    <n v="0"/>
    <n v="0"/>
    <n v="0"/>
    <n v="0"/>
  </r>
  <r>
    <n v="186241400"/>
    <s v="REFRACTOMETER 2414"/>
    <x v="1"/>
    <m/>
    <x v="1"/>
    <s v="Alliance"/>
    <x v="4"/>
    <n v="2965.88"/>
    <s v="Paul Brusco"/>
    <x v="0"/>
    <m/>
    <m/>
    <m/>
    <m/>
    <m/>
    <m/>
    <m/>
    <m/>
    <m/>
    <m/>
    <m/>
    <m/>
    <m/>
    <n v="205"/>
    <n v="205"/>
    <n v="238"/>
    <n v="240"/>
    <n v="226"/>
    <n v="205"/>
    <n v="909"/>
    <n v="148"/>
    <n v="120"/>
    <n v="90"/>
    <n v="77"/>
    <n v="435"/>
    <n v="75"/>
    <n v="70"/>
    <n v="70"/>
    <n v="80"/>
    <n v="295"/>
    <n v="80"/>
    <n v="90"/>
    <n v="0"/>
    <n v="0"/>
    <n v="170"/>
  </r>
  <r>
    <n v="186241401"/>
    <s v="2414 Refractometer Detector (blue)"/>
    <x v="1"/>
    <m/>
    <x v="1"/>
    <s v="Alliance"/>
    <x v="4"/>
    <n v="3263.77"/>
    <s v="Vicky Allen"/>
    <x v="0"/>
    <m/>
    <m/>
    <m/>
    <m/>
    <m/>
    <m/>
    <m/>
    <m/>
    <m/>
    <m/>
    <m/>
    <m/>
    <m/>
    <m/>
    <n v="0"/>
    <n v="0"/>
    <n v="0"/>
    <n v="0"/>
    <n v="0"/>
    <n v="0"/>
    <n v="90"/>
    <n v="80"/>
    <n v="55"/>
    <n v="70"/>
    <n v="295"/>
    <n v="95"/>
    <n v="85"/>
    <n v="80"/>
    <n v="90"/>
    <n v="350"/>
    <n v="76"/>
    <n v="82"/>
    <n v="0"/>
    <n v="0"/>
    <n v="158"/>
  </r>
  <r>
    <n v="186242400"/>
    <s v="2424 Evaporative LS Detector (blue)"/>
    <x v="1"/>
    <m/>
    <x v="1"/>
    <s v="Alliance"/>
    <x v="4"/>
    <n v="5415.6"/>
    <s v="Vicky Allen"/>
    <x v="0"/>
    <m/>
    <m/>
    <m/>
    <m/>
    <m/>
    <m/>
    <m/>
    <m/>
    <m/>
    <m/>
    <m/>
    <m/>
    <m/>
    <m/>
    <n v="0"/>
    <n v="0"/>
    <n v="0"/>
    <n v="0"/>
    <n v="0"/>
    <n v="0"/>
    <n v="35"/>
    <n v="31"/>
    <n v="24"/>
    <n v="40"/>
    <n v="130"/>
    <n v="30"/>
    <n v="30"/>
    <n v="25"/>
    <n v="30"/>
    <n v="115"/>
    <n v="25"/>
    <n v="30"/>
    <n v="0"/>
    <n v="0"/>
    <n v="55"/>
  </r>
  <r>
    <n v="186247500"/>
    <s v="2475 Fluorescence Detector (blue)"/>
    <x v="6"/>
    <m/>
    <x v="1"/>
    <s v="Alliance"/>
    <x v="4"/>
    <n v="4770.16"/>
    <s v="Vicky Allen"/>
    <x v="0"/>
    <m/>
    <m/>
    <m/>
    <m/>
    <m/>
    <m/>
    <m/>
    <m/>
    <m/>
    <m/>
    <m/>
    <m/>
    <m/>
    <m/>
    <n v="0"/>
    <n v="0"/>
    <n v="0"/>
    <n v="0"/>
    <n v="0"/>
    <n v="0"/>
    <n v="85"/>
    <n v="80"/>
    <n v="85"/>
    <n v="120"/>
    <n v="370"/>
    <n v="100"/>
    <n v="90"/>
    <n v="90"/>
    <n v="90"/>
    <n v="370"/>
    <n v="60"/>
    <n v="60"/>
    <n v="0"/>
    <n v="0"/>
    <n v="120"/>
  </r>
  <r>
    <n v="186248900"/>
    <s v="2489 UV/Visible Detector (blue)"/>
    <x v="2"/>
    <m/>
    <x v="1"/>
    <s v="Alliance"/>
    <x v="4"/>
    <n v="2277.37"/>
    <s v="Ee Ling Lim"/>
    <x v="0"/>
    <m/>
    <m/>
    <m/>
    <m/>
    <m/>
    <m/>
    <m/>
    <m/>
    <m/>
    <m/>
    <m/>
    <m/>
    <m/>
    <m/>
    <n v="0"/>
    <n v="0"/>
    <n v="0"/>
    <n v="0"/>
    <n v="45"/>
    <n v="45"/>
    <n v="470"/>
    <n v="490"/>
    <n v="465"/>
    <n v="600"/>
    <n v="2025"/>
    <n v="550"/>
    <n v="550"/>
    <n v="525"/>
    <n v="545"/>
    <n v="2170"/>
    <n v="480"/>
    <n v="515"/>
    <n v="0"/>
    <n v="0"/>
    <n v="995"/>
  </r>
  <r>
    <n v="186255500"/>
    <s v="2555 Quaternary Gradient Module"/>
    <x v="1"/>
    <m/>
    <x v="1"/>
    <s v="Purification"/>
    <x v="2"/>
    <n v="9237.61"/>
    <s v="Sharon Bibbo"/>
    <x v="0"/>
    <m/>
    <m/>
    <m/>
    <m/>
    <m/>
    <m/>
    <m/>
    <m/>
    <m/>
    <m/>
    <m/>
    <m/>
    <m/>
    <n v="2"/>
    <n v="2"/>
    <n v="2"/>
    <n v="2"/>
    <n v="2"/>
    <n v="2"/>
    <n v="8"/>
    <n v="3"/>
    <n v="3"/>
    <n v="3"/>
    <n v="2"/>
    <n v="11"/>
    <n v="2"/>
    <n v="2"/>
    <n v="2"/>
    <n v="2"/>
    <n v="8"/>
    <n v="2"/>
    <n v="2"/>
    <n v="0"/>
    <n v="0"/>
    <n v="4"/>
  </r>
  <r>
    <n v="186269501"/>
    <s v="e2695 Separations Module w/o H/C"/>
    <x v="2"/>
    <m/>
    <x v="1"/>
    <s v="Alliance"/>
    <x v="10"/>
    <n v="5936.58"/>
    <s v="Ee Ling Lim"/>
    <x v="0"/>
    <m/>
    <m/>
    <m/>
    <m/>
    <m/>
    <m/>
    <m/>
    <m/>
    <m/>
    <m/>
    <m/>
    <m/>
    <m/>
    <n v="200"/>
    <n v="200"/>
    <n v="320"/>
    <n v="330"/>
    <n v="300"/>
    <n v="320"/>
    <n v="1270"/>
    <n v="62"/>
    <n v="0"/>
    <n v="0"/>
    <n v="0"/>
    <n v="62"/>
    <n v="0"/>
    <n v="0"/>
    <n v="0"/>
    <n v="0"/>
    <n v="0"/>
    <n v="0"/>
    <n v="0"/>
    <n v="0"/>
    <n v="0"/>
    <n v="0"/>
  </r>
  <r>
    <n v="186269502"/>
    <s v="e2695 Separations Module w/Heater Cooler"/>
    <x v="2"/>
    <m/>
    <x v="1"/>
    <s v="Alliance"/>
    <x v="10"/>
    <n v="6217.03"/>
    <s v="Ee Ling Lim"/>
    <x v="0"/>
    <m/>
    <m/>
    <m/>
    <m/>
    <m/>
    <m/>
    <m/>
    <m/>
    <m/>
    <m/>
    <m/>
    <m/>
    <m/>
    <n v="485"/>
    <n v="485"/>
    <n v="530"/>
    <n v="509"/>
    <n v="550"/>
    <n v="610"/>
    <n v="2199"/>
    <n v="88"/>
    <n v="0"/>
    <n v="0"/>
    <n v="0"/>
    <n v="88"/>
    <n v="0"/>
    <n v="0"/>
    <n v="0"/>
    <n v="0"/>
    <n v="0"/>
    <n v="0"/>
    <n v="0"/>
    <n v="0"/>
    <n v="0"/>
    <n v="0"/>
  </r>
  <r>
    <n v="186269503"/>
    <s v="e2695D w/ Heater Cooler 6-Samples"/>
    <x v="2"/>
    <m/>
    <x v="1"/>
    <s v="Alliance"/>
    <x v="10"/>
    <n v="7505.94"/>
    <s v="Ee Ling Lim"/>
    <x v="0"/>
    <m/>
    <m/>
    <m/>
    <m/>
    <m/>
    <m/>
    <m/>
    <m/>
    <m/>
    <m/>
    <m/>
    <m/>
    <m/>
    <n v="0"/>
    <n v="0"/>
    <n v="0"/>
    <n v="0"/>
    <n v="0"/>
    <n v="0"/>
    <n v="0"/>
    <n v="0"/>
    <n v="0"/>
    <n v="0"/>
    <n v="0"/>
    <n v="0"/>
    <n v="0"/>
    <n v="0"/>
    <n v="0"/>
    <n v="0"/>
    <n v="0"/>
    <n v="0"/>
    <n v="0"/>
    <n v="0"/>
    <n v="0"/>
    <n v="0"/>
  </r>
  <r>
    <n v="186269504"/>
    <s v="e2695D w/ Heater Cooler 8-Samples"/>
    <x v="2"/>
    <m/>
    <x v="1"/>
    <s v="Alliance"/>
    <x v="10"/>
    <n v="7609.01"/>
    <s v="Ee Ling Lim"/>
    <x v="0"/>
    <m/>
    <m/>
    <m/>
    <m/>
    <m/>
    <m/>
    <m/>
    <m/>
    <m/>
    <m/>
    <m/>
    <m/>
    <m/>
    <n v="2"/>
    <n v="2"/>
    <n v="2"/>
    <n v="1"/>
    <n v="2"/>
    <n v="1"/>
    <n v="6"/>
    <n v="0"/>
    <n v="0"/>
    <n v="0"/>
    <n v="0"/>
    <n v="0"/>
    <n v="0"/>
    <n v="0"/>
    <n v="0"/>
    <n v="0"/>
    <n v="0"/>
    <n v="0"/>
    <n v="0"/>
    <n v="0"/>
    <n v="0"/>
    <n v="0"/>
  </r>
  <r>
    <n v="186269505"/>
    <s v="e2695 Sep. Module w/o HC (Blue)"/>
    <x v="2"/>
    <m/>
    <x v="1"/>
    <s v="Alliance"/>
    <x v="10"/>
    <n v="5940.65"/>
    <s v="Ee Ling Lim"/>
    <x v="0"/>
    <m/>
    <m/>
    <m/>
    <m/>
    <m/>
    <m/>
    <m/>
    <m/>
    <m/>
    <m/>
    <m/>
    <m/>
    <m/>
    <m/>
    <n v="0"/>
    <n v="0"/>
    <n v="0"/>
    <n v="0"/>
    <n v="0"/>
    <n v="0"/>
    <n v="215"/>
    <n v="255"/>
    <n v="250"/>
    <n v="265"/>
    <n v="985"/>
    <n v="294"/>
    <n v="250"/>
    <n v="220"/>
    <n v="280"/>
    <n v="1044"/>
    <n v="0"/>
    <n v="0"/>
    <n v="0"/>
    <n v="0"/>
    <n v="0"/>
  </r>
  <r>
    <n v="186269506"/>
    <s v="e2695 Sep. Module With HC (Blue)"/>
    <x v="2"/>
    <m/>
    <x v="1"/>
    <s v="Alliance"/>
    <x v="10"/>
    <n v="6221.48"/>
    <s v="Ee Ling Lim"/>
    <x v="0"/>
    <m/>
    <m/>
    <m/>
    <m/>
    <m/>
    <m/>
    <m/>
    <m/>
    <m/>
    <m/>
    <m/>
    <m/>
    <m/>
    <m/>
    <n v="0"/>
    <n v="0"/>
    <n v="0"/>
    <n v="0"/>
    <n v="0"/>
    <n v="0"/>
    <n v="370"/>
    <n v="570"/>
    <n v="490"/>
    <n v="675"/>
    <n v="2105"/>
    <n v="620"/>
    <n v="620"/>
    <n v="550"/>
    <n v="670"/>
    <n v="2460"/>
    <n v="0"/>
    <n v="0"/>
    <n v="0"/>
    <n v="0"/>
    <n v="0"/>
  </r>
  <r>
    <n v="186269507"/>
    <s v="e2695D w/ HC 6-Samples (Blue)"/>
    <x v="2"/>
    <m/>
    <x v="1"/>
    <s v="Alliance"/>
    <x v="10"/>
    <n v="7519.86"/>
    <s v="Ee Ling Lim"/>
    <x v="0"/>
    <m/>
    <m/>
    <m/>
    <m/>
    <m/>
    <m/>
    <m/>
    <m/>
    <m/>
    <m/>
    <m/>
    <m/>
    <m/>
    <m/>
    <n v="0"/>
    <n v="0"/>
    <n v="0"/>
    <n v="0"/>
    <n v="0"/>
    <n v="0"/>
    <n v="6"/>
    <n v="5"/>
    <n v="8"/>
    <n v="5"/>
    <n v="24"/>
    <n v="4"/>
    <n v="3"/>
    <n v="3"/>
    <n v="3"/>
    <n v="13"/>
    <n v="4"/>
    <n v="4"/>
    <n v="0"/>
    <n v="0"/>
    <n v="8"/>
  </r>
  <r>
    <n v="186269508"/>
    <s v="e2695D w/ HC 8-Samples (Blue)"/>
    <x v="2"/>
    <m/>
    <x v="1"/>
    <s v="Alliance"/>
    <x v="10"/>
    <n v="7623.04"/>
    <s v="Ee Ling Lim"/>
    <x v="0"/>
    <m/>
    <m/>
    <m/>
    <m/>
    <m/>
    <m/>
    <m/>
    <m/>
    <m/>
    <m/>
    <m/>
    <m/>
    <m/>
    <m/>
    <n v="0"/>
    <n v="0"/>
    <n v="0"/>
    <n v="0"/>
    <n v="0"/>
    <n v="0"/>
    <n v="6"/>
    <n v="3"/>
    <n v="1"/>
    <n v="2"/>
    <n v="12"/>
    <n v="3"/>
    <n v="2"/>
    <n v="2"/>
    <n v="2"/>
    <n v="9"/>
    <n v="2"/>
    <n v="2"/>
    <n v="0"/>
    <n v="0"/>
    <n v="4"/>
  </r>
  <r>
    <n v="186299800"/>
    <s v="2998 Photodiode Array Detector (blue)"/>
    <x v="2"/>
    <m/>
    <x v="1"/>
    <s v="Alliance"/>
    <x v="4"/>
    <n v="3201.85"/>
    <s v="Ee Ling Lim"/>
    <x v="0"/>
    <m/>
    <m/>
    <m/>
    <m/>
    <m/>
    <m/>
    <m/>
    <m/>
    <m/>
    <m/>
    <m/>
    <m/>
    <m/>
    <m/>
    <n v="0"/>
    <n v="0"/>
    <n v="0"/>
    <n v="0"/>
    <n v="30"/>
    <n v="30"/>
    <n v="290"/>
    <n v="280"/>
    <n v="250"/>
    <n v="340"/>
    <n v="1160"/>
    <n v="340"/>
    <n v="280"/>
    <n v="240"/>
    <n v="330"/>
    <n v="1190"/>
    <n v="250"/>
    <n v="280"/>
    <n v="0"/>
    <n v="0"/>
    <n v="530"/>
  </r>
  <r>
    <n v="200000167"/>
    <s v="E-SATIN START UP KIT"/>
    <x v="1"/>
    <m/>
    <x v="2"/>
    <s v="Data H/W"/>
    <x v="11"/>
    <n v="81.900000000000006"/>
    <s v="Paul Brusco"/>
    <x v="0"/>
    <m/>
    <m/>
    <m/>
    <m/>
    <m/>
    <m/>
    <m/>
    <m/>
    <m/>
    <m/>
    <m/>
    <m/>
    <m/>
    <n v="170"/>
    <n v="170"/>
    <n v="150"/>
    <n v="100"/>
    <n v="130"/>
    <n v="470"/>
    <n v="850"/>
    <n v="220"/>
    <n v="220"/>
    <n v="220"/>
    <n v="200"/>
    <n v="860"/>
    <n v="160"/>
    <n v="200"/>
    <n v="170"/>
    <n v="220"/>
    <n v="750"/>
    <n v="170"/>
    <n v="230"/>
    <n v="0"/>
    <n v="0"/>
    <n v="400"/>
  </r>
  <r>
    <n v="200000198"/>
    <s v="Kit, Start Up, ACQUITY UPLC Sys."/>
    <x v="1"/>
    <m/>
    <x v="1"/>
    <s v="ACQUITY Classic"/>
    <x v="11"/>
    <n v="319.5"/>
    <s v="Vicky Allen"/>
    <x v="0"/>
    <m/>
    <m/>
    <m/>
    <m/>
    <m/>
    <m/>
    <m/>
    <m/>
    <m/>
    <m/>
    <m/>
    <m/>
    <m/>
    <n v="185"/>
    <n v="185"/>
    <n v="225"/>
    <n v="180"/>
    <n v="160"/>
    <n v="150"/>
    <n v="715"/>
    <n v="170"/>
    <n v="125"/>
    <n v="70"/>
    <n v="30"/>
    <n v="395"/>
    <n v="80"/>
    <n v="80"/>
    <n v="80"/>
    <n v="85"/>
    <n v="325"/>
    <n v="0"/>
    <n v="0"/>
    <n v="0"/>
    <n v="0"/>
    <n v="0"/>
  </r>
  <r>
    <n v="200000229"/>
    <s v="Kit, Startup, nanoACQUITY SYSTEM"/>
    <x v="1"/>
    <m/>
    <x v="1"/>
    <s v="nanoACQUITY"/>
    <x v="11"/>
    <n v="1624.16"/>
    <s v="Linda Trautwein"/>
    <x v="0"/>
    <m/>
    <m/>
    <m/>
    <m/>
    <m/>
    <m/>
    <m/>
    <m/>
    <m/>
    <m/>
    <m/>
    <m/>
    <m/>
    <n v="20"/>
    <n v="20"/>
    <n v="25"/>
    <n v="34"/>
    <n v="27"/>
    <n v="40"/>
    <n v="126"/>
    <n v="25"/>
    <n v="50"/>
    <n v="29"/>
    <n v="27"/>
    <n v="131"/>
    <n v="15"/>
    <n v="11"/>
    <n v="2"/>
    <n v="0"/>
    <n v="28"/>
    <n v="0"/>
    <n v="0"/>
    <n v="0"/>
    <n v="0"/>
    <n v="0"/>
  </r>
  <r>
    <n v="200000233"/>
    <s v="KIT, nanoACQUITY UPLC 2D WITH DILUTION"/>
    <x v="1"/>
    <m/>
    <x v="1"/>
    <s v="nanoACQUITY"/>
    <x v="11"/>
    <n v="1019.65"/>
    <s v="Linda Trautwein"/>
    <x v="0"/>
    <m/>
    <m/>
    <m/>
    <m/>
    <m/>
    <m/>
    <m/>
    <m/>
    <m/>
    <m/>
    <m/>
    <m/>
    <m/>
    <n v="5"/>
    <n v="5"/>
    <n v="0"/>
    <n v="5"/>
    <n v="11"/>
    <n v="10"/>
    <n v="26"/>
    <n v="10"/>
    <n v="10"/>
    <n v="6"/>
    <n v="7"/>
    <n v="33"/>
    <n v="2"/>
    <n v="0"/>
    <n v="0"/>
    <n v="0"/>
    <n v="2"/>
    <n v="0"/>
    <n v="0"/>
    <n v="0"/>
    <n v="0"/>
    <n v="0"/>
  </r>
  <r>
    <n v="200000234"/>
    <s v="KIT, STARTUP, AUTOPURIFICATION SYSTEM"/>
    <x v="1"/>
    <m/>
    <x v="1"/>
    <s v="Purification"/>
    <x v="11"/>
    <n v="631.76"/>
    <s v="Sharon Bibbo"/>
    <x v="0"/>
    <m/>
    <m/>
    <m/>
    <m/>
    <m/>
    <m/>
    <m/>
    <m/>
    <m/>
    <m/>
    <m/>
    <m/>
    <m/>
    <n v="35"/>
    <n v="35"/>
    <n v="51"/>
    <n v="26"/>
    <n v="30"/>
    <n v="29"/>
    <n v="136"/>
    <n v="45"/>
    <n v="38"/>
    <n v="25"/>
    <n v="10"/>
    <n v="118"/>
    <n v="25"/>
    <n v="25"/>
    <n v="25"/>
    <n v="33"/>
    <n v="108"/>
    <n v="25"/>
    <n v="30"/>
    <n v="0"/>
    <n v="0"/>
    <n v="55"/>
  </r>
  <r>
    <n v="200000255"/>
    <s v="STARTUP KIT, PATROL UPLC LAB ANALYZER"/>
    <x v="1"/>
    <m/>
    <x v="1"/>
    <s v="PATROL"/>
    <x v="1"/>
    <n v="329.86"/>
    <s v="Linda Trautwein"/>
    <x v="0"/>
    <m/>
    <m/>
    <m/>
    <m/>
    <m/>
    <m/>
    <m/>
    <m/>
    <m/>
    <m/>
    <m/>
    <m/>
    <m/>
    <n v="0"/>
    <n v="0"/>
    <m/>
    <m/>
    <m/>
    <n v="0"/>
    <n v="0"/>
    <n v="0"/>
    <n v="7"/>
    <n v="7"/>
    <n v="5"/>
    <n v="19"/>
    <n v="5"/>
    <n v="5"/>
    <n v="5"/>
    <n v="8"/>
    <n v="23"/>
    <n v="6"/>
    <n v="6"/>
    <n v="0"/>
    <n v="0"/>
    <n v="12"/>
  </r>
  <r>
    <n v="200000268"/>
    <s v="Startup Kit, ACQUITY UPLC OSM System"/>
    <x v="1"/>
    <m/>
    <x v="1"/>
    <s v="Purification"/>
    <x v="11"/>
    <n v="958.95"/>
    <s v="Vicky Allen"/>
    <x v="0"/>
    <m/>
    <m/>
    <m/>
    <m/>
    <m/>
    <m/>
    <m/>
    <m/>
    <m/>
    <m/>
    <m/>
    <m/>
    <m/>
    <n v="0"/>
    <n v="0"/>
    <n v="0"/>
    <n v="0"/>
    <n v="0"/>
    <n v="0"/>
    <n v="0"/>
    <n v="0"/>
    <n v="0"/>
    <n v="0"/>
    <n v="0"/>
    <n v="0"/>
    <n v="0"/>
    <n v="0"/>
    <n v="0"/>
    <n v="0"/>
    <n v="0"/>
    <n v="0"/>
    <n v="0"/>
    <n v="0"/>
    <n v="0"/>
    <n v="0"/>
  </r>
  <r>
    <n v="200000275"/>
    <s v="Startup Kit, ACQUITY UPLC H-Class System"/>
    <x v="1"/>
    <m/>
    <x v="1"/>
    <s v="H Class"/>
    <x v="11"/>
    <n v="341.57"/>
    <s v="Paul Brusco"/>
    <x v="0"/>
    <m/>
    <m/>
    <m/>
    <m/>
    <m/>
    <m/>
    <m/>
    <m/>
    <m/>
    <m/>
    <m/>
    <m/>
    <m/>
    <n v="350"/>
    <n v="350"/>
    <n v="465"/>
    <n v="650"/>
    <n v="590"/>
    <n v="550"/>
    <n v="2255"/>
    <n v="400"/>
    <n v="525"/>
    <n v="540"/>
    <n v="555"/>
    <n v="2020"/>
    <n v="590"/>
    <n v="590"/>
    <n v="580"/>
    <n v="600"/>
    <n v="2360"/>
    <n v="510"/>
    <n v="550"/>
    <n v="0"/>
    <n v="0"/>
    <n v="1060"/>
  </r>
  <r>
    <n v="200000276"/>
    <s v="Startup Kit, ACQUITY UPLC H-Class BioSys"/>
    <x v="1"/>
    <m/>
    <x v="1"/>
    <s v="H Class - bio"/>
    <x v="11"/>
    <n v="432.22"/>
    <s v="Linda Trautwein"/>
    <x v="0"/>
    <m/>
    <m/>
    <m/>
    <m/>
    <m/>
    <m/>
    <m/>
    <m/>
    <m/>
    <m/>
    <m/>
    <m/>
    <m/>
    <n v="80"/>
    <n v="80"/>
    <n v="75"/>
    <n v="75"/>
    <n v="80"/>
    <n v="45"/>
    <n v="275"/>
    <n v="20"/>
    <n v="75"/>
    <n v="52"/>
    <n v="72"/>
    <n v="219"/>
    <n v="65"/>
    <n v="60"/>
    <n v="60"/>
    <n v="80"/>
    <n v="265"/>
    <n v="60"/>
    <n v="65"/>
    <n v="0"/>
    <n v="0"/>
    <n v="125"/>
  </r>
  <r>
    <n v="200000302"/>
    <s v="Startup Kit, ACQUITY UPLC I-Class System"/>
    <x v="1"/>
    <m/>
    <x v="1"/>
    <s v="I-Class"/>
    <x v="11"/>
    <n v="307.95"/>
    <s v="Linda Trautwein"/>
    <x v="0"/>
    <m/>
    <m/>
    <m/>
    <m/>
    <m/>
    <m/>
    <m/>
    <m/>
    <m/>
    <m/>
    <m/>
    <m/>
    <m/>
    <n v="135"/>
    <n v="135"/>
    <n v="0"/>
    <n v="150"/>
    <n v="83"/>
    <n v="240"/>
    <n v="473"/>
    <n v="100"/>
    <n v="180"/>
    <n v="260"/>
    <n v="215"/>
    <n v="755"/>
    <n v="190"/>
    <n v="240"/>
    <n v="210"/>
    <n v="240"/>
    <n v="880"/>
    <n v="203"/>
    <n v="222"/>
    <n v="0"/>
    <n v="0"/>
    <n v="425"/>
  </r>
  <r>
    <n v="200000304"/>
    <s v="Startup Kit, nanoACQ. UPLC SYS HDX Tech."/>
    <x v="1"/>
    <m/>
    <x v="1"/>
    <s v="HDX"/>
    <x v="11"/>
    <n v="600.53"/>
    <s v="Vicky Allen"/>
    <x v="0"/>
    <m/>
    <m/>
    <m/>
    <m/>
    <m/>
    <m/>
    <m/>
    <m/>
    <m/>
    <m/>
    <m/>
    <m/>
    <m/>
    <n v="1"/>
    <n v="1"/>
    <n v="3"/>
    <n v="3"/>
    <n v="5"/>
    <n v="4"/>
    <n v="15"/>
    <n v="4"/>
    <n v="3"/>
    <n v="5"/>
    <n v="0"/>
    <n v="12"/>
    <n v="4"/>
    <n v="3"/>
    <n v="3"/>
    <n v="4"/>
    <n v="14"/>
    <n v="3"/>
    <n v="4"/>
    <n v="0"/>
    <n v="0"/>
    <n v="7"/>
  </r>
  <r>
    <n v="200000305"/>
    <s v="START UP KIT, ACQUITY UPC2 System"/>
    <x v="1"/>
    <m/>
    <x v="4"/>
    <s v="UPC2"/>
    <x v="11"/>
    <n v="452.87"/>
    <s v="Sharon Bibbo"/>
    <x v="0"/>
    <m/>
    <m/>
    <m/>
    <m/>
    <m/>
    <m/>
    <m/>
    <m/>
    <m/>
    <m/>
    <m/>
    <m/>
    <m/>
    <m/>
    <n v="0"/>
    <n v="41"/>
    <n v="85"/>
    <n v="110"/>
    <n v="15"/>
    <n v="251"/>
    <n v="20"/>
    <n v="60"/>
    <n v="60"/>
    <n v="50"/>
    <n v="190"/>
    <n v="52"/>
    <n v="52"/>
    <n v="55"/>
    <n v="60"/>
    <n v="219"/>
    <n v="50"/>
    <n v="0"/>
    <n v="0"/>
    <n v="0"/>
    <n v="50"/>
  </r>
  <r>
    <n v="200000311"/>
    <s v="Startup Kit, nanoACQ UPLC Sys HDX Auto"/>
    <x v="1"/>
    <m/>
    <x v="1"/>
    <s v="HDX"/>
    <x v="11"/>
    <n v="1688.96"/>
    <s v="Vicky Allen"/>
    <x v="0"/>
    <m/>
    <m/>
    <m/>
    <m/>
    <m/>
    <m/>
    <m/>
    <m/>
    <m/>
    <m/>
    <m/>
    <m/>
    <m/>
    <n v="4"/>
    <n v="4"/>
    <n v="4"/>
    <n v="2"/>
    <n v="4"/>
    <n v="4"/>
    <n v="14"/>
    <n v="4"/>
    <n v="2"/>
    <n v="5"/>
    <n v="8"/>
    <n v="19"/>
    <n v="14"/>
    <n v="7"/>
    <n v="7"/>
    <n v="7"/>
    <n v="35"/>
    <n v="8"/>
    <n v="9"/>
    <n v="0"/>
    <n v="0"/>
    <n v="17"/>
  </r>
  <r>
    <n v="200000334"/>
    <s v="Startup Kit, nanoACQ. UPLC M-Class Sys"/>
    <x v="1"/>
    <m/>
    <x v="1"/>
    <s v="M-Class"/>
    <x v="1"/>
    <n v="1624.16"/>
    <s v="Linda Trautwein"/>
    <x v="0"/>
    <m/>
    <m/>
    <m/>
    <m/>
    <m/>
    <m/>
    <m/>
    <m/>
    <m/>
    <m/>
    <m/>
    <m/>
    <m/>
    <m/>
    <n v="0"/>
    <n v="0"/>
    <n v="0"/>
    <n v="0"/>
    <n v="0"/>
    <n v="0"/>
    <n v="0"/>
    <n v="0"/>
    <n v="0"/>
    <n v="0"/>
    <n v="0"/>
    <n v="0"/>
    <n v="0"/>
    <n v="0"/>
    <n v="0"/>
    <n v="0"/>
    <n v="0"/>
    <n v="0"/>
    <n v="0"/>
    <n v="0"/>
    <n v="0"/>
  </r>
  <r>
    <n v="200000335"/>
    <s v="Start-up Kit, Prep 150 LC System"/>
    <x v="1"/>
    <m/>
    <x v="1"/>
    <s v="Purification"/>
    <x v="11"/>
    <n v="375.07"/>
    <s v="Linda Trautwein"/>
    <x v="0"/>
    <m/>
    <m/>
    <m/>
    <m/>
    <m/>
    <m/>
    <m/>
    <m/>
    <m/>
    <m/>
    <n v="0"/>
    <n v="0"/>
    <n v="0"/>
    <n v="0"/>
    <n v="0"/>
    <n v="0"/>
    <n v="0"/>
    <n v="0"/>
    <n v="0"/>
    <n v="0"/>
    <n v="0"/>
    <n v="0"/>
    <n v="45"/>
    <n v="50"/>
    <n v="95"/>
    <n v="15"/>
    <n v="15"/>
    <n v="10"/>
    <n v="10"/>
    <n v="50"/>
    <n v="10"/>
    <n v="10"/>
    <n v="0"/>
    <n v="0"/>
    <n v="20"/>
  </r>
  <r>
    <n v="200000349"/>
    <s v="Startup Kit, nanoACQUITY UPLC M-Class 2D"/>
    <x v="1"/>
    <m/>
    <x v="1"/>
    <s v="M-Class"/>
    <x v="1"/>
    <n v="458.03"/>
    <s v="Linda Trautwein"/>
    <x v="0"/>
    <m/>
    <m/>
    <m/>
    <m/>
    <m/>
    <m/>
    <m/>
    <m/>
    <m/>
    <m/>
    <m/>
    <m/>
    <m/>
    <m/>
    <n v="0"/>
    <n v="0"/>
    <n v="0"/>
    <n v="0"/>
    <n v="0"/>
    <n v="0"/>
    <n v="0"/>
    <n v="0"/>
    <n v="0"/>
    <n v="15"/>
    <n v="15"/>
    <n v="10"/>
    <n v="5"/>
    <n v="5"/>
    <n v="7"/>
    <n v="27"/>
    <n v="10"/>
    <n v="10"/>
    <n v="0"/>
    <n v="0"/>
    <n v="20"/>
  </r>
  <r>
    <n v="200000352"/>
    <s v="S/U Kit, nanoACQ I-Class HDX Automation"/>
    <x v="1"/>
    <m/>
    <x v="1"/>
    <s v="HDX"/>
    <x v="11"/>
    <n v="1644.63"/>
    <s v="Linda Trautwein"/>
    <x v="0"/>
    <m/>
    <m/>
    <m/>
    <m/>
    <m/>
    <m/>
    <m/>
    <m/>
    <m/>
    <m/>
    <n v="0"/>
    <n v="0"/>
    <n v="0"/>
    <n v="0"/>
    <n v="0"/>
    <n v="0"/>
    <n v="0"/>
    <n v="0"/>
    <n v="0"/>
    <n v="0"/>
    <n v="0"/>
    <n v="0"/>
    <n v="0"/>
    <n v="0"/>
    <n v="0"/>
    <m/>
    <m/>
    <m/>
    <m/>
    <n v="0"/>
    <n v="0"/>
    <n v="0"/>
    <n v="0"/>
    <n v="0"/>
    <n v="0"/>
  </r>
  <r>
    <n v="200000382"/>
    <s v="Startup Kit,, iONKey System"/>
    <x v="1"/>
    <m/>
    <x v="3"/>
    <s v="TBD"/>
    <x v="9"/>
    <n v="1185.43"/>
    <s v="Linda Trautwein"/>
    <x v="0"/>
    <m/>
    <m/>
    <m/>
    <m/>
    <m/>
    <m/>
    <m/>
    <m/>
    <m/>
    <m/>
    <n v="0"/>
    <n v="0"/>
    <n v="0"/>
    <n v="0"/>
    <m/>
    <m/>
    <m/>
    <m/>
    <n v="0"/>
    <n v="0"/>
    <n v="0"/>
    <n v="0"/>
    <n v="0"/>
    <n v="0"/>
    <n v="0"/>
    <n v="13"/>
    <n v="14"/>
    <n v="14"/>
    <n v="20"/>
    <n v="61"/>
    <n v="20"/>
    <n v="30"/>
    <n v="0"/>
    <n v="0"/>
    <n v="50"/>
  </r>
  <r>
    <n v="205000590"/>
    <s v="Kit, Upgrade,  ACQ. UPLC Local Con. Cltr"/>
    <x v="2"/>
    <m/>
    <x v="1"/>
    <s v="ACQUITY Common Modules"/>
    <x v="1"/>
    <n v="37.08"/>
    <s v="Ee Ling Lim"/>
    <x v="0"/>
    <m/>
    <m/>
    <m/>
    <m/>
    <m/>
    <m/>
    <m/>
    <m/>
    <m/>
    <m/>
    <m/>
    <m/>
    <m/>
    <n v="0"/>
    <n v="0"/>
    <n v="0"/>
    <n v="0"/>
    <n v="0"/>
    <n v="0"/>
    <n v="0"/>
    <n v="0"/>
    <n v="0"/>
    <n v="0"/>
    <n v="0"/>
    <n v="0"/>
    <n v="0"/>
    <n v="0"/>
    <n v="0"/>
    <n v="0"/>
    <n v="0"/>
    <n v="0"/>
    <n v="0"/>
    <n v="0"/>
    <n v="0"/>
    <n v="0"/>
  </r>
  <r>
    <n v="205000730"/>
    <s v="ACQUITY UPLC APH SS 12.5LG"/>
    <x v="1"/>
    <m/>
    <x v="1"/>
    <s v="H Class"/>
    <x v="11"/>
    <n v="230.27"/>
    <s v="Linda Trautwein"/>
    <x v="0"/>
    <m/>
    <m/>
    <m/>
    <m/>
    <m/>
    <m/>
    <m/>
    <m/>
    <m/>
    <m/>
    <m/>
    <m/>
    <m/>
    <n v="525"/>
    <n v="525"/>
    <n v="1032"/>
    <n v="1130"/>
    <n v="1000"/>
    <n v="650"/>
    <n v="3812"/>
    <n v="1100"/>
    <n v="1021"/>
    <n v="900"/>
    <n v="1066"/>
    <n v="4087"/>
    <n v="820"/>
    <n v="920"/>
    <n v="900"/>
    <n v="1000"/>
    <n v="3640"/>
    <n v="810"/>
    <n v="880"/>
    <n v="0"/>
    <n v="0"/>
    <n v="1690"/>
  </r>
  <r>
    <n v="205000756"/>
    <s v="ACQUITY UPLC APH MP35N 12.5LG"/>
    <x v="1"/>
    <m/>
    <x v="1"/>
    <s v="H Class - bio"/>
    <x v="11"/>
    <n v="262.06"/>
    <s v="Linda Trautwein"/>
    <x v="0"/>
    <m/>
    <m/>
    <m/>
    <m/>
    <m/>
    <m/>
    <m/>
    <m/>
    <m/>
    <m/>
    <m/>
    <m/>
    <m/>
    <n v="45"/>
    <n v="45"/>
    <n v="80"/>
    <n v="130"/>
    <n v="99"/>
    <n v="40"/>
    <n v="349"/>
    <n v="142"/>
    <n v="110"/>
    <n v="90"/>
    <n v="90"/>
    <n v="432"/>
    <n v="85"/>
    <n v="76"/>
    <n v="75"/>
    <n v="100"/>
    <n v="336"/>
    <n v="73"/>
    <n v="76"/>
    <n v="0"/>
    <n v="0"/>
    <n v="149"/>
  </r>
  <r>
    <n v="205000764"/>
    <s v="Kit, ACQUITY UPLC CM-A, Tubing, 2 Column"/>
    <x v="1"/>
    <m/>
    <x v="1"/>
    <s v="H Class"/>
    <x v="11"/>
    <n v="841.07"/>
    <s v="Linda Trautwein"/>
    <x v="0"/>
    <m/>
    <m/>
    <m/>
    <m/>
    <m/>
    <m/>
    <m/>
    <m/>
    <m/>
    <m/>
    <m/>
    <m/>
    <m/>
    <n v="120"/>
    <n v="120"/>
    <n v="180"/>
    <n v="290"/>
    <n v="220"/>
    <n v="125"/>
    <n v="815"/>
    <n v="100"/>
    <n v="240"/>
    <n v="170"/>
    <n v="270"/>
    <n v="780"/>
    <n v="200"/>
    <n v="200"/>
    <n v="220"/>
    <n v="240"/>
    <n v="860"/>
    <n v="180"/>
    <n v="200"/>
    <n v="0"/>
    <n v="0"/>
    <n v="380"/>
  </r>
  <r>
    <n v="205000765"/>
    <s v="Kit, ACQUITY UPLC CM-A, Tubing, 4 Column"/>
    <x v="1"/>
    <m/>
    <x v="1"/>
    <s v="H Class"/>
    <x v="11"/>
    <n v="683.89"/>
    <s v="Linda Trautwein"/>
    <x v="0"/>
    <m/>
    <m/>
    <m/>
    <m/>
    <m/>
    <m/>
    <m/>
    <m/>
    <m/>
    <m/>
    <m/>
    <m/>
    <m/>
    <n v="30"/>
    <n v="30"/>
    <n v="70"/>
    <n v="81"/>
    <n v="50"/>
    <n v="30"/>
    <n v="231"/>
    <n v="25"/>
    <n v="50"/>
    <n v="53"/>
    <n v="110"/>
    <n v="238"/>
    <n v="60"/>
    <n v="65"/>
    <n v="45"/>
    <n v="60"/>
    <n v="230"/>
    <n v="51"/>
    <n v="55"/>
    <n v="0"/>
    <n v="0"/>
    <n v="106"/>
  </r>
  <r>
    <n v="205000767"/>
    <s v="Kit, ACQUITY UPLC CM-A, Tubing, 6 Column"/>
    <x v="1"/>
    <m/>
    <x v="1"/>
    <s v="H Class"/>
    <x v="11"/>
    <n v="711.41"/>
    <s v="Linda Trautwein"/>
    <x v="0"/>
    <m/>
    <m/>
    <m/>
    <m/>
    <m/>
    <m/>
    <m/>
    <m/>
    <m/>
    <m/>
    <m/>
    <m/>
    <m/>
    <n v="5"/>
    <n v="5"/>
    <n v="18"/>
    <n v="23"/>
    <n v="5"/>
    <n v="10"/>
    <n v="56"/>
    <n v="7"/>
    <n v="10"/>
    <n v="6"/>
    <n v="15"/>
    <n v="38"/>
    <n v="6"/>
    <n v="6"/>
    <n v="6"/>
    <n v="8"/>
    <n v="26"/>
    <n v="7"/>
    <n v="7"/>
    <n v="0"/>
    <n v="0"/>
    <n v="14"/>
  </r>
  <r>
    <n v="205000768"/>
    <s v="KIT, VALVE CARTRIDGES, SS CM-A"/>
    <x v="1"/>
    <m/>
    <x v="1"/>
    <s v="H Class"/>
    <x v="11"/>
    <n v="554.87"/>
    <s v="Linda Trautwein"/>
    <x v="0"/>
    <m/>
    <m/>
    <m/>
    <m/>
    <m/>
    <m/>
    <m/>
    <m/>
    <m/>
    <m/>
    <m/>
    <m/>
    <m/>
    <n v="175"/>
    <n v="175"/>
    <n v="205"/>
    <n v="230"/>
    <n v="220"/>
    <n v="214"/>
    <n v="869"/>
    <n v="241"/>
    <n v="275"/>
    <n v="210"/>
    <n v="315"/>
    <n v="1041"/>
    <n v="240"/>
    <n v="240"/>
    <n v="230"/>
    <n v="300"/>
    <n v="1010"/>
    <n v="220"/>
    <n v="240"/>
    <n v="0"/>
    <n v="0"/>
    <n v="460"/>
  </r>
  <r>
    <n v="205000773"/>
    <s v="Kit, Valve Cartridges,Ti, Column Manager"/>
    <x v="1"/>
    <m/>
    <x v="1"/>
    <s v="H Class - bio"/>
    <x v="11"/>
    <n v="608.41999999999996"/>
    <s v="Linda Trautwein"/>
    <x v="0"/>
    <m/>
    <m/>
    <m/>
    <m/>
    <m/>
    <m/>
    <m/>
    <m/>
    <m/>
    <m/>
    <m/>
    <m/>
    <m/>
    <n v="20"/>
    <n v="20"/>
    <n v="52"/>
    <n v="15"/>
    <n v="20"/>
    <n v="22"/>
    <n v="109"/>
    <n v="21"/>
    <n v="45"/>
    <n v="25"/>
    <n v="15"/>
    <n v="106"/>
    <n v="24"/>
    <n v="25"/>
    <n v="25"/>
    <n v="35"/>
    <n v="109"/>
    <n v="20"/>
    <n v="24"/>
    <n v="0"/>
    <n v="0"/>
    <n v="44"/>
  </r>
  <r>
    <n v="205000778"/>
    <s v="Kit, CM-A, Tubing, 2 Column, MP35N"/>
    <x v="1"/>
    <m/>
    <x v="1"/>
    <s v="H Class - bio"/>
    <x v="11"/>
    <n v="1026.96"/>
    <s v="Linda Trautwein"/>
    <x v="0"/>
    <m/>
    <m/>
    <m/>
    <m/>
    <m/>
    <m/>
    <m/>
    <m/>
    <m/>
    <m/>
    <m/>
    <m/>
    <m/>
    <n v="25"/>
    <n v="25"/>
    <n v="20"/>
    <n v="20"/>
    <n v="25"/>
    <n v="30"/>
    <n v="95"/>
    <n v="35"/>
    <n v="40"/>
    <n v="25"/>
    <n v="22"/>
    <n v="122"/>
    <n v="26"/>
    <n v="26"/>
    <n v="25"/>
    <n v="34"/>
    <n v="111"/>
    <n v="25"/>
    <n v="26"/>
    <n v="0"/>
    <n v="0"/>
    <n v="51"/>
  </r>
  <r>
    <n v="205000779"/>
    <s v="kit, CM-A, Tubing, 4 Column, MP35N"/>
    <x v="1"/>
    <m/>
    <x v="1"/>
    <s v="H Class - bio"/>
    <x v="11"/>
    <n v="805.58"/>
    <s v="Linda Trautwein"/>
    <x v="0"/>
    <m/>
    <m/>
    <m/>
    <m/>
    <m/>
    <m/>
    <m/>
    <m/>
    <m/>
    <m/>
    <m/>
    <m/>
    <m/>
    <n v="8"/>
    <n v="8"/>
    <n v="7"/>
    <n v="5"/>
    <n v="5"/>
    <n v="5"/>
    <n v="22"/>
    <n v="3"/>
    <n v="17"/>
    <n v="7"/>
    <n v="2"/>
    <n v="29"/>
    <n v="4"/>
    <n v="4"/>
    <n v="6"/>
    <n v="6"/>
    <n v="20"/>
    <n v="6"/>
    <n v="6"/>
    <n v="0"/>
    <n v="0"/>
    <n v="12"/>
  </r>
  <r>
    <n v="205000780"/>
    <s v="Kit, CM-A, Tubing, 6 Column, MP35N"/>
    <x v="1"/>
    <m/>
    <x v="1"/>
    <s v="H Class - bio"/>
    <x v="11"/>
    <n v="913.75"/>
    <s v="Linda Trautwein"/>
    <x v="0"/>
    <m/>
    <m/>
    <m/>
    <m/>
    <m/>
    <m/>
    <m/>
    <m/>
    <m/>
    <m/>
    <m/>
    <m/>
    <m/>
    <n v="0"/>
    <n v="0"/>
    <n v="0"/>
    <n v="0"/>
    <n v="0"/>
    <n v="0"/>
    <n v="0"/>
    <n v="0"/>
    <n v="0"/>
    <n v="0"/>
    <n v="0"/>
    <n v="0"/>
    <n v="0"/>
    <n v="0"/>
    <n v="0"/>
    <n v="0"/>
    <n v="0"/>
    <n v="0"/>
    <n v="0"/>
    <n v="0"/>
    <n v="0"/>
    <n v="0"/>
  </r>
  <r>
    <n v="205000791"/>
    <s v="Kit, Tubing, CH-30A, SST"/>
    <x v="1"/>
    <m/>
    <x v="1"/>
    <s v="H Class"/>
    <x v="11"/>
    <n v="395.46"/>
    <s v="Linda Trautwein"/>
    <x v="0"/>
    <m/>
    <m/>
    <m/>
    <m/>
    <m/>
    <m/>
    <m/>
    <m/>
    <m/>
    <m/>
    <m/>
    <m/>
    <m/>
    <n v="30"/>
    <n v="30"/>
    <n v="110"/>
    <n v="130"/>
    <n v="75"/>
    <n v="70"/>
    <n v="385"/>
    <n v="60"/>
    <n v="90"/>
    <n v="90"/>
    <n v="55"/>
    <n v="295"/>
    <n v="50"/>
    <n v="55"/>
    <n v="55"/>
    <n v="60"/>
    <n v="220"/>
    <n v="80"/>
    <n v="0"/>
    <n v="0"/>
    <n v="0"/>
    <n v="80"/>
  </r>
  <r>
    <n v="205000850"/>
    <s v="Kit, ACQUITY UPLC SO w/H-Class SM"/>
    <x v="1"/>
    <m/>
    <x v="1"/>
    <s v="H Class"/>
    <x v="11"/>
    <n v="1854.36"/>
    <s v="Linda Trautwein"/>
    <x v="0"/>
    <m/>
    <m/>
    <m/>
    <m/>
    <m/>
    <m/>
    <m/>
    <m/>
    <m/>
    <m/>
    <m/>
    <m/>
    <m/>
    <n v="48"/>
    <n v="48"/>
    <n v="45"/>
    <n v="50"/>
    <n v="43"/>
    <n v="55"/>
    <n v="193"/>
    <n v="60"/>
    <n v="100"/>
    <n v="50"/>
    <n v="68"/>
    <n v="278"/>
    <n v="60"/>
    <n v="65"/>
    <n v="60"/>
    <n v="70"/>
    <n v="255"/>
    <n v="60"/>
    <n v="64"/>
    <n v="0"/>
    <n v="0"/>
    <n v="124"/>
  </r>
  <r>
    <n v="205000877"/>
    <s v="KIT, VALVE CARTRIDGES, SS I-Class CM-A"/>
    <x v="1"/>
    <m/>
    <x v="1"/>
    <s v="I-Class"/>
    <x v="11"/>
    <n v="713.44"/>
    <s v="Linda Trautwein"/>
    <x v="0"/>
    <m/>
    <m/>
    <m/>
    <m/>
    <m/>
    <m/>
    <m/>
    <m/>
    <m/>
    <m/>
    <m/>
    <m/>
    <m/>
    <n v="95"/>
    <n v="95"/>
    <n v="83"/>
    <n v="0"/>
    <n v="55"/>
    <n v="75"/>
    <n v="213"/>
    <n v="73"/>
    <n v="90"/>
    <n v="107"/>
    <n v="50"/>
    <n v="320"/>
    <n v="70"/>
    <n v="70"/>
    <n v="70"/>
    <n v="85"/>
    <n v="295"/>
    <n v="66"/>
    <n v="72"/>
    <n v="0"/>
    <n v="0"/>
    <n v="138"/>
  </r>
  <r>
    <n v="205000883"/>
    <s v="Kit, ACQUITY CM-A, 4x50mm Column"/>
    <x v="1"/>
    <m/>
    <x v="1"/>
    <s v="H Class"/>
    <x v="11"/>
    <n v="1236.9000000000001"/>
    <s v="Vicky Allen"/>
    <x v="0"/>
    <m/>
    <m/>
    <m/>
    <m/>
    <m/>
    <m/>
    <m/>
    <m/>
    <m/>
    <m/>
    <m/>
    <m/>
    <m/>
    <n v="48"/>
    <n v="48"/>
    <n v="0"/>
    <n v="0"/>
    <n v="0"/>
    <n v="0"/>
    <n v="0"/>
    <n v="0"/>
    <n v="8"/>
    <n v="0"/>
    <n v="0"/>
    <n v="8"/>
    <n v="0"/>
    <n v="0"/>
    <n v="0"/>
    <n v="0"/>
    <n v="0"/>
    <n v="0"/>
    <n v="0"/>
    <n v="0"/>
    <n v="0"/>
    <n v="0"/>
  </r>
  <r>
    <n v="205000894"/>
    <s v="ACQ. I-Class APH, SS, 12.5 LG, .003 ID"/>
    <x v="1"/>
    <m/>
    <x v="1"/>
    <s v="I-Class"/>
    <x v="11"/>
    <n v="260.14"/>
    <s v="Linda Trautwein"/>
    <x v="0"/>
    <m/>
    <m/>
    <m/>
    <m/>
    <m/>
    <m/>
    <m/>
    <m/>
    <m/>
    <m/>
    <m/>
    <m/>
    <m/>
    <n v="130"/>
    <n v="130"/>
    <n v="187"/>
    <n v="150"/>
    <n v="170"/>
    <n v="240"/>
    <n v="747"/>
    <n v="411"/>
    <n v="310"/>
    <n v="270"/>
    <n v="220"/>
    <n v="1211"/>
    <n v="220"/>
    <n v="260"/>
    <n v="220"/>
    <n v="260"/>
    <n v="960"/>
    <n v="220"/>
    <n v="230"/>
    <n v="0"/>
    <n v="0"/>
    <n v="450"/>
  </r>
  <r>
    <n v="205000895"/>
    <s v="Kit, ACQ.UPLC I-Class PDA Tubing Sgl DT"/>
    <x v="1"/>
    <m/>
    <x v="1"/>
    <s v="I-Class"/>
    <x v="11"/>
    <n v="50.45"/>
    <s v="Linda Trautwein"/>
    <x v="0"/>
    <m/>
    <m/>
    <m/>
    <m/>
    <m/>
    <m/>
    <m/>
    <m/>
    <m/>
    <m/>
    <m/>
    <m/>
    <m/>
    <n v="50"/>
    <n v="50"/>
    <n v="58"/>
    <n v="5"/>
    <n v="0"/>
    <n v="0"/>
    <n v="63"/>
    <n v="5"/>
    <n v="36"/>
    <n v="40"/>
    <n v="35"/>
    <n v="116"/>
    <n v="50"/>
    <n v="50"/>
    <n v="45"/>
    <n v="55"/>
    <n v="200"/>
    <n v="45"/>
    <n v="50"/>
    <n v="0"/>
    <n v="0"/>
    <n v="95"/>
  </r>
  <r>
    <n v="205000896"/>
    <s v="Kit, ACQ.UPLC I-Class TUV Tubing Sgl DT"/>
    <x v="1"/>
    <m/>
    <x v="1"/>
    <s v="I-Class"/>
    <x v="11"/>
    <n v="52.56"/>
    <s v="Linda Trautwein"/>
    <x v="0"/>
    <m/>
    <m/>
    <m/>
    <m/>
    <m/>
    <m/>
    <m/>
    <m/>
    <m/>
    <m/>
    <m/>
    <m/>
    <m/>
    <n v="70"/>
    <n v="70"/>
    <n v="0"/>
    <n v="10"/>
    <n v="0"/>
    <n v="0"/>
    <n v="10"/>
    <n v="0"/>
    <n v="0"/>
    <n v="10"/>
    <n v="5"/>
    <n v="15"/>
    <n v="20"/>
    <n v="20"/>
    <n v="20"/>
    <n v="25"/>
    <n v="85"/>
    <n v="20"/>
    <n v="21"/>
    <n v="0"/>
    <n v="0"/>
    <n v="41"/>
  </r>
  <r>
    <n v="205000898"/>
    <s v="Kit, ACQ. UPLC I-Class CM-A Tubing 2 Col"/>
    <x v="1"/>
    <m/>
    <x v="1"/>
    <s v="I-Class"/>
    <x v="11"/>
    <n v="952.09"/>
    <s v="Linda Trautwein"/>
    <x v="0"/>
    <m/>
    <m/>
    <m/>
    <m/>
    <m/>
    <m/>
    <m/>
    <m/>
    <m/>
    <m/>
    <m/>
    <m/>
    <m/>
    <n v="50"/>
    <n v="50"/>
    <n v="50"/>
    <n v="5"/>
    <n v="110"/>
    <n v="75"/>
    <n v="240"/>
    <n v="65"/>
    <n v="115"/>
    <n v="95"/>
    <n v="50"/>
    <n v="325"/>
    <n v="80"/>
    <n v="80"/>
    <n v="80"/>
    <n v="90"/>
    <n v="330"/>
    <n v="80"/>
    <n v="75"/>
    <n v="0"/>
    <n v="0"/>
    <n v="155"/>
  </r>
  <r>
    <n v="205000986"/>
    <s v="Kit, ACQUITY UPC2 CM-A 2 Column Tubing"/>
    <x v="1"/>
    <m/>
    <x v="4"/>
    <s v="UPC2"/>
    <x v="11"/>
    <n v="956.98"/>
    <s v="Sharon Bibbo"/>
    <x v="0"/>
    <m/>
    <m/>
    <m/>
    <m/>
    <m/>
    <m/>
    <m/>
    <m/>
    <m/>
    <m/>
    <m/>
    <m/>
    <m/>
    <m/>
    <n v="0"/>
    <n v="31"/>
    <n v="90"/>
    <n v="105"/>
    <n v="15"/>
    <n v="241"/>
    <n v="13"/>
    <n v="90"/>
    <n v="50"/>
    <n v="45"/>
    <n v="198"/>
    <n v="50"/>
    <n v="50"/>
    <n v="54"/>
    <n v="60"/>
    <n v="214"/>
    <n v="49"/>
    <n v="0"/>
    <n v="0"/>
    <n v="0"/>
    <n v="49"/>
  </r>
  <r>
    <n v="205000999"/>
    <s v="Kit, ACQUITY UPC2 CM-A 4 Column Tubing"/>
    <x v="1"/>
    <m/>
    <x v="4"/>
    <s v="UPC2"/>
    <x v="11"/>
    <n v="838.82"/>
    <s v="Sharon Bibbo"/>
    <x v="0"/>
    <m/>
    <m/>
    <m/>
    <m/>
    <m/>
    <m/>
    <m/>
    <m/>
    <m/>
    <m/>
    <m/>
    <m/>
    <m/>
    <m/>
    <n v="0"/>
    <n v="12"/>
    <n v="65"/>
    <n v="75"/>
    <n v="7"/>
    <n v="159"/>
    <n v="10"/>
    <n v="0"/>
    <n v="10"/>
    <n v="20"/>
    <n v="40"/>
    <n v="25"/>
    <n v="25"/>
    <n v="26"/>
    <n v="35"/>
    <n v="111"/>
    <n v="20"/>
    <n v="0"/>
    <n v="0"/>
    <n v="0"/>
    <n v="20"/>
  </r>
  <r>
    <n v="205001001"/>
    <s v="Kit, ACQUITY UPC2 CM-A 6 Column Tubing"/>
    <x v="1"/>
    <m/>
    <x v="4"/>
    <s v="UPC2"/>
    <x v="11"/>
    <n v="881.32"/>
    <s v="Sharon Bibbo"/>
    <x v="0"/>
    <m/>
    <m/>
    <m/>
    <m/>
    <m/>
    <m/>
    <m/>
    <m/>
    <m/>
    <m/>
    <m/>
    <m/>
    <m/>
    <m/>
    <n v="0"/>
    <n v="11"/>
    <n v="61"/>
    <n v="67"/>
    <n v="0"/>
    <n v="139"/>
    <n v="13"/>
    <n v="0"/>
    <n v="0"/>
    <n v="0"/>
    <n v="13"/>
    <n v="0"/>
    <n v="0"/>
    <n v="4"/>
    <n v="4"/>
    <n v="8"/>
    <n v="9"/>
    <n v="0"/>
    <n v="0"/>
    <n v="0"/>
    <n v="9"/>
  </r>
  <r>
    <n v="205001044"/>
    <s v="Kit, TUBE, SS/AU, .007 ID X 14.50 LG T7"/>
    <x v="1"/>
    <m/>
    <x v="4"/>
    <s v="UPC2"/>
    <x v="11"/>
    <n v="91.73"/>
    <s v="Sharon Bibbo"/>
    <x v="0"/>
    <m/>
    <m/>
    <m/>
    <m/>
    <m/>
    <m/>
    <m/>
    <m/>
    <m/>
    <m/>
    <m/>
    <m/>
    <m/>
    <m/>
    <n v="0"/>
    <n v="15"/>
    <n v="28"/>
    <n v="50"/>
    <n v="5"/>
    <n v="98"/>
    <n v="45"/>
    <n v="75"/>
    <n v="30"/>
    <n v="20"/>
    <n v="170"/>
    <n v="30"/>
    <n v="30"/>
    <n v="35"/>
    <n v="60"/>
    <n v="155"/>
    <n v="33"/>
    <n v="0"/>
    <n v="0"/>
    <n v="0"/>
    <n v="33"/>
  </r>
  <r>
    <n v="205001045"/>
    <s v="Kit, TUBE, SS/AU, .007 ID X 26.00 LG T7"/>
    <x v="1"/>
    <m/>
    <x v="4"/>
    <s v="UPC2"/>
    <x v="11"/>
    <n v="108.8"/>
    <s v="Sharon Bibbo"/>
    <x v="0"/>
    <m/>
    <m/>
    <m/>
    <m/>
    <m/>
    <m/>
    <m/>
    <m/>
    <m/>
    <m/>
    <m/>
    <m/>
    <m/>
    <m/>
    <n v="0"/>
    <n v="4"/>
    <n v="35"/>
    <n v="25"/>
    <n v="3"/>
    <n v="67"/>
    <n v="9"/>
    <n v="8"/>
    <n v="23"/>
    <n v="14"/>
    <n v="54"/>
    <n v="10"/>
    <n v="10"/>
    <n v="10"/>
    <n v="15"/>
    <n v="45"/>
    <n v="12"/>
    <n v="0"/>
    <n v="0"/>
    <n v="0"/>
    <n v="12"/>
  </r>
  <r>
    <n v="205001046"/>
    <s v="Kit, TUBE, SS/AU, .007 ID X 20.50 LG T7"/>
    <x v="1"/>
    <m/>
    <x v="4"/>
    <s v="UPC2"/>
    <x v="11"/>
    <n v="104.02"/>
    <s v="Sharon Bibbo"/>
    <x v="0"/>
    <m/>
    <m/>
    <m/>
    <m/>
    <m/>
    <m/>
    <m/>
    <m/>
    <m/>
    <m/>
    <m/>
    <m/>
    <m/>
    <m/>
    <n v="0"/>
    <n v="7"/>
    <n v="65"/>
    <n v="66"/>
    <n v="7"/>
    <n v="145"/>
    <n v="0"/>
    <n v="0"/>
    <n v="0"/>
    <n v="0"/>
    <n v="0"/>
    <n v="0"/>
    <n v="0"/>
    <n v="0"/>
    <n v="0"/>
    <n v="0"/>
    <n v="0"/>
    <n v="0"/>
    <n v="0"/>
    <n v="0"/>
    <n v="0"/>
  </r>
  <r>
    <n v="205001103"/>
    <s v="Kit, Multi Detector Drip Tray for APC"/>
    <x v="1"/>
    <m/>
    <x v="1"/>
    <s v="APC"/>
    <x v="11"/>
    <n v="80.989999999999995"/>
    <s v="Vicky Allen"/>
    <x v="0"/>
    <m/>
    <m/>
    <m/>
    <m/>
    <m/>
    <m/>
    <m/>
    <m/>
    <m/>
    <m/>
    <m/>
    <m/>
    <m/>
    <n v="0"/>
    <m/>
    <m/>
    <m/>
    <m/>
    <n v="0"/>
    <n v="0"/>
    <n v="0"/>
    <n v="0"/>
    <n v="15"/>
    <n v="5"/>
    <n v="0"/>
    <n v="0"/>
    <n v="0"/>
    <n v="6"/>
    <n v="6"/>
    <n v="12"/>
    <n v="5"/>
    <n v="6"/>
    <n v="0"/>
    <n v="0"/>
    <n v="11"/>
  </r>
  <r>
    <n v="205001104"/>
    <s v="Kit, APC TUV 5mm SS Flow Cell"/>
    <x v="1"/>
    <m/>
    <x v="1"/>
    <s v="APC"/>
    <x v="12"/>
    <n v="509.25"/>
    <s v="Vicky Allen"/>
    <x v="0"/>
    <m/>
    <m/>
    <m/>
    <m/>
    <m/>
    <m/>
    <m/>
    <m/>
    <m/>
    <m/>
    <m/>
    <m/>
    <m/>
    <n v="0"/>
    <m/>
    <m/>
    <m/>
    <m/>
    <n v="0"/>
    <n v="0"/>
    <n v="0"/>
    <n v="0"/>
    <n v="27"/>
    <n v="6"/>
    <n v="0"/>
    <n v="4"/>
    <n v="5"/>
    <n v="4"/>
    <n v="4"/>
    <n v="17"/>
    <n v="5"/>
    <n v="5"/>
    <n v="0"/>
    <n v="0"/>
    <n v="10"/>
  </r>
  <r>
    <n v="205001136"/>
    <s v="Prep Injector"/>
    <x v="1"/>
    <m/>
    <x v="1"/>
    <s v="Purification"/>
    <x v="6"/>
    <n v="1146.3699999999999"/>
    <s v="Linda Trautwein"/>
    <x v="0"/>
    <m/>
    <m/>
    <m/>
    <m/>
    <m/>
    <m/>
    <m/>
    <m/>
    <m/>
    <m/>
    <n v="0"/>
    <n v="0"/>
    <n v="0"/>
    <n v="0"/>
    <n v="0"/>
    <n v="0"/>
    <n v="0"/>
    <n v="0"/>
    <n v="0"/>
    <n v="0"/>
    <n v="0"/>
    <n v="0"/>
    <n v="41"/>
    <n v="14"/>
    <n v="55"/>
    <n v="20"/>
    <n v="20"/>
    <n v="15"/>
    <n v="15"/>
    <n v="70"/>
    <n v="12"/>
    <n v="20"/>
    <n v="0"/>
    <n v="0"/>
    <n v="32"/>
  </r>
  <r>
    <n v="205001162"/>
    <s v="ACQ PDA TS Analytical Flow Cell"/>
    <x v="1"/>
    <m/>
    <x v="1"/>
    <s v="APC"/>
    <x v="12"/>
    <n v="501.83"/>
    <s v="Vicky Allen"/>
    <x v="0"/>
    <m/>
    <m/>
    <m/>
    <m/>
    <m/>
    <m/>
    <m/>
    <m/>
    <m/>
    <m/>
    <m/>
    <m/>
    <m/>
    <n v="0"/>
    <m/>
    <m/>
    <m/>
    <m/>
    <n v="0"/>
    <n v="0"/>
    <n v="0"/>
    <n v="0"/>
    <n v="5"/>
    <n v="25"/>
    <n v="30"/>
    <n v="29"/>
    <n v="30"/>
    <n v="30"/>
    <n v="24"/>
    <n v="113"/>
    <n v="22"/>
    <n v="28"/>
    <n v="0"/>
    <n v="0"/>
    <n v="50"/>
  </r>
  <r>
    <n v="205015015"/>
    <s v="ACQUITY UPLC System FlexCart"/>
    <x v="3"/>
    <m/>
    <x v="1"/>
    <s v="ACQUITY Common Modules"/>
    <x v="1"/>
    <n v="1928.11"/>
    <s v="Hanchen Lu"/>
    <x v="0"/>
    <m/>
    <m/>
    <m/>
    <m/>
    <m/>
    <m/>
    <m/>
    <m/>
    <m/>
    <m/>
    <m/>
    <m/>
    <m/>
    <n v="32"/>
    <n v="32"/>
    <n v="40"/>
    <n v="49"/>
    <n v="50"/>
    <n v="35"/>
    <n v="174"/>
    <n v="40"/>
    <n v="30"/>
    <n v="40"/>
    <n v="40"/>
    <n v="150"/>
    <n v="30"/>
    <n v="40"/>
    <n v="30"/>
    <n v="35"/>
    <n v="135"/>
    <n v="35"/>
    <n v="45"/>
    <n v="0"/>
    <n v="0"/>
    <n v="80"/>
  </r>
  <r>
    <n v="205015016"/>
    <s v="ACQUITY UPLC ID Cell TUV, Analytical"/>
    <x v="1"/>
    <m/>
    <x v="1"/>
    <s v="ACQUITY Common Modules"/>
    <x v="12"/>
    <n v="751.43"/>
    <s v="Paul Brusco"/>
    <x v="0"/>
    <m/>
    <m/>
    <m/>
    <m/>
    <m/>
    <m/>
    <m/>
    <m/>
    <m/>
    <m/>
    <m/>
    <m/>
    <m/>
    <n v="0"/>
    <n v="0"/>
    <n v="0"/>
    <n v="70"/>
    <n v="350"/>
    <n v="280"/>
    <n v="700"/>
    <n v="250"/>
    <n v="410"/>
    <n v="340"/>
    <n v="350"/>
    <n v="1350"/>
    <n v="300"/>
    <n v="320"/>
    <n v="300"/>
    <n v="370"/>
    <n v="1290"/>
    <n v="280"/>
    <n v="300"/>
    <n v="0"/>
    <n v="0"/>
    <n v="580"/>
  </r>
  <r>
    <n v="205015017"/>
    <s v="ACQUITY UPLC ID Cell PDA, Analytical FC"/>
    <x v="1"/>
    <m/>
    <x v="1"/>
    <s v="ACQUITY Common Modules"/>
    <x v="12"/>
    <n v="748.28"/>
    <s v="Paul Brusco"/>
    <x v="0"/>
    <m/>
    <m/>
    <m/>
    <m/>
    <m/>
    <m/>
    <m/>
    <m/>
    <m/>
    <m/>
    <m/>
    <m/>
    <m/>
    <n v="0"/>
    <n v="0"/>
    <n v="0"/>
    <n v="70"/>
    <n v="614"/>
    <n v="349"/>
    <n v="1033"/>
    <n v="531"/>
    <n v="540"/>
    <n v="480"/>
    <n v="565"/>
    <n v="2116"/>
    <n v="500"/>
    <n v="520"/>
    <n v="500"/>
    <n v="620"/>
    <n v="2140"/>
    <n v="420"/>
    <n v="490"/>
    <n v="0"/>
    <n v="0"/>
    <n v="910"/>
  </r>
  <r>
    <n v="205015018"/>
    <s v="ACQUITY UPLC ID Cell TUV, HS FC"/>
    <x v="1"/>
    <m/>
    <x v="1"/>
    <s v="ACQUITY Common Modules"/>
    <x v="12"/>
    <n v="900.61"/>
    <s v="Paul Brusco"/>
    <x v="0"/>
    <m/>
    <m/>
    <m/>
    <m/>
    <m/>
    <m/>
    <m/>
    <m/>
    <m/>
    <m/>
    <m/>
    <m/>
    <m/>
    <n v="20"/>
    <n v="20"/>
    <n v="8"/>
    <n v="25"/>
    <n v="10"/>
    <n v="24"/>
    <n v="67"/>
    <n v="15"/>
    <n v="20"/>
    <n v="10"/>
    <n v="12"/>
    <n v="57"/>
    <n v="10"/>
    <n v="10"/>
    <n v="10"/>
    <n v="12"/>
    <n v="42"/>
    <n v="10"/>
    <n v="10"/>
    <n v="0"/>
    <n v="0"/>
    <n v="20"/>
  </r>
  <r>
    <n v="205015019"/>
    <s v="ACQ., UPLC ID Cell PDA, High Sensitivity"/>
    <x v="1"/>
    <m/>
    <x v="1"/>
    <s v="ACQUITY Common Modules"/>
    <x v="12"/>
    <n v="883.67"/>
    <s v="Paul Brusco"/>
    <x v="0"/>
    <m/>
    <m/>
    <m/>
    <m/>
    <m/>
    <m/>
    <m/>
    <m/>
    <m/>
    <m/>
    <m/>
    <m/>
    <m/>
    <n v="15"/>
    <n v="15"/>
    <n v="37"/>
    <n v="32"/>
    <n v="35"/>
    <n v="32"/>
    <n v="136"/>
    <n v="25"/>
    <n v="33"/>
    <n v="30"/>
    <n v="25"/>
    <n v="113"/>
    <n v="42"/>
    <n v="25"/>
    <n v="25"/>
    <n v="30"/>
    <n v="122"/>
    <n v="22"/>
    <n v="28"/>
    <n v="0"/>
    <n v="0"/>
    <n v="50"/>
  </r>
  <r>
    <n v="205015024"/>
    <s v="PATROL UPLC Pilot Analyzer Cart"/>
    <x v="1"/>
    <m/>
    <x v="1"/>
    <s v="PATROL"/>
    <x v="1"/>
    <n v="7065.22"/>
    <s v="Linda Trautwein"/>
    <x v="0"/>
    <m/>
    <m/>
    <m/>
    <m/>
    <m/>
    <m/>
    <m/>
    <m/>
    <m/>
    <m/>
    <m/>
    <m/>
    <m/>
    <n v="0"/>
    <n v="0"/>
    <m/>
    <m/>
    <m/>
    <n v="0"/>
    <n v="0"/>
    <n v="0"/>
    <n v="4"/>
    <n v="10"/>
    <n v="10"/>
    <n v="24"/>
    <n v="0"/>
    <n v="7"/>
    <n v="7"/>
    <n v="7"/>
    <n v="21"/>
    <n v="7"/>
    <n v="7"/>
    <n v="0"/>
    <n v="0"/>
    <n v="14"/>
  </r>
  <r>
    <n v="205015032"/>
    <s v="ACQUITY TUV, FLOWCELL, 10mm 250nL"/>
    <x v="1"/>
    <m/>
    <x v="1"/>
    <s v="I-Class"/>
    <x v="12"/>
    <n v="743.79"/>
    <s v="Vicky Allen"/>
    <x v="0"/>
    <m/>
    <m/>
    <m/>
    <m/>
    <m/>
    <m/>
    <m/>
    <m/>
    <m/>
    <m/>
    <m/>
    <m/>
    <m/>
    <n v="15"/>
    <n v="15"/>
    <n v="0"/>
    <n v="0"/>
    <n v="0"/>
    <n v="0"/>
    <n v="0"/>
    <n v="0"/>
    <n v="0"/>
    <n v="2"/>
    <n v="2"/>
    <n v="4"/>
    <n v="2"/>
    <n v="2"/>
    <n v="2"/>
    <n v="2"/>
    <n v="8"/>
    <n v="2"/>
    <n v="2"/>
    <n v="0"/>
    <n v="0"/>
    <n v="4"/>
  </r>
  <r>
    <n v="205015033"/>
    <s v="ACQUITY TUV, FLOWCELL, 10mm 500nL"/>
    <x v="1"/>
    <m/>
    <x v="1"/>
    <s v="I-Class"/>
    <x v="12"/>
    <n v="740.48"/>
    <s v="Paul Brusco"/>
    <x v="0"/>
    <m/>
    <m/>
    <m/>
    <m/>
    <m/>
    <m/>
    <m/>
    <m/>
    <m/>
    <m/>
    <m/>
    <m/>
    <m/>
    <n v="325"/>
    <n v="325"/>
    <n v="300"/>
    <n v="290"/>
    <n v="210"/>
    <n v="10"/>
    <n v="810"/>
    <n v="10"/>
    <n v="45"/>
    <n v="60"/>
    <n v="30"/>
    <n v="145"/>
    <n v="50"/>
    <n v="50"/>
    <n v="50"/>
    <n v="60"/>
    <n v="210"/>
    <n v="45"/>
    <n v="50"/>
    <n v="0"/>
    <n v="0"/>
    <n v="95"/>
  </r>
  <r>
    <n v="205015035"/>
    <s v="ACQUITY PDA, FLOWCELL, 10mm 250nL"/>
    <x v="1"/>
    <m/>
    <x v="1"/>
    <s v="I-Class"/>
    <x v="12"/>
    <n v="739.06"/>
    <s v="Vicky Allen"/>
    <x v="0"/>
    <m/>
    <m/>
    <m/>
    <m/>
    <m/>
    <m/>
    <m/>
    <m/>
    <m/>
    <m/>
    <m/>
    <m/>
    <m/>
    <n v="13"/>
    <n v="13"/>
    <n v="7"/>
    <n v="0"/>
    <n v="0"/>
    <n v="0"/>
    <n v="7"/>
    <n v="0"/>
    <n v="0"/>
    <n v="0"/>
    <n v="0"/>
    <n v="0"/>
    <n v="2"/>
    <n v="0"/>
    <n v="2"/>
    <n v="2"/>
    <n v="6"/>
    <n v="2"/>
    <n v="2"/>
    <n v="0"/>
    <n v="0"/>
    <n v="4"/>
  </r>
  <r>
    <n v="205015036"/>
    <s v="ACQUITY PDA, FLOWCELL, 10mm 500nL"/>
    <x v="1"/>
    <m/>
    <x v="1"/>
    <s v="I-Class"/>
    <x v="12"/>
    <n v="735.75"/>
    <s v="Paul Brusco"/>
    <x v="0"/>
    <m/>
    <m/>
    <m/>
    <m/>
    <m/>
    <m/>
    <m/>
    <m/>
    <m/>
    <m/>
    <m/>
    <m/>
    <m/>
    <n v="650"/>
    <n v="650"/>
    <n v="500"/>
    <n v="520"/>
    <n v="120"/>
    <n v="250"/>
    <n v="1390"/>
    <n v="100"/>
    <n v="200"/>
    <n v="220"/>
    <n v="200"/>
    <n v="720"/>
    <n v="170"/>
    <n v="210"/>
    <n v="195"/>
    <n v="215"/>
    <n v="790"/>
    <n v="180"/>
    <n v="190"/>
    <n v="0"/>
    <n v="0"/>
    <n v="370"/>
  </r>
  <r>
    <n v="205015037"/>
    <s v="ACQUITY UPC2 PDA Analytical Flow Cell"/>
    <x v="1"/>
    <m/>
    <x v="4"/>
    <s v="UPC2"/>
    <x v="12"/>
    <n v="732.28"/>
    <s v="Vicky Allen"/>
    <x v="0"/>
    <m/>
    <m/>
    <m/>
    <m/>
    <m/>
    <m/>
    <m/>
    <m/>
    <m/>
    <m/>
    <m/>
    <m/>
    <m/>
    <n v="30"/>
    <n v="30"/>
    <n v="28"/>
    <n v="80"/>
    <n v="88"/>
    <n v="50"/>
    <n v="246"/>
    <n v="20"/>
    <n v="53"/>
    <n v="57"/>
    <n v="35"/>
    <n v="165"/>
    <n v="40"/>
    <n v="40"/>
    <n v="40"/>
    <n v="50"/>
    <n v="170"/>
    <n v="40"/>
    <n v="0"/>
    <n v="0"/>
    <n v="0"/>
    <n v="40"/>
  </r>
  <r>
    <n v="205016040"/>
    <s v="NanoACQUITY UPLC Flex Cart"/>
    <x v="3"/>
    <m/>
    <x v="1"/>
    <s v="nanoACQUITY"/>
    <x v="1"/>
    <n v="1792.31"/>
    <s v="Hanchen Lu"/>
    <x v="0"/>
    <m/>
    <m/>
    <m/>
    <m/>
    <m/>
    <m/>
    <m/>
    <m/>
    <m/>
    <m/>
    <m/>
    <m/>
    <m/>
    <n v="27"/>
    <n v="27"/>
    <n v="20"/>
    <n v="30"/>
    <n v="15"/>
    <n v="30"/>
    <n v="95"/>
    <n v="40"/>
    <n v="34"/>
    <n v="30"/>
    <n v="29"/>
    <n v="133"/>
    <n v="30"/>
    <n v="28"/>
    <n v="25"/>
    <n v="32"/>
    <n v="115"/>
    <n v="32"/>
    <n v="35"/>
    <n v="0"/>
    <n v="0"/>
    <n v="67"/>
  </r>
  <r>
    <n v="668000230"/>
    <s v="E-SATIN MODULE"/>
    <x v="3"/>
    <m/>
    <x v="2"/>
    <s v="Data H/W"/>
    <x v="5"/>
    <n v="697.19"/>
    <s v="Hanchen Lu"/>
    <x v="0"/>
    <m/>
    <m/>
    <m/>
    <m/>
    <m/>
    <m/>
    <m/>
    <m/>
    <m/>
    <m/>
    <m/>
    <m/>
    <m/>
    <n v="155"/>
    <n v="155"/>
    <n v="20"/>
    <n v="120"/>
    <n v="150"/>
    <n v="500"/>
    <n v="790"/>
    <n v="250"/>
    <n v="120"/>
    <n v="200"/>
    <n v="199"/>
    <n v="769"/>
    <n v="160"/>
    <n v="200"/>
    <n v="170"/>
    <n v="220"/>
    <n v="750"/>
    <n v="170"/>
    <n v="230"/>
    <n v="0"/>
    <n v="0"/>
    <n v="400"/>
  </r>
  <r>
    <n v="725000299"/>
    <s v="2767 SAMPLE MANAGER"/>
    <x v="3"/>
    <m/>
    <x v="1"/>
    <s v="Purification"/>
    <x v="6"/>
    <n v="14876.96"/>
    <s v="Hanchen Lu"/>
    <x v="0"/>
    <m/>
    <m/>
    <m/>
    <m/>
    <m/>
    <m/>
    <m/>
    <m/>
    <m/>
    <m/>
    <m/>
    <m/>
    <m/>
    <n v="45"/>
    <n v="45"/>
    <n v="25"/>
    <n v="10"/>
    <n v="40"/>
    <n v="34"/>
    <n v="109"/>
    <n v="25"/>
    <n v="37"/>
    <n v="30"/>
    <n v="30"/>
    <n v="122"/>
    <n v="20"/>
    <n v="20"/>
    <n v="15"/>
    <n v="20"/>
    <n v="75"/>
    <n v="25"/>
    <n v="25"/>
    <n v="0"/>
    <n v="0"/>
    <n v="50"/>
  </r>
  <r>
    <n v="725000464"/>
    <s v="ACQUITY UPLC Local Console Controller"/>
    <x v="2"/>
    <m/>
    <x v="1"/>
    <s v="ACQUITY Common Modules"/>
    <x v="1"/>
    <n v="208.12"/>
    <s v="Ee Ling Lim"/>
    <x v="0"/>
    <m/>
    <m/>
    <m/>
    <m/>
    <m/>
    <m/>
    <m/>
    <m/>
    <m/>
    <m/>
    <m/>
    <m/>
    <m/>
    <n v="0"/>
    <n v="0"/>
    <n v="0"/>
    <n v="0"/>
    <n v="0"/>
    <n v="0"/>
    <n v="0"/>
    <n v="0"/>
    <n v="0"/>
    <n v="0"/>
    <n v="0"/>
    <n v="0"/>
    <n v="0"/>
    <n v="0"/>
    <n v="0"/>
    <n v="0"/>
    <n v="0"/>
    <n v="0"/>
    <n v="0"/>
    <n v="0"/>
    <n v="0"/>
    <n v="0"/>
  </r>
  <r>
    <n v="725000550"/>
    <s v="PATROL Online Process Analyzer Enclosure"/>
    <x v="1"/>
    <m/>
    <x v="1"/>
    <s v="PATROL"/>
    <x v="1"/>
    <n v="39668.410000000003"/>
    <s v="Linda Trautwein"/>
    <x v="0"/>
    <m/>
    <m/>
    <m/>
    <m/>
    <m/>
    <m/>
    <m/>
    <m/>
    <m/>
    <m/>
    <m/>
    <m/>
    <m/>
    <n v="0"/>
    <n v="0"/>
    <n v="0"/>
    <n v="0"/>
    <n v="0"/>
    <n v="0"/>
    <n v="0"/>
    <n v="0"/>
    <n v="5"/>
    <n v="0"/>
    <n v="0"/>
    <n v="5"/>
    <n v="0"/>
    <n v="2"/>
    <n v="2"/>
    <n v="2"/>
    <n v="6"/>
    <n v="2"/>
    <n v="2"/>
    <n v="0"/>
    <n v="0"/>
    <n v="4"/>
  </r>
  <r>
    <n v="725000556"/>
    <s v="Reagent Manager"/>
    <x v="3"/>
    <m/>
    <x v="1"/>
    <s v="Legacy LC"/>
    <x v="1"/>
    <n v="1782.88"/>
    <s v="Hanchen Lu"/>
    <x v="0"/>
    <m/>
    <m/>
    <m/>
    <m/>
    <m/>
    <m/>
    <m/>
    <m/>
    <m/>
    <m/>
    <m/>
    <m/>
    <m/>
    <n v="55"/>
    <n v="55"/>
    <n v="45"/>
    <n v="70"/>
    <n v="55"/>
    <n v="115"/>
    <n v="285"/>
    <n v="65"/>
    <n v="70"/>
    <n v="45"/>
    <n v="40"/>
    <n v="220"/>
    <n v="30"/>
    <n v="40"/>
    <n v="30"/>
    <n v="40"/>
    <n v="140"/>
    <n v="48"/>
    <n v="50"/>
    <n v="0"/>
    <n v="0"/>
    <n v="98"/>
  </r>
  <r>
    <n v="725000584"/>
    <s v="Leap HDX Automation Manager"/>
    <x v="3"/>
    <m/>
    <x v="1"/>
    <s v="HDX"/>
    <x v="6"/>
    <n v="60770.33"/>
    <s v="Vicky Allen"/>
    <x v="0"/>
    <m/>
    <m/>
    <m/>
    <m/>
    <m/>
    <m/>
    <m/>
    <m/>
    <m/>
    <m/>
    <m/>
    <m/>
    <m/>
    <n v="2"/>
    <n v="2"/>
    <n v="2"/>
    <n v="0"/>
    <n v="0"/>
    <n v="0"/>
    <n v="2"/>
    <n v="2"/>
    <n v="4"/>
    <n v="0"/>
    <n v="11"/>
    <n v="17"/>
    <n v="13"/>
    <n v="8"/>
    <n v="8"/>
    <n v="8"/>
    <n v="37"/>
    <n v="8"/>
    <n v="9"/>
    <n v="0"/>
    <n v="0"/>
    <n v="17"/>
  </r>
  <r>
    <n v="725271820"/>
    <s v="TRANSFER MODULE, 6 PROBES"/>
    <x v="3"/>
    <m/>
    <x v="1"/>
    <s v="Alliance"/>
    <x v="1"/>
    <n v="8052.54"/>
    <s v="Hanchen Lu"/>
    <x v="0"/>
    <m/>
    <m/>
    <m/>
    <m/>
    <m/>
    <m/>
    <m/>
    <m/>
    <m/>
    <m/>
    <m/>
    <m/>
    <m/>
    <n v="0"/>
    <n v="0"/>
    <n v="0"/>
    <n v="0"/>
    <n v="0"/>
    <n v="0"/>
    <n v="0"/>
    <n v="0"/>
    <n v="5"/>
    <n v="15"/>
    <n v="10"/>
    <n v="30"/>
    <n v="0"/>
    <n v="0"/>
    <n v="0"/>
    <n v="0"/>
    <n v="0"/>
    <n v="0"/>
    <n v="0"/>
    <n v="0"/>
    <n v="0"/>
    <n v="0"/>
  </r>
  <r>
    <n v="725271822"/>
    <s v="TRANSFER MODULE, 8 PROBES"/>
    <x v="3"/>
    <m/>
    <x v="1"/>
    <s v="Alliance"/>
    <x v="1"/>
    <n v="9291.4"/>
    <s v="Hanchen Lu"/>
    <x v="0"/>
    <m/>
    <m/>
    <m/>
    <m/>
    <m/>
    <m/>
    <m/>
    <m/>
    <m/>
    <m/>
    <m/>
    <m/>
    <m/>
    <n v="0"/>
    <n v="0"/>
    <n v="0"/>
    <n v="0"/>
    <n v="0"/>
    <n v="1"/>
    <n v="1"/>
    <n v="5"/>
    <n v="5"/>
    <n v="5"/>
    <n v="2"/>
    <n v="17"/>
    <n v="0"/>
    <n v="0"/>
    <n v="0"/>
    <n v="0"/>
    <n v="0"/>
    <n v="0"/>
    <n v="0"/>
    <n v="0"/>
    <n v="0"/>
    <n v="0"/>
  </r>
  <r>
    <s v="186001825IVD"/>
    <s v="1525µ Binary HPLC Pump w/Degasser, IVD"/>
    <x v="1"/>
    <m/>
    <x v="1"/>
    <s v="Legacy LC"/>
    <x v="2"/>
    <n v="6877.88"/>
    <s v="Sharon Bibbo"/>
    <x v="0"/>
    <m/>
    <m/>
    <m/>
    <m/>
    <m/>
    <m/>
    <m/>
    <m/>
    <m/>
    <m/>
    <m/>
    <m/>
    <m/>
    <n v="0"/>
    <m/>
    <n v="0"/>
    <n v="0"/>
    <n v="0"/>
    <n v="0"/>
    <n v="0"/>
    <n v="12"/>
    <n v="12"/>
    <n v="6"/>
    <n v="14"/>
    <n v="44"/>
    <n v="10"/>
    <n v="10"/>
    <n v="10"/>
    <n v="12"/>
    <n v="42"/>
    <n v="8"/>
    <n v="10"/>
    <n v="0"/>
    <n v="0"/>
    <n v="18"/>
  </r>
  <r>
    <s v="186002776IVD"/>
    <s v="2777c Sample Manager, IVD"/>
    <x v="1"/>
    <m/>
    <x v="1"/>
    <s v="Legacy LC"/>
    <x v="6"/>
    <n v="10727.85"/>
    <s v="Sharon Bibbo"/>
    <x v="0"/>
    <m/>
    <m/>
    <m/>
    <m/>
    <m/>
    <m/>
    <m/>
    <m/>
    <m/>
    <m/>
    <m/>
    <m/>
    <m/>
    <n v="0"/>
    <m/>
    <n v="0"/>
    <n v="0"/>
    <n v="0"/>
    <n v="0"/>
    <n v="0"/>
    <n v="11"/>
    <n v="12"/>
    <n v="6"/>
    <n v="13"/>
    <n v="42"/>
    <n v="11"/>
    <n v="10"/>
    <n v="10"/>
    <n v="12"/>
    <n v="43"/>
    <n v="8"/>
    <n v="10"/>
    <n v="0"/>
    <n v="0"/>
    <n v="18"/>
  </r>
  <r>
    <s v="186003875/3875IVD"/>
    <s v="Assy., Waters TQ Detector/Assy., Waters TQ Detector, IVD"/>
    <x v="4"/>
    <n v="7"/>
    <x v="0"/>
    <s v="Quads"/>
    <x v="13"/>
    <n v="36894.75"/>
    <s v="Wendy Noble"/>
    <x v="0"/>
    <m/>
    <m/>
    <m/>
    <m/>
    <m/>
    <m/>
    <m/>
    <m/>
    <m/>
    <m/>
    <m/>
    <m/>
    <n v="55"/>
    <n v="62"/>
    <n v="117"/>
    <n v="25"/>
    <n v="40"/>
    <n v="18"/>
    <n v="35"/>
    <n v="118"/>
    <n v="20"/>
    <n v="30"/>
    <n v="15"/>
    <n v="23"/>
    <n v="88"/>
    <n v="15"/>
    <n v="18"/>
    <n v="15"/>
    <n v="20"/>
    <n v="68"/>
    <n v="10"/>
    <n v="0"/>
    <n v="0"/>
    <n v="0"/>
    <n v="10"/>
  </r>
  <r>
    <s v="186004490/4490IVD"/>
    <s v="Xevo TQ MS/Xevo TQ IVD"/>
    <x v="4"/>
    <n v="13"/>
    <x v="0"/>
    <s v="Quads"/>
    <x v="14"/>
    <n v="61382.65"/>
    <s v="Wendy Noble"/>
    <x v="0"/>
    <m/>
    <m/>
    <m/>
    <m/>
    <m/>
    <m/>
    <m/>
    <m/>
    <m/>
    <m/>
    <m/>
    <m/>
    <n v="45"/>
    <n v="25"/>
    <n v="70"/>
    <n v="46"/>
    <n v="30"/>
    <n v="26"/>
    <n v="12"/>
    <n v="114"/>
    <n v="15"/>
    <n v="20"/>
    <n v="25"/>
    <n v="25"/>
    <n v="85"/>
    <n v="15"/>
    <n v="7"/>
    <n v="5"/>
    <n v="3"/>
    <n v="30"/>
    <n v="5"/>
    <n v="0"/>
    <n v="0"/>
    <n v="0"/>
    <n v="5"/>
  </r>
  <r>
    <s v="186004813/4815/4817"/>
    <s v="Synapt G2"/>
    <x v="0"/>
    <n v="0"/>
    <x v="0"/>
    <s v="Tof"/>
    <x v="15"/>
    <n v="150325.70000000001"/>
    <s v="Stephen Connor"/>
    <x v="0"/>
    <m/>
    <m/>
    <m/>
    <m/>
    <m/>
    <m/>
    <m/>
    <m/>
    <m/>
    <m/>
    <m/>
    <m/>
    <n v="22"/>
    <n v="8"/>
    <n v="30"/>
    <n v="0"/>
    <n v="0"/>
    <m/>
    <n v="0"/>
    <n v="0"/>
    <n v="0"/>
    <n v="0"/>
    <n v="0"/>
    <n v="0"/>
    <n v="0"/>
    <n v="0"/>
    <n v="0"/>
    <n v="0"/>
    <n v="0"/>
    <n v="0"/>
    <n v="0"/>
    <n v="0"/>
    <n v="0"/>
    <n v="0"/>
    <n v="0"/>
  </r>
  <r>
    <s v="186005453/5453IVD"/>
    <s v="Xevo TQ-S/Xevo TQ-S, IVD"/>
    <x v="4"/>
    <n v="21"/>
    <x v="0"/>
    <s v="Quads"/>
    <x v="14"/>
    <n v="71362.33"/>
    <s v="Wendy Noble"/>
    <x v="0"/>
    <m/>
    <m/>
    <m/>
    <m/>
    <m/>
    <m/>
    <m/>
    <m/>
    <m/>
    <m/>
    <m/>
    <m/>
    <n v="65"/>
    <n v="65"/>
    <n v="130"/>
    <n v="74"/>
    <n v="97"/>
    <n v="89"/>
    <n v="95"/>
    <n v="355"/>
    <n v="86"/>
    <n v="90"/>
    <n v="80"/>
    <n v="38"/>
    <n v="294"/>
    <n v="80"/>
    <n v="70"/>
    <n v="60"/>
    <n v="60"/>
    <n v="270"/>
    <n v="55"/>
    <n v="0"/>
    <n v="0"/>
    <n v="0"/>
    <n v="55"/>
  </r>
  <r>
    <s v="186005814-16"/>
    <s v="SYNAPT G2-S"/>
    <x v="0"/>
    <n v="6"/>
    <x v="0"/>
    <s v="Tof"/>
    <x v="15"/>
    <n v="147586.93"/>
    <s v="Stephen Connor"/>
    <x v="0"/>
    <m/>
    <m/>
    <m/>
    <m/>
    <m/>
    <m/>
    <m/>
    <m/>
    <m/>
    <m/>
    <m/>
    <m/>
    <n v="20"/>
    <n v="55"/>
    <n v="75"/>
    <n v="28"/>
    <n v="38"/>
    <n v="18"/>
    <n v="28"/>
    <n v="112"/>
    <n v="35"/>
    <n v="30"/>
    <n v="0"/>
    <n v="0"/>
    <n v="65"/>
    <n v="0"/>
    <n v="0"/>
    <n v="0"/>
    <n v="0"/>
    <n v="0"/>
    <n v="0"/>
    <n v="0"/>
    <n v="0"/>
    <n v="0"/>
    <n v="0"/>
  </r>
  <r>
    <s v="186005833/5833IVD"/>
    <s v="Xevo TQD/Xevo TQD IVD"/>
    <x v="4"/>
    <n v="23"/>
    <x v="0"/>
    <s v="Quads"/>
    <x v="13"/>
    <n v="39634.22"/>
    <s v="Wendy Noble"/>
    <x v="0"/>
    <m/>
    <m/>
    <m/>
    <m/>
    <m/>
    <m/>
    <m/>
    <m/>
    <m/>
    <m/>
    <m/>
    <m/>
    <n v="46"/>
    <n v="45"/>
    <n v="91"/>
    <n v="45"/>
    <n v="59"/>
    <n v="60"/>
    <n v="28"/>
    <n v="192"/>
    <n v="67"/>
    <n v="75"/>
    <n v="62"/>
    <n v="105"/>
    <n v="309"/>
    <n v="90"/>
    <n v="90"/>
    <n v="100"/>
    <n v="30"/>
    <n v="310"/>
    <n v="60"/>
    <n v="0"/>
    <n v="0"/>
    <n v="0"/>
    <n v="60"/>
  </r>
  <r>
    <s v="186007214-16"/>
    <s v="SYNAPT G2-Si"/>
    <x v="0"/>
    <n v="6"/>
    <x v="0"/>
    <s v="Tof"/>
    <x v="15"/>
    <n v="147586.93"/>
    <s v="Stephen Connor"/>
    <x v="0"/>
    <m/>
    <m/>
    <m/>
    <m/>
    <m/>
    <m/>
    <m/>
    <m/>
    <m/>
    <m/>
    <m/>
    <m/>
    <n v="0"/>
    <n v="0"/>
    <n v="0"/>
    <n v="0"/>
    <n v="0"/>
    <n v="0"/>
    <n v="0"/>
    <n v="0"/>
    <n v="0"/>
    <n v="0"/>
    <n v="43"/>
    <n v="48"/>
    <n v="91"/>
    <n v="30"/>
    <n v="35"/>
    <n v="32"/>
    <n v="16"/>
    <n v="113"/>
    <n v="10"/>
    <n v="0"/>
    <n v="0"/>
    <n v="0"/>
    <n v="10"/>
  </r>
  <r>
    <s v="186015000IVD"/>
    <s v="ACQUITY UPLC I-Class BSM, IVD"/>
    <x v="1"/>
    <m/>
    <x v="1"/>
    <s v="I-Class"/>
    <x v="2"/>
    <n v="9072.61"/>
    <s v="Sharon Bibbo"/>
    <x v="0"/>
    <m/>
    <m/>
    <m/>
    <m/>
    <m/>
    <m/>
    <m/>
    <m/>
    <m/>
    <m/>
    <m/>
    <m/>
    <m/>
    <m/>
    <n v="0"/>
    <n v="0"/>
    <n v="0"/>
    <n v="0"/>
    <n v="25"/>
    <n v="25"/>
    <n v="0"/>
    <n v="5"/>
    <n v="5"/>
    <n v="19"/>
    <n v="29"/>
    <n v="15"/>
    <n v="13"/>
    <n v="10"/>
    <n v="10"/>
    <n v="48"/>
    <n v="12"/>
    <n v="13"/>
    <n v="0"/>
    <n v="0"/>
    <n v="25"/>
  </r>
  <r>
    <s v="186015001IVD"/>
    <s v="ACQUITY UPLC Binary Solvent Mgr., IVD"/>
    <x v="1"/>
    <m/>
    <x v="1"/>
    <s v="ACQUITY Classic"/>
    <x v="2"/>
    <n v="8443.44"/>
    <s v="Sharon Bibbo"/>
    <x v="0"/>
    <m/>
    <m/>
    <m/>
    <m/>
    <m/>
    <m/>
    <m/>
    <m/>
    <m/>
    <m/>
    <m/>
    <m/>
    <m/>
    <n v="0"/>
    <m/>
    <n v="0"/>
    <n v="0"/>
    <n v="0"/>
    <n v="0"/>
    <n v="0"/>
    <n v="24"/>
    <n v="18"/>
    <n v="8"/>
    <n v="20"/>
    <n v="70"/>
    <n v="16"/>
    <n v="10"/>
    <n v="10"/>
    <n v="14"/>
    <n v="50"/>
    <n v="7"/>
    <n v="0"/>
    <n v="0"/>
    <n v="0"/>
    <n v="7"/>
  </r>
  <r>
    <s v="186015006IVD"/>
    <s v="ACQUITY UPLC Autosampler Mod., IVD"/>
    <x v="1"/>
    <m/>
    <x v="1"/>
    <s v="ACQUITY Classic"/>
    <x v="6"/>
    <n v="6772.37"/>
    <s v="Vicky Allen"/>
    <x v="0"/>
    <m/>
    <m/>
    <m/>
    <m/>
    <m/>
    <m/>
    <m/>
    <m/>
    <m/>
    <m/>
    <m/>
    <m/>
    <m/>
    <n v="0"/>
    <m/>
    <n v="0"/>
    <n v="0"/>
    <n v="0"/>
    <n v="0"/>
    <n v="0"/>
    <n v="0"/>
    <n v="25"/>
    <n v="8"/>
    <n v="6"/>
    <n v="39"/>
    <n v="22"/>
    <n v="10"/>
    <n v="10"/>
    <n v="14"/>
    <n v="56"/>
    <n v="7"/>
    <n v="0"/>
    <n v="0"/>
    <n v="0"/>
    <n v="7"/>
  </r>
  <r>
    <s v="186015007IVD"/>
    <s v="ACQUITY UPLC Column Mgr - Rt. Inlet, IVD"/>
    <x v="1"/>
    <m/>
    <x v="1"/>
    <s v="ACQUITY Classic"/>
    <x v="3"/>
    <n v="4857.95"/>
    <s v="Sharon Bibbo"/>
    <x v="0"/>
    <m/>
    <m/>
    <m/>
    <m/>
    <m/>
    <m/>
    <m/>
    <m/>
    <m/>
    <m/>
    <m/>
    <m/>
    <m/>
    <n v="0"/>
    <m/>
    <n v="0"/>
    <n v="0"/>
    <n v="0"/>
    <n v="0"/>
    <n v="0"/>
    <n v="8"/>
    <n v="10"/>
    <n v="5"/>
    <n v="0"/>
    <n v="23"/>
    <n v="4"/>
    <n v="4"/>
    <n v="4"/>
    <n v="4"/>
    <n v="16"/>
    <n v="4"/>
    <n v="0"/>
    <n v="0"/>
    <n v="0"/>
    <n v="4"/>
  </r>
  <r>
    <s v="186015010IVD"/>
    <s v="ACQUITY UPLC Column Heater HT, IVD"/>
    <x v="1"/>
    <m/>
    <x v="1"/>
    <s v="ACQUITY Classic"/>
    <x v="3"/>
    <n v="1053"/>
    <s v="Sharon Bibbo"/>
    <x v="0"/>
    <m/>
    <m/>
    <m/>
    <m/>
    <m/>
    <m/>
    <m/>
    <m/>
    <m/>
    <m/>
    <m/>
    <m/>
    <m/>
    <m/>
    <n v="130"/>
    <n v="0"/>
    <n v="0"/>
    <n v="0"/>
    <n v="0"/>
    <n v="0"/>
    <n v="0"/>
    <n v="6"/>
    <n v="0"/>
    <n v="10"/>
    <n v="16"/>
    <n v="5"/>
    <n v="5"/>
    <n v="5"/>
    <n v="4"/>
    <n v="19"/>
    <n v="2"/>
    <n v="0"/>
    <n v="0"/>
    <n v="0"/>
    <n v="2"/>
  </r>
  <r>
    <s v="186015012IVD"/>
    <s v="ACQUITY UPLC Online SPE Manager, IVD"/>
    <x v="1"/>
    <m/>
    <x v="1"/>
    <s v="Clinical ACQUITY"/>
    <x v="6"/>
    <n v="24185"/>
    <s v="Vicky Allen"/>
    <x v="0"/>
    <m/>
    <m/>
    <m/>
    <m/>
    <m/>
    <m/>
    <m/>
    <m/>
    <m/>
    <m/>
    <m/>
    <m/>
    <m/>
    <n v="8"/>
    <n v="8"/>
    <n v="0"/>
    <n v="0"/>
    <n v="0"/>
    <n v="0"/>
    <n v="11"/>
    <n v="0"/>
    <n v="0"/>
    <n v="0"/>
    <n v="5"/>
    <n v="5"/>
    <n v="2"/>
    <n v="2"/>
    <n v="2"/>
    <n v="2"/>
    <n v="8"/>
    <n v="2"/>
    <n v="2"/>
    <n v="0"/>
    <n v="0"/>
    <n v="4"/>
  </r>
  <r>
    <s v="186015020-21"/>
    <s v="ACQUITY UPLC Sample Organizer"/>
    <x v="1"/>
    <m/>
    <x v="1"/>
    <s v="ACQUITY Classic"/>
    <x v="1"/>
    <n v="10043.4"/>
    <s v="Sharon Bibbo"/>
    <x v="0"/>
    <m/>
    <m/>
    <m/>
    <m/>
    <m/>
    <m/>
    <m/>
    <m/>
    <m/>
    <m/>
    <m/>
    <m/>
    <m/>
    <n v="60"/>
    <n v="60"/>
    <n v="34"/>
    <n v="35"/>
    <n v="34"/>
    <n v="44"/>
    <n v="147"/>
    <n v="40"/>
    <n v="28"/>
    <n v="18"/>
    <n v="10"/>
    <n v="96"/>
    <n v="26"/>
    <n v="26"/>
    <n v="22"/>
    <n v="25"/>
    <n v="99"/>
    <n v="11"/>
    <n v="0"/>
    <n v="0"/>
    <n v="0"/>
    <n v="11"/>
  </r>
  <r>
    <s v="186015020IVD"/>
    <s v="ACQUITY UPLC Sample Organizer, IVD"/>
    <x v="1"/>
    <m/>
    <x v="1"/>
    <s v="ACQUITY Classic"/>
    <x v="1"/>
    <n v="10043.4"/>
    <s v="Sharon Bibbo"/>
    <x v="0"/>
    <m/>
    <m/>
    <m/>
    <m/>
    <m/>
    <m/>
    <m/>
    <m/>
    <m/>
    <m/>
    <m/>
    <m/>
    <m/>
    <n v="0"/>
    <m/>
    <n v="0"/>
    <n v="0"/>
    <n v="0"/>
    <n v="0"/>
    <n v="0"/>
    <n v="18"/>
    <n v="6"/>
    <n v="5"/>
    <n v="10"/>
    <n v="39"/>
    <n v="14"/>
    <n v="8"/>
    <n v="8"/>
    <n v="10"/>
    <n v="40"/>
    <n v="3"/>
    <n v="0"/>
    <n v="0"/>
    <n v="0"/>
    <n v="3"/>
  </r>
  <r>
    <s v="186015042IVD"/>
    <s v="ACQUITY UPLC I-Class CH-A, IVD"/>
    <x v="1"/>
    <m/>
    <x v="1"/>
    <s v="I-Class"/>
    <x v="3"/>
    <n v="664.42"/>
    <s v="Vicky Allen"/>
    <x v="0"/>
    <m/>
    <m/>
    <m/>
    <m/>
    <m/>
    <m/>
    <m/>
    <m/>
    <m/>
    <m/>
    <m/>
    <m/>
    <m/>
    <m/>
    <n v="0"/>
    <n v="0"/>
    <n v="0"/>
    <n v="0"/>
    <n v="25"/>
    <n v="25"/>
    <n v="18"/>
    <n v="0"/>
    <n v="8"/>
    <n v="19"/>
    <n v="45"/>
    <n v="15"/>
    <n v="13"/>
    <n v="10"/>
    <n v="10"/>
    <n v="48"/>
    <n v="12"/>
    <n v="13"/>
    <n v="0"/>
    <n v="0"/>
    <n v="25"/>
  </r>
  <r>
    <s v="186015043IVD"/>
    <s v="ACQUITY UPLC CM-A, IVD"/>
    <x v="1"/>
    <m/>
    <x v="1"/>
    <s v="H Class"/>
    <x v="3"/>
    <n v="2833.11"/>
    <s v="Linda Trautwein"/>
    <x v="0"/>
    <m/>
    <m/>
    <m/>
    <m/>
    <m/>
    <m/>
    <m/>
    <m/>
    <m/>
    <m/>
    <m/>
    <m/>
    <m/>
    <n v="0"/>
    <m/>
    <n v="0"/>
    <n v="0"/>
    <n v="0"/>
    <n v="0"/>
    <n v="0"/>
    <n v="6"/>
    <n v="10"/>
    <n v="2"/>
    <n v="0"/>
    <n v="18"/>
    <n v="2"/>
    <n v="2"/>
    <n v="2"/>
    <n v="2"/>
    <n v="8"/>
    <n v="2"/>
    <n v="0"/>
    <n v="0"/>
    <n v="0"/>
    <n v="2"/>
  </r>
  <r>
    <s v="186015046IVD"/>
    <s v="ACQUITY UPLC I-Class SM-FTN, IVD"/>
    <x v="1"/>
    <m/>
    <x v="1"/>
    <s v="I-Class"/>
    <x v="6"/>
    <n v="5929.89"/>
    <s v="Linda Trautwein"/>
    <x v="0"/>
    <m/>
    <m/>
    <m/>
    <m/>
    <m/>
    <m/>
    <m/>
    <m/>
    <m/>
    <m/>
    <m/>
    <m/>
    <m/>
    <m/>
    <n v="0"/>
    <n v="0"/>
    <n v="0"/>
    <n v="0"/>
    <n v="25"/>
    <n v="25"/>
    <n v="0"/>
    <n v="5"/>
    <n v="0"/>
    <n v="24"/>
    <n v="29"/>
    <n v="14"/>
    <n v="13"/>
    <n v="10"/>
    <n v="10"/>
    <n v="47"/>
    <n v="12"/>
    <n v="13"/>
    <n v="0"/>
    <n v="0"/>
    <n v="25"/>
  </r>
  <r>
    <s v="205000894IVD"/>
    <s v="ACQ. I-Class APH, SS, 12.5L .003 ID, IVD"/>
    <x v="1"/>
    <m/>
    <x v="1"/>
    <s v="I-Class"/>
    <x v="11"/>
    <n v="292.22000000000003"/>
    <s v="Linda Trautwein"/>
    <x v="0"/>
    <m/>
    <m/>
    <m/>
    <m/>
    <m/>
    <m/>
    <m/>
    <m/>
    <m/>
    <m/>
    <m/>
    <m/>
    <m/>
    <m/>
    <n v="0"/>
    <n v="0"/>
    <n v="0"/>
    <n v="0"/>
    <n v="25"/>
    <n v="25"/>
    <n v="0"/>
    <n v="5"/>
    <n v="5"/>
    <n v="24"/>
    <n v="34"/>
    <n v="12"/>
    <n v="13"/>
    <n v="10"/>
    <n v="10"/>
    <n v="45"/>
    <n v="12"/>
    <n v="13"/>
    <n v="0"/>
    <n v="0"/>
    <n v="25"/>
  </r>
  <r>
    <s v="186006965"/>
    <s v="Source, iONKEY for Tofs"/>
    <x v="1"/>
    <m/>
    <x v="3"/>
    <s v="TBD"/>
    <x v="9"/>
    <n v="12773.91"/>
    <s v="Vicky Allen"/>
    <x v="0"/>
    <m/>
    <m/>
    <m/>
    <m/>
    <m/>
    <m/>
    <m/>
    <m/>
    <m/>
    <m/>
    <m/>
    <m/>
    <m/>
    <n v="0"/>
    <m/>
    <m/>
    <m/>
    <m/>
    <n v="0"/>
    <n v="0"/>
    <n v="0"/>
    <n v="0"/>
    <n v="0"/>
    <n v="0"/>
    <n v="0"/>
    <n v="0"/>
    <n v="12"/>
    <n v="8"/>
    <n v="10"/>
    <n v="30"/>
    <n v="4"/>
    <n v="7"/>
    <n v="0"/>
    <n v="0"/>
    <n v="11"/>
  </r>
  <r>
    <s v="TBD - Raven"/>
    <s v="Raven"/>
    <x v="5"/>
    <m/>
    <x v="0"/>
    <s v="Quads"/>
    <x v="14"/>
    <n v="36558.35"/>
    <s v="Stephen Connor"/>
    <x v="0"/>
    <m/>
    <m/>
    <m/>
    <m/>
    <m/>
    <m/>
    <m/>
    <m/>
    <m/>
    <m/>
    <m/>
    <m/>
    <m/>
    <m/>
    <n v="0"/>
    <n v="0"/>
    <n v="0"/>
    <n v="0"/>
    <n v="0"/>
    <n v="0"/>
    <n v="0"/>
    <n v="0"/>
    <n v="0"/>
    <n v="0"/>
    <n v="0"/>
    <n v="0"/>
    <n v="10"/>
    <n v="75"/>
    <n v="75"/>
    <n v="160"/>
    <n v="0"/>
    <n v="0"/>
    <n v="0"/>
    <n v="0"/>
    <n v="0"/>
  </r>
  <r>
    <n v="200000386"/>
    <s v="ACQUITY APC System Start-up Kit"/>
    <x v="1"/>
    <m/>
    <x v="1"/>
    <s v="APC"/>
    <x v="11"/>
    <n v="745.26"/>
    <s v="Sharon Bibbo"/>
    <x v="0"/>
    <m/>
    <m/>
    <m/>
    <m/>
    <m/>
    <m/>
    <m/>
    <m/>
    <m/>
    <m/>
    <n v="0"/>
    <n v="0"/>
    <n v="0"/>
    <n v="0"/>
    <n v="0"/>
    <n v="0"/>
    <n v="0"/>
    <n v="0"/>
    <n v="0"/>
    <n v="0"/>
    <n v="0"/>
    <n v="0"/>
    <n v="30"/>
    <n v="31"/>
    <n v="61"/>
    <n v="24"/>
    <n v="26"/>
    <n v="25"/>
    <n v="26"/>
    <n v="101"/>
    <n v="21"/>
    <n v="25"/>
    <n v="0"/>
    <n v="0"/>
    <n v="46"/>
  </r>
  <r>
    <s v="TBD (Osprey)"/>
    <s v="Osprey"/>
    <x v="0"/>
    <m/>
    <x v="0"/>
    <s v="Tof"/>
    <x v="15"/>
    <n v="90000"/>
    <s v="Stephen Connor"/>
    <x v="0"/>
    <m/>
    <m/>
    <m/>
    <m/>
    <m/>
    <m/>
    <m/>
    <m/>
    <m/>
    <m/>
    <n v="0"/>
    <n v="0"/>
    <n v="0"/>
    <n v="0"/>
    <n v="0"/>
    <n v="0"/>
    <n v="0"/>
    <n v="0"/>
    <n v="0"/>
    <n v="0"/>
    <n v="0"/>
    <n v="0"/>
    <n v="0"/>
    <n v="0"/>
    <n v="0"/>
    <n v="0"/>
    <n v="0"/>
    <n v="25"/>
    <n v="65"/>
    <n v="90"/>
    <n v="65"/>
    <n v="0"/>
    <n v="0"/>
    <n v="0"/>
    <n v="65"/>
  </r>
  <r>
    <n v="205000915"/>
    <s v="Kit, ACQUITY ISM, ACQUITY Splitter - QDa"/>
    <x v="1"/>
    <m/>
    <x v="1"/>
    <s v="QDa"/>
    <x v="11"/>
    <n v="973.78"/>
    <s v="Sharon Bibbo"/>
    <x v="0"/>
    <m/>
    <m/>
    <m/>
    <m/>
    <m/>
    <m/>
    <m/>
    <m/>
    <m/>
    <m/>
    <n v="0"/>
    <n v="0"/>
    <n v="0"/>
    <n v="0"/>
    <n v="0"/>
    <n v="0"/>
    <n v="0"/>
    <n v="0"/>
    <n v="0"/>
    <n v="0"/>
    <n v="0"/>
    <n v="0"/>
    <n v="30"/>
    <n v="89"/>
    <n v="119"/>
    <n v="60"/>
    <n v="50"/>
    <n v="50"/>
    <n v="65"/>
    <n v="225"/>
    <n v="60"/>
    <n v="60"/>
    <n v="0"/>
    <n v="0"/>
    <n v="120"/>
  </r>
  <r>
    <n v="205000917"/>
    <s v="Kit, ISM, Alliance Splitter - QDA"/>
    <x v="1"/>
    <m/>
    <x v="1"/>
    <s v="QDa"/>
    <x v="11"/>
    <n v="1001.07"/>
    <s v="Sharon Bibbo"/>
    <x v="0"/>
    <m/>
    <m/>
    <m/>
    <m/>
    <m/>
    <m/>
    <m/>
    <m/>
    <m/>
    <m/>
    <n v="0"/>
    <n v="0"/>
    <n v="0"/>
    <n v="0"/>
    <n v="0"/>
    <n v="0"/>
    <n v="0"/>
    <n v="0"/>
    <n v="0"/>
    <n v="0"/>
    <n v="0"/>
    <n v="0"/>
    <n v="13"/>
    <n v="20"/>
    <n v="33"/>
    <n v="5"/>
    <n v="5"/>
    <n v="5"/>
    <n v="5"/>
    <n v="20"/>
    <n v="4"/>
    <n v="5"/>
    <n v="0"/>
    <n v="0"/>
    <n v="9"/>
  </r>
  <r>
    <s v="VB-HSP11"/>
    <s v="Harvard Syringe 531111  Pump inc Kit"/>
    <x v="1"/>
    <m/>
    <x v="3"/>
    <s v="TBD"/>
    <x v="9"/>
    <n v="3000"/>
    <s v="Bob Liberty"/>
    <x v="0"/>
    <m/>
    <m/>
    <m/>
    <m/>
    <m/>
    <m/>
    <m/>
    <m/>
    <m/>
    <m/>
    <m/>
    <m/>
    <m/>
    <n v="0"/>
    <n v="0"/>
    <m/>
    <m/>
    <m/>
    <n v="0"/>
    <n v="0"/>
    <n v="0"/>
    <n v="0"/>
    <n v="0"/>
    <n v="0"/>
    <n v="0"/>
    <n v="0"/>
    <n v="0"/>
    <n v="0"/>
    <n v="0"/>
    <n v="0"/>
    <n v="0"/>
    <n v="0"/>
    <n v="0"/>
    <n v="0"/>
    <n v="0"/>
  </r>
  <r>
    <s v="WAT025248"/>
    <s v="RHEODYNE 7725I &amp; STAND KIT"/>
    <x v="3"/>
    <m/>
    <x v="1"/>
    <s v="Legacy LC"/>
    <x v="6"/>
    <n v="512.16999999999996"/>
    <s v="Hanchen Lu"/>
    <x v="0"/>
    <m/>
    <m/>
    <m/>
    <m/>
    <m/>
    <m/>
    <m/>
    <m/>
    <m/>
    <m/>
    <m/>
    <m/>
    <m/>
    <n v="50"/>
    <n v="50"/>
    <n v="30"/>
    <n v="45"/>
    <n v="40"/>
    <n v="55"/>
    <n v="170"/>
    <n v="40"/>
    <n v="30"/>
    <n v="25"/>
    <n v="25"/>
    <n v="120"/>
    <n v="20"/>
    <n v="20"/>
    <n v="15"/>
    <n v="20"/>
    <n v="75"/>
    <n v="25"/>
    <n v="26"/>
    <n v="0"/>
    <n v="0"/>
    <n v="51"/>
  </r>
  <r>
    <s v="WAT038040"/>
    <s v="COLUMN HEATER COMPARTMENT"/>
    <x v="1"/>
    <m/>
    <x v="1"/>
    <s v="Legacy LC"/>
    <x v="1"/>
    <n v="704.39"/>
    <s v="Sharon Bibbo"/>
    <x v="0"/>
    <m/>
    <m/>
    <m/>
    <m/>
    <m/>
    <m/>
    <m/>
    <m/>
    <m/>
    <m/>
    <m/>
    <m/>
    <m/>
    <n v="145"/>
    <n v="145"/>
    <n v="110"/>
    <n v="120"/>
    <n v="125"/>
    <n v="155"/>
    <n v="510"/>
    <n v="130"/>
    <n v="135"/>
    <n v="90"/>
    <n v="70"/>
    <n v="425"/>
    <n v="80"/>
    <n v="80"/>
    <n v="80"/>
    <n v="80"/>
    <n v="320"/>
    <n v="80"/>
    <n v="90"/>
    <n v="0"/>
    <n v="0"/>
    <n v="170"/>
  </r>
  <r>
    <s v="WAT043061"/>
    <s v="432 CONDUCTIVITY DETECTOR"/>
    <x v="1"/>
    <m/>
    <x v="1"/>
    <s v="Legacy LC"/>
    <x v="4"/>
    <n v="4168.0600000000004"/>
    <s v="Vicky Allen"/>
    <x v="0"/>
    <m/>
    <m/>
    <m/>
    <m/>
    <m/>
    <m/>
    <m/>
    <m/>
    <m/>
    <m/>
    <m/>
    <m/>
    <m/>
    <n v="20"/>
    <n v="20"/>
    <n v="3"/>
    <n v="39"/>
    <n v="20"/>
    <n v="12"/>
    <n v="74"/>
    <n v="10"/>
    <n v="12"/>
    <n v="16"/>
    <n v="25"/>
    <n v="63"/>
    <n v="15"/>
    <n v="15"/>
    <n v="16"/>
    <n v="22"/>
    <n v="68"/>
    <n v="12"/>
    <n v="0"/>
    <n v="0"/>
    <n v="0"/>
    <n v="12"/>
  </r>
  <r>
    <s v="WAT078563"/>
    <s v="717 HEATER/COOLER OPTION"/>
    <x v="3"/>
    <m/>
    <x v="1"/>
    <s v="Legacy LC"/>
    <x v="6"/>
    <n v="369.99"/>
    <s v="Hanchen Lu"/>
    <x v="0"/>
    <m/>
    <m/>
    <m/>
    <m/>
    <m/>
    <m/>
    <m/>
    <m/>
    <m/>
    <m/>
    <m/>
    <m/>
    <m/>
    <n v="5"/>
    <n v="5"/>
    <n v="18"/>
    <n v="25"/>
    <n v="25"/>
    <n v="25"/>
    <n v="93"/>
    <n v="25"/>
    <n v="50"/>
    <n v="0"/>
    <n v="24"/>
    <n v="99"/>
    <n v="0"/>
    <n v="5"/>
    <n v="10"/>
    <n v="15"/>
    <n v="30"/>
    <n v="18"/>
    <n v="11"/>
    <n v="0"/>
    <n v="0"/>
    <n v="29"/>
  </r>
  <r>
    <s v="WAT089592"/>
    <s v="M1000 PREP-PAK MODULE"/>
    <x v="1"/>
    <m/>
    <x v="1"/>
    <s v="Legacy LC"/>
    <x v="1"/>
    <n v="4106.24"/>
    <s v="Paul Brusco"/>
    <x v="0"/>
    <m/>
    <m/>
    <m/>
    <m/>
    <m/>
    <m/>
    <m/>
    <m/>
    <m/>
    <m/>
    <m/>
    <m/>
    <m/>
    <n v="0"/>
    <n v="0"/>
    <n v="0"/>
    <n v="0"/>
    <n v="0"/>
    <n v="2"/>
    <n v="2"/>
    <n v="9"/>
    <n v="0"/>
    <n v="0"/>
    <n v="0"/>
    <n v="9"/>
    <n v="0"/>
    <n v="0"/>
    <n v="0"/>
    <n v="0"/>
    <n v="0"/>
    <n v="0"/>
    <n v="0"/>
    <n v="0"/>
    <n v="0"/>
    <n v="0"/>
  </r>
  <r>
    <s v="WAT207000"/>
    <s v="ASSY, HPLC PUMP, M515"/>
    <x v="2"/>
    <m/>
    <x v="1"/>
    <s v="Legacy LC"/>
    <x v="2"/>
    <n v="1477.91"/>
    <s v="Ee Ling Lim"/>
    <x v="0"/>
    <m/>
    <m/>
    <m/>
    <m/>
    <m/>
    <m/>
    <m/>
    <m/>
    <m/>
    <m/>
    <m/>
    <m/>
    <m/>
    <n v="150"/>
    <n v="150"/>
    <n v="133"/>
    <n v="120"/>
    <n v="100"/>
    <n v="150"/>
    <n v="503"/>
    <n v="97"/>
    <n v="187"/>
    <n v="168"/>
    <n v="155"/>
    <n v="607"/>
    <n v="100"/>
    <n v="110"/>
    <n v="115"/>
    <n v="155"/>
    <n v="480"/>
    <n v="110"/>
    <n v="130"/>
    <n v="0"/>
    <n v="0"/>
    <n v="240"/>
  </r>
  <r>
    <n v="186006857"/>
    <s v="Waters Analytical Fraction Collector"/>
    <x v="1"/>
    <m/>
    <x v="1"/>
    <s v="Purification"/>
    <x v="9"/>
    <n v="5436.12"/>
    <s v="Vicky Allen"/>
    <x v="0"/>
    <m/>
    <m/>
    <m/>
    <m/>
    <m/>
    <m/>
    <m/>
    <m/>
    <m/>
    <m/>
    <n v="0"/>
    <n v="0"/>
    <n v="0"/>
    <n v="0"/>
    <n v="0"/>
    <n v="0"/>
    <n v="0"/>
    <n v="0"/>
    <n v="0"/>
    <n v="0"/>
    <n v="0"/>
    <n v="0"/>
    <n v="0"/>
    <n v="5"/>
    <n v="5"/>
    <n v="5"/>
    <n v="0"/>
    <n v="0"/>
    <n v="0"/>
    <n v="5"/>
    <m/>
    <n v="0"/>
    <n v="0"/>
    <n v="0"/>
    <n v="0"/>
  </r>
  <r>
    <n v="200000390"/>
    <s v="Kit S/U, ACQUITY H-Class QDa Sys w/CH-A"/>
    <x v="1"/>
    <m/>
    <x v="1"/>
    <s v="QDa"/>
    <x v="11"/>
    <n v="615.64"/>
    <s v="Sharon Bibbo"/>
    <x v="0"/>
    <m/>
    <m/>
    <m/>
    <m/>
    <m/>
    <m/>
    <m/>
    <m/>
    <m/>
    <m/>
    <n v="0"/>
    <n v="0"/>
    <n v="0"/>
    <n v="0"/>
    <n v="0"/>
    <n v="0"/>
    <n v="0"/>
    <n v="0"/>
    <n v="0"/>
    <n v="0"/>
    <n v="0"/>
    <n v="0"/>
    <n v="0"/>
    <n v="100"/>
    <n v="100"/>
    <n v="40"/>
    <n v="30"/>
    <n v="30"/>
    <n v="50"/>
    <n v="150"/>
    <n v="45"/>
    <n v="47"/>
    <n v="0"/>
    <n v="0"/>
    <n v="92"/>
  </r>
  <r>
    <n v="200000392"/>
    <s v="Kit Startup AQUITY UPC2 QDa Sys"/>
    <x v="1"/>
    <m/>
    <x v="1"/>
    <s v="QDa"/>
    <x v="11"/>
    <n v="263.72000000000003"/>
    <s v="Sharon Bibbo"/>
    <x v="0"/>
    <m/>
    <m/>
    <m/>
    <m/>
    <m/>
    <m/>
    <m/>
    <m/>
    <m/>
    <m/>
    <n v="0"/>
    <n v="0"/>
    <n v="0"/>
    <n v="0"/>
    <n v="0"/>
    <n v="0"/>
    <n v="0"/>
    <n v="0"/>
    <n v="0"/>
    <n v="0"/>
    <n v="0"/>
    <n v="0"/>
    <n v="0"/>
    <n v="0"/>
    <n v="0"/>
    <n v="15"/>
    <n v="14"/>
    <n v="13"/>
    <n v="15"/>
    <n v="57"/>
    <n v="15"/>
    <n v="15"/>
    <n v="0"/>
    <n v="0"/>
    <n v="30"/>
  </r>
  <r>
    <n v="200000397"/>
    <s v="Startup Kit, LC - QDa System"/>
    <x v="1"/>
    <m/>
    <x v="1"/>
    <s v="QDa"/>
    <x v="11"/>
    <n v="122.36"/>
    <s v="Sharon Bibbo"/>
    <x v="0"/>
    <m/>
    <m/>
    <m/>
    <m/>
    <m/>
    <m/>
    <m/>
    <m/>
    <m/>
    <m/>
    <n v="0"/>
    <n v="0"/>
    <n v="0"/>
    <n v="0"/>
    <n v="0"/>
    <n v="0"/>
    <n v="0"/>
    <n v="0"/>
    <n v="0"/>
    <n v="0"/>
    <n v="0"/>
    <n v="0"/>
    <n v="0"/>
    <n v="50"/>
    <n v="50"/>
    <n v="10"/>
    <n v="5"/>
    <n v="5"/>
    <n v="10"/>
    <n v="30"/>
    <n v="5"/>
    <n v="5"/>
    <n v="0"/>
    <n v="0"/>
    <n v="10"/>
  </r>
  <r>
    <n v="200000393"/>
    <s v="Startup Kit, Alliance - QDa System"/>
    <x v="1"/>
    <m/>
    <x v="1"/>
    <s v="QDa"/>
    <x v="11"/>
    <n v="82.79"/>
    <s v="Sharon Bibbo"/>
    <x v="0"/>
    <m/>
    <m/>
    <m/>
    <m/>
    <m/>
    <m/>
    <m/>
    <m/>
    <m/>
    <m/>
    <n v="0"/>
    <n v="0"/>
    <n v="0"/>
    <n v="0"/>
    <n v="0"/>
    <n v="0"/>
    <n v="0"/>
    <n v="0"/>
    <n v="0"/>
    <n v="0"/>
    <n v="0"/>
    <n v="0"/>
    <n v="0"/>
    <n v="30"/>
    <n v="30"/>
    <n v="20"/>
    <n v="20"/>
    <n v="15"/>
    <n v="25"/>
    <n v="80"/>
    <n v="25"/>
    <n v="25"/>
    <n v="0"/>
    <n v="0"/>
    <n v="50"/>
  </r>
  <r>
    <n v="200000395"/>
    <s v="Kit Startup AQUITY UPLC QDa Sys"/>
    <x v="1"/>
    <m/>
    <x v="1"/>
    <s v="QDa"/>
    <x v="11"/>
    <n v="162.58000000000001"/>
    <s v="Sharon Bibbo"/>
    <x v="0"/>
    <m/>
    <m/>
    <m/>
    <m/>
    <m/>
    <m/>
    <m/>
    <m/>
    <m/>
    <m/>
    <n v="0"/>
    <n v="0"/>
    <n v="0"/>
    <n v="0"/>
    <n v="0"/>
    <n v="0"/>
    <n v="0"/>
    <n v="0"/>
    <n v="0"/>
    <n v="0"/>
    <n v="0"/>
    <n v="0"/>
    <n v="0"/>
    <n v="70"/>
    <n v="70"/>
    <n v="30"/>
    <n v="35"/>
    <n v="30"/>
    <n v="40"/>
    <n v="135"/>
    <n v="38"/>
    <n v="40"/>
    <n v="0"/>
    <n v="0"/>
    <n v="78"/>
  </r>
  <r>
    <n v="205000918"/>
    <s v="Kit, ISM, Post-column Addition"/>
    <x v="1"/>
    <m/>
    <x v="3"/>
    <s v="TBD"/>
    <x v="11"/>
    <n v="162.33000000000001"/>
    <s v="Sharon Bibbo"/>
    <x v="0"/>
    <m/>
    <m/>
    <m/>
    <m/>
    <m/>
    <m/>
    <m/>
    <m/>
    <m/>
    <m/>
    <n v="0"/>
    <n v="0"/>
    <n v="0"/>
    <n v="0"/>
    <n v="0"/>
    <n v="0"/>
    <n v="0"/>
    <n v="0"/>
    <n v="0"/>
    <n v="0"/>
    <n v="0"/>
    <n v="0"/>
    <n v="0"/>
    <n v="18"/>
    <n v="18"/>
    <n v="8"/>
    <n v="8"/>
    <n v="8"/>
    <n v="8"/>
    <n v="32"/>
    <n v="8"/>
    <n v="0"/>
    <n v="0"/>
    <n v="0"/>
    <n v="8"/>
  </r>
  <r>
    <n v="200000330"/>
    <s v="Startup Kit, ACQ. H-Class QDa Sys w/CM-A"/>
    <x v="1"/>
    <m/>
    <x v="1"/>
    <s v="QDa"/>
    <x v="11"/>
    <n v="260.81"/>
    <s v="Sharon Bibbo"/>
    <x v="0"/>
    <m/>
    <m/>
    <m/>
    <m/>
    <m/>
    <m/>
    <m/>
    <m/>
    <m/>
    <m/>
    <n v="0"/>
    <n v="0"/>
    <n v="0"/>
    <n v="0"/>
    <n v="0"/>
    <n v="0"/>
    <n v="0"/>
    <n v="0"/>
    <n v="0"/>
    <n v="0"/>
    <n v="0"/>
    <n v="0"/>
    <n v="0"/>
    <n v="70"/>
    <n v="70"/>
    <n v="30"/>
    <n v="40"/>
    <n v="50"/>
    <n v="50"/>
    <n v="170"/>
    <n v="35"/>
    <n v="40"/>
    <n v="0"/>
    <n v="0"/>
    <n v="75"/>
  </r>
  <r>
    <n v="186007222"/>
    <s v="SYNAPT G2-Si 2,5kHz MALDI Option"/>
    <x v="0"/>
    <m/>
    <x v="0"/>
    <s v="Tof"/>
    <x v="15"/>
    <n v="51792.68"/>
    <s v="Stephen Connor"/>
    <x v="0"/>
    <m/>
    <m/>
    <m/>
    <m/>
    <m/>
    <m/>
    <m/>
    <m/>
    <m/>
    <m/>
    <n v="0"/>
    <n v="0"/>
    <n v="0"/>
    <n v="0"/>
    <n v="0"/>
    <n v="0"/>
    <n v="0"/>
    <n v="0"/>
    <n v="0"/>
    <n v="0"/>
    <n v="0"/>
    <n v="0"/>
    <n v="0"/>
    <n v="14"/>
    <n v="14"/>
    <n v="6"/>
    <n v="5"/>
    <n v="5"/>
    <n v="5"/>
    <n v="21"/>
    <n v="0"/>
    <n v="0"/>
    <n v="0"/>
    <n v="0"/>
    <n v="0"/>
  </r>
  <r>
    <n v="200000405"/>
    <s v="Startup Kit, ACQUITY UPLC M-Class System"/>
    <x v="1"/>
    <m/>
    <x v="3"/>
    <s v="TBD"/>
    <x v="11"/>
    <n v="413.22"/>
    <s v="Linda Trautwein"/>
    <x v="0"/>
    <m/>
    <m/>
    <m/>
    <m/>
    <m/>
    <m/>
    <m/>
    <m/>
    <m/>
    <m/>
    <n v="0"/>
    <n v="0"/>
    <n v="0"/>
    <n v="0"/>
    <n v="0"/>
    <n v="0"/>
    <n v="0"/>
    <n v="0"/>
    <n v="0"/>
    <n v="0"/>
    <n v="0"/>
    <n v="0"/>
    <n v="0"/>
    <n v="20"/>
    <n v="20"/>
    <n v="41"/>
    <n v="23"/>
    <n v="20"/>
    <n v="31"/>
    <n v="115"/>
    <n v="30"/>
    <n v="0"/>
    <n v="0"/>
    <n v="0"/>
    <n v="30"/>
  </r>
  <r>
    <n v="205001244"/>
    <s v="Kit, ACQUITY M-Class, 75um Scale Tubing"/>
    <x v="1"/>
    <m/>
    <x v="1"/>
    <s v="M-Class"/>
    <x v="11"/>
    <n v="873.44"/>
    <s v="Linda Trautwein"/>
    <x v="0"/>
    <m/>
    <m/>
    <m/>
    <m/>
    <m/>
    <m/>
    <m/>
    <m/>
    <m/>
    <m/>
    <n v="0"/>
    <n v="0"/>
    <n v="0"/>
    <n v="0"/>
    <n v="0"/>
    <n v="0"/>
    <n v="0"/>
    <n v="0"/>
    <n v="0"/>
    <n v="0"/>
    <n v="0"/>
    <n v="0"/>
    <n v="0"/>
    <n v="10"/>
    <n v="10"/>
    <n v="28"/>
    <n v="15"/>
    <n v="14"/>
    <n v="20"/>
    <n v="77"/>
    <n v="25"/>
    <n v="27"/>
    <n v="0"/>
    <n v="0"/>
    <n v="52"/>
  </r>
  <r>
    <n v="205001245"/>
    <s v="Kit, ionKey Accessories"/>
    <x v="1"/>
    <m/>
    <x v="3"/>
    <s v="TBD"/>
    <x v="11"/>
    <n v="2495.84"/>
    <s v="Linda Trautwein"/>
    <x v="0"/>
    <m/>
    <m/>
    <m/>
    <m/>
    <m/>
    <m/>
    <m/>
    <m/>
    <m/>
    <m/>
    <n v="0"/>
    <n v="0"/>
    <n v="0"/>
    <n v="0"/>
    <n v="0"/>
    <n v="0"/>
    <n v="0"/>
    <n v="0"/>
    <n v="0"/>
    <n v="0"/>
    <n v="0"/>
    <n v="0"/>
    <n v="0"/>
    <n v="16"/>
    <n v="16"/>
    <n v="7"/>
    <n v="10"/>
    <n v="10"/>
    <n v="10"/>
    <n v="37"/>
    <n v="10"/>
    <n v="0"/>
    <n v="0"/>
    <n v="0"/>
    <n v="10"/>
  </r>
  <r>
    <n v="205001241"/>
    <s v="Kit, ISM, ACQUITY UPC2 Dual Splitter"/>
    <x v="1"/>
    <m/>
    <x v="3"/>
    <s v="TBD"/>
    <x v="11"/>
    <n v="598.02"/>
    <s v="Sharon Bibbo"/>
    <x v="0"/>
    <m/>
    <m/>
    <m/>
    <m/>
    <m/>
    <m/>
    <m/>
    <m/>
    <m/>
    <m/>
    <n v="0"/>
    <n v="0"/>
    <n v="0"/>
    <n v="0"/>
    <n v="0"/>
    <n v="0"/>
    <n v="0"/>
    <n v="0"/>
    <n v="0"/>
    <n v="0"/>
    <n v="0"/>
    <n v="0"/>
    <n v="0"/>
    <n v="49"/>
    <n v="49"/>
    <n v="35"/>
    <n v="15"/>
    <n v="15"/>
    <n v="15"/>
    <n v="80"/>
    <n v="16"/>
    <n v="17"/>
    <n v="0"/>
    <n v="0"/>
    <n v="33"/>
  </r>
  <r>
    <s v="205001241JA"/>
    <s v="Kit, ISM, ACQUITY UPC2 Dual Splitter -JA"/>
    <x v="1"/>
    <m/>
    <x v="3"/>
    <s v="TBD"/>
    <x v="11"/>
    <n v="762.29"/>
    <s v="Sharon Bibbo"/>
    <x v="0"/>
    <m/>
    <m/>
    <m/>
    <m/>
    <m/>
    <m/>
    <m/>
    <m/>
    <m/>
    <m/>
    <n v="0"/>
    <n v="0"/>
    <n v="0"/>
    <n v="0"/>
    <n v="0"/>
    <n v="0"/>
    <n v="0"/>
    <n v="0"/>
    <n v="0"/>
    <n v="0"/>
    <n v="0"/>
    <n v="0"/>
    <n v="0"/>
    <n v="7"/>
    <n v="7"/>
    <n v="2"/>
    <n v="2"/>
    <n v="2"/>
    <n v="2"/>
    <n v="8"/>
    <n v="2"/>
    <n v="0"/>
    <n v="0"/>
    <n v="0"/>
    <n v="2"/>
  </r>
  <r>
    <n v="205001223"/>
    <s v="Kit, ISM, ACQUITY UPC2 Triple Splitter"/>
    <x v="1"/>
    <m/>
    <x v="3"/>
    <s v="TBD"/>
    <x v="11"/>
    <n v="839.66"/>
    <s v="Sharon Bibbo"/>
    <x v="0"/>
    <m/>
    <m/>
    <m/>
    <m/>
    <m/>
    <m/>
    <m/>
    <m/>
    <m/>
    <m/>
    <n v="0"/>
    <n v="0"/>
    <n v="0"/>
    <n v="0"/>
    <n v="0"/>
    <n v="0"/>
    <n v="0"/>
    <n v="0"/>
    <n v="0"/>
    <n v="0"/>
    <n v="0"/>
    <n v="0"/>
    <n v="0"/>
    <n v="0"/>
    <n v="0"/>
    <n v="12"/>
    <n v="5.1449999999999996"/>
    <n v="5.0399999999999991"/>
    <n v="6.1949999999999994"/>
    <n v="28.38"/>
    <n v="5"/>
    <n v="5"/>
    <n v="0"/>
    <n v="0"/>
    <n v="10"/>
  </r>
  <r>
    <s v="205001223JA"/>
    <s v="Kit, ISM, ACQ UPC2 Triple Splitter - JA"/>
    <x v="1"/>
    <m/>
    <x v="3"/>
    <s v="TBD"/>
    <x v="11"/>
    <n v="1003.93"/>
    <s v="Sharon Bibbo"/>
    <x v="0"/>
    <m/>
    <m/>
    <m/>
    <m/>
    <m/>
    <m/>
    <m/>
    <m/>
    <m/>
    <m/>
    <n v="0"/>
    <n v="0"/>
    <n v="0"/>
    <n v="0"/>
    <n v="0"/>
    <n v="0"/>
    <n v="0"/>
    <n v="0"/>
    <n v="0"/>
    <n v="0"/>
    <n v="0"/>
    <n v="0"/>
    <n v="0"/>
    <n v="0"/>
    <n v="0"/>
    <n v="4"/>
    <n v="2"/>
    <n v="2"/>
    <n v="2"/>
    <n v="10"/>
    <n v="2"/>
    <n v="2"/>
    <n v="0"/>
    <n v="0"/>
    <n v="4"/>
  </r>
  <r>
    <n v="205001076"/>
    <s v="Kit, nanoACQ UPLC M-Class 300u Tubing"/>
    <x v="1"/>
    <m/>
    <x v="1"/>
    <s v="M-Class"/>
    <x v="11"/>
    <n v="1082.22"/>
    <s v="Linda Trautwein"/>
    <x v="0"/>
    <m/>
    <m/>
    <m/>
    <m/>
    <m/>
    <m/>
    <m/>
    <m/>
    <m/>
    <m/>
    <n v="0"/>
    <n v="0"/>
    <n v="0"/>
    <n v="0"/>
    <n v="0"/>
    <n v="0"/>
    <n v="0"/>
    <n v="0"/>
    <n v="0"/>
    <n v="0"/>
    <n v="0"/>
    <n v="0"/>
    <n v="0"/>
    <n v="0"/>
    <n v="0"/>
    <n v="20"/>
    <n v="10"/>
    <n v="10"/>
    <n v="10"/>
    <n v="50"/>
    <n v="10"/>
    <n v="10"/>
    <n v="0"/>
    <n v="0"/>
    <n v="20"/>
  </r>
  <r>
    <n v="200000350"/>
    <s v="Startup Kit, ACQUITY UPLC M-Class 2D HT"/>
    <x v="1"/>
    <m/>
    <x v="1"/>
    <s v="M-Class"/>
    <x v="11"/>
    <n v="228.07"/>
    <s v="Linda Trautwein"/>
    <x v="0"/>
    <m/>
    <m/>
    <m/>
    <m/>
    <m/>
    <m/>
    <m/>
    <m/>
    <m/>
    <m/>
    <n v="0"/>
    <n v="0"/>
    <n v="0"/>
    <n v="0"/>
    <n v="0"/>
    <n v="0"/>
    <n v="0"/>
    <n v="0"/>
    <n v="0"/>
    <n v="0"/>
    <n v="0"/>
    <n v="0"/>
    <n v="0"/>
    <n v="16"/>
    <n v="16"/>
    <n v="12"/>
    <n v="6"/>
    <n v="5"/>
    <n v="8"/>
    <n v="31"/>
    <n v="10"/>
    <n v="12"/>
    <n v="0"/>
    <n v="0"/>
    <n v="22"/>
  </r>
  <r>
    <n v="205001156"/>
    <s v="Kit, ACQUITY ELS Compatibility for APC"/>
    <x v="1"/>
    <m/>
    <x v="1"/>
    <s v="APC"/>
    <x v="11"/>
    <n v="360.81"/>
    <s v="Vicky Allen"/>
    <x v="0"/>
    <m/>
    <m/>
    <m/>
    <m/>
    <m/>
    <m/>
    <m/>
    <m/>
    <m/>
    <m/>
    <n v="0"/>
    <n v="0"/>
    <n v="0"/>
    <n v="0"/>
    <n v="0"/>
    <n v="0"/>
    <n v="0"/>
    <n v="0"/>
    <n v="0"/>
    <n v="0"/>
    <n v="0"/>
    <n v="0"/>
    <n v="0"/>
    <n v="0"/>
    <n v="0"/>
    <n v="0"/>
    <n v="0"/>
    <n v="0"/>
    <n v="0"/>
    <n v="0"/>
    <n v="0"/>
    <n v="0"/>
    <n v="0"/>
    <n v="0"/>
    <n v="0"/>
  </r>
  <r>
    <n v="186006764"/>
    <s v="iKEY,150um x 50mm BEH PST C18 130A 1.7um"/>
    <x v="1"/>
    <m/>
    <x v="5"/>
    <s v="TBD"/>
    <x v="9"/>
    <n v="512.08000000000004"/>
    <s v="Vicky Allen"/>
    <x v="0"/>
    <m/>
    <m/>
    <m/>
    <m/>
    <m/>
    <m/>
    <m/>
    <m/>
    <m/>
    <m/>
    <n v="0"/>
    <n v="0"/>
    <n v="0"/>
    <n v="0"/>
    <n v="0"/>
    <n v="0"/>
    <n v="0"/>
    <n v="0"/>
    <n v="0"/>
    <n v="0"/>
    <n v="0"/>
    <n v="0"/>
    <n v="0"/>
    <n v="0"/>
    <n v="0"/>
    <n v="62"/>
    <n v="38"/>
    <n v="70"/>
    <n v="117"/>
    <n v="287"/>
    <n v="150"/>
    <n v="188"/>
    <n v="0"/>
    <n v="0"/>
    <n v="338"/>
  </r>
  <r>
    <n v="186007256"/>
    <s v="iKEY,150um x 50mm BEH C18 130A 1.7um"/>
    <x v="1"/>
    <m/>
    <x v="5"/>
    <s v="TBD"/>
    <x v="9"/>
    <n v="512.08000000000004"/>
    <s v="Vicky Allen"/>
    <x v="0"/>
    <m/>
    <m/>
    <m/>
    <m/>
    <m/>
    <m/>
    <m/>
    <m/>
    <m/>
    <m/>
    <n v="0"/>
    <n v="0"/>
    <n v="0"/>
    <n v="0"/>
    <n v="0"/>
    <n v="0"/>
    <n v="0"/>
    <n v="0"/>
    <n v="0"/>
    <n v="0"/>
    <n v="0"/>
    <n v="0"/>
    <n v="0"/>
    <n v="0"/>
    <n v="0"/>
    <n v="62"/>
    <n v="40"/>
    <n v="60"/>
    <n v="83"/>
    <n v="245"/>
    <n v="99"/>
    <n v="118"/>
    <n v="0"/>
    <n v="0"/>
    <n v="217"/>
  </r>
  <r>
    <n v="186007257"/>
    <s v="iKEY,150um x 50mm CSH PST C18 130A 1.7um"/>
    <x v="1"/>
    <m/>
    <x v="5"/>
    <s v="TBD"/>
    <x v="9"/>
    <n v="512.08000000000004"/>
    <s v="Vicky Allen"/>
    <x v="0"/>
    <m/>
    <m/>
    <m/>
    <m/>
    <m/>
    <m/>
    <m/>
    <m/>
    <m/>
    <m/>
    <n v="0"/>
    <n v="0"/>
    <n v="0"/>
    <n v="0"/>
    <n v="0"/>
    <n v="0"/>
    <n v="0"/>
    <n v="0"/>
    <n v="0"/>
    <n v="0"/>
    <n v="0"/>
    <n v="0"/>
    <n v="0"/>
    <n v="0"/>
    <n v="0"/>
    <n v="48"/>
    <n v="25"/>
    <n v="47"/>
    <n v="78"/>
    <n v="198"/>
    <n v="99"/>
    <n v="125"/>
    <n v="0"/>
    <n v="0"/>
    <n v="224"/>
  </r>
  <r>
    <n v="186007244"/>
    <s v="iKEY,150um x 50mm CSH C18 130A 1.7um"/>
    <x v="1"/>
    <m/>
    <x v="5"/>
    <s v="TBD"/>
    <x v="9"/>
    <n v="512.08000000000004"/>
    <s v="Vicky Allen"/>
    <x v="0"/>
    <m/>
    <m/>
    <m/>
    <m/>
    <m/>
    <m/>
    <m/>
    <m/>
    <m/>
    <m/>
    <n v="0"/>
    <n v="0"/>
    <n v="0"/>
    <n v="0"/>
    <n v="0"/>
    <n v="0"/>
    <n v="0"/>
    <n v="0"/>
    <n v="0"/>
    <n v="0"/>
    <n v="0"/>
    <n v="0"/>
    <n v="0"/>
    <n v="0"/>
    <n v="0"/>
    <n v="30"/>
    <n v="13"/>
    <n v="23"/>
    <n v="39"/>
    <n v="105"/>
    <n v="50"/>
    <n v="63"/>
    <n v="0"/>
    <n v="0"/>
    <n v="113"/>
  </r>
  <r>
    <n v="186006969"/>
    <s v="iKEY,150um x 50mm BEH PST C18 300A 1.7um"/>
    <x v="1"/>
    <m/>
    <x v="5"/>
    <s v="TBD"/>
    <x v="9"/>
    <n v="512.08000000000004"/>
    <s v="Vicky Allen"/>
    <x v="0"/>
    <m/>
    <m/>
    <m/>
    <m/>
    <m/>
    <m/>
    <m/>
    <m/>
    <m/>
    <m/>
    <n v="0"/>
    <n v="0"/>
    <n v="0"/>
    <n v="0"/>
    <n v="0"/>
    <n v="0"/>
    <n v="0"/>
    <n v="0"/>
    <n v="0"/>
    <n v="0"/>
    <n v="0"/>
    <n v="0"/>
    <n v="0"/>
    <n v="0"/>
    <n v="0"/>
    <n v="30"/>
    <n v="13"/>
    <n v="23"/>
    <n v="40"/>
    <n v="106"/>
    <n v="50"/>
    <n v="63"/>
    <n v="0"/>
    <n v="0"/>
    <n v="113"/>
  </r>
  <r>
    <n v="186006766"/>
    <s v="iKEY,150umX100mm BEH PST C18 130A 1.7um"/>
    <x v="1"/>
    <m/>
    <x v="5"/>
    <s v="TBD"/>
    <x v="9"/>
    <n v="512.08000000000004"/>
    <s v="Vicky Allen"/>
    <x v="0"/>
    <m/>
    <m/>
    <m/>
    <m/>
    <m/>
    <m/>
    <m/>
    <m/>
    <m/>
    <m/>
    <n v="0"/>
    <n v="0"/>
    <n v="0"/>
    <n v="0"/>
    <n v="0"/>
    <n v="0"/>
    <n v="0"/>
    <n v="0"/>
    <n v="0"/>
    <n v="0"/>
    <n v="0"/>
    <n v="0"/>
    <n v="0"/>
    <n v="0"/>
    <n v="0"/>
    <n v="48"/>
    <n v="25"/>
    <n v="47"/>
    <n v="78"/>
    <n v="198"/>
    <n v="99"/>
    <n v="125"/>
    <n v="0"/>
    <n v="0"/>
    <n v="224"/>
  </r>
  <r>
    <n v="186007258"/>
    <s v="iKEY,150um x 100mm BEH C18 130A 1.7um"/>
    <x v="1"/>
    <m/>
    <x v="5"/>
    <s v="TBD"/>
    <x v="9"/>
    <n v="512.08000000000004"/>
    <s v="Vicky Allen"/>
    <x v="0"/>
    <m/>
    <m/>
    <m/>
    <m/>
    <m/>
    <m/>
    <m/>
    <m/>
    <m/>
    <m/>
    <n v="0"/>
    <n v="0"/>
    <n v="0"/>
    <n v="0"/>
    <n v="0"/>
    <n v="0"/>
    <n v="0"/>
    <n v="0"/>
    <n v="0"/>
    <n v="0"/>
    <n v="0"/>
    <n v="0"/>
    <n v="0"/>
    <n v="0"/>
    <n v="0"/>
    <n v="48"/>
    <n v="25"/>
    <n v="47"/>
    <n v="78"/>
    <n v="198"/>
    <n v="99"/>
    <n v="125"/>
    <n v="0"/>
    <n v="0"/>
    <n v="224"/>
  </r>
  <r>
    <n v="186007051"/>
    <s v="iKEY, Flow Injection"/>
    <x v="1"/>
    <m/>
    <x v="5"/>
    <s v="TBD"/>
    <x v="9"/>
    <n v="416.62"/>
    <s v="Vicky Allen"/>
    <x v="0"/>
    <m/>
    <m/>
    <m/>
    <m/>
    <m/>
    <m/>
    <m/>
    <m/>
    <m/>
    <m/>
    <n v="0"/>
    <n v="0"/>
    <n v="0"/>
    <n v="0"/>
    <n v="0"/>
    <n v="0"/>
    <n v="0"/>
    <n v="0"/>
    <n v="0"/>
    <n v="0"/>
    <n v="0"/>
    <n v="0"/>
    <n v="0"/>
    <n v="0"/>
    <n v="0"/>
    <n v="30"/>
    <n v="5"/>
    <n v="5"/>
    <n v="5"/>
    <n v="45"/>
    <n v="5"/>
    <n v="5"/>
    <n v="0"/>
    <n v="0"/>
    <n v="10"/>
  </r>
  <r>
    <n v="186007049"/>
    <s v="iKEY, Infusion"/>
    <x v="1"/>
    <m/>
    <x v="5"/>
    <s v="TBD"/>
    <x v="9"/>
    <n v="928.85"/>
    <s v="Vicky Allen"/>
    <x v="0"/>
    <m/>
    <m/>
    <m/>
    <m/>
    <m/>
    <m/>
    <m/>
    <m/>
    <m/>
    <m/>
    <n v="0"/>
    <n v="0"/>
    <n v="0"/>
    <n v="0"/>
    <n v="0"/>
    <n v="0"/>
    <n v="0"/>
    <n v="0"/>
    <n v="0"/>
    <n v="0"/>
    <n v="0"/>
    <n v="0"/>
    <n v="0"/>
    <n v="0"/>
    <n v="0"/>
    <n v="54"/>
    <n v="29"/>
    <n v="40"/>
    <n v="56"/>
    <n v="179"/>
    <n v="40"/>
    <n v="47"/>
    <n v="0"/>
    <n v="0"/>
    <n v="87"/>
  </r>
  <r>
    <n v="186007050"/>
    <s v="iKEY, Diagnostic"/>
    <x v="1"/>
    <m/>
    <x v="5"/>
    <s v="TBD"/>
    <x v="9"/>
    <n v="787.77"/>
    <s v="Vicky Allen"/>
    <x v="0"/>
    <m/>
    <m/>
    <m/>
    <m/>
    <m/>
    <m/>
    <m/>
    <m/>
    <m/>
    <m/>
    <n v="0"/>
    <n v="0"/>
    <n v="0"/>
    <n v="0"/>
    <n v="0"/>
    <n v="0"/>
    <n v="0"/>
    <n v="0"/>
    <n v="0"/>
    <n v="0"/>
    <n v="0"/>
    <n v="0"/>
    <n v="0"/>
    <n v="0"/>
    <n v="0"/>
    <n v="60"/>
    <n v="29"/>
    <n v="35"/>
    <n v="56"/>
    <n v="180"/>
    <n v="40"/>
    <n v="47"/>
    <n v="0"/>
    <n v="0"/>
    <n v="87"/>
  </r>
  <r>
    <n v="186007281"/>
    <s v="UPLC Process Analysis System Computer"/>
    <x v="1"/>
    <m/>
    <x v="2"/>
    <s v="PATROL"/>
    <x v="5"/>
    <n v="1843.81"/>
    <s v="Linda Trautwein"/>
    <x v="0"/>
    <m/>
    <m/>
    <m/>
    <m/>
    <m/>
    <m/>
    <m/>
    <m/>
    <m/>
    <m/>
    <n v="0"/>
    <n v="0"/>
    <n v="0"/>
    <n v="0"/>
    <n v="0"/>
    <n v="0"/>
    <n v="0"/>
    <n v="0"/>
    <n v="0"/>
    <n v="0"/>
    <n v="0"/>
    <n v="0"/>
    <n v="0"/>
    <n v="1"/>
    <n v="1"/>
    <m/>
    <m/>
    <m/>
    <m/>
    <n v="0"/>
    <n v="0"/>
    <n v="0"/>
    <n v="0"/>
    <n v="0"/>
    <n v="0"/>
  </r>
  <r>
    <n v="205001152"/>
    <s v="Kit, ACQUITY APC Reservoir Cap"/>
    <x v="1"/>
    <m/>
    <x v="1"/>
    <s v="APC"/>
    <x v="11"/>
    <n v="199.07"/>
    <s v="Sharon Bibbo"/>
    <x v="0"/>
    <m/>
    <m/>
    <m/>
    <m/>
    <m/>
    <m/>
    <m/>
    <m/>
    <m/>
    <m/>
    <n v="0"/>
    <n v="0"/>
    <n v="0"/>
    <n v="0"/>
    <n v="0"/>
    <n v="0"/>
    <n v="0"/>
    <n v="0"/>
    <n v="0"/>
    <n v="0"/>
    <n v="0"/>
    <n v="0"/>
    <n v="0"/>
    <n v="0"/>
    <n v="0"/>
    <n v="0"/>
    <n v="22"/>
    <n v="8"/>
    <n v="10"/>
    <n v="40"/>
    <n v="7"/>
    <n v="8"/>
    <n v="0"/>
    <n v="0"/>
    <n v="15"/>
  </r>
  <r>
    <n v="205001158"/>
    <s v="Kit, ACQ APC Waste Collection Manifold"/>
    <x v="1"/>
    <m/>
    <x v="1"/>
    <s v="APC"/>
    <x v="11"/>
    <n v="411.35"/>
    <s v="Sharon Bibbo"/>
    <x v="0"/>
    <m/>
    <m/>
    <m/>
    <m/>
    <m/>
    <m/>
    <m/>
    <m/>
    <m/>
    <m/>
    <n v="0"/>
    <n v="0"/>
    <n v="0"/>
    <n v="0"/>
    <n v="0"/>
    <n v="0"/>
    <n v="0"/>
    <n v="0"/>
    <n v="0"/>
    <n v="0"/>
    <n v="0"/>
    <n v="0"/>
    <n v="0"/>
    <n v="0"/>
    <n v="0"/>
    <n v="0"/>
    <n v="20"/>
    <n v="5"/>
    <n v="6"/>
    <n v="31"/>
    <n v="5"/>
    <n v="6"/>
    <n v="0"/>
    <n v="0"/>
    <n v="11"/>
  </r>
  <r>
    <n v="205001169"/>
    <s v="Kit, 2 Column Bank Connection, CM-S"/>
    <x v="1"/>
    <m/>
    <x v="1"/>
    <s v="APC"/>
    <x v="11"/>
    <n v="141.16"/>
    <s v="Linda Trautwein"/>
    <x v="0"/>
    <m/>
    <m/>
    <m/>
    <m/>
    <m/>
    <m/>
    <m/>
    <m/>
    <m/>
    <m/>
    <n v="0"/>
    <n v="0"/>
    <n v="0"/>
    <n v="0"/>
    <n v="0"/>
    <n v="0"/>
    <n v="0"/>
    <n v="0"/>
    <n v="0"/>
    <n v="0"/>
    <n v="0"/>
    <n v="0"/>
    <n v="0"/>
    <n v="0"/>
    <n v="0"/>
    <n v="0"/>
    <n v="25"/>
    <n v="13"/>
    <n v="15"/>
    <n v="53"/>
    <n v="12"/>
    <n v="13"/>
    <n v="0"/>
    <n v="0"/>
    <n v="25"/>
  </r>
  <r>
    <n v="205001171"/>
    <s v="Kit, 3 Column Bank Connection, CM-S"/>
    <x v="1"/>
    <m/>
    <x v="1"/>
    <s v="APC"/>
    <x v="11"/>
    <n v="217.88"/>
    <s v="Linda Trautwein"/>
    <x v="0"/>
    <m/>
    <m/>
    <m/>
    <m/>
    <m/>
    <m/>
    <m/>
    <m/>
    <m/>
    <m/>
    <n v="0"/>
    <n v="0"/>
    <n v="0"/>
    <n v="0"/>
    <n v="0"/>
    <n v="0"/>
    <n v="0"/>
    <n v="0"/>
    <n v="0"/>
    <n v="0"/>
    <n v="0"/>
    <n v="0"/>
    <n v="0"/>
    <n v="0"/>
    <n v="0"/>
    <n v="0"/>
    <n v="48"/>
    <n v="37"/>
    <n v="44"/>
    <n v="129"/>
    <n v="34"/>
    <n v="38"/>
    <n v="0"/>
    <n v="0"/>
    <n v="72"/>
  </r>
  <r>
    <n v="205001172"/>
    <s v="Kit, 3 Column Bank Connection, CM-S"/>
    <x v="1"/>
    <m/>
    <x v="1"/>
    <s v="APC"/>
    <x v="11"/>
    <n v="352.21"/>
    <s v="Linda Trautwein"/>
    <x v="0"/>
    <m/>
    <m/>
    <m/>
    <m/>
    <m/>
    <m/>
    <m/>
    <m/>
    <m/>
    <m/>
    <n v="0"/>
    <n v="0"/>
    <n v="0"/>
    <n v="0"/>
    <n v="0"/>
    <n v="0"/>
    <n v="0"/>
    <n v="0"/>
    <n v="0"/>
    <n v="0"/>
    <n v="0"/>
    <n v="0"/>
    <n v="0"/>
    <n v="0"/>
    <n v="0"/>
    <n v="0"/>
    <n v="25"/>
    <n v="13"/>
    <n v="15"/>
    <n v="53"/>
    <n v="12"/>
    <n v="13"/>
    <n v="0"/>
    <n v="0"/>
    <n v="25"/>
  </r>
  <r>
    <n v="205001157"/>
    <s v="Kit, ACQUITY RI Compatibility for APC"/>
    <x v="1"/>
    <m/>
    <x v="1"/>
    <s v="APC"/>
    <x v="11"/>
    <n v="86.55"/>
    <s v="Vicky Allen"/>
    <x v="0"/>
    <m/>
    <m/>
    <m/>
    <m/>
    <m/>
    <m/>
    <m/>
    <m/>
    <m/>
    <m/>
    <n v="0"/>
    <n v="0"/>
    <n v="0"/>
    <n v="0"/>
    <n v="0"/>
    <n v="0"/>
    <n v="0"/>
    <n v="0"/>
    <n v="0"/>
    <n v="0"/>
    <n v="0"/>
    <n v="0"/>
    <n v="0"/>
    <n v="0"/>
    <n v="0"/>
    <n v="0"/>
    <n v="40"/>
    <n v="24"/>
    <n v="29"/>
    <n v="93"/>
    <n v="22"/>
    <n v="25"/>
    <n v="0"/>
    <n v="0"/>
    <n v="47"/>
  </r>
  <r>
    <n v="205001155"/>
    <s v="Kit, ACQUITY TUV Compatibility for APC"/>
    <x v="1"/>
    <m/>
    <x v="1"/>
    <s v="APC"/>
    <x v="11"/>
    <n v="127.45"/>
    <s v="Vicky Allen"/>
    <x v="0"/>
    <m/>
    <m/>
    <m/>
    <m/>
    <m/>
    <m/>
    <m/>
    <m/>
    <m/>
    <m/>
    <n v="0"/>
    <n v="0"/>
    <n v="0"/>
    <n v="0"/>
    <n v="0"/>
    <n v="0"/>
    <n v="0"/>
    <n v="0"/>
    <n v="0"/>
    <n v="0"/>
    <n v="0"/>
    <n v="0"/>
    <n v="0"/>
    <n v="0"/>
    <n v="0"/>
    <n v="0"/>
    <n v="25"/>
    <n v="13"/>
    <n v="15"/>
    <n v="53"/>
    <n v="12"/>
    <n v="13"/>
    <n v="0"/>
    <n v="0"/>
    <n v="25"/>
  </r>
  <r>
    <n v="205001166"/>
    <s v="Kit, Tubing Configuration No Vlvs, CM-S"/>
    <x v="1"/>
    <m/>
    <x v="1"/>
    <s v="APC"/>
    <x v="11"/>
    <n v="1391.92"/>
    <s v="Linda Trautwein"/>
    <x v="0"/>
    <m/>
    <m/>
    <m/>
    <m/>
    <m/>
    <m/>
    <m/>
    <m/>
    <m/>
    <m/>
    <n v="0"/>
    <n v="0"/>
    <n v="0"/>
    <n v="0"/>
    <n v="0"/>
    <n v="0"/>
    <n v="0"/>
    <n v="0"/>
    <n v="0"/>
    <n v="0"/>
    <n v="0"/>
    <n v="0"/>
    <n v="0"/>
    <n v="0"/>
    <n v="0"/>
    <n v="0"/>
    <n v="35"/>
    <n v="24"/>
    <n v="29"/>
    <n v="88"/>
    <n v="22"/>
    <n v="25"/>
    <n v="0"/>
    <n v="0"/>
    <n v="47"/>
  </r>
  <r>
    <n v="205001161"/>
    <s v="Kit, Valve Actuators, CM-S"/>
    <x v="1"/>
    <m/>
    <x v="1"/>
    <s v="APC"/>
    <x v="11"/>
    <n v="1391.91"/>
    <s v="Linda Trautwein"/>
    <x v="0"/>
    <m/>
    <m/>
    <m/>
    <m/>
    <m/>
    <m/>
    <m/>
    <m/>
    <m/>
    <m/>
    <n v="0"/>
    <n v="0"/>
    <n v="0"/>
    <n v="0"/>
    <n v="0"/>
    <n v="0"/>
    <n v="0"/>
    <n v="0"/>
    <n v="0"/>
    <n v="0"/>
    <n v="0"/>
    <n v="0"/>
    <n v="0"/>
    <n v="0"/>
    <n v="0"/>
    <n v="0"/>
    <n v="20"/>
    <n v="7"/>
    <n v="10"/>
    <n v="37"/>
    <n v="7"/>
    <n v="8"/>
    <n v="0"/>
    <n v="0"/>
    <n v="15"/>
  </r>
  <r>
    <s v="TBD"/>
    <s v="Tubing Configuration Kits for APC with Dual CMS"/>
    <x v="1"/>
    <m/>
    <x v="1"/>
    <s v="APC"/>
    <x v="11"/>
    <n v="1391.91"/>
    <s v="Linda Trautwein"/>
    <x v="0"/>
    <m/>
    <m/>
    <m/>
    <m/>
    <m/>
    <m/>
    <m/>
    <m/>
    <m/>
    <m/>
    <n v="0"/>
    <n v="0"/>
    <n v="0"/>
    <n v="0"/>
    <n v="0"/>
    <n v="0"/>
    <n v="0"/>
    <n v="0"/>
    <n v="0"/>
    <n v="0"/>
    <n v="0"/>
    <n v="0"/>
    <n v="0"/>
    <n v="0"/>
    <n v="0"/>
    <n v="0"/>
    <n v="0"/>
    <n v="0"/>
    <n v="0"/>
    <n v="0"/>
    <n v="0"/>
    <n v="0"/>
    <n v="0"/>
    <n v="0"/>
    <n v="0"/>
  </r>
  <r>
    <n v="205001272"/>
    <s v="Kit, H-Class - QDa System Accessories"/>
    <x v="1"/>
    <m/>
    <x v="1"/>
    <s v="QDa"/>
    <x v="11"/>
    <n v="0.01"/>
    <s v="Linda Trautwein"/>
    <x v="0"/>
    <m/>
    <m/>
    <m/>
    <m/>
    <m/>
    <m/>
    <m/>
    <m/>
    <m/>
    <m/>
    <n v="0"/>
    <n v="0"/>
    <n v="0"/>
    <n v="0"/>
    <n v="0"/>
    <n v="0"/>
    <n v="0"/>
    <n v="0"/>
    <n v="0"/>
    <n v="0"/>
    <n v="0"/>
    <n v="0"/>
    <n v="0"/>
    <n v="0"/>
    <n v="0"/>
    <n v="140"/>
    <n v="85"/>
    <n v="85"/>
    <n v="100"/>
    <n v="410"/>
    <n v="90"/>
    <n v="90"/>
    <n v="0"/>
    <n v="0"/>
    <n v="180"/>
  </r>
  <r>
    <n v="205001274"/>
    <s v="Kit, H-Class - QDa System w/CM-A"/>
    <x v="1"/>
    <m/>
    <x v="1"/>
    <s v="QDa"/>
    <x v="11"/>
    <n v="0.01"/>
    <s v="Linda Trautwein"/>
    <x v="0"/>
    <m/>
    <m/>
    <m/>
    <m/>
    <m/>
    <m/>
    <m/>
    <m/>
    <m/>
    <m/>
    <n v="0"/>
    <n v="0"/>
    <n v="0"/>
    <n v="0"/>
    <n v="0"/>
    <n v="0"/>
    <n v="0"/>
    <n v="0"/>
    <n v="0"/>
    <n v="0"/>
    <n v="0"/>
    <n v="0"/>
    <n v="0"/>
    <n v="0"/>
    <n v="0"/>
    <n v="90"/>
    <n v="48"/>
    <n v="48"/>
    <n v="60"/>
    <n v="246"/>
    <n v="50"/>
    <n v="50"/>
    <n v="0"/>
    <n v="0"/>
    <n v="100"/>
  </r>
  <r>
    <n v="205001275"/>
    <s v="Kit, Ethernet Switch Box w/ Bracket"/>
    <x v="1"/>
    <m/>
    <x v="1"/>
    <s v="QDa"/>
    <x v="11"/>
    <n v="0.01"/>
    <s v="Linda Trautwein"/>
    <x v="0"/>
    <m/>
    <m/>
    <m/>
    <m/>
    <m/>
    <m/>
    <m/>
    <m/>
    <m/>
    <m/>
    <n v="0"/>
    <n v="0"/>
    <n v="0"/>
    <n v="0"/>
    <n v="0"/>
    <n v="0"/>
    <n v="0"/>
    <n v="0"/>
    <n v="0"/>
    <n v="0"/>
    <n v="0"/>
    <n v="0"/>
    <n v="0"/>
    <n v="0"/>
    <n v="0"/>
    <n v="35"/>
    <n v="18"/>
    <n v="18"/>
    <n v="20"/>
    <n v="91"/>
    <n v="18"/>
    <n v="18"/>
    <n v="0"/>
    <n v="0"/>
    <n v="3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name="PivotTable6" cacheId="13" applyNumberFormats="0" applyBorderFormats="0" applyFontFormats="0" applyPatternFormats="0" applyAlignmentFormats="0" applyWidthHeightFormats="1" dataCaption="Values" updatedVersion="3" minRefreshableVersion="3" showCalcMbrs="0" useAutoFormatting="1" itemPrintTitles="1" createdVersion="3" indent="0" outline="1" outlineData="1" multipleFieldFilters="0">
  <location ref="A20:C26" firstHeaderRow="1" firstDataRow="2" firstDataCol="1" rowPageCount="1" colPageCount="1"/>
  <pivotFields count="45">
    <pivotField showAll="0"/>
    <pivotField showAll="0"/>
    <pivotField axis="axisRow" showAll="0">
      <items count="8">
        <item x="0"/>
        <item x="5"/>
        <item x="1"/>
        <item x="6"/>
        <item x="3"/>
        <item x="4"/>
        <item x="2"/>
        <item t="default"/>
      </items>
    </pivotField>
    <pivotField showAll="0"/>
    <pivotField axis="axisPage" multipleItemSelectionAllowed="1" showAll="0">
      <items count="7">
        <item h="1" x="5"/>
        <item h="1" x="2"/>
        <item h="1" x="1"/>
        <item x="0"/>
        <item h="1" x="4"/>
        <item h="1" x="3"/>
        <item t="default"/>
      </items>
    </pivotField>
    <pivotField showAll="0"/>
    <pivotField showAll="0"/>
    <pivotField dataField="1" numFmtId="168"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numFmtId="1" showAll="0"/>
    <pivotField numFmtId="1" showAll="0"/>
    <pivotField numFmtId="1" showAll="0"/>
    <pivotField showAll="0"/>
    <pivotField showAll="0"/>
    <pivotField showAll="0"/>
    <pivotField showAll="0"/>
    <pivotField dataField="1" numFmtId="1" showAll="0"/>
    <pivotField showAll="0"/>
    <pivotField numFmtId="1" showAll="0"/>
    <pivotField numFmtId="1" showAll="0"/>
    <pivotField numFmtId="1" showAll="0"/>
    <pivotField numFmtId="1" showAll="0"/>
  </pivotFields>
  <rowFields count="1">
    <field x="2"/>
  </rowFields>
  <rowItems count="5">
    <i>
      <x/>
    </i>
    <i>
      <x v="1"/>
    </i>
    <i>
      <x v="2"/>
    </i>
    <i>
      <x v="5"/>
    </i>
    <i t="grand">
      <x/>
    </i>
  </rowItems>
  <colFields count="1">
    <field x="-2"/>
  </colFields>
  <colItems count="2">
    <i>
      <x/>
    </i>
    <i i="1">
      <x v="1"/>
    </i>
  </colItems>
  <pageFields count="1">
    <pageField fld="4" hier="-1"/>
  </pageFields>
  <dataFields count="2">
    <dataField name="Sum of 2014 Total" fld="39" baseField="0" baseItem="0"/>
    <dataField name="Sum of Manufacturing Cost" fld="7" baseField="0" baseItem="0"/>
  </dataField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PivotTable5" cacheId="13" applyNumberFormats="0" applyBorderFormats="0" applyFontFormats="0" applyPatternFormats="0" applyAlignmentFormats="0" applyWidthHeightFormats="1" dataCaption="Values" updatedVersion="3" minRefreshableVersion="3" showCalcMbrs="0" useAutoFormatting="1" itemPrintTitles="1" createdVersion="3" indent="0" outline="1" outlineData="1" multipleFieldFilters="0">
  <location ref="A4:C9" firstHeaderRow="1" firstDataRow="2" firstDataCol="1" rowPageCount="2" colPageCount="1"/>
  <pivotFields count="45">
    <pivotField showAll="0"/>
    <pivotField showAll="0"/>
    <pivotField axis="axisRow" showAll="0">
      <items count="8">
        <item h="1" x="0"/>
        <item h="1" x="5"/>
        <item x="1"/>
        <item x="6"/>
        <item h="1" x="3"/>
        <item h="1" x="4"/>
        <item x="2"/>
        <item t="default"/>
      </items>
    </pivotField>
    <pivotField showAll="0"/>
    <pivotField axis="axisPage" multipleItemSelectionAllowed="1" showAll="0">
      <items count="7">
        <item h="1" x="5"/>
        <item h="1" x="2"/>
        <item x="1"/>
        <item h="1" x="0"/>
        <item h="1" x="4"/>
        <item h="1" x="3"/>
        <item t="default"/>
      </items>
    </pivotField>
    <pivotField showAll="0"/>
    <pivotField axis="axisPage" multipleItemSelectionAllowed="1" showAll="0">
      <items count="17">
        <item h="1" x="1"/>
        <item x="10"/>
        <item x="3"/>
        <item x="5"/>
        <item x="4"/>
        <item h="1" x="12"/>
        <item x="0"/>
        <item x="15"/>
        <item x="14"/>
        <item x="6"/>
        <item h="1" x="11"/>
        <item x="8"/>
        <item x="13"/>
        <item x="2"/>
        <item x="7"/>
        <item h="1" x="9"/>
        <item t="default"/>
      </items>
    </pivotField>
    <pivotField dataField="1" numFmtId="168"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numFmtId="1" showAll="0"/>
    <pivotField numFmtId="1" showAll="0"/>
    <pivotField numFmtId="1" showAll="0"/>
    <pivotField showAll="0"/>
    <pivotField showAll="0"/>
    <pivotField showAll="0"/>
    <pivotField showAll="0"/>
    <pivotField dataField="1" numFmtId="1" showAll="0"/>
    <pivotField showAll="0"/>
    <pivotField numFmtId="1" showAll="0"/>
    <pivotField numFmtId="1" showAll="0"/>
    <pivotField numFmtId="1" showAll="0"/>
    <pivotField numFmtId="1" showAll="0"/>
  </pivotFields>
  <rowFields count="1">
    <field x="2"/>
  </rowFields>
  <rowItems count="4">
    <i>
      <x v="2"/>
    </i>
    <i>
      <x v="3"/>
    </i>
    <i>
      <x v="6"/>
    </i>
    <i t="grand">
      <x/>
    </i>
  </rowItems>
  <colFields count="1">
    <field x="-2"/>
  </colFields>
  <colItems count="2">
    <i>
      <x/>
    </i>
    <i i="1">
      <x v="1"/>
    </i>
  </colItems>
  <pageFields count="2">
    <pageField fld="4" hier="-1"/>
    <pageField fld="6" hier="-1"/>
  </pageFields>
  <dataFields count="2">
    <dataField name="Sum of 2014 Total" fld="39" baseField="0" baseItem="0"/>
    <dataField name="Sum of Manufacturing Cost" fld="7" baseField="0" baseItem="0"/>
  </dataFields>
  <pivotTableStyleInfo name="PivotStyleLight16" showRowHeaders="1" showColHeaders="1" showRowStripes="0" showColStripes="0" showLastColumn="1"/>
</pivotTableDefinition>
</file>

<file path=xl/pivotTables/pivotTable3.xml><?xml version="1.0" encoding="utf-8"?>
<pivotTableDefinition xmlns="http://schemas.openxmlformats.org/spreadsheetml/2006/main" name="PivotTable1" cacheId="10" applyNumberFormats="0" applyBorderFormats="0" applyFontFormats="0" applyPatternFormats="0" applyAlignmentFormats="0" applyWidthHeightFormats="1" dataCaption="Values" updatedVersion="3" minRefreshableVersion="3" showCalcMbrs="0" useAutoFormatting="1" rowGrandTotals="0" colGrandTotals="0" itemPrintTitles="1" createdVersion="3" indent="0" outline="1" outlineData="1" multipleFieldFilters="0">
  <location ref="A6:C23" firstHeaderRow="1" firstDataRow="1" firstDataCol="0"/>
  <pivotFields count="35">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s>
  <formats count="1">
    <format dxfId="10">
      <pivotArea type="all" dataOnly="0" outline="0" collapsedLevelsAreSubtotals="1" fieldPosition="0"/>
    </format>
  </formats>
  <pivotTableStyleInfo name="PivotStyleMedium1" showRowHeaders="1" showColHeaders="1" showRowStripes="0" showColStripes="0" showLastColumn="1"/>
</pivotTableDefinition>
</file>

<file path=xl/pivotTables/pivotTable4.xml><?xml version="1.0" encoding="utf-8"?>
<pivotTableDefinition xmlns="http://schemas.openxmlformats.org/spreadsheetml/2006/main" name="PivotTable1" cacheId="11" applyNumberFormats="0" applyBorderFormats="0" applyFontFormats="0" applyPatternFormats="0" applyAlignmentFormats="0" applyWidthHeightFormats="1" dataCaption="Values" updatedVersion="3" minRefreshableVersion="3" showCalcMbrs="0" useAutoFormatting="1" rowGrandTotals="0" colGrandTotals="0" itemPrintTitles="1" createdVersion="3" indent="0" outline="1" outlineData="1" multipleFieldFilters="0">
  <location ref="A7:F11" firstHeaderRow="1" firstDataRow="2" firstDataCol="1" rowPageCount="4" colPageCount="1"/>
  <pivotFields count="30">
    <pivotField axis="axisRow" subtotalTop="0" showAll="0" defaultSubtotal="0">
      <items count="150">
        <item x="3"/>
        <item x="4"/>
        <item x="5"/>
        <item x="6"/>
        <item x="7"/>
        <item x="8"/>
        <item x="9"/>
        <item x="10"/>
        <item x="11"/>
        <item x="12"/>
        <item x="13"/>
        <item x="15"/>
        <item x="16"/>
        <item x="17"/>
        <item x="18"/>
        <item x="19"/>
        <item x="20"/>
        <item x="21"/>
        <item x="23"/>
        <item x="24"/>
        <item x="25"/>
        <item x="26"/>
        <item x="27"/>
        <item x="34"/>
        <item x="35"/>
        <item x="36"/>
        <item x="37"/>
        <item x="38"/>
        <item x="39"/>
        <item x="40"/>
        <item x="43"/>
        <item x="44"/>
        <item x="46"/>
        <item x="47"/>
        <item x="48"/>
        <item x="49"/>
        <item x="50"/>
        <item x="59"/>
        <item x="60"/>
        <item x="61"/>
        <item x="63"/>
        <item x="72"/>
        <item x="74"/>
        <item x="79"/>
        <item x="81"/>
        <item m="1" x="88"/>
        <item m="1" x="125"/>
        <item m="1" x="133"/>
        <item m="1" x="86"/>
        <item m="1" x="129"/>
        <item m="1" x="100"/>
        <item m="1" x="103"/>
        <item m="1" x="118"/>
        <item m="1" x="108"/>
        <item m="1" x="131"/>
        <item m="1" x="146"/>
        <item m="1" x="140"/>
        <item m="1" x="94"/>
        <item m="1" x="126"/>
        <item m="1" x="143"/>
        <item m="1" x="148"/>
        <item m="1" x="137"/>
        <item m="1" x="91"/>
        <item m="1" x="107"/>
        <item m="1" x="123"/>
        <item m="1" x="141"/>
        <item m="1" x="93"/>
        <item m="1" x="117"/>
        <item m="1" x="142"/>
        <item m="1" x="147"/>
        <item x="0"/>
        <item x="22"/>
        <item m="1" x="136"/>
        <item x="28"/>
        <item x="82"/>
        <item x="1"/>
        <item x="2"/>
        <item x="14"/>
        <item m="1" x="120"/>
        <item x="29"/>
        <item x="41"/>
        <item x="42"/>
        <item x="45"/>
        <item x="57"/>
        <item x="58"/>
        <item x="75"/>
        <item m="1" x="90"/>
        <item m="1" x="104"/>
        <item m="1" x="119"/>
        <item m="1" x="121"/>
        <item m="1" x="124"/>
        <item m="1" x="130"/>
        <item m="1" x="99"/>
        <item m="1" x="114"/>
        <item m="1" x="134"/>
        <item m="1" x="87"/>
        <item m="1" x="138"/>
        <item m="1" x="92"/>
        <item m="1" x="139"/>
        <item m="1" x="115"/>
        <item m="1" x="85"/>
        <item m="1" x="97"/>
        <item m="1" x="111"/>
        <item x="33"/>
        <item x="76"/>
        <item m="1" x="113"/>
        <item m="1" x="110"/>
        <item m="1" x="127"/>
        <item m="1" x="144"/>
        <item m="1" x="112"/>
        <item m="1" x="102"/>
        <item m="1" x="116"/>
        <item m="1" x="89"/>
        <item m="1" x="106"/>
        <item m="1" x="96"/>
        <item x="62"/>
        <item x="70"/>
        <item m="1" x="149"/>
        <item m="1" x="135"/>
        <item m="1" x="128"/>
        <item x="51"/>
        <item x="53"/>
        <item x="54"/>
        <item m="1" x="122"/>
        <item m="1" x="145"/>
        <item x="30"/>
        <item x="52"/>
        <item x="31"/>
        <item m="1" x="95"/>
        <item m="1" x="109"/>
        <item x="32"/>
        <item x="55"/>
        <item x="56"/>
        <item x="71"/>
        <item x="73"/>
        <item x="77"/>
        <item x="78"/>
        <item x="80"/>
        <item x="83"/>
        <item m="1" x="84"/>
        <item m="1" x="105"/>
        <item m="1" x="132"/>
        <item m="1" x="101"/>
        <item m="1" x="98"/>
        <item x="64"/>
        <item x="65"/>
        <item x="66"/>
        <item x="67"/>
        <item x="68"/>
        <item x="69"/>
      </items>
    </pivotField>
    <pivotField axis="axisRow" subtotalTop="0" showAll="0" defaultSubtotal="0">
      <items count="170">
        <item x="5"/>
        <item x="6"/>
        <item x="7"/>
        <item x="9"/>
        <item x="12"/>
        <item x="16"/>
        <item x="17"/>
        <item x="28"/>
        <item x="27"/>
        <item m="1" x="148"/>
        <item x="25"/>
        <item x="26"/>
        <item m="1" x="93"/>
        <item x="20"/>
        <item x="21"/>
        <item x="22"/>
        <item m="1" x="166"/>
        <item m="1" x="117"/>
        <item x="4"/>
        <item m="1" x="127"/>
        <item x="36"/>
        <item x="39"/>
        <item x="38"/>
        <item x="48"/>
        <item m="1" x="162"/>
        <item x="49"/>
        <item x="41"/>
        <item m="1" x="105"/>
        <item m="1" x="126"/>
        <item x="42"/>
        <item m="1" x="87"/>
        <item x="37"/>
        <item x="63"/>
        <item x="61"/>
        <item x="62"/>
        <item x="40"/>
        <item x="65"/>
        <item m="1" x="111"/>
        <item m="1" x="112"/>
        <item m="1" x="163"/>
        <item m="1" x="91"/>
        <item x="46"/>
        <item x="45"/>
        <item m="1" x="99"/>
        <item x="10"/>
        <item x="8"/>
        <item x="3"/>
        <item m="1" x="121"/>
        <item m="1" x="108"/>
        <item m="1" x="125"/>
        <item m="1" x="164"/>
        <item m="1" x="92"/>
        <item m="1" x="168"/>
        <item m="1" x="97"/>
        <item m="1" x="149"/>
        <item m="1" x="118"/>
        <item m="1" x="139"/>
        <item m="1" x="142"/>
        <item m="1" x="109"/>
        <item m="1" x="146"/>
        <item x="83"/>
        <item m="1" x="147"/>
        <item m="1" x="136"/>
        <item x="15"/>
        <item m="1" x="135"/>
        <item m="1" x="89"/>
        <item x="76"/>
        <item x="81"/>
        <item x="74"/>
        <item x="52"/>
        <item x="51"/>
        <item x="50"/>
        <item m="1" x="140"/>
        <item x="24"/>
        <item x="13"/>
        <item x="19"/>
        <item x="11"/>
        <item x="0"/>
        <item x="23"/>
        <item m="1" x="156"/>
        <item x="29"/>
        <item x="84"/>
        <item x="1"/>
        <item x="2"/>
        <item m="1" x="132"/>
        <item m="1" x="134"/>
        <item m="1" x="96"/>
        <item m="1" x="129"/>
        <item m="1" x="145"/>
        <item m="1" x="137"/>
        <item m="1" x="100"/>
        <item x="14"/>
        <item m="1" x="86"/>
        <item x="30"/>
        <item x="43"/>
        <item x="44"/>
        <item x="47"/>
        <item x="59"/>
        <item x="60"/>
        <item x="77"/>
        <item m="1" x="88"/>
        <item m="1" x="123"/>
        <item m="1" x="151"/>
        <item m="1" x="153"/>
        <item m="1" x="113"/>
        <item m="1" x="165"/>
        <item m="1" x="116"/>
        <item m="1" x="124"/>
        <item m="1" x="158"/>
        <item m="1" x="159"/>
        <item m="1" x="144"/>
        <item m="1" x="152"/>
        <item m="1" x="167"/>
        <item m="1" x="103"/>
        <item m="1" x="95"/>
        <item m="1" x="98"/>
        <item x="78"/>
        <item m="1" x="138"/>
        <item x="64"/>
        <item x="72"/>
        <item x="18"/>
        <item x="34"/>
        <item m="1" x="133"/>
        <item m="1" x="141"/>
        <item m="1" x="101"/>
        <item m="1" x="102"/>
        <item m="1" x="90"/>
        <item m="1" x="120"/>
        <item m="1" x="131"/>
        <item m="1" x="119"/>
        <item m="1" x="130"/>
        <item m="1" x="157"/>
        <item x="73"/>
        <item m="1" x="128"/>
        <item m="1" x="143"/>
        <item m="1" x="110"/>
        <item m="1" x="122"/>
        <item m="1" x="160"/>
        <item m="1" x="169"/>
        <item m="1" x="104"/>
        <item x="32"/>
        <item m="1" x="155"/>
        <item x="53"/>
        <item x="54"/>
        <item x="55"/>
        <item x="56"/>
        <item m="1" x="161"/>
        <item m="1" x="106"/>
        <item m="1" x="150"/>
        <item x="35"/>
        <item x="57"/>
        <item x="58"/>
        <item x="75"/>
        <item x="79"/>
        <item x="80"/>
        <item x="82"/>
        <item x="85"/>
        <item m="1" x="107"/>
        <item m="1" x="94"/>
        <item m="1" x="114"/>
        <item m="1" x="154"/>
        <item x="31"/>
        <item m="1" x="115"/>
        <item x="66"/>
        <item x="67"/>
        <item x="68"/>
        <item x="69"/>
        <item x="70"/>
        <item x="71"/>
        <item x="33"/>
      </items>
    </pivotField>
    <pivotField axis="axisPage" subtotalTop="0" multipleItemSelectionAllowed="1" showAll="0" defaultSubtotal="0">
      <items count="10">
        <item h="1" x="1"/>
        <item m="1" x="7"/>
        <item h="1" x="3"/>
        <item h="1" x="2"/>
        <item x="0"/>
        <item x="5"/>
        <item m="1" x="9"/>
        <item h="1" m="1" x="8"/>
        <item h="1" x="4"/>
        <item h="1" x="6"/>
      </items>
    </pivotField>
    <pivotField subtotalTop="0" showAll="0" defaultSubtotal="0"/>
    <pivotField axis="axisPage" multipleItemSelectionAllowed="1" showAll="0" defaultSubtotal="0">
      <items count="4">
        <item h="1" x="2"/>
        <item h="1" x="1"/>
        <item x="0"/>
        <item h="1" x="3"/>
      </items>
    </pivotField>
    <pivotField axis="axisRow" subtotalTop="0" showAll="0" defaultSubtotal="0">
      <items count="21">
        <item sd="0" x="10"/>
        <item sd="0" x="11"/>
        <item x="2"/>
        <item x="13"/>
        <item x="1"/>
        <item x="16"/>
        <item x="5"/>
        <item sd="0" x="0"/>
        <item sd="0" x="4"/>
        <item sd="0" x="6"/>
        <item x="3"/>
        <item x="17"/>
        <item x="7"/>
        <item x="12"/>
        <item x="15"/>
        <item x="18"/>
        <item x="9"/>
        <item m="1" x="19"/>
        <item x="14"/>
        <item m="1" x="20"/>
        <item x="8"/>
      </items>
    </pivotField>
    <pivotField axis="axisPage" subtotalTop="0" multipleItemSelectionAllowed="1" showAll="0" defaultSubtotal="0">
      <items count="17">
        <item x="1"/>
        <item m="1" x="13"/>
        <item x="3"/>
        <item x="4"/>
        <item m="1" x="10"/>
        <item x="6"/>
        <item m="1" x="16"/>
        <item x="2"/>
        <item x="0"/>
        <item m="1" x="12"/>
        <item m="1" x="15"/>
        <item x="8"/>
        <item m="1" x="14"/>
        <item m="1" x="11"/>
        <item x="5"/>
        <item x="7"/>
        <item x="9"/>
      </items>
    </pivotField>
    <pivotField subtotalTop="0" showAll="0" defaultSubtotal="0"/>
    <pivotField axis="axisPage" subtotalTop="0" showAll="0" defaultSubtotal="0">
      <items count="11">
        <item x="1"/>
        <item x="4"/>
        <item x="3"/>
        <item x="0"/>
        <item x="5"/>
        <item x="7"/>
        <item x="9"/>
        <item x="2"/>
        <item x="6"/>
        <item x="8"/>
        <item m="1" x="10"/>
      </items>
    </pivotField>
    <pivotField axis="axisRow" subtotalTop="0" showAll="0" defaultSubtotal="0">
      <items count="13">
        <item x="4"/>
        <item h="1" x="5"/>
        <item h="1" x="8"/>
        <item x="11"/>
        <item x="1"/>
        <item h="1" x="9"/>
        <item h="1" x="2"/>
        <item h="1" x="0"/>
        <item h="1" x="7"/>
        <item h="1" x="10"/>
        <item h="1" m="1" x="12"/>
        <item h="1" x="3"/>
        <item h="1" x="6"/>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ubtotalTop="0" showAll="0" defaultSubtotal="0"/>
    <pivotField subtotalTop="0" showAll="0" defaultSubtotal="0"/>
    <pivotField subtotalTop="0" showAll="0" defaultSubtotal="0"/>
    <pivotField subtotalTop="0" showAll="0" defaultSubtotal="0"/>
    <pivotField subtotalTop="0" showAll="0" defaultSubtotal="0"/>
    <pivotField dataField="1" showAll="0" defaultSubtotal="0"/>
    <pivotField dataField="1" showAll="0" defaultSubtotal="0"/>
    <pivotField dataField="1" showAll="0" defaultSubtotal="0"/>
    <pivotField dataField="1" showAll="0" defaultSubtotal="0"/>
    <pivotField dataField="1" showAll="0" defaultSubtotal="0"/>
  </pivotFields>
  <rowFields count="4">
    <field x="5"/>
    <field x="0"/>
    <field x="1"/>
    <field x="9"/>
  </rowFields>
  <rowItems count="3">
    <i>
      <x v="7"/>
    </i>
    <i>
      <x v="8"/>
    </i>
    <i>
      <x v="9"/>
    </i>
  </rowItems>
  <colFields count="1">
    <field x="-2"/>
  </colFields>
  <colItems count="5">
    <i>
      <x/>
    </i>
    <i i="1">
      <x v="1"/>
    </i>
    <i i="2">
      <x v="2"/>
    </i>
    <i i="3">
      <x v="3"/>
    </i>
    <i i="4">
      <x v="4"/>
    </i>
  </colItems>
  <pageFields count="4">
    <pageField fld="2" hier="0"/>
    <pageField fld="4" hier="-1"/>
    <pageField fld="6" hier="0"/>
    <pageField fld="8" hier="0"/>
  </pageFields>
  <dataFields count="5">
    <dataField name="Sum of Q1-12" fld="25" baseField="0" baseItem="0"/>
    <dataField name="Sum of Q2-12" fld="26" baseField="0" baseItem="0"/>
    <dataField name="Sum of Q3-12" fld="27" baseField="0" baseItem="0"/>
    <dataField name="Sum of Q4-12" fld="28" baseField="0" baseItem="0"/>
    <dataField name="Sum of 2012 Total" fld="29" baseField="0" baseItem="0"/>
  </dataFields>
  <formats count="1">
    <format dxfId="9">
      <pivotArea type="all" dataOnly="0" outline="0" collapsedLevelsAreSubtotals="1" fieldPosition="0"/>
    </format>
  </formats>
  <pivotTableStyleInfo name="PivotStyleMedium1" showRowHeaders="1" showColHeaders="1" showRowStripes="0" showColStripes="0" showLastColumn="1"/>
</pivotTableDefinition>
</file>

<file path=xl/pivotTables/pivotTable5.xml><?xml version="1.0" encoding="utf-8"?>
<pivotTableDefinition xmlns="http://schemas.openxmlformats.org/spreadsheetml/2006/main" name="PivotTable1" cacheId="11" applyNumberFormats="0" applyBorderFormats="0" applyFontFormats="0" applyPatternFormats="0" applyAlignmentFormats="0" applyWidthHeightFormats="1" dataCaption="Values" updatedVersion="3" minRefreshableVersion="3" showCalcMbrs="0" useAutoFormatting="1" rowGrandTotals="0" colGrandTotals="0" itemPrintTitles="1" createdVersion="3" indent="0" outline="1" outlineData="1" multipleFieldFilters="0">
  <location ref="A7:F13" firstHeaderRow="1" firstDataRow="2" firstDataCol="1" rowPageCount="4" colPageCount="1"/>
  <pivotFields count="30">
    <pivotField subtotalTop="0" showAll="0" defaultSubtotal="0"/>
    <pivotField subtotalTop="0" showAll="0" defaultSubtotal="0"/>
    <pivotField axis="axisRow" subtotalTop="0" multipleItemSelectionAllowed="1" showAll="0" defaultSubtotal="0">
      <items count="10">
        <item h="1" sd="0" x="1"/>
        <item m="1" x="7"/>
        <item h="1" sd="0" x="3"/>
        <item h="1" sd="0" x="2"/>
        <item x="0"/>
        <item sd="0" x="5"/>
        <item h="1" sd="0" m="1" x="9"/>
        <item h="1" m="1" x="8"/>
        <item h="1" x="4"/>
        <item h="1" x="6"/>
      </items>
    </pivotField>
    <pivotField subtotalTop="0" showAll="0" defaultSubtotal="0"/>
    <pivotField axis="axisPage" multipleItemSelectionAllowed="1" showAll="0" defaultSubtotal="0">
      <items count="4">
        <item h="1" x="2"/>
        <item h="1" x="1"/>
        <item x="0"/>
        <item h="1" x="3"/>
      </items>
    </pivotField>
    <pivotField axis="axisPage" subtotalTop="0" showAll="0" defaultSubtotal="0">
      <items count="21">
        <item x="10"/>
        <item x="11"/>
        <item x="2"/>
        <item x="13"/>
        <item x="1"/>
        <item x="16"/>
        <item x="5"/>
        <item x="0"/>
        <item x="4"/>
        <item x="6"/>
        <item x="3"/>
        <item x="17"/>
        <item x="7"/>
        <item x="12"/>
        <item x="15"/>
        <item x="18"/>
        <item x="9"/>
        <item m="1" x="19"/>
        <item x="14"/>
        <item m="1" x="20"/>
        <item x="8"/>
      </items>
    </pivotField>
    <pivotField axis="axisPage" subtotalTop="0" showAll="0" defaultSubtotal="0">
      <items count="17">
        <item x="1"/>
        <item m="1" x="13"/>
        <item x="3"/>
        <item x="4"/>
        <item m="1" x="10"/>
        <item x="6"/>
        <item m="1" x="16"/>
        <item x="2"/>
        <item x="0"/>
        <item m="1" x="12"/>
        <item m="1" x="15"/>
        <item x="8"/>
        <item m="1" x="14"/>
        <item m="1" x="11"/>
        <item x="5"/>
        <item x="7"/>
        <item x="9"/>
      </items>
    </pivotField>
    <pivotField subtotalTop="0" showAll="0" defaultSubtotal="0"/>
    <pivotField axis="axisPage" subtotalTop="0" showAll="0" defaultSubtotal="0">
      <items count="11">
        <item x="1"/>
        <item x="4"/>
        <item x="3"/>
        <item x="0"/>
        <item x="5"/>
        <item x="7"/>
        <item x="9"/>
        <item x="2"/>
        <item x="6"/>
        <item x="8"/>
        <item m="1" x="10"/>
      </items>
    </pivotField>
    <pivotField axis="axisRow" subtotalTop="0" showAll="0" defaultSubtotal="0">
      <items count="13">
        <item x="4"/>
        <item h="1" x="5"/>
        <item h="1" x="8"/>
        <item x="11"/>
        <item x="1"/>
        <item h="1" x="9"/>
        <item h="1" x="2"/>
        <item h="1" x="0"/>
        <item h="1" x="7"/>
        <item h="1" x="10"/>
        <item h="1" m="1" x="12"/>
        <item h="1" x="3"/>
        <item h="1" x="6"/>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ubtotalTop="0" showAll="0" defaultSubtotal="0"/>
    <pivotField subtotalTop="0" showAll="0" defaultSubtotal="0"/>
    <pivotField subtotalTop="0" showAll="0" defaultSubtotal="0"/>
    <pivotField subtotalTop="0" showAll="0" defaultSubtotal="0"/>
    <pivotField subtotalTop="0" showAll="0" defaultSubtotal="0"/>
    <pivotField dataField="1" showAll="0" defaultSubtotal="0"/>
    <pivotField dataField="1" showAll="0" defaultSubtotal="0"/>
    <pivotField dataField="1" showAll="0" defaultSubtotal="0"/>
    <pivotField dataField="1" showAll="0" defaultSubtotal="0"/>
    <pivotField dataField="1" showAll="0" defaultSubtotal="0"/>
  </pivotFields>
  <rowFields count="2">
    <field x="2"/>
    <field x="9"/>
  </rowFields>
  <rowItems count="5">
    <i>
      <x v="4"/>
    </i>
    <i r="1">
      <x/>
    </i>
    <i r="1">
      <x v="3"/>
    </i>
    <i r="1">
      <x v="4"/>
    </i>
    <i>
      <x v="5"/>
    </i>
  </rowItems>
  <colFields count="1">
    <field x="-2"/>
  </colFields>
  <colItems count="5">
    <i>
      <x/>
    </i>
    <i i="1">
      <x v="1"/>
    </i>
    <i i="2">
      <x v="2"/>
    </i>
    <i i="3">
      <x v="3"/>
    </i>
    <i i="4">
      <x v="4"/>
    </i>
  </colItems>
  <pageFields count="4">
    <pageField fld="6" hier="0"/>
    <pageField fld="8" hier="0"/>
    <pageField fld="5" hier="0"/>
    <pageField fld="4" hier="0"/>
  </pageFields>
  <dataFields count="5">
    <dataField name="Sum of Q1-12" fld="25" baseField="0" baseItem="0"/>
    <dataField name="Sum of Q2-12" fld="26" baseField="0" baseItem="0"/>
    <dataField name="Sum of Q3-12" fld="27" baseField="0" baseItem="0"/>
    <dataField name="Sum of Q4-12" fld="28" baseField="0" baseItem="0"/>
    <dataField name="Sum of 2012 Total" fld="29" baseField="0" baseItem="0"/>
  </dataFields>
  <formats count="1">
    <format dxfId="8">
      <pivotArea type="all" dataOnly="0" outline="0" fieldPosition="0"/>
    </format>
  </formats>
  <pivotTableStyleInfo name="PivotStyleMedium1" showRowHeaders="1" showColHeaders="1" showRowStripes="0" showColStripes="0" showLastColumn="1"/>
</pivotTableDefinition>
</file>

<file path=xl/pivotTables/pivotTable6.xml><?xml version="1.0" encoding="utf-8"?>
<pivotTableDefinition xmlns="http://schemas.openxmlformats.org/spreadsheetml/2006/main" name="PivotTable1" cacheId="11" applyNumberFormats="0" applyBorderFormats="0" applyFontFormats="0" applyPatternFormats="0" applyAlignmentFormats="0" applyWidthHeightFormats="1" dataCaption="Values" updatedVersion="3" minRefreshableVersion="3" showCalcMbrs="0" useAutoFormatting="1" rowGrandTotals="0" colGrandTotals="0" itemPrintTitles="1" createdVersion="3" indent="0" outline="1" outlineData="1" multipleFieldFilters="0">
  <location ref="A7:H25" firstHeaderRow="1" firstDataRow="2" firstDataCol="1" rowPageCount="4" colPageCount="1"/>
  <pivotFields count="30">
    <pivotField axis="axisRow" subtotalTop="0" showAll="0" defaultSubtotal="0">
      <items count="150">
        <item x="3"/>
        <item x="4"/>
        <item x="5"/>
        <item x="6"/>
        <item x="7"/>
        <item x="8"/>
        <item x="9"/>
        <item x="10"/>
        <item x="11"/>
        <item x="12"/>
        <item x="13"/>
        <item x="15"/>
        <item x="16"/>
        <item x="17"/>
        <item x="18"/>
        <item x="19"/>
        <item x="20"/>
        <item x="21"/>
        <item x="23"/>
        <item x="24"/>
        <item x="25"/>
        <item x="26"/>
        <item x="27"/>
        <item x="34"/>
        <item x="35"/>
        <item x="36"/>
        <item x="37"/>
        <item x="38"/>
        <item x="39"/>
        <item x="40"/>
        <item x="43"/>
        <item x="44"/>
        <item sd="0" x="46"/>
        <item x="47"/>
        <item x="48"/>
        <item x="49"/>
        <item x="50"/>
        <item x="59"/>
        <item x="60"/>
        <item x="61"/>
        <item x="63"/>
        <item x="72"/>
        <item x="74"/>
        <item x="79"/>
        <item x="81"/>
        <item m="1" x="88"/>
        <item m="1" x="125"/>
        <item m="1" x="133"/>
        <item m="1" x="86"/>
        <item m="1" x="129"/>
        <item m="1" x="100"/>
        <item m="1" x="103"/>
        <item m="1" x="118"/>
        <item m="1" x="108"/>
        <item m="1" x="131"/>
        <item m="1" x="146"/>
        <item m="1" x="140"/>
        <item m="1" x="94"/>
        <item m="1" x="126"/>
        <item m="1" x="143"/>
        <item m="1" x="148"/>
        <item m="1" x="137"/>
        <item m="1" x="91"/>
        <item m="1" x="107"/>
        <item m="1" x="123"/>
        <item m="1" x="141"/>
        <item m="1" x="93"/>
        <item m="1" x="117"/>
        <item m="1" x="142"/>
        <item m="1" x="147"/>
        <item x="0"/>
        <item x="22"/>
        <item m="1" x="136"/>
        <item x="28"/>
        <item x="82"/>
        <item x="1"/>
        <item x="2"/>
        <item x="14"/>
        <item m="1" x="120"/>
        <item x="29"/>
        <item x="41"/>
        <item x="42"/>
        <item x="45"/>
        <item x="57"/>
        <item x="58"/>
        <item x="75"/>
        <item m="1" x="90"/>
        <item m="1" x="104"/>
        <item m="1" x="119"/>
        <item m="1" x="121"/>
        <item m="1" x="124"/>
        <item m="1" x="130"/>
        <item m="1" x="99"/>
        <item m="1" x="114"/>
        <item m="1" x="134"/>
        <item m="1" x="87"/>
        <item m="1" x="138"/>
        <item m="1" x="92"/>
        <item m="1" x="139"/>
        <item m="1" x="115"/>
        <item m="1" x="85"/>
        <item m="1" x="97"/>
        <item m="1" x="111"/>
        <item x="33"/>
        <item x="76"/>
        <item m="1" x="113"/>
        <item m="1" x="110"/>
        <item m="1" x="127"/>
        <item m="1" x="144"/>
        <item m="1" x="112"/>
        <item m="1" x="102"/>
        <item m="1" x="116"/>
        <item m="1" x="89"/>
        <item m="1" x="106"/>
        <item m="1" x="96"/>
        <item x="62"/>
        <item x="70"/>
        <item m="1" x="149"/>
        <item m="1" x="135"/>
        <item m="1" x="128"/>
        <item x="51"/>
        <item x="53"/>
        <item x="54"/>
        <item m="1" x="122"/>
        <item m="1" x="145"/>
        <item x="30"/>
        <item x="52"/>
        <item x="31"/>
        <item m="1" x="95"/>
        <item m="1" x="109"/>
        <item x="32"/>
        <item x="55"/>
        <item x="56"/>
        <item x="71"/>
        <item x="73"/>
        <item x="77"/>
        <item x="78"/>
        <item x="80"/>
        <item x="83"/>
        <item m="1" x="84"/>
        <item m="1" x="105"/>
        <item m="1" x="132"/>
        <item m="1" x="101"/>
        <item m="1" x="98"/>
        <item x="64"/>
        <item x="65"/>
        <item x="66"/>
        <item x="67"/>
        <item x="68"/>
        <item x="69"/>
      </items>
    </pivotField>
    <pivotField axis="axisRow" subtotalTop="0" showAll="0" defaultSubtotal="0">
      <items count="170">
        <item x="5"/>
        <item x="6"/>
        <item x="7"/>
        <item x="9"/>
        <item x="12"/>
        <item x="16"/>
        <item x="17"/>
        <item x="28"/>
        <item x="27"/>
        <item m="1" x="148"/>
        <item x="25"/>
        <item x="26"/>
        <item m="1" x="93"/>
        <item x="20"/>
        <item x="21"/>
        <item x="22"/>
        <item m="1" x="166"/>
        <item m="1" x="117"/>
        <item x="4"/>
        <item m="1" x="127"/>
        <item x="36"/>
        <item x="39"/>
        <item x="38"/>
        <item x="48"/>
        <item m="1" x="162"/>
        <item x="49"/>
        <item x="41"/>
        <item m="1" x="105"/>
        <item m="1" x="126"/>
        <item x="42"/>
        <item m="1" x="87"/>
        <item x="37"/>
        <item x="63"/>
        <item x="61"/>
        <item x="62"/>
        <item x="40"/>
        <item x="65"/>
        <item m="1" x="111"/>
        <item m="1" x="112"/>
        <item m="1" x="163"/>
        <item m="1" x="91"/>
        <item x="46"/>
        <item x="45"/>
        <item m="1" x="99"/>
        <item x="10"/>
        <item x="8"/>
        <item x="3"/>
        <item m="1" x="121"/>
        <item m="1" x="108"/>
        <item m="1" x="125"/>
        <item m="1" x="164"/>
        <item m="1" x="92"/>
        <item m="1" x="168"/>
        <item m="1" x="97"/>
        <item m="1" x="149"/>
        <item m="1" x="118"/>
        <item m="1" x="139"/>
        <item m="1" x="142"/>
        <item m="1" x="109"/>
        <item m="1" x="146"/>
        <item x="83"/>
        <item m="1" x="147"/>
        <item m="1" x="136"/>
        <item x="15"/>
        <item m="1" x="135"/>
        <item m="1" x="89"/>
        <item x="76"/>
        <item x="81"/>
        <item x="74"/>
        <item x="52"/>
        <item x="51"/>
        <item x="50"/>
        <item m="1" x="140"/>
        <item x="24"/>
        <item x="13"/>
        <item x="19"/>
        <item x="11"/>
        <item x="0"/>
        <item x="23"/>
        <item m="1" x="156"/>
        <item x="29"/>
        <item x="84"/>
        <item x="1"/>
        <item x="2"/>
        <item m="1" x="132"/>
        <item m="1" x="134"/>
        <item m="1" x="96"/>
        <item m="1" x="129"/>
        <item m="1" x="145"/>
        <item m="1" x="137"/>
        <item m="1" x="100"/>
        <item x="14"/>
        <item m="1" x="86"/>
        <item x="30"/>
        <item x="43"/>
        <item x="44"/>
        <item x="47"/>
        <item x="59"/>
        <item x="60"/>
        <item x="77"/>
        <item m="1" x="88"/>
        <item m="1" x="123"/>
        <item m="1" x="151"/>
        <item m="1" x="153"/>
        <item m="1" x="113"/>
        <item m="1" x="165"/>
        <item m="1" x="116"/>
        <item m="1" x="124"/>
        <item m="1" x="158"/>
        <item m="1" x="159"/>
        <item m="1" x="144"/>
        <item m="1" x="152"/>
        <item m="1" x="167"/>
        <item m="1" x="103"/>
        <item m="1" x="95"/>
        <item m="1" x="98"/>
        <item x="78"/>
        <item m="1" x="138"/>
        <item x="64"/>
        <item x="72"/>
        <item x="18"/>
        <item x="34"/>
        <item m="1" x="133"/>
        <item m="1" x="141"/>
        <item m="1" x="101"/>
        <item m="1" x="102"/>
        <item m="1" x="90"/>
        <item m="1" x="120"/>
        <item m="1" x="131"/>
        <item m="1" x="119"/>
        <item m="1" x="130"/>
        <item m="1" x="157"/>
        <item x="73"/>
        <item m="1" x="128"/>
        <item m="1" x="143"/>
        <item m="1" x="110"/>
        <item m="1" x="122"/>
        <item m="1" x="160"/>
        <item m="1" x="169"/>
        <item m="1" x="104"/>
        <item x="32"/>
        <item m="1" x="155"/>
        <item x="53"/>
        <item x="54"/>
        <item x="55"/>
        <item x="56"/>
        <item m="1" x="161"/>
        <item m="1" x="106"/>
        <item m="1" x="150"/>
        <item x="35"/>
        <item x="57"/>
        <item x="58"/>
        <item x="75"/>
        <item x="79"/>
        <item x="80"/>
        <item x="82"/>
        <item x="85"/>
        <item m="1" x="107"/>
        <item m="1" x="94"/>
        <item m="1" x="114"/>
        <item m="1" x="154"/>
        <item x="31"/>
        <item m="1" x="115"/>
        <item x="66"/>
        <item x="67"/>
        <item x="68"/>
        <item x="69"/>
        <item x="70"/>
        <item x="71"/>
        <item x="33"/>
      </items>
    </pivotField>
    <pivotField axis="axisPage" subtotalTop="0" multipleItemSelectionAllowed="1" showAll="0" defaultSubtotal="0">
      <items count="10">
        <item h="1" x="1"/>
        <item m="1" x="7"/>
        <item h="1" x="3"/>
        <item h="1" x="2"/>
        <item x="0"/>
        <item x="5"/>
        <item m="1" x="9"/>
        <item h="1" m="1" x="8"/>
        <item h="1" x="4"/>
        <item h="1" x="6"/>
      </items>
    </pivotField>
    <pivotField subtotalTop="0" showAll="0" defaultSubtotal="0"/>
    <pivotField axis="axisPage" multipleItemSelectionAllowed="1" showAll="0" defaultSubtotal="0">
      <items count="4">
        <item h="1" x="2"/>
        <item h="1" x="1"/>
        <item x="0"/>
        <item h="1" x="3"/>
      </items>
    </pivotField>
    <pivotField axis="axisPage" subtotalTop="0" showAll="0" defaultSubtotal="0">
      <items count="21">
        <item x="10"/>
        <item x="11"/>
        <item x="2"/>
        <item x="13"/>
        <item x="1"/>
        <item x="16"/>
        <item x="5"/>
        <item x="0"/>
        <item x="4"/>
        <item x="6"/>
        <item x="3"/>
        <item x="17"/>
        <item x="7"/>
        <item x="12"/>
        <item x="15"/>
        <item x="18"/>
        <item x="9"/>
        <item m="1" x="19"/>
        <item x="14"/>
        <item m="1" x="20"/>
        <item x="8"/>
      </items>
    </pivotField>
    <pivotField axis="axisPage" subtotalTop="0" multipleItemSelectionAllowed="1" showAll="0" defaultSubtotal="0">
      <items count="17">
        <item x="1"/>
        <item m="1" x="13"/>
        <item x="3"/>
        <item x="4"/>
        <item m="1" x="10"/>
        <item x="6"/>
        <item m="1" x="16"/>
        <item x="2"/>
        <item x="0"/>
        <item m="1" x="12"/>
        <item m="1" x="15"/>
        <item x="8"/>
        <item m="1" x="14"/>
        <item m="1" x="11"/>
        <item x="5"/>
        <item x="7"/>
        <item x="9"/>
      </items>
    </pivotField>
    <pivotField subtotalTop="0" showAll="0" defaultSubtotal="0"/>
    <pivotField axis="axisRow" subtotalTop="0" showAll="0" defaultSubtotal="0">
      <items count="11">
        <item x="1"/>
        <item sd="0" x="4"/>
        <item x="3"/>
        <item sd="0" x="0"/>
        <item sd="0" x="5"/>
        <item x="7"/>
        <item x="9"/>
        <item x="2"/>
        <item x="6"/>
        <item x="8"/>
        <item m="1" x="10"/>
      </items>
    </pivotField>
    <pivotField axis="axisRow" subtotalTop="0" showAll="0" defaultSubtotal="0">
      <items count="13">
        <item x="4"/>
        <item h="1" x="5"/>
        <item h="1" x="8"/>
        <item x="11"/>
        <item x="1"/>
        <item h="1" x="9"/>
        <item h="1" x="2"/>
        <item h="1" x="0"/>
        <item h="1" x="7"/>
        <item h="1" x="10"/>
        <item h="1" m="1" x="12"/>
        <item h="1" x="3"/>
        <item h="1" x="6"/>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ubtotalTop="0" showAll="0" defaultSubtotal="0"/>
    <pivotField subtotalTop="0" showAll="0" defaultSubtotal="0"/>
    <pivotField subtotalTop="0" showAll="0" defaultSubtotal="0"/>
    <pivotField dataField="1" subtotalTop="0" showAll="0" defaultSubtotal="0"/>
    <pivotField dataField="1" subtotalTop="0" showAll="0" defaultSubtotal="0"/>
    <pivotField dataField="1" showAll="0" defaultSubtotal="0"/>
    <pivotField dataField="1" showAll="0" defaultSubtotal="0"/>
    <pivotField dataField="1" showAll="0" defaultSubtotal="0"/>
    <pivotField dataField="1" showAll="0" defaultSubtotal="0"/>
    <pivotField dataField="1" showAll="0" defaultSubtotal="0"/>
  </pivotFields>
  <rowFields count="4">
    <field x="8"/>
    <field x="0"/>
    <field x="1"/>
    <field x="9"/>
  </rowFields>
  <rowItems count="17">
    <i>
      <x v="3"/>
    </i>
    <i>
      <x v="8"/>
    </i>
    <i r="1">
      <x v="71"/>
    </i>
    <i r="2">
      <x v="78"/>
    </i>
    <i r="3">
      <x/>
    </i>
    <i r="3">
      <x v="3"/>
    </i>
    <i r="3">
      <x v="4"/>
    </i>
    <i r="1">
      <x v="74"/>
    </i>
    <i r="2">
      <x v="81"/>
    </i>
    <i r="3">
      <x/>
    </i>
    <i r="3">
      <x v="3"/>
    </i>
    <i r="3">
      <x v="4"/>
    </i>
    <i r="1">
      <x v="125"/>
    </i>
    <i r="2">
      <x v="161"/>
    </i>
    <i r="3">
      <x/>
    </i>
    <i r="3">
      <x v="3"/>
    </i>
    <i r="3">
      <x v="4"/>
    </i>
  </rowItems>
  <colFields count="1">
    <field x="-2"/>
  </colFields>
  <colItems count="7">
    <i>
      <x/>
    </i>
    <i i="1">
      <x v="1"/>
    </i>
    <i i="2">
      <x v="2"/>
    </i>
    <i i="3">
      <x v="3"/>
    </i>
    <i i="4">
      <x v="4"/>
    </i>
    <i i="5">
      <x v="5"/>
    </i>
    <i i="6">
      <x v="6"/>
    </i>
  </colItems>
  <pageFields count="4">
    <pageField fld="4" hier="-1"/>
    <pageField fld="6" hier="0"/>
    <pageField fld="5" hier="0"/>
    <pageField fld="2" hier="0"/>
  </pageFields>
  <dataFields count="7">
    <dataField name=" Q4-11" fld="23" baseField="0" baseItem="0"/>
    <dataField name=" 2011 Total" fld="24" baseField="0" baseItem="0"/>
    <dataField name="Sum of Q1-12" fld="25" baseField="0" baseItem="0"/>
    <dataField name="Sum of Q2-12" fld="26" baseField="0" baseItem="0"/>
    <dataField name="Sum of Q3-12" fld="27" baseField="0" baseItem="0"/>
    <dataField name="Sum of Q4-12" fld="28" baseField="0" baseItem="0"/>
    <dataField name="Sum of 2012 Total" fld="29" baseField="0" baseItem="0"/>
  </dataFields>
  <formats count="3">
    <format dxfId="7">
      <pivotArea dataOnly="0" labelOnly="1" outline="0" fieldPosition="0">
        <references count="1">
          <reference field="4294967294" count="1">
            <x v="0"/>
          </reference>
        </references>
      </pivotArea>
    </format>
    <format dxfId="6">
      <pivotArea dataOnly="0" labelOnly="1" outline="0" fieldPosition="0">
        <references count="1">
          <reference field="4294967294" count="1">
            <x v="0"/>
          </reference>
        </references>
      </pivotArea>
    </format>
    <format dxfId="5">
      <pivotArea type="all" dataOnly="0" outline="0" fieldPosition="0"/>
    </format>
  </formats>
  <pivotTableStyleInfo name="PivotStyleMedium1" showRowHeaders="1" showColHeaders="1" showRowStripes="0" showColStripes="0" showLastColumn="1"/>
</pivotTableDefinition>
</file>

<file path=xl/pivotTables/pivotTable7.xml><?xml version="1.0" encoding="utf-8"?>
<pivotTableDefinition xmlns="http://schemas.openxmlformats.org/spreadsheetml/2006/main" name="PivotTable1" cacheId="12" applyNumberFormats="0" applyBorderFormats="0" applyFontFormats="0" applyPatternFormats="0" applyAlignmentFormats="0" applyWidthHeightFormats="1" dataCaption="Values" updatedVersion="3" minRefreshableVersion="3" showCalcMbrs="0" useAutoFormatting="1" rowGrandTotals="0" colGrandTotals="0" itemPrintTitles="1" createdVersion="3" indent="0" outline="1" outlineData="1" multipleFieldFilters="0" chartFormat="7">
  <location ref="A7:G10" firstHeaderRow="1" firstDataRow="2" firstDataCol="1" rowPageCount="5" colPageCount="1"/>
  <pivotFields count="40">
    <pivotField showAll="0"/>
    <pivotField axis="axisPage" multipleItemSelectionAllowed="1" showAll="0">
      <items count="247">
        <item x="5"/>
        <item x="24"/>
        <item x="25"/>
        <item x="163"/>
        <item x="20"/>
        <item x="21"/>
        <item x="136"/>
        <item x="154"/>
        <item x="158"/>
        <item x="159"/>
        <item x="156"/>
        <item x="157"/>
        <item x="123"/>
        <item x="122"/>
        <item x="64"/>
        <item x="62"/>
        <item x="63"/>
        <item x="39"/>
        <item x="66"/>
        <item x="34"/>
        <item x="151"/>
        <item x="164"/>
        <item x="42"/>
        <item x="45"/>
        <item x="44"/>
        <item x="43"/>
        <item x="95"/>
        <item x="94"/>
        <item x="96"/>
        <item x="97"/>
        <item x="103"/>
        <item x="139"/>
        <item x="137"/>
        <item x="138"/>
        <item x="124"/>
        <item x="125"/>
        <item x="126"/>
        <item x="130"/>
        <item x="131"/>
        <item x="106"/>
        <item x="107"/>
        <item x="105"/>
        <item x="121"/>
        <item x="79"/>
        <item x="29"/>
        <item x="111"/>
        <item x="112"/>
        <item x="174"/>
        <item x="168"/>
        <item x="169"/>
        <item x="78"/>
        <item x="134"/>
        <item x="54"/>
        <item x="55"/>
        <item x="56"/>
        <item x="57"/>
        <item x="160"/>
        <item x="58"/>
        <item x="59"/>
        <item x="17"/>
        <item x="114"/>
        <item x="140"/>
        <item x="141"/>
        <item x="142"/>
        <item x="143"/>
        <item x="144"/>
        <item x="145"/>
        <item x="198"/>
        <item x="199"/>
        <item x="201"/>
        <item x="202"/>
        <item x="192"/>
        <item x="179"/>
        <item x="187"/>
        <item x="189"/>
        <item x="190"/>
        <item x="67"/>
        <item x="68"/>
        <item x="69"/>
        <item x="70"/>
        <item x="71"/>
        <item x="72"/>
        <item x="109"/>
        <item x="188"/>
        <item x="33"/>
        <item x="108"/>
        <item x="155"/>
        <item x="149"/>
        <item x="0"/>
        <item x="1"/>
        <item x="2"/>
        <item x="3"/>
        <item x="4"/>
        <item x="6"/>
        <item x="7"/>
        <item x="8"/>
        <item x="9"/>
        <item x="10"/>
        <item x="11"/>
        <item x="12"/>
        <item x="13"/>
        <item x="14"/>
        <item x="15"/>
        <item x="16"/>
        <item x="18"/>
        <item x="19"/>
        <item x="22"/>
        <item x="23"/>
        <item x="26"/>
        <item x="27"/>
        <item x="28"/>
        <item x="30"/>
        <item x="32"/>
        <item x="35"/>
        <item x="36"/>
        <item x="37"/>
        <item x="38"/>
        <item x="40"/>
        <item x="41"/>
        <item x="47"/>
        <item x="49"/>
        <item x="50"/>
        <item x="51"/>
        <item x="52"/>
        <item x="53"/>
        <item x="60"/>
        <item x="61"/>
        <item x="65"/>
        <item x="73"/>
        <item x="74"/>
        <item x="75"/>
        <item x="76"/>
        <item x="77"/>
        <item x="80"/>
        <item x="81"/>
        <item x="82"/>
        <item x="83"/>
        <item x="84"/>
        <item x="85"/>
        <item x="86"/>
        <item x="87"/>
        <item x="88"/>
        <item x="89"/>
        <item x="90"/>
        <item x="91"/>
        <item x="92"/>
        <item x="93"/>
        <item x="98"/>
        <item x="99"/>
        <item x="100"/>
        <item x="101"/>
        <item x="102"/>
        <item x="104"/>
        <item x="110"/>
        <item x="113"/>
        <item x="115"/>
        <item x="117"/>
        <item x="119"/>
        <item x="120"/>
        <item x="127"/>
        <item x="128"/>
        <item x="129"/>
        <item x="132"/>
        <item x="133"/>
        <item x="135"/>
        <item x="147"/>
        <item x="148"/>
        <item x="150"/>
        <item x="152"/>
        <item x="153"/>
        <item x="161"/>
        <item x="162"/>
        <item x="165"/>
        <item x="166"/>
        <item x="167"/>
        <item x="170"/>
        <item x="171"/>
        <item x="172"/>
        <item x="173"/>
        <item x="175"/>
        <item x="176"/>
        <item x="177"/>
        <item x="178"/>
        <item x="180"/>
        <item x="181"/>
        <item x="182"/>
        <item x="183"/>
        <item x="184"/>
        <item x="185"/>
        <item x="186"/>
        <item x="193"/>
        <item x="197"/>
        <item x="200"/>
        <item x="203"/>
        <item x="48"/>
        <item x="146"/>
        <item x="194"/>
        <item x="31"/>
        <item x="195"/>
        <item x="196"/>
        <item x="116"/>
        <item x="118"/>
        <item x="46"/>
        <item x="191"/>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t="default"/>
      </items>
    </pivotField>
    <pivotField axis="axisPage" multipleItemSelectionAllowed="1" showAll="0">
      <items count="8">
        <item x="0"/>
        <item x="1"/>
        <item x="6"/>
        <item x="3"/>
        <item x="4"/>
        <item x="2"/>
        <item x="5"/>
        <item t="default"/>
      </items>
    </pivotField>
    <pivotField showAll="0"/>
    <pivotField axis="axisPage" multipleItemSelectionAllowed="1" showAll="0" defaultSubtotal="0">
      <items count="6">
        <item x="1"/>
        <item h="1" x="0"/>
        <item x="2"/>
        <item x="4"/>
        <item x="3"/>
        <item h="1" x="5"/>
      </items>
    </pivotField>
    <pivotField axis="axisPage" multipleItemSelectionAllowed="1" showAll="0">
      <items count="23">
        <item x="10"/>
        <item x="11"/>
        <item x="2"/>
        <item x="17"/>
        <item x="12"/>
        <item x="3"/>
        <item x="0"/>
        <item x="13"/>
        <item x="16"/>
        <item x="21"/>
        <item x="9"/>
        <item x="1"/>
        <item x="19"/>
        <item x="18"/>
        <item x="7"/>
        <item x="5"/>
        <item x="14"/>
        <item x="4"/>
        <item x="8"/>
        <item x="6"/>
        <item x="20"/>
        <item x="15"/>
        <item t="default"/>
      </items>
    </pivotField>
    <pivotField axis="axisPage" multipleItemSelectionAllowed="1" showAll="0">
      <items count="17">
        <item x="1"/>
        <item x="3"/>
        <item x="5"/>
        <item x="4"/>
        <item x="0"/>
        <item x="6"/>
        <item x="8"/>
        <item x="2"/>
        <item x="7"/>
        <item x="9"/>
        <item x="10"/>
        <item h="1" x="11"/>
        <item x="12"/>
        <item x="13"/>
        <item x="14"/>
        <item x="15"/>
        <item t="default"/>
      </items>
    </pivotField>
    <pivotField numFmtId="44" showAll="0"/>
    <pivotField showAll="0"/>
    <pivotField axis="axisRow" showAll="0">
      <items count="14">
        <item h="1" x="1"/>
        <item h="1" x="4"/>
        <item h="1" x="5"/>
        <item h="1" x="9"/>
        <item x="10"/>
        <item h="1" x="12"/>
        <item h="1" x="2"/>
        <item h="1" x="0"/>
        <item h="1" x="8"/>
        <item x="11"/>
        <item h="1" x="3"/>
        <item h="1" x="6"/>
        <item h="1" x="7"/>
        <item t="default"/>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pivotField showAll="0"/>
    <pivotField showAll="0"/>
    <pivotField showAll="0"/>
    <pivotField showAll="0"/>
    <pivotField showAll="0" defaultSubtotal="0"/>
    <pivotField showAll="0" defaultSubtotal="0"/>
    <pivotField showAll="0" defaultSubtotal="0"/>
    <pivotField dataField="1" showAll="0" defaultSubtotal="0"/>
    <pivotField showAll="0" defaultSubtotal="0"/>
    <pivotField showAll="0" defaultSubtotal="0"/>
    <pivotField showAll="0" defaultSubtotal="0"/>
    <pivotField showAll="0" defaultSubtotal="0"/>
    <pivotField dataField="1" showAll="0" defaultSubtotal="0"/>
    <pivotField showAll="0" defaultSubtotal="0"/>
    <pivotField dataField="1" showAll="0" defaultSubtotal="0"/>
    <pivotField dataField="1" showAll="0" defaultSubtotal="0"/>
    <pivotField dataField="1" showAll="0" defaultSubtotal="0"/>
    <pivotField dataField="1" showAll="0" defaultSubtotal="0"/>
    <pivotField showAll="0" defaultSubtotal="0"/>
  </pivotFields>
  <rowFields count="1">
    <field x="9"/>
  </rowFields>
  <rowItems count="2">
    <i>
      <x v="4"/>
    </i>
    <i>
      <x v="9"/>
    </i>
  </rowItems>
  <colFields count="1">
    <field x="-2"/>
  </colFields>
  <colItems count="6">
    <i>
      <x/>
    </i>
    <i i="1">
      <x v="1"/>
    </i>
    <i i="2">
      <x v="2"/>
    </i>
    <i i="3">
      <x v="3"/>
    </i>
    <i i="4">
      <x v="4"/>
    </i>
    <i i="5">
      <x v="5"/>
    </i>
  </colItems>
  <pageFields count="5">
    <pageField fld="4" hier="0"/>
    <pageField fld="1" hier="0"/>
    <pageField fld="2" hier="-1"/>
    <pageField fld="5" hier="-1"/>
    <pageField fld="6" hier="-1"/>
  </pageFields>
  <dataFields count="6">
    <dataField name=" Q4-12" fld="28" baseField="0" baseItem="0"/>
    <dataField name="Q4-2013" fld="33" baseField="0" baseItem="0"/>
    <dataField name="Q1-14" fld="35" baseField="0" baseItem="0"/>
    <dataField name="Q2-14" fld="36" baseField="0" baseItem="0"/>
    <dataField name="Q3-14" fld="37" baseField="0" baseItem="0"/>
    <dataField name="Q4-14" fld="38" baseField="0" baseItem="0"/>
  </dataFields>
  <formats count="5">
    <format dxfId="4">
      <pivotArea type="all" dataOnly="0" outline="0" fieldPosition="0"/>
    </format>
    <format dxfId="3">
      <pivotArea dataOnly="0" labelOnly="1" outline="0" fieldPosition="0">
        <references count="1">
          <reference field="4294967294" count="1">
            <x v="0"/>
          </reference>
        </references>
      </pivotArea>
    </format>
    <format dxfId="2">
      <pivotArea collapsedLevelsAreSubtotals="1" fieldPosition="0">
        <references count="1">
          <reference field="9" count="1">
            <x v="0"/>
          </reference>
        </references>
      </pivotArea>
    </format>
    <format dxfId="1">
      <pivotArea collapsedLevelsAreSubtotals="1" fieldPosition="0">
        <references count="1">
          <reference field="9" count="1">
            <x v="3"/>
          </reference>
        </references>
      </pivotArea>
    </format>
    <format dxfId="0">
      <pivotArea outline="0" collapsedLevelsAreSubtotals="1" fieldPosition="0"/>
    </format>
  </formats>
  <chartFormats count="10">
    <chartFormat chart="0" format="50" series="1">
      <pivotArea type="data" outline="0" fieldPosition="0">
        <references count="1">
          <reference field="4294967294" count="1" selected="0">
            <x v="0"/>
          </reference>
        </references>
      </pivotArea>
    </chartFormat>
    <chartFormat chart="0" format="57" series="1">
      <pivotArea type="data" outline="0" fieldPosition="0">
        <references count="1">
          <reference field="4294967294" count="1" selected="0">
            <x v="2"/>
          </reference>
        </references>
      </pivotArea>
    </chartFormat>
    <chartFormat chart="0" format="58" series="1">
      <pivotArea type="data" outline="0" fieldPosition="0">
        <references count="1">
          <reference field="4294967294" count="1" selected="0">
            <x v="3"/>
          </reference>
        </references>
      </pivotArea>
    </chartFormat>
    <chartFormat chart="0" format="59" series="1">
      <pivotArea type="data" outline="0" fieldPosition="0">
        <references count="1">
          <reference field="4294967294" count="1" selected="0">
            <x v="4"/>
          </reference>
        </references>
      </pivotArea>
    </chartFormat>
    <chartFormat chart="0" format="60" series="1">
      <pivotArea type="data" outline="0" fieldPosition="0">
        <references count="1">
          <reference field="4294967294" count="1" selected="0">
            <x v="5"/>
          </reference>
        </references>
      </pivotArea>
    </chartFormat>
    <chartFormat chart="0" format="61">
      <pivotArea type="data" outline="0" fieldPosition="0">
        <references count="2">
          <reference field="4294967294" count="1" selected="0">
            <x v="2"/>
          </reference>
          <reference field="9" count="1" selected="0">
            <x v="4"/>
          </reference>
        </references>
      </pivotArea>
    </chartFormat>
    <chartFormat chart="0" format="62">
      <pivotArea type="data" outline="0" fieldPosition="0">
        <references count="2">
          <reference field="4294967294" count="1" selected="0">
            <x v="5"/>
          </reference>
          <reference field="9" count="1" selected="0">
            <x v="4"/>
          </reference>
        </references>
      </pivotArea>
    </chartFormat>
    <chartFormat chart="0" format="69">
      <pivotArea type="data" outline="0" fieldPosition="0">
        <references count="2">
          <reference field="4294967294" count="1" selected="0">
            <x v="4"/>
          </reference>
          <reference field="9" count="1" selected="0">
            <x v="4"/>
          </reference>
        </references>
      </pivotArea>
    </chartFormat>
    <chartFormat chart="0" format="70">
      <pivotArea type="data" outline="0" fieldPosition="0">
        <references count="2">
          <reference field="4294967294" count="1" selected="0">
            <x v="3"/>
          </reference>
          <reference field="9" count="1" selected="0">
            <x v="4"/>
          </reference>
        </references>
      </pivotArea>
    </chartFormat>
    <chartFormat chart="0" format="7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ivotTable" Target="../pivotTables/pivotTable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D14" sqref="D14"/>
    </sheetView>
  </sheetViews>
  <sheetFormatPr defaultRowHeight="15" x14ac:dyDescent="0.2"/>
  <cols>
    <col min="1" max="1" width="31.6640625" customWidth="1"/>
    <col min="2" max="2" width="16.21875" customWidth="1"/>
    <col min="3" max="3" width="24.44140625" bestFit="1" customWidth="1"/>
    <col min="5" max="5" width="14.44140625" customWidth="1"/>
    <col min="6" max="6" width="17.5546875" bestFit="1" customWidth="1"/>
    <col min="7" max="7" width="17.88671875" bestFit="1" customWidth="1"/>
  </cols>
  <sheetData>
    <row r="1" spans="1:7" x14ac:dyDescent="0.2">
      <c r="A1" s="294" t="s">
        <v>163</v>
      </c>
      <c r="B1" s="248" t="s">
        <v>164</v>
      </c>
    </row>
    <row r="2" spans="1:7" x14ac:dyDescent="0.2">
      <c r="A2" s="294" t="s">
        <v>25</v>
      </c>
      <c r="B2" s="248" t="s">
        <v>192</v>
      </c>
    </row>
    <row r="3" spans="1:7" ht="15.75" x14ac:dyDescent="0.25">
      <c r="E3" s="300" t="s">
        <v>560</v>
      </c>
      <c r="F3" s="300" t="s">
        <v>561</v>
      </c>
      <c r="G3" s="300" t="s">
        <v>157</v>
      </c>
    </row>
    <row r="4" spans="1:7" x14ac:dyDescent="0.2">
      <c r="B4" s="294" t="s">
        <v>153</v>
      </c>
      <c r="E4" s="295" t="s">
        <v>556</v>
      </c>
      <c r="F4">
        <f>B6</f>
        <v>4309</v>
      </c>
      <c r="G4" s="248">
        <f>C6</f>
        <v>381117.67</v>
      </c>
    </row>
    <row r="5" spans="1:7" x14ac:dyDescent="0.2">
      <c r="A5" s="294" t="s">
        <v>150</v>
      </c>
      <c r="B5" s="248" t="s">
        <v>557</v>
      </c>
      <c r="C5" s="248" t="s">
        <v>555</v>
      </c>
      <c r="E5" s="295" t="s">
        <v>558</v>
      </c>
      <c r="F5">
        <f>B8+B7</f>
        <v>28614</v>
      </c>
      <c r="G5" s="248">
        <f>C8+C7</f>
        <v>161024.44</v>
      </c>
    </row>
    <row r="6" spans="1:7" x14ac:dyDescent="0.2">
      <c r="A6" s="295" t="s">
        <v>12</v>
      </c>
      <c r="B6" s="296">
        <v>4309</v>
      </c>
      <c r="C6" s="296">
        <v>381117.67</v>
      </c>
      <c r="E6" s="295" t="s">
        <v>559</v>
      </c>
      <c r="F6" s="248">
        <f>SUM(F4:F5)</f>
        <v>32923</v>
      </c>
      <c r="G6" s="297">
        <f>SUM(G4:G5)</f>
        <v>542142.11</v>
      </c>
    </row>
    <row r="7" spans="1:7" ht="15.75" x14ac:dyDescent="0.25">
      <c r="A7" s="295" t="s">
        <v>336</v>
      </c>
      <c r="B7" s="296">
        <v>1315</v>
      </c>
      <c r="C7" s="296">
        <v>17713.199999999997</v>
      </c>
      <c r="E7" s="298" t="s">
        <v>562</v>
      </c>
      <c r="F7" s="299">
        <f>F5/F6</f>
        <v>0.86911885308143244</v>
      </c>
      <c r="G7" s="299">
        <f>G5/G6</f>
        <v>0.29701518666388044</v>
      </c>
    </row>
    <row r="8" spans="1:7" x14ac:dyDescent="0.2">
      <c r="A8" s="295" t="s">
        <v>145</v>
      </c>
      <c r="B8" s="296">
        <v>27299</v>
      </c>
      <c r="C8" s="296">
        <v>143311.24000000002</v>
      </c>
    </row>
    <row r="9" spans="1:7" x14ac:dyDescent="0.2">
      <c r="A9" s="295" t="s">
        <v>554</v>
      </c>
      <c r="B9" s="296">
        <v>32923</v>
      </c>
      <c r="C9" s="296">
        <v>542142.11</v>
      </c>
    </row>
    <row r="10" spans="1:7" s="248" customFormat="1" x14ac:dyDescent="0.2">
      <c r="A10" s="295"/>
      <c r="B10" s="296"/>
      <c r="C10" s="296"/>
    </row>
    <row r="11" spans="1:7" s="248" customFormat="1" x14ac:dyDescent="0.2">
      <c r="A11" s="295"/>
      <c r="B11" s="296"/>
      <c r="C11" s="296"/>
    </row>
    <row r="12" spans="1:7" s="248" customFormat="1" x14ac:dyDescent="0.2">
      <c r="A12" s="295"/>
      <c r="B12" s="296"/>
      <c r="C12" s="296"/>
    </row>
    <row r="15" spans="1:7" s="248" customFormat="1" x14ac:dyDescent="0.2"/>
    <row r="16" spans="1:7" s="248" customFormat="1" x14ac:dyDescent="0.2"/>
    <row r="18" spans="1:3" x14ac:dyDescent="0.2">
      <c r="A18" s="294" t="s">
        <v>163</v>
      </c>
      <c r="B18" s="248" t="s">
        <v>167</v>
      </c>
    </row>
    <row r="20" spans="1:3" x14ac:dyDescent="0.2">
      <c r="B20" s="294" t="s">
        <v>153</v>
      </c>
    </row>
    <row r="21" spans="1:3" x14ac:dyDescent="0.2">
      <c r="A21" s="294" t="s">
        <v>150</v>
      </c>
      <c r="B21" s="248" t="s">
        <v>557</v>
      </c>
      <c r="C21" s="248" t="s">
        <v>555</v>
      </c>
    </row>
    <row r="22" spans="1:3" x14ac:dyDescent="0.2">
      <c r="A22" s="295" t="s">
        <v>166</v>
      </c>
      <c r="B22" s="296">
        <v>390</v>
      </c>
      <c r="C22" s="296">
        <v>1015017.4299999997</v>
      </c>
    </row>
    <row r="23" spans="1:3" x14ac:dyDescent="0.2">
      <c r="A23" s="295" t="s">
        <v>518</v>
      </c>
      <c r="B23" s="296">
        <v>1015</v>
      </c>
      <c r="C23" s="296">
        <v>51013.619999999995</v>
      </c>
    </row>
    <row r="24" spans="1:3" x14ac:dyDescent="0.2">
      <c r="A24" s="295" t="s">
        <v>12</v>
      </c>
      <c r="B24" s="296">
        <v>6</v>
      </c>
      <c r="C24" s="296">
        <v>11156.97</v>
      </c>
    </row>
    <row r="25" spans="1:3" x14ac:dyDescent="0.2">
      <c r="A25" s="295" t="s">
        <v>170</v>
      </c>
      <c r="B25" s="296">
        <v>768</v>
      </c>
      <c r="C25" s="296">
        <v>289834.73000000004</v>
      </c>
    </row>
    <row r="26" spans="1:3" x14ac:dyDescent="0.2">
      <c r="A26" s="295" t="s">
        <v>554</v>
      </c>
      <c r="B26" s="296">
        <v>2179</v>
      </c>
      <c r="C26" s="296">
        <v>1367022.7499999998</v>
      </c>
    </row>
  </sheetData>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filterMode="1"/>
  <dimension ref="A1:AX396"/>
  <sheetViews>
    <sheetView showGridLines="0" zoomScale="80" zoomScaleNormal="80" workbookViewId="0">
      <pane xSplit="11" ySplit="4" topLeftCell="AL5" activePane="bottomRight" state="frozen"/>
      <selection activeCell="B1" sqref="B1"/>
      <selection pane="topRight" activeCell="L1" sqref="L1"/>
      <selection pane="bottomLeft" activeCell="B5" sqref="B5"/>
      <selection pane="bottomRight" activeCell="F262" sqref="F262"/>
    </sheetView>
  </sheetViews>
  <sheetFormatPr defaultRowHeight="15.75" outlineLevelCol="1" x14ac:dyDescent="0.25"/>
  <cols>
    <col min="1" max="1" width="17.6640625" style="110" hidden="1" customWidth="1"/>
    <col min="2" max="2" width="10" style="228" customWidth="1"/>
    <col min="3" max="3" width="39.44140625" style="228" customWidth="1"/>
    <col min="4" max="4" width="8.109375" style="228" customWidth="1" outlineLevel="1"/>
    <col min="5" max="5" width="13.77734375" style="229" customWidth="1" outlineLevel="1"/>
    <col min="6" max="6" width="10.33203125" style="228" customWidth="1" outlineLevel="1"/>
    <col min="7" max="7" width="8.77734375" style="228" customWidth="1" outlineLevel="1"/>
    <col min="8" max="8" width="7.44140625" style="110" customWidth="1" outlineLevel="1"/>
    <col min="9" max="9" width="12.44140625" style="120" customWidth="1" outlineLevel="1"/>
    <col min="10" max="10" width="10.88671875" style="110" customWidth="1" outlineLevel="1"/>
    <col min="11" max="11" width="16.5546875" style="228" customWidth="1"/>
    <col min="12" max="15" width="9" style="110" hidden="1" customWidth="1" outlineLevel="1"/>
    <col min="16" max="16" width="11.88671875" style="110" hidden="1" customWidth="1" outlineLevel="1"/>
    <col min="17" max="20" width="9" style="110" hidden="1" customWidth="1" outlineLevel="1"/>
    <col min="21" max="21" width="11.88671875" style="110" hidden="1" customWidth="1" outlineLevel="1"/>
    <col min="22" max="22" width="11.21875" style="110" hidden="1" customWidth="1" outlineLevel="1"/>
    <col min="23" max="23" width="11.5546875" style="110" hidden="1" customWidth="1" outlineLevel="1"/>
    <col min="24" max="24" width="11.5546875" style="111" hidden="1" customWidth="1" outlineLevel="1"/>
    <col min="25" max="25" width="11.5546875" style="110" hidden="1" customWidth="1" outlineLevel="1"/>
    <col min="26" max="26" width="8.77734375" style="110" hidden="1" customWidth="1" outlineLevel="1"/>
    <col min="27" max="27" width="12.44140625" style="112" hidden="1" customWidth="1" outlineLevel="1"/>
    <col min="28" max="28" width="10.77734375" style="112" hidden="1" customWidth="1" outlineLevel="1"/>
    <col min="29" max="29" width="9.6640625" style="230" hidden="1" customWidth="1" outlineLevel="1"/>
    <col min="30" max="30" width="9.6640625" style="229" hidden="1" customWidth="1" outlineLevel="1"/>
    <col min="31" max="31" width="10.77734375" style="228" hidden="1" customWidth="1" outlineLevel="1"/>
    <col min="32" max="32" width="9.21875" style="231" hidden="1" customWidth="1" outlineLevel="1"/>
    <col min="33" max="33" width="8" style="232" hidden="1" customWidth="1" outlineLevel="1"/>
    <col min="34" max="34" width="8.21875" style="233" hidden="1" customWidth="1" outlineLevel="1"/>
    <col min="35" max="35" width="7.77734375" style="243" customWidth="1" collapsed="1"/>
    <col min="36" max="36" width="7" style="231" customWidth="1"/>
    <col min="37" max="37" width="11.33203125" style="231" customWidth="1"/>
    <col min="38" max="38" width="11.33203125" style="232" customWidth="1"/>
    <col min="39" max="39" width="11.33203125" style="233" customWidth="1"/>
    <col min="40" max="40" width="11.33203125" style="232" customWidth="1"/>
    <col min="41" max="41" width="8.5546875" style="226" customWidth="1"/>
    <col min="42" max="42" width="9.33203125" style="231" customWidth="1"/>
    <col min="43" max="43" width="11.109375" style="123" bestFit="1" customWidth="1"/>
    <col min="44" max="44" width="11.109375" style="125" bestFit="1" customWidth="1"/>
    <col min="45" max="45" width="11.109375" style="123" bestFit="1" customWidth="1"/>
    <col min="46" max="46" width="7.33203125" style="124" customWidth="1"/>
    <col min="47" max="49" width="13.5546875" customWidth="1"/>
    <col min="50" max="50" width="13" style="227" hidden="1" customWidth="1"/>
    <col min="51" max="16384" width="8.88671875" style="227"/>
  </cols>
  <sheetData>
    <row r="1" spans="1:50" s="114" customFormat="1" ht="15" hidden="1" x14ac:dyDescent="0.25">
      <c r="A1" s="113">
        <v>1</v>
      </c>
      <c r="B1" s="113">
        <v>2</v>
      </c>
      <c r="C1" s="113">
        <v>3</v>
      </c>
      <c r="D1" s="113">
        <v>4</v>
      </c>
      <c r="E1" s="113">
        <v>5</v>
      </c>
      <c r="F1" s="113">
        <v>6</v>
      </c>
      <c r="G1" s="113">
        <v>7</v>
      </c>
      <c r="H1" s="113">
        <v>8</v>
      </c>
      <c r="I1" s="118">
        <v>9</v>
      </c>
      <c r="J1" s="113">
        <v>10</v>
      </c>
      <c r="K1" s="113">
        <v>11</v>
      </c>
      <c r="L1" s="113">
        <v>12</v>
      </c>
      <c r="M1" s="113">
        <v>13</v>
      </c>
      <c r="N1" s="113">
        <v>14</v>
      </c>
      <c r="O1" s="113">
        <v>15</v>
      </c>
      <c r="P1" s="113">
        <v>16</v>
      </c>
      <c r="Q1" s="113">
        <v>17</v>
      </c>
      <c r="R1" s="113">
        <v>18</v>
      </c>
      <c r="S1" s="113">
        <v>19</v>
      </c>
      <c r="T1" s="113">
        <v>20</v>
      </c>
      <c r="U1" s="113">
        <v>21</v>
      </c>
      <c r="V1" s="113">
        <v>22</v>
      </c>
      <c r="W1" s="113">
        <v>23</v>
      </c>
      <c r="X1" s="113">
        <v>24</v>
      </c>
      <c r="Y1" s="113">
        <v>25</v>
      </c>
      <c r="Z1" s="113">
        <v>26</v>
      </c>
      <c r="AA1" s="113">
        <v>27</v>
      </c>
      <c r="AB1" s="113">
        <v>28</v>
      </c>
      <c r="AC1" s="113">
        <v>29</v>
      </c>
      <c r="AD1" s="113">
        <v>30</v>
      </c>
      <c r="AE1" s="113">
        <v>31</v>
      </c>
      <c r="AF1" s="113">
        <v>32</v>
      </c>
      <c r="AG1" s="113">
        <v>33</v>
      </c>
      <c r="AH1" s="113">
        <v>34</v>
      </c>
      <c r="AI1" s="113">
        <v>35</v>
      </c>
      <c r="AJ1" s="113">
        <v>36</v>
      </c>
      <c r="AK1" s="113">
        <v>37</v>
      </c>
      <c r="AL1" s="113">
        <v>38</v>
      </c>
      <c r="AM1" s="113">
        <v>39</v>
      </c>
      <c r="AN1" s="113">
        <v>40</v>
      </c>
      <c r="AO1" s="113">
        <v>41</v>
      </c>
      <c r="AP1" s="113">
        <v>42</v>
      </c>
      <c r="AQ1" s="113">
        <v>43</v>
      </c>
      <c r="AR1" s="113">
        <v>44</v>
      </c>
      <c r="AS1" s="113">
        <v>45</v>
      </c>
      <c r="AT1" s="113">
        <v>46</v>
      </c>
      <c r="AU1" s="113"/>
      <c r="AV1" s="113"/>
      <c r="AW1" s="113"/>
    </row>
    <row r="2" spans="1:50" s="114" customFormat="1" ht="15" hidden="1" x14ac:dyDescent="0.25">
      <c r="A2" s="208"/>
      <c r="B2" s="113"/>
      <c r="C2" s="113"/>
      <c r="D2" s="113"/>
      <c r="E2" s="113"/>
      <c r="F2" s="113"/>
      <c r="G2" s="113"/>
      <c r="H2" s="208"/>
      <c r="I2" s="209"/>
      <c r="J2" s="208"/>
      <c r="K2" s="113" t="s">
        <v>480</v>
      </c>
      <c r="L2" s="208"/>
      <c r="M2" s="208"/>
      <c r="N2" s="208"/>
      <c r="O2" s="208"/>
      <c r="P2" s="208"/>
      <c r="Q2" s="208"/>
      <c r="R2" s="208"/>
      <c r="S2" s="208"/>
      <c r="T2" s="208"/>
      <c r="U2" s="208"/>
      <c r="V2" s="208"/>
      <c r="W2" s="208"/>
      <c r="X2" s="208"/>
      <c r="Y2" s="208"/>
      <c r="Z2" s="208"/>
      <c r="AA2" s="113">
        <f>'Accepted Plan'!L2</f>
        <v>10</v>
      </c>
      <c r="AB2" s="113">
        <f>'Accepted Plan'!M2</f>
        <v>11</v>
      </c>
      <c r="AC2" s="113">
        <f>'Accepted Plan'!N2</f>
        <v>12</v>
      </c>
      <c r="AD2" s="113">
        <f>'Accepted Plan'!O2</f>
        <v>13</v>
      </c>
      <c r="AE2" s="113">
        <f>'Accepted Plan'!P2</f>
        <v>14</v>
      </c>
      <c r="AF2" s="113">
        <f>'Accepted Plan'!Q2</f>
        <v>15</v>
      </c>
      <c r="AG2" s="113">
        <f>'Accepted Plan'!R2</f>
        <v>16</v>
      </c>
      <c r="AH2" s="113">
        <f>'Accepted Plan'!S2</f>
        <v>17</v>
      </c>
      <c r="AI2" s="113">
        <f>'Accepted Plan'!T2</f>
        <v>18</v>
      </c>
      <c r="AJ2" s="113">
        <f>'Accepted Plan'!U2</f>
        <v>19</v>
      </c>
      <c r="AK2" s="113">
        <f>'Accepted Plan'!V2</f>
        <v>20</v>
      </c>
      <c r="AL2" s="113">
        <f>'Accepted Plan'!W2</f>
        <v>21</v>
      </c>
      <c r="AM2" s="113">
        <f>'Accepted Plan'!X2</f>
        <v>22</v>
      </c>
      <c r="AN2" s="113">
        <f>'Accepted Plan'!Y2</f>
        <v>23</v>
      </c>
      <c r="AO2" s="113">
        <f>'Accepted Plan'!Z2</f>
        <v>24</v>
      </c>
      <c r="AP2" s="113">
        <f>'Accepted Plan'!AA2</f>
        <v>25</v>
      </c>
      <c r="AQ2" s="113">
        <v>26</v>
      </c>
      <c r="AR2" s="113">
        <v>27</v>
      </c>
      <c r="AS2" s="113">
        <v>28</v>
      </c>
      <c r="AT2" s="113">
        <v>29</v>
      </c>
      <c r="AU2" s="113"/>
      <c r="AV2" s="113"/>
      <c r="AW2" s="113"/>
    </row>
    <row r="3" spans="1:50" s="114" customFormat="1" ht="15" hidden="1" x14ac:dyDescent="0.25">
      <c r="A3" s="208"/>
      <c r="B3" s="113"/>
      <c r="C3" s="113"/>
      <c r="D3" s="113"/>
      <c r="E3" s="113"/>
      <c r="F3" s="113"/>
      <c r="G3" s="113"/>
      <c r="H3" s="208"/>
      <c r="I3" s="209"/>
      <c r="J3" s="208"/>
      <c r="K3" s="113" t="s">
        <v>165</v>
      </c>
      <c r="L3" s="208"/>
      <c r="M3" s="208"/>
      <c r="N3" s="208"/>
      <c r="O3" s="208"/>
      <c r="P3" s="208"/>
      <c r="Q3" s="208"/>
      <c r="R3" s="208"/>
      <c r="S3" s="208"/>
      <c r="T3" s="208"/>
      <c r="U3" s="208"/>
      <c r="V3" s="208"/>
      <c r="W3" s="208"/>
      <c r="X3" s="208"/>
      <c r="Y3" s="208"/>
      <c r="Z3" s="208"/>
      <c r="AA3" s="113">
        <f>'Accepted Plan'!BW2</f>
        <v>73</v>
      </c>
      <c r="AB3" s="113">
        <f>'Accepted Plan'!BX2</f>
        <v>74</v>
      </c>
      <c r="AC3" s="113">
        <f>'Accepted Plan'!BY2</f>
        <v>75</v>
      </c>
      <c r="AD3" s="113">
        <f>'Accepted Plan'!BZ2</f>
        <v>76</v>
      </c>
      <c r="AE3" s="113">
        <f>'Accepted Plan'!CA2</f>
        <v>77</v>
      </c>
      <c r="AF3" s="113">
        <f>'Accepted Plan'!CB2</f>
        <v>78</v>
      </c>
      <c r="AG3" s="113">
        <f>'Accepted Plan'!CC2</f>
        <v>79</v>
      </c>
      <c r="AH3" s="113">
        <f>'Accepted Plan'!CD2</f>
        <v>80</v>
      </c>
      <c r="AI3" s="113">
        <f>'Accepted Plan'!CE2</f>
        <v>81</v>
      </c>
      <c r="AJ3" s="113">
        <f>'Accepted Plan'!CF2</f>
        <v>82</v>
      </c>
      <c r="AK3" s="113">
        <f>'Accepted Plan'!CG2</f>
        <v>83</v>
      </c>
      <c r="AL3" s="113">
        <f>'Accepted Plan'!CH2</f>
        <v>84</v>
      </c>
      <c r="AM3" s="113">
        <f>'Accepted Plan'!CI2</f>
        <v>85</v>
      </c>
      <c r="AN3" s="113">
        <f>'Accepted Plan'!CJ2</f>
        <v>86</v>
      </c>
      <c r="AO3" s="113">
        <f>'Accepted Plan'!CK2</f>
        <v>87</v>
      </c>
      <c r="AP3" s="113">
        <f>'Accepted Plan'!CL2</f>
        <v>88</v>
      </c>
      <c r="AQ3" s="113">
        <v>89</v>
      </c>
      <c r="AR3" s="113">
        <v>90</v>
      </c>
      <c r="AS3" s="113">
        <v>91</v>
      </c>
      <c r="AT3" s="113">
        <v>92</v>
      </c>
      <c r="AU3" s="113"/>
      <c r="AV3" s="113"/>
      <c r="AW3" s="113"/>
    </row>
    <row r="4" spans="1:50" s="226" customFormat="1" ht="46.5" customHeight="1" x14ac:dyDescent="0.2">
      <c r="A4" s="94" t="s">
        <v>194</v>
      </c>
      <c r="B4" s="220" t="s">
        <v>0</v>
      </c>
      <c r="C4" s="221" t="s">
        <v>159</v>
      </c>
      <c r="D4" s="221" t="s">
        <v>11</v>
      </c>
      <c r="E4" s="222" t="s">
        <v>13</v>
      </c>
      <c r="F4" s="222" t="s">
        <v>163</v>
      </c>
      <c r="G4" s="223" t="s">
        <v>142</v>
      </c>
      <c r="H4" s="95" t="s">
        <v>25</v>
      </c>
      <c r="I4" s="119" t="s">
        <v>157</v>
      </c>
      <c r="J4" s="95" t="s">
        <v>158</v>
      </c>
      <c r="K4" s="224" t="s">
        <v>149</v>
      </c>
      <c r="L4" s="96" t="s">
        <v>273</v>
      </c>
      <c r="M4" s="96" t="s">
        <v>272</v>
      </c>
      <c r="N4" s="96" t="s">
        <v>270</v>
      </c>
      <c r="O4" s="96" t="s">
        <v>271</v>
      </c>
      <c r="P4" s="96" t="s">
        <v>258</v>
      </c>
      <c r="Q4" s="96" t="s">
        <v>269</v>
      </c>
      <c r="R4" s="96" t="s">
        <v>268</v>
      </c>
      <c r="S4" s="96" t="s">
        <v>267</v>
      </c>
      <c r="T4" s="96" t="s">
        <v>218</v>
      </c>
      <c r="U4" s="96" t="s">
        <v>263</v>
      </c>
      <c r="V4" s="96" t="s">
        <v>7</v>
      </c>
      <c r="W4" s="96" t="s">
        <v>1</v>
      </c>
      <c r="X4" s="96" t="s">
        <v>2</v>
      </c>
      <c r="Y4" s="96" t="s">
        <v>3</v>
      </c>
      <c r="Z4" s="96" t="s">
        <v>152</v>
      </c>
      <c r="AA4" s="117" t="s">
        <v>30</v>
      </c>
      <c r="AB4" s="117" t="s">
        <v>31</v>
      </c>
      <c r="AC4" s="225" t="s">
        <v>193</v>
      </c>
      <c r="AD4" s="225" t="s">
        <v>219</v>
      </c>
      <c r="AE4" s="224" t="s">
        <v>220</v>
      </c>
      <c r="AF4" s="224" t="s">
        <v>275</v>
      </c>
      <c r="AG4" s="224" t="s">
        <v>279</v>
      </c>
      <c r="AH4" s="224" t="s">
        <v>280</v>
      </c>
      <c r="AI4" s="242" t="s">
        <v>281</v>
      </c>
      <c r="AJ4" s="224" t="s">
        <v>286</v>
      </c>
      <c r="AK4" s="224" t="s">
        <v>308</v>
      </c>
      <c r="AL4" s="224" t="s">
        <v>309</v>
      </c>
      <c r="AM4" s="224" t="s">
        <v>310</v>
      </c>
      <c r="AN4" s="224" t="s">
        <v>311</v>
      </c>
      <c r="AO4" s="224" t="s">
        <v>312</v>
      </c>
      <c r="AP4" s="224" t="s">
        <v>502</v>
      </c>
      <c r="AQ4" s="96" t="s">
        <v>503</v>
      </c>
      <c r="AR4" s="96" t="s">
        <v>504</v>
      </c>
      <c r="AS4" s="96" t="s">
        <v>505</v>
      </c>
      <c r="AT4" s="96" t="s">
        <v>506</v>
      </c>
      <c r="AU4"/>
      <c r="AV4"/>
      <c r="AW4"/>
    </row>
    <row r="5" spans="1:50" s="98" customFormat="1" ht="16.5" hidden="1" customHeight="1" x14ac:dyDescent="0.25">
      <c r="A5" s="177" t="str">
        <f t="shared" ref="A5:A68" si="0">CONCATENATE(B5,"P")</f>
        <v>176000613P</v>
      </c>
      <c r="B5" s="177">
        <v>176000613</v>
      </c>
      <c r="C5" s="177" t="str">
        <f t="shared" ref="C5:C8" ca="1" si="1">VLOOKUP($B5,AcceptedPlanRange,2,0)</f>
        <v>QUATTRO MICRO GC-MS/MS</v>
      </c>
      <c r="D5" s="177" t="str">
        <f t="shared" ref="D5:D8" ca="1" si="2">VLOOKUP($B5,AcceptedPlanRange,3,0)</f>
        <v>MAN (UK50)</v>
      </c>
      <c r="E5" s="97">
        <v>0</v>
      </c>
      <c r="F5" s="177" t="str">
        <f t="shared" ref="F5:F8" ca="1" si="3">VLOOKUP($B5,AcceptedPlanRange,4,0)</f>
        <v>MS</v>
      </c>
      <c r="G5" s="177" t="str">
        <f t="shared" ref="G5:G9" ca="1" si="4">VLOOKUP($B5,AcceptedPlanRange,5,0)</f>
        <v>GC-MS</v>
      </c>
      <c r="H5" s="177" t="str">
        <f t="shared" ref="H5:H8" ca="1" si="5">VLOOKUP($B5,AcceptedPlanRange,6,0)</f>
        <v>GC-MS</v>
      </c>
      <c r="I5" s="201">
        <f t="shared" ref="I5:I8" ca="1" si="6">VLOOKUP($B5,AcceptedPlanRange,7,0)</f>
        <v>71227.42</v>
      </c>
      <c r="J5" s="100" t="str">
        <f t="shared" ref="J5:J8" ca="1" si="7">VLOOKUP($B5,AcceptedPlanRange,8,0)</f>
        <v>Stephen Connor</v>
      </c>
      <c r="K5" s="142" t="s">
        <v>6</v>
      </c>
      <c r="L5" s="103"/>
      <c r="M5" s="103"/>
      <c r="N5" s="103"/>
      <c r="O5" s="103"/>
      <c r="P5" s="102"/>
      <c r="Q5" s="103"/>
      <c r="R5" s="103"/>
      <c r="S5" s="103"/>
      <c r="T5" s="103"/>
      <c r="U5" s="102"/>
      <c r="V5" s="104"/>
      <c r="W5" s="104"/>
      <c r="X5" s="104">
        <v>7</v>
      </c>
      <c r="Y5" s="126">
        <v>0</v>
      </c>
      <c r="Z5" s="101">
        <v>7</v>
      </c>
      <c r="AA5" s="126">
        <v>0</v>
      </c>
      <c r="AB5" s="126">
        <v>0</v>
      </c>
      <c r="AC5" s="126">
        <v>0</v>
      </c>
      <c r="AD5" s="126">
        <v>0</v>
      </c>
      <c r="AE5" s="121">
        <v>0</v>
      </c>
      <c r="AF5" s="122">
        <v>0</v>
      </c>
      <c r="AG5" s="122">
        <v>0</v>
      </c>
      <c r="AH5" s="122">
        <v>0</v>
      </c>
      <c r="AI5" s="122">
        <v>0</v>
      </c>
      <c r="AJ5" s="121">
        <f t="shared" ref="AJ5:AJ46" si="8">SUBTOTAL(9,AF5:AI5)</f>
        <v>0</v>
      </c>
      <c r="AK5" s="122">
        <v>0</v>
      </c>
      <c r="AL5" s="122">
        <v>0</v>
      </c>
      <c r="AM5" s="122">
        <v>0</v>
      </c>
      <c r="AN5" s="122">
        <v>0</v>
      </c>
      <c r="AO5" s="121">
        <f t="shared" ref="AO5:AO51" si="9">SUBTOTAL(9,AK5:AN5)</f>
        <v>0</v>
      </c>
      <c r="AP5" s="122">
        <v>0</v>
      </c>
      <c r="AQ5" s="122">
        <v>0</v>
      </c>
      <c r="AR5" s="122">
        <v>0</v>
      </c>
      <c r="AS5" s="122">
        <v>0</v>
      </c>
      <c r="AT5" s="121">
        <f t="shared" ref="AT5:AT68" si="10">SUBTOTAL(9,AP5:AS5)</f>
        <v>0</v>
      </c>
      <c r="AU5"/>
      <c r="AV5"/>
      <c r="AW5"/>
    </row>
    <row r="6" spans="1:50" s="98" customFormat="1" ht="16.5" hidden="1" customHeight="1" x14ac:dyDescent="0.25">
      <c r="A6" s="177" t="str">
        <f t="shared" si="0"/>
        <v>176000851P</v>
      </c>
      <c r="B6" s="177">
        <v>176000851</v>
      </c>
      <c r="C6" s="177" t="str">
        <f t="shared" ca="1" si="1"/>
        <v>AutoSpec Premier</v>
      </c>
      <c r="D6" s="177" t="str">
        <f t="shared" ca="1" si="2"/>
        <v>MAN (UK50)</v>
      </c>
      <c r="E6" s="97">
        <v>0</v>
      </c>
      <c r="F6" s="177" t="str">
        <f t="shared" ca="1" si="3"/>
        <v>MS</v>
      </c>
      <c r="G6" s="177" t="str">
        <f t="shared" ca="1" si="4"/>
        <v>GC-MS</v>
      </c>
      <c r="H6" s="177" t="str">
        <f t="shared" ca="1" si="5"/>
        <v>GC-MS</v>
      </c>
      <c r="I6" s="201">
        <f t="shared" ca="1" si="6"/>
        <v>166042.37</v>
      </c>
      <c r="J6" s="100" t="str">
        <f t="shared" ca="1" si="7"/>
        <v>Stephen Connor</v>
      </c>
      <c r="K6" s="142" t="s">
        <v>6</v>
      </c>
      <c r="L6" s="103"/>
      <c r="M6" s="103"/>
      <c r="N6" s="103"/>
      <c r="O6" s="103"/>
      <c r="P6" s="102"/>
      <c r="Q6" s="103"/>
      <c r="R6" s="103"/>
      <c r="S6" s="103"/>
      <c r="T6" s="103"/>
      <c r="U6" s="102"/>
      <c r="V6" s="104"/>
      <c r="W6" s="104"/>
      <c r="X6" s="104">
        <v>5</v>
      </c>
      <c r="Y6" s="126">
        <v>4</v>
      </c>
      <c r="Z6" s="101">
        <v>9</v>
      </c>
      <c r="AA6" s="126">
        <v>4</v>
      </c>
      <c r="AB6" s="126">
        <v>5</v>
      </c>
      <c r="AC6" s="126">
        <v>7</v>
      </c>
      <c r="AD6" s="126">
        <v>6</v>
      </c>
      <c r="AE6" s="121">
        <v>22</v>
      </c>
      <c r="AF6" s="122">
        <v>7</v>
      </c>
      <c r="AG6" s="122">
        <v>5</v>
      </c>
      <c r="AH6" s="122">
        <v>4</v>
      </c>
      <c r="AI6" s="122">
        <v>5</v>
      </c>
      <c r="AJ6" s="121">
        <f t="shared" si="8"/>
        <v>0</v>
      </c>
      <c r="AK6" s="122">
        <v>4</v>
      </c>
      <c r="AL6" s="122">
        <v>4</v>
      </c>
      <c r="AM6" s="122">
        <v>4</v>
      </c>
      <c r="AN6" s="122">
        <v>4</v>
      </c>
      <c r="AO6" s="121">
        <f t="shared" si="9"/>
        <v>0</v>
      </c>
      <c r="AP6" s="122">
        <v>0</v>
      </c>
      <c r="AQ6" s="122">
        <v>0</v>
      </c>
      <c r="AR6" s="122">
        <v>0</v>
      </c>
      <c r="AS6" s="122">
        <v>0</v>
      </c>
      <c r="AT6" s="121">
        <f t="shared" si="10"/>
        <v>0</v>
      </c>
      <c r="AU6"/>
      <c r="AV6"/>
      <c r="AW6"/>
    </row>
    <row r="7" spans="1:50" s="98" customFormat="1" ht="15.75" hidden="1" customHeight="1" x14ac:dyDescent="0.25">
      <c r="A7" s="177" t="str">
        <f t="shared" si="0"/>
        <v>176000972P</v>
      </c>
      <c r="B7" s="177">
        <v>176000972</v>
      </c>
      <c r="C7" s="177" t="str">
        <f t="shared" ca="1" si="1"/>
        <v>GCT Premier Instrument</v>
      </c>
      <c r="D7" s="177" t="str">
        <f t="shared" ca="1" si="2"/>
        <v>MAN (UK50)</v>
      </c>
      <c r="E7" s="97">
        <v>0</v>
      </c>
      <c r="F7" s="177" t="str">
        <f t="shared" ca="1" si="3"/>
        <v>MS</v>
      </c>
      <c r="G7" s="177" t="str">
        <f t="shared" ca="1" si="4"/>
        <v>GC-MS</v>
      </c>
      <c r="H7" s="177" t="str">
        <f t="shared" ca="1" si="5"/>
        <v>GC-MS</v>
      </c>
      <c r="I7" s="201">
        <f t="shared" ca="1" si="6"/>
        <v>0</v>
      </c>
      <c r="J7" s="100" t="str">
        <f t="shared" ca="1" si="7"/>
        <v>Stephen Connor</v>
      </c>
      <c r="K7" s="142" t="s">
        <v>6</v>
      </c>
      <c r="L7" s="103"/>
      <c r="M7" s="103"/>
      <c r="N7" s="103"/>
      <c r="O7" s="103"/>
      <c r="P7" s="102"/>
      <c r="Q7" s="103"/>
      <c r="R7" s="103"/>
      <c r="S7" s="103"/>
      <c r="T7" s="103"/>
      <c r="U7" s="102"/>
      <c r="V7" s="104"/>
      <c r="W7" s="104"/>
      <c r="X7" s="104">
        <v>3</v>
      </c>
      <c r="Y7" s="126">
        <v>3</v>
      </c>
      <c r="Z7" s="101">
        <v>6</v>
      </c>
      <c r="AA7" s="126">
        <v>4</v>
      </c>
      <c r="AB7" s="126">
        <v>2</v>
      </c>
      <c r="AC7" s="126">
        <v>0</v>
      </c>
      <c r="AD7" s="126">
        <v>0</v>
      </c>
      <c r="AE7" s="121">
        <v>6</v>
      </c>
      <c r="AF7" s="122">
        <v>0</v>
      </c>
      <c r="AG7" s="122">
        <v>0</v>
      </c>
      <c r="AH7" s="122">
        <v>0</v>
      </c>
      <c r="AI7" s="122">
        <v>0</v>
      </c>
      <c r="AJ7" s="121">
        <f t="shared" si="8"/>
        <v>0</v>
      </c>
      <c r="AK7" s="122">
        <v>0</v>
      </c>
      <c r="AL7" s="122">
        <v>0</v>
      </c>
      <c r="AM7" s="122">
        <v>0</v>
      </c>
      <c r="AN7" s="122">
        <v>0</v>
      </c>
      <c r="AO7" s="121">
        <f t="shared" si="9"/>
        <v>0</v>
      </c>
      <c r="AP7" s="122">
        <v>0</v>
      </c>
      <c r="AQ7" s="122">
        <v>0</v>
      </c>
      <c r="AR7" s="122">
        <v>0</v>
      </c>
      <c r="AS7" s="122">
        <v>0</v>
      </c>
      <c r="AT7" s="121">
        <f t="shared" si="10"/>
        <v>0</v>
      </c>
      <c r="AU7"/>
      <c r="AV7"/>
      <c r="AW7"/>
    </row>
    <row r="8" spans="1:50" s="98" customFormat="1" ht="15.75" customHeight="1" x14ac:dyDescent="0.25">
      <c r="A8" s="177" t="str">
        <f t="shared" si="0"/>
        <v>186000321P</v>
      </c>
      <c r="B8" s="177">
        <v>186000321</v>
      </c>
      <c r="C8" s="177" t="str">
        <f t="shared" ca="1" si="1"/>
        <v>ASSY, POST COLUMN REACTION MODULE</v>
      </c>
      <c r="D8" s="177" t="str">
        <f t="shared" ca="1" si="2"/>
        <v>MIL (US31)</v>
      </c>
      <c r="E8" s="97"/>
      <c r="F8" s="177" t="str">
        <f t="shared" ca="1" si="3"/>
        <v>LC</v>
      </c>
      <c r="G8" s="177" t="str">
        <f t="shared" ca="1" si="4"/>
        <v>Legacy LC</v>
      </c>
      <c r="H8" s="177" t="str">
        <f t="shared" ca="1" si="5"/>
        <v>Accessories</v>
      </c>
      <c r="I8" s="201">
        <f t="shared" ca="1" si="6"/>
        <v>1520.17</v>
      </c>
      <c r="J8" s="100" t="str">
        <f t="shared" ca="1" si="7"/>
        <v>Sharon Bibbo</v>
      </c>
      <c r="K8" s="142" t="s">
        <v>6</v>
      </c>
      <c r="L8" s="103"/>
      <c r="M8" s="103"/>
      <c r="N8" s="103"/>
      <c r="O8" s="103"/>
      <c r="P8" s="102"/>
      <c r="Q8" s="103"/>
      <c r="R8" s="103"/>
      <c r="S8" s="103"/>
      <c r="T8" s="103"/>
      <c r="U8" s="102"/>
      <c r="V8" s="104"/>
      <c r="W8" s="104"/>
      <c r="X8" s="104"/>
      <c r="Y8" s="126">
        <v>17</v>
      </c>
      <c r="Z8" s="101">
        <v>17</v>
      </c>
      <c r="AA8" s="126">
        <v>36</v>
      </c>
      <c r="AB8" s="126">
        <v>49</v>
      </c>
      <c r="AC8" s="126">
        <v>34</v>
      </c>
      <c r="AD8" s="126">
        <v>54</v>
      </c>
      <c r="AE8" s="121">
        <v>173</v>
      </c>
      <c r="AF8" s="122">
        <v>40</v>
      </c>
      <c r="AG8" s="122">
        <v>35</v>
      </c>
      <c r="AH8" s="122">
        <v>35</v>
      </c>
      <c r="AI8" s="122">
        <v>20</v>
      </c>
      <c r="AJ8" s="121">
        <f t="shared" si="8"/>
        <v>130</v>
      </c>
      <c r="AK8" s="122">
        <v>25</v>
      </c>
      <c r="AL8" s="122">
        <v>30</v>
      </c>
      <c r="AM8" s="122">
        <v>30</v>
      </c>
      <c r="AN8" s="122">
        <v>35</v>
      </c>
      <c r="AO8" s="121">
        <f t="shared" si="9"/>
        <v>120</v>
      </c>
      <c r="AP8" s="122">
        <v>20</v>
      </c>
      <c r="AQ8" s="122">
        <v>38</v>
      </c>
      <c r="AR8" s="122">
        <v>0</v>
      </c>
      <c r="AS8" s="122">
        <v>0</v>
      </c>
      <c r="AT8" s="121">
        <f t="shared" si="10"/>
        <v>58</v>
      </c>
      <c r="AU8"/>
      <c r="AV8"/>
      <c r="AW8"/>
    </row>
    <row r="9" spans="1:50" s="98" customFormat="1" ht="15" customHeight="1" x14ac:dyDescent="0.25">
      <c r="A9" s="177" t="str">
        <f t="shared" si="0"/>
        <v>186000872P</v>
      </c>
      <c r="B9" s="177">
        <v>186000872</v>
      </c>
      <c r="C9" s="177" t="str">
        <f t="shared" ref="C9:C13" ca="1" si="11">VLOOKUP($B9,AcceptedPlanRange,2,0)</f>
        <v>KIT, 7725I MANUAL INJECTOR,1500 SERIES</v>
      </c>
      <c r="D9" s="177" t="str">
        <f t="shared" ref="D9:D13" ca="1" si="12">VLOOKUP($B9,AcceptedPlanRange,3,0)</f>
        <v>MIL (US31)</v>
      </c>
      <c r="E9" s="97"/>
      <c r="F9" s="177" t="str">
        <f t="shared" ref="F9:F13" ca="1" si="13">VLOOKUP($B9,AcceptedPlanRange,4,0)</f>
        <v>LC</v>
      </c>
      <c r="G9" s="177" t="str">
        <f t="shared" ca="1" si="4"/>
        <v>Legacy LC</v>
      </c>
      <c r="H9" s="177" t="str">
        <f t="shared" ref="H9:H13" ca="1" si="14">VLOOKUP($B9,AcceptedPlanRange,6,0)</f>
        <v>Accessories</v>
      </c>
      <c r="I9" s="201">
        <f t="shared" ref="I9:I13" ca="1" si="15">VLOOKUP($B9,AcceptedPlanRange,7,0)</f>
        <v>478.46</v>
      </c>
      <c r="J9" s="100" t="str">
        <f t="shared" ref="J9:J13" ca="1" si="16">VLOOKUP($B9,AcceptedPlanRange,8,0)</f>
        <v>Paul Brusco</v>
      </c>
      <c r="K9" s="142" t="s">
        <v>6</v>
      </c>
      <c r="L9" s="103"/>
      <c r="M9" s="103"/>
      <c r="N9" s="103"/>
      <c r="O9" s="103"/>
      <c r="P9" s="102"/>
      <c r="Q9" s="103"/>
      <c r="R9" s="103"/>
      <c r="S9" s="103"/>
      <c r="T9" s="103"/>
      <c r="U9" s="102"/>
      <c r="V9" s="104"/>
      <c r="W9" s="104"/>
      <c r="X9" s="104"/>
      <c r="Y9" s="126">
        <v>65</v>
      </c>
      <c r="Z9" s="101">
        <v>65</v>
      </c>
      <c r="AA9" s="126">
        <v>55</v>
      </c>
      <c r="AB9" s="126">
        <v>90</v>
      </c>
      <c r="AC9" s="126">
        <v>50</v>
      </c>
      <c r="AD9" s="126">
        <v>120</v>
      </c>
      <c r="AE9" s="121">
        <v>315</v>
      </c>
      <c r="AF9" s="122">
        <v>40</v>
      </c>
      <c r="AG9" s="122">
        <v>60</v>
      </c>
      <c r="AH9" s="122">
        <v>45</v>
      </c>
      <c r="AI9" s="122">
        <v>40</v>
      </c>
      <c r="AJ9" s="121">
        <f t="shared" si="8"/>
        <v>185</v>
      </c>
      <c r="AK9" s="122">
        <v>45</v>
      </c>
      <c r="AL9" s="122">
        <v>50</v>
      </c>
      <c r="AM9" s="122">
        <v>50</v>
      </c>
      <c r="AN9" s="122">
        <v>55</v>
      </c>
      <c r="AO9" s="121">
        <f t="shared" si="9"/>
        <v>200</v>
      </c>
      <c r="AP9" s="122">
        <v>50</v>
      </c>
      <c r="AQ9" s="122">
        <v>55</v>
      </c>
      <c r="AR9" s="122">
        <v>0</v>
      </c>
      <c r="AS9" s="122">
        <v>0</v>
      </c>
      <c r="AT9" s="121">
        <f t="shared" si="10"/>
        <v>105</v>
      </c>
      <c r="AU9"/>
      <c r="AV9"/>
      <c r="AW9"/>
      <c r="AX9" s="237"/>
    </row>
    <row r="10" spans="1:50" s="98" customFormat="1" ht="15" hidden="1" customHeight="1" x14ac:dyDescent="0.25">
      <c r="A10" s="177" t="str">
        <f t="shared" si="0"/>
        <v>186001500P</v>
      </c>
      <c r="B10" s="177">
        <v>186001500</v>
      </c>
      <c r="C10" s="177" t="str">
        <f t="shared" ca="1" si="11"/>
        <v>1500 COLUMN HEATER</v>
      </c>
      <c r="D10" s="177" t="str">
        <f t="shared" ca="1" si="12"/>
        <v>WPPL (SG20)</v>
      </c>
      <c r="E10" s="97"/>
      <c r="F10" s="177" t="str">
        <f t="shared" ca="1" si="13"/>
        <v>LC</v>
      </c>
      <c r="G10" s="177" t="str">
        <f t="shared" ref="G10:G13" ca="1" si="17">VLOOKUP($B10,AcceptedPlanRange,5,0)</f>
        <v>Legacy LC</v>
      </c>
      <c r="H10" s="177" t="str">
        <f t="shared" ca="1" si="14"/>
        <v>Accessories</v>
      </c>
      <c r="I10" s="201">
        <f t="shared" ca="1" si="15"/>
        <v>774.9</v>
      </c>
      <c r="J10" s="100" t="str">
        <f t="shared" ca="1" si="16"/>
        <v>Ee Ling Lim</v>
      </c>
      <c r="K10" s="142" t="s">
        <v>6</v>
      </c>
      <c r="L10" s="103"/>
      <c r="M10" s="103"/>
      <c r="N10" s="103"/>
      <c r="O10" s="103"/>
      <c r="P10" s="102"/>
      <c r="Q10" s="103"/>
      <c r="R10" s="103"/>
      <c r="S10" s="103"/>
      <c r="T10" s="103"/>
      <c r="U10" s="102"/>
      <c r="V10" s="104"/>
      <c r="W10" s="104"/>
      <c r="X10" s="104"/>
      <c r="Y10" s="126">
        <v>112</v>
      </c>
      <c r="Z10" s="101">
        <v>112</v>
      </c>
      <c r="AA10" s="126">
        <v>60</v>
      </c>
      <c r="AB10" s="126">
        <v>80</v>
      </c>
      <c r="AC10" s="126">
        <v>90</v>
      </c>
      <c r="AD10" s="126">
        <v>80</v>
      </c>
      <c r="AE10" s="121">
        <v>310</v>
      </c>
      <c r="AF10" s="122">
        <v>30</v>
      </c>
      <c r="AG10" s="122">
        <v>32</v>
      </c>
      <c r="AH10" s="122">
        <v>38</v>
      </c>
      <c r="AI10" s="122">
        <v>30</v>
      </c>
      <c r="AJ10" s="121">
        <f t="shared" si="8"/>
        <v>0</v>
      </c>
      <c r="AK10" s="122">
        <v>60</v>
      </c>
      <c r="AL10" s="122">
        <v>55</v>
      </c>
      <c r="AM10" s="122">
        <v>50</v>
      </c>
      <c r="AN10" s="122">
        <v>55</v>
      </c>
      <c r="AO10" s="121">
        <f t="shared" si="9"/>
        <v>0</v>
      </c>
      <c r="AP10" s="122">
        <v>50</v>
      </c>
      <c r="AQ10" s="122">
        <v>60</v>
      </c>
      <c r="AR10" s="122">
        <v>0</v>
      </c>
      <c r="AS10" s="122">
        <v>0</v>
      </c>
      <c r="AT10" s="121">
        <f t="shared" si="10"/>
        <v>0</v>
      </c>
      <c r="AU10"/>
      <c r="AV10"/>
      <c r="AW10"/>
      <c r="AX10" s="237"/>
    </row>
    <row r="11" spans="1:50" s="98" customFormat="1" ht="15" hidden="1" customHeight="1" x14ac:dyDescent="0.25">
      <c r="A11" s="177" t="str">
        <f t="shared" si="0"/>
        <v>186001515P</v>
      </c>
      <c r="B11" s="177">
        <v>186001515</v>
      </c>
      <c r="C11" s="177" t="str">
        <f t="shared" ca="1" si="11"/>
        <v>1515 ISOCRATIC HPLC PUMP</v>
      </c>
      <c r="D11" s="177" t="str">
        <f t="shared" ca="1" si="12"/>
        <v>WPPL (SG20)</v>
      </c>
      <c r="E11" s="97"/>
      <c r="F11" s="177" t="str">
        <f t="shared" ca="1" si="13"/>
        <v>LC</v>
      </c>
      <c r="G11" s="177" t="str">
        <f t="shared" ca="1" si="17"/>
        <v>Legacy LC</v>
      </c>
      <c r="H11" s="177" t="str">
        <f t="shared" ca="1" si="14"/>
        <v>Pumps</v>
      </c>
      <c r="I11" s="201">
        <f t="shared" ca="1" si="15"/>
        <v>2646.3</v>
      </c>
      <c r="J11" s="100" t="str">
        <f t="shared" ca="1" si="16"/>
        <v>Ee Ling Lim</v>
      </c>
      <c r="K11" s="142" t="s">
        <v>6</v>
      </c>
      <c r="L11" s="103"/>
      <c r="M11" s="103"/>
      <c r="N11" s="103"/>
      <c r="O11" s="103"/>
      <c r="P11" s="102"/>
      <c r="Q11" s="103"/>
      <c r="R11" s="103"/>
      <c r="S11" s="103"/>
      <c r="T11" s="103"/>
      <c r="U11" s="102"/>
      <c r="V11" s="104"/>
      <c r="W11" s="104"/>
      <c r="X11" s="104"/>
      <c r="Y11" s="126">
        <v>41</v>
      </c>
      <c r="Z11" s="101">
        <v>41</v>
      </c>
      <c r="AA11" s="126">
        <v>25</v>
      </c>
      <c r="AB11" s="126">
        <v>49</v>
      </c>
      <c r="AC11" s="126">
        <v>40</v>
      </c>
      <c r="AD11" s="126">
        <v>55</v>
      </c>
      <c r="AE11" s="121">
        <v>169</v>
      </c>
      <c r="AF11" s="122">
        <v>30</v>
      </c>
      <c r="AG11" s="122">
        <v>50</v>
      </c>
      <c r="AH11" s="122">
        <v>40</v>
      </c>
      <c r="AI11" s="122">
        <v>30</v>
      </c>
      <c r="AJ11" s="121">
        <f t="shared" si="8"/>
        <v>0</v>
      </c>
      <c r="AK11" s="122">
        <v>30</v>
      </c>
      <c r="AL11" s="122">
        <v>30</v>
      </c>
      <c r="AM11" s="122">
        <v>20</v>
      </c>
      <c r="AN11" s="122">
        <v>25</v>
      </c>
      <c r="AO11" s="121">
        <f t="shared" si="9"/>
        <v>0</v>
      </c>
      <c r="AP11" s="122">
        <v>30</v>
      </c>
      <c r="AQ11" s="122">
        <v>42</v>
      </c>
      <c r="AR11" s="122">
        <v>0</v>
      </c>
      <c r="AS11" s="122">
        <v>0</v>
      </c>
      <c r="AT11" s="121">
        <f t="shared" si="10"/>
        <v>0</v>
      </c>
      <c r="AU11"/>
      <c r="AV11"/>
      <c r="AW11"/>
      <c r="AX11" s="237"/>
    </row>
    <row r="12" spans="1:50" s="98" customFormat="1" ht="16.5" hidden="1" customHeight="1" x14ac:dyDescent="0.25">
      <c r="A12" s="177" t="str">
        <f t="shared" si="0"/>
        <v>186001525P</v>
      </c>
      <c r="B12" s="177">
        <v>186001525</v>
      </c>
      <c r="C12" s="177" t="str">
        <f t="shared" ca="1" si="11"/>
        <v>1525 BINARY HPLC PUMP</v>
      </c>
      <c r="D12" s="177" t="str">
        <f t="shared" ca="1" si="12"/>
        <v>WPPL (SG20)</v>
      </c>
      <c r="E12" s="97"/>
      <c r="F12" s="177" t="str">
        <f t="shared" ca="1" si="13"/>
        <v>LC</v>
      </c>
      <c r="G12" s="177" t="str">
        <f t="shared" ca="1" si="17"/>
        <v>Legacy LC</v>
      </c>
      <c r="H12" s="177" t="str">
        <f t="shared" ca="1" si="14"/>
        <v>Pumps</v>
      </c>
      <c r="I12" s="201">
        <f t="shared" ca="1" si="15"/>
        <v>3658.17</v>
      </c>
      <c r="J12" s="100" t="str">
        <f t="shared" ca="1" si="16"/>
        <v>Ee Ling Lim</v>
      </c>
      <c r="K12" s="142" t="s">
        <v>6</v>
      </c>
      <c r="L12" s="103"/>
      <c r="M12" s="103"/>
      <c r="N12" s="103"/>
      <c r="O12" s="103"/>
      <c r="P12" s="102"/>
      <c r="Q12" s="103"/>
      <c r="R12" s="103"/>
      <c r="S12" s="103"/>
      <c r="T12" s="103"/>
      <c r="U12" s="102"/>
      <c r="V12" s="104"/>
      <c r="W12" s="104"/>
      <c r="X12" s="104"/>
      <c r="Y12" s="126">
        <v>100</v>
      </c>
      <c r="Z12" s="101">
        <v>100</v>
      </c>
      <c r="AA12" s="126">
        <v>95</v>
      </c>
      <c r="AB12" s="126">
        <v>100</v>
      </c>
      <c r="AC12" s="126">
        <v>120</v>
      </c>
      <c r="AD12" s="126">
        <v>80</v>
      </c>
      <c r="AE12" s="121">
        <v>395</v>
      </c>
      <c r="AF12" s="122">
        <v>60</v>
      </c>
      <c r="AG12" s="122">
        <v>90</v>
      </c>
      <c r="AH12" s="122">
        <v>70</v>
      </c>
      <c r="AI12" s="122">
        <v>55</v>
      </c>
      <c r="AJ12" s="121">
        <f t="shared" si="8"/>
        <v>0</v>
      </c>
      <c r="AK12" s="122">
        <v>70</v>
      </c>
      <c r="AL12" s="122">
        <v>70</v>
      </c>
      <c r="AM12" s="122">
        <v>65</v>
      </c>
      <c r="AN12" s="122">
        <v>70</v>
      </c>
      <c r="AO12" s="121">
        <f t="shared" si="9"/>
        <v>0</v>
      </c>
      <c r="AP12" s="122"/>
      <c r="AQ12" s="122">
        <v>0</v>
      </c>
      <c r="AR12" s="122">
        <v>0</v>
      </c>
      <c r="AS12" s="122">
        <v>0</v>
      </c>
      <c r="AT12" s="121">
        <f t="shared" si="10"/>
        <v>0</v>
      </c>
      <c r="AU12"/>
      <c r="AV12"/>
      <c r="AW12"/>
      <c r="AX12" s="237"/>
    </row>
    <row r="13" spans="1:50" s="98" customFormat="1" ht="15" hidden="1" customHeight="1" x14ac:dyDescent="0.25">
      <c r="A13" s="177" t="str">
        <f t="shared" si="0"/>
        <v>186001791P</v>
      </c>
      <c r="B13" s="177">
        <v>186001791</v>
      </c>
      <c r="C13" s="177" t="str">
        <f t="shared" ca="1" si="11"/>
        <v>ALLIANCE COL. HEATER COOLER</v>
      </c>
      <c r="D13" s="177" t="str">
        <f t="shared" ca="1" si="12"/>
        <v>WPPL (SG20)</v>
      </c>
      <c r="E13" s="97"/>
      <c r="F13" s="177" t="str">
        <f t="shared" ca="1" si="13"/>
        <v>LC</v>
      </c>
      <c r="G13" s="177" t="str">
        <f t="shared" ca="1" si="17"/>
        <v>Alliance</v>
      </c>
      <c r="H13" s="177" t="str">
        <f t="shared" ca="1" si="14"/>
        <v>Column Managers</v>
      </c>
      <c r="I13" s="201">
        <f t="shared" ca="1" si="15"/>
        <v>837.72</v>
      </c>
      <c r="J13" s="100" t="str">
        <f t="shared" ca="1" si="16"/>
        <v>Ee Ling Lim</v>
      </c>
      <c r="K13" s="142" t="s">
        <v>6</v>
      </c>
      <c r="L13" s="103"/>
      <c r="M13" s="103"/>
      <c r="N13" s="103"/>
      <c r="O13" s="103"/>
      <c r="P13" s="102"/>
      <c r="Q13" s="103"/>
      <c r="R13" s="103"/>
      <c r="S13" s="103"/>
      <c r="T13" s="103"/>
      <c r="U13" s="102"/>
      <c r="V13" s="104"/>
      <c r="W13" s="104"/>
      <c r="X13" s="104"/>
      <c r="Y13" s="126">
        <v>265</v>
      </c>
      <c r="Z13" s="101">
        <v>265</v>
      </c>
      <c r="AA13" s="126">
        <v>330</v>
      </c>
      <c r="AB13" s="126">
        <v>390</v>
      </c>
      <c r="AC13" s="126">
        <v>350</v>
      </c>
      <c r="AD13" s="126">
        <v>430</v>
      </c>
      <c r="AE13" s="121">
        <v>1500</v>
      </c>
      <c r="AF13" s="122">
        <v>185</v>
      </c>
      <c r="AG13" s="122">
        <v>20</v>
      </c>
      <c r="AH13" s="122">
        <v>30</v>
      </c>
      <c r="AI13" s="122">
        <v>30</v>
      </c>
      <c r="AJ13" s="121">
        <f t="shared" si="8"/>
        <v>0</v>
      </c>
      <c r="AK13" s="122">
        <v>40</v>
      </c>
      <c r="AL13" s="122">
        <v>40</v>
      </c>
      <c r="AM13" s="122">
        <v>35</v>
      </c>
      <c r="AN13" s="122">
        <v>35</v>
      </c>
      <c r="AO13" s="121">
        <f t="shared" si="9"/>
        <v>0</v>
      </c>
      <c r="AP13" s="122">
        <v>0</v>
      </c>
      <c r="AQ13" s="122">
        <v>0</v>
      </c>
      <c r="AR13" s="122">
        <v>0</v>
      </c>
      <c r="AS13" s="122">
        <v>0</v>
      </c>
      <c r="AT13" s="121">
        <f t="shared" si="10"/>
        <v>0</v>
      </c>
      <c r="AU13"/>
      <c r="AV13"/>
      <c r="AW13"/>
    </row>
    <row r="14" spans="1:50" s="98" customFormat="1" ht="15" hidden="1" customHeight="1" x14ac:dyDescent="0.25">
      <c r="A14" s="177" t="str">
        <f t="shared" si="0"/>
        <v>186001825P</v>
      </c>
      <c r="B14" s="177">
        <v>186001825</v>
      </c>
      <c r="C14" s="177" t="str">
        <f t="shared" ref="C14:C18" ca="1" si="18">VLOOKUP($B14,AcceptedPlanRange,2,0)</f>
        <v>1525µ Binary HPLC Pump w/Degasser</v>
      </c>
      <c r="D14" s="177" t="str">
        <f t="shared" ref="D14:D18" ca="1" si="19">VLOOKUP($B14,AcceptedPlanRange,3,0)</f>
        <v>WPPL (SG20)</v>
      </c>
      <c r="E14" s="97"/>
      <c r="F14" s="177" t="str">
        <f t="shared" ref="F14:F18" ca="1" si="20">VLOOKUP($B14,AcceptedPlanRange,4,0)</f>
        <v>LC</v>
      </c>
      <c r="G14" s="177" t="str">
        <f t="shared" ref="G14:G18" ca="1" si="21">VLOOKUP($B14,AcceptedPlanRange,5,0)</f>
        <v>Legacy LC</v>
      </c>
      <c r="H14" s="177" t="str">
        <f t="shared" ref="H14:H18" ca="1" si="22">VLOOKUP($B14,AcceptedPlanRange,6,0)</f>
        <v>Pumps</v>
      </c>
      <c r="I14" s="201">
        <f t="shared" ref="I14:I18" ca="1" si="23">VLOOKUP($B14,AcceptedPlanRange,7,0)</f>
        <v>6248.84</v>
      </c>
      <c r="J14" s="100" t="str">
        <f t="shared" ref="J14:J18" ca="1" si="24">VLOOKUP($B14,AcceptedPlanRange,8,0)</f>
        <v>Ee Ling Lim</v>
      </c>
      <c r="K14" s="142" t="s">
        <v>6</v>
      </c>
      <c r="L14" s="103"/>
      <c r="M14" s="103"/>
      <c r="N14" s="103"/>
      <c r="O14" s="103"/>
      <c r="P14" s="102"/>
      <c r="Q14" s="103"/>
      <c r="R14" s="103"/>
      <c r="S14" s="103"/>
      <c r="T14" s="103"/>
      <c r="U14" s="102"/>
      <c r="V14" s="104"/>
      <c r="W14" s="104"/>
      <c r="X14" s="104"/>
      <c r="Y14" s="126">
        <v>8</v>
      </c>
      <c r="Z14" s="101">
        <v>8</v>
      </c>
      <c r="AA14" s="126">
        <v>0</v>
      </c>
      <c r="AB14" s="126">
        <v>0</v>
      </c>
      <c r="AC14" s="126">
        <v>7</v>
      </c>
      <c r="AD14" s="126">
        <v>5</v>
      </c>
      <c r="AE14" s="121">
        <v>12</v>
      </c>
      <c r="AF14" s="122">
        <v>12</v>
      </c>
      <c r="AG14" s="122">
        <v>18</v>
      </c>
      <c r="AH14" s="122">
        <v>15</v>
      </c>
      <c r="AI14" s="122">
        <v>15</v>
      </c>
      <c r="AJ14" s="121">
        <f t="shared" si="8"/>
        <v>0</v>
      </c>
      <c r="AK14" s="122">
        <v>15</v>
      </c>
      <c r="AL14" s="122">
        <v>15</v>
      </c>
      <c r="AM14" s="122">
        <v>14</v>
      </c>
      <c r="AN14" s="122">
        <v>15</v>
      </c>
      <c r="AO14" s="121">
        <f t="shared" si="9"/>
        <v>0</v>
      </c>
      <c r="AP14" s="122">
        <v>12</v>
      </c>
      <c r="AQ14" s="122">
        <v>14</v>
      </c>
      <c r="AR14" s="122">
        <v>0</v>
      </c>
      <c r="AS14" s="122">
        <v>0</v>
      </c>
      <c r="AT14" s="121">
        <f t="shared" si="10"/>
        <v>0</v>
      </c>
      <c r="AU14"/>
      <c r="AV14"/>
      <c r="AW14"/>
      <c r="AX14" s="237"/>
    </row>
    <row r="15" spans="1:50" s="98" customFormat="1" ht="16.5" hidden="1" customHeight="1" x14ac:dyDescent="0.25">
      <c r="A15" s="177" t="str">
        <f t="shared" si="0"/>
        <v>186001863P</v>
      </c>
      <c r="B15" s="177">
        <v>186001863</v>
      </c>
      <c r="C15" s="177" t="str">
        <f t="shared" ca="1" si="18"/>
        <v>ALLIANCE COL.HEATER</v>
      </c>
      <c r="D15" s="177" t="str">
        <f t="shared" ca="1" si="19"/>
        <v>WPPL (SG20)</v>
      </c>
      <c r="E15" s="97"/>
      <c r="F15" s="177" t="str">
        <f t="shared" ca="1" si="20"/>
        <v>LC</v>
      </c>
      <c r="G15" s="177" t="str">
        <f t="shared" ca="1" si="21"/>
        <v>Alliance</v>
      </c>
      <c r="H15" s="177" t="str">
        <f t="shared" ca="1" si="22"/>
        <v>Column Managers</v>
      </c>
      <c r="I15" s="201">
        <f t="shared" ca="1" si="23"/>
        <v>544.73</v>
      </c>
      <c r="J15" s="100" t="str">
        <f t="shared" ca="1" si="24"/>
        <v>Ee Ling Lim</v>
      </c>
      <c r="K15" s="142" t="s">
        <v>6</v>
      </c>
      <c r="L15" s="103"/>
      <c r="M15" s="103"/>
      <c r="N15" s="103"/>
      <c r="O15" s="103"/>
      <c r="P15" s="102"/>
      <c r="Q15" s="103"/>
      <c r="R15" s="103"/>
      <c r="S15" s="103"/>
      <c r="T15" s="103"/>
      <c r="U15" s="102"/>
      <c r="V15" s="104"/>
      <c r="W15" s="104"/>
      <c r="X15" s="104"/>
      <c r="Y15" s="126">
        <v>420</v>
      </c>
      <c r="Z15" s="101">
        <v>420</v>
      </c>
      <c r="AA15" s="126">
        <v>440</v>
      </c>
      <c r="AB15" s="126">
        <v>530</v>
      </c>
      <c r="AC15" s="126">
        <v>420</v>
      </c>
      <c r="AD15" s="126">
        <v>560</v>
      </c>
      <c r="AE15" s="121">
        <v>1950</v>
      </c>
      <c r="AF15" s="122">
        <v>80</v>
      </c>
      <c r="AG15" s="122">
        <v>20</v>
      </c>
      <c r="AH15" s="122">
        <v>10</v>
      </c>
      <c r="AI15" s="122">
        <v>0</v>
      </c>
      <c r="AJ15" s="121">
        <f t="shared" si="8"/>
        <v>0</v>
      </c>
      <c r="AK15" s="122">
        <v>0</v>
      </c>
      <c r="AL15" s="122">
        <v>10</v>
      </c>
      <c r="AM15" s="122">
        <v>10</v>
      </c>
      <c r="AN15" s="122">
        <v>0</v>
      </c>
      <c r="AO15" s="121">
        <f t="shared" si="9"/>
        <v>0</v>
      </c>
      <c r="AP15" s="122">
        <v>10</v>
      </c>
      <c r="AQ15" s="122">
        <v>0</v>
      </c>
      <c r="AR15" s="122">
        <v>0</v>
      </c>
      <c r="AS15" s="122">
        <v>0</v>
      </c>
      <c r="AT15" s="121">
        <f t="shared" si="10"/>
        <v>0</v>
      </c>
      <c r="AU15"/>
      <c r="AV15"/>
      <c r="AW15"/>
    </row>
    <row r="16" spans="1:50" s="98" customFormat="1" ht="15.75" hidden="1" customHeight="1" x14ac:dyDescent="0.25">
      <c r="A16" s="177" t="str">
        <f t="shared" si="0"/>
        <v>186001878P</v>
      </c>
      <c r="B16" s="177">
        <v>186001878</v>
      </c>
      <c r="C16" s="177" t="str">
        <f t="shared" ca="1" si="18"/>
        <v>Waters Fraction Collector III</v>
      </c>
      <c r="D16" s="177" t="str">
        <f t="shared" ca="1" si="19"/>
        <v>OEM</v>
      </c>
      <c r="E16" s="97"/>
      <c r="F16" s="177" t="str">
        <f t="shared" ca="1" si="20"/>
        <v>LC</v>
      </c>
      <c r="G16" s="177" t="str">
        <f t="shared" ca="1" si="21"/>
        <v>Legacy LC</v>
      </c>
      <c r="H16" s="177" t="str">
        <f t="shared" ca="1" si="22"/>
        <v>Accessories</v>
      </c>
      <c r="I16" s="201">
        <f t="shared" ca="1" si="23"/>
        <v>2362.42</v>
      </c>
      <c r="J16" s="100" t="str">
        <f t="shared" ca="1" si="24"/>
        <v>Hanchen Lu</v>
      </c>
      <c r="K16" s="142" t="s">
        <v>6</v>
      </c>
      <c r="L16" s="103"/>
      <c r="M16" s="103"/>
      <c r="N16" s="103"/>
      <c r="O16" s="103"/>
      <c r="P16" s="102"/>
      <c r="Q16" s="103"/>
      <c r="R16" s="103"/>
      <c r="S16" s="103"/>
      <c r="T16" s="103"/>
      <c r="U16" s="102"/>
      <c r="V16" s="104"/>
      <c r="W16" s="104"/>
      <c r="X16" s="104"/>
      <c r="Y16" s="126">
        <v>90</v>
      </c>
      <c r="Z16" s="101">
        <v>90</v>
      </c>
      <c r="AA16" s="126">
        <v>50</v>
      </c>
      <c r="AB16" s="126">
        <v>90</v>
      </c>
      <c r="AC16" s="126">
        <v>75</v>
      </c>
      <c r="AD16" s="126">
        <v>50</v>
      </c>
      <c r="AE16" s="121">
        <v>265</v>
      </c>
      <c r="AF16" s="122">
        <v>60</v>
      </c>
      <c r="AG16" s="122">
        <v>75</v>
      </c>
      <c r="AH16" s="126">
        <v>60</v>
      </c>
      <c r="AI16" s="122">
        <v>60</v>
      </c>
      <c r="AJ16" s="121">
        <f t="shared" si="8"/>
        <v>0</v>
      </c>
      <c r="AK16" s="122">
        <v>50</v>
      </c>
      <c r="AL16" s="122">
        <v>50</v>
      </c>
      <c r="AM16" s="122">
        <v>48</v>
      </c>
      <c r="AN16" s="122">
        <v>65</v>
      </c>
      <c r="AO16" s="121">
        <f t="shared" si="9"/>
        <v>0</v>
      </c>
      <c r="AP16" s="122">
        <v>50</v>
      </c>
      <c r="AQ16" s="122">
        <v>55</v>
      </c>
      <c r="AR16" s="122">
        <v>0</v>
      </c>
      <c r="AS16" s="122">
        <v>0</v>
      </c>
      <c r="AT16" s="121">
        <f t="shared" si="10"/>
        <v>0</v>
      </c>
      <c r="AU16"/>
      <c r="AV16"/>
      <c r="AW16"/>
    </row>
    <row r="17" spans="1:50" s="98" customFormat="1" ht="15" customHeight="1" x14ac:dyDescent="0.25">
      <c r="A17" s="177" t="str">
        <f t="shared" si="0"/>
        <v>186002424P</v>
      </c>
      <c r="B17" s="177">
        <v>186002424</v>
      </c>
      <c r="C17" s="177" t="str">
        <f t="shared" ca="1" si="18"/>
        <v>Waters 2424 ELS Detector</v>
      </c>
      <c r="D17" s="177" t="str">
        <f t="shared" ca="1" si="19"/>
        <v>MIL (US31)</v>
      </c>
      <c r="E17" s="97"/>
      <c r="F17" s="177" t="str">
        <f t="shared" ca="1" si="20"/>
        <v>LC</v>
      </c>
      <c r="G17" s="177" t="str">
        <f t="shared" ca="1" si="21"/>
        <v>Alliance</v>
      </c>
      <c r="H17" s="177" t="str">
        <f t="shared" ca="1" si="22"/>
        <v>Detectors</v>
      </c>
      <c r="I17" s="201">
        <f t="shared" ca="1" si="23"/>
        <v>5422.15</v>
      </c>
      <c r="J17" s="100" t="str">
        <f t="shared" ca="1" si="24"/>
        <v>Paul Brusco</v>
      </c>
      <c r="K17" s="142" t="s">
        <v>6</v>
      </c>
      <c r="L17" s="103"/>
      <c r="M17" s="103"/>
      <c r="N17" s="103"/>
      <c r="O17" s="103"/>
      <c r="P17" s="102"/>
      <c r="Q17" s="103"/>
      <c r="R17" s="103"/>
      <c r="S17" s="103"/>
      <c r="T17" s="103"/>
      <c r="U17" s="102"/>
      <c r="V17" s="104"/>
      <c r="W17" s="104"/>
      <c r="X17" s="104"/>
      <c r="Y17" s="126">
        <v>30</v>
      </c>
      <c r="Z17" s="101">
        <v>30</v>
      </c>
      <c r="AA17" s="126">
        <v>53</v>
      </c>
      <c r="AB17" s="126">
        <v>62</v>
      </c>
      <c r="AC17" s="126">
        <v>45</v>
      </c>
      <c r="AD17" s="126">
        <v>50</v>
      </c>
      <c r="AE17" s="121">
        <v>210</v>
      </c>
      <c r="AF17" s="122">
        <v>60</v>
      </c>
      <c r="AG17" s="122">
        <v>30</v>
      </c>
      <c r="AH17" s="122">
        <v>17</v>
      </c>
      <c r="AI17" s="122">
        <v>30</v>
      </c>
      <c r="AJ17" s="121">
        <f t="shared" si="8"/>
        <v>137</v>
      </c>
      <c r="AK17" s="122">
        <v>20</v>
      </c>
      <c r="AL17" s="122">
        <v>20</v>
      </c>
      <c r="AM17" s="122">
        <v>15</v>
      </c>
      <c r="AN17" s="122">
        <v>20</v>
      </c>
      <c r="AO17" s="121">
        <f t="shared" si="9"/>
        <v>75</v>
      </c>
      <c r="AP17" s="122">
        <v>20</v>
      </c>
      <c r="AQ17" s="122">
        <v>20</v>
      </c>
      <c r="AR17" s="122">
        <v>0</v>
      </c>
      <c r="AS17" s="122">
        <v>0</v>
      </c>
      <c r="AT17" s="121">
        <f t="shared" si="10"/>
        <v>40</v>
      </c>
      <c r="AU17"/>
      <c r="AV17"/>
      <c r="AW17"/>
    </row>
    <row r="18" spans="1:50" s="98" customFormat="1" ht="15" hidden="1" customHeight="1" x14ac:dyDescent="0.25">
      <c r="A18" s="177" t="str">
        <f t="shared" si="0"/>
        <v>186002441P</v>
      </c>
      <c r="B18" s="177">
        <v>186002441</v>
      </c>
      <c r="C18" s="177" t="str">
        <f t="shared" ca="1" si="18"/>
        <v>Temperature Control Module II</v>
      </c>
      <c r="D18" s="177" t="str">
        <f t="shared" ca="1" si="19"/>
        <v>WPPL (SG20)</v>
      </c>
      <c r="E18" s="97"/>
      <c r="F18" s="177" t="str">
        <f t="shared" ca="1" si="20"/>
        <v>LC</v>
      </c>
      <c r="G18" s="177" t="str">
        <f t="shared" ca="1" si="21"/>
        <v>Legacy LC</v>
      </c>
      <c r="H18" s="177" t="str">
        <f t="shared" ca="1" si="22"/>
        <v>Accessories</v>
      </c>
      <c r="I18" s="201">
        <f t="shared" ca="1" si="23"/>
        <v>669.66</v>
      </c>
      <c r="J18" s="100" t="str">
        <f t="shared" ca="1" si="24"/>
        <v>Ee Ling Lim</v>
      </c>
      <c r="K18" s="142" t="s">
        <v>6</v>
      </c>
      <c r="L18" s="103"/>
      <c r="M18" s="103"/>
      <c r="N18" s="103"/>
      <c r="O18" s="103"/>
      <c r="P18" s="102"/>
      <c r="Q18" s="103"/>
      <c r="R18" s="103"/>
      <c r="S18" s="103"/>
      <c r="T18" s="103"/>
      <c r="U18" s="102"/>
      <c r="V18" s="104"/>
      <c r="W18" s="104"/>
      <c r="X18" s="104"/>
      <c r="Y18" s="126">
        <v>54</v>
      </c>
      <c r="Z18" s="101">
        <v>54</v>
      </c>
      <c r="AA18" s="126">
        <v>82</v>
      </c>
      <c r="AB18" s="126">
        <v>68</v>
      </c>
      <c r="AC18" s="126">
        <v>112</v>
      </c>
      <c r="AD18" s="126">
        <v>85</v>
      </c>
      <c r="AE18" s="121">
        <v>347</v>
      </c>
      <c r="AF18" s="122">
        <v>60</v>
      </c>
      <c r="AG18" s="122">
        <v>64</v>
      </c>
      <c r="AH18" s="122">
        <v>46</v>
      </c>
      <c r="AI18" s="122">
        <v>69</v>
      </c>
      <c r="AJ18" s="121">
        <f t="shared" si="8"/>
        <v>0</v>
      </c>
      <c r="AK18" s="122">
        <v>50</v>
      </c>
      <c r="AL18" s="122">
        <v>50</v>
      </c>
      <c r="AM18" s="122">
        <v>45</v>
      </c>
      <c r="AN18" s="122">
        <v>60</v>
      </c>
      <c r="AO18" s="121">
        <f t="shared" si="9"/>
        <v>0</v>
      </c>
      <c r="AP18" s="122">
        <v>45</v>
      </c>
      <c r="AQ18" s="122">
        <v>64</v>
      </c>
      <c r="AR18" s="122">
        <v>0</v>
      </c>
      <c r="AS18" s="122">
        <v>0</v>
      </c>
      <c r="AT18" s="121">
        <f t="shared" si="10"/>
        <v>0</v>
      </c>
      <c r="AU18"/>
      <c r="AV18"/>
      <c r="AW18"/>
      <c r="AX18" s="237"/>
    </row>
    <row r="19" spans="1:50" s="98" customFormat="1" ht="15" hidden="1" customHeight="1" x14ac:dyDescent="0.25">
      <c r="A19" s="177" t="str">
        <f t="shared" si="0"/>
        <v>186002449P</v>
      </c>
      <c r="B19" s="177">
        <v>186002449</v>
      </c>
      <c r="C19" s="177" t="str">
        <f t="shared" ref="C19:C23" ca="1" si="25">VLOOKUP($B19,AcceptedPlanRange,2,0)</f>
        <v>PCM II - PUMP CONTROL MODULE</v>
      </c>
      <c r="D19" s="177" t="str">
        <f t="shared" ref="D19:D23" ca="1" si="26">VLOOKUP($B19,AcceptedPlanRange,3,0)</f>
        <v>WPPL (SG20)</v>
      </c>
      <c r="E19" s="97"/>
      <c r="F19" s="177" t="str">
        <f t="shared" ref="F19:F23" ca="1" si="27">VLOOKUP($B19,AcceptedPlanRange,4,0)</f>
        <v>Data</v>
      </c>
      <c r="G19" s="177" t="str">
        <f t="shared" ref="G19:G23" ca="1" si="28">VLOOKUP($B19,AcceptedPlanRange,5,0)</f>
        <v>Data H/W</v>
      </c>
      <c r="H19" s="177" t="str">
        <f t="shared" ref="H19:H23" ca="1" si="29">VLOOKUP($B19,AcceptedPlanRange,6,0)</f>
        <v>Data H/W</v>
      </c>
      <c r="I19" s="201">
        <f t="shared" ref="I19:I23" ca="1" si="30">VLOOKUP($B19,AcceptedPlanRange,7,0)</f>
        <v>735.02</v>
      </c>
      <c r="J19" s="100" t="str">
        <f t="shared" ref="J19:J23" ca="1" si="31">VLOOKUP($B19,AcceptedPlanRange,8,0)</f>
        <v>Ee Ling Lim</v>
      </c>
      <c r="K19" s="142" t="s">
        <v>6</v>
      </c>
      <c r="L19" s="103"/>
      <c r="M19" s="103"/>
      <c r="N19" s="103"/>
      <c r="O19" s="103"/>
      <c r="P19" s="102"/>
      <c r="Q19" s="103"/>
      <c r="R19" s="103"/>
      <c r="S19" s="103"/>
      <c r="T19" s="103"/>
      <c r="U19" s="102"/>
      <c r="V19" s="104"/>
      <c r="W19" s="104"/>
      <c r="X19" s="104"/>
      <c r="Y19" s="126">
        <v>46</v>
      </c>
      <c r="Z19" s="101">
        <v>46</v>
      </c>
      <c r="AA19" s="126">
        <v>40</v>
      </c>
      <c r="AB19" s="126">
        <v>70</v>
      </c>
      <c r="AC19" s="126">
        <v>40</v>
      </c>
      <c r="AD19" s="126">
        <v>70</v>
      </c>
      <c r="AE19" s="121">
        <v>220</v>
      </c>
      <c r="AF19" s="122">
        <v>45</v>
      </c>
      <c r="AG19" s="122">
        <v>52</v>
      </c>
      <c r="AH19" s="122">
        <v>66</v>
      </c>
      <c r="AI19" s="122">
        <v>41</v>
      </c>
      <c r="AJ19" s="121">
        <f t="shared" si="8"/>
        <v>0</v>
      </c>
      <c r="AK19" s="122">
        <v>50</v>
      </c>
      <c r="AL19" s="122">
        <v>40</v>
      </c>
      <c r="AM19" s="122">
        <v>35</v>
      </c>
      <c r="AN19" s="122">
        <v>50</v>
      </c>
      <c r="AO19" s="121">
        <f t="shared" si="9"/>
        <v>0</v>
      </c>
      <c r="AP19" s="122">
        <v>45</v>
      </c>
      <c r="AQ19" s="122">
        <v>50</v>
      </c>
      <c r="AR19" s="122">
        <v>0</v>
      </c>
      <c r="AS19" s="122">
        <v>0</v>
      </c>
      <c r="AT19" s="121">
        <f t="shared" si="10"/>
        <v>0</v>
      </c>
      <c r="AU19"/>
      <c r="AV19"/>
      <c r="AW19"/>
      <c r="AX19" s="237"/>
    </row>
    <row r="20" spans="1:50" s="98" customFormat="1" ht="15" hidden="1" customHeight="1" x14ac:dyDescent="0.25">
      <c r="A20" s="177" t="str">
        <f t="shared" si="0"/>
        <v>186002465P</v>
      </c>
      <c r="B20" s="177">
        <v>186002465</v>
      </c>
      <c r="C20" s="177" t="str">
        <f t="shared" ca="1" si="25"/>
        <v>2465 ELECTROCHEMICAL DETECTOR</v>
      </c>
      <c r="D20" s="177" t="str">
        <f t="shared" ca="1" si="26"/>
        <v>OEM</v>
      </c>
      <c r="E20" s="97"/>
      <c r="F20" s="177" t="str">
        <f t="shared" ca="1" si="27"/>
        <v>LC</v>
      </c>
      <c r="G20" s="177" t="str">
        <f t="shared" ca="1" si="28"/>
        <v>Legacy LC</v>
      </c>
      <c r="H20" s="177" t="str">
        <f t="shared" ca="1" si="29"/>
        <v>Detectors</v>
      </c>
      <c r="I20" s="201">
        <f t="shared" ca="1" si="30"/>
        <v>3509.55</v>
      </c>
      <c r="J20" s="100" t="str">
        <f t="shared" ca="1" si="31"/>
        <v>Hanchen Lu</v>
      </c>
      <c r="K20" s="142" t="s">
        <v>6</v>
      </c>
      <c r="L20" s="103"/>
      <c r="M20" s="103"/>
      <c r="N20" s="103"/>
      <c r="O20" s="103"/>
      <c r="P20" s="102"/>
      <c r="Q20" s="103"/>
      <c r="R20" s="103"/>
      <c r="S20" s="103"/>
      <c r="T20" s="103"/>
      <c r="U20" s="102"/>
      <c r="V20" s="104"/>
      <c r="W20" s="104"/>
      <c r="X20" s="104"/>
      <c r="Y20" s="126">
        <v>16</v>
      </c>
      <c r="Z20" s="101">
        <v>16</v>
      </c>
      <c r="AA20" s="126">
        <v>10</v>
      </c>
      <c r="AB20" s="126">
        <v>10</v>
      </c>
      <c r="AC20" s="126">
        <v>10</v>
      </c>
      <c r="AD20" s="126">
        <v>30</v>
      </c>
      <c r="AE20" s="121">
        <v>60</v>
      </c>
      <c r="AF20" s="122">
        <v>20</v>
      </c>
      <c r="AG20" s="122">
        <v>20</v>
      </c>
      <c r="AH20" s="126">
        <v>12</v>
      </c>
      <c r="AI20" s="122">
        <v>20</v>
      </c>
      <c r="AJ20" s="121">
        <f t="shared" si="8"/>
        <v>0</v>
      </c>
      <c r="AK20" s="122">
        <v>10</v>
      </c>
      <c r="AL20" s="122">
        <v>10</v>
      </c>
      <c r="AM20" s="122">
        <v>10</v>
      </c>
      <c r="AN20" s="122">
        <v>10</v>
      </c>
      <c r="AO20" s="121">
        <f t="shared" si="9"/>
        <v>0</v>
      </c>
      <c r="AP20" s="122">
        <v>14</v>
      </c>
      <c r="AQ20" s="122">
        <v>22</v>
      </c>
      <c r="AR20" s="122">
        <v>0</v>
      </c>
      <c r="AS20" s="122">
        <v>0</v>
      </c>
      <c r="AT20" s="121">
        <f t="shared" si="10"/>
        <v>0</v>
      </c>
      <c r="AU20"/>
      <c r="AV20"/>
      <c r="AW20"/>
    </row>
    <row r="21" spans="1:50" s="98" customFormat="1" ht="16.5" hidden="1" customHeight="1" x14ac:dyDescent="0.25">
      <c r="A21" s="177" t="str">
        <f t="shared" si="0"/>
        <v>186002475P</v>
      </c>
      <c r="B21" s="177">
        <v>186002475</v>
      </c>
      <c r="C21" s="177" t="str">
        <f t="shared" ca="1" si="25"/>
        <v>2475 MULTICHANNEL FLUORESCENCE DETECTOR</v>
      </c>
      <c r="D21" s="177" t="str">
        <f t="shared" ca="1" si="26"/>
        <v>WPPL (SG20)</v>
      </c>
      <c r="E21" s="97"/>
      <c r="F21" s="177" t="str">
        <f t="shared" ca="1" si="27"/>
        <v>LC</v>
      </c>
      <c r="G21" s="177" t="str">
        <f t="shared" ca="1" si="28"/>
        <v>Alliance</v>
      </c>
      <c r="H21" s="177" t="str">
        <f t="shared" ca="1" si="29"/>
        <v>Detectors</v>
      </c>
      <c r="I21" s="201">
        <f t="shared" ca="1" si="30"/>
        <v>4403.08</v>
      </c>
      <c r="J21" s="100" t="str">
        <f t="shared" ca="1" si="31"/>
        <v>Ee Ling Lim</v>
      </c>
      <c r="K21" s="142" t="s">
        <v>6</v>
      </c>
      <c r="L21" s="103"/>
      <c r="M21" s="103"/>
      <c r="N21" s="103"/>
      <c r="O21" s="103"/>
      <c r="P21" s="102"/>
      <c r="Q21" s="103"/>
      <c r="R21" s="103"/>
      <c r="S21" s="103"/>
      <c r="T21" s="103"/>
      <c r="U21" s="102"/>
      <c r="V21" s="104"/>
      <c r="W21" s="104"/>
      <c r="X21" s="104"/>
      <c r="Y21" s="126">
        <v>100</v>
      </c>
      <c r="Z21" s="101">
        <v>100</v>
      </c>
      <c r="AA21" s="126">
        <v>143</v>
      </c>
      <c r="AB21" s="126">
        <v>140</v>
      </c>
      <c r="AC21" s="126">
        <v>155</v>
      </c>
      <c r="AD21" s="126">
        <v>153</v>
      </c>
      <c r="AE21" s="121">
        <v>591</v>
      </c>
      <c r="AF21" s="122">
        <v>113</v>
      </c>
      <c r="AG21" s="122">
        <v>32</v>
      </c>
      <c r="AH21" s="122">
        <v>50</v>
      </c>
      <c r="AI21" s="122">
        <v>40</v>
      </c>
      <c r="AJ21" s="121">
        <f t="shared" si="8"/>
        <v>0</v>
      </c>
      <c r="AK21" s="122">
        <v>45</v>
      </c>
      <c r="AL21" s="122">
        <v>45</v>
      </c>
      <c r="AM21" s="122">
        <v>45</v>
      </c>
      <c r="AN21" s="122">
        <v>50</v>
      </c>
      <c r="AO21" s="121">
        <f t="shared" si="9"/>
        <v>0</v>
      </c>
      <c r="AP21" s="122">
        <v>45</v>
      </c>
      <c r="AQ21" s="122">
        <v>45</v>
      </c>
      <c r="AR21" s="122">
        <v>0</v>
      </c>
      <c r="AS21" s="122">
        <v>0</v>
      </c>
      <c r="AT21" s="121">
        <f t="shared" si="10"/>
        <v>0</v>
      </c>
      <c r="AU21"/>
      <c r="AV21"/>
      <c r="AW21"/>
    </row>
    <row r="22" spans="1:50" s="98" customFormat="1" ht="15.75" hidden="1" customHeight="1" x14ac:dyDescent="0.25">
      <c r="A22" s="177" t="str">
        <f t="shared" si="0"/>
        <v>186002487P</v>
      </c>
      <c r="B22" s="177">
        <v>186002487</v>
      </c>
      <c r="C22" s="177" t="str">
        <f t="shared" ca="1" si="25"/>
        <v>2489 UV/Visible Detector</v>
      </c>
      <c r="D22" s="177" t="str">
        <f t="shared" ca="1" si="26"/>
        <v>WPPL (SG20)</v>
      </c>
      <c r="E22" s="97"/>
      <c r="F22" s="177" t="str">
        <f t="shared" ca="1" si="27"/>
        <v>LC</v>
      </c>
      <c r="G22" s="177" t="str">
        <f t="shared" ca="1" si="28"/>
        <v>Alliance</v>
      </c>
      <c r="H22" s="177" t="str">
        <f t="shared" ca="1" si="29"/>
        <v>Detectors</v>
      </c>
      <c r="I22" s="201">
        <f t="shared" ca="1" si="30"/>
        <v>2115.62</v>
      </c>
      <c r="J22" s="100" t="str">
        <f t="shared" ca="1" si="31"/>
        <v>Ee Ling Lim</v>
      </c>
      <c r="K22" s="142" t="s">
        <v>6</v>
      </c>
      <c r="L22" s="103"/>
      <c r="M22" s="103"/>
      <c r="N22" s="103"/>
      <c r="O22" s="103"/>
      <c r="P22" s="102"/>
      <c r="Q22" s="103"/>
      <c r="R22" s="103"/>
      <c r="S22" s="103"/>
      <c r="T22" s="103"/>
      <c r="U22" s="102"/>
      <c r="V22" s="104"/>
      <c r="W22" s="104"/>
      <c r="X22" s="104"/>
      <c r="Y22" s="126">
        <v>732</v>
      </c>
      <c r="Z22" s="101">
        <v>732</v>
      </c>
      <c r="AA22" s="126">
        <v>770</v>
      </c>
      <c r="AB22" s="126">
        <v>700</v>
      </c>
      <c r="AC22" s="126">
        <v>650</v>
      </c>
      <c r="AD22" s="126">
        <v>732</v>
      </c>
      <c r="AE22" s="121">
        <v>2852</v>
      </c>
      <c r="AF22" s="122">
        <v>315</v>
      </c>
      <c r="AG22" s="122">
        <v>200</v>
      </c>
      <c r="AH22" s="122">
        <v>170</v>
      </c>
      <c r="AI22" s="122">
        <v>150</v>
      </c>
      <c r="AJ22" s="121">
        <f t="shared" si="8"/>
        <v>0</v>
      </c>
      <c r="AK22" s="122">
        <v>160</v>
      </c>
      <c r="AL22" s="122">
        <v>150</v>
      </c>
      <c r="AM22" s="122">
        <v>150</v>
      </c>
      <c r="AN22" s="122">
        <v>170</v>
      </c>
      <c r="AO22" s="121">
        <f t="shared" si="9"/>
        <v>0</v>
      </c>
      <c r="AP22" s="122">
        <v>0</v>
      </c>
      <c r="AQ22" s="122">
        <v>0</v>
      </c>
      <c r="AR22" s="122">
        <v>0</v>
      </c>
      <c r="AS22" s="122">
        <v>0</v>
      </c>
      <c r="AT22" s="121">
        <f t="shared" si="10"/>
        <v>0</v>
      </c>
      <c r="AU22"/>
      <c r="AV22"/>
      <c r="AW22"/>
      <c r="AX22" s="237"/>
    </row>
    <row r="23" spans="1:50" s="98" customFormat="1" ht="15" customHeight="1" x14ac:dyDescent="0.25">
      <c r="A23" s="177" t="str">
        <f t="shared" si="0"/>
        <v>186002488P</v>
      </c>
      <c r="B23" s="177">
        <v>186002488</v>
      </c>
      <c r="C23" s="177" t="str">
        <f t="shared" ca="1" si="25"/>
        <v>WATERS PREP DEGASSER</v>
      </c>
      <c r="D23" s="177" t="str">
        <f t="shared" ca="1" si="26"/>
        <v>MIL (US31)</v>
      </c>
      <c r="E23" s="97"/>
      <c r="F23" s="177" t="str">
        <f t="shared" ca="1" si="27"/>
        <v>LC</v>
      </c>
      <c r="G23" s="177" t="str">
        <f t="shared" ca="1" si="28"/>
        <v>Legacy LC</v>
      </c>
      <c r="H23" s="177" t="str">
        <f t="shared" ca="1" si="29"/>
        <v>Accessories</v>
      </c>
      <c r="I23" s="201">
        <f t="shared" ca="1" si="30"/>
        <v>2613.5700000000002</v>
      </c>
      <c r="J23" s="100" t="str">
        <f t="shared" ca="1" si="31"/>
        <v>Paul Brusco</v>
      </c>
      <c r="K23" s="142" t="s">
        <v>6</v>
      </c>
      <c r="L23" s="103"/>
      <c r="M23" s="103"/>
      <c r="N23" s="103"/>
      <c r="O23" s="103"/>
      <c r="P23" s="102"/>
      <c r="Q23" s="103"/>
      <c r="R23" s="103"/>
      <c r="S23" s="103"/>
      <c r="T23" s="103"/>
      <c r="U23" s="102"/>
      <c r="V23" s="104"/>
      <c r="W23" s="104"/>
      <c r="X23" s="104"/>
      <c r="Y23" s="126">
        <v>10</v>
      </c>
      <c r="Z23" s="101">
        <v>10</v>
      </c>
      <c r="AA23" s="126">
        <v>5</v>
      </c>
      <c r="AB23" s="126">
        <v>15</v>
      </c>
      <c r="AC23" s="126">
        <v>10</v>
      </c>
      <c r="AD23" s="126">
        <v>8</v>
      </c>
      <c r="AE23" s="121">
        <v>38</v>
      </c>
      <c r="AF23" s="122">
        <v>8</v>
      </c>
      <c r="AG23" s="122">
        <v>18</v>
      </c>
      <c r="AH23" s="122">
        <v>12</v>
      </c>
      <c r="AI23" s="122">
        <v>15</v>
      </c>
      <c r="AJ23" s="121">
        <f t="shared" si="8"/>
        <v>53</v>
      </c>
      <c r="AK23" s="122">
        <v>5</v>
      </c>
      <c r="AL23" s="122">
        <v>8</v>
      </c>
      <c r="AM23" s="122">
        <v>5</v>
      </c>
      <c r="AN23" s="122">
        <v>12</v>
      </c>
      <c r="AO23" s="121">
        <f t="shared" si="9"/>
        <v>30</v>
      </c>
      <c r="AP23" s="122">
        <v>10</v>
      </c>
      <c r="AQ23" s="122">
        <v>13</v>
      </c>
      <c r="AR23" s="122">
        <v>0</v>
      </c>
      <c r="AS23" s="122">
        <v>0</v>
      </c>
      <c r="AT23" s="121">
        <f t="shared" si="10"/>
        <v>23</v>
      </c>
      <c r="AU23"/>
      <c r="AV23"/>
      <c r="AW23"/>
    </row>
    <row r="24" spans="1:50" s="98" customFormat="1" ht="15" hidden="1" customHeight="1" x14ac:dyDescent="0.25">
      <c r="A24" s="177" t="str">
        <f t="shared" si="0"/>
        <v>186002776P</v>
      </c>
      <c r="B24" s="177">
        <v>186002776</v>
      </c>
      <c r="C24" s="177" t="str">
        <f t="shared" ref="C24:C28" ca="1" si="32">VLOOKUP($B24,AcceptedPlanRange,2,0)</f>
        <v>2777C SAMPLE MANAGER</v>
      </c>
      <c r="D24" s="177" t="str">
        <f t="shared" ref="D24:D28" ca="1" si="33">VLOOKUP($B24,AcceptedPlanRange,3,0)</f>
        <v>OEM</v>
      </c>
      <c r="E24" s="97"/>
      <c r="F24" s="177" t="str">
        <f t="shared" ref="F24:F28" ca="1" si="34">VLOOKUP($B24,AcceptedPlanRange,4,0)</f>
        <v>LC</v>
      </c>
      <c r="G24" s="177" t="str">
        <f t="shared" ref="G24:G28" ca="1" si="35">VLOOKUP($B24,AcceptedPlanRange,5,0)</f>
        <v>Legacy LC</v>
      </c>
      <c r="H24" s="177" t="str">
        <f t="shared" ref="H24:H28" ca="1" si="36">VLOOKUP($B24,AcceptedPlanRange,6,0)</f>
        <v>Injectors</v>
      </c>
      <c r="I24" s="201">
        <f t="shared" ref="I24:I28" ca="1" si="37">VLOOKUP($B24,AcceptedPlanRange,7,0)</f>
        <v>9796.41</v>
      </c>
      <c r="J24" s="100" t="str">
        <f t="shared" ref="J24:J28" ca="1" si="38">VLOOKUP($B24,AcceptedPlanRange,8,0)</f>
        <v>Hanchen Lu</v>
      </c>
      <c r="K24" s="142" t="s">
        <v>6</v>
      </c>
      <c r="L24" s="103"/>
      <c r="M24" s="103"/>
      <c r="N24" s="103"/>
      <c r="O24" s="103"/>
      <c r="P24" s="102"/>
      <c r="Q24" s="103"/>
      <c r="R24" s="103"/>
      <c r="S24" s="103"/>
      <c r="T24" s="103"/>
      <c r="U24" s="102"/>
      <c r="V24" s="104"/>
      <c r="W24" s="104"/>
      <c r="X24" s="104"/>
      <c r="Y24" s="126">
        <v>10</v>
      </c>
      <c r="Z24" s="101">
        <v>10</v>
      </c>
      <c r="AA24" s="126">
        <v>10</v>
      </c>
      <c r="AB24" s="126">
        <v>5</v>
      </c>
      <c r="AC24" s="126">
        <v>15</v>
      </c>
      <c r="AD24" s="126">
        <v>20</v>
      </c>
      <c r="AE24" s="121">
        <v>50</v>
      </c>
      <c r="AF24" s="122">
        <v>8</v>
      </c>
      <c r="AG24" s="122">
        <v>22</v>
      </c>
      <c r="AH24" s="126">
        <v>20</v>
      </c>
      <c r="AI24" s="122">
        <v>20</v>
      </c>
      <c r="AJ24" s="121">
        <f t="shared" si="8"/>
        <v>0</v>
      </c>
      <c r="AK24" s="122">
        <v>21</v>
      </c>
      <c r="AL24" s="122">
        <v>20</v>
      </c>
      <c r="AM24" s="122">
        <v>17</v>
      </c>
      <c r="AN24" s="122">
        <v>22</v>
      </c>
      <c r="AO24" s="121">
        <f t="shared" si="9"/>
        <v>0</v>
      </c>
      <c r="AP24" s="122">
        <v>16</v>
      </c>
      <c r="AQ24" s="122">
        <v>20</v>
      </c>
      <c r="AR24" s="122">
        <v>0</v>
      </c>
      <c r="AS24" s="122">
        <v>0</v>
      </c>
      <c r="AT24" s="121">
        <f t="shared" si="10"/>
        <v>0</v>
      </c>
      <c r="AU24"/>
      <c r="AV24"/>
      <c r="AW24"/>
    </row>
    <row r="25" spans="1:50" s="98" customFormat="1" ht="15" hidden="1" customHeight="1" x14ac:dyDescent="0.25">
      <c r="A25" s="177" t="str">
        <f t="shared" si="0"/>
        <v>186002777P</v>
      </c>
      <c r="B25" s="177">
        <v>186002777</v>
      </c>
      <c r="C25" s="177" t="str">
        <f t="shared" ca="1" si="32"/>
        <v>2777 Sample Manager</v>
      </c>
      <c r="D25" s="177" t="str">
        <f t="shared" ca="1" si="33"/>
        <v>OEM</v>
      </c>
      <c r="E25" s="97"/>
      <c r="F25" s="177" t="str">
        <f t="shared" ca="1" si="34"/>
        <v>LC</v>
      </c>
      <c r="G25" s="177" t="str">
        <f t="shared" ca="1" si="35"/>
        <v>Legacy LC</v>
      </c>
      <c r="H25" s="177" t="str">
        <f t="shared" ca="1" si="36"/>
        <v>Injectors</v>
      </c>
      <c r="I25" s="201">
        <f t="shared" ca="1" si="37"/>
        <v>10296.959999999999</v>
      </c>
      <c r="J25" s="100" t="str">
        <f t="shared" ca="1" si="38"/>
        <v>Hanchen Lu</v>
      </c>
      <c r="K25" s="142" t="s">
        <v>6</v>
      </c>
      <c r="L25" s="103"/>
      <c r="M25" s="103"/>
      <c r="N25" s="103"/>
      <c r="O25" s="103"/>
      <c r="P25" s="102"/>
      <c r="Q25" s="103"/>
      <c r="R25" s="103"/>
      <c r="S25" s="103"/>
      <c r="T25" s="103"/>
      <c r="U25" s="102"/>
      <c r="V25" s="104"/>
      <c r="W25" s="104"/>
      <c r="X25" s="104"/>
      <c r="Y25" s="126">
        <v>3</v>
      </c>
      <c r="Z25" s="101">
        <v>3</v>
      </c>
      <c r="AA25" s="126">
        <v>5</v>
      </c>
      <c r="AB25" s="126">
        <v>5</v>
      </c>
      <c r="AC25" s="126">
        <v>2</v>
      </c>
      <c r="AD25" s="126">
        <v>3</v>
      </c>
      <c r="AE25" s="121">
        <v>15</v>
      </c>
      <c r="AF25" s="122">
        <v>2</v>
      </c>
      <c r="AG25" s="122">
        <v>5</v>
      </c>
      <c r="AH25" s="126">
        <v>4</v>
      </c>
      <c r="AI25" s="122">
        <v>3</v>
      </c>
      <c r="AJ25" s="121">
        <f t="shared" si="8"/>
        <v>0</v>
      </c>
      <c r="AK25" s="122">
        <v>0</v>
      </c>
      <c r="AL25" s="122">
        <v>3</v>
      </c>
      <c r="AM25" s="122">
        <v>3</v>
      </c>
      <c r="AN25" s="122">
        <v>3</v>
      </c>
      <c r="AO25" s="121">
        <f t="shared" si="9"/>
        <v>0</v>
      </c>
      <c r="AP25" s="122">
        <v>3</v>
      </c>
      <c r="AQ25" s="122">
        <v>4</v>
      </c>
      <c r="AR25" s="122">
        <v>0</v>
      </c>
      <c r="AS25" s="122">
        <v>0</v>
      </c>
      <c r="AT25" s="121">
        <f t="shared" si="10"/>
        <v>0</v>
      </c>
      <c r="AU25"/>
      <c r="AV25"/>
      <c r="AW25"/>
    </row>
    <row r="26" spans="1:50" s="98" customFormat="1" ht="15" hidden="1" customHeight="1" x14ac:dyDescent="0.25">
      <c r="A26" s="177" t="str">
        <f t="shared" si="0"/>
        <v>186002998P</v>
      </c>
      <c r="B26" s="177">
        <v>186002998</v>
      </c>
      <c r="C26" s="177" t="str">
        <f t="shared" ca="1" si="32"/>
        <v>2998 Photodiode Array Detector</v>
      </c>
      <c r="D26" s="177" t="str">
        <f t="shared" ca="1" si="33"/>
        <v>WPPL (SG20)</v>
      </c>
      <c r="E26" s="97"/>
      <c r="F26" s="177" t="str">
        <f t="shared" ca="1" si="34"/>
        <v>LC</v>
      </c>
      <c r="G26" s="177" t="str">
        <f t="shared" ca="1" si="35"/>
        <v>Alliance</v>
      </c>
      <c r="H26" s="177" t="str">
        <f t="shared" ca="1" si="36"/>
        <v>Detectors</v>
      </c>
      <c r="I26" s="201">
        <f t="shared" ca="1" si="37"/>
        <v>3174.35</v>
      </c>
      <c r="J26" s="100" t="str">
        <f t="shared" ca="1" si="38"/>
        <v>Ee Ling Lim</v>
      </c>
      <c r="K26" s="142" t="s">
        <v>6</v>
      </c>
      <c r="L26" s="103"/>
      <c r="M26" s="103"/>
      <c r="N26" s="103"/>
      <c r="O26" s="103"/>
      <c r="P26" s="102"/>
      <c r="Q26" s="103"/>
      <c r="R26" s="103"/>
      <c r="S26" s="103"/>
      <c r="T26" s="103"/>
      <c r="U26" s="102"/>
      <c r="V26" s="104"/>
      <c r="W26" s="104"/>
      <c r="X26" s="104"/>
      <c r="Y26" s="126">
        <v>360</v>
      </c>
      <c r="Z26" s="101">
        <v>360</v>
      </c>
      <c r="AA26" s="126">
        <v>384</v>
      </c>
      <c r="AB26" s="126">
        <v>438</v>
      </c>
      <c r="AC26" s="126">
        <v>520</v>
      </c>
      <c r="AD26" s="126">
        <v>510</v>
      </c>
      <c r="AE26" s="121">
        <v>1852</v>
      </c>
      <c r="AF26" s="122">
        <v>102</v>
      </c>
      <c r="AG26" s="122">
        <v>75</v>
      </c>
      <c r="AH26" s="122">
        <v>95</v>
      </c>
      <c r="AI26" s="122">
        <v>85</v>
      </c>
      <c r="AJ26" s="121">
        <f t="shared" si="8"/>
        <v>0</v>
      </c>
      <c r="AK26" s="122">
        <v>135</v>
      </c>
      <c r="AL26" s="122">
        <v>125</v>
      </c>
      <c r="AM26" s="122">
        <v>100</v>
      </c>
      <c r="AN26" s="122">
        <v>120</v>
      </c>
      <c r="AO26" s="121">
        <f t="shared" si="9"/>
        <v>0</v>
      </c>
      <c r="AP26" s="122">
        <v>0</v>
      </c>
      <c r="AQ26" s="122">
        <v>0</v>
      </c>
      <c r="AR26" s="122">
        <v>0</v>
      </c>
      <c r="AS26" s="122">
        <v>0</v>
      </c>
      <c r="AT26" s="121">
        <f t="shared" si="10"/>
        <v>0</v>
      </c>
      <c r="AU26"/>
      <c r="AV26"/>
      <c r="AW26"/>
      <c r="AX26" s="237"/>
    </row>
    <row r="27" spans="1:50" s="98" customFormat="1" ht="15" hidden="1" customHeight="1" x14ac:dyDescent="0.25">
      <c r="A27" s="177" t="str">
        <f t="shared" si="0"/>
        <v>186003762P</v>
      </c>
      <c r="B27" s="177">
        <v>186003762</v>
      </c>
      <c r="C27" s="177" t="str">
        <f t="shared" ca="1" si="32"/>
        <v>Assy., Waters SQ Detector</v>
      </c>
      <c r="D27" s="177" t="str">
        <f t="shared" ca="1" si="33"/>
        <v>WEX (EI10)</v>
      </c>
      <c r="E27" s="97">
        <v>3</v>
      </c>
      <c r="F27" s="177" t="str">
        <f t="shared" ca="1" si="34"/>
        <v>MS</v>
      </c>
      <c r="G27" s="177" t="str">
        <f t="shared" ca="1" si="35"/>
        <v>Quads</v>
      </c>
      <c r="H27" s="177" t="str">
        <f t="shared" ca="1" si="36"/>
        <v>SQ's</v>
      </c>
      <c r="I27" s="201">
        <f t="shared" ca="1" si="37"/>
        <v>25756.39</v>
      </c>
      <c r="J27" s="100" t="str">
        <f t="shared" ca="1" si="38"/>
        <v>Wendy Noble</v>
      </c>
      <c r="K27" s="142" t="s">
        <v>6</v>
      </c>
      <c r="L27" s="103"/>
      <c r="M27" s="103"/>
      <c r="N27" s="103"/>
      <c r="O27" s="103"/>
      <c r="P27" s="102"/>
      <c r="Q27" s="103"/>
      <c r="R27" s="103"/>
      <c r="S27" s="103"/>
      <c r="T27" s="103"/>
      <c r="U27" s="102"/>
      <c r="V27" s="104"/>
      <c r="W27" s="104"/>
      <c r="X27" s="104">
        <v>37</v>
      </c>
      <c r="Y27" s="126">
        <v>20</v>
      </c>
      <c r="Z27" s="101">
        <v>57</v>
      </c>
      <c r="AA27" s="126">
        <v>25</v>
      </c>
      <c r="AB27" s="126">
        <v>20</v>
      </c>
      <c r="AC27" s="126">
        <v>22</v>
      </c>
      <c r="AD27" s="126">
        <v>23</v>
      </c>
      <c r="AE27" s="121">
        <v>90</v>
      </c>
      <c r="AF27" s="122">
        <v>25</v>
      </c>
      <c r="AG27" s="122">
        <v>13</v>
      </c>
      <c r="AH27" s="122">
        <v>25</v>
      </c>
      <c r="AI27" s="122">
        <v>0</v>
      </c>
      <c r="AJ27" s="121">
        <f t="shared" si="8"/>
        <v>0</v>
      </c>
      <c r="AK27" s="122">
        <v>0</v>
      </c>
      <c r="AL27" s="122">
        <v>0</v>
      </c>
      <c r="AM27" s="122">
        <v>0</v>
      </c>
      <c r="AN27" s="122">
        <v>0</v>
      </c>
      <c r="AO27" s="121">
        <f t="shared" si="9"/>
        <v>0</v>
      </c>
      <c r="AP27" s="122">
        <v>0</v>
      </c>
      <c r="AQ27" s="122">
        <v>0</v>
      </c>
      <c r="AR27" s="122">
        <v>0</v>
      </c>
      <c r="AS27" s="122">
        <v>0</v>
      </c>
      <c r="AT27" s="121">
        <f t="shared" si="10"/>
        <v>0</v>
      </c>
      <c r="AU27"/>
      <c r="AV27"/>
      <c r="AW27"/>
    </row>
    <row r="28" spans="1:50" s="98" customFormat="1" ht="15.75" customHeight="1" x14ac:dyDescent="0.25">
      <c r="A28" s="177" t="str">
        <f t="shared" si="0"/>
        <v>186003765P</v>
      </c>
      <c r="B28" s="177">
        <v>186003765</v>
      </c>
      <c r="C28" s="177" t="str">
        <f t="shared" ca="1" si="32"/>
        <v>System Fluidics Organizer</v>
      </c>
      <c r="D28" s="177" t="str">
        <f t="shared" ca="1" si="33"/>
        <v>MIL (US31)</v>
      </c>
      <c r="E28" s="97"/>
      <c r="F28" s="177" t="str">
        <f t="shared" ca="1" si="34"/>
        <v>LC</v>
      </c>
      <c r="G28" s="177" t="str">
        <f t="shared" ca="1" si="35"/>
        <v>Purification</v>
      </c>
      <c r="H28" s="177" t="str">
        <f t="shared" ca="1" si="36"/>
        <v>Accessories</v>
      </c>
      <c r="I28" s="201">
        <f t="shared" ca="1" si="37"/>
        <v>5549.89</v>
      </c>
      <c r="J28" s="100" t="str">
        <f t="shared" ca="1" si="38"/>
        <v>Sharon Bibbo</v>
      </c>
      <c r="K28" s="142" t="s">
        <v>6</v>
      </c>
      <c r="L28" s="103"/>
      <c r="M28" s="103"/>
      <c r="N28" s="103"/>
      <c r="O28" s="103"/>
      <c r="P28" s="102"/>
      <c r="Q28" s="103"/>
      <c r="R28" s="103"/>
      <c r="S28" s="103"/>
      <c r="T28" s="103"/>
      <c r="U28" s="102"/>
      <c r="V28" s="104"/>
      <c r="W28" s="104"/>
      <c r="X28" s="104"/>
      <c r="Y28" s="126">
        <v>33</v>
      </c>
      <c r="Z28" s="101">
        <v>33</v>
      </c>
      <c r="AA28" s="126">
        <v>15</v>
      </c>
      <c r="AB28" s="126">
        <v>20</v>
      </c>
      <c r="AC28" s="126">
        <v>15</v>
      </c>
      <c r="AD28" s="126">
        <v>10</v>
      </c>
      <c r="AE28" s="121">
        <v>60</v>
      </c>
      <c r="AF28" s="122">
        <v>21</v>
      </c>
      <c r="AG28" s="122">
        <v>18</v>
      </c>
      <c r="AH28" s="122">
        <v>15</v>
      </c>
      <c r="AI28" s="122">
        <v>10</v>
      </c>
      <c r="AJ28" s="121">
        <f t="shared" si="8"/>
        <v>64</v>
      </c>
      <c r="AK28" s="122">
        <v>10</v>
      </c>
      <c r="AL28" s="122">
        <v>8</v>
      </c>
      <c r="AM28" s="122">
        <v>8</v>
      </c>
      <c r="AN28" s="122">
        <v>10</v>
      </c>
      <c r="AO28" s="121">
        <f t="shared" si="9"/>
        <v>36</v>
      </c>
      <c r="AP28" s="122">
        <v>12</v>
      </c>
      <c r="AQ28" s="122">
        <v>14</v>
      </c>
      <c r="AR28" s="122">
        <v>0</v>
      </c>
      <c r="AS28" s="122">
        <v>0</v>
      </c>
      <c r="AT28" s="121">
        <f t="shared" si="10"/>
        <v>26</v>
      </c>
      <c r="AU28"/>
      <c r="AV28"/>
      <c r="AW28"/>
    </row>
    <row r="29" spans="1:50" s="98" customFormat="1" ht="15" hidden="1" customHeight="1" x14ac:dyDescent="0.25">
      <c r="A29" s="177" t="str">
        <f t="shared" si="0"/>
        <v>186004462P</v>
      </c>
      <c r="B29" s="177">
        <v>186004462</v>
      </c>
      <c r="C29" s="177" t="str">
        <f t="shared" ref="C29:C33" ca="1" si="39">VLOOKUP($B29,AcceptedPlanRange,2,0)</f>
        <v>2707 AUTOSAMPLER</v>
      </c>
      <c r="D29" s="177" t="str">
        <f t="shared" ref="D29:D33" ca="1" si="40">VLOOKUP($B29,AcceptedPlanRange,3,0)</f>
        <v>OEM</v>
      </c>
      <c r="E29" s="97"/>
      <c r="F29" s="177" t="str">
        <f t="shared" ref="F29:F33" ca="1" si="41">VLOOKUP($B29,AcceptedPlanRange,4,0)</f>
        <v>LC</v>
      </c>
      <c r="G29" s="177" t="str">
        <f t="shared" ref="G29:G33" ca="1" si="42">VLOOKUP($B29,AcceptedPlanRange,5,0)</f>
        <v>Legacy LC</v>
      </c>
      <c r="H29" s="177" t="str">
        <f t="shared" ref="H29:H33" ca="1" si="43">VLOOKUP($B29,AcceptedPlanRange,6,0)</f>
        <v>Injectors</v>
      </c>
      <c r="I29" s="201">
        <f t="shared" ref="I29:I33" ca="1" si="44">VLOOKUP($B29,AcceptedPlanRange,7,0)</f>
        <v>2439.4</v>
      </c>
      <c r="J29" s="100" t="str">
        <f t="shared" ref="J29:J33" ca="1" si="45">VLOOKUP($B29,AcceptedPlanRange,8,0)</f>
        <v>Hanchen Lu</v>
      </c>
      <c r="K29" s="142" t="s">
        <v>6</v>
      </c>
      <c r="L29" s="103"/>
      <c r="M29" s="103"/>
      <c r="N29" s="103"/>
      <c r="O29" s="103"/>
      <c r="P29" s="102"/>
      <c r="Q29" s="103"/>
      <c r="R29" s="103"/>
      <c r="S29" s="103"/>
      <c r="T29" s="103"/>
      <c r="U29" s="102"/>
      <c r="V29" s="104"/>
      <c r="W29" s="104"/>
      <c r="X29" s="104"/>
      <c r="Y29" s="126">
        <v>71</v>
      </c>
      <c r="Z29" s="101">
        <v>71</v>
      </c>
      <c r="AA29" s="126">
        <v>60</v>
      </c>
      <c r="AB29" s="126">
        <v>65</v>
      </c>
      <c r="AC29" s="126">
        <v>70</v>
      </c>
      <c r="AD29" s="126">
        <v>102</v>
      </c>
      <c r="AE29" s="121">
        <v>297</v>
      </c>
      <c r="AF29" s="122">
        <v>50</v>
      </c>
      <c r="AG29" s="122">
        <v>71</v>
      </c>
      <c r="AH29" s="126">
        <v>50</v>
      </c>
      <c r="AI29" s="122">
        <v>50</v>
      </c>
      <c r="AJ29" s="121">
        <f t="shared" si="8"/>
        <v>0</v>
      </c>
      <c r="AK29" s="122">
        <v>65</v>
      </c>
      <c r="AL29" s="122">
        <v>55</v>
      </c>
      <c r="AM29" s="122">
        <v>50</v>
      </c>
      <c r="AN29" s="122">
        <v>55</v>
      </c>
      <c r="AO29" s="121">
        <f t="shared" si="9"/>
        <v>0</v>
      </c>
      <c r="AP29" s="122">
        <v>55</v>
      </c>
      <c r="AQ29" s="122">
        <v>62</v>
      </c>
      <c r="AR29" s="122">
        <v>0</v>
      </c>
      <c r="AS29" s="122">
        <v>0</v>
      </c>
      <c r="AT29" s="121">
        <f t="shared" si="10"/>
        <v>0</v>
      </c>
      <c r="AU29"/>
      <c r="AV29"/>
      <c r="AW29"/>
    </row>
    <row r="30" spans="1:50" s="98" customFormat="1" ht="15" hidden="1" customHeight="1" x14ac:dyDescent="0.25">
      <c r="A30" s="177" t="str">
        <f t="shared" si="0"/>
        <v>186004463P</v>
      </c>
      <c r="B30" s="177">
        <v>186004463</v>
      </c>
      <c r="C30" s="177" t="str">
        <f t="shared" ca="1" si="39"/>
        <v>2707 AUTOSAMPLER WITH COOLER</v>
      </c>
      <c r="D30" s="177" t="str">
        <f t="shared" ca="1" si="40"/>
        <v>OEM</v>
      </c>
      <c r="E30" s="97"/>
      <c r="F30" s="177" t="str">
        <f t="shared" ca="1" si="41"/>
        <v>LC</v>
      </c>
      <c r="G30" s="177" t="str">
        <f t="shared" ca="1" si="42"/>
        <v>Legacy LC</v>
      </c>
      <c r="H30" s="177" t="str">
        <f t="shared" ca="1" si="43"/>
        <v>Injectors</v>
      </c>
      <c r="I30" s="201">
        <f t="shared" ca="1" si="44"/>
        <v>2726.7</v>
      </c>
      <c r="J30" s="100" t="str">
        <f t="shared" ca="1" si="45"/>
        <v>Hanchen Lu</v>
      </c>
      <c r="K30" s="142" t="s">
        <v>6</v>
      </c>
      <c r="L30" s="103"/>
      <c r="M30" s="103"/>
      <c r="N30" s="103"/>
      <c r="O30" s="103"/>
      <c r="P30" s="102"/>
      <c r="Q30" s="103"/>
      <c r="R30" s="103"/>
      <c r="S30" s="103"/>
      <c r="T30" s="103"/>
      <c r="U30" s="102"/>
      <c r="V30" s="104"/>
      <c r="W30" s="104"/>
      <c r="X30" s="104"/>
      <c r="Y30" s="126">
        <v>0</v>
      </c>
      <c r="Z30" s="101">
        <v>0</v>
      </c>
      <c r="AA30" s="126">
        <v>12</v>
      </c>
      <c r="AB30" s="126">
        <v>2</v>
      </c>
      <c r="AC30" s="126">
        <v>8</v>
      </c>
      <c r="AD30" s="126">
        <v>20</v>
      </c>
      <c r="AE30" s="121">
        <v>42</v>
      </c>
      <c r="AF30" s="122">
        <v>15</v>
      </c>
      <c r="AG30" s="122">
        <v>18</v>
      </c>
      <c r="AH30" s="126">
        <v>8</v>
      </c>
      <c r="AI30" s="122">
        <v>8</v>
      </c>
      <c r="AJ30" s="121">
        <f t="shared" si="8"/>
        <v>0</v>
      </c>
      <c r="AK30" s="122">
        <v>10</v>
      </c>
      <c r="AL30" s="122">
        <v>8</v>
      </c>
      <c r="AM30" s="122">
        <v>10</v>
      </c>
      <c r="AN30" s="122">
        <v>15</v>
      </c>
      <c r="AO30" s="121">
        <f t="shared" si="9"/>
        <v>0</v>
      </c>
      <c r="AP30" s="122">
        <v>12</v>
      </c>
      <c r="AQ30" s="122">
        <v>15</v>
      </c>
      <c r="AR30" s="122">
        <v>0</v>
      </c>
      <c r="AS30" s="122">
        <v>0</v>
      </c>
      <c r="AT30" s="121">
        <f t="shared" si="10"/>
        <v>0</v>
      </c>
      <c r="AU30"/>
      <c r="AV30"/>
      <c r="AW30"/>
    </row>
    <row r="31" spans="1:50" s="98" customFormat="1" ht="15.75" customHeight="1" x14ac:dyDescent="0.25">
      <c r="A31" s="177" t="str">
        <f t="shared" si="0"/>
        <v>186004556P</v>
      </c>
      <c r="B31" s="177">
        <v>186004556</v>
      </c>
      <c r="C31" s="177" t="str">
        <f t="shared" ca="1" si="39"/>
        <v>2545 Quaternary Gradient Module</v>
      </c>
      <c r="D31" s="177" t="str">
        <f t="shared" ca="1" si="40"/>
        <v>MIL (US31)</v>
      </c>
      <c r="E31" s="97"/>
      <c r="F31" s="177" t="str">
        <f t="shared" ca="1" si="41"/>
        <v>LC</v>
      </c>
      <c r="G31" s="177" t="str">
        <f t="shared" ca="1" si="42"/>
        <v>Purification</v>
      </c>
      <c r="H31" s="177" t="str">
        <f t="shared" ca="1" si="43"/>
        <v>Pumps</v>
      </c>
      <c r="I31" s="201">
        <f t="shared" ca="1" si="44"/>
        <v>8194.16</v>
      </c>
      <c r="J31" s="100" t="str">
        <f t="shared" ca="1" si="45"/>
        <v>Sharon Bibbo</v>
      </c>
      <c r="K31" s="142" t="s">
        <v>6</v>
      </c>
      <c r="L31" s="103"/>
      <c r="M31" s="103"/>
      <c r="N31" s="103"/>
      <c r="O31" s="103"/>
      <c r="P31" s="102"/>
      <c r="Q31" s="103"/>
      <c r="R31" s="103"/>
      <c r="S31" s="103"/>
      <c r="T31" s="103"/>
      <c r="U31" s="102"/>
      <c r="V31" s="104"/>
      <c r="W31" s="104"/>
      <c r="X31" s="104"/>
      <c r="Y31" s="126">
        <v>20</v>
      </c>
      <c r="Z31" s="101">
        <v>20</v>
      </c>
      <c r="AA31" s="126">
        <v>7</v>
      </c>
      <c r="AB31" s="126">
        <v>22</v>
      </c>
      <c r="AC31" s="126">
        <v>30</v>
      </c>
      <c r="AD31" s="126">
        <v>30</v>
      </c>
      <c r="AE31" s="121">
        <v>89</v>
      </c>
      <c r="AF31" s="122">
        <v>30</v>
      </c>
      <c r="AG31" s="122">
        <v>25</v>
      </c>
      <c r="AH31" s="122">
        <v>30</v>
      </c>
      <c r="AI31" s="122">
        <v>24</v>
      </c>
      <c r="AJ31" s="121">
        <f t="shared" si="8"/>
        <v>109</v>
      </c>
      <c r="AK31" s="122">
        <v>24</v>
      </c>
      <c r="AL31" s="122">
        <v>29</v>
      </c>
      <c r="AM31" s="122">
        <v>24</v>
      </c>
      <c r="AN31" s="122">
        <v>26</v>
      </c>
      <c r="AO31" s="121">
        <f t="shared" si="9"/>
        <v>103</v>
      </c>
      <c r="AP31" s="122">
        <v>10</v>
      </c>
      <c r="AQ31" s="122">
        <v>20</v>
      </c>
      <c r="AR31" s="122">
        <v>0</v>
      </c>
      <c r="AS31" s="122">
        <v>0</v>
      </c>
      <c r="AT31" s="121">
        <f t="shared" si="10"/>
        <v>30</v>
      </c>
      <c r="AU31"/>
      <c r="AV31"/>
      <c r="AW31"/>
    </row>
    <row r="32" spans="1:50" s="98" customFormat="1" ht="15" customHeight="1" x14ac:dyDescent="0.25">
      <c r="A32" s="177" t="str">
        <f t="shared" si="0"/>
        <v>186004557P</v>
      </c>
      <c r="B32" s="177">
        <v>186004557</v>
      </c>
      <c r="C32" s="177" t="str">
        <f t="shared" ca="1" si="39"/>
        <v>2535 Quaternary Gradient Module</v>
      </c>
      <c r="D32" s="177" t="str">
        <f t="shared" ca="1" si="40"/>
        <v>MIL (US31)</v>
      </c>
      <c r="E32" s="97"/>
      <c r="F32" s="177" t="str">
        <f t="shared" ca="1" si="41"/>
        <v>LC</v>
      </c>
      <c r="G32" s="177" t="str">
        <f t="shared" ca="1" si="42"/>
        <v>Purification</v>
      </c>
      <c r="H32" s="177" t="str">
        <f t="shared" ca="1" si="43"/>
        <v>Pumps</v>
      </c>
      <c r="I32" s="201">
        <f t="shared" ca="1" si="44"/>
        <v>8806.19</v>
      </c>
      <c r="J32" s="100" t="str">
        <f t="shared" ca="1" si="45"/>
        <v>Sharon Bibbo</v>
      </c>
      <c r="K32" s="142" t="s">
        <v>6</v>
      </c>
      <c r="L32" s="103"/>
      <c r="M32" s="103"/>
      <c r="N32" s="103"/>
      <c r="O32" s="103"/>
      <c r="P32" s="102"/>
      <c r="Q32" s="103"/>
      <c r="R32" s="103"/>
      <c r="S32" s="103"/>
      <c r="T32" s="103"/>
      <c r="U32" s="102"/>
      <c r="V32" s="104"/>
      <c r="W32" s="104"/>
      <c r="X32" s="104"/>
      <c r="Y32" s="126">
        <v>6</v>
      </c>
      <c r="Z32" s="101">
        <v>6</v>
      </c>
      <c r="AA32" s="126">
        <v>15</v>
      </c>
      <c r="AB32" s="126">
        <v>15</v>
      </c>
      <c r="AC32" s="126">
        <v>15</v>
      </c>
      <c r="AD32" s="126">
        <v>14</v>
      </c>
      <c r="AE32" s="121">
        <v>59</v>
      </c>
      <c r="AF32" s="122">
        <v>16</v>
      </c>
      <c r="AG32" s="122">
        <v>16</v>
      </c>
      <c r="AH32" s="122">
        <v>16</v>
      </c>
      <c r="AI32" s="122">
        <v>23</v>
      </c>
      <c r="AJ32" s="121">
        <f t="shared" si="8"/>
        <v>71</v>
      </c>
      <c r="AK32" s="122">
        <v>18</v>
      </c>
      <c r="AL32" s="122">
        <v>15</v>
      </c>
      <c r="AM32" s="122">
        <v>16</v>
      </c>
      <c r="AN32" s="122">
        <v>25</v>
      </c>
      <c r="AO32" s="121">
        <f t="shared" si="9"/>
        <v>74</v>
      </c>
      <c r="AP32" s="122">
        <v>15</v>
      </c>
      <c r="AQ32" s="122">
        <v>20</v>
      </c>
      <c r="AR32" s="122">
        <v>0</v>
      </c>
      <c r="AS32" s="122">
        <v>0</v>
      </c>
      <c r="AT32" s="121">
        <f t="shared" si="10"/>
        <v>35</v>
      </c>
      <c r="AU32"/>
      <c r="AV32"/>
      <c r="AW32"/>
    </row>
    <row r="33" spans="1:50" s="98" customFormat="1" ht="15" hidden="1" customHeight="1" x14ac:dyDescent="0.25">
      <c r="A33" s="177" t="str">
        <f t="shared" si="0"/>
        <v>186005597P</v>
      </c>
      <c r="B33" s="177">
        <v>186005597</v>
      </c>
      <c r="C33" s="177" t="str">
        <f t="shared" ca="1" si="39"/>
        <v>Xevo G2</v>
      </c>
      <c r="D33" s="177" t="str">
        <f t="shared" ca="1" si="40"/>
        <v>MAN (UK50)</v>
      </c>
      <c r="E33" s="97">
        <v>0</v>
      </c>
      <c r="F33" s="177" t="str">
        <f t="shared" ca="1" si="41"/>
        <v>MS</v>
      </c>
      <c r="G33" s="177" t="str">
        <f t="shared" ca="1" si="42"/>
        <v>Tof</v>
      </c>
      <c r="H33" s="177" t="str">
        <f t="shared" ca="1" si="43"/>
        <v>LE Tof</v>
      </c>
      <c r="I33" s="201">
        <f t="shared" ca="1" si="44"/>
        <v>96010.2</v>
      </c>
      <c r="J33" s="100" t="str">
        <f t="shared" ca="1" si="45"/>
        <v>Stephen Connor</v>
      </c>
      <c r="K33" s="142" t="s">
        <v>6</v>
      </c>
      <c r="L33" s="103"/>
      <c r="M33" s="103"/>
      <c r="N33" s="103"/>
      <c r="O33" s="103"/>
      <c r="P33" s="102"/>
      <c r="Q33" s="103"/>
      <c r="R33" s="103"/>
      <c r="S33" s="103"/>
      <c r="T33" s="103"/>
      <c r="U33" s="102"/>
      <c r="V33" s="104"/>
      <c r="W33" s="104"/>
      <c r="X33" s="104">
        <v>55</v>
      </c>
      <c r="Y33" s="126">
        <v>57</v>
      </c>
      <c r="Z33" s="101">
        <v>112</v>
      </c>
      <c r="AA33" s="126">
        <v>50</v>
      </c>
      <c r="AB33" s="126">
        <v>40</v>
      </c>
      <c r="AC33" s="126">
        <v>0</v>
      </c>
      <c r="AD33" s="126">
        <v>0</v>
      </c>
      <c r="AE33" s="121">
        <v>90</v>
      </c>
      <c r="AF33" s="122">
        <v>0</v>
      </c>
      <c r="AG33" s="122">
        <v>0</v>
      </c>
      <c r="AH33" s="122">
        <v>0</v>
      </c>
      <c r="AI33" s="122">
        <v>0</v>
      </c>
      <c r="AJ33" s="121">
        <f t="shared" si="8"/>
        <v>0</v>
      </c>
      <c r="AK33" s="122">
        <v>0</v>
      </c>
      <c r="AL33" s="122">
        <v>0</v>
      </c>
      <c r="AM33" s="122">
        <v>0</v>
      </c>
      <c r="AN33" s="122">
        <v>0</v>
      </c>
      <c r="AO33" s="121">
        <f t="shared" si="9"/>
        <v>0</v>
      </c>
      <c r="AP33" s="122">
        <v>0</v>
      </c>
      <c r="AQ33" s="122">
        <v>0</v>
      </c>
      <c r="AR33" s="122">
        <v>0</v>
      </c>
      <c r="AS33" s="122">
        <v>0</v>
      </c>
      <c r="AT33" s="121">
        <f t="shared" si="10"/>
        <v>0</v>
      </c>
      <c r="AU33"/>
      <c r="AV33"/>
      <c r="AW33"/>
    </row>
    <row r="34" spans="1:50" s="98" customFormat="1" ht="15" hidden="1" customHeight="1" x14ac:dyDescent="0.25">
      <c r="A34" s="176" t="str">
        <f t="shared" si="0"/>
        <v>186005654P</v>
      </c>
      <c r="B34" s="176">
        <v>186005654</v>
      </c>
      <c r="C34" s="177" t="str">
        <f t="shared" ref="C34:C37" ca="1" si="46">VLOOKUP($B34,AcceptedPlanRange,2,0)</f>
        <v>PATROL UPLC Online Computer</v>
      </c>
      <c r="D34" s="177" t="str">
        <f t="shared" ref="D34:D37" ca="1" si="47">VLOOKUP($B34,AcceptedPlanRange,3,0)</f>
        <v>MIL (US31)</v>
      </c>
      <c r="E34" s="97"/>
      <c r="F34" s="177" t="str">
        <f t="shared" ref="F34:F37" ca="1" si="48">VLOOKUP($B34,AcceptedPlanRange,4,0)</f>
        <v>Data</v>
      </c>
      <c r="G34" s="177" t="str">
        <f t="shared" ref="G34:G37" ca="1" si="49">VLOOKUP($B34,AcceptedPlanRange,5,0)</f>
        <v>PATROL</v>
      </c>
      <c r="H34" s="177" t="str">
        <f t="shared" ref="H34:H37" ca="1" si="50">VLOOKUP($B34,AcceptedPlanRange,6,0)</f>
        <v>Data H/W</v>
      </c>
      <c r="I34" s="201">
        <f t="shared" ref="I34:I37" ca="1" si="51">VLOOKUP($B34,AcceptedPlanRange,7,0)</f>
        <v>1287.98</v>
      </c>
      <c r="J34" s="100" t="str">
        <f t="shared" ref="J34:J37" ca="1" si="52">VLOOKUP($B34,AcceptedPlanRange,8,0)</f>
        <v>Linda Trautwein</v>
      </c>
      <c r="K34" s="142" t="s">
        <v>6</v>
      </c>
      <c r="L34" s="103"/>
      <c r="M34" s="103"/>
      <c r="N34" s="103"/>
      <c r="O34" s="103"/>
      <c r="P34" s="102"/>
      <c r="Q34" s="103"/>
      <c r="R34" s="103"/>
      <c r="S34" s="103"/>
      <c r="T34" s="103"/>
      <c r="U34" s="102"/>
      <c r="V34" s="104"/>
      <c r="W34" s="104"/>
      <c r="X34" s="104"/>
      <c r="Y34" s="126">
        <v>5</v>
      </c>
      <c r="Z34" s="101">
        <v>5</v>
      </c>
      <c r="AA34" s="126">
        <v>0</v>
      </c>
      <c r="AB34" s="126">
        <v>2</v>
      </c>
      <c r="AC34" s="126">
        <v>0</v>
      </c>
      <c r="AD34" s="126">
        <v>7</v>
      </c>
      <c r="AE34" s="121">
        <v>9</v>
      </c>
      <c r="AF34" s="122">
        <v>7</v>
      </c>
      <c r="AG34" s="122">
        <v>3</v>
      </c>
      <c r="AH34" s="126">
        <v>4</v>
      </c>
      <c r="AI34" s="122">
        <v>4</v>
      </c>
      <c r="AJ34" s="121">
        <f t="shared" si="8"/>
        <v>0</v>
      </c>
      <c r="AK34" s="122">
        <v>6</v>
      </c>
      <c r="AL34" s="122">
        <v>4</v>
      </c>
      <c r="AM34" s="122">
        <v>3</v>
      </c>
      <c r="AN34" s="122">
        <v>4</v>
      </c>
      <c r="AO34" s="121">
        <f t="shared" si="9"/>
        <v>0</v>
      </c>
      <c r="AP34" s="122">
        <v>5</v>
      </c>
      <c r="AQ34" s="122">
        <v>5</v>
      </c>
      <c r="AR34" s="122">
        <v>0</v>
      </c>
      <c r="AS34" s="122">
        <v>0</v>
      </c>
      <c r="AT34" s="121">
        <f t="shared" si="10"/>
        <v>0</v>
      </c>
      <c r="AU34"/>
      <c r="AV34"/>
      <c r="AW34"/>
    </row>
    <row r="35" spans="1:50" s="98" customFormat="1" ht="15" hidden="1" customHeight="1" x14ac:dyDescent="0.25">
      <c r="A35" s="176" t="str">
        <f t="shared" si="0"/>
        <v>186005832P</v>
      </c>
      <c r="B35" s="177">
        <v>186005832</v>
      </c>
      <c r="C35" s="177" t="str">
        <f t="shared" ca="1" si="46"/>
        <v>SQ DETECTOR 2</v>
      </c>
      <c r="D35" s="177" t="str">
        <f t="shared" ca="1" si="47"/>
        <v>WEX (EI10)</v>
      </c>
      <c r="E35" s="97">
        <v>15</v>
      </c>
      <c r="F35" s="177" t="str">
        <f t="shared" ca="1" si="48"/>
        <v>MS</v>
      </c>
      <c r="G35" s="177" t="str">
        <f t="shared" ca="1" si="49"/>
        <v>Quads</v>
      </c>
      <c r="H35" s="177" t="str">
        <f t="shared" ca="1" si="50"/>
        <v>SQ's</v>
      </c>
      <c r="I35" s="201">
        <f t="shared" ca="1" si="51"/>
        <v>29101.56</v>
      </c>
      <c r="J35" s="100" t="str">
        <f t="shared" ca="1" si="52"/>
        <v>Wendy Noble</v>
      </c>
      <c r="K35" s="142" t="s">
        <v>6</v>
      </c>
      <c r="L35" s="103"/>
      <c r="M35" s="103"/>
      <c r="N35" s="103"/>
      <c r="O35" s="103"/>
      <c r="P35" s="102"/>
      <c r="Q35" s="103"/>
      <c r="R35" s="103"/>
      <c r="S35" s="103"/>
      <c r="T35" s="103"/>
      <c r="U35" s="102"/>
      <c r="V35" s="104"/>
      <c r="W35" s="104"/>
      <c r="X35" s="104">
        <v>0</v>
      </c>
      <c r="Y35" s="126">
        <v>38</v>
      </c>
      <c r="Z35" s="101">
        <v>38</v>
      </c>
      <c r="AA35" s="126">
        <v>25</v>
      </c>
      <c r="AB35" s="126">
        <v>32</v>
      </c>
      <c r="AC35" s="126">
        <v>50</v>
      </c>
      <c r="AD35" s="126">
        <v>26</v>
      </c>
      <c r="AE35" s="121">
        <v>133</v>
      </c>
      <c r="AF35" s="122">
        <v>35</v>
      </c>
      <c r="AG35" s="122">
        <v>53</v>
      </c>
      <c r="AH35" s="122">
        <v>43</v>
      </c>
      <c r="AI35" s="122">
        <v>55</v>
      </c>
      <c r="AJ35" s="121">
        <f t="shared" si="8"/>
        <v>0</v>
      </c>
      <c r="AK35" s="122">
        <v>30</v>
      </c>
      <c r="AL35" s="122">
        <v>30</v>
      </c>
      <c r="AM35" s="122">
        <v>15</v>
      </c>
      <c r="AN35" s="122">
        <v>15</v>
      </c>
      <c r="AO35" s="121">
        <f t="shared" si="9"/>
        <v>0</v>
      </c>
      <c r="AP35" s="122">
        <v>10</v>
      </c>
      <c r="AQ35" s="122">
        <v>0</v>
      </c>
      <c r="AR35" s="122">
        <v>0</v>
      </c>
      <c r="AS35" s="122">
        <v>0</v>
      </c>
      <c r="AT35" s="121">
        <f t="shared" si="10"/>
        <v>0</v>
      </c>
      <c r="AU35"/>
      <c r="AV35"/>
      <c r="AW35"/>
    </row>
    <row r="36" spans="1:50" s="98" customFormat="1" ht="15" hidden="1" customHeight="1" x14ac:dyDescent="0.25">
      <c r="A36" s="177" t="str">
        <f t="shared" si="0"/>
        <v>186006511P</v>
      </c>
      <c r="B36" s="177">
        <v>186006511</v>
      </c>
      <c r="C36" s="177" t="str">
        <f t="shared" ca="1" si="46"/>
        <v>ACQUITY Qda Detector (Kestrel)</v>
      </c>
      <c r="D36" s="177" t="str">
        <f t="shared" ca="1" si="47"/>
        <v>MAN (UK50)- Transfer to WEX (EI10)</v>
      </c>
      <c r="E36" s="97"/>
      <c r="F36" s="177" t="str">
        <f t="shared" ca="1" si="48"/>
        <v>MS</v>
      </c>
      <c r="G36" s="177" t="str">
        <f t="shared" ca="1" si="49"/>
        <v>Quads</v>
      </c>
      <c r="H36" s="177" t="str">
        <f t="shared" ca="1" si="50"/>
        <v>SQ's</v>
      </c>
      <c r="I36" s="201">
        <f t="shared" ca="1" si="51"/>
        <v>14455.27</v>
      </c>
      <c r="J36" s="100" t="str">
        <f t="shared" ca="1" si="52"/>
        <v>Stephen Connor</v>
      </c>
      <c r="K36" s="142" t="s">
        <v>6</v>
      </c>
      <c r="L36" s="103">
        <v>0</v>
      </c>
      <c r="M36" s="103">
        <v>0</v>
      </c>
      <c r="N36" s="103">
        <v>0</v>
      </c>
      <c r="O36" s="103">
        <v>0</v>
      </c>
      <c r="P36" s="102"/>
      <c r="Q36" s="103">
        <v>0</v>
      </c>
      <c r="R36" s="103">
        <v>0</v>
      </c>
      <c r="S36" s="103">
        <v>0</v>
      </c>
      <c r="T36" s="103">
        <v>0</v>
      </c>
      <c r="U36" s="99"/>
      <c r="V36" s="103">
        <v>0</v>
      </c>
      <c r="W36" s="103">
        <v>0</v>
      </c>
      <c r="X36" s="103">
        <v>0</v>
      </c>
      <c r="Y36" s="126">
        <v>0</v>
      </c>
      <c r="Z36" s="101">
        <v>0</v>
      </c>
      <c r="AA36" s="126">
        <v>0</v>
      </c>
      <c r="AB36" s="126">
        <v>0</v>
      </c>
      <c r="AC36" s="126">
        <v>0</v>
      </c>
      <c r="AD36" s="126">
        <v>0</v>
      </c>
      <c r="AE36" s="121">
        <v>0</v>
      </c>
      <c r="AF36" s="122">
        <v>0</v>
      </c>
      <c r="AG36" s="122">
        <v>0</v>
      </c>
      <c r="AH36" s="122">
        <v>0</v>
      </c>
      <c r="AI36" s="122">
        <v>200</v>
      </c>
      <c r="AJ36" s="121">
        <f t="shared" si="8"/>
        <v>0</v>
      </c>
      <c r="AK36" s="122">
        <v>240</v>
      </c>
      <c r="AL36" s="122">
        <v>185</v>
      </c>
      <c r="AM36" s="122">
        <v>190</v>
      </c>
      <c r="AN36" s="122">
        <v>240</v>
      </c>
      <c r="AO36" s="121">
        <f t="shared" si="9"/>
        <v>0</v>
      </c>
      <c r="AP36" s="122">
        <v>165</v>
      </c>
      <c r="AQ36" s="122">
        <v>0</v>
      </c>
      <c r="AR36" s="122">
        <v>0</v>
      </c>
      <c r="AS36" s="122">
        <v>0</v>
      </c>
      <c r="AT36" s="121">
        <f t="shared" si="10"/>
        <v>0</v>
      </c>
      <c r="AU36"/>
      <c r="AV36"/>
      <c r="AW36"/>
      <c r="AX36" s="238" t="e">
        <f>AO36-#REF!</f>
        <v>#REF!</v>
      </c>
    </row>
    <row r="37" spans="1:50" s="98" customFormat="1" ht="15" hidden="1" customHeight="1" x14ac:dyDescent="0.25">
      <c r="A37" s="105" t="str">
        <f t="shared" si="0"/>
        <v>186006532P</v>
      </c>
      <c r="B37" s="105">
        <v>186006532</v>
      </c>
      <c r="C37" s="177" t="str">
        <f t="shared" ca="1" si="46"/>
        <v>Xevo G2-S 4k</v>
      </c>
      <c r="D37" s="177" t="str">
        <f t="shared" ca="1" si="47"/>
        <v>MAN (UK50)</v>
      </c>
      <c r="E37" s="97">
        <v>5</v>
      </c>
      <c r="F37" s="177" t="str">
        <f t="shared" ca="1" si="48"/>
        <v>MS</v>
      </c>
      <c r="G37" s="177" t="str">
        <f t="shared" ca="1" si="49"/>
        <v>Tof</v>
      </c>
      <c r="H37" s="177" t="str">
        <f t="shared" ca="1" si="50"/>
        <v>LE Tof</v>
      </c>
      <c r="I37" s="201">
        <f t="shared" ca="1" si="51"/>
        <v>94445.2</v>
      </c>
      <c r="J37" s="100" t="str">
        <f t="shared" ca="1" si="52"/>
        <v>Stephen Connor</v>
      </c>
      <c r="K37" s="142" t="s">
        <v>6</v>
      </c>
      <c r="L37" s="103"/>
      <c r="M37" s="103"/>
      <c r="N37" s="103"/>
      <c r="O37" s="103"/>
      <c r="P37" s="102"/>
      <c r="Q37" s="103"/>
      <c r="R37" s="103"/>
      <c r="S37" s="103"/>
      <c r="T37" s="103"/>
      <c r="U37" s="102"/>
      <c r="V37" s="104"/>
      <c r="W37" s="104"/>
      <c r="X37" s="104">
        <v>0</v>
      </c>
      <c r="Y37" s="126">
        <v>0</v>
      </c>
      <c r="Z37" s="101">
        <v>0</v>
      </c>
      <c r="AA37" s="126">
        <v>0</v>
      </c>
      <c r="AB37" s="126">
        <v>15</v>
      </c>
      <c r="AC37" s="126">
        <v>45</v>
      </c>
      <c r="AD37" s="126">
        <v>40</v>
      </c>
      <c r="AE37" s="121">
        <v>100</v>
      </c>
      <c r="AF37" s="122">
        <v>65</v>
      </c>
      <c r="AG37" s="122">
        <v>65</v>
      </c>
      <c r="AH37" s="122">
        <v>45</v>
      </c>
      <c r="AI37" s="122">
        <v>50</v>
      </c>
      <c r="AJ37" s="121">
        <f t="shared" si="8"/>
        <v>0</v>
      </c>
      <c r="AK37" s="122">
        <v>35</v>
      </c>
      <c r="AL37" s="122">
        <v>50</v>
      </c>
      <c r="AM37" s="122">
        <v>40</v>
      </c>
      <c r="AN37" s="122">
        <v>25</v>
      </c>
      <c r="AO37" s="121">
        <f t="shared" si="9"/>
        <v>0</v>
      </c>
      <c r="AP37" s="122">
        <v>10</v>
      </c>
      <c r="AQ37" s="122">
        <v>0</v>
      </c>
      <c r="AR37" s="122">
        <v>0</v>
      </c>
      <c r="AS37" s="122">
        <v>0</v>
      </c>
      <c r="AT37" s="121">
        <f t="shared" si="10"/>
        <v>0</v>
      </c>
      <c r="AU37"/>
      <c r="AV37"/>
      <c r="AW37"/>
    </row>
    <row r="38" spans="1:50" s="98" customFormat="1" ht="15" hidden="1" customHeight="1" x14ac:dyDescent="0.25">
      <c r="A38" s="177" t="str">
        <f t="shared" si="0"/>
        <v>186006964P</v>
      </c>
      <c r="B38" s="176">
        <v>186006964</v>
      </c>
      <c r="C38" s="177" t="str">
        <f t="shared" ref="C38:C42" ca="1" si="53">VLOOKUP($B38,AcceptedPlanRange,2,0)</f>
        <v>Source, iONKEY for TQ-S</v>
      </c>
      <c r="D38" s="177" t="str">
        <f t="shared" ref="D38:D42" ca="1" si="54">VLOOKUP($B38,AcceptedPlanRange,3,0)</f>
        <v>MIL (US31)</v>
      </c>
      <c r="E38" s="97"/>
      <c r="F38" s="177" t="str">
        <f t="shared" ref="F38:F42" ca="1" si="55">VLOOKUP($B38,AcceptedPlanRange,4,0)</f>
        <v>TBD</v>
      </c>
      <c r="G38" s="177" t="str">
        <f t="shared" ref="G38:G42" ca="1" si="56">VLOOKUP($B38,AcceptedPlanRange,5,0)</f>
        <v>TBD</v>
      </c>
      <c r="H38" s="177" t="str">
        <f t="shared" ref="H38:H42" ca="1" si="57">VLOOKUP($B38,AcceptedPlanRange,6,0)</f>
        <v>TBD</v>
      </c>
      <c r="I38" s="201">
        <f t="shared" ref="I38:I42" ca="1" si="58">VLOOKUP($B38,AcceptedPlanRange,7,0)</f>
        <v>12329.59</v>
      </c>
      <c r="J38" s="100" t="str">
        <f t="shared" ref="J38:J42" ca="1" si="59">VLOOKUP($B38,AcceptedPlanRange,8,0)</f>
        <v>Vicky Allen</v>
      </c>
      <c r="K38" s="142" t="s">
        <v>6</v>
      </c>
      <c r="L38" s="103"/>
      <c r="M38" s="103"/>
      <c r="N38" s="103"/>
      <c r="O38" s="103"/>
      <c r="P38" s="102"/>
      <c r="Q38" s="103"/>
      <c r="R38" s="103"/>
      <c r="S38" s="103"/>
      <c r="T38" s="103"/>
      <c r="U38" s="102"/>
      <c r="V38" s="104"/>
      <c r="W38" s="104"/>
      <c r="X38" s="104">
        <v>8</v>
      </c>
      <c r="Y38" s="126">
        <v>5</v>
      </c>
      <c r="Z38" s="101">
        <v>13</v>
      </c>
      <c r="AA38" s="126">
        <v>0</v>
      </c>
      <c r="AB38" s="126">
        <v>0</v>
      </c>
      <c r="AC38" s="126">
        <v>0</v>
      </c>
      <c r="AD38" s="126">
        <v>0</v>
      </c>
      <c r="AE38" s="121">
        <v>0</v>
      </c>
      <c r="AF38" s="122">
        <v>0</v>
      </c>
      <c r="AG38" s="122">
        <v>0</v>
      </c>
      <c r="AH38" s="122">
        <v>0</v>
      </c>
      <c r="AI38" s="122">
        <v>3</v>
      </c>
      <c r="AJ38" s="121">
        <f t="shared" si="8"/>
        <v>0</v>
      </c>
      <c r="AK38" s="122">
        <v>12</v>
      </c>
      <c r="AL38" s="122">
        <v>14</v>
      </c>
      <c r="AM38" s="122">
        <v>14</v>
      </c>
      <c r="AN38" s="122">
        <v>20</v>
      </c>
      <c r="AO38" s="121">
        <f t="shared" si="9"/>
        <v>0</v>
      </c>
      <c r="AP38" s="122">
        <v>20</v>
      </c>
      <c r="AQ38" s="122">
        <v>30</v>
      </c>
      <c r="AR38" s="122">
        <v>0</v>
      </c>
      <c r="AS38" s="122">
        <v>0</v>
      </c>
      <c r="AT38" s="121">
        <f t="shared" si="10"/>
        <v>0</v>
      </c>
      <c r="AU38"/>
      <c r="AV38"/>
      <c r="AW38"/>
    </row>
    <row r="39" spans="1:50" s="98" customFormat="1" ht="15" hidden="1" customHeight="1" x14ac:dyDescent="0.25">
      <c r="A39" s="175" t="str">
        <f t="shared" si="0"/>
        <v>186015000P</v>
      </c>
      <c r="B39" s="175">
        <v>186015000</v>
      </c>
      <c r="C39" s="171" t="str">
        <f t="shared" ca="1" si="53"/>
        <v>ACQUITY UPLC I-Class BSM</v>
      </c>
      <c r="D39" s="177" t="str">
        <f t="shared" ca="1" si="54"/>
        <v>MIL (US31) - Transfer to WPPL (SG20)</v>
      </c>
      <c r="E39" s="101"/>
      <c r="F39" s="177" t="str">
        <f t="shared" ca="1" si="55"/>
        <v>LC</v>
      </c>
      <c r="G39" s="177" t="str">
        <f t="shared" ca="1" si="56"/>
        <v>I-Class</v>
      </c>
      <c r="H39" s="177" t="str">
        <f t="shared" ca="1" si="57"/>
        <v>Pumps</v>
      </c>
      <c r="I39" s="201">
        <f t="shared" ca="1" si="58"/>
        <v>8240.89</v>
      </c>
      <c r="J39" s="100" t="str">
        <f t="shared" ca="1" si="59"/>
        <v>Sharon Bibbo</v>
      </c>
      <c r="K39" s="142" t="s">
        <v>6</v>
      </c>
      <c r="L39" s="103"/>
      <c r="M39" s="103"/>
      <c r="N39" s="103"/>
      <c r="O39" s="103"/>
      <c r="P39" s="102"/>
      <c r="Q39" s="103"/>
      <c r="R39" s="103"/>
      <c r="S39" s="103"/>
      <c r="T39" s="103"/>
      <c r="U39" s="102"/>
      <c r="V39" s="104"/>
      <c r="W39" s="104"/>
      <c r="X39" s="104"/>
      <c r="Y39" s="126">
        <v>250</v>
      </c>
      <c r="Z39" s="101">
        <v>200</v>
      </c>
      <c r="AA39" s="126">
        <v>149</v>
      </c>
      <c r="AB39" s="126">
        <v>98</v>
      </c>
      <c r="AC39" s="126">
        <v>149</v>
      </c>
      <c r="AD39" s="126">
        <v>250</v>
      </c>
      <c r="AE39" s="121">
        <v>646</v>
      </c>
      <c r="AF39" s="122">
        <v>210</v>
      </c>
      <c r="AG39" s="122">
        <v>175</v>
      </c>
      <c r="AH39" s="122">
        <v>255</v>
      </c>
      <c r="AI39" s="122">
        <v>195</v>
      </c>
      <c r="AJ39" s="121">
        <f t="shared" si="8"/>
        <v>0</v>
      </c>
      <c r="AK39" s="122">
        <v>210</v>
      </c>
      <c r="AL39" s="122">
        <v>205</v>
      </c>
      <c r="AM39" s="122">
        <v>190</v>
      </c>
      <c r="AN39" s="122">
        <v>223</v>
      </c>
      <c r="AO39" s="121">
        <f t="shared" si="9"/>
        <v>0</v>
      </c>
      <c r="AP39" s="122">
        <v>199</v>
      </c>
      <c r="AQ39" s="122">
        <v>0</v>
      </c>
      <c r="AR39" s="122">
        <v>0</v>
      </c>
      <c r="AS39" s="122">
        <v>0</v>
      </c>
      <c r="AT39" s="121">
        <f t="shared" si="10"/>
        <v>0</v>
      </c>
      <c r="AU39"/>
      <c r="AV39"/>
      <c r="AW39"/>
      <c r="AX39" s="237"/>
    </row>
    <row r="40" spans="1:50" s="98" customFormat="1" ht="16.5" hidden="1" customHeight="1" x14ac:dyDescent="0.25">
      <c r="A40" s="177" t="str">
        <f t="shared" si="0"/>
        <v>186015001P</v>
      </c>
      <c r="B40" s="177">
        <v>186015001</v>
      </c>
      <c r="C40" s="171" t="str">
        <f t="shared" ca="1" si="53"/>
        <v>Acquity UPLC Binary Solvent Mgr</v>
      </c>
      <c r="D40" s="177" t="str">
        <f t="shared" ca="1" si="54"/>
        <v>WPPL (SG20)</v>
      </c>
      <c r="E40" s="97"/>
      <c r="F40" s="177" t="str">
        <f t="shared" ca="1" si="55"/>
        <v>LC</v>
      </c>
      <c r="G40" s="177" t="str">
        <f t="shared" ca="1" si="56"/>
        <v>ACQUITY Classic</v>
      </c>
      <c r="H40" s="177" t="str">
        <f t="shared" ca="1" si="57"/>
        <v>Pumps</v>
      </c>
      <c r="I40" s="201">
        <f t="shared" ca="1" si="58"/>
        <v>7666.38</v>
      </c>
      <c r="J40" s="100" t="str">
        <f t="shared" ca="1" si="59"/>
        <v>Ee Ling Lim</v>
      </c>
      <c r="K40" s="142" t="s">
        <v>6</v>
      </c>
      <c r="L40" s="103"/>
      <c r="M40" s="103"/>
      <c r="N40" s="103"/>
      <c r="O40" s="103"/>
      <c r="P40" s="102"/>
      <c r="Q40" s="103"/>
      <c r="R40" s="103"/>
      <c r="S40" s="103"/>
      <c r="T40" s="103"/>
      <c r="U40" s="102"/>
      <c r="V40" s="104"/>
      <c r="W40" s="104"/>
      <c r="X40" s="104"/>
      <c r="Y40" s="126">
        <v>200</v>
      </c>
      <c r="Z40" s="101">
        <v>200</v>
      </c>
      <c r="AA40" s="126">
        <v>200</v>
      </c>
      <c r="AB40" s="126">
        <v>180</v>
      </c>
      <c r="AC40" s="126">
        <v>190</v>
      </c>
      <c r="AD40" s="126">
        <v>180</v>
      </c>
      <c r="AE40" s="121">
        <v>750</v>
      </c>
      <c r="AF40" s="122">
        <v>163</v>
      </c>
      <c r="AG40" s="122">
        <v>125</v>
      </c>
      <c r="AH40" s="122">
        <v>85</v>
      </c>
      <c r="AI40" s="122">
        <v>70</v>
      </c>
      <c r="AJ40" s="121">
        <f t="shared" si="8"/>
        <v>0</v>
      </c>
      <c r="AK40" s="122">
        <v>80</v>
      </c>
      <c r="AL40" s="122">
        <v>95</v>
      </c>
      <c r="AM40" s="122">
        <v>90</v>
      </c>
      <c r="AN40" s="122">
        <v>80</v>
      </c>
      <c r="AO40" s="121">
        <f t="shared" si="9"/>
        <v>0</v>
      </c>
      <c r="AP40" s="122">
        <v>23</v>
      </c>
      <c r="AQ40" s="122">
        <v>0</v>
      </c>
      <c r="AR40" s="122">
        <v>0</v>
      </c>
      <c r="AS40" s="122">
        <v>0</v>
      </c>
      <c r="AT40" s="121">
        <f t="shared" si="10"/>
        <v>0</v>
      </c>
      <c r="AU40"/>
      <c r="AV40"/>
      <c r="AW40"/>
      <c r="AX40" s="237"/>
    </row>
    <row r="41" spans="1:50" s="98" customFormat="1" ht="15" customHeight="1" x14ac:dyDescent="0.25">
      <c r="A41" s="177" t="str">
        <f t="shared" si="0"/>
        <v>186015006P</v>
      </c>
      <c r="B41" s="177">
        <v>186015006</v>
      </c>
      <c r="C41" s="177" t="str">
        <f t="shared" ca="1" si="53"/>
        <v>ACQUITY UPLC Autosampler Mod.</v>
      </c>
      <c r="D41" s="177" t="str">
        <f t="shared" ca="1" si="54"/>
        <v>MIL (US31)</v>
      </c>
      <c r="E41" s="97"/>
      <c r="F41" s="177" t="str">
        <f t="shared" ca="1" si="55"/>
        <v>LC</v>
      </c>
      <c r="G41" s="177" t="str">
        <f t="shared" ca="1" si="56"/>
        <v>ACQUITY Classic</v>
      </c>
      <c r="H41" s="177" t="str">
        <f t="shared" ca="1" si="57"/>
        <v>Injectors</v>
      </c>
      <c r="I41" s="201">
        <f t="shared" ca="1" si="58"/>
        <v>6257.02</v>
      </c>
      <c r="J41" s="100" t="str">
        <f t="shared" ca="1" si="59"/>
        <v>Vicky Allen</v>
      </c>
      <c r="K41" s="142" t="s">
        <v>6</v>
      </c>
      <c r="L41" s="103"/>
      <c r="M41" s="103"/>
      <c r="N41" s="103"/>
      <c r="O41" s="103"/>
      <c r="P41" s="102"/>
      <c r="Q41" s="103"/>
      <c r="R41" s="103"/>
      <c r="S41" s="103"/>
      <c r="T41" s="103"/>
      <c r="U41" s="102"/>
      <c r="V41" s="104"/>
      <c r="W41" s="104"/>
      <c r="X41" s="104"/>
      <c r="Y41" s="126">
        <v>150</v>
      </c>
      <c r="Z41" s="101">
        <v>150</v>
      </c>
      <c r="AA41" s="126">
        <v>136</v>
      </c>
      <c r="AB41" s="126">
        <v>186</v>
      </c>
      <c r="AC41" s="126">
        <v>139</v>
      </c>
      <c r="AD41" s="126">
        <v>116</v>
      </c>
      <c r="AE41" s="121">
        <v>577</v>
      </c>
      <c r="AF41" s="122">
        <v>170</v>
      </c>
      <c r="AG41" s="122">
        <v>125</v>
      </c>
      <c r="AH41" s="122">
        <v>40</v>
      </c>
      <c r="AI41" s="122">
        <v>20</v>
      </c>
      <c r="AJ41" s="121">
        <f t="shared" si="8"/>
        <v>355</v>
      </c>
      <c r="AK41" s="122">
        <v>65</v>
      </c>
      <c r="AL41" s="122">
        <v>65</v>
      </c>
      <c r="AM41" s="122">
        <v>65</v>
      </c>
      <c r="AN41" s="122">
        <v>65</v>
      </c>
      <c r="AO41" s="121">
        <f t="shared" si="9"/>
        <v>260</v>
      </c>
      <c r="AP41" s="122">
        <v>12</v>
      </c>
      <c r="AQ41" s="122">
        <v>0</v>
      </c>
      <c r="AR41" s="122">
        <v>0</v>
      </c>
      <c r="AS41" s="122">
        <v>0</v>
      </c>
      <c r="AT41" s="121">
        <f t="shared" si="10"/>
        <v>12</v>
      </c>
      <c r="AU41"/>
      <c r="AV41"/>
      <c r="AW41"/>
      <c r="AX41" s="237"/>
    </row>
    <row r="42" spans="1:50" s="98" customFormat="1" ht="15" hidden="1" customHeight="1" x14ac:dyDescent="0.25">
      <c r="A42" s="177" t="str">
        <f t="shared" si="0"/>
        <v>186015007P</v>
      </c>
      <c r="B42" s="177">
        <v>186015007</v>
      </c>
      <c r="C42" s="177" t="str">
        <f t="shared" ca="1" si="53"/>
        <v>ACQUITY UPLC Column Mgr - Right Inlet</v>
      </c>
      <c r="D42" s="177" t="str">
        <f t="shared" ca="1" si="54"/>
        <v>WPPL (SG20)</v>
      </c>
      <c r="E42" s="97"/>
      <c r="F42" s="177" t="str">
        <f t="shared" ca="1" si="55"/>
        <v>LC</v>
      </c>
      <c r="G42" s="177" t="str">
        <f t="shared" ca="1" si="56"/>
        <v>ACQUITY Classic</v>
      </c>
      <c r="H42" s="177" t="str">
        <f t="shared" ca="1" si="57"/>
        <v>Column Managers</v>
      </c>
      <c r="I42" s="201">
        <f t="shared" ca="1" si="58"/>
        <v>4357.41</v>
      </c>
      <c r="J42" s="100" t="str">
        <f t="shared" ca="1" si="59"/>
        <v>Ee Ling Lim</v>
      </c>
      <c r="K42" s="142" t="s">
        <v>6</v>
      </c>
      <c r="L42" s="103"/>
      <c r="M42" s="103"/>
      <c r="N42" s="103"/>
      <c r="O42" s="103"/>
      <c r="P42" s="102"/>
      <c r="Q42" s="103"/>
      <c r="R42" s="103"/>
      <c r="S42" s="103"/>
      <c r="T42" s="103"/>
      <c r="U42" s="102"/>
      <c r="V42" s="104"/>
      <c r="W42" s="104"/>
      <c r="X42" s="104"/>
      <c r="Y42" s="126">
        <v>35</v>
      </c>
      <c r="Z42" s="101">
        <v>35</v>
      </c>
      <c r="AA42" s="126">
        <v>39</v>
      </c>
      <c r="AB42" s="126">
        <v>66</v>
      </c>
      <c r="AC42" s="126">
        <v>76</v>
      </c>
      <c r="AD42" s="126">
        <v>90</v>
      </c>
      <c r="AE42" s="121">
        <v>271</v>
      </c>
      <c r="AF42" s="122">
        <v>50</v>
      </c>
      <c r="AG42" s="122">
        <v>60</v>
      </c>
      <c r="AH42" s="122">
        <v>30</v>
      </c>
      <c r="AI42" s="122">
        <v>15</v>
      </c>
      <c r="AJ42" s="121">
        <f t="shared" si="8"/>
        <v>0</v>
      </c>
      <c r="AK42" s="122">
        <v>5</v>
      </c>
      <c r="AL42" s="122">
        <v>8</v>
      </c>
      <c r="AM42" s="122">
        <v>8</v>
      </c>
      <c r="AN42" s="122">
        <v>10</v>
      </c>
      <c r="AO42" s="121">
        <f t="shared" si="9"/>
        <v>0</v>
      </c>
      <c r="AP42" s="122">
        <v>0</v>
      </c>
      <c r="AQ42" s="122">
        <v>0</v>
      </c>
      <c r="AR42" s="122">
        <v>0</v>
      </c>
      <c r="AS42" s="122">
        <v>0</v>
      </c>
      <c r="AT42" s="121">
        <f t="shared" si="10"/>
        <v>0</v>
      </c>
      <c r="AU42"/>
      <c r="AV42"/>
      <c r="AW42"/>
    </row>
    <row r="43" spans="1:50" s="98" customFormat="1" ht="16.5" hidden="1" customHeight="1" x14ac:dyDescent="0.25">
      <c r="A43" s="177" t="str">
        <f t="shared" si="0"/>
        <v>186015008P</v>
      </c>
      <c r="B43" s="177">
        <v>186015008</v>
      </c>
      <c r="C43" s="177" t="str">
        <f t="shared" ref="C43:C47" ca="1" si="60">VLOOKUP($B43,AcceptedPlanRange,2,0)</f>
        <v>ACQUITY UPLC Column Htr./Cooler</v>
      </c>
      <c r="D43" s="177" t="str">
        <f t="shared" ref="D43:D47" ca="1" si="61">VLOOKUP($B43,AcceptedPlanRange,3,0)</f>
        <v>WPPL (SG20)</v>
      </c>
      <c r="E43" s="97"/>
      <c r="F43" s="177" t="str">
        <f t="shared" ref="F43:F47" ca="1" si="62">VLOOKUP($B43,AcceptedPlanRange,4,0)</f>
        <v>LC</v>
      </c>
      <c r="G43" s="177" t="str">
        <f t="shared" ref="G43:G47" ca="1" si="63">VLOOKUP($B43,AcceptedPlanRange,5,0)</f>
        <v>ACQUITY Classic</v>
      </c>
      <c r="H43" s="177" t="str">
        <f t="shared" ref="H43:H47" ca="1" si="64">VLOOKUP($B43,AcceptedPlanRange,6,0)</f>
        <v>Column Managers</v>
      </c>
      <c r="I43" s="201">
        <f t="shared" ref="I43:I47" ca="1" si="65">VLOOKUP($B43,AcceptedPlanRange,7,0)</f>
        <v>2896.58</v>
      </c>
      <c r="J43" s="100" t="str">
        <f t="shared" ref="J43:J47" ca="1" si="66">VLOOKUP($B43,AcceptedPlanRange,8,0)</f>
        <v>Ee Ling Lim</v>
      </c>
      <c r="K43" s="142" t="s">
        <v>6</v>
      </c>
      <c r="L43" s="103"/>
      <c r="M43" s="103"/>
      <c r="N43" s="103"/>
      <c r="O43" s="103"/>
      <c r="P43" s="102"/>
      <c r="Q43" s="103"/>
      <c r="R43" s="103"/>
      <c r="S43" s="103"/>
      <c r="T43" s="103"/>
      <c r="U43" s="102"/>
      <c r="V43" s="104"/>
      <c r="W43" s="104"/>
      <c r="X43" s="104"/>
      <c r="Y43" s="126">
        <v>0</v>
      </c>
      <c r="Z43" s="101">
        <v>0</v>
      </c>
      <c r="AA43" s="126">
        <v>0</v>
      </c>
      <c r="AB43" s="126">
        <v>0</v>
      </c>
      <c r="AC43" s="126">
        <v>5</v>
      </c>
      <c r="AD43" s="126">
        <v>10</v>
      </c>
      <c r="AE43" s="121">
        <v>15</v>
      </c>
      <c r="AF43" s="122">
        <v>12</v>
      </c>
      <c r="AG43" s="122">
        <v>20</v>
      </c>
      <c r="AH43" s="122">
        <v>20</v>
      </c>
      <c r="AI43" s="122">
        <v>15</v>
      </c>
      <c r="AJ43" s="121">
        <f t="shared" si="8"/>
        <v>0</v>
      </c>
      <c r="AK43" s="122">
        <v>12</v>
      </c>
      <c r="AL43" s="122">
        <v>15</v>
      </c>
      <c r="AM43" s="122">
        <v>10</v>
      </c>
      <c r="AN43" s="122">
        <v>15</v>
      </c>
      <c r="AO43" s="121">
        <f t="shared" si="9"/>
        <v>0</v>
      </c>
      <c r="AP43" s="122">
        <v>0</v>
      </c>
      <c r="AQ43" s="122">
        <v>0</v>
      </c>
      <c r="AR43" s="122">
        <v>0</v>
      </c>
      <c r="AS43" s="122">
        <v>0</v>
      </c>
      <c r="AT43" s="121">
        <f t="shared" si="10"/>
        <v>0</v>
      </c>
      <c r="AU43"/>
      <c r="AV43"/>
      <c r="AW43"/>
    </row>
    <row r="44" spans="1:50" s="98" customFormat="1" ht="15" hidden="1" customHeight="1" x14ac:dyDescent="0.25">
      <c r="A44" s="177" t="str">
        <f t="shared" si="0"/>
        <v>186015009P</v>
      </c>
      <c r="B44" s="177">
        <v>186015009</v>
      </c>
      <c r="C44" s="177" t="str">
        <f t="shared" ca="1" si="60"/>
        <v>ACQUITY UPLC Column Mgr.-Left Inlet</v>
      </c>
      <c r="D44" s="177" t="str">
        <f t="shared" ca="1" si="61"/>
        <v>WPPL (SG20)</v>
      </c>
      <c r="E44" s="97"/>
      <c r="F44" s="177" t="str">
        <f t="shared" ca="1" si="62"/>
        <v>LC</v>
      </c>
      <c r="G44" s="177" t="str">
        <f t="shared" ca="1" si="63"/>
        <v>ACQUITY Classic</v>
      </c>
      <c r="H44" s="177" t="str">
        <f t="shared" ca="1" si="64"/>
        <v>Column Managers</v>
      </c>
      <c r="I44" s="201">
        <f t="shared" ca="1" si="65"/>
        <v>4361.2700000000004</v>
      </c>
      <c r="J44" s="100" t="str">
        <f t="shared" ca="1" si="66"/>
        <v>Ee Ling Lim</v>
      </c>
      <c r="K44" s="142" t="s">
        <v>6</v>
      </c>
      <c r="L44" s="103"/>
      <c r="M44" s="103"/>
      <c r="N44" s="103"/>
      <c r="O44" s="103"/>
      <c r="P44" s="102"/>
      <c r="Q44" s="103"/>
      <c r="R44" s="103"/>
      <c r="S44" s="103"/>
      <c r="T44" s="103"/>
      <c r="U44" s="102"/>
      <c r="V44" s="104"/>
      <c r="W44" s="104"/>
      <c r="X44" s="104"/>
      <c r="Y44" s="126">
        <v>3</v>
      </c>
      <c r="Z44" s="101">
        <v>3</v>
      </c>
      <c r="AA44" s="126">
        <v>10</v>
      </c>
      <c r="AB44" s="126">
        <v>23</v>
      </c>
      <c r="AC44" s="126">
        <v>25</v>
      </c>
      <c r="AD44" s="126">
        <v>30</v>
      </c>
      <c r="AE44" s="121">
        <v>88</v>
      </c>
      <c r="AF44" s="122">
        <v>0</v>
      </c>
      <c r="AG44" s="122">
        <v>0</v>
      </c>
      <c r="AH44" s="122">
        <v>15</v>
      </c>
      <c r="AI44" s="122">
        <v>0</v>
      </c>
      <c r="AJ44" s="121">
        <f t="shared" si="8"/>
        <v>0</v>
      </c>
      <c r="AK44" s="122">
        <v>4</v>
      </c>
      <c r="AL44" s="122">
        <v>4</v>
      </c>
      <c r="AM44" s="122">
        <v>4</v>
      </c>
      <c r="AN44" s="122">
        <v>4</v>
      </c>
      <c r="AO44" s="121">
        <f t="shared" si="9"/>
        <v>0</v>
      </c>
      <c r="AP44" s="122">
        <v>0</v>
      </c>
      <c r="AQ44" s="122">
        <v>0</v>
      </c>
      <c r="AR44" s="122">
        <v>0</v>
      </c>
      <c r="AS44" s="122">
        <v>0</v>
      </c>
      <c r="AT44" s="121">
        <f t="shared" si="10"/>
        <v>0</v>
      </c>
      <c r="AU44"/>
      <c r="AV44"/>
      <c r="AW44"/>
    </row>
    <row r="45" spans="1:50" s="98" customFormat="1" ht="15" hidden="1" customHeight="1" x14ac:dyDescent="0.25">
      <c r="A45" s="177" t="str">
        <f t="shared" si="0"/>
        <v>186015010P</v>
      </c>
      <c r="B45" s="177">
        <v>186015010</v>
      </c>
      <c r="C45" s="177" t="str">
        <f t="shared" ca="1" si="60"/>
        <v>ACQUITY UPLC Column Heater HT</v>
      </c>
      <c r="D45" s="177" t="str">
        <f t="shared" ca="1" si="61"/>
        <v>WPPL (SG20)</v>
      </c>
      <c r="E45" s="97"/>
      <c r="F45" s="177" t="str">
        <f t="shared" ca="1" si="62"/>
        <v>LC</v>
      </c>
      <c r="G45" s="177" t="str">
        <f t="shared" ca="1" si="63"/>
        <v>ACQUITY Classic</v>
      </c>
      <c r="H45" s="177" t="str">
        <f t="shared" ca="1" si="64"/>
        <v>Column Managers</v>
      </c>
      <c r="I45" s="201">
        <f t="shared" ca="1" si="65"/>
        <v>934.47</v>
      </c>
      <c r="J45" s="100" t="str">
        <f t="shared" ca="1" si="66"/>
        <v>Ee Ling Lim</v>
      </c>
      <c r="K45" s="142" t="s">
        <v>6</v>
      </c>
      <c r="L45" s="103"/>
      <c r="M45" s="103"/>
      <c r="N45" s="103"/>
      <c r="O45" s="103"/>
      <c r="P45" s="102"/>
      <c r="Q45" s="103"/>
      <c r="R45" s="103"/>
      <c r="S45" s="103"/>
      <c r="T45" s="103"/>
      <c r="U45" s="102"/>
      <c r="V45" s="104"/>
      <c r="W45" s="104"/>
      <c r="X45" s="104"/>
      <c r="Y45" s="126">
        <v>130</v>
      </c>
      <c r="Z45" s="101">
        <v>130</v>
      </c>
      <c r="AA45" s="126">
        <v>160</v>
      </c>
      <c r="AB45" s="126">
        <v>130</v>
      </c>
      <c r="AC45" s="126">
        <v>120</v>
      </c>
      <c r="AD45" s="126">
        <v>85</v>
      </c>
      <c r="AE45" s="121">
        <v>495</v>
      </c>
      <c r="AF45" s="122">
        <v>80</v>
      </c>
      <c r="AG45" s="122">
        <v>75</v>
      </c>
      <c r="AH45" s="122">
        <v>54</v>
      </c>
      <c r="AI45" s="122">
        <v>20</v>
      </c>
      <c r="AJ45" s="121">
        <f t="shared" si="8"/>
        <v>0</v>
      </c>
      <c r="AK45" s="122">
        <v>40</v>
      </c>
      <c r="AL45" s="122">
        <v>45</v>
      </c>
      <c r="AM45" s="122">
        <v>45</v>
      </c>
      <c r="AN45" s="122">
        <v>55</v>
      </c>
      <c r="AO45" s="121">
        <f t="shared" si="9"/>
        <v>0</v>
      </c>
      <c r="AP45" s="122">
        <v>33</v>
      </c>
      <c r="AQ45" s="122">
        <v>0</v>
      </c>
      <c r="AR45" s="122">
        <v>0</v>
      </c>
      <c r="AS45" s="122">
        <v>0</v>
      </c>
      <c r="AT45" s="121">
        <f t="shared" si="10"/>
        <v>0</v>
      </c>
      <c r="AU45"/>
      <c r="AV45"/>
      <c r="AW45"/>
    </row>
    <row r="46" spans="1:50" s="98" customFormat="1" ht="15" hidden="1" customHeight="1" x14ac:dyDescent="0.25">
      <c r="A46" s="177" t="str">
        <f t="shared" si="0"/>
        <v>186015011P</v>
      </c>
      <c r="B46" s="177">
        <v>186015011</v>
      </c>
      <c r="C46" s="177" t="str">
        <f t="shared" ca="1" si="60"/>
        <v>ACQUITY UPLC 30cm Col Htr/Clr.</v>
      </c>
      <c r="D46" s="177" t="str">
        <f t="shared" ca="1" si="61"/>
        <v>WPPL (SG20)</v>
      </c>
      <c r="E46" s="97"/>
      <c r="F46" s="177" t="str">
        <f t="shared" ca="1" si="62"/>
        <v>LC</v>
      </c>
      <c r="G46" s="177" t="str">
        <f t="shared" ca="1" si="63"/>
        <v>ACQUITY Common Modules</v>
      </c>
      <c r="H46" s="177" t="str">
        <f t="shared" ca="1" si="64"/>
        <v>Column Managers</v>
      </c>
      <c r="I46" s="201">
        <f t="shared" ca="1" si="65"/>
        <v>1210.21</v>
      </c>
      <c r="J46" s="100" t="str">
        <f t="shared" ca="1" si="66"/>
        <v>Ee Ling Lim</v>
      </c>
      <c r="K46" s="142" t="s">
        <v>6</v>
      </c>
      <c r="L46" s="103"/>
      <c r="M46" s="103"/>
      <c r="N46" s="103"/>
      <c r="O46" s="103"/>
      <c r="P46" s="102"/>
      <c r="Q46" s="103"/>
      <c r="R46" s="103"/>
      <c r="S46" s="103"/>
      <c r="T46" s="103"/>
      <c r="U46" s="102"/>
      <c r="V46" s="104"/>
      <c r="W46" s="104"/>
      <c r="X46" s="104"/>
      <c r="Y46" s="126">
        <v>150</v>
      </c>
      <c r="Z46" s="101">
        <v>150</v>
      </c>
      <c r="AA46" s="126">
        <v>161</v>
      </c>
      <c r="AB46" s="126">
        <v>185</v>
      </c>
      <c r="AC46" s="126">
        <v>170</v>
      </c>
      <c r="AD46" s="126">
        <v>200</v>
      </c>
      <c r="AE46" s="121">
        <v>716</v>
      </c>
      <c r="AF46" s="122">
        <v>125</v>
      </c>
      <c r="AG46" s="122">
        <v>185</v>
      </c>
      <c r="AH46" s="122">
        <v>196</v>
      </c>
      <c r="AI46" s="122">
        <v>213</v>
      </c>
      <c r="AJ46" s="121">
        <f t="shared" si="8"/>
        <v>0</v>
      </c>
      <c r="AK46" s="122">
        <v>230</v>
      </c>
      <c r="AL46" s="122">
        <v>200</v>
      </c>
      <c r="AM46" s="122">
        <v>210</v>
      </c>
      <c r="AN46" s="122">
        <v>250</v>
      </c>
      <c r="AO46" s="121">
        <f t="shared" si="9"/>
        <v>0</v>
      </c>
      <c r="AP46" s="122">
        <v>180</v>
      </c>
      <c r="AQ46" s="122">
        <v>180</v>
      </c>
      <c r="AR46" s="122">
        <v>0</v>
      </c>
      <c r="AS46" s="122">
        <v>0</v>
      </c>
      <c r="AT46" s="121">
        <f t="shared" si="10"/>
        <v>0</v>
      </c>
      <c r="AU46"/>
      <c r="AV46"/>
      <c r="AW46"/>
      <c r="AX46" s="237">
        <v>30</v>
      </c>
    </row>
    <row r="47" spans="1:50" s="98" customFormat="1" ht="15" customHeight="1" x14ac:dyDescent="0.25">
      <c r="A47" s="176" t="str">
        <f t="shared" si="0"/>
        <v>186015012P</v>
      </c>
      <c r="B47" s="176">
        <v>186015012</v>
      </c>
      <c r="C47" s="177" t="str">
        <f t="shared" ca="1" si="60"/>
        <v>ACQUITY UPLC Online SPE Manager</v>
      </c>
      <c r="D47" s="177" t="str">
        <f t="shared" ca="1" si="61"/>
        <v>MIL (US31)</v>
      </c>
      <c r="E47" s="97"/>
      <c r="F47" s="177" t="str">
        <f t="shared" ca="1" si="62"/>
        <v>LC</v>
      </c>
      <c r="G47" s="177" t="str">
        <f t="shared" ca="1" si="63"/>
        <v>Clinical ACQUITY</v>
      </c>
      <c r="H47" s="177" t="str">
        <f t="shared" ca="1" si="64"/>
        <v>Injectors</v>
      </c>
      <c r="I47" s="201">
        <f t="shared" ca="1" si="65"/>
        <v>22141.71</v>
      </c>
      <c r="J47" s="100" t="str">
        <f t="shared" ca="1" si="66"/>
        <v>Vicky Allen</v>
      </c>
      <c r="K47" s="142" t="s">
        <v>6</v>
      </c>
      <c r="L47" s="103"/>
      <c r="M47" s="103"/>
      <c r="N47" s="103"/>
      <c r="O47" s="103"/>
      <c r="P47" s="102"/>
      <c r="Q47" s="103"/>
      <c r="R47" s="103"/>
      <c r="S47" s="103"/>
      <c r="T47" s="103"/>
      <c r="U47" s="102"/>
      <c r="V47" s="104"/>
      <c r="W47" s="104"/>
      <c r="X47" s="104"/>
      <c r="Y47" s="126">
        <v>8</v>
      </c>
      <c r="Z47" s="101">
        <v>8</v>
      </c>
      <c r="AA47" s="126">
        <v>0</v>
      </c>
      <c r="AB47" s="126">
        <v>0</v>
      </c>
      <c r="AC47" s="126">
        <v>8</v>
      </c>
      <c r="AD47" s="126">
        <v>3</v>
      </c>
      <c r="AE47" s="121">
        <v>11</v>
      </c>
      <c r="AF47" s="122">
        <v>5</v>
      </c>
      <c r="AG47" s="122">
        <v>0</v>
      </c>
      <c r="AH47" s="122">
        <v>0</v>
      </c>
      <c r="AI47" s="122">
        <v>0</v>
      </c>
      <c r="AJ47" s="121">
        <v>4</v>
      </c>
      <c r="AK47" s="122">
        <v>0</v>
      </c>
      <c r="AL47" s="122">
        <v>0</v>
      </c>
      <c r="AM47" s="122">
        <v>0</v>
      </c>
      <c r="AN47" s="122">
        <v>2</v>
      </c>
      <c r="AO47" s="121">
        <f t="shared" si="9"/>
        <v>2</v>
      </c>
      <c r="AP47" s="122">
        <v>0</v>
      </c>
      <c r="AQ47" s="122">
        <v>0</v>
      </c>
      <c r="AR47" s="122">
        <v>0</v>
      </c>
      <c r="AS47" s="122">
        <v>0</v>
      </c>
      <c r="AT47" s="121">
        <f t="shared" si="10"/>
        <v>0</v>
      </c>
      <c r="AU47"/>
      <c r="AV47"/>
      <c r="AW47"/>
    </row>
    <row r="48" spans="1:50" s="98" customFormat="1" ht="15.75" hidden="1" customHeight="1" x14ac:dyDescent="0.25">
      <c r="A48" s="177" t="str">
        <f t="shared" si="0"/>
        <v>186015014P</v>
      </c>
      <c r="B48" s="177">
        <v>186015014</v>
      </c>
      <c r="C48" s="177" t="str">
        <f t="shared" ref="C48:C53" ca="1" si="67">VLOOKUP($B48,AcceptedPlanRange,2,0)</f>
        <v>ACQUITY UPLC Sample Organizer w/Comp.</v>
      </c>
      <c r="D48" s="177" t="str">
        <f t="shared" ref="D48:D53" ca="1" si="68">VLOOKUP($B48,AcceptedPlanRange,3,0)</f>
        <v>WPPL (SG20)</v>
      </c>
      <c r="E48" s="97"/>
      <c r="F48" s="177" t="str">
        <f t="shared" ref="F48:F53" ca="1" si="69">VLOOKUP($B48,AcceptedPlanRange,4,0)</f>
        <v>LC</v>
      </c>
      <c r="G48" s="177" t="str">
        <f t="shared" ref="G48:G53" ca="1" si="70">VLOOKUP($B48,AcceptedPlanRange,5,0)</f>
        <v>H Class</v>
      </c>
      <c r="H48" s="177" t="str">
        <f t="shared" ref="H48:H53" ca="1" si="71">VLOOKUP($B48,AcceptedPlanRange,6,0)</f>
        <v>Accessories</v>
      </c>
      <c r="I48" s="201">
        <f t="shared" ref="I48:I53" ca="1" si="72">VLOOKUP($B48,AcceptedPlanRange,7,0)</f>
        <v>9057.4599999999991</v>
      </c>
      <c r="J48" s="100" t="str">
        <f t="shared" ref="J48:J53" ca="1" si="73">VLOOKUP($B48,AcceptedPlanRange,8,0)</f>
        <v>Ee Ling Lim</v>
      </c>
      <c r="K48" s="142" t="s">
        <v>6</v>
      </c>
      <c r="L48" s="103"/>
      <c r="M48" s="103"/>
      <c r="N48" s="103"/>
      <c r="O48" s="103"/>
      <c r="P48" s="102"/>
      <c r="Q48" s="103"/>
      <c r="R48" s="103"/>
      <c r="S48" s="103"/>
      <c r="T48" s="103"/>
      <c r="U48" s="102"/>
      <c r="V48" s="104"/>
      <c r="W48" s="104"/>
      <c r="X48" s="104"/>
      <c r="Y48" s="126">
        <v>48</v>
      </c>
      <c r="Z48" s="101">
        <v>48</v>
      </c>
      <c r="AA48" s="126">
        <v>50</v>
      </c>
      <c r="AB48" s="126">
        <v>55</v>
      </c>
      <c r="AC48" s="126">
        <v>57</v>
      </c>
      <c r="AD48" s="126">
        <v>50</v>
      </c>
      <c r="AE48" s="121">
        <v>212</v>
      </c>
      <c r="AF48" s="122">
        <v>55</v>
      </c>
      <c r="AG48" s="122">
        <v>0</v>
      </c>
      <c r="AH48" s="122">
        <v>15</v>
      </c>
      <c r="AI48" s="122">
        <v>50</v>
      </c>
      <c r="AJ48" s="121">
        <f t="shared" ref="AJ48:AJ82" si="74">SUBTOTAL(9,AF48:AI48)</f>
        <v>0</v>
      </c>
      <c r="AK48" s="122">
        <v>45</v>
      </c>
      <c r="AL48" s="122">
        <v>60</v>
      </c>
      <c r="AM48" s="122">
        <v>60</v>
      </c>
      <c r="AN48" s="122">
        <v>55</v>
      </c>
      <c r="AO48" s="121">
        <f t="shared" si="9"/>
        <v>0</v>
      </c>
      <c r="AP48" s="122">
        <v>58</v>
      </c>
      <c r="AQ48" s="122">
        <v>63</v>
      </c>
      <c r="AR48" s="122">
        <v>0</v>
      </c>
      <c r="AS48" s="122">
        <v>0</v>
      </c>
      <c r="AT48" s="121">
        <f t="shared" si="10"/>
        <v>0</v>
      </c>
      <c r="AU48"/>
      <c r="AV48"/>
      <c r="AW48"/>
    </row>
    <row r="49" spans="1:50" s="98" customFormat="1" ht="15" hidden="1" customHeight="1" x14ac:dyDescent="0.25">
      <c r="A49" s="177" t="str">
        <f t="shared" si="0"/>
        <v>186015017P</v>
      </c>
      <c r="B49" s="177">
        <v>186015017</v>
      </c>
      <c r="C49" s="171" t="str">
        <f t="shared" ca="1" si="67"/>
        <v>ACQUITY UPLC Sample Manager FTN</v>
      </c>
      <c r="D49" s="177" t="str">
        <f t="shared" ca="1" si="68"/>
        <v>WPPL (SG20)</v>
      </c>
      <c r="E49" s="97"/>
      <c r="F49" s="177" t="str">
        <f t="shared" ca="1" si="69"/>
        <v>LC</v>
      </c>
      <c r="G49" s="177" t="str">
        <f t="shared" ca="1" si="70"/>
        <v>H Class</v>
      </c>
      <c r="H49" s="177" t="str">
        <f t="shared" ca="1" si="71"/>
        <v>Injectors</v>
      </c>
      <c r="I49" s="201">
        <f t="shared" ca="1" si="72"/>
        <v>5175.6099999999997</v>
      </c>
      <c r="J49" s="100" t="str">
        <f t="shared" ca="1" si="73"/>
        <v>Ee Ling Lim</v>
      </c>
      <c r="K49" s="142" t="s">
        <v>6</v>
      </c>
      <c r="L49" s="103"/>
      <c r="M49" s="103"/>
      <c r="N49" s="103"/>
      <c r="O49" s="103"/>
      <c r="P49" s="102"/>
      <c r="Q49" s="103"/>
      <c r="R49" s="103"/>
      <c r="S49" s="103"/>
      <c r="T49" s="103"/>
      <c r="U49" s="102"/>
      <c r="V49" s="104"/>
      <c r="W49" s="104"/>
      <c r="X49" s="104"/>
      <c r="Y49" s="126">
        <v>272</v>
      </c>
      <c r="Z49" s="101">
        <v>272</v>
      </c>
      <c r="AA49" s="126">
        <v>460</v>
      </c>
      <c r="AB49" s="126">
        <v>590</v>
      </c>
      <c r="AC49" s="126">
        <v>580</v>
      </c>
      <c r="AD49" s="126">
        <v>590</v>
      </c>
      <c r="AE49" s="121">
        <v>2220</v>
      </c>
      <c r="AF49" s="122">
        <v>400</v>
      </c>
      <c r="AG49" s="122">
        <v>500</v>
      </c>
      <c r="AH49" s="122">
        <v>500</v>
      </c>
      <c r="AI49" s="122">
        <v>530</v>
      </c>
      <c r="AJ49" s="121">
        <f t="shared" si="74"/>
        <v>0</v>
      </c>
      <c r="AK49" s="122">
        <v>600</v>
      </c>
      <c r="AL49" s="122">
        <v>580</v>
      </c>
      <c r="AM49" s="122">
        <v>565</v>
      </c>
      <c r="AN49" s="122">
        <v>590</v>
      </c>
      <c r="AO49" s="121">
        <f t="shared" si="9"/>
        <v>0</v>
      </c>
      <c r="AP49" s="122">
        <v>500</v>
      </c>
      <c r="AQ49" s="122">
        <v>544</v>
      </c>
      <c r="AR49" s="122">
        <v>0</v>
      </c>
      <c r="AS49" s="122">
        <v>0</v>
      </c>
      <c r="AT49" s="121">
        <f t="shared" si="10"/>
        <v>0</v>
      </c>
      <c r="AU49"/>
      <c r="AV49"/>
      <c r="AW49"/>
      <c r="AX49" s="238">
        <v>40</v>
      </c>
    </row>
    <row r="50" spans="1:50" s="98" customFormat="1" ht="15" hidden="1" customHeight="1" x14ac:dyDescent="0.25">
      <c r="A50" s="177" t="str">
        <f t="shared" si="0"/>
        <v>186015018P</v>
      </c>
      <c r="B50" s="177">
        <v>186015018</v>
      </c>
      <c r="C50" s="171" t="str">
        <f t="shared" ca="1" si="67"/>
        <v>ACQUITY UPLC QSM</v>
      </c>
      <c r="D50" s="177" t="str">
        <f t="shared" ca="1" si="68"/>
        <v>WPPL (SG20)</v>
      </c>
      <c r="E50" s="97"/>
      <c r="F50" s="177" t="str">
        <f t="shared" ca="1" si="69"/>
        <v>LC</v>
      </c>
      <c r="G50" s="177" t="str">
        <f t="shared" ca="1" si="70"/>
        <v>H Class</v>
      </c>
      <c r="H50" s="177" t="str">
        <f t="shared" ca="1" si="71"/>
        <v>Pumps</v>
      </c>
      <c r="I50" s="201">
        <f t="shared" ca="1" si="72"/>
        <v>4770.22</v>
      </c>
      <c r="J50" s="100" t="str">
        <f t="shared" ca="1" si="73"/>
        <v>Ee Ling Lim</v>
      </c>
      <c r="K50" s="142" t="s">
        <v>6</v>
      </c>
      <c r="L50" s="103"/>
      <c r="M50" s="103"/>
      <c r="N50" s="103"/>
      <c r="O50" s="103"/>
      <c r="P50" s="102"/>
      <c r="Q50" s="103"/>
      <c r="R50" s="103"/>
      <c r="S50" s="103"/>
      <c r="T50" s="103"/>
      <c r="U50" s="102"/>
      <c r="V50" s="104"/>
      <c r="W50" s="104"/>
      <c r="X50" s="104"/>
      <c r="Y50" s="126">
        <v>430</v>
      </c>
      <c r="Z50" s="101">
        <v>430</v>
      </c>
      <c r="AA50" s="126">
        <v>460</v>
      </c>
      <c r="AB50" s="126">
        <v>580</v>
      </c>
      <c r="AC50" s="126">
        <v>600</v>
      </c>
      <c r="AD50" s="126">
        <v>605</v>
      </c>
      <c r="AE50" s="121">
        <v>2245</v>
      </c>
      <c r="AF50" s="122">
        <v>430</v>
      </c>
      <c r="AG50" s="122">
        <v>500</v>
      </c>
      <c r="AH50" s="122">
        <v>500</v>
      </c>
      <c r="AI50" s="122">
        <v>555</v>
      </c>
      <c r="AJ50" s="121">
        <f t="shared" si="74"/>
        <v>0</v>
      </c>
      <c r="AK50" s="122">
        <v>600</v>
      </c>
      <c r="AL50" s="122">
        <v>580</v>
      </c>
      <c r="AM50" s="122">
        <v>565</v>
      </c>
      <c r="AN50" s="122">
        <v>590</v>
      </c>
      <c r="AO50" s="121">
        <f t="shared" si="9"/>
        <v>0</v>
      </c>
      <c r="AP50" s="122">
        <v>500</v>
      </c>
      <c r="AQ50" s="122">
        <v>544</v>
      </c>
      <c r="AR50" s="122">
        <v>0</v>
      </c>
      <c r="AS50" s="122">
        <v>0</v>
      </c>
      <c r="AT50" s="121">
        <f t="shared" si="10"/>
        <v>0</v>
      </c>
      <c r="AU50"/>
      <c r="AV50"/>
      <c r="AW50"/>
      <c r="AX50" s="237">
        <v>40</v>
      </c>
    </row>
    <row r="51" spans="1:50" s="98" customFormat="1" ht="15" customHeight="1" x14ac:dyDescent="0.25">
      <c r="A51" s="177" t="str">
        <f t="shared" si="0"/>
        <v>186015019P</v>
      </c>
      <c r="B51" s="177">
        <v>186015019</v>
      </c>
      <c r="C51" s="177" t="str">
        <f t="shared" ca="1" si="67"/>
        <v>ACQUITY  Isocratic Solvent Mgr</v>
      </c>
      <c r="D51" s="177" t="str">
        <f t="shared" ca="1" si="68"/>
        <v>MIL (US31)</v>
      </c>
      <c r="E51" s="97"/>
      <c r="F51" s="177" t="str">
        <f t="shared" ca="1" si="69"/>
        <v>LC</v>
      </c>
      <c r="G51" s="177" t="str">
        <f t="shared" ca="1" si="70"/>
        <v>QDa</v>
      </c>
      <c r="H51" s="177" t="str">
        <f t="shared" ca="1" si="71"/>
        <v>Pumps</v>
      </c>
      <c r="I51" s="201">
        <f t="shared" ca="1" si="72"/>
        <v>3816.69</v>
      </c>
      <c r="J51" s="100" t="str">
        <f t="shared" ca="1" si="73"/>
        <v>Sharon Bibbo</v>
      </c>
      <c r="K51" s="142" t="s">
        <v>6</v>
      </c>
      <c r="L51" s="103"/>
      <c r="M51" s="103"/>
      <c r="N51" s="103"/>
      <c r="O51" s="103"/>
      <c r="P51" s="102"/>
      <c r="Q51" s="103"/>
      <c r="R51" s="103"/>
      <c r="S51" s="103"/>
      <c r="T51" s="103"/>
      <c r="U51" s="102"/>
      <c r="V51" s="104"/>
      <c r="W51" s="104"/>
      <c r="X51" s="104"/>
      <c r="Y51" s="126">
        <v>0</v>
      </c>
      <c r="Z51" s="101">
        <v>0</v>
      </c>
      <c r="AA51" s="126">
        <v>0</v>
      </c>
      <c r="AB51" s="126">
        <v>0</v>
      </c>
      <c r="AC51" s="126">
        <v>0</v>
      </c>
      <c r="AD51" s="126">
        <v>0</v>
      </c>
      <c r="AE51" s="121">
        <v>0</v>
      </c>
      <c r="AF51" s="122">
        <v>0</v>
      </c>
      <c r="AG51" s="122">
        <v>0</v>
      </c>
      <c r="AH51" s="122">
        <v>28</v>
      </c>
      <c r="AI51" s="122">
        <v>94</v>
      </c>
      <c r="AJ51" s="121">
        <f t="shared" si="74"/>
        <v>122</v>
      </c>
      <c r="AK51" s="122">
        <v>130</v>
      </c>
      <c r="AL51" s="122">
        <v>40</v>
      </c>
      <c r="AM51" s="122">
        <v>40</v>
      </c>
      <c r="AN51" s="122">
        <v>40</v>
      </c>
      <c r="AO51" s="121">
        <f t="shared" si="9"/>
        <v>250</v>
      </c>
      <c r="AP51" s="122">
        <v>40</v>
      </c>
      <c r="AQ51" s="122">
        <v>60</v>
      </c>
      <c r="AR51" s="122">
        <v>0</v>
      </c>
      <c r="AS51" s="122">
        <v>0</v>
      </c>
      <c r="AT51" s="121">
        <f t="shared" si="10"/>
        <v>100</v>
      </c>
      <c r="AU51"/>
      <c r="AV51"/>
      <c r="AW51"/>
      <c r="AX51" s="237"/>
    </row>
    <row r="52" spans="1:50" s="98" customFormat="1" ht="15" customHeight="1" x14ac:dyDescent="0.25">
      <c r="A52" s="176" t="str">
        <f t="shared" si="0"/>
        <v>186015024P</v>
      </c>
      <c r="B52" s="199">
        <v>186015024</v>
      </c>
      <c r="C52" s="177" t="str">
        <f t="shared" ca="1" si="67"/>
        <v>ACQUITY UPLC PROCESS SAMPLE MANAGER</v>
      </c>
      <c r="D52" s="177" t="str">
        <f t="shared" ca="1" si="68"/>
        <v>MIL (US31)</v>
      </c>
      <c r="E52" s="97"/>
      <c r="F52" s="177" t="str">
        <f t="shared" ca="1" si="69"/>
        <v>LC</v>
      </c>
      <c r="G52" s="177" t="str">
        <f t="shared" ca="1" si="70"/>
        <v>PATROL</v>
      </c>
      <c r="H52" s="177" t="str">
        <f t="shared" ca="1" si="71"/>
        <v>Injectors</v>
      </c>
      <c r="I52" s="201">
        <f t="shared" ca="1" si="72"/>
        <v>36090.78</v>
      </c>
      <c r="J52" s="100" t="str">
        <f t="shared" ca="1" si="73"/>
        <v>Linda Trautwein</v>
      </c>
      <c r="K52" s="142" t="s">
        <v>6</v>
      </c>
      <c r="L52" s="103"/>
      <c r="M52" s="103"/>
      <c r="N52" s="103"/>
      <c r="O52" s="103"/>
      <c r="P52" s="102"/>
      <c r="Q52" s="103"/>
      <c r="R52" s="103"/>
      <c r="S52" s="103"/>
      <c r="T52" s="103"/>
      <c r="U52" s="102"/>
      <c r="V52" s="104"/>
      <c r="W52" s="104"/>
      <c r="X52" s="104"/>
      <c r="Y52" s="126">
        <v>5</v>
      </c>
      <c r="Z52" s="101">
        <v>5</v>
      </c>
      <c r="AA52" s="126">
        <v>1</v>
      </c>
      <c r="AB52" s="126">
        <v>0</v>
      </c>
      <c r="AC52" s="126">
        <v>4</v>
      </c>
      <c r="AD52" s="126">
        <v>5</v>
      </c>
      <c r="AE52" s="121">
        <v>10</v>
      </c>
      <c r="AF52" s="122">
        <v>2</v>
      </c>
      <c r="AG52" s="122">
        <v>0</v>
      </c>
      <c r="AH52" s="126">
        <v>3</v>
      </c>
      <c r="AI52" s="122">
        <v>0</v>
      </c>
      <c r="AJ52" s="121">
        <f t="shared" si="74"/>
        <v>5</v>
      </c>
      <c r="AK52" s="122">
        <v>0</v>
      </c>
      <c r="AL52" s="122">
        <v>0</v>
      </c>
      <c r="AM52" s="122">
        <v>0</v>
      </c>
      <c r="AN52" s="122">
        <v>0</v>
      </c>
      <c r="AO52" s="121">
        <v>0</v>
      </c>
      <c r="AP52" s="122">
        <v>0</v>
      </c>
      <c r="AQ52" s="122">
        <v>0</v>
      </c>
      <c r="AR52" s="122">
        <v>0</v>
      </c>
      <c r="AS52" s="122">
        <v>0</v>
      </c>
      <c r="AT52" s="121">
        <f t="shared" si="10"/>
        <v>0</v>
      </c>
      <c r="AU52"/>
      <c r="AV52"/>
      <c r="AW52"/>
    </row>
    <row r="53" spans="1:50" s="98" customFormat="1" ht="15" customHeight="1" x14ac:dyDescent="0.25">
      <c r="A53" s="176" t="str">
        <f t="shared" si="0"/>
        <v>186015064P</v>
      </c>
      <c r="B53" s="176">
        <v>186015064</v>
      </c>
      <c r="C53" s="171" t="str">
        <f t="shared" ca="1" si="67"/>
        <v>ACQUITY UPLC Process Sample Mrg. w/PDP</v>
      </c>
      <c r="D53" s="177" t="str">
        <f t="shared" ca="1" si="68"/>
        <v>MIL (US31)</v>
      </c>
      <c r="E53" s="97"/>
      <c r="F53" s="177" t="str">
        <f t="shared" ca="1" si="69"/>
        <v>LC</v>
      </c>
      <c r="G53" s="177" t="str">
        <f t="shared" ca="1" si="70"/>
        <v>PATROL</v>
      </c>
      <c r="H53" s="177" t="str">
        <f t="shared" ca="1" si="71"/>
        <v>Injectors</v>
      </c>
      <c r="I53" s="201">
        <f t="shared" ca="1" si="72"/>
        <v>36090.78</v>
      </c>
      <c r="J53" s="100" t="str">
        <f t="shared" ca="1" si="73"/>
        <v>Linda Trautwein</v>
      </c>
      <c r="K53" s="142" t="s">
        <v>6</v>
      </c>
      <c r="L53" s="103"/>
      <c r="M53" s="103"/>
      <c r="N53" s="103"/>
      <c r="O53" s="103"/>
      <c r="P53" s="102"/>
      <c r="Q53" s="103"/>
      <c r="R53" s="103"/>
      <c r="S53" s="103"/>
      <c r="T53" s="103"/>
      <c r="U53" s="102"/>
      <c r="V53" s="104"/>
      <c r="W53" s="104"/>
      <c r="X53" s="104"/>
      <c r="Y53" s="126">
        <v>5</v>
      </c>
      <c r="Z53" s="101">
        <v>0</v>
      </c>
      <c r="AA53" s="126">
        <v>1</v>
      </c>
      <c r="AB53" s="126">
        <v>0</v>
      </c>
      <c r="AC53" s="126">
        <v>0</v>
      </c>
      <c r="AD53" s="126">
        <v>0</v>
      </c>
      <c r="AE53" s="121">
        <v>10</v>
      </c>
      <c r="AF53" s="122">
        <v>0</v>
      </c>
      <c r="AG53" s="122">
        <v>0</v>
      </c>
      <c r="AH53" s="126">
        <v>1</v>
      </c>
      <c r="AI53" s="122">
        <v>4</v>
      </c>
      <c r="AJ53" s="121">
        <f t="shared" si="74"/>
        <v>5</v>
      </c>
      <c r="AK53" s="122">
        <v>6</v>
      </c>
      <c r="AL53" s="122">
        <v>6</v>
      </c>
      <c r="AM53" s="122">
        <v>6</v>
      </c>
      <c r="AN53" s="122">
        <v>6</v>
      </c>
      <c r="AO53" s="121">
        <f t="shared" ref="AO53:AO84" si="75">SUBTOTAL(9,AK53:AN53)</f>
        <v>24</v>
      </c>
      <c r="AP53" s="122">
        <v>5</v>
      </c>
      <c r="AQ53" s="122">
        <v>5</v>
      </c>
      <c r="AR53" s="122">
        <v>0</v>
      </c>
      <c r="AS53" s="122">
        <v>0</v>
      </c>
      <c r="AT53" s="121">
        <f t="shared" si="10"/>
        <v>10</v>
      </c>
      <c r="AU53"/>
      <c r="AV53"/>
      <c r="AW53"/>
    </row>
    <row r="54" spans="1:50" s="98" customFormat="1" ht="15" customHeight="1" x14ac:dyDescent="0.25">
      <c r="A54" s="177" t="str">
        <f t="shared" si="0"/>
        <v>186015027P</v>
      </c>
      <c r="B54" s="177">
        <v>186015027</v>
      </c>
      <c r="C54" s="177" t="str">
        <f t="shared" ref="C54:C58" ca="1" si="76">VLOOKUP($B54,AcceptedPlanRange,2,0)</f>
        <v>ACQUITY UPLC ELSD w/Nebulizer</v>
      </c>
      <c r="D54" s="177" t="str">
        <f t="shared" ref="D54:D58" ca="1" si="77">VLOOKUP($B54,AcceptedPlanRange,3,0)</f>
        <v>MIL (US31)</v>
      </c>
      <c r="E54" s="97"/>
      <c r="F54" s="177" t="str">
        <f t="shared" ref="F54:F58" ca="1" si="78">VLOOKUP($B54,AcceptedPlanRange,4,0)</f>
        <v>LC</v>
      </c>
      <c r="G54" s="177" t="str">
        <f t="shared" ref="G54:G58" ca="1" si="79">VLOOKUP($B54,AcceptedPlanRange,5,0)</f>
        <v>ACQUITY Common Modules</v>
      </c>
      <c r="H54" s="177" t="str">
        <f t="shared" ref="H54:H58" ca="1" si="80">VLOOKUP($B54,AcceptedPlanRange,6,0)</f>
        <v>Detectors</v>
      </c>
      <c r="I54" s="201">
        <f t="shared" ref="I54:I58" ca="1" si="81">VLOOKUP($B54,AcceptedPlanRange,7,0)</f>
        <v>5492.31</v>
      </c>
      <c r="J54" s="100" t="str">
        <f t="shared" ref="J54:J58" ca="1" si="82">VLOOKUP($B54,AcceptedPlanRange,8,0)</f>
        <v>Paul Brusco</v>
      </c>
      <c r="K54" s="142" t="s">
        <v>6</v>
      </c>
      <c r="L54" s="103"/>
      <c r="M54" s="103"/>
      <c r="N54" s="103"/>
      <c r="O54" s="103"/>
      <c r="P54" s="102"/>
      <c r="Q54" s="103"/>
      <c r="R54" s="103"/>
      <c r="S54" s="103"/>
      <c r="T54" s="103"/>
      <c r="U54" s="102"/>
      <c r="V54" s="104"/>
      <c r="W54" s="104"/>
      <c r="X54" s="104"/>
      <c r="Y54" s="126">
        <v>28</v>
      </c>
      <c r="Z54" s="101">
        <v>28</v>
      </c>
      <c r="AA54" s="126">
        <v>46</v>
      </c>
      <c r="AB54" s="126">
        <v>55</v>
      </c>
      <c r="AC54" s="126">
        <v>45</v>
      </c>
      <c r="AD54" s="126">
        <v>40</v>
      </c>
      <c r="AE54" s="121">
        <v>186</v>
      </c>
      <c r="AF54" s="122">
        <v>26</v>
      </c>
      <c r="AG54" s="122">
        <v>61</v>
      </c>
      <c r="AH54" s="122">
        <v>45</v>
      </c>
      <c r="AI54" s="122">
        <v>44</v>
      </c>
      <c r="AJ54" s="121">
        <f t="shared" si="74"/>
        <v>176</v>
      </c>
      <c r="AK54" s="122">
        <v>55</v>
      </c>
      <c r="AL54" s="122">
        <v>50</v>
      </c>
      <c r="AM54" s="122">
        <v>45</v>
      </c>
      <c r="AN54" s="122">
        <v>50</v>
      </c>
      <c r="AO54" s="121">
        <f t="shared" si="75"/>
        <v>200</v>
      </c>
      <c r="AP54" s="122">
        <v>40</v>
      </c>
      <c r="AQ54" s="122">
        <v>40</v>
      </c>
      <c r="AR54" s="122">
        <v>0</v>
      </c>
      <c r="AS54" s="122">
        <v>0</v>
      </c>
      <c r="AT54" s="121">
        <f t="shared" si="10"/>
        <v>80</v>
      </c>
      <c r="AU54"/>
      <c r="AV54"/>
      <c r="AW54"/>
      <c r="AX54" s="237">
        <v>10</v>
      </c>
    </row>
    <row r="55" spans="1:50" s="98" customFormat="1" ht="16.5" hidden="1" customHeight="1" x14ac:dyDescent="0.25">
      <c r="A55" s="177" t="str">
        <f t="shared" si="0"/>
        <v>186015029P</v>
      </c>
      <c r="B55" s="177">
        <v>186015029</v>
      </c>
      <c r="C55" s="177" t="str">
        <f t="shared" ca="1" si="76"/>
        <v>ACQUITY UPLC Fluorescence Detector</v>
      </c>
      <c r="D55" s="177" t="str">
        <f t="shared" ca="1" si="77"/>
        <v>WPPL (SG20)</v>
      </c>
      <c r="E55" s="97"/>
      <c r="F55" s="177" t="str">
        <f t="shared" ca="1" si="78"/>
        <v>LC</v>
      </c>
      <c r="G55" s="177" t="str">
        <f t="shared" ca="1" si="79"/>
        <v>ACQUITY Common Modules</v>
      </c>
      <c r="H55" s="177" t="str">
        <f t="shared" ca="1" si="80"/>
        <v>Detectors</v>
      </c>
      <c r="I55" s="201">
        <f t="shared" ca="1" si="81"/>
        <v>4943.16</v>
      </c>
      <c r="J55" s="100" t="str">
        <f t="shared" ca="1" si="82"/>
        <v>Ee Ling Lim</v>
      </c>
      <c r="K55" s="142" t="s">
        <v>6</v>
      </c>
      <c r="L55" s="103"/>
      <c r="M55" s="103"/>
      <c r="N55" s="103"/>
      <c r="O55" s="103"/>
      <c r="P55" s="102"/>
      <c r="Q55" s="103"/>
      <c r="R55" s="103"/>
      <c r="S55" s="103"/>
      <c r="T55" s="103"/>
      <c r="U55" s="102"/>
      <c r="V55" s="104"/>
      <c r="W55" s="104"/>
      <c r="X55" s="104"/>
      <c r="Y55" s="126">
        <v>90</v>
      </c>
      <c r="Z55" s="101">
        <v>90</v>
      </c>
      <c r="AA55" s="126">
        <v>100</v>
      </c>
      <c r="AB55" s="126">
        <v>151</v>
      </c>
      <c r="AC55" s="126">
        <v>160</v>
      </c>
      <c r="AD55" s="126">
        <v>150</v>
      </c>
      <c r="AE55" s="121">
        <v>561</v>
      </c>
      <c r="AF55" s="122">
        <v>232</v>
      </c>
      <c r="AG55" s="122">
        <v>78</v>
      </c>
      <c r="AH55" s="122">
        <v>110</v>
      </c>
      <c r="AI55" s="122">
        <v>92</v>
      </c>
      <c r="AJ55" s="121">
        <f t="shared" si="74"/>
        <v>0</v>
      </c>
      <c r="AK55" s="122">
        <v>140</v>
      </c>
      <c r="AL55" s="122">
        <v>150</v>
      </c>
      <c r="AM55" s="122">
        <v>140</v>
      </c>
      <c r="AN55" s="122">
        <v>155</v>
      </c>
      <c r="AO55" s="121">
        <f t="shared" si="75"/>
        <v>0</v>
      </c>
      <c r="AP55" s="122">
        <v>130</v>
      </c>
      <c r="AQ55" s="122">
        <v>130</v>
      </c>
      <c r="AR55" s="122">
        <v>0</v>
      </c>
      <c r="AS55" s="122">
        <v>0</v>
      </c>
      <c r="AT55" s="121">
        <f t="shared" si="10"/>
        <v>0</v>
      </c>
      <c r="AU55"/>
      <c r="AV55"/>
      <c r="AW55"/>
      <c r="AX55" s="237">
        <v>30</v>
      </c>
    </row>
    <row r="56" spans="1:50" s="98" customFormat="1" ht="15" hidden="1" customHeight="1" x14ac:dyDescent="0.25">
      <c r="A56" s="177" t="str">
        <f t="shared" si="0"/>
        <v>186015031P</v>
      </c>
      <c r="B56" s="177">
        <v>186015031</v>
      </c>
      <c r="C56" s="177" t="str">
        <f t="shared" ca="1" si="76"/>
        <v>ACQUITY UPLC TUV Detector TC</v>
      </c>
      <c r="D56" s="177" t="str">
        <f t="shared" ca="1" si="77"/>
        <v>WPPL (SG20)</v>
      </c>
      <c r="E56" s="97"/>
      <c r="F56" s="177" t="str">
        <f t="shared" ca="1" si="78"/>
        <v>LC</v>
      </c>
      <c r="G56" s="177" t="str">
        <f t="shared" ca="1" si="79"/>
        <v>ACQUITY Common Modules</v>
      </c>
      <c r="H56" s="177" t="str">
        <f t="shared" ca="1" si="80"/>
        <v>Detectors</v>
      </c>
      <c r="I56" s="201">
        <f t="shared" ca="1" si="81"/>
        <v>2296.02</v>
      </c>
      <c r="J56" s="100" t="str">
        <f t="shared" ca="1" si="82"/>
        <v>Ee Ling Lim</v>
      </c>
      <c r="K56" s="142" t="s">
        <v>6</v>
      </c>
      <c r="L56" s="103"/>
      <c r="M56" s="103"/>
      <c r="N56" s="103"/>
      <c r="O56" s="103"/>
      <c r="P56" s="102"/>
      <c r="Q56" s="103"/>
      <c r="R56" s="103"/>
      <c r="S56" s="103"/>
      <c r="T56" s="103"/>
      <c r="U56" s="102"/>
      <c r="V56" s="104"/>
      <c r="W56" s="104"/>
      <c r="X56" s="104"/>
      <c r="Y56" s="126">
        <v>180</v>
      </c>
      <c r="Z56" s="101">
        <v>180</v>
      </c>
      <c r="AA56" s="126">
        <v>268</v>
      </c>
      <c r="AB56" s="126">
        <v>305</v>
      </c>
      <c r="AC56" s="126">
        <v>305</v>
      </c>
      <c r="AD56" s="126">
        <v>290</v>
      </c>
      <c r="AE56" s="121">
        <v>1168</v>
      </c>
      <c r="AF56" s="122">
        <v>200</v>
      </c>
      <c r="AG56" s="122">
        <v>250</v>
      </c>
      <c r="AH56" s="122">
        <v>240</v>
      </c>
      <c r="AI56" s="122">
        <v>280</v>
      </c>
      <c r="AJ56" s="121">
        <f t="shared" si="74"/>
        <v>0</v>
      </c>
      <c r="AK56" s="122">
        <v>250</v>
      </c>
      <c r="AL56" s="122">
        <v>250</v>
      </c>
      <c r="AM56" s="122">
        <v>250</v>
      </c>
      <c r="AN56" s="122">
        <v>300</v>
      </c>
      <c r="AO56" s="121">
        <f t="shared" si="75"/>
        <v>0</v>
      </c>
      <c r="AP56" s="122">
        <v>230</v>
      </c>
      <c r="AQ56" s="122">
        <v>240</v>
      </c>
      <c r="AR56" s="122">
        <v>0</v>
      </c>
      <c r="AS56" s="122">
        <v>0</v>
      </c>
      <c r="AT56" s="121">
        <f t="shared" si="10"/>
        <v>0</v>
      </c>
      <c r="AU56"/>
      <c r="AV56"/>
      <c r="AW56"/>
      <c r="AX56" s="237">
        <v>30</v>
      </c>
    </row>
    <row r="57" spans="1:50" s="98" customFormat="1" ht="15" hidden="1" customHeight="1" x14ac:dyDescent="0.25">
      <c r="A57" s="177" t="str">
        <f t="shared" si="0"/>
        <v>186015032P</v>
      </c>
      <c r="B57" s="177">
        <v>186015032</v>
      </c>
      <c r="C57" s="177" t="str">
        <f t="shared" ca="1" si="76"/>
        <v>ACQUITY UPLC PDA Detector</v>
      </c>
      <c r="D57" s="177" t="str">
        <f t="shared" ca="1" si="77"/>
        <v>WPPL (SG20)</v>
      </c>
      <c r="E57" s="97"/>
      <c r="F57" s="177" t="str">
        <f t="shared" ca="1" si="78"/>
        <v>LC</v>
      </c>
      <c r="G57" s="177" t="str">
        <f t="shared" ca="1" si="79"/>
        <v>ACQUITY Common Modules</v>
      </c>
      <c r="H57" s="177" t="str">
        <f t="shared" ca="1" si="80"/>
        <v>Detectors</v>
      </c>
      <c r="I57" s="201">
        <f t="shared" ca="1" si="81"/>
        <v>3390.92</v>
      </c>
      <c r="J57" s="100" t="str">
        <f t="shared" ca="1" si="82"/>
        <v>Ee Ling Lim</v>
      </c>
      <c r="K57" s="142" t="s">
        <v>6</v>
      </c>
      <c r="L57" s="103"/>
      <c r="M57" s="103"/>
      <c r="N57" s="103"/>
      <c r="O57" s="103"/>
      <c r="P57" s="102"/>
      <c r="Q57" s="103"/>
      <c r="R57" s="103"/>
      <c r="S57" s="103"/>
      <c r="T57" s="103"/>
      <c r="U57" s="102"/>
      <c r="V57" s="104"/>
      <c r="W57" s="104"/>
      <c r="X57" s="104"/>
      <c r="Y57" s="126">
        <v>220</v>
      </c>
      <c r="Z57" s="101">
        <v>220</v>
      </c>
      <c r="AA57" s="126">
        <v>295</v>
      </c>
      <c r="AB57" s="126">
        <v>232</v>
      </c>
      <c r="AC57" s="126">
        <v>275</v>
      </c>
      <c r="AD57" s="126">
        <v>315</v>
      </c>
      <c r="AE57" s="121">
        <v>1117</v>
      </c>
      <c r="AF57" s="122">
        <v>227</v>
      </c>
      <c r="AG57" s="122">
        <v>200</v>
      </c>
      <c r="AH57" s="122">
        <v>225</v>
      </c>
      <c r="AI57" s="122">
        <v>270</v>
      </c>
      <c r="AJ57" s="121">
        <f t="shared" si="74"/>
        <v>0</v>
      </c>
      <c r="AK57" s="122">
        <v>300</v>
      </c>
      <c r="AL57" s="122">
        <v>290</v>
      </c>
      <c r="AM57" s="122">
        <v>260</v>
      </c>
      <c r="AN57" s="122">
        <v>290</v>
      </c>
      <c r="AO57" s="121">
        <f t="shared" si="75"/>
        <v>0</v>
      </c>
      <c r="AP57" s="122">
        <v>240</v>
      </c>
      <c r="AQ57" s="122">
        <v>260</v>
      </c>
      <c r="AR57" s="122">
        <v>0</v>
      </c>
      <c r="AS57" s="122">
        <v>0</v>
      </c>
      <c r="AT57" s="121">
        <f t="shared" si="10"/>
        <v>0</v>
      </c>
      <c r="AU57"/>
      <c r="AV57"/>
      <c r="AW57"/>
      <c r="AX57" s="237">
        <v>20</v>
      </c>
    </row>
    <row r="58" spans="1:50" s="98" customFormat="1" ht="15" hidden="1" customHeight="1" x14ac:dyDescent="0.25">
      <c r="A58" s="177" t="str">
        <f t="shared" si="0"/>
        <v>186015033P</v>
      </c>
      <c r="B58" s="177">
        <v>186015033</v>
      </c>
      <c r="C58" s="177" t="str">
        <f t="shared" ca="1" si="76"/>
        <v>ACQUITY UPLC PDA eLambda Detector</v>
      </c>
      <c r="D58" s="177" t="str">
        <f t="shared" ca="1" si="77"/>
        <v>WPPL (SG20)</v>
      </c>
      <c r="E58" s="97"/>
      <c r="F58" s="177" t="str">
        <f t="shared" ca="1" si="78"/>
        <v>LC</v>
      </c>
      <c r="G58" s="177" t="str">
        <f t="shared" ca="1" si="79"/>
        <v>ACQUITY Common Modules</v>
      </c>
      <c r="H58" s="177" t="str">
        <f t="shared" ca="1" si="80"/>
        <v>Detectors</v>
      </c>
      <c r="I58" s="201">
        <f t="shared" ca="1" si="81"/>
        <v>3409.84</v>
      </c>
      <c r="J58" s="100" t="str">
        <f t="shared" ca="1" si="82"/>
        <v>Ee Ling Lim</v>
      </c>
      <c r="K58" s="142" t="s">
        <v>6</v>
      </c>
      <c r="L58" s="103"/>
      <c r="M58" s="103"/>
      <c r="N58" s="103"/>
      <c r="O58" s="103"/>
      <c r="P58" s="102"/>
      <c r="Q58" s="103"/>
      <c r="R58" s="103"/>
      <c r="S58" s="103"/>
      <c r="T58" s="103"/>
      <c r="U58" s="102"/>
      <c r="V58" s="104"/>
      <c r="W58" s="104"/>
      <c r="X58" s="104"/>
      <c r="Y58" s="126">
        <v>200</v>
      </c>
      <c r="Z58" s="101">
        <v>200</v>
      </c>
      <c r="AA58" s="126">
        <v>200</v>
      </c>
      <c r="AB58" s="126">
        <v>208</v>
      </c>
      <c r="AC58" s="126">
        <v>190</v>
      </c>
      <c r="AD58" s="126">
        <v>240</v>
      </c>
      <c r="AE58" s="121">
        <v>838</v>
      </c>
      <c r="AF58" s="122">
        <v>175</v>
      </c>
      <c r="AG58" s="122">
        <v>240</v>
      </c>
      <c r="AH58" s="122">
        <v>210</v>
      </c>
      <c r="AI58" s="122">
        <v>210</v>
      </c>
      <c r="AJ58" s="121">
        <f t="shared" si="74"/>
        <v>0</v>
      </c>
      <c r="AK58" s="122">
        <v>200</v>
      </c>
      <c r="AL58" s="122">
        <v>220</v>
      </c>
      <c r="AM58" s="122">
        <v>220</v>
      </c>
      <c r="AN58" s="122">
        <v>270</v>
      </c>
      <c r="AO58" s="121">
        <f t="shared" si="75"/>
        <v>0</v>
      </c>
      <c r="AP58" s="122">
        <v>200</v>
      </c>
      <c r="AQ58" s="122">
        <v>210</v>
      </c>
      <c r="AR58" s="122">
        <v>0</v>
      </c>
      <c r="AS58" s="122">
        <v>0</v>
      </c>
      <c r="AT58" s="121">
        <f t="shared" si="10"/>
        <v>0</v>
      </c>
      <c r="AU58"/>
      <c r="AV58"/>
      <c r="AW58"/>
      <c r="AX58" s="237">
        <v>20</v>
      </c>
    </row>
    <row r="59" spans="1:50" s="98" customFormat="1" ht="15" hidden="1" customHeight="1" x14ac:dyDescent="0.25">
      <c r="A59" s="105" t="str">
        <f t="shared" si="0"/>
        <v>186015034P</v>
      </c>
      <c r="B59" s="105">
        <v>186015034</v>
      </c>
      <c r="C59" s="177" t="str">
        <f t="shared" ref="C59:C63" ca="1" si="83">VLOOKUP($B59,AcceptedPlanRange,2,0)</f>
        <v>ACQUITY UPC2 PDA Detector</v>
      </c>
      <c r="D59" s="177" t="str">
        <f t="shared" ref="D59:D63" ca="1" si="84">VLOOKUP($B59,AcceptedPlanRange,3,0)</f>
        <v>WPPL (SG20)</v>
      </c>
      <c r="E59" s="97"/>
      <c r="F59" s="177" t="str">
        <f t="shared" ref="F59:F63" ca="1" si="85">VLOOKUP($B59,AcceptedPlanRange,4,0)</f>
        <v>Purification</v>
      </c>
      <c r="G59" s="177" t="str">
        <f t="shared" ref="G59:G63" ca="1" si="86">VLOOKUP($B59,AcceptedPlanRange,5,0)</f>
        <v>UPC2</v>
      </c>
      <c r="H59" s="177" t="str">
        <f t="shared" ref="H59:H63" ca="1" si="87">VLOOKUP($B59,AcceptedPlanRange,6,0)</f>
        <v>Detectors</v>
      </c>
      <c r="I59" s="201">
        <f t="shared" ref="I59:I63" ca="1" si="88">VLOOKUP($B59,AcceptedPlanRange,7,0)</f>
        <v>3924.65</v>
      </c>
      <c r="J59" s="100" t="str">
        <f t="shared" ref="J59:J63" ca="1" si="89">VLOOKUP($B59,AcceptedPlanRange,8,0)</f>
        <v>Vicky Allen</v>
      </c>
      <c r="K59" s="142" t="s">
        <v>6</v>
      </c>
      <c r="L59" s="103"/>
      <c r="M59" s="103"/>
      <c r="N59" s="103"/>
      <c r="O59" s="103"/>
      <c r="P59" s="102"/>
      <c r="Q59" s="103"/>
      <c r="R59" s="103"/>
      <c r="S59" s="103"/>
      <c r="T59" s="103"/>
      <c r="U59" s="102"/>
      <c r="V59" s="104"/>
      <c r="W59" s="104"/>
      <c r="X59" s="104"/>
      <c r="Y59" s="126">
        <v>30</v>
      </c>
      <c r="Z59" s="101">
        <v>30</v>
      </c>
      <c r="AA59" s="126">
        <v>28</v>
      </c>
      <c r="AB59" s="126">
        <v>67</v>
      </c>
      <c r="AC59" s="126">
        <v>93</v>
      </c>
      <c r="AD59" s="126">
        <v>50</v>
      </c>
      <c r="AE59" s="121">
        <v>238</v>
      </c>
      <c r="AF59" s="122">
        <v>20</v>
      </c>
      <c r="AG59" s="122">
        <v>50</v>
      </c>
      <c r="AH59" s="122">
        <v>79</v>
      </c>
      <c r="AI59" s="122">
        <v>30</v>
      </c>
      <c r="AJ59" s="121">
        <f t="shared" si="74"/>
        <v>0</v>
      </c>
      <c r="AK59" s="122">
        <v>15</v>
      </c>
      <c r="AL59" s="122">
        <v>35</v>
      </c>
      <c r="AM59" s="122">
        <v>40</v>
      </c>
      <c r="AN59" s="122">
        <v>45</v>
      </c>
      <c r="AO59" s="121">
        <f t="shared" si="75"/>
        <v>0</v>
      </c>
      <c r="AP59" s="122">
        <v>0</v>
      </c>
      <c r="AQ59" s="122">
        <v>0</v>
      </c>
      <c r="AR59" s="122">
        <v>0</v>
      </c>
      <c r="AS59" s="122">
        <v>0</v>
      </c>
      <c r="AT59" s="121">
        <f t="shared" si="10"/>
        <v>0</v>
      </c>
      <c r="AU59"/>
      <c r="AV59"/>
      <c r="AW59"/>
      <c r="AX59" s="237"/>
    </row>
    <row r="60" spans="1:50" s="98" customFormat="1" ht="15" hidden="1" customHeight="1" x14ac:dyDescent="0.25">
      <c r="A60" s="105" t="str">
        <f t="shared" si="0"/>
        <v>186015035P</v>
      </c>
      <c r="B60" s="105">
        <v>186015035</v>
      </c>
      <c r="C60" s="177" t="str">
        <f t="shared" ca="1" si="83"/>
        <v>ACQUITY UPC2 Sample Manager-Fixed Loop</v>
      </c>
      <c r="D60" s="177" t="str">
        <f t="shared" ca="1" si="84"/>
        <v>MIL (US31)</v>
      </c>
      <c r="E60" s="97"/>
      <c r="F60" s="177" t="str">
        <f t="shared" ca="1" si="85"/>
        <v>Purification</v>
      </c>
      <c r="G60" s="177" t="str">
        <f t="shared" ca="1" si="86"/>
        <v>UPC2</v>
      </c>
      <c r="H60" s="177" t="str">
        <f t="shared" ca="1" si="87"/>
        <v>Injectors</v>
      </c>
      <c r="I60" s="201">
        <f t="shared" ca="1" si="88"/>
        <v>6572.74</v>
      </c>
      <c r="J60" s="100" t="str">
        <f t="shared" ca="1" si="89"/>
        <v>Linda Trautwein</v>
      </c>
      <c r="K60" s="142" t="s">
        <v>6</v>
      </c>
      <c r="L60" s="103"/>
      <c r="M60" s="103"/>
      <c r="N60" s="103"/>
      <c r="O60" s="103"/>
      <c r="P60" s="102"/>
      <c r="Q60" s="103"/>
      <c r="R60" s="103"/>
      <c r="S60" s="103"/>
      <c r="T60" s="103"/>
      <c r="U60" s="102"/>
      <c r="V60" s="104"/>
      <c r="W60" s="104"/>
      <c r="X60" s="104"/>
      <c r="Y60" s="126">
        <v>0</v>
      </c>
      <c r="Z60" s="101">
        <v>0</v>
      </c>
      <c r="AA60" s="126">
        <v>28</v>
      </c>
      <c r="AB60" s="126">
        <v>70</v>
      </c>
      <c r="AC60" s="126">
        <v>100</v>
      </c>
      <c r="AD60" s="126">
        <v>50</v>
      </c>
      <c r="AE60" s="121">
        <v>248</v>
      </c>
      <c r="AF60" s="122">
        <v>20</v>
      </c>
      <c r="AG60" s="122">
        <v>55</v>
      </c>
      <c r="AH60" s="126">
        <v>38</v>
      </c>
      <c r="AI60" s="122">
        <v>67</v>
      </c>
      <c r="AJ60" s="121">
        <f t="shared" si="74"/>
        <v>0</v>
      </c>
      <c r="AK60" s="122">
        <v>45</v>
      </c>
      <c r="AL60" s="122">
        <v>49</v>
      </c>
      <c r="AM60" s="122">
        <v>48</v>
      </c>
      <c r="AN60" s="122">
        <v>64</v>
      </c>
      <c r="AO60" s="121">
        <f t="shared" si="75"/>
        <v>0</v>
      </c>
      <c r="AP60" s="122">
        <v>48</v>
      </c>
      <c r="AQ60" s="122">
        <v>0</v>
      </c>
      <c r="AR60" s="122">
        <v>0</v>
      </c>
      <c r="AS60" s="122">
        <v>0</v>
      </c>
      <c r="AT60" s="121">
        <f t="shared" si="10"/>
        <v>0</v>
      </c>
      <c r="AU60"/>
      <c r="AV60"/>
      <c r="AW60"/>
      <c r="AX60" s="237"/>
    </row>
    <row r="61" spans="1:50" s="98" customFormat="1" ht="16.5" hidden="1" customHeight="1" x14ac:dyDescent="0.25">
      <c r="A61" s="105" t="str">
        <f t="shared" si="0"/>
        <v>186015036P</v>
      </c>
      <c r="B61" s="105">
        <v>186015036</v>
      </c>
      <c r="C61" s="171" t="str">
        <f t="shared" ca="1" si="83"/>
        <v>ACQUITY UPC2 Binary Solvent Manager</v>
      </c>
      <c r="D61" s="177" t="str">
        <f t="shared" ca="1" si="84"/>
        <v>MIL (US31)</v>
      </c>
      <c r="E61" s="97"/>
      <c r="F61" s="177" t="str">
        <f t="shared" ca="1" si="85"/>
        <v>Purification</v>
      </c>
      <c r="G61" s="177" t="str">
        <f t="shared" ca="1" si="86"/>
        <v>UPC2</v>
      </c>
      <c r="H61" s="177" t="str">
        <f t="shared" ca="1" si="87"/>
        <v>Pumps</v>
      </c>
      <c r="I61" s="201">
        <f t="shared" ca="1" si="88"/>
        <v>10826.96</v>
      </c>
      <c r="J61" s="100" t="str">
        <f t="shared" ca="1" si="89"/>
        <v>Sharon Bibbo</v>
      </c>
      <c r="K61" s="142" t="s">
        <v>6</v>
      </c>
      <c r="L61" s="103"/>
      <c r="M61" s="103"/>
      <c r="N61" s="103"/>
      <c r="O61" s="103"/>
      <c r="P61" s="102"/>
      <c r="Q61" s="103"/>
      <c r="R61" s="103"/>
      <c r="S61" s="103"/>
      <c r="T61" s="103"/>
      <c r="U61" s="102"/>
      <c r="V61" s="104"/>
      <c r="W61" s="104"/>
      <c r="X61" s="104"/>
      <c r="Y61" s="126">
        <v>30</v>
      </c>
      <c r="Z61" s="101">
        <v>30</v>
      </c>
      <c r="AA61" s="126">
        <v>28</v>
      </c>
      <c r="AB61" s="126">
        <v>69</v>
      </c>
      <c r="AC61" s="126">
        <v>100</v>
      </c>
      <c r="AD61" s="126">
        <v>50</v>
      </c>
      <c r="AE61" s="121">
        <v>247</v>
      </c>
      <c r="AF61" s="122">
        <v>20</v>
      </c>
      <c r="AG61" s="122">
        <v>55</v>
      </c>
      <c r="AH61" s="122">
        <v>65</v>
      </c>
      <c r="AI61" s="122">
        <v>50</v>
      </c>
      <c r="AJ61" s="121">
        <f t="shared" si="74"/>
        <v>0</v>
      </c>
      <c r="AK61" s="122">
        <v>38</v>
      </c>
      <c r="AL61" s="122">
        <v>49</v>
      </c>
      <c r="AM61" s="122">
        <v>48</v>
      </c>
      <c r="AN61" s="122">
        <v>64</v>
      </c>
      <c r="AO61" s="121">
        <f t="shared" si="75"/>
        <v>0</v>
      </c>
      <c r="AP61" s="122">
        <v>48</v>
      </c>
      <c r="AQ61" s="122">
        <v>0</v>
      </c>
      <c r="AR61" s="122">
        <v>0</v>
      </c>
      <c r="AS61" s="122">
        <v>0</v>
      </c>
      <c r="AT61" s="121">
        <f t="shared" si="10"/>
        <v>0</v>
      </c>
      <c r="AU61"/>
      <c r="AV61"/>
      <c r="AW61"/>
      <c r="AX61" s="237"/>
    </row>
    <row r="62" spans="1:50" s="98" customFormat="1" ht="15" hidden="1" customHeight="1" x14ac:dyDescent="0.25">
      <c r="A62" s="105" t="str">
        <f t="shared" si="0"/>
        <v>186015037P</v>
      </c>
      <c r="B62" s="105">
        <v>186015037</v>
      </c>
      <c r="C62" s="177" t="str">
        <f t="shared" ca="1" si="83"/>
        <v>ACQUITY UPC2 Convergence Manager</v>
      </c>
      <c r="D62" s="177" t="str">
        <f t="shared" ca="1" si="84"/>
        <v>MIL (US31)</v>
      </c>
      <c r="E62" s="97"/>
      <c r="F62" s="177" t="str">
        <f t="shared" ca="1" si="85"/>
        <v>Purification</v>
      </c>
      <c r="G62" s="177" t="str">
        <f t="shared" ca="1" si="86"/>
        <v>UPC2</v>
      </c>
      <c r="H62" s="177" t="str">
        <f t="shared" ca="1" si="87"/>
        <v>Injectors</v>
      </c>
      <c r="I62" s="201">
        <f t="shared" ca="1" si="88"/>
        <v>6238.56</v>
      </c>
      <c r="J62" s="100" t="str">
        <f t="shared" ca="1" si="89"/>
        <v>Sharon Bibbo</v>
      </c>
      <c r="K62" s="142" t="s">
        <v>6</v>
      </c>
      <c r="L62" s="103"/>
      <c r="M62" s="103"/>
      <c r="N62" s="103"/>
      <c r="O62" s="103"/>
      <c r="P62" s="102"/>
      <c r="Q62" s="103"/>
      <c r="R62" s="103"/>
      <c r="S62" s="103"/>
      <c r="T62" s="103"/>
      <c r="U62" s="102"/>
      <c r="V62" s="104"/>
      <c r="W62" s="104"/>
      <c r="X62" s="104"/>
      <c r="Y62" s="126">
        <v>30</v>
      </c>
      <c r="Z62" s="101">
        <v>30</v>
      </c>
      <c r="AA62" s="126">
        <v>28</v>
      </c>
      <c r="AB62" s="126">
        <v>71</v>
      </c>
      <c r="AC62" s="126">
        <v>100</v>
      </c>
      <c r="AD62" s="126">
        <v>50</v>
      </c>
      <c r="AE62" s="121">
        <v>249</v>
      </c>
      <c r="AF62" s="122">
        <v>25</v>
      </c>
      <c r="AG62" s="122">
        <v>50</v>
      </c>
      <c r="AH62" s="122">
        <v>60</v>
      </c>
      <c r="AI62" s="122">
        <v>48</v>
      </c>
      <c r="AJ62" s="121">
        <f t="shared" si="74"/>
        <v>0</v>
      </c>
      <c r="AK62" s="122">
        <v>46</v>
      </c>
      <c r="AL62" s="122">
        <v>49</v>
      </c>
      <c r="AM62" s="122">
        <v>48</v>
      </c>
      <c r="AN62" s="122">
        <v>64</v>
      </c>
      <c r="AO62" s="121">
        <f t="shared" si="75"/>
        <v>0</v>
      </c>
      <c r="AP62" s="122">
        <v>48</v>
      </c>
      <c r="AQ62" s="122">
        <v>0</v>
      </c>
      <c r="AR62" s="122">
        <v>0</v>
      </c>
      <c r="AS62" s="122">
        <v>0</v>
      </c>
      <c r="AT62" s="121">
        <f t="shared" si="10"/>
        <v>0</v>
      </c>
      <c r="AU62"/>
      <c r="AV62"/>
      <c r="AW62"/>
      <c r="AX62" s="237"/>
    </row>
    <row r="63" spans="1:50" s="98" customFormat="1" ht="15" hidden="1" customHeight="1" x14ac:dyDescent="0.25">
      <c r="A63" s="116" t="str">
        <f t="shared" si="0"/>
        <v>186015038P</v>
      </c>
      <c r="B63" s="116">
        <v>186015038</v>
      </c>
      <c r="C63" s="177" t="str">
        <f t="shared" ca="1" si="83"/>
        <v>ACQUITY Active Column Manager</v>
      </c>
      <c r="D63" s="177" t="str">
        <f t="shared" ca="1" si="84"/>
        <v>WPPL (SG20)</v>
      </c>
      <c r="E63" s="97"/>
      <c r="F63" s="177" t="str">
        <f t="shared" ca="1" si="85"/>
        <v>Purification</v>
      </c>
      <c r="G63" s="177" t="str">
        <f t="shared" ca="1" si="86"/>
        <v>UPC2</v>
      </c>
      <c r="H63" s="177" t="str">
        <f t="shared" ca="1" si="87"/>
        <v>Column Managers</v>
      </c>
      <c r="I63" s="201">
        <f t="shared" ca="1" si="88"/>
        <v>2786.11</v>
      </c>
      <c r="J63" s="100" t="str">
        <f t="shared" ca="1" si="89"/>
        <v>Sharon Bibbo</v>
      </c>
      <c r="K63" s="142" t="s">
        <v>6</v>
      </c>
      <c r="L63" s="103"/>
      <c r="M63" s="103"/>
      <c r="N63" s="103"/>
      <c r="O63" s="103"/>
      <c r="P63" s="102"/>
      <c r="Q63" s="103"/>
      <c r="R63" s="103"/>
      <c r="S63" s="103"/>
      <c r="T63" s="103"/>
      <c r="U63" s="102"/>
      <c r="V63" s="103"/>
      <c r="W63" s="103"/>
      <c r="X63" s="103"/>
      <c r="Y63" s="126"/>
      <c r="Z63" s="101">
        <v>0</v>
      </c>
      <c r="AA63" s="126">
        <v>14</v>
      </c>
      <c r="AB63" s="126">
        <v>66</v>
      </c>
      <c r="AC63" s="126">
        <v>77</v>
      </c>
      <c r="AD63" s="126">
        <v>48</v>
      </c>
      <c r="AE63" s="121">
        <v>205</v>
      </c>
      <c r="AF63" s="122">
        <v>22</v>
      </c>
      <c r="AG63" s="122">
        <v>75</v>
      </c>
      <c r="AH63" s="122">
        <v>60</v>
      </c>
      <c r="AI63" s="122">
        <v>50</v>
      </c>
      <c r="AJ63" s="121">
        <f t="shared" si="74"/>
        <v>0</v>
      </c>
      <c r="AK63" s="122">
        <v>50</v>
      </c>
      <c r="AL63" s="122">
        <v>50</v>
      </c>
      <c r="AM63" s="122">
        <v>50</v>
      </c>
      <c r="AN63" s="122">
        <v>60</v>
      </c>
      <c r="AO63" s="121">
        <f t="shared" si="75"/>
        <v>0</v>
      </c>
      <c r="AP63" s="122">
        <v>0</v>
      </c>
      <c r="AQ63" s="122">
        <v>0</v>
      </c>
      <c r="AR63" s="122">
        <v>0</v>
      </c>
      <c r="AS63" s="122">
        <v>0</v>
      </c>
      <c r="AT63" s="121">
        <f t="shared" si="10"/>
        <v>0</v>
      </c>
      <c r="AU63"/>
      <c r="AV63"/>
      <c r="AW63"/>
      <c r="AX63" s="237"/>
    </row>
    <row r="64" spans="1:50" s="98" customFormat="1" ht="16.5" hidden="1" customHeight="1" x14ac:dyDescent="0.25">
      <c r="A64" s="116" t="str">
        <f t="shared" si="0"/>
        <v>186015039P</v>
      </c>
      <c r="B64" s="116">
        <v>186015039</v>
      </c>
      <c r="C64" s="177" t="str">
        <f t="shared" ref="C64:C68" ca="1" si="90">VLOOKUP($B64,AcceptedPlanRange,2,0)</f>
        <v>ACQUITY Auxiliary Column Manager</v>
      </c>
      <c r="D64" s="177" t="str">
        <f t="shared" ref="D64:D68" ca="1" si="91">VLOOKUP($B64,AcceptedPlanRange,3,0)</f>
        <v>WPPL (SG20)</v>
      </c>
      <c r="E64" s="97"/>
      <c r="F64" s="177" t="str">
        <f t="shared" ref="F64:F68" ca="1" si="92">VLOOKUP($B64,AcceptedPlanRange,4,0)</f>
        <v>Purification</v>
      </c>
      <c r="G64" s="177" t="str">
        <f t="shared" ref="G64:G68" ca="1" si="93">VLOOKUP($B64,AcceptedPlanRange,5,0)</f>
        <v>UPC2</v>
      </c>
      <c r="H64" s="177" t="str">
        <f t="shared" ref="H64:H68" ca="1" si="94">VLOOKUP($B64,AcceptedPlanRange,6,0)</f>
        <v>Column Managers</v>
      </c>
      <c r="I64" s="201">
        <f t="shared" ref="I64:I68" ca="1" si="95">VLOOKUP($B64,AcceptedPlanRange,7,0)</f>
        <v>2092.59</v>
      </c>
      <c r="J64" s="100" t="str">
        <f t="shared" ref="J64:J68" ca="1" si="96">VLOOKUP($B64,AcceptedPlanRange,8,0)</f>
        <v>Sharon Bibbo</v>
      </c>
      <c r="K64" s="142" t="s">
        <v>6</v>
      </c>
      <c r="L64" s="103"/>
      <c r="M64" s="103"/>
      <c r="N64" s="103"/>
      <c r="O64" s="103"/>
      <c r="P64" s="102"/>
      <c r="Q64" s="103"/>
      <c r="R64" s="103"/>
      <c r="S64" s="103"/>
      <c r="T64" s="103"/>
      <c r="U64" s="102"/>
      <c r="V64" s="103"/>
      <c r="W64" s="103"/>
      <c r="X64" s="103"/>
      <c r="Y64" s="126"/>
      <c r="Z64" s="101">
        <v>0</v>
      </c>
      <c r="AA64" s="126">
        <v>16</v>
      </c>
      <c r="AB64" s="126">
        <v>39</v>
      </c>
      <c r="AC64" s="126">
        <v>83</v>
      </c>
      <c r="AD64" s="126">
        <v>58</v>
      </c>
      <c r="AE64" s="121">
        <v>196</v>
      </c>
      <c r="AF64" s="122">
        <v>0</v>
      </c>
      <c r="AG64" s="122">
        <v>25</v>
      </c>
      <c r="AH64" s="122">
        <v>35</v>
      </c>
      <c r="AI64" s="122">
        <v>30</v>
      </c>
      <c r="AJ64" s="121">
        <f t="shared" si="74"/>
        <v>0</v>
      </c>
      <c r="AK64" s="122">
        <v>35</v>
      </c>
      <c r="AL64" s="122">
        <v>40</v>
      </c>
      <c r="AM64" s="122">
        <v>35</v>
      </c>
      <c r="AN64" s="122">
        <v>45</v>
      </c>
      <c r="AO64" s="121">
        <f t="shared" si="75"/>
        <v>0</v>
      </c>
      <c r="AP64" s="122">
        <v>0</v>
      </c>
      <c r="AQ64" s="122">
        <v>0</v>
      </c>
      <c r="AR64" s="122">
        <v>0</v>
      </c>
      <c r="AS64" s="122">
        <v>0</v>
      </c>
      <c r="AT64" s="121">
        <f t="shared" si="10"/>
        <v>0</v>
      </c>
      <c r="AU64"/>
      <c r="AV64"/>
      <c r="AW64"/>
      <c r="AX64" s="237"/>
    </row>
    <row r="65" spans="1:50" s="98" customFormat="1" ht="15" customHeight="1" x14ac:dyDescent="0.25">
      <c r="A65" s="177" t="str">
        <f t="shared" si="0"/>
        <v>186015040P</v>
      </c>
      <c r="B65" s="177">
        <v>186015040</v>
      </c>
      <c r="C65" s="171" t="str">
        <f t="shared" ca="1" si="90"/>
        <v>ACQUITY UPLC H-Class BioSM-FTN</v>
      </c>
      <c r="D65" s="177" t="str">
        <f t="shared" ca="1" si="91"/>
        <v>MIL (US31)</v>
      </c>
      <c r="E65" s="97"/>
      <c r="F65" s="177" t="str">
        <f t="shared" ca="1" si="92"/>
        <v>LC</v>
      </c>
      <c r="G65" s="177" t="str">
        <f t="shared" ca="1" si="93"/>
        <v>H Class - bio</v>
      </c>
      <c r="H65" s="177" t="str">
        <f t="shared" ca="1" si="94"/>
        <v>Injectors</v>
      </c>
      <c r="I65" s="201">
        <f t="shared" ca="1" si="95"/>
        <v>5276.24</v>
      </c>
      <c r="J65" s="100" t="str">
        <f t="shared" ca="1" si="96"/>
        <v>Paul Brusco</v>
      </c>
      <c r="K65" s="142" t="s">
        <v>6</v>
      </c>
      <c r="L65" s="103"/>
      <c r="M65" s="103"/>
      <c r="N65" s="103"/>
      <c r="O65" s="103"/>
      <c r="P65" s="102"/>
      <c r="Q65" s="103"/>
      <c r="R65" s="103"/>
      <c r="S65" s="103"/>
      <c r="T65" s="103"/>
      <c r="U65" s="102"/>
      <c r="V65" s="104"/>
      <c r="W65" s="104"/>
      <c r="X65" s="104"/>
      <c r="Y65" s="126">
        <v>78</v>
      </c>
      <c r="Z65" s="101">
        <v>78</v>
      </c>
      <c r="AA65" s="126">
        <v>65</v>
      </c>
      <c r="AB65" s="126">
        <v>71</v>
      </c>
      <c r="AC65" s="126">
        <v>80</v>
      </c>
      <c r="AD65" s="126">
        <v>25</v>
      </c>
      <c r="AE65" s="121">
        <v>241</v>
      </c>
      <c r="AF65" s="122">
        <v>50</v>
      </c>
      <c r="AG65" s="122">
        <v>80</v>
      </c>
      <c r="AH65" s="122">
        <v>60</v>
      </c>
      <c r="AI65" s="122">
        <v>54</v>
      </c>
      <c r="AJ65" s="121">
        <f t="shared" si="74"/>
        <v>244</v>
      </c>
      <c r="AK65" s="122">
        <v>65</v>
      </c>
      <c r="AL65" s="122">
        <v>60</v>
      </c>
      <c r="AM65" s="122">
        <v>60</v>
      </c>
      <c r="AN65" s="122">
        <v>75</v>
      </c>
      <c r="AO65" s="121">
        <f t="shared" si="75"/>
        <v>260</v>
      </c>
      <c r="AP65" s="122">
        <v>58</v>
      </c>
      <c r="AQ65" s="122">
        <v>0</v>
      </c>
      <c r="AR65" s="122">
        <v>0</v>
      </c>
      <c r="AS65" s="122">
        <v>0</v>
      </c>
      <c r="AT65" s="121">
        <f t="shared" si="10"/>
        <v>58</v>
      </c>
      <c r="AU65"/>
      <c r="AV65"/>
      <c r="AW65"/>
      <c r="AX65" s="237"/>
    </row>
    <row r="66" spans="1:50" s="98" customFormat="1" ht="15" customHeight="1" x14ac:dyDescent="0.25">
      <c r="A66" s="177" t="str">
        <f t="shared" si="0"/>
        <v>186015041P</v>
      </c>
      <c r="B66" s="177">
        <v>186015041</v>
      </c>
      <c r="C66" s="177" t="str">
        <f t="shared" ca="1" si="90"/>
        <v>ACQUITY UPLC H-Class BioQSM</v>
      </c>
      <c r="D66" s="177" t="str">
        <f t="shared" ca="1" si="91"/>
        <v>MIL (US31)</v>
      </c>
      <c r="E66" s="97"/>
      <c r="F66" s="177" t="str">
        <f t="shared" ca="1" si="92"/>
        <v>LC</v>
      </c>
      <c r="G66" s="177" t="str">
        <f t="shared" ca="1" si="93"/>
        <v>H Class - bio</v>
      </c>
      <c r="H66" s="177" t="str">
        <f t="shared" ca="1" si="94"/>
        <v>Pumps</v>
      </c>
      <c r="I66" s="201">
        <f t="shared" ca="1" si="95"/>
        <v>5857.68</v>
      </c>
      <c r="J66" s="100" t="str">
        <f t="shared" ca="1" si="96"/>
        <v>Linda Trautwein</v>
      </c>
      <c r="K66" s="142" t="s">
        <v>6</v>
      </c>
      <c r="L66" s="103"/>
      <c r="M66" s="103"/>
      <c r="N66" s="103"/>
      <c r="O66" s="103"/>
      <c r="P66" s="102"/>
      <c r="Q66" s="103"/>
      <c r="R66" s="103"/>
      <c r="S66" s="103"/>
      <c r="T66" s="103"/>
      <c r="U66" s="102"/>
      <c r="V66" s="104"/>
      <c r="W66" s="104"/>
      <c r="X66" s="104"/>
      <c r="Y66" s="126">
        <v>80</v>
      </c>
      <c r="Z66" s="101">
        <v>80</v>
      </c>
      <c r="AA66" s="126">
        <v>75</v>
      </c>
      <c r="AB66" s="126">
        <v>75</v>
      </c>
      <c r="AC66" s="126">
        <v>72</v>
      </c>
      <c r="AD66" s="126">
        <v>32</v>
      </c>
      <c r="AE66" s="121">
        <v>254</v>
      </c>
      <c r="AF66" s="122">
        <v>46</v>
      </c>
      <c r="AG66" s="122">
        <v>70</v>
      </c>
      <c r="AH66" s="126">
        <v>60</v>
      </c>
      <c r="AI66" s="122">
        <v>63</v>
      </c>
      <c r="AJ66" s="121">
        <f t="shared" si="74"/>
        <v>239</v>
      </c>
      <c r="AK66" s="122">
        <v>65</v>
      </c>
      <c r="AL66" s="122">
        <v>60</v>
      </c>
      <c r="AM66" s="122">
        <v>60</v>
      </c>
      <c r="AN66" s="122">
        <v>75</v>
      </c>
      <c r="AO66" s="121">
        <f t="shared" si="75"/>
        <v>260</v>
      </c>
      <c r="AP66" s="122">
        <v>58</v>
      </c>
      <c r="AQ66" s="122">
        <v>61</v>
      </c>
      <c r="AR66" s="122">
        <v>0</v>
      </c>
      <c r="AS66" s="122">
        <v>0</v>
      </c>
      <c r="AT66" s="121">
        <f t="shared" si="10"/>
        <v>119</v>
      </c>
      <c r="AU66"/>
      <c r="AV66"/>
      <c r="AW66"/>
      <c r="AX66" s="237"/>
    </row>
    <row r="67" spans="1:50" s="98" customFormat="1" ht="16.5" hidden="1" customHeight="1" x14ac:dyDescent="0.25">
      <c r="A67" s="177" t="str">
        <f t="shared" si="0"/>
        <v>186015042P</v>
      </c>
      <c r="B67" s="177">
        <v>186015042</v>
      </c>
      <c r="C67" s="177" t="str">
        <f t="shared" ca="1" si="90"/>
        <v>ACQUITY UPLC CH-A</v>
      </c>
      <c r="D67" s="177" t="str">
        <f t="shared" ca="1" si="91"/>
        <v>WPPL (SG20)</v>
      </c>
      <c r="E67" s="101"/>
      <c r="F67" s="177" t="str">
        <f t="shared" ca="1" si="92"/>
        <v>LC</v>
      </c>
      <c r="G67" s="177" t="str">
        <f t="shared" ca="1" si="93"/>
        <v>H Class</v>
      </c>
      <c r="H67" s="177" t="str">
        <f t="shared" ca="1" si="94"/>
        <v>Column Managers</v>
      </c>
      <c r="I67" s="201">
        <f t="shared" ca="1" si="95"/>
        <v>600.79999999999995</v>
      </c>
      <c r="J67" s="100" t="str">
        <f t="shared" ca="1" si="96"/>
        <v>Ee Ling Lim</v>
      </c>
      <c r="K67" s="142" t="s">
        <v>6</v>
      </c>
      <c r="L67" s="103"/>
      <c r="M67" s="103"/>
      <c r="N67" s="103"/>
      <c r="O67" s="103"/>
      <c r="P67" s="102"/>
      <c r="Q67" s="103"/>
      <c r="R67" s="103"/>
      <c r="S67" s="103"/>
      <c r="T67" s="103"/>
      <c r="U67" s="102"/>
      <c r="V67" s="104"/>
      <c r="W67" s="104"/>
      <c r="X67" s="104"/>
      <c r="Y67" s="126">
        <v>500</v>
      </c>
      <c r="Z67" s="101">
        <v>500</v>
      </c>
      <c r="AA67" s="126">
        <v>500</v>
      </c>
      <c r="AB67" s="126">
        <v>595</v>
      </c>
      <c r="AC67" s="126">
        <v>575</v>
      </c>
      <c r="AD67" s="126">
        <v>500</v>
      </c>
      <c r="AE67" s="121">
        <v>2170</v>
      </c>
      <c r="AF67" s="122">
        <v>442</v>
      </c>
      <c r="AG67" s="122">
        <v>525</v>
      </c>
      <c r="AH67" s="122">
        <v>480</v>
      </c>
      <c r="AI67" s="122">
        <v>480</v>
      </c>
      <c r="AJ67" s="121">
        <f t="shared" si="74"/>
        <v>0</v>
      </c>
      <c r="AK67" s="122">
        <v>540</v>
      </c>
      <c r="AL67" s="122">
        <v>560</v>
      </c>
      <c r="AM67" s="122">
        <v>540</v>
      </c>
      <c r="AN67" s="122">
        <v>600</v>
      </c>
      <c r="AO67" s="121">
        <f t="shared" si="75"/>
        <v>0</v>
      </c>
      <c r="AP67" s="122">
        <v>500</v>
      </c>
      <c r="AQ67" s="122">
        <v>544</v>
      </c>
      <c r="AR67" s="122">
        <v>0</v>
      </c>
      <c r="AS67" s="122">
        <v>0</v>
      </c>
      <c r="AT67" s="121">
        <f t="shared" si="10"/>
        <v>0</v>
      </c>
      <c r="AU67"/>
      <c r="AV67"/>
      <c r="AW67"/>
      <c r="AX67" s="237"/>
    </row>
    <row r="68" spans="1:50" s="98" customFormat="1" ht="15" hidden="1" customHeight="1" x14ac:dyDescent="0.25">
      <c r="A68" s="177" t="str">
        <f t="shared" si="0"/>
        <v>186015043P</v>
      </c>
      <c r="B68" s="177">
        <v>186015043</v>
      </c>
      <c r="C68" s="177" t="str">
        <f t="shared" ca="1" si="90"/>
        <v>ACQUITY UPLC CM-A</v>
      </c>
      <c r="D68" s="177" t="str">
        <f t="shared" ca="1" si="91"/>
        <v>WPPL (SG20)</v>
      </c>
      <c r="E68" s="101"/>
      <c r="F68" s="177" t="str">
        <f t="shared" ca="1" si="92"/>
        <v>LC</v>
      </c>
      <c r="G68" s="177" t="str">
        <f t="shared" ca="1" si="93"/>
        <v>H Class</v>
      </c>
      <c r="H68" s="177" t="str">
        <f t="shared" ca="1" si="94"/>
        <v>Column Managers</v>
      </c>
      <c r="I68" s="201">
        <f t="shared" ca="1" si="95"/>
        <v>2549.13</v>
      </c>
      <c r="J68" s="100" t="str">
        <f t="shared" ca="1" si="96"/>
        <v>Ee Ling Lim</v>
      </c>
      <c r="K68" s="142" t="s">
        <v>6</v>
      </c>
      <c r="L68" s="103"/>
      <c r="M68" s="103"/>
      <c r="N68" s="103"/>
      <c r="O68" s="103"/>
      <c r="P68" s="102"/>
      <c r="Q68" s="103"/>
      <c r="R68" s="103"/>
      <c r="S68" s="103"/>
      <c r="T68" s="103"/>
      <c r="U68" s="102"/>
      <c r="V68" s="104"/>
      <c r="W68" s="104"/>
      <c r="X68" s="104"/>
      <c r="Y68" s="126">
        <v>50</v>
      </c>
      <c r="Z68" s="101">
        <v>50</v>
      </c>
      <c r="AA68" s="126">
        <v>310</v>
      </c>
      <c r="AB68" s="126">
        <v>320</v>
      </c>
      <c r="AC68" s="126">
        <v>340</v>
      </c>
      <c r="AD68" s="126">
        <v>340</v>
      </c>
      <c r="AE68" s="121">
        <v>1310</v>
      </c>
      <c r="AF68" s="122">
        <v>265</v>
      </c>
      <c r="AG68" s="122">
        <v>310</v>
      </c>
      <c r="AH68" s="122">
        <v>305</v>
      </c>
      <c r="AI68" s="122">
        <v>367</v>
      </c>
      <c r="AJ68" s="121">
        <f t="shared" si="74"/>
        <v>0</v>
      </c>
      <c r="AK68" s="122">
        <v>270</v>
      </c>
      <c r="AL68" s="122">
        <v>320</v>
      </c>
      <c r="AM68" s="122">
        <v>300</v>
      </c>
      <c r="AN68" s="122">
        <v>360</v>
      </c>
      <c r="AO68" s="121">
        <f t="shared" si="75"/>
        <v>0</v>
      </c>
      <c r="AP68" s="122">
        <v>280</v>
      </c>
      <c r="AQ68" s="122">
        <v>310</v>
      </c>
      <c r="AR68" s="122">
        <v>0</v>
      </c>
      <c r="AS68" s="122">
        <v>0</v>
      </c>
      <c r="AT68" s="121">
        <f t="shared" si="10"/>
        <v>0</v>
      </c>
      <c r="AU68"/>
      <c r="AV68"/>
      <c r="AW68"/>
      <c r="AX68" s="237"/>
    </row>
    <row r="69" spans="1:50" s="98" customFormat="1" ht="15" hidden="1" customHeight="1" x14ac:dyDescent="0.25">
      <c r="A69" s="177" t="str">
        <f t="shared" ref="A69:A132" si="97">CONCATENATE(B69,"P")</f>
        <v>186015045P</v>
      </c>
      <c r="B69" s="177">
        <v>186015045</v>
      </c>
      <c r="C69" s="177" t="str">
        <f t="shared" ref="C69:C72" ca="1" si="98">VLOOKUP($B69,AcceptedPlanRange,2,0)</f>
        <v>ACQUITY UPLC CH-30A</v>
      </c>
      <c r="D69" s="177" t="str">
        <f t="shared" ref="D69:D72" ca="1" si="99">VLOOKUP($B69,AcceptedPlanRange,3,0)</f>
        <v>WPPL (SG20)</v>
      </c>
      <c r="E69" s="101"/>
      <c r="F69" s="177" t="str">
        <f t="shared" ref="F69:F72" ca="1" si="100">VLOOKUP($B69,AcceptedPlanRange,4,0)</f>
        <v>LC</v>
      </c>
      <c r="G69" s="177" t="str">
        <f t="shared" ref="G69:G73" ca="1" si="101">VLOOKUP($B69,AcceptedPlanRange,5,0)</f>
        <v>H Class</v>
      </c>
      <c r="H69" s="177" t="str">
        <f t="shared" ref="H69:H72" ca="1" si="102">VLOOKUP($B69,AcceptedPlanRange,6,0)</f>
        <v>Column Managers</v>
      </c>
      <c r="I69" s="201">
        <f t="shared" ref="I69:I72" ca="1" si="103">VLOOKUP($B69,AcceptedPlanRange,7,0)</f>
        <v>929.97</v>
      </c>
      <c r="J69" s="100" t="str">
        <f t="shared" ref="J69:J72" ca="1" si="104">VLOOKUP($B69,AcceptedPlanRange,8,0)</f>
        <v>Ee Ling Lim</v>
      </c>
      <c r="K69" s="142" t="s">
        <v>6</v>
      </c>
      <c r="L69" s="103"/>
      <c r="M69" s="103"/>
      <c r="N69" s="103"/>
      <c r="O69" s="103"/>
      <c r="P69" s="102"/>
      <c r="Q69" s="103"/>
      <c r="R69" s="103"/>
      <c r="S69" s="103"/>
      <c r="T69" s="103"/>
      <c r="U69" s="102"/>
      <c r="V69" s="104"/>
      <c r="W69" s="104"/>
      <c r="X69" s="104"/>
      <c r="Y69" s="126">
        <v>36</v>
      </c>
      <c r="Z69" s="101">
        <v>36</v>
      </c>
      <c r="AA69" s="126">
        <v>50</v>
      </c>
      <c r="AB69" s="126">
        <v>100</v>
      </c>
      <c r="AC69" s="126">
        <v>100</v>
      </c>
      <c r="AD69" s="126">
        <v>50</v>
      </c>
      <c r="AE69" s="121">
        <v>300</v>
      </c>
      <c r="AF69" s="122">
        <v>90</v>
      </c>
      <c r="AG69" s="122">
        <v>85</v>
      </c>
      <c r="AH69" s="122">
        <v>75</v>
      </c>
      <c r="AI69" s="122">
        <v>54</v>
      </c>
      <c r="AJ69" s="121">
        <f t="shared" si="74"/>
        <v>0</v>
      </c>
      <c r="AK69" s="122">
        <v>55</v>
      </c>
      <c r="AL69" s="122">
        <v>60</v>
      </c>
      <c r="AM69" s="122">
        <v>50</v>
      </c>
      <c r="AN69" s="122">
        <v>65</v>
      </c>
      <c r="AO69" s="121">
        <f t="shared" si="75"/>
        <v>0</v>
      </c>
      <c r="AP69" s="122">
        <v>0</v>
      </c>
      <c r="AQ69" s="122">
        <v>0</v>
      </c>
      <c r="AR69" s="122">
        <v>0</v>
      </c>
      <c r="AS69" s="122">
        <v>0</v>
      </c>
      <c r="AT69" s="121">
        <f t="shared" ref="AT69:AT132" si="105">SUBTOTAL(9,AP69:AS69)</f>
        <v>0</v>
      </c>
      <c r="AU69"/>
      <c r="AV69"/>
      <c r="AW69"/>
      <c r="AX69" s="237"/>
    </row>
    <row r="70" spans="1:50" s="98" customFormat="1" ht="15" hidden="1" customHeight="1" x14ac:dyDescent="0.25">
      <c r="A70" s="177" t="str">
        <f t="shared" si="97"/>
        <v>186015046P</v>
      </c>
      <c r="B70" s="106">
        <v>186015046</v>
      </c>
      <c r="C70" s="177" t="str">
        <f t="shared" ca="1" si="98"/>
        <v>ACQUITY UPLC I-Class Sample Manager-FTN</v>
      </c>
      <c r="D70" s="177" t="str">
        <f t="shared" ca="1" si="99"/>
        <v>WPPL (SG20)</v>
      </c>
      <c r="E70" s="97"/>
      <c r="F70" s="177" t="str">
        <f t="shared" ca="1" si="100"/>
        <v>LC</v>
      </c>
      <c r="G70" s="177" t="str">
        <f t="shared" ca="1" si="101"/>
        <v>I-Class</v>
      </c>
      <c r="H70" s="177" t="str">
        <f t="shared" ca="1" si="102"/>
        <v>Injectors</v>
      </c>
      <c r="I70" s="201">
        <f t="shared" ca="1" si="103"/>
        <v>5272.75</v>
      </c>
      <c r="J70" s="100" t="str">
        <f t="shared" ca="1" si="104"/>
        <v>Ee Ling Lim</v>
      </c>
      <c r="K70" s="142" t="s">
        <v>6</v>
      </c>
      <c r="L70" s="103"/>
      <c r="M70" s="103"/>
      <c r="N70" s="103"/>
      <c r="O70" s="103"/>
      <c r="P70" s="102"/>
      <c r="Q70" s="103"/>
      <c r="R70" s="103"/>
      <c r="S70" s="103"/>
      <c r="T70" s="103"/>
      <c r="U70" s="102"/>
      <c r="V70" s="104"/>
      <c r="W70" s="104"/>
      <c r="X70" s="104"/>
      <c r="Y70" s="126">
        <v>200</v>
      </c>
      <c r="Z70" s="101">
        <v>200</v>
      </c>
      <c r="AA70" s="126">
        <v>110</v>
      </c>
      <c r="AB70" s="126">
        <v>100</v>
      </c>
      <c r="AC70" s="126">
        <v>150</v>
      </c>
      <c r="AD70" s="126">
        <v>185</v>
      </c>
      <c r="AE70" s="121">
        <v>545</v>
      </c>
      <c r="AF70" s="122">
        <v>155</v>
      </c>
      <c r="AG70" s="122">
        <v>117</v>
      </c>
      <c r="AH70" s="122">
        <v>200</v>
      </c>
      <c r="AI70" s="122">
        <v>180</v>
      </c>
      <c r="AJ70" s="121">
        <f t="shared" si="74"/>
        <v>0</v>
      </c>
      <c r="AK70" s="122">
        <v>150</v>
      </c>
      <c r="AL70" s="122">
        <v>160</v>
      </c>
      <c r="AM70" s="122">
        <v>150</v>
      </c>
      <c r="AN70" s="122">
        <v>190</v>
      </c>
      <c r="AO70" s="121">
        <f t="shared" si="75"/>
        <v>0</v>
      </c>
      <c r="AP70" s="122"/>
      <c r="AQ70" s="122">
        <v>0</v>
      </c>
      <c r="AR70" s="122">
        <v>0</v>
      </c>
      <c r="AS70" s="122">
        <v>0</v>
      </c>
      <c r="AT70" s="121">
        <f t="shared" si="105"/>
        <v>0</v>
      </c>
      <c r="AU70"/>
      <c r="AV70"/>
      <c r="AW70"/>
      <c r="AX70" s="237"/>
    </row>
    <row r="71" spans="1:50" s="98" customFormat="1" ht="15" hidden="1" customHeight="1" x14ac:dyDescent="0.25">
      <c r="A71" s="177" t="str">
        <f t="shared" si="97"/>
        <v>186015049P</v>
      </c>
      <c r="B71" s="177">
        <v>186015049</v>
      </c>
      <c r="C71" s="177" t="str">
        <f t="shared" ca="1" si="98"/>
        <v>ACQUITY UPLC H-Class CM-AUX</v>
      </c>
      <c r="D71" s="177" t="str">
        <f t="shared" ca="1" si="99"/>
        <v>WPPL (SG20)</v>
      </c>
      <c r="E71" s="101"/>
      <c r="F71" s="177" t="str">
        <f t="shared" ca="1" si="100"/>
        <v>LC</v>
      </c>
      <c r="G71" s="177" t="str">
        <f t="shared" ca="1" si="101"/>
        <v>H Class</v>
      </c>
      <c r="H71" s="177" t="str">
        <f t="shared" ca="1" si="102"/>
        <v>Column Managers</v>
      </c>
      <c r="I71" s="201">
        <f t="shared" ca="1" si="103"/>
        <v>1866.67</v>
      </c>
      <c r="J71" s="100" t="str">
        <f t="shared" ca="1" si="104"/>
        <v>Ee Ling Lim</v>
      </c>
      <c r="K71" s="142" t="s">
        <v>6</v>
      </c>
      <c r="L71" s="103"/>
      <c r="M71" s="103"/>
      <c r="N71" s="103"/>
      <c r="O71" s="103"/>
      <c r="P71" s="102"/>
      <c r="Q71" s="103"/>
      <c r="R71" s="103"/>
      <c r="S71" s="103"/>
      <c r="T71" s="103"/>
      <c r="U71" s="102"/>
      <c r="V71" s="104"/>
      <c r="W71" s="104"/>
      <c r="X71" s="104"/>
      <c r="Y71" s="126">
        <v>48</v>
      </c>
      <c r="Z71" s="101">
        <v>48</v>
      </c>
      <c r="AA71" s="126">
        <v>120</v>
      </c>
      <c r="AB71" s="126">
        <v>165</v>
      </c>
      <c r="AC71" s="126">
        <v>160</v>
      </c>
      <c r="AD71" s="126">
        <v>100</v>
      </c>
      <c r="AE71" s="121">
        <v>545</v>
      </c>
      <c r="AF71" s="122">
        <v>50</v>
      </c>
      <c r="AG71" s="122">
        <v>20</v>
      </c>
      <c r="AH71" s="122">
        <v>40</v>
      </c>
      <c r="AI71" s="122">
        <v>81</v>
      </c>
      <c r="AJ71" s="121">
        <f t="shared" si="74"/>
        <v>0</v>
      </c>
      <c r="AK71" s="122">
        <v>70</v>
      </c>
      <c r="AL71" s="122">
        <v>90</v>
      </c>
      <c r="AM71" s="122">
        <v>95</v>
      </c>
      <c r="AN71" s="122">
        <v>110</v>
      </c>
      <c r="AO71" s="121">
        <f t="shared" si="75"/>
        <v>0</v>
      </c>
      <c r="AP71" s="122">
        <v>90</v>
      </c>
      <c r="AQ71" s="122">
        <v>98</v>
      </c>
      <c r="AR71" s="122">
        <v>0</v>
      </c>
      <c r="AS71" s="122">
        <v>0</v>
      </c>
      <c r="AT71" s="121">
        <f t="shared" si="105"/>
        <v>0</v>
      </c>
      <c r="AU71"/>
      <c r="AV71"/>
      <c r="AW71"/>
      <c r="AX71" s="237"/>
    </row>
    <row r="72" spans="1:50" s="98" customFormat="1" ht="15" customHeight="1" x14ac:dyDescent="0.25">
      <c r="A72" s="171" t="str">
        <f t="shared" si="97"/>
        <v>186015050P</v>
      </c>
      <c r="B72" s="172">
        <v>186015050</v>
      </c>
      <c r="C72" s="171" t="str">
        <f t="shared" ca="1" si="98"/>
        <v>ACQUITY APC Isocratic Solvent Manager</v>
      </c>
      <c r="D72" s="177" t="str">
        <f t="shared" ca="1" si="99"/>
        <v>MIL (US31)</v>
      </c>
      <c r="E72" s="97"/>
      <c r="F72" s="177" t="str">
        <f t="shared" ca="1" si="100"/>
        <v>LC</v>
      </c>
      <c r="G72" s="177" t="str">
        <f t="shared" ca="1" si="101"/>
        <v>APC</v>
      </c>
      <c r="H72" s="177" t="str">
        <f t="shared" ca="1" si="102"/>
        <v>Pumps</v>
      </c>
      <c r="I72" s="201">
        <f t="shared" ca="1" si="103"/>
        <v>5381.67</v>
      </c>
      <c r="J72" s="100" t="str">
        <f t="shared" ca="1" si="104"/>
        <v>Sharon Bibbo</v>
      </c>
      <c r="K72" s="142" t="s">
        <v>6</v>
      </c>
      <c r="L72" s="103"/>
      <c r="M72" s="103"/>
      <c r="N72" s="103"/>
      <c r="O72" s="103"/>
      <c r="P72" s="102"/>
      <c r="Q72" s="103"/>
      <c r="R72" s="103"/>
      <c r="S72" s="103"/>
      <c r="T72" s="103"/>
      <c r="U72" s="102"/>
      <c r="V72" s="104"/>
      <c r="W72" s="104"/>
      <c r="X72" s="104"/>
      <c r="Y72" s="126">
        <v>0</v>
      </c>
      <c r="Z72" s="101"/>
      <c r="AA72" s="126"/>
      <c r="AB72" s="126"/>
      <c r="AC72" s="126"/>
      <c r="AD72" s="126">
        <v>0</v>
      </c>
      <c r="AE72" s="121">
        <v>0</v>
      </c>
      <c r="AF72" s="122">
        <v>0</v>
      </c>
      <c r="AG72" s="122">
        <v>10</v>
      </c>
      <c r="AH72" s="122">
        <v>43</v>
      </c>
      <c r="AI72" s="122">
        <v>35</v>
      </c>
      <c r="AJ72" s="121">
        <f t="shared" si="74"/>
        <v>88</v>
      </c>
      <c r="AK72" s="122">
        <v>25</v>
      </c>
      <c r="AL72" s="122">
        <v>25</v>
      </c>
      <c r="AM72" s="122">
        <v>25</v>
      </c>
      <c r="AN72" s="122">
        <v>25</v>
      </c>
      <c r="AO72" s="121">
        <f t="shared" si="75"/>
        <v>100</v>
      </c>
      <c r="AP72" s="122">
        <v>22</v>
      </c>
      <c r="AQ72" s="122">
        <v>20</v>
      </c>
      <c r="AR72" s="122">
        <v>0</v>
      </c>
      <c r="AS72" s="122">
        <v>0</v>
      </c>
      <c r="AT72" s="121">
        <f t="shared" si="105"/>
        <v>42</v>
      </c>
      <c r="AU72"/>
      <c r="AV72"/>
      <c r="AW72"/>
    </row>
    <row r="73" spans="1:50" s="98" customFormat="1" ht="15" customHeight="1" x14ac:dyDescent="0.25">
      <c r="A73" s="171" t="str">
        <f t="shared" si="97"/>
        <v>186015051P</v>
      </c>
      <c r="B73" s="172">
        <v>186015051</v>
      </c>
      <c r="C73" s="177" t="str">
        <f t="shared" ref="C73:C77" ca="1" si="106">VLOOKUP($B73,AcceptedPlanRange,2,0)</f>
        <v>ACQUITY APC Sample Manager w/FTN</v>
      </c>
      <c r="D73" s="177" t="str">
        <f t="shared" ref="D73:D77" ca="1" si="107">VLOOKUP($B73,AcceptedPlanRange,3,0)</f>
        <v>MIL (US31)</v>
      </c>
      <c r="E73" s="97"/>
      <c r="F73" s="177" t="str">
        <f t="shared" ref="F73:F77" ca="1" si="108">VLOOKUP($B73,AcceptedPlanRange,4,0)</f>
        <v>LC</v>
      </c>
      <c r="G73" s="177" t="str">
        <f t="shared" ca="1" si="101"/>
        <v>APC</v>
      </c>
      <c r="H73" s="177" t="str">
        <f t="shared" ref="H73:H77" ca="1" si="109">VLOOKUP($B73,AcceptedPlanRange,6,0)</f>
        <v>Injectors</v>
      </c>
      <c r="I73" s="201">
        <f t="shared" ref="I73:I77" ca="1" si="110">VLOOKUP($B73,AcceptedPlanRange,7,0)</f>
        <v>6970</v>
      </c>
      <c r="J73" s="100" t="str">
        <f t="shared" ref="J73:J77" ca="1" si="111">VLOOKUP($B73,AcceptedPlanRange,8,0)</f>
        <v>Linda Trautwein</v>
      </c>
      <c r="K73" s="142" t="s">
        <v>6</v>
      </c>
      <c r="L73" s="103"/>
      <c r="M73" s="103"/>
      <c r="N73" s="103"/>
      <c r="O73" s="103"/>
      <c r="P73" s="102"/>
      <c r="Q73" s="103"/>
      <c r="R73" s="103"/>
      <c r="S73" s="103"/>
      <c r="T73" s="103"/>
      <c r="U73" s="102"/>
      <c r="V73" s="104"/>
      <c r="W73" s="104"/>
      <c r="X73" s="104"/>
      <c r="Y73" s="126">
        <v>0</v>
      </c>
      <c r="Z73" s="101"/>
      <c r="AA73" s="126"/>
      <c r="AB73" s="126"/>
      <c r="AC73" s="126"/>
      <c r="AD73" s="126">
        <v>0</v>
      </c>
      <c r="AE73" s="121">
        <v>0</v>
      </c>
      <c r="AF73" s="122">
        <v>0</v>
      </c>
      <c r="AG73" s="122">
        <v>10</v>
      </c>
      <c r="AH73" s="126">
        <v>42</v>
      </c>
      <c r="AI73" s="122">
        <v>35</v>
      </c>
      <c r="AJ73" s="121">
        <f t="shared" si="74"/>
        <v>87</v>
      </c>
      <c r="AK73" s="122">
        <v>26</v>
      </c>
      <c r="AL73" s="122">
        <v>25</v>
      </c>
      <c r="AM73" s="122">
        <v>25</v>
      </c>
      <c r="AN73" s="122">
        <v>25</v>
      </c>
      <c r="AO73" s="121">
        <f t="shared" si="75"/>
        <v>101</v>
      </c>
      <c r="AP73" s="122">
        <v>22</v>
      </c>
      <c r="AQ73" s="122">
        <v>20</v>
      </c>
      <c r="AR73" s="122">
        <v>0</v>
      </c>
      <c r="AS73" s="122">
        <v>0</v>
      </c>
      <c r="AT73" s="121">
        <f t="shared" si="105"/>
        <v>42</v>
      </c>
      <c r="AU73"/>
      <c r="AV73"/>
      <c r="AW73"/>
    </row>
    <row r="74" spans="1:50" s="98" customFormat="1" ht="15" hidden="1" customHeight="1" x14ac:dyDescent="0.25">
      <c r="A74" s="171" t="str">
        <f t="shared" si="97"/>
        <v>186015053P</v>
      </c>
      <c r="B74" s="172">
        <v>186015053</v>
      </c>
      <c r="C74" s="177" t="str">
        <f t="shared" ca="1" si="106"/>
        <v>ACQUITY PDA Detector w/TaperSlit</v>
      </c>
      <c r="D74" s="177" t="str">
        <f t="shared" ca="1" si="107"/>
        <v>MIL (US31) - Transfer to WPPL (SG20)</v>
      </c>
      <c r="E74" s="97"/>
      <c r="F74" s="177" t="str">
        <f t="shared" ca="1" si="108"/>
        <v>LC</v>
      </c>
      <c r="G74" s="177" t="str">
        <f t="shared" ref="G74:G77" ca="1" si="112">VLOOKUP($B74,AcceptedPlanRange,5,0)</f>
        <v>APC</v>
      </c>
      <c r="H74" s="177" t="str">
        <f t="shared" ca="1" si="109"/>
        <v>Detectors</v>
      </c>
      <c r="I74" s="201">
        <f t="shared" ca="1" si="110"/>
        <v>4702.1499999999996</v>
      </c>
      <c r="J74" s="100" t="str">
        <f t="shared" ca="1" si="111"/>
        <v>Vicky Allen</v>
      </c>
      <c r="K74" s="142" t="s">
        <v>6</v>
      </c>
      <c r="L74" s="103"/>
      <c r="M74" s="103"/>
      <c r="N74" s="103"/>
      <c r="O74" s="103"/>
      <c r="P74" s="102"/>
      <c r="Q74" s="103"/>
      <c r="R74" s="103"/>
      <c r="S74" s="103"/>
      <c r="T74" s="103"/>
      <c r="U74" s="102"/>
      <c r="V74" s="104"/>
      <c r="W74" s="104"/>
      <c r="X74" s="104"/>
      <c r="Y74" s="126">
        <v>0</v>
      </c>
      <c r="Z74" s="101"/>
      <c r="AA74" s="126"/>
      <c r="AB74" s="126"/>
      <c r="AC74" s="126"/>
      <c r="AD74" s="126">
        <v>0</v>
      </c>
      <c r="AE74" s="121">
        <v>0</v>
      </c>
      <c r="AF74" s="122">
        <v>0</v>
      </c>
      <c r="AG74" s="122">
        <v>0</v>
      </c>
      <c r="AH74" s="122">
        <v>9</v>
      </c>
      <c r="AI74" s="122">
        <v>22</v>
      </c>
      <c r="AJ74" s="121">
        <f t="shared" si="74"/>
        <v>0</v>
      </c>
      <c r="AK74" s="122">
        <v>35</v>
      </c>
      <c r="AL74" s="122">
        <v>30</v>
      </c>
      <c r="AM74" s="122">
        <v>30</v>
      </c>
      <c r="AN74" s="122">
        <v>22</v>
      </c>
      <c r="AO74" s="121">
        <f t="shared" si="75"/>
        <v>0</v>
      </c>
      <c r="AP74" s="122">
        <v>22</v>
      </c>
      <c r="AQ74" s="122">
        <v>28</v>
      </c>
      <c r="AR74" s="122">
        <v>0</v>
      </c>
      <c r="AS74" s="122">
        <v>0</v>
      </c>
      <c r="AT74" s="121">
        <f t="shared" si="105"/>
        <v>0</v>
      </c>
      <c r="AU74"/>
      <c r="AV74"/>
      <c r="AW74"/>
    </row>
    <row r="75" spans="1:50" s="98" customFormat="1" ht="15" customHeight="1" x14ac:dyDescent="0.25">
      <c r="A75" s="171" t="str">
        <f t="shared" si="97"/>
        <v>186015054P</v>
      </c>
      <c r="B75" s="172">
        <v>186015054</v>
      </c>
      <c r="C75" s="177" t="str">
        <f t="shared" ca="1" si="106"/>
        <v>ACQUITY Single Zone Column Manager</v>
      </c>
      <c r="D75" s="177" t="str">
        <f t="shared" ca="1" si="107"/>
        <v>MIL (US31)</v>
      </c>
      <c r="E75" s="97"/>
      <c r="F75" s="177" t="str">
        <f t="shared" ca="1" si="108"/>
        <v>LC</v>
      </c>
      <c r="G75" s="177" t="str">
        <f t="shared" ca="1" si="112"/>
        <v>APC</v>
      </c>
      <c r="H75" s="177" t="str">
        <f t="shared" ca="1" si="109"/>
        <v>Column Managers</v>
      </c>
      <c r="I75" s="201">
        <f t="shared" ca="1" si="110"/>
        <v>8380.91</v>
      </c>
      <c r="J75" s="100" t="str">
        <f t="shared" ca="1" si="111"/>
        <v>Linda Trautwein</v>
      </c>
      <c r="K75" s="142" t="s">
        <v>6</v>
      </c>
      <c r="L75" s="103"/>
      <c r="M75" s="103"/>
      <c r="N75" s="103"/>
      <c r="O75" s="103"/>
      <c r="P75" s="102"/>
      <c r="Q75" s="103"/>
      <c r="R75" s="103"/>
      <c r="S75" s="103"/>
      <c r="T75" s="103"/>
      <c r="U75" s="102"/>
      <c r="V75" s="104"/>
      <c r="W75" s="104"/>
      <c r="X75" s="104"/>
      <c r="Y75" s="126">
        <v>0</v>
      </c>
      <c r="Z75" s="101"/>
      <c r="AA75" s="126"/>
      <c r="AB75" s="126"/>
      <c r="AC75" s="126"/>
      <c r="AD75" s="126">
        <v>0</v>
      </c>
      <c r="AE75" s="121">
        <v>0</v>
      </c>
      <c r="AF75" s="122">
        <v>0</v>
      </c>
      <c r="AG75" s="122">
        <v>16</v>
      </c>
      <c r="AH75" s="126">
        <v>39</v>
      </c>
      <c r="AI75" s="122">
        <v>35</v>
      </c>
      <c r="AJ75" s="121">
        <f t="shared" si="74"/>
        <v>90</v>
      </c>
      <c r="AK75" s="122">
        <v>25</v>
      </c>
      <c r="AL75" s="122">
        <v>25</v>
      </c>
      <c r="AM75" s="122">
        <v>25</v>
      </c>
      <c r="AN75" s="122">
        <v>25</v>
      </c>
      <c r="AO75" s="121">
        <f t="shared" si="75"/>
        <v>100</v>
      </c>
      <c r="AP75" s="122">
        <v>22</v>
      </c>
      <c r="AQ75" s="122">
        <v>20</v>
      </c>
      <c r="AR75" s="122">
        <v>0</v>
      </c>
      <c r="AS75" s="122">
        <v>0</v>
      </c>
      <c r="AT75" s="121">
        <f t="shared" si="105"/>
        <v>42</v>
      </c>
      <c r="AU75"/>
      <c r="AV75"/>
      <c r="AW75"/>
    </row>
    <row r="76" spans="1:50" s="98" customFormat="1" ht="15" customHeight="1" x14ac:dyDescent="0.25">
      <c r="A76" s="171" t="str">
        <f t="shared" si="97"/>
        <v>186015055P</v>
      </c>
      <c r="B76" s="172">
        <v>186015055</v>
      </c>
      <c r="C76" s="177" t="str">
        <f t="shared" ca="1" si="106"/>
        <v>ACQ 30-cm Single Zone Column Manager</v>
      </c>
      <c r="D76" s="177" t="str">
        <f t="shared" ca="1" si="107"/>
        <v>MIL (US31)</v>
      </c>
      <c r="E76" s="97"/>
      <c r="F76" s="177" t="str">
        <f t="shared" ca="1" si="108"/>
        <v>LC</v>
      </c>
      <c r="G76" s="177" t="str">
        <f t="shared" ca="1" si="112"/>
        <v>APC</v>
      </c>
      <c r="H76" s="177" t="str">
        <f t="shared" ca="1" si="109"/>
        <v>Column Managers</v>
      </c>
      <c r="I76" s="201">
        <f t="shared" ca="1" si="110"/>
        <v>2000</v>
      </c>
      <c r="J76" s="100" t="str">
        <f t="shared" ca="1" si="111"/>
        <v>Sharon Bibbo</v>
      </c>
      <c r="K76" s="142" t="s">
        <v>6</v>
      </c>
      <c r="L76" s="103"/>
      <c r="M76" s="103"/>
      <c r="N76" s="103"/>
      <c r="O76" s="103"/>
      <c r="P76" s="102"/>
      <c r="Q76" s="103"/>
      <c r="R76" s="103"/>
      <c r="S76" s="103"/>
      <c r="T76" s="103"/>
      <c r="U76" s="102"/>
      <c r="V76" s="104"/>
      <c r="W76" s="104"/>
      <c r="X76" s="104"/>
      <c r="Y76" s="126">
        <v>0</v>
      </c>
      <c r="Z76" s="101"/>
      <c r="AA76" s="126"/>
      <c r="AB76" s="126"/>
      <c r="AC76" s="126"/>
      <c r="AD76" s="126">
        <v>0</v>
      </c>
      <c r="AE76" s="121">
        <v>0</v>
      </c>
      <c r="AF76" s="122">
        <v>0</v>
      </c>
      <c r="AG76" s="122">
        <v>0</v>
      </c>
      <c r="AH76" s="122">
        <v>0</v>
      </c>
      <c r="AI76" s="122">
        <v>0</v>
      </c>
      <c r="AJ76" s="121">
        <f t="shared" si="74"/>
        <v>0</v>
      </c>
      <c r="AK76" s="122">
        <v>15</v>
      </c>
      <c r="AL76" s="122">
        <v>35</v>
      </c>
      <c r="AM76" s="122">
        <v>30</v>
      </c>
      <c r="AN76" s="122">
        <v>30</v>
      </c>
      <c r="AO76" s="121">
        <f t="shared" si="75"/>
        <v>110</v>
      </c>
      <c r="AP76" s="122"/>
      <c r="AQ76" s="122">
        <v>0</v>
      </c>
      <c r="AR76" s="122">
        <v>0</v>
      </c>
      <c r="AS76" s="122">
        <v>0</v>
      </c>
      <c r="AT76" s="121">
        <f t="shared" si="105"/>
        <v>0</v>
      </c>
      <c r="AU76"/>
      <c r="AV76"/>
      <c r="AW76"/>
    </row>
    <row r="77" spans="1:50" s="98" customFormat="1" ht="15" customHeight="1" x14ac:dyDescent="0.25">
      <c r="A77" s="171" t="str">
        <f t="shared" si="97"/>
        <v>186015056P</v>
      </c>
      <c r="B77" s="172">
        <v>186015056</v>
      </c>
      <c r="C77" s="177" t="str">
        <f t="shared" ca="1" si="106"/>
        <v>ACQUITY APC Quaternary Solvent Manager</v>
      </c>
      <c r="D77" s="177" t="str">
        <f t="shared" ca="1" si="107"/>
        <v>MIL (US31)</v>
      </c>
      <c r="E77" s="97"/>
      <c r="F77" s="177" t="str">
        <f t="shared" ca="1" si="108"/>
        <v>LC</v>
      </c>
      <c r="G77" s="177" t="str">
        <f t="shared" ca="1" si="112"/>
        <v>APC</v>
      </c>
      <c r="H77" s="177" t="str">
        <f t="shared" ca="1" si="109"/>
        <v>Pumps</v>
      </c>
      <c r="I77" s="201">
        <f t="shared" ca="1" si="110"/>
        <v>4770.22</v>
      </c>
      <c r="J77" s="100" t="str">
        <f t="shared" ca="1" si="111"/>
        <v>Sharon Bibbo</v>
      </c>
      <c r="K77" s="142" t="s">
        <v>6</v>
      </c>
      <c r="L77" s="103"/>
      <c r="M77" s="103"/>
      <c r="N77" s="103"/>
      <c r="O77" s="103"/>
      <c r="P77" s="102"/>
      <c r="Q77" s="103"/>
      <c r="R77" s="103"/>
      <c r="S77" s="103"/>
      <c r="T77" s="103"/>
      <c r="U77" s="102"/>
      <c r="V77" s="104"/>
      <c r="W77" s="104"/>
      <c r="X77" s="104"/>
      <c r="Y77" s="126">
        <v>0</v>
      </c>
      <c r="Z77" s="101"/>
      <c r="AA77" s="126"/>
      <c r="AB77" s="126"/>
      <c r="AC77" s="126"/>
      <c r="AD77" s="126">
        <v>0</v>
      </c>
      <c r="AE77" s="121">
        <v>0</v>
      </c>
      <c r="AF77" s="122">
        <v>0</v>
      </c>
      <c r="AG77" s="122">
        <v>0</v>
      </c>
      <c r="AH77" s="122">
        <v>0</v>
      </c>
      <c r="AI77" s="122">
        <v>0</v>
      </c>
      <c r="AJ77" s="121">
        <f t="shared" si="74"/>
        <v>0</v>
      </c>
      <c r="AK77" s="122"/>
      <c r="AL77" s="122"/>
      <c r="AM77" s="122"/>
      <c r="AN77" s="122"/>
      <c r="AO77" s="121">
        <f t="shared" si="75"/>
        <v>0</v>
      </c>
      <c r="AP77" s="122"/>
      <c r="AQ77" s="122">
        <v>0</v>
      </c>
      <c r="AR77" s="122">
        <v>0</v>
      </c>
      <c r="AS77" s="122">
        <v>0</v>
      </c>
      <c r="AT77" s="121">
        <f t="shared" si="105"/>
        <v>0</v>
      </c>
      <c r="AU77"/>
      <c r="AV77"/>
      <c r="AW77"/>
    </row>
    <row r="78" spans="1:50" s="98" customFormat="1" ht="15" customHeight="1" x14ac:dyDescent="0.25">
      <c r="A78" s="106" t="str">
        <f t="shared" si="97"/>
        <v>186015060P</v>
      </c>
      <c r="B78" s="106">
        <v>186015060</v>
      </c>
      <c r="C78" s="177" t="str">
        <f t="shared" ref="C78:C82" ca="1" si="113">VLOOKUP($B78,AcceptedPlanRange,2,0)</f>
        <v>ACQUITY UPLC I-Class Sample Manager-FL</v>
      </c>
      <c r="D78" s="177" t="str">
        <f t="shared" ref="D78:D82" ca="1" si="114">VLOOKUP($B78,AcceptedPlanRange,3,0)</f>
        <v>MIL (US31)</v>
      </c>
      <c r="E78" s="97"/>
      <c r="F78" s="177" t="str">
        <f t="shared" ref="F78:F82" ca="1" si="115">VLOOKUP($B78,AcceptedPlanRange,4,0)</f>
        <v>LC</v>
      </c>
      <c r="G78" s="177" t="str">
        <f t="shared" ref="G78:G82" ca="1" si="116">VLOOKUP($B78,AcceptedPlanRange,5,0)</f>
        <v>I-Class</v>
      </c>
      <c r="H78" s="177" t="str">
        <f t="shared" ref="H78:H82" ca="1" si="117">VLOOKUP($B78,AcceptedPlanRange,6,0)</f>
        <v>Injectors</v>
      </c>
      <c r="I78" s="201">
        <f t="shared" ref="I78:I82" ca="1" si="118">VLOOKUP($B78,AcceptedPlanRange,7,0)</f>
        <v>6506.32</v>
      </c>
      <c r="J78" s="100" t="str">
        <f t="shared" ref="J78:J82" ca="1" si="119">VLOOKUP($B78,AcceptedPlanRange,8,0)</f>
        <v>Linda Trautwein</v>
      </c>
      <c r="K78" s="142" t="s">
        <v>6</v>
      </c>
      <c r="L78" s="103"/>
      <c r="M78" s="103"/>
      <c r="N78" s="103"/>
      <c r="O78" s="103"/>
      <c r="P78" s="102"/>
      <c r="Q78" s="103"/>
      <c r="R78" s="103"/>
      <c r="S78" s="103"/>
      <c r="T78" s="103"/>
      <c r="U78" s="102"/>
      <c r="V78" s="104"/>
      <c r="W78" s="104"/>
      <c r="X78" s="104"/>
      <c r="Y78" s="126">
        <v>35</v>
      </c>
      <c r="Z78" s="101">
        <v>35</v>
      </c>
      <c r="AA78" s="126">
        <v>10</v>
      </c>
      <c r="AB78" s="126">
        <v>25</v>
      </c>
      <c r="AC78" s="126">
        <v>30</v>
      </c>
      <c r="AD78" s="126">
        <v>40</v>
      </c>
      <c r="AE78" s="121">
        <v>105</v>
      </c>
      <c r="AF78" s="122">
        <v>25</v>
      </c>
      <c r="AG78" s="122">
        <v>41</v>
      </c>
      <c r="AH78" s="126">
        <v>62</v>
      </c>
      <c r="AI78" s="122">
        <v>20</v>
      </c>
      <c r="AJ78" s="121">
        <f t="shared" si="74"/>
        <v>148</v>
      </c>
      <c r="AK78" s="122">
        <v>40</v>
      </c>
      <c r="AL78" s="122">
        <v>40</v>
      </c>
      <c r="AM78" s="122">
        <v>35</v>
      </c>
      <c r="AN78" s="122">
        <v>45</v>
      </c>
      <c r="AO78" s="121">
        <f t="shared" si="75"/>
        <v>160</v>
      </c>
      <c r="AP78" s="122">
        <v>40</v>
      </c>
      <c r="AQ78" s="122">
        <v>40</v>
      </c>
      <c r="AR78" s="122">
        <v>0</v>
      </c>
      <c r="AS78" s="122">
        <v>0</v>
      </c>
      <c r="AT78" s="121">
        <f t="shared" si="105"/>
        <v>80</v>
      </c>
      <c r="AU78"/>
      <c r="AV78"/>
      <c r="AW78"/>
      <c r="AX78" s="237"/>
    </row>
    <row r="79" spans="1:50" s="98" customFormat="1" ht="15" customHeight="1" x14ac:dyDescent="0.25">
      <c r="A79" s="105" t="str">
        <f t="shared" si="97"/>
        <v>186015070P</v>
      </c>
      <c r="B79" s="177">
        <v>186015070</v>
      </c>
      <c r="C79" s="177" t="str">
        <f t="shared" ca="1" si="113"/>
        <v>ACQUITY UPLC RI Detector</v>
      </c>
      <c r="D79" s="177" t="str">
        <f t="shared" ca="1" si="114"/>
        <v>MIL (US31)</v>
      </c>
      <c r="E79" s="97"/>
      <c r="F79" s="177" t="str">
        <f t="shared" ca="1" si="115"/>
        <v>LC</v>
      </c>
      <c r="G79" s="177" t="str">
        <f t="shared" ca="1" si="116"/>
        <v>ACQUITY Common Modules</v>
      </c>
      <c r="H79" s="177" t="str">
        <f t="shared" ca="1" si="117"/>
        <v>Detectors</v>
      </c>
      <c r="I79" s="201">
        <f t="shared" ca="1" si="118"/>
        <v>5012.5</v>
      </c>
      <c r="J79" s="100" t="str">
        <f t="shared" ca="1" si="119"/>
        <v>Vicky Allen</v>
      </c>
      <c r="K79" s="142" t="s">
        <v>6</v>
      </c>
      <c r="L79" s="103"/>
      <c r="M79" s="103"/>
      <c r="N79" s="103"/>
      <c r="O79" s="103"/>
      <c r="P79" s="102"/>
      <c r="Q79" s="103"/>
      <c r="R79" s="103"/>
      <c r="S79" s="103"/>
      <c r="T79" s="103"/>
      <c r="U79" s="102"/>
      <c r="V79" s="104"/>
      <c r="W79" s="104"/>
      <c r="X79" s="104"/>
      <c r="Y79" s="126">
        <v>0</v>
      </c>
      <c r="Z79" s="101">
        <v>0</v>
      </c>
      <c r="AA79" s="126">
        <v>0</v>
      </c>
      <c r="AB79" s="126">
        <v>0</v>
      </c>
      <c r="AC79" s="126">
        <v>0</v>
      </c>
      <c r="AD79" s="126">
        <v>0</v>
      </c>
      <c r="AE79" s="121">
        <v>0</v>
      </c>
      <c r="AF79" s="122">
        <v>35</v>
      </c>
      <c r="AG79" s="122">
        <v>0</v>
      </c>
      <c r="AH79" s="122">
        <v>82</v>
      </c>
      <c r="AI79" s="122">
        <v>90</v>
      </c>
      <c r="AJ79" s="121">
        <f t="shared" si="74"/>
        <v>207</v>
      </c>
      <c r="AK79" s="122">
        <v>80</v>
      </c>
      <c r="AL79" s="122">
        <v>70</v>
      </c>
      <c r="AM79" s="122">
        <v>50</v>
      </c>
      <c r="AN79" s="122">
        <v>80</v>
      </c>
      <c r="AO79" s="121">
        <f t="shared" si="75"/>
        <v>280</v>
      </c>
      <c r="AP79" s="122">
        <v>51</v>
      </c>
      <c r="AQ79" s="122">
        <v>55</v>
      </c>
      <c r="AR79" s="122">
        <v>0</v>
      </c>
      <c r="AS79" s="122">
        <v>0</v>
      </c>
      <c r="AT79" s="121">
        <f t="shared" si="105"/>
        <v>106</v>
      </c>
      <c r="AU79"/>
      <c r="AV79"/>
      <c r="AW79"/>
      <c r="AX79" s="237">
        <v>20</v>
      </c>
    </row>
    <row r="80" spans="1:50" s="98" customFormat="1" ht="15" customHeight="1" x14ac:dyDescent="0.25">
      <c r="A80" s="177" t="str">
        <f t="shared" si="97"/>
        <v>186016002P</v>
      </c>
      <c r="B80" s="177">
        <v>186016002</v>
      </c>
      <c r="C80" s="177" t="str">
        <f t="shared" ca="1" si="113"/>
        <v>nanoACQUITY UPLC Binary Sol. Mgr, HP</v>
      </c>
      <c r="D80" s="177" t="str">
        <f t="shared" ca="1" si="114"/>
        <v>MIL (US31)</v>
      </c>
      <c r="E80" s="101"/>
      <c r="F80" s="177" t="str">
        <f t="shared" ca="1" si="115"/>
        <v>LC</v>
      </c>
      <c r="G80" s="177" t="str">
        <f t="shared" ca="1" si="116"/>
        <v>nanoACQUITY</v>
      </c>
      <c r="H80" s="177" t="str">
        <f t="shared" ca="1" si="117"/>
        <v>Pumps</v>
      </c>
      <c r="I80" s="201">
        <f t="shared" ca="1" si="118"/>
        <v>10031.11</v>
      </c>
      <c r="J80" s="100" t="str">
        <f t="shared" ca="1" si="119"/>
        <v>Linda Trautwein</v>
      </c>
      <c r="K80" s="142" t="s">
        <v>6</v>
      </c>
      <c r="L80" s="103"/>
      <c r="M80" s="103"/>
      <c r="N80" s="103"/>
      <c r="O80" s="103"/>
      <c r="P80" s="102"/>
      <c r="Q80" s="103"/>
      <c r="R80" s="103"/>
      <c r="S80" s="103"/>
      <c r="T80" s="103"/>
      <c r="U80" s="102"/>
      <c r="V80" s="104"/>
      <c r="W80" s="104"/>
      <c r="X80" s="104"/>
      <c r="Y80" s="126">
        <v>42</v>
      </c>
      <c r="Z80" s="101">
        <v>42</v>
      </c>
      <c r="AA80" s="126">
        <v>30</v>
      </c>
      <c r="AB80" s="126">
        <v>40</v>
      </c>
      <c r="AC80" s="126">
        <v>40</v>
      </c>
      <c r="AD80" s="126">
        <v>42</v>
      </c>
      <c r="AE80" s="121">
        <v>152</v>
      </c>
      <c r="AF80" s="122">
        <v>52</v>
      </c>
      <c r="AG80" s="122">
        <v>55</v>
      </c>
      <c r="AH80" s="126">
        <v>41</v>
      </c>
      <c r="AI80" s="122">
        <v>63</v>
      </c>
      <c r="AJ80" s="121">
        <f t="shared" si="74"/>
        <v>211</v>
      </c>
      <c r="AK80" s="122">
        <v>25</v>
      </c>
      <c r="AL80" s="122">
        <v>15</v>
      </c>
      <c r="AM80" s="122">
        <v>4</v>
      </c>
      <c r="AN80" s="122">
        <v>0</v>
      </c>
      <c r="AO80" s="121">
        <f t="shared" si="75"/>
        <v>44</v>
      </c>
      <c r="AP80" s="122">
        <v>0</v>
      </c>
      <c r="AQ80" s="122">
        <v>0</v>
      </c>
      <c r="AR80" s="122">
        <v>0</v>
      </c>
      <c r="AS80" s="122">
        <v>0</v>
      </c>
      <c r="AT80" s="121">
        <f t="shared" si="105"/>
        <v>0</v>
      </c>
      <c r="AU80"/>
      <c r="AV80"/>
      <c r="AW80"/>
    </row>
    <row r="81" spans="1:50" s="98" customFormat="1" ht="15" customHeight="1" x14ac:dyDescent="0.25">
      <c r="A81" s="138" t="str">
        <f t="shared" si="97"/>
        <v>186016003P</v>
      </c>
      <c r="B81" s="138">
        <v>186016003</v>
      </c>
      <c r="C81" s="171" t="str">
        <f t="shared" ca="1" si="113"/>
        <v>Micro Binary Solvent Manager</v>
      </c>
      <c r="D81" s="177" t="str">
        <f t="shared" ca="1" si="114"/>
        <v>MIL (US31)</v>
      </c>
      <c r="E81" s="97"/>
      <c r="F81" s="177" t="str">
        <f t="shared" ca="1" si="115"/>
        <v>LC</v>
      </c>
      <c r="G81" s="177" t="str">
        <f t="shared" ca="1" si="116"/>
        <v>M-Class</v>
      </c>
      <c r="H81" s="177" t="str">
        <f t="shared" ca="1" si="117"/>
        <v>Pumps</v>
      </c>
      <c r="I81" s="201">
        <f t="shared" ca="1" si="118"/>
        <v>15341.38</v>
      </c>
      <c r="J81" s="100" t="str">
        <f t="shared" ca="1" si="119"/>
        <v>Linda Trautwein</v>
      </c>
      <c r="K81" s="142" t="s">
        <v>6</v>
      </c>
      <c r="L81" s="103"/>
      <c r="M81" s="103"/>
      <c r="N81" s="103"/>
      <c r="O81" s="103"/>
      <c r="P81" s="102"/>
      <c r="Q81" s="103"/>
      <c r="R81" s="103"/>
      <c r="S81" s="103"/>
      <c r="T81" s="103"/>
      <c r="U81" s="102"/>
      <c r="V81" s="103"/>
      <c r="W81" s="103"/>
      <c r="X81" s="103"/>
      <c r="Y81" s="126"/>
      <c r="Z81" s="101">
        <v>0</v>
      </c>
      <c r="AA81" s="126">
        <v>0</v>
      </c>
      <c r="AB81" s="126">
        <v>0</v>
      </c>
      <c r="AC81" s="126">
        <v>0</v>
      </c>
      <c r="AD81" s="126">
        <v>0</v>
      </c>
      <c r="AE81" s="121">
        <v>0</v>
      </c>
      <c r="AF81" s="122">
        <v>0</v>
      </c>
      <c r="AG81" s="122">
        <v>0</v>
      </c>
      <c r="AH81" s="126">
        <v>7</v>
      </c>
      <c r="AI81" s="122">
        <v>15</v>
      </c>
      <c r="AJ81" s="121">
        <f t="shared" si="74"/>
        <v>22</v>
      </c>
      <c r="AK81" s="122">
        <v>40</v>
      </c>
      <c r="AL81" s="122">
        <v>30</v>
      </c>
      <c r="AM81" s="122">
        <v>27</v>
      </c>
      <c r="AN81" s="122">
        <v>42</v>
      </c>
      <c r="AO81" s="121">
        <f t="shared" si="75"/>
        <v>139</v>
      </c>
      <c r="AP81" s="122">
        <v>50</v>
      </c>
      <c r="AQ81" s="122">
        <v>57</v>
      </c>
      <c r="AR81" s="122">
        <v>0</v>
      </c>
      <c r="AS81" s="122">
        <v>0</v>
      </c>
      <c r="AT81" s="121">
        <f t="shared" si="105"/>
        <v>107</v>
      </c>
      <c r="AU81"/>
      <c r="AV81"/>
      <c r="AW81"/>
      <c r="AX81" s="237"/>
    </row>
    <row r="82" spans="1:50" s="98" customFormat="1" ht="15" customHeight="1" x14ac:dyDescent="0.25">
      <c r="A82" s="177" t="str">
        <f t="shared" si="97"/>
        <v>186016007P</v>
      </c>
      <c r="B82" s="177">
        <v>186016007</v>
      </c>
      <c r="C82" s="171" t="str">
        <f t="shared" ca="1" si="113"/>
        <v>nanoACQUITY Sample Mgr. w/Heat.Trap.Mod.</v>
      </c>
      <c r="D82" s="177" t="str">
        <f t="shared" ca="1" si="114"/>
        <v>MIL (US31)</v>
      </c>
      <c r="E82" s="101"/>
      <c r="F82" s="177" t="str">
        <f t="shared" ca="1" si="115"/>
        <v>LC</v>
      </c>
      <c r="G82" s="177" t="str">
        <f t="shared" ca="1" si="116"/>
        <v>nanoACQUITY</v>
      </c>
      <c r="H82" s="177" t="str">
        <f t="shared" ca="1" si="117"/>
        <v>Injectors</v>
      </c>
      <c r="I82" s="201">
        <f t="shared" ca="1" si="118"/>
        <v>8820.23</v>
      </c>
      <c r="J82" s="100" t="str">
        <f t="shared" ca="1" si="119"/>
        <v>Linda Trautwein</v>
      </c>
      <c r="K82" s="142" t="s">
        <v>6</v>
      </c>
      <c r="L82" s="103"/>
      <c r="M82" s="103"/>
      <c r="N82" s="103"/>
      <c r="O82" s="103"/>
      <c r="P82" s="102"/>
      <c r="Q82" s="103"/>
      <c r="R82" s="103"/>
      <c r="S82" s="103"/>
      <c r="T82" s="103"/>
      <c r="U82" s="102"/>
      <c r="V82" s="104"/>
      <c r="W82" s="104"/>
      <c r="X82" s="104"/>
      <c r="Y82" s="126">
        <v>30</v>
      </c>
      <c r="Z82" s="101">
        <v>30</v>
      </c>
      <c r="AA82" s="126">
        <v>25</v>
      </c>
      <c r="AB82" s="126">
        <v>32</v>
      </c>
      <c r="AC82" s="126">
        <v>25</v>
      </c>
      <c r="AD82" s="126">
        <v>50</v>
      </c>
      <c r="AE82" s="121">
        <v>132</v>
      </c>
      <c r="AF82" s="122">
        <v>25</v>
      </c>
      <c r="AG82" s="122">
        <v>40</v>
      </c>
      <c r="AH82" s="126">
        <v>15</v>
      </c>
      <c r="AI82" s="122">
        <v>25</v>
      </c>
      <c r="AJ82" s="121">
        <f t="shared" si="74"/>
        <v>105</v>
      </c>
      <c r="AK82" s="122">
        <v>10</v>
      </c>
      <c r="AL82" s="122">
        <v>10</v>
      </c>
      <c r="AM82" s="122">
        <v>5</v>
      </c>
      <c r="AN82" s="122">
        <v>0</v>
      </c>
      <c r="AO82" s="121">
        <f t="shared" si="75"/>
        <v>25</v>
      </c>
      <c r="AP82" s="122">
        <v>0</v>
      </c>
      <c r="AQ82" s="122">
        <v>0</v>
      </c>
      <c r="AR82" s="122">
        <v>0</v>
      </c>
      <c r="AS82" s="122">
        <v>0</v>
      </c>
      <c r="AT82" s="121">
        <f t="shared" si="105"/>
        <v>0</v>
      </c>
      <c r="AU82"/>
      <c r="AV82"/>
      <c r="AW82"/>
    </row>
    <row r="83" spans="1:50" s="98" customFormat="1" ht="15" hidden="1" customHeight="1" x14ac:dyDescent="0.25">
      <c r="A83" s="177" t="str">
        <f t="shared" si="97"/>
        <v>186016009P</v>
      </c>
      <c r="B83" s="176">
        <v>186016009</v>
      </c>
      <c r="C83" s="177" t="str">
        <f t="shared" ref="C83:C87" ca="1" si="120">VLOOKUP($B83,AcceptedPlanRange,2,0)</f>
        <v>Trizaic Source – XEVO MS</v>
      </c>
      <c r="D83" s="177" t="str">
        <f t="shared" ref="D83:D87" ca="1" si="121">VLOOKUP($B83,AcceptedPlanRange,3,0)</f>
        <v>MIL (US31)</v>
      </c>
      <c r="E83" s="101">
        <v>5</v>
      </c>
      <c r="F83" s="177" t="str">
        <f t="shared" ref="F83:F87" ca="1" si="122">VLOOKUP($B83,AcceptedPlanRange,4,0)</f>
        <v>MS</v>
      </c>
      <c r="G83" s="177" t="str">
        <f t="shared" ref="G83:G87" ca="1" si="123">VLOOKUP($B83,AcceptedPlanRange,5,0)</f>
        <v>Trizaic</v>
      </c>
      <c r="H83" s="177" t="str">
        <f t="shared" ref="H83:H87" ca="1" si="124">VLOOKUP($B83,AcceptedPlanRange,6,0)</f>
        <v>Accessories</v>
      </c>
      <c r="I83" s="201">
        <f t="shared" ref="I83:I87" ca="1" si="125">VLOOKUP($B83,AcceptedPlanRange,7,0)</f>
        <v>11156.97</v>
      </c>
      <c r="J83" s="100" t="str">
        <f t="shared" ref="J83:J87" ca="1" si="126">VLOOKUP($B83,AcceptedPlanRange,8,0)</f>
        <v>Vicky Allen</v>
      </c>
      <c r="K83" s="142" t="s">
        <v>6</v>
      </c>
      <c r="L83" s="103"/>
      <c r="M83" s="103"/>
      <c r="N83" s="103"/>
      <c r="O83" s="103"/>
      <c r="P83" s="102"/>
      <c r="Q83" s="103"/>
      <c r="R83" s="103"/>
      <c r="S83" s="103"/>
      <c r="T83" s="103"/>
      <c r="U83" s="102"/>
      <c r="V83" s="104"/>
      <c r="W83" s="104"/>
      <c r="X83" s="104">
        <v>10</v>
      </c>
      <c r="Y83" s="126">
        <v>9</v>
      </c>
      <c r="Z83" s="101">
        <v>19</v>
      </c>
      <c r="AA83" s="126">
        <v>10</v>
      </c>
      <c r="AB83" s="126">
        <v>7</v>
      </c>
      <c r="AC83" s="126">
        <v>5</v>
      </c>
      <c r="AD83" s="126">
        <v>5</v>
      </c>
      <c r="AE83" s="121">
        <v>23</v>
      </c>
      <c r="AF83" s="122">
        <v>5</v>
      </c>
      <c r="AG83" s="122">
        <v>8</v>
      </c>
      <c r="AH83" s="126">
        <v>4</v>
      </c>
      <c r="AI83" s="122">
        <v>3</v>
      </c>
      <c r="AJ83" s="121">
        <v>17</v>
      </c>
      <c r="AK83" s="122">
        <v>2</v>
      </c>
      <c r="AL83" s="122">
        <v>2</v>
      </c>
      <c r="AM83" s="122">
        <v>2</v>
      </c>
      <c r="AN83" s="122">
        <v>0</v>
      </c>
      <c r="AO83" s="121">
        <f t="shared" si="75"/>
        <v>0</v>
      </c>
      <c r="AP83" s="122">
        <v>0</v>
      </c>
      <c r="AQ83" s="122">
        <v>0</v>
      </c>
      <c r="AR83" s="122">
        <v>0</v>
      </c>
      <c r="AS83" s="122">
        <v>0</v>
      </c>
      <c r="AT83" s="121">
        <f t="shared" si="105"/>
        <v>0</v>
      </c>
      <c r="AU83"/>
      <c r="AV83"/>
      <c r="AW83"/>
    </row>
    <row r="84" spans="1:50" s="98" customFormat="1" ht="15" customHeight="1" x14ac:dyDescent="0.25">
      <c r="A84" s="107" t="str">
        <f t="shared" si="97"/>
        <v>186016011P</v>
      </c>
      <c r="B84" s="107">
        <v>186016011</v>
      </c>
      <c r="C84" s="171" t="str">
        <f t="shared" ca="1" si="120"/>
        <v>nanoACQUITY UPLC HDX Manager</v>
      </c>
      <c r="D84" s="177" t="str">
        <f t="shared" ca="1" si="121"/>
        <v>MIL (US31)</v>
      </c>
      <c r="E84" s="97"/>
      <c r="F84" s="177" t="str">
        <f t="shared" ca="1" si="122"/>
        <v>LC</v>
      </c>
      <c r="G84" s="177" t="str">
        <f t="shared" ca="1" si="123"/>
        <v>HDX</v>
      </c>
      <c r="H84" s="177" t="str">
        <f t="shared" ca="1" si="124"/>
        <v>Injectors</v>
      </c>
      <c r="I84" s="201">
        <f t="shared" ca="1" si="125"/>
        <v>11216.72</v>
      </c>
      <c r="J84" s="100" t="str">
        <f t="shared" ca="1" si="126"/>
        <v>Vicky Allen</v>
      </c>
      <c r="K84" s="142" t="s">
        <v>6</v>
      </c>
      <c r="L84" s="103"/>
      <c r="M84" s="103"/>
      <c r="N84" s="103"/>
      <c r="O84" s="103"/>
      <c r="P84" s="102"/>
      <c r="Q84" s="103"/>
      <c r="R84" s="103"/>
      <c r="S84" s="103"/>
      <c r="T84" s="103"/>
      <c r="U84" s="102"/>
      <c r="V84" s="104"/>
      <c r="W84" s="104"/>
      <c r="X84" s="104"/>
      <c r="Y84" s="126">
        <v>5</v>
      </c>
      <c r="Z84" s="101">
        <v>5</v>
      </c>
      <c r="AA84" s="126">
        <v>5</v>
      </c>
      <c r="AB84" s="126">
        <v>5</v>
      </c>
      <c r="AC84" s="126">
        <v>10</v>
      </c>
      <c r="AD84" s="126">
        <v>6</v>
      </c>
      <c r="AE84" s="121">
        <v>26</v>
      </c>
      <c r="AF84" s="122">
        <v>6</v>
      </c>
      <c r="AG84" s="122">
        <v>4</v>
      </c>
      <c r="AH84" s="122">
        <v>5</v>
      </c>
      <c r="AI84" s="122">
        <v>15</v>
      </c>
      <c r="AJ84" s="121">
        <f t="shared" ref="AJ84:AJ115" si="127">SUBTOTAL(9,AF84:AI84)</f>
        <v>30</v>
      </c>
      <c r="AK84" s="122">
        <v>14</v>
      </c>
      <c r="AL84" s="122">
        <v>11</v>
      </c>
      <c r="AM84" s="122">
        <v>10</v>
      </c>
      <c r="AN84" s="122">
        <v>12</v>
      </c>
      <c r="AO84" s="121">
        <f t="shared" si="75"/>
        <v>47</v>
      </c>
      <c r="AP84" s="122">
        <v>0</v>
      </c>
      <c r="AQ84" s="122">
        <v>0</v>
      </c>
      <c r="AR84" s="122">
        <v>0</v>
      </c>
      <c r="AS84" s="122">
        <v>0</v>
      </c>
      <c r="AT84" s="121">
        <f t="shared" si="105"/>
        <v>0</v>
      </c>
      <c r="AU84"/>
      <c r="AV84"/>
      <c r="AW84"/>
    </row>
    <row r="85" spans="1:50" s="98" customFormat="1" ht="16.5" customHeight="1" x14ac:dyDescent="0.25">
      <c r="A85" s="138" t="str">
        <f t="shared" si="97"/>
        <v>186016012P</v>
      </c>
      <c r="B85" s="138">
        <v>186016012</v>
      </c>
      <c r="C85" s="171" t="str">
        <f t="shared" ca="1" si="120"/>
        <v>Micro Sample Manager - Fixed Loop</v>
      </c>
      <c r="D85" s="177" t="str">
        <f t="shared" ca="1" si="121"/>
        <v>MIL (US31)</v>
      </c>
      <c r="E85" s="97"/>
      <c r="F85" s="177" t="str">
        <f t="shared" ca="1" si="122"/>
        <v>LC</v>
      </c>
      <c r="G85" s="177" t="str">
        <f t="shared" ca="1" si="123"/>
        <v>M-Class</v>
      </c>
      <c r="H85" s="177" t="str">
        <f t="shared" ca="1" si="124"/>
        <v>Injectors</v>
      </c>
      <c r="I85" s="201">
        <f t="shared" ca="1" si="125"/>
        <v>6664.15</v>
      </c>
      <c r="J85" s="100" t="str">
        <f t="shared" ca="1" si="126"/>
        <v>Linda Trautwein</v>
      </c>
      <c r="K85" s="142" t="s">
        <v>6</v>
      </c>
      <c r="L85" s="103"/>
      <c r="M85" s="103"/>
      <c r="N85" s="103"/>
      <c r="O85" s="103"/>
      <c r="P85" s="102"/>
      <c r="Q85" s="103"/>
      <c r="R85" s="103"/>
      <c r="S85" s="103"/>
      <c r="T85" s="103"/>
      <c r="U85" s="102"/>
      <c r="V85" s="103"/>
      <c r="W85" s="103"/>
      <c r="X85" s="103"/>
      <c r="Y85" s="126"/>
      <c r="Z85" s="101">
        <v>0</v>
      </c>
      <c r="AA85" s="126">
        <v>0</v>
      </c>
      <c r="AB85" s="126">
        <v>0</v>
      </c>
      <c r="AC85" s="126">
        <v>0</v>
      </c>
      <c r="AD85" s="126">
        <v>0</v>
      </c>
      <c r="AE85" s="121">
        <v>0</v>
      </c>
      <c r="AF85" s="122">
        <v>0</v>
      </c>
      <c r="AG85" s="122">
        <v>0</v>
      </c>
      <c r="AH85" s="126">
        <v>14</v>
      </c>
      <c r="AI85" s="122">
        <v>9</v>
      </c>
      <c r="AJ85" s="121">
        <f t="shared" si="127"/>
        <v>23</v>
      </c>
      <c r="AK85" s="122">
        <v>31</v>
      </c>
      <c r="AL85" s="122">
        <v>29</v>
      </c>
      <c r="AM85" s="122">
        <v>19</v>
      </c>
      <c r="AN85" s="122">
        <v>30</v>
      </c>
      <c r="AO85" s="121">
        <f t="shared" ref="AO85:AO116" si="128">SUBTOTAL(9,AK85:AN85)</f>
        <v>109</v>
      </c>
      <c r="AP85" s="122">
        <v>28</v>
      </c>
      <c r="AQ85" s="122">
        <v>38</v>
      </c>
      <c r="AR85" s="122">
        <v>0</v>
      </c>
      <c r="AS85" s="122">
        <v>0</v>
      </c>
      <c r="AT85" s="121">
        <f t="shared" si="105"/>
        <v>66</v>
      </c>
      <c r="AU85"/>
      <c r="AV85"/>
      <c r="AW85"/>
      <c r="AX85" s="237"/>
    </row>
    <row r="86" spans="1:50" s="98" customFormat="1" ht="16.5" customHeight="1" x14ac:dyDescent="0.25">
      <c r="A86" s="138" t="str">
        <f t="shared" si="97"/>
        <v>186016016P</v>
      </c>
      <c r="B86" s="138">
        <v>186016016</v>
      </c>
      <c r="C86" s="177" t="str">
        <f t="shared" ca="1" si="120"/>
        <v>Trap Valve Manager</v>
      </c>
      <c r="D86" s="177" t="str">
        <f t="shared" ca="1" si="121"/>
        <v>MIL (US31)</v>
      </c>
      <c r="E86" s="97"/>
      <c r="F86" s="177" t="str">
        <f t="shared" ca="1" si="122"/>
        <v>LC</v>
      </c>
      <c r="G86" s="177" t="str">
        <f t="shared" ca="1" si="123"/>
        <v>M-Class</v>
      </c>
      <c r="H86" s="177" t="str">
        <f t="shared" ca="1" si="124"/>
        <v>Column Managers</v>
      </c>
      <c r="I86" s="201">
        <f t="shared" ca="1" si="125"/>
        <v>4687.3</v>
      </c>
      <c r="J86" s="100" t="str">
        <f t="shared" ca="1" si="126"/>
        <v>Linda Trautwein</v>
      </c>
      <c r="K86" s="142" t="s">
        <v>6</v>
      </c>
      <c r="L86" s="103"/>
      <c r="M86" s="103"/>
      <c r="N86" s="103"/>
      <c r="O86" s="103"/>
      <c r="P86" s="102"/>
      <c r="Q86" s="103"/>
      <c r="R86" s="103"/>
      <c r="S86" s="103"/>
      <c r="T86" s="103"/>
      <c r="U86" s="102"/>
      <c r="V86" s="103"/>
      <c r="W86" s="103"/>
      <c r="X86" s="103"/>
      <c r="Y86" s="126"/>
      <c r="Z86" s="101">
        <v>0</v>
      </c>
      <c r="AA86" s="126">
        <v>0</v>
      </c>
      <c r="AB86" s="126">
        <v>0</v>
      </c>
      <c r="AC86" s="126">
        <v>0</v>
      </c>
      <c r="AD86" s="126">
        <v>0</v>
      </c>
      <c r="AE86" s="121">
        <v>0</v>
      </c>
      <c r="AF86" s="122">
        <v>0</v>
      </c>
      <c r="AG86" s="122">
        <v>0</v>
      </c>
      <c r="AH86" s="126">
        <v>0</v>
      </c>
      <c r="AI86" s="122">
        <v>19</v>
      </c>
      <c r="AJ86" s="121">
        <f t="shared" si="127"/>
        <v>19</v>
      </c>
      <c r="AK86" s="122">
        <v>37</v>
      </c>
      <c r="AL86" s="122">
        <v>22</v>
      </c>
      <c r="AM86" s="122">
        <v>20</v>
      </c>
      <c r="AN86" s="122">
        <v>30</v>
      </c>
      <c r="AO86" s="121">
        <f t="shared" si="128"/>
        <v>109</v>
      </c>
      <c r="AP86" s="122">
        <v>28</v>
      </c>
      <c r="AQ86" s="122">
        <v>30</v>
      </c>
      <c r="AR86" s="122">
        <v>0</v>
      </c>
      <c r="AS86" s="122">
        <v>0</v>
      </c>
      <c r="AT86" s="121">
        <f t="shared" si="105"/>
        <v>58</v>
      </c>
      <c r="AU86"/>
      <c r="AV86"/>
      <c r="AW86"/>
    </row>
    <row r="87" spans="1:50" s="98" customFormat="1" ht="15" customHeight="1" x14ac:dyDescent="0.25">
      <c r="A87" s="177" t="str">
        <f t="shared" si="97"/>
        <v>186016021P</v>
      </c>
      <c r="B87" s="177">
        <v>186016021</v>
      </c>
      <c r="C87" s="177" t="str">
        <f t="shared" ca="1" si="120"/>
        <v>nanoACQUITY UPLC Aux. Solvent Mgr., HP</v>
      </c>
      <c r="D87" s="177" t="str">
        <f t="shared" ca="1" si="121"/>
        <v>MIL (US31)</v>
      </c>
      <c r="E87" s="101"/>
      <c r="F87" s="177" t="str">
        <f t="shared" ca="1" si="122"/>
        <v>LC</v>
      </c>
      <c r="G87" s="177" t="str">
        <f t="shared" ca="1" si="123"/>
        <v>nanoACQUITY</v>
      </c>
      <c r="H87" s="177" t="str">
        <f t="shared" ca="1" si="124"/>
        <v>Pumps</v>
      </c>
      <c r="I87" s="201">
        <f t="shared" ca="1" si="125"/>
        <v>8853.2099999999991</v>
      </c>
      <c r="J87" s="100" t="str">
        <f t="shared" ca="1" si="126"/>
        <v>Linda Trautwein</v>
      </c>
      <c r="K87" s="142" t="s">
        <v>6</v>
      </c>
      <c r="L87" s="103"/>
      <c r="M87" s="103"/>
      <c r="N87" s="103"/>
      <c r="O87" s="103"/>
      <c r="P87" s="102"/>
      <c r="Q87" s="103"/>
      <c r="R87" s="103"/>
      <c r="S87" s="103"/>
      <c r="T87" s="103"/>
      <c r="U87" s="102"/>
      <c r="V87" s="104"/>
      <c r="W87" s="104"/>
      <c r="X87" s="104"/>
      <c r="Y87" s="126">
        <v>15</v>
      </c>
      <c r="Z87" s="101">
        <v>15</v>
      </c>
      <c r="AA87" s="126">
        <v>10</v>
      </c>
      <c r="AB87" s="126">
        <v>10</v>
      </c>
      <c r="AC87" s="126">
        <v>17</v>
      </c>
      <c r="AD87" s="126">
        <v>25</v>
      </c>
      <c r="AE87" s="121">
        <v>62</v>
      </c>
      <c r="AF87" s="122">
        <v>23</v>
      </c>
      <c r="AG87" s="122">
        <v>30</v>
      </c>
      <c r="AH87" s="126">
        <v>18</v>
      </c>
      <c r="AI87" s="122">
        <v>26</v>
      </c>
      <c r="AJ87" s="121">
        <f t="shared" si="127"/>
        <v>97</v>
      </c>
      <c r="AK87" s="122">
        <v>8</v>
      </c>
      <c r="AL87" s="122">
        <v>7</v>
      </c>
      <c r="AM87" s="122">
        <v>5</v>
      </c>
      <c r="AN87" s="122">
        <v>0</v>
      </c>
      <c r="AO87" s="121">
        <f t="shared" si="128"/>
        <v>20</v>
      </c>
      <c r="AP87" s="122">
        <v>0</v>
      </c>
      <c r="AQ87" s="122">
        <v>0</v>
      </c>
      <c r="AR87" s="122">
        <v>0</v>
      </c>
      <c r="AS87" s="122">
        <v>0</v>
      </c>
      <c r="AT87" s="121">
        <f t="shared" si="105"/>
        <v>0</v>
      </c>
      <c r="AU87"/>
      <c r="AV87"/>
      <c r="AW87"/>
    </row>
    <row r="88" spans="1:50" s="98" customFormat="1" ht="15" customHeight="1" x14ac:dyDescent="0.25">
      <c r="A88" s="138" t="str">
        <f t="shared" si="97"/>
        <v>186016022P</v>
      </c>
      <c r="B88" s="138">
        <v>186016022</v>
      </c>
      <c r="C88" s="177" t="str">
        <f t="shared" ref="C88:C92" ca="1" si="129">VLOOKUP($B88,AcceptedPlanRange,2,0)</f>
        <v>Auxiliary Solvent Manager</v>
      </c>
      <c r="D88" s="177" t="str">
        <f t="shared" ref="D88:D92" ca="1" si="130">VLOOKUP($B88,AcceptedPlanRange,3,0)</f>
        <v>MIL (US31)</v>
      </c>
      <c r="E88" s="97"/>
      <c r="F88" s="177" t="str">
        <f t="shared" ref="F88:F92" ca="1" si="131">VLOOKUP($B88,AcceptedPlanRange,4,0)</f>
        <v>LC</v>
      </c>
      <c r="G88" s="177" t="str">
        <f t="shared" ref="G88:G92" ca="1" si="132">VLOOKUP($B88,AcceptedPlanRange,5,0)</f>
        <v>M-Class</v>
      </c>
      <c r="H88" s="177" t="str">
        <f t="shared" ref="H88:H92" ca="1" si="133">VLOOKUP($B88,AcceptedPlanRange,6,0)</f>
        <v>Pumps</v>
      </c>
      <c r="I88" s="201">
        <f t="shared" ref="I88:I92" ca="1" si="134">VLOOKUP($B88,AcceptedPlanRange,7,0)</f>
        <v>14146.77</v>
      </c>
      <c r="J88" s="100" t="str">
        <f t="shared" ref="J88:J92" ca="1" si="135">VLOOKUP($B88,AcceptedPlanRange,8,0)</f>
        <v>Linda Trautwein</v>
      </c>
      <c r="K88" s="142" t="s">
        <v>6</v>
      </c>
      <c r="L88" s="103"/>
      <c r="M88" s="103"/>
      <c r="N88" s="103"/>
      <c r="O88" s="103"/>
      <c r="P88" s="102"/>
      <c r="Q88" s="103"/>
      <c r="R88" s="103"/>
      <c r="S88" s="103"/>
      <c r="T88" s="103"/>
      <c r="U88" s="102"/>
      <c r="V88" s="103"/>
      <c r="W88" s="103"/>
      <c r="X88" s="103"/>
      <c r="Y88" s="126"/>
      <c r="Z88" s="101">
        <v>0</v>
      </c>
      <c r="AA88" s="126">
        <v>0</v>
      </c>
      <c r="AB88" s="126">
        <v>0</v>
      </c>
      <c r="AC88" s="126">
        <v>0</v>
      </c>
      <c r="AD88" s="126">
        <v>0</v>
      </c>
      <c r="AE88" s="121">
        <v>0</v>
      </c>
      <c r="AF88" s="122">
        <v>0</v>
      </c>
      <c r="AG88" s="122">
        <v>0</v>
      </c>
      <c r="AH88" s="126">
        <v>5</v>
      </c>
      <c r="AI88" s="122">
        <v>6</v>
      </c>
      <c r="AJ88" s="121">
        <f t="shared" si="127"/>
        <v>11</v>
      </c>
      <c r="AK88" s="122">
        <v>24</v>
      </c>
      <c r="AL88" s="122">
        <v>20</v>
      </c>
      <c r="AM88" s="122">
        <v>12</v>
      </c>
      <c r="AN88" s="122">
        <v>20</v>
      </c>
      <c r="AO88" s="121">
        <f t="shared" si="128"/>
        <v>76</v>
      </c>
      <c r="AP88" s="122">
        <v>18</v>
      </c>
      <c r="AQ88" s="122">
        <v>25</v>
      </c>
      <c r="AR88" s="122">
        <v>0</v>
      </c>
      <c r="AS88" s="122">
        <v>0</v>
      </c>
      <c r="AT88" s="121">
        <f t="shared" si="105"/>
        <v>43</v>
      </c>
      <c r="AU88"/>
      <c r="AV88"/>
      <c r="AW88"/>
      <c r="AX88" s="237"/>
    </row>
    <row r="89" spans="1:50" s="98" customFormat="1" ht="15" customHeight="1" x14ac:dyDescent="0.25">
      <c r="A89" s="177" t="str">
        <f t="shared" si="97"/>
        <v>186025450P</v>
      </c>
      <c r="B89" s="177">
        <v>186025450</v>
      </c>
      <c r="C89" s="177" t="str">
        <f t="shared" ca="1" si="129"/>
        <v>2545 Binary Gradient Module</v>
      </c>
      <c r="D89" s="177" t="str">
        <f t="shared" ca="1" si="130"/>
        <v>MIL (US31)</v>
      </c>
      <c r="E89" s="97"/>
      <c r="F89" s="177" t="str">
        <f t="shared" ca="1" si="131"/>
        <v>LC</v>
      </c>
      <c r="G89" s="177" t="str">
        <f t="shared" ca="1" si="132"/>
        <v>Purification</v>
      </c>
      <c r="H89" s="177" t="str">
        <f t="shared" ca="1" si="133"/>
        <v>Pumps</v>
      </c>
      <c r="I89" s="201">
        <f t="shared" ca="1" si="134"/>
        <v>11274.66</v>
      </c>
      <c r="J89" s="100" t="str">
        <f t="shared" ca="1" si="135"/>
        <v>Sharon Bibbo</v>
      </c>
      <c r="K89" s="142" t="s">
        <v>6</v>
      </c>
      <c r="L89" s="103"/>
      <c r="M89" s="103"/>
      <c r="N89" s="103"/>
      <c r="O89" s="103"/>
      <c r="P89" s="102"/>
      <c r="Q89" s="103"/>
      <c r="R89" s="103"/>
      <c r="S89" s="103"/>
      <c r="T89" s="103"/>
      <c r="U89" s="102"/>
      <c r="V89" s="104"/>
      <c r="W89" s="104"/>
      <c r="X89" s="104"/>
      <c r="Y89" s="126">
        <v>35</v>
      </c>
      <c r="Z89" s="101">
        <v>35</v>
      </c>
      <c r="AA89" s="126">
        <v>21</v>
      </c>
      <c r="AB89" s="126">
        <v>25</v>
      </c>
      <c r="AC89" s="126">
        <v>39</v>
      </c>
      <c r="AD89" s="126">
        <v>15</v>
      </c>
      <c r="AE89" s="121">
        <v>100</v>
      </c>
      <c r="AF89" s="122">
        <v>35</v>
      </c>
      <c r="AG89" s="122">
        <v>30</v>
      </c>
      <c r="AH89" s="122">
        <v>30</v>
      </c>
      <c r="AI89" s="122">
        <v>30</v>
      </c>
      <c r="AJ89" s="121">
        <f t="shared" si="127"/>
        <v>125</v>
      </c>
      <c r="AK89" s="122">
        <v>22</v>
      </c>
      <c r="AL89" s="122">
        <v>20</v>
      </c>
      <c r="AM89" s="122">
        <v>20</v>
      </c>
      <c r="AN89" s="122">
        <v>28</v>
      </c>
      <c r="AO89" s="121">
        <f t="shared" si="128"/>
        <v>90</v>
      </c>
      <c r="AP89" s="122">
        <v>25</v>
      </c>
      <c r="AQ89" s="122">
        <v>25</v>
      </c>
      <c r="AR89" s="122">
        <v>0</v>
      </c>
      <c r="AS89" s="122">
        <v>0</v>
      </c>
      <c r="AT89" s="121">
        <f t="shared" si="105"/>
        <v>50</v>
      </c>
      <c r="AU89"/>
      <c r="AV89"/>
      <c r="AW89"/>
    </row>
    <row r="90" spans="1:50" s="98" customFormat="1" ht="16.5" hidden="1" customHeight="1" x14ac:dyDescent="0.25">
      <c r="A90" s="176" t="str">
        <f t="shared" si="97"/>
        <v>186031000P</v>
      </c>
      <c r="B90" s="177">
        <v>186031000</v>
      </c>
      <c r="C90" s="177" t="str">
        <f t="shared" ca="1" si="129"/>
        <v>Assy., Waters 3100 Mass Detector</v>
      </c>
      <c r="D90" s="177" t="str">
        <f t="shared" ca="1" si="130"/>
        <v>WEX (EI10)</v>
      </c>
      <c r="E90" s="97">
        <v>0</v>
      </c>
      <c r="F90" s="177" t="str">
        <f t="shared" ca="1" si="131"/>
        <v>MS</v>
      </c>
      <c r="G90" s="177" t="str">
        <f t="shared" ca="1" si="132"/>
        <v>Quads</v>
      </c>
      <c r="H90" s="177" t="str">
        <f t="shared" ca="1" si="133"/>
        <v>SQ's</v>
      </c>
      <c r="I90" s="201">
        <f t="shared" ca="1" si="134"/>
        <v>25702.83</v>
      </c>
      <c r="J90" s="100" t="str">
        <f t="shared" ca="1" si="135"/>
        <v>Wendy Noble</v>
      </c>
      <c r="K90" s="142" t="s">
        <v>6</v>
      </c>
      <c r="L90" s="103"/>
      <c r="M90" s="103"/>
      <c r="N90" s="103"/>
      <c r="O90" s="103"/>
      <c r="P90" s="102"/>
      <c r="Q90" s="103"/>
      <c r="R90" s="103"/>
      <c r="S90" s="103"/>
      <c r="T90" s="103"/>
      <c r="U90" s="102"/>
      <c r="V90" s="104"/>
      <c r="W90" s="104"/>
      <c r="X90" s="104">
        <v>28</v>
      </c>
      <c r="Y90" s="126">
        <v>25</v>
      </c>
      <c r="Z90" s="101">
        <v>53</v>
      </c>
      <c r="AA90" s="126">
        <v>26</v>
      </c>
      <c r="AB90" s="126">
        <v>0</v>
      </c>
      <c r="AC90" s="126">
        <v>0</v>
      </c>
      <c r="AD90" s="126">
        <v>0</v>
      </c>
      <c r="AE90" s="121">
        <v>26</v>
      </c>
      <c r="AF90" s="122">
        <v>0</v>
      </c>
      <c r="AG90" s="122">
        <v>0</v>
      </c>
      <c r="AH90" s="122">
        <v>0</v>
      </c>
      <c r="AI90" s="122">
        <v>0</v>
      </c>
      <c r="AJ90" s="121">
        <f t="shared" si="127"/>
        <v>0</v>
      </c>
      <c r="AK90" s="122">
        <v>0</v>
      </c>
      <c r="AL90" s="122">
        <v>0</v>
      </c>
      <c r="AM90" s="122">
        <v>0</v>
      </c>
      <c r="AN90" s="122">
        <v>0</v>
      </c>
      <c r="AO90" s="121">
        <f t="shared" si="128"/>
        <v>0</v>
      </c>
      <c r="AP90" s="122">
        <v>0</v>
      </c>
      <c r="AQ90" s="122">
        <v>0</v>
      </c>
      <c r="AR90" s="122">
        <v>0</v>
      </c>
      <c r="AS90" s="122">
        <v>0</v>
      </c>
      <c r="AT90" s="121">
        <f t="shared" si="105"/>
        <v>0</v>
      </c>
      <c r="AU90"/>
      <c r="AV90"/>
      <c r="AW90"/>
    </row>
    <row r="91" spans="1:50" s="98" customFormat="1" ht="15" hidden="1" customHeight="1" x14ac:dyDescent="0.25">
      <c r="A91" s="109" t="str">
        <f t="shared" si="97"/>
        <v>186179100P</v>
      </c>
      <c r="B91" s="177">
        <v>186179100</v>
      </c>
      <c r="C91" s="177" t="str">
        <f t="shared" ca="1" si="129"/>
        <v>Alliance Column Heater Cooler (Blue)</v>
      </c>
      <c r="D91" s="177" t="str">
        <f t="shared" ca="1" si="130"/>
        <v>WPPL (SG20)</v>
      </c>
      <c r="E91" s="97"/>
      <c r="F91" s="177" t="str">
        <f t="shared" ca="1" si="131"/>
        <v>LC</v>
      </c>
      <c r="G91" s="177" t="str">
        <f t="shared" ca="1" si="132"/>
        <v>Alliance</v>
      </c>
      <c r="H91" s="177" t="str">
        <f t="shared" ca="1" si="133"/>
        <v>Column Managers</v>
      </c>
      <c r="I91" s="201">
        <f t="shared" ca="1" si="134"/>
        <v>925.03</v>
      </c>
      <c r="J91" s="100" t="str">
        <f t="shared" ca="1" si="135"/>
        <v>Ee Ling Lim</v>
      </c>
      <c r="K91" s="142" t="s">
        <v>6</v>
      </c>
      <c r="L91" s="103"/>
      <c r="M91" s="103"/>
      <c r="N91" s="103"/>
      <c r="O91" s="103"/>
      <c r="P91" s="102"/>
      <c r="Q91" s="103"/>
      <c r="R91" s="103"/>
      <c r="S91" s="103"/>
      <c r="T91" s="103"/>
      <c r="U91" s="102"/>
      <c r="V91" s="103"/>
      <c r="W91" s="103"/>
      <c r="X91" s="103"/>
      <c r="Y91" s="126"/>
      <c r="Z91" s="101">
        <v>0</v>
      </c>
      <c r="AA91" s="126">
        <v>0</v>
      </c>
      <c r="AB91" s="126">
        <v>0</v>
      </c>
      <c r="AC91" s="126">
        <v>0</v>
      </c>
      <c r="AD91" s="126">
        <v>0</v>
      </c>
      <c r="AE91" s="121">
        <v>0</v>
      </c>
      <c r="AF91" s="122">
        <v>245</v>
      </c>
      <c r="AG91" s="122">
        <v>375</v>
      </c>
      <c r="AH91" s="122">
        <v>330</v>
      </c>
      <c r="AI91" s="122">
        <v>440</v>
      </c>
      <c r="AJ91" s="121">
        <f t="shared" si="127"/>
        <v>0</v>
      </c>
      <c r="AK91" s="122">
        <v>390</v>
      </c>
      <c r="AL91" s="122">
        <v>380</v>
      </c>
      <c r="AM91" s="122">
        <v>370</v>
      </c>
      <c r="AN91" s="122">
        <v>450</v>
      </c>
      <c r="AO91" s="121">
        <f t="shared" si="128"/>
        <v>0</v>
      </c>
      <c r="AP91" s="122">
        <v>0</v>
      </c>
      <c r="AQ91" s="122">
        <v>0</v>
      </c>
      <c r="AR91" s="122">
        <v>0</v>
      </c>
      <c r="AS91" s="122">
        <v>0</v>
      </c>
      <c r="AT91" s="121">
        <f t="shared" si="105"/>
        <v>0</v>
      </c>
      <c r="AU91"/>
      <c r="AV91"/>
      <c r="AW91"/>
      <c r="AX91" s="237">
        <v>20</v>
      </c>
    </row>
    <row r="92" spans="1:50" s="98" customFormat="1" ht="15" hidden="1" customHeight="1" x14ac:dyDescent="0.25">
      <c r="A92" s="109" t="str">
        <f t="shared" si="97"/>
        <v>186186301P</v>
      </c>
      <c r="B92" s="177">
        <v>186186301</v>
      </c>
      <c r="C92" s="177" t="str">
        <f t="shared" ca="1" si="129"/>
        <v>Alliance Column Heater (Blue)</v>
      </c>
      <c r="D92" s="177" t="str">
        <f t="shared" ca="1" si="130"/>
        <v>WPPL (SG20)</v>
      </c>
      <c r="E92" s="97"/>
      <c r="F92" s="177" t="str">
        <f t="shared" ca="1" si="131"/>
        <v>LC</v>
      </c>
      <c r="G92" s="177" t="str">
        <f t="shared" ca="1" si="132"/>
        <v>Alliance</v>
      </c>
      <c r="H92" s="177" t="str">
        <f t="shared" ca="1" si="133"/>
        <v>Column Managers</v>
      </c>
      <c r="I92" s="201">
        <f t="shared" ca="1" si="134"/>
        <v>595.27</v>
      </c>
      <c r="J92" s="100" t="str">
        <f t="shared" ca="1" si="135"/>
        <v>Ee Ling Lim</v>
      </c>
      <c r="K92" s="142" t="s">
        <v>6</v>
      </c>
      <c r="L92" s="103"/>
      <c r="M92" s="103"/>
      <c r="N92" s="103"/>
      <c r="O92" s="103"/>
      <c r="P92" s="102"/>
      <c r="Q92" s="103"/>
      <c r="R92" s="103"/>
      <c r="S92" s="103"/>
      <c r="T92" s="103"/>
      <c r="U92" s="102"/>
      <c r="V92" s="103"/>
      <c r="W92" s="103"/>
      <c r="X92" s="103"/>
      <c r="Y92" s="126"/>
      <c r="Z92" s="101">
        <v>0</v>
      </c>
      <c r="AA92" s="126">
        <v>0</v>
      </c>
      <c r="AB92" s="126">
        <v>0</v>
      </c>
      <c r="AC92" s="126">
        <v>0</v>
      </c>
      <c r="AD92" s="126">
        <v>0</v>
      </c>
      <c r="AE92" s="121">
        <v>0</v>
      </c>
      <c r="AF92" s="122">
        <v>325</v>
      </c>
      <c r="AG92" s="122">
        <v>485</v>
      </c>
      <c r="AH92" s="122">
        <v>435</v>
      </c>
      <c r="AI92" s="122">
        <v>490</v>
      </c>
      <c r="AJ92" s="121">
        <f t="shared" si="127"/>
        <v>0</v>
      </c>
      <c r="AK92" s="122">
        <v>460</v>
      </c>
      <c r="AL92" s="122">
        <v>460</v>
      </c>
      <c r="AM92" s="122">
        <v>450</v>
      </c>
      <c r="AN92" s="122">
        <v>460</v>
      </c>
      <c r="AO92" s="121">
        <f t="shared" si="128"/>
        <v>0</v>
      </c>
      <c r="AP92" s="122">
        <v>0</v>
      </c>
      <c r="AQ92" s="122">
        <v>0</v>
      </c>
      <c r="AR92" s="122">
        <v>0</v>
      </c>
      <c r="AS92" s="122">
        <v>0</v>
      </c>
      <c r="AT92" s="121">
        <f t="shared" si="105"/>
        <v>0</v>
      </c>
      <c r="AU92"/>
      <c r="AV92"/>
      <c r="AW92"/>
      <c r="AX92" s="237">
        <v>30</v>
      </c>
    </row>
    <row r="93" spans="1:50" s="98" customFormat="1" ht="15" customHeight="1" x14ac:dyDescent="0.25">
      <c r="A93" s="177" t="str">
        <f t="shared" si="97"/>
        <v>186241400P</v>
      </c>
      <c r="B93" s="177">
        <v>186241400</v>
      </c>
      <c r="C93" s="177" t="str">
        <f t="shared" ref="C93:C97" ca="1" si="136">VLOOKUP($B93,AcceptedPlanRange,2,0)</f>
        <v>REFRACTOMETER 2414</v>
      </c>
      <c r="D93" s="177" t="str">
        <f t="shared" ref="D93:D97" ca="1" si="137">VLOOKUP($B93,AcceptedPlanRange,3,0)</f>
        <v>MIL (US31)</v>
      </c>
      <c r="E93" s="97"/>
      <c r="F93" s="177" t="str">
        <f t="shared" ref="F93:F97" ca="1" si="138">VLOOKUP($B93,AcceptedPlanRange,4,0)</f>
        <v>LC</v>
      </c>
      <c r="G93" s="177" t="str">
        <f t="shared" ref="G93:G97" ca="1" si="139">VLOOKUP($B93,AcceptedPlanRange,5,0)</f>
        <v>Alliance</v>
      </c>
      <c r="H93" s="177" t="str">
        <f t="shared" ref="H93:H97" ca="1" si="140">VLOOKUP($B93,AcceptedPlanRange,6,0)</f>
        <v>Detectors</v>
      </c>
      <c r="I93" s="201">
        <f t="shared" ref="I93:I97" ca="1" si="141">VLOOKUP($B93,AcceptedPlanRange,7,0)</f>
        <v>2965.88</v>
      </c>
      <c r="J93" s="100" t="str">
        <f t="shared" ref="J93:J97" ca="1" si="142">VLOOKUP($B93,AcceptedPlanRange,8,0)</f>
        <v>Paul Brusco</v>
      </c>
      <c r="K93" s="142" t="s">
        <v>6</v>
      </c>
      <c r="L93" s="103"/>
      <c r="M93" s="103"/>
      <c r="N93" s="103"/>
      <c r="O93" s="103"/>
      <c r="P93" s="102"/>
      <c r="Q93" s="103"/>
      <c r="R93" s="103"/>
      <c r="S93" s="103"/>
      <c r="T93" s="103"/>
      <c r="U93" s="102"/>
      <c r="V93" s="104"/>
      <c r="W93" s="104"/>
      <c r="X93" s="104"/>
      <c r="Y93" s="126">
        <v>205</v>
      </c>
      <c r="Z93" s="101">
        <v>205</v>
      </c>
      <c r="AA93" s="126">
        <v>238</v>
      </c>
      <c r="AB93" s="126">
        <v>240</v>
      </c>
      <c r="AC93" s="126">
        <v>226</v>
      </c>
      <c r="AD93" s="126">
        <v>205</v>
      </c>
      <c r="AE93" s="121">
        <v>909</v>
      </c>
      <c r="AF93" s="122">
        <v>148</v>
      </c>
      <c r="AG93" s="122">
        <v>120</v>
      </c>
      <c r="AH93" s="122">
        <v>90</v>
      </c>
      <c r="AI93" s="122">
        <v>77</v>
      </c>
      <c r="AJ93" s="121">
        <f t="shared" si="127"/>
        <v>435</v>
      </c>
      <c r="AK93" s="122">
        <v>75</v>
      </c>
      <c r="AL93" s="122">
        <v>70</v>
      </c>
      <c r="AM93" s="122">
        <v>70</v>
      </c>
      <c r="AN93" s="122">
        <v>80</v>
      </c>
      <c r="AO93" s="121">
        <f t="shared" si="128"/>
        <v>295</v>
      </c>
      <c r="AP93" s="122">
        <v>80</v>
      </c>
      <c r="AQ93" s="122">
        <v>90</v>
      </c>
      <c r="AR93" s="122">
        <v>0</v>
      </c>
      <c r="AS93" s="122">
        <v>0</v>
      </c>
      <c r="AT93" s="121">
        <f t="shared" si="105"/>
        <v>170</v>
      </c>
      <c r="AU93"/>
      <c r="AV93"/>
      <c r="AW93"/>
    </row>
    <row r="94" spans="1:50" s="98" customFormat="1" ht="15" customHeight="1" x14ac:dyDescent="0.25">
      <c r="A94" s="109" t="str">
        <f t="shared" si="97"/>
        <v>186241401P</v>
      </c>
      <c r="B94" s="177">
        <v>186241401</v>
      </c>
      <c r="C94" s="177" t="str">
        <f t="shared" ca="1" si="136"/>
        <v>2414 Refractometer Detector (blue)</v>
      </c>
      <c r="D94" s="177" t="str">
        <f t="shared" ca="1" si="137"/>
        <v>MIL (US31)</v>
      </c>
      <c r="E94" s="97"/>
      <c r="F94" s="177" t="str">
        <f t="shared" ca="1" si="138"/>
        <v>LC</v>
      </c>
      <c r="G94" s="177" t="str">
        <f t="shared" ca="1" si="139"/>
        <v>Alliance</v>
      </c>
      <c r="H94" s="177" t="str">
        <f t="shared" ca="1" si="140"/>
        <v>Detectors</v>
      </c>
      <c r="I94" s="201">
        <f t="shared" ca="1" si="141"/>
        <v>3263.77</v>
      </c>
      <c r="J94" s="100" t="str">
        <f t="shared" ca="1" si="142"/>
        <v>Vicky Allen</v>
      </c>
      <c r="K94" s="142" t="s">
        <v>6</v>
      </c>
      <c r="L94" s="103"/>
      <c r="M94" s="103"/>
      <c r="N94" s="103"/>
      <c r="O94" s="103"/>
      <c r="P94" s="102"/>
      <c r="Q94" s="103"/>
      <c r="R94" s="103"/>
      <c r="S94" s="103"/>
      <c r="T94" s="103"/>
      <c r="U94" s="102"/>
      <c r="V94" s="103"/>
      <c r="W94" s="103"/>
      <c r="X94" s="103"/>
      <c r="Y94" s="126"/>
      <c r="Z94" s="101">
        <v>0</v>
      </c>
      <c r="AA94" s="126">
        <v>0</v>
      </c>
      <c r="AB94" s="126">
        <v>0</v>
      </c>
      <c r="AC94" s="126">
        <v>0</v>
      </c>
      <c r="AD94" s="126">
        <v>0</v>
      </c>
      <c r="AE94" s="121">
        <v>0</v>
      </c>
      <c r="AF94" s="122">
        <v>90</v>
      </c>
      <c r="AG94" s="122">
        <v>80</v>
      </c>
      <c r="AH94" s="122">
        <v>55</v>
      </c>
      <c r="AI94" s="122">
        <v>70</v>
      </c>
      <c r="AJ94" s="121">
        <f t="shared" si="127"/>
        <v>295</v>
      </c>
      <c r="AK94" s="122">
        <v>95</v>
      </c>
      <c r="AL94" s="122">
        <v>85</v>
      </c>
      <c r="AM94" s="122">
        <v>80</v>
      </c>
      <c r="AN94" s="122">
        <v>90</v>
      </c>
      <c r="AO94" s="121">
        <f t="shared" si="128"/>
        <v>350</v>
      </c>
      <c r="AP94" s="122">
        <v>76</v>
      </c>
      <c r="AQ94" s="122">
        <v>82</v>
      </c>
      <c r="AR94" s="122">
        <v>0</v>
      </c>
      <c r="AS94" s="122">
        <v>0</v>
      </c>
      <c r="AT94" s="121">
        <f t="shared" si="105"/>
        <v>158</v>
      </c>
      <c r="AU94"/>
      <c r="AV94"/>
      <c r="AW94"/>
      <c r="AX94" s="237">
        <v>15</v>
      </c>
    </row>
    <row r="95" spans="1:50" s="98" customFormat="1" ht="15" customHeight="1" x14ac:dyDescent="0.25">
      <c r="A95" s="109" t="str">
        <f t="shared" si="97"/>
        <v>186242400P</v>
      </c>
      <c r="B95" s="177">
        <v>186242400</v>
      </c>
      <c r="C95" s="177" t="str">
        <f t="shared" ca="1" si="136"/>
        <v>2424 Evaporative LS Detector (blue)</v>
      </c>
      <c r="D95" s="177" t="str">
        <f t="shared" ca="1" si="137"/>
        <v>MIL (US31)</v>
      </c>
      <c r="E95" s="97"/>
      <c r="F95" s="177" t="str">
        <f t="shared" ca="1" si="138"/>
        <v>LC</v>
      </c>
      <c r="G95" s="177" t="str">
        <f t="shared" ca="1" si="139"/>
        <v>Alliance</v>
      </c>
      <c r="H95" s="177" t="str">
        <f t="shared" ca="1" si="140"/>
        <v>Detectors</v>
      </c>
      <c r="I95" s="201">
        <f t="shared" ca="1" si="141"/>
        <v>5415.6</v>
      </c>
      <c r="J95" s="100" t="str">
        <f t="shared" ca="1" si="142"/>
        <v>Vicky Allen</v>
      </c>
      <c r="K95" s="142" t="s">
        <v>6</v>
      </c>
      <c r="L95" s="103"/>
      <c r="M95" s="103"/>
      <c r="N95" s="103"/>
      <c r="O95" s="103"/>
      <c r="P95" s="102"/>
      <c r="Q95" s="103"/>
      <c r="R95" s="103"/>
      <c r="S95" s="103"/>
      <c r="T95" s="103"/>
      <c r="U95" s="102"/>
      <c r="V95" s="103"/>
      <c r="W95" s="103"/>
      <c r="X95" s="103"/>
      <c r="Y95" s="126"/>
      <c r="Z95" s="101">
        <v>0</v>
      </c>
      <c r="AA95" s="126">
        <v>0</v>
      </c>
      <c r="AB95" s="126">
        <v>0</v>
      </c>
      <c r="AC95" s="126">
        <v>0</v>
      </c>
      <c r="AD95" s="126">
        <v>0</v>
      </c>
      <c r="AE95" s="121">
        <v>0</v>
      </c>
      <c r="AF95" s="122">
        <v>35</v>
      </c>
      <c r="AG95" s="122">
        <v>31</v>
      </c>
      <c r="AH95" s="122">
        <v>24</v>
      </c>
      <c r="AI95" s="122">
        <v>40</v>
      </c>
      <c r="AJ95" s="121">
        <f t="shared" si="127"/>
        <v>130</v>
      </c>
      <c r="AK95" s="122">
        <v>30</v>
      </c>
      <c r="AL95" s="122">
        <v>30</v>
      </c>
      <c r="AM95" s="122">
        <v>25</v>
      </c>
      <c r="AN95" s="122">
        <v>30</v>
      </c>
      <c r="AO95" s="121">
        <f t="shared" si="128"/>
        <v>115</v>
      </c>
      <c r="AP95" s="122">
        <v>25</v>
      </c>
      <c r="AQ95" s="122">
        <v>30</v>
      </c>
      <c r="AR95" s="122">
        <v>0</v>
      </c>
      <c r="AS95" s="122">
        <v>0</v>
      </c>
      <c r="AT95" s="121">
        <f t="shared" si="105"/>
        <v>55</v>
      </c>
      <c r="AU95"/>
      <c r="AV95"/>
      <c r="AW95"/>
      <c r="AX95" s="237">
        <v>10</v>
      </c>
    </row>
    <row r="96" spans="1:50" s="98" customFormat="1" ht="16.5" hidden="1" customHeight="1" x14ac:dyDescent="0.25">
      <c r="A96" s="109" t="str">
        <f t="shared" si="97"/>
        <v>186247500P</v>
      </c>
      <c r="B96" s="177">
        <v>186247500</v>
      </c>
      <c r="C96" s="177" t="str">
        <f t="shared" ca="1" si="136"/>
        <v>2475 Fluorescence Detector (blue)</v>
      </c>
      <c r="D96" s="177" t="str">
        <f t="shared" ca="1" si="137"/>
        <v>MIL (US31) - Transfer to WPPL (SG20)</v>
      </c>
      <c r="E96" s="97"/>
      <c r="F96" s="177" t="str">
        <f t="shared" ca="1" si="138"/>
        <v>LC</v>
      </c>
      <c r="G96" s="177" t="str">
        <f t="shared" ca="1" si="139"/>
        <v>Alliance</v>
      </c>
      <c r="H96" s="177" t="str">
        <f t="shared" ca="1" si="140"/>
        <v>Detectors</v>
      </c>
      <c r="I96" s="201">
        <f t="shared" ca="1" si="141"/>
        <v>4770.16</v>
      </c>
      <c r="J96" s="100" t="str">
        <f t="shared" ca="1" si="142"/>
        <v>Vicky Allen</v>
      </c>
      <c r="K96" s="142" t="s">
        <v>6</v>
      </c>
      <c r="L96" s="103"/>
      <c r="M96" s="103"/>
      <c r="N96" s="103"/>
      <c r="O96" s="103"/>
      <c r="P96" s="102"/>
      <c r="Q96" s="103"/>
      <c r="R96" s="103"/>
      <c r="S96" s="103"/>
      <c r="T96" s="103"/>
      <c r="U96" s="102"/>
      <c r="V96" s="103"/>
      <c r="W96" s="103"/>
      <c r="X96" s="103"/>
      <c r="Y96" s="126"/>
      <c r="Z96" s="101">
        <v>0</v>
      </c>
      <c r="AA96" s="126">
        <v>0</v>
      </c>
      <c r="AB96" s="126">
        <v>0</v>
      </c>
      <c r="AC96" s="126">
        <v>0</v>
      </c>
      <c r="AD96" s="126">
        <v>0</v>
      </c>
      <c r="AE96" s="121">
        <v>0</v>
      </c>
      <c r="AF96" s="122">
        <v>85</v>
      </c>
      <c r="AG96" s="122">
        <v>80</v>
      </c>
      <c r="AH96" s="122">
        <v>85</v>
      </c>
      <c r="AI96" s="122">
        <v>120</v>
      </c>
      <c r="AJ96" s="121">
        <f t="shared" si="127"/>
        <v>0</v>
      </c>
      <c r="AK96" s="122">
        <v>100</v>
      </c>
      <c r="AL96" s="122">
        <v>90</v>
      </c>
      <c r="AM96" s="122">
        <v>90</v>
      </c>
      <c r="AN96" s="122">
        <v>90</v>
      </c>
      <c r="AO96" s="121">
        <f t="shared" si="128"/>
        <v>0</v>
      </c>
      <c r="AP96" s="122">
        <v>60</v>
      </c>
      <c r="AQ96" s="122">
        <v>60</v>
      </c>
      <c r="AR96" s="122">
        <v>0</v>
      </c>
      <c r="AS96" s="122">
        <v>0</v>
      </c>
      <c r="AT96" s="121">
        <f t="shared" si="105"/>
        <v>0</v>
      </c>
      <c r="AU96"/>
      <c r="AV96"/>
      <c r="AW96"/>
      <c r="AX96" s="237">
        <v>15</v>
      </c>
    </row>
    <row r="97" spans="1:50" s="98" customFormat="1" ht="15" hidden="1" customHeight="1" x14ac:dyDescent="0.25">
      <c r="A97" s="109" t="str">
        <f t="shared" si="97"/>
        <v>186248900P</v>
      </c>
      <c r="B97" s="177">
        <v>186248900</v>
      </c>
      <c r="C97" s="177" t="str">
        <f t="shared" ca="1" si="136"/>
        <v>2489 UV/Visible Detector (blue)</v>
      </c>
      <c r="D97" s="177" t="str">
        <f t="shared" ca="1" si="137"/>
        <v>WPPL (SG20)</v>
      </c>
      <c r="E97" s="97"/>
      <c r="F97" s="177" t="str">
        <f t="shared" ca="1" si="138"/>
        <v>LC</v>
      </c>
      <c r="G97" s="177" t="str">
        <f t="shared" ca="1" si="139"/>
        <v>Alliance</v>
      </c>
      <c r="H97" s="177" t="str">
        <f t="shared" ca="1" si="140"/>
        <v>Detectors</v>
      </c>
      <c r="I97" s="201">
        <f t="shared" ca="1" si="141"/>
        <v>2277.37</v>
      </c>
      <c r="J97" s="100" t="str">
        <f t="shared" ca="1" si="142"/>
        <v>Ee Ling Lim</v>
      </c>
      <c r="K97" s="142" t="s">
        <v>6</v>
      </c>
      <c r="L97" s="103"/>
      <c r="M97" s="103"/>
      <c r="N97" s="103"/>
      <c r="O97" s="103"/>
      <c r="P97" s="102"/>
      <c r="Q97" s="103"/>
      <c r="R97" s="103"/>
      <c r="S97" s="103"/>
      <c r="T97" s="103"/>
      <c r="U97" s="102"/>
      <c r="V97" s="103"/>
      <c r="W97" s="103"/>
      <c r="X97" s="103"/>
      <c r="Y97" s="126"/>
      <c r="Z97" s="101">
        <v>0</v>
      </c>
      <c r="AA97" s="126">
        <v>0</v>
      </c>
      <c r="AB97" s="126">
        <v>0</v>
      </c>
      <c r="AC97" s="126">
        <v>0</v>
      </c>
      <c r="AD97" s="126">
        <v>45</v>
      </c>
      <c r="AE97" s="121">
        <v>45</v>
      </c>
      <c r="AF97" s="122">
        <v>470</v>
      </c>
      <c r="AG97" s="122">
        <v>490</v>
      </c>
      <c r="AH97" s="122">
        <v>465</v>
      </c>
      <c r="AI97" s="122">
        <v>600</v>
      </c>
      <c r="AJ97" s="121">
        <f t="shared" si="127"/>
        <v>0</v>
      </c>
      <c r="AK97" s="122">
        <v>550</v>
      </c>
      <c r="AL97" s="122">
        <v>550</v>
      </c>
      <c r="AM97" s="122">
        <v>525</v>
      </c>
      <c r="AN97" s="122">
        <v>545</v>
      </c>
      <c r="AO97" s="121">
        <f t="shared" si="128"/>
        <v>0</v>
      </c>
      <c r="AP97" s="122">
        <v>480</v>
      </c>
      <c r="AQ97" s="122">
        <v>515</v>
      </c>
      <c r="AR97" s="122">
        <v>0</v>
      </c>
      <c r="AS97" s="122">
        <v>0</v>
      </c>
      <c r="AT97" s="121">
        <f t="shared" si="105"/>
        <v>0</v>
      </c>
      <c r="AU97"/>
      <c r="AV97"/>
      <c r="AW97"/>
      <c r="AX97" s="237"/>
    </row>
    <row r="98" spans="1:50" s="98" customFormat="1" ht="15" customHeight="1" x14ac:dyDescent="0.25">
      <c r="A98" s="177" t="str">
        <f t="shared" si="97"/>
        <v>186255500P</v>
      </c>
      <c r="B98" s="177">
        <v>186255500</v>
      </c>
      <c r="C98" s="177" t="str">
        <f t="shared" ref="C98:C102" ca="1" si="143">VLOOKUP($B98,AcceptedPlanRange,2,0)</f>
        <v>2555 Quaternary Gradient Module</v>
      </c>
      <c r="D98" s="177" t="str">
        <f t="shared" ref="D98:D102" ca="1" si="144">VLOOKUP($B98,AcceptedPlanRange,3,0)</f>
        <v>MIL (US31)</v>
      </c>
      <c r="E98" s="97"/>
      <c r="F98" s="177" t="str">
        <f t="shared" ref="F98:F102" ca="1" si="145">VLOOKUP($B98,AcceptedPlanRange,4,0)</f>
        <v>LC</v>
      </c>
      <c r="G98" s="177" t="str">
        <f t="shared" ref="G98:G102" ca="1" si="146">VLOOKUP($B98,AcceptedPlanRange,5,0)</f>
        <v>Purification</v>
      </c>
      <c r="H98" s="177" t="str">
        <f t="shared" ref="H98:H102" ca="1" si="147">VLOOKUP($B98,AcceptedPlanRange,6,0)</f>
        <v>Pumps</v>
      </c>
      <c r="I98" s="201">
        <f t="shared" ref="I98:I102" ca="1" si="148">VLOOKUP($B98,AcceptedPlanRange,7,0)</f>
        <v>9237.61</v>
      </c>
      <c r="J98" s="100" t="str">
        <f t="shared" ref="J98:J102" ca="1" si="149">VLOOKUP($B98,AcceptedPlanRange,8,0)</f>
        <v>Sharon Bibbo</v>
      </c>
      <c r="K98" s="142" t="s">
        <v>6</v>
      </c>
      <c r="L98" s="103"/>
      <c r="M98" s="103"/>
      <c r="N98" s="103"/>
      <c r="O98" s="103"/>
      <c r="P98" s="102"/>
      <c r="Q98" s="103"/>
      <c r="R98" s="103"/>
      <c r="S98" s="103"/>
      <c r="T98" s="103"/>
      <c r="U98" s="102"/>
      <c r="V98" s="104"/>
      <c r="W98" s="104"/>
      <c r="X98" s="104"/>
      <c r="Y98" s="126">
        <v>2</v>
      </c>
      <c r="Z98" s="101">
        <v>2</v>
      </c>
      <c r="AA98" s="126">
        <v>2</v>
      </c>
      <c r="AB98" s="126">
        <v>2</v>
      </c>
      <c r="AC98" s="126">
        <v>2</v>
      </c>
      <c r="AD98" s="126">
        <v>2</v>
      </c>
      <c r="AE98" s="121">
        <v>8</v>
      </c>
      <c r="AF98" s="122">
        <v>3</v>
      </c>
      <c r="AG98" s="122">
        <v>3</v>
      </c>
      <c r="AH98" s="122">
        <v>3</v>
      </c>
      <c r="AI98" s="122">
        <v>2</v>
      </c>
      <c r="AJ98" s="121">
        <f t="shared" si="127"/>
        <v>11</v>
      </c>
      <c r="AK98" s="122">
        <v>2</v>
      </c>
      <c r="AL98" s="122">
        <v>2</v>
      </c>
      <c r="AM98" s="122">
        <v>2</v>
      </c>
      <c r="AN98" s="122">
        <v>2</v>
      </c>
      <c r="AO98" s="121">
        <f t="shared" si="128"/>
        <v>8</v>
      </c>
      <c r="AP98" s="122">
        <v>2</v>
      </c>
      <c r="AQ98" s="122">
        <v>2</v>
      </c>
      <c r="AR98" s="122">
        <v>0</v>
      </c>
      <c r="AS98" s="122">
        <v>0</v>
      </c>
      <c r="AT98" s="121">
        <f t="shared" si="105"/>
        <v>4</v>
      </c>
      <c r="AU98"/>
      <c r="AV98"/>
      <c r="AW98"/>
    </row>
    <row r="99" spans="1:50" s="98" customFormat="1" ht="15.75" hidden="1" customHeight="1" x14ac:dyDescent="0.25">
      <c r="A99" s="177" t="str">
        <f t="shared" si="97"/>
        <v>186269501P</v>
      </c>
      <c r="B99" s="177">
        <v>186269501</v>
      </c>
      <c r="C99" s="177" t="str">
        <f t="shared" ca="1" si="143"/>
        <v>e2695 Separations Module w/o H/C</v>
      </c>
      <c r="D99" s="177" t="str">
        <f t="shared" ca="1" si="144"/>
        <v>WPPL (SG20)</v>
      </c>
      <c r="E99" s="97"/>
      <c r="F99" s="177" t="str">
        <f t="shared" ca="1" si="145"/>
        <v>LC</v>
      </c>
      <c r="G99" s="177" t="str">
        <f t="shared" ca="1" si="146"/>
        <v>Alliance</v>
      </c>
      <c r="H99" s="177" t="str">
        <f t="shared" ca="1" si="147"/>
        <v>Alliances</v>
      </c>
      <c r="I99" s="201">
        <f t="shared" ca="1" si="148"/>
        <v>5936.58</v>
      </c>
      <c r="J99" s="100" t="str">
        <f t="shared" ca="1" si="149"/>
        <v>Ee Ling Lim</v>
      </c>
      <c r="K99" s="142" t="s">
        <v>6</v>
      </c>
      <c r="L99" s="103"/>
      <c r="M99" s="103"/>
      <c r="N99" s="103"/>
      <c r="O99" s="103"/>
      <c r="P99" s="102"/>
      <c r="Q99" s="103"/>
      <c r="R99" s="103"/>
      <c r="S99" s="103"/>
      <c r="T99" s="103"/>
      <c r="U99" s="102"/>
      <c r="V99" s="104"/>
      <c r="W99" s="104"/>
      <c r="X99" s="104"/>
      <c r="Y99" s="126">
        <v>200</v>
      </c>
      <c r="Z99" s="101">
        <v>200</v>
      </c>
      <c r="AA99" s="126">
        <v>320</v>
      </c>
      <c r="AB99" s="126">
        <v>330</v>
      </c>
      <c r="AC99" s="126">
        <v>300</v>
      </c>
      <c r="AD99" s="126">
        <v>320</v>
      </c>
      <c r="AE99" s="121">
        <v>1270</v>
      </c>
      <c r="AF99" s="122">
        <v>62</v>
      </c>
      <c r="AG99" s="122">
        <v>0</v>
      </c>
      <c r="AH99" s="122">
        <v>0</v>
      </c>
      <c r="AI99" s="122">
        <v>0</v>
      </c>
      <c r="AJ99" s="121">
        <f t="shared" si="127"/>
        <v>0</v>
      </c>
      <c r="AK99" s="122">
        <v>0</v>
      </c>
      <c r="AL99" s="122">
        <v>0</v>
      </c>
      <c r="AM99" s="122">
        <v>0</v>
      </c>
      <c r="AN99" s="122">
        <v>0</v>
      </c>
      <c r="AO99" s="121">
        <f t="shared" si="128"/>
        <v>0</v>
      </c>
      <c r="AP99" s="122">
        <v>0</v>
      </c>
      <c r="AQ99" s="122">
        <v>0</v>
      </c>
      <c r="AR99" s="122">
        <v>0</v>
      </c>
      <c r="AS99" s="122">
        <v>0</v>
      </c>
      <c r="AT99" s="121">
        <f t="shared" si="105"/>
        <v>0</v>
      </c>
      <c r="AU99"/>
      <c r="AV99"/>
      <c r="AW99"/>
    </row>
    <row r="100" spans="1:50" s="98" customFormat="1" ht="15" hidden="1" customHeight="1" x14ac:dyDescent="0.25">
      <c r="A100" s="177" t="str">
        <f t="shared" si="97"/>
        <v>186269502P</v>
      </c>
      <c r="B100" s="177">
        <v>186269502</v>
      </c>
      <c r="C100" s="177" t="str">
        <f t="shared" ca="1" si="143"/>
        <v>e2695 Separations Module w/Heater Cooler</v>
      </c>
      <c r="D100" s="177" t="str">
        <f t="shared" ca="1" si="144"/>
        <v>WPPL (SG20)</v>
      </c>
      <c r="E100" s="97"/>
      <c r="F100" s="177" t="str">
        <f t="shared" ca="1" si="145"/>
        <v>LC</v>
      </c>
      <c r="G100" s="177" t="str">
        <f t="shared" ca="1" si="146"/>
        <v>Alliance</v>
      </c>
      <c r="H100" s="177" t="str">
        <f t="shared" ca="1" si="147"/>
        <v>Alliances</v>
      </c>
      <c r="I100" s="201">
        <f t="shared" ca="1" si="148"/>
        <v>6217.03</v>
      </c>
      <c r="J100" s="100" t="str">
        <f t="shared" ca="1" si="149"/>
        <v>Ee Ling Lim</v>
      </c>
      <c r="K100" s="142" t="s">
        <v>6</v>
      </c>
      <c r="L100" s="103"/>
      <c r="M100" s="103"/>
      <c r="N100" s="103"/>
      <c r="O100" s="103"/>
      <c r="P100" s="102"/>
      <c r="Q100" s="103"/>
      <c r="R100" s="103"/>
      <c r="S100" s="103"/>
      <c r="T100" s="103"/>
      <c r="U100" s="102"/>
      <c r="V100" s="104"/>
      <c r="W100" s="104"/>
      <c r="X100" s="104"/>
      <c r="Y100" s="126">
        <v>485</v>
      </c>
      <c r="Z100" s="101">
        <v>485</v>
      </c>
      <c r="AA100" s="126">
        <v>530</v>
      </c>
      <c r="AB100" s="126">
        <v>509</v>
      </c>
      <c r="AC100" s="126">
        <v>550</v>
      </c>
      <c r="AD100" s="126">
        <v>610</v>
      </c>
      <c r="AE100" s="121">
        <v>2199</v>
      </c>
      <c r="AF100" s="122">
        <v>88</v>
      </c>
      <c r="AG100" s="122">
        <v>0</v>
      </c>
      <c r="AH100" s="122">
        <v>0</v>
      </c>
      <c r="AI100" s="122">
        <v>0</v>
      </c>
      <c r="AJ100" s="121">
        <f t="shared" si="127"/>
        <v>0</v>
      </c>
      <c r="AK100" s="122">
        <v>0</v>
      </c>
      <c r="AL100" s="122">
        <v>0</v>
      </c>
      <c r="AM100" s="122">
        <v>0</v>
      </c>
      <c r="AN100" s="122">
        <v>0</v>
      </c>
      <c r="AO100" s="121">
        <f t="shared" si="128"/>
        <v>0</v>
      </c>
      <c r="AP100" s="122">
        <v>0</v>
      </c>
      <c r="AQ100" s="122">
        <v>0</v>
      </c>
      <c r="AR100" s="122">
        <v>0</v>
      </c>
      <c r="AS100" s="122">
        <v>0</v>
      </c>
      <c r="AT100" s="121">
        <f t="shared" si="105"/>
        <v>0</v>
      </c>
      <c r="AU100"/>
      <c r="AV100"/>
      <c r="AW100"/>
    </row>
    <row r="101" spans="1:50" s="98" customFormat="1" ht="15" hidden="1" customHeight="1" x14ac:dyDescent="0.25">
      <c r="A101" s="177" t="str">
        <f t="shared" si="97"/>
        <v>186269503P</v>
      </c>
      <c r="B101" s="177">
        <v>186269503</v>
      </c>
      <c r="C101" s="177" t="str">
        <f t="shared" ca="1" si="143"/>
        <v>e2695D w/ Heater Cooler 6-Samples</v>
      </c>
      <c r="D101" s="177" t="str">
        <f t="shared" ca="1" si="144"/>
        <v>WPPL (SG20)</v>
      </c>
      <c r="E101" s="97"/>
      <c r="F101" s="177" t="str">
        <f t="shared" ca="1" si="145"/>
        <v>LC</v>
      </c>
      <c r="G101" s="177" t="str">
        <f t="shared" ca="1" si="146"/>
        <v>Alliance</v>
      </c>
      <c r="H101" s="177" t="str">
        <f t="shared" ca="1" si="147"/>
        <v>Alliances</v>
      </c>
      <c r="I101" s="201">
        <f t="shared" ca="1" si="148"/>
        <v>7505.94</v>
      </c>
      <c r="J101" s="100" t="str">
        <f t="shared" ca="1" si="149"/>
        <v>Ee Ling Lim</v>
      </c>
      <c r="K101" s="142" t="s">
        <v>6</v>
      </c>
      <c r="L101" s="103"/>
      <c r="M101" s="103"/>
      <c r="N101" s="103"/>
      <c r="O101" s="103"/>
      <c r="P101" s="102"/>
      <c r="Q101" s="103"/>
      <c r="R101" s="103"/>
      <c r="S101" s="103"/>
      <c r="T101" s="103"/>
      <c r="U101" s="102"/>
      <c r="V101" s="104"/>
      <c r="W101" s="104"/>
      <c r="X101" s="104"/>
      <c r="Y101" s="126">
        <v>0</v>
      </c>
      <c r="Z101" s="101">
        <v>0</v>
      </c>
      <c r="AA101" s="126">
        <v>0</v>
      </c>
      <c r="AB101" s="126">
        <v>0</v>
      </c>
      <c r="AC101" s="126">
        <v>0</v>
      </c>
      <c r="AD101" s="126">
        <v>0</v>
      </c>
      <c r="AE101" s="121">
        <v>0</v>
      </c>
      <c r="AF101" s="122">
        <v>0</v>
      </c>
      <c r="AG101" s="122">
        <v>0</v>
      </c>
      <c r="AH101" s="122">
        <v>0</v>
      </c>
      <c r="AI101" s="122">
        <v>0</v>
      </c>
      <c r="AJ101" s="121">
        <f t="shared" si="127"/>
        <v>0</v>
      </c>
      <c r="AK101" s="122">
        <v>0</v>
      </c>
      <c r="AL101" s="122">
        <v>0</v>
      </c>
      <c r="AM101" s="122">
        <v>0</v>
      </c>
      <c r="AN101" s="122">
        <v>0</v>
      </c>
      <c r="AO101" s="121">
        <f t="shared" si="128"/>
        <v>0</v>
      </c>
      <c r="AP101" s="122">
        <v>0</v>
      </c>
      <c r="AQ101" s="122">
        <v>0</v>
      </c>
      <c r="AR101" s="122">
        <v>0</v>
      </c>
      <c r="AS101" s="122">
        <v>0</v>
      </c>
      <c r="AT101" s="121">
        <f t="shared" si="105"/>
        <v>0</v>
      </c>
      <c r="AU101"/>
      <c r="AV101"/>
      <c r="AW101"/>
    </row>
    <row r="102" spans="1:50" s="98" customFormat="1" ht="15" hidden="1" customHeight="1" x14ac:dyDescent="0.25">
      <c r="A102" s="177" t="str">
        <f t="shared" si="97"/>
        <v>186269504P</v>
      </c>
      <c r="B102" s="177">
        <v>186269504</v>
      </c>
      <c r="C102" s="177" t="str">
        <f t="shared" ca="1" si="143"/>
        <v>e2695D w/ Heater Cooler 8-Samples</v>
      </c>
      <c r="D102" s="177" t="str">
        <f t="shared" ca="1" si="144"/>
        <v>WPPL (SG20)</v>
      </c>
      <c r="E102" s="97"/>
      <c r="F102" s="177" t="str">
        <f t="shared" ca="1" si="145"/>
        <v>LC</v>
      </c>
      <c r="G102" s="177" t="str">
        <f t="shared" ca="1" si="146"/>
        <v>Alliance</v>
      </c>
      <c r="H102" s="177" t="str">
        <f t="shared" ca="1" si="147"/>
        <v>Alliances</v>
      </c>
      <c r="I102" s="201">
        <f t="shared" ca="1" si="148"/>
        <v>7609.01</v>
      </c>
      <c r="J102" s="100" t="str">
        <f t="shared" ca="1" si="149"/>
        <v>Ee Ling Lim</v>
      </c>
      <c r="K102" s="142" t="s">
        <v>6</v>
      </c>
      <c r="L102" s="103"/>
      <c r="M102" s="103"/>
      <c r="N102" s="103"/>
      <c r="O102" s="103"/>
      <c r="P102" s="102"/>
      <c r="Q102" s="103"/>
      <c r="R102" s="103"/>
      <c r="S102" s="103"/>
      <c r="T102" s="103"/>
      <c r="U102" s="102"/>
      <c r="V102" s="104"/>
      <c r="W102" s="104"/>
      <c r="X102" s="104"/>
      <c r="Y102" s="126">
        <v>2</v>
      </c>
      <c r="Z102" s="101">
        <v>2</v>
      </c>
      <c r="AA102" s="126">
        <v>2</v>
      </c>
      <c r="AB102" s="126">
        <v>1</v>
      </c>
      <c r="AC102" s="126">
        <v>2</v>
      </c>
      <c r="AD102" s="126">
        <v>1</v>
      </c>
      <c r="AE102" s="121">
        <v>6</v>
      </c>
      <c r="AF102" s="122">
        <v>0</v>
      </c>
      <c r="AG102" s="122">
        <v>0</v>
      </c>
      <c r="AH102" s="122">
        <v>0</v>
      </c>
      <c r="AI102" s="122">
        <v>0</v>
      </c>
      <c r="AJ102" s="121">
        <f t="shared" si="127"/>
        <v>0</v>
      </c>
      <c r="AK102" s="122">
        <v>0</v>
      </c>
      <c r="AL102" s="122">
        <v>0</v>
      </c>
      <c r="AM102" s="122">
        <v>0</v>
      </c>
      <c r="AN102" s="122">
        <v>0</v>
      </c>
      <c r="AO102" s="121">
        <f t="shared" si="128"/>
        <v>0</v>
      </c>
      <c r="AP102" s="122">
        <v>0</v>
      </c>
      <c r="AQ102" s="122">
        <v>0</v>
      </c>
      <c r="AR102" s="122">
        <v>0</v>
      </c>
      <c r="AS102" s="122">
        <v>0</v>
      </c>
      <c r="AT102" s="121">
        <f t="shared" si="105"/>
        <v>0</v>
      </c>
      <c r="AU102"/>
      <c r="AV102"/>
      <c r="AW102"/>
    </row>
    <row r="103" spans="1:50" s="98" customFormat="1" ht="15" hidden="1" customHeight="1" x14ac:dyDescent="0.25">
      <c r="A103" s="109" t="str">
        <f t="shared" si="97"/>
        <v>186269505P</v>
      </c>
      <c r="B103" s="177">
        <v>186269505</v>
      </c>
      <c r="C103" s="171" t="str">
        <f t="shared" ref="C103:C107" ca="1" si="150">VLOOKUP($B103,AcceptedPlanRange,2,0)</f>
        <v>e2695 Sep. Module w/o HC (Blue)</v>
      </c>
      <c r="D103" s="177" t="str">
        <f t="shared" ref="D103:D107" ca="1" si="151">VLOOKUP($B103,AcceptedPlanRange,3,0)</f>
        <v>WPPL (SG20)</v>
      </c>
      <c r="E103" s="97"/>
      <c r="F103" s="177" t="str">
        <f t="shared" ref="F103:F107" ca="1" si="152">VLOOKUP($B103,AcceptedPlanRange,4,0)</f>
        <v>LC</v>
      </c>
      <c r="G103" s="177" t="str">
        <f t="shared" ref="G103:G107" ca="1" si="153">VLOOKUP($B103,AcceptedPlanRange,5,0)</f>
        <v>Alliance</v>
      </c>
      <c r="H103" s="177" t="str">
        <f t="shared" ref="H103:H107" ca="1" si="154">VLOOKUP($B103,AcceptedPlanRange,6,0)</f>
        <v>Alliances</v>
      </c>
      <c r="I103" s="201">
        <f t="shared" ref="I103:I107" ca="1" si="155">VLOOKUP($B103,AcceptedPlanRange,7,0)</f>
        <v>5940.65</v>
      </c>
      <c r="J103" s="100" t="str">
        <f t="shared" ref="J103:J107" ca="1" si="156">VLOOKUP($B103,AcceptedPlanRange,8,0)</f>
        <v>Ee Ling Lim</v>
      </c>
      <c r="K103" s="142" t="s">
        <v>6</v>
      </c>
      <c r="L103" s="103"/>
      <c r="M103" s="103"/>
      <c r="N103" s="103"/>
      <c r="O103" s="103"/>
      <c r="P103" s="102"/>
      <c r="Q103" s="103"/>
      <c r="R103" s="103"/>
      <c r="S103" s="103"/>
      <c r="T103" s="103"/>
      <c r="U103" s="102"/>
      <c r="V103" s="103"/>
      <c r="W103" s="103"/>
      <c r="X103" s="103"/>
      <c r="Y103" s="126"/>
      <c r="Z103" s="101">
        <v>0</v>
      </c>
      <c r="AA103" s="126">
        <v>0</v>
      </c>
      <c r="AB103" s="126">
        <v>0</v>
      </c>
      <c r="AC103" s="126">
        <v>0</v>
      </c>
      <c r="AD103" s="126">
        <v>0</v>
      </c>
      <c r="AE103" s="121">
        <v>0</v>
      </c>
      <c r="AF103" s="122">
        <v>215</v>
      </c>
      <c r="AG103" s="122">
        <v>255</v>
      </c>
      <c r="AH103" s="122">
        <v>250</v>
      </c>
      <c r="AI103" s="122">
        <v>265</v>
      </c>
      <c r="AJ103" s="121">
        <f t="shared" si="127"/>
        <v>0</v>
      </c>
      <c r="AK103" s="250">
        <v>294</v>
      </c>
      <c r="AL103" s="250">
        <v>250</v>
      </c>
      <c r="AM103" s="250">
        <v>220</v>
      </c>
      <c r="AN103" s="250">
        <v>280</v>
      </c>
      <c r="AO103" s="121">
        <f t="shared" si="128"/>
        <v>0</v>
      </c>
      <c r="AP103" s="122">
        <v>0</v>
      </c>
      <c r="AQ103" s="122">
        <v>0</v>
      </c>
      <c r="AR103" s="122">
        <v>0</v>
      </c>
      <c r="AS103" s="122">
        <v>0</v>
      </c>
      <c r="AT103" s="121">
        <f t="shared" si="105"/>
        <v>0</v>
      </c>
      <c r="AU103"/>
      <c r="AV103"/>
      <c r="AW103"/>
      <c r="AX103" s="237"/>
    </row>
    <row r="104" spans="1:50" s="98" customFormat="1" ht="15" hidden="1" customHeight="1" x14ac:dyDescent="0.25">
      <c r="A104" s="109" t="str">
        <f t="shared" si="97"/>
        <v>186269506P</v>
      </c>
      <c r="B104" s="177">
        <v>186269506</v>
      </c>
      <c r="C104" s="171" t="str">
        <f t="shared" ca="1" si="150"/>
        <v>e2695 Sep. Module With HC (Blue)</v>
      </c>
      <c r="D104" s="177" t="str">
        <f t="shared" ca="1" si="151"/>
        <v>WPPL (SG20)</v>
      </c>
      <c r="E104" s="97"/>
      <c r="F104" s="177" t="str">
        <f t="shared" ca="1" si="152"/>
        <v>LC</v>
      </c>
      <c r="G104" s="177" t="str">
        <f t="shared" ca="1" si="153"/>
        <v>Alliance</v>
      </c>
      <c r="H104" s="177" t="str">
        <f t="shared" ca="1" si="154"/>
        <v>Alliances</v>
      </c>
      <c r="I104" s="201">
        <f t="shared" ca="1" si="155"/>
        <v>6221.48</v>
      </c>
      <c r="J104" s="100" t="str">
        <f t="shared" ca="1" si="156"/>
        <v>Ee Ling Lim</v>
      </c>
      <c r="K104" s="142" t="s">
        <v>6</v>
      </c>
      <c r="L104" s="103"/>
      <c r="M104" s="103"/>
      <c r="N104" s="103"/>
      <c r="O104" s="103"/>
      <c r="P104" s="102"/>
      <c r="Q104" s="103"/>
      <c r="R104" s="103"/>
      <c r="S104" s="103"/>
      <c r="T104" s="103"/>
      <c r="U104" s="102"/>
      <c r="V104" s="103"/>
      <c r="W104" s="103"/>
      <c r="X104" s="103"/>
      <c r="Y104" s="126"/>
      <c r="Z104" s="101">
        <v>0</v>
      </c>
      <c r="AA104" s="126">
        <v>0</v>
      </c>
      <c r="AB104" s="126">
        <v>0</v>
      </c>
      <c r="AC104" s="126">
        <v>0</v>
      </c>
      <c r="AD104" s="126">
        <v>0</v>
      </c>
      <c r="AE104" s="121">
        <v>0</v>
      </c>
      <c r="AF104" s="122">
        <v>370</v>
      </c>
      <c r="AG104" s="122">
        <v>570</v>
      </c>
      <c r="AH104" s="122">
        <v>490</v>
      </c>
      <c r="AI104" s="122">
        <v>675</v>
      </c>
      <c r="AJ104" s="121">
        <f t="shared" si="127"/>
        <v>0</v>
      </c>
      <c r="AK104" s="247">
        <v>620</v>
      </c>
      <c r="AL104" s="247">
        <v>620</v>
      </c>
      <c r="AM104" s="247">
        <v>550</v>
      </c>
      <c r="AN104" s="247">
        <v>670</v>
      </c>
      <c r="AO104" s="121">
        <f t="shared" si="128"/>
        <v>0</v>
      </c>
      <c r="AP104" s="122">
        <v>0</v>
      </c>
      <c r="AQ104" s="122">
        <v>0</v>
      </c>
      <c r="AR104" s="122">
        <v>0</v>
      </c>
      <c r="AS104" s="122">
        <v>0</v>
      </c>
      <c r="AT104" s="121">
        <f t="shared" si="105"/>
        <v>0</v>
      </c>
      <c r="AU104"/>
      <c r="AV104"/>
      <c r="AW104"/>
      <c r="AX104" s="237"/>
    </row>
    <row r="105" spans="1:50" s="98" customFormat="1" ht="15" hidden="1" customHeight="1" x14ac:dyDescent="0.25">
      <c r="A105" s="109" t="str">
        <f t="shared" si="97"/>
        <v>186269507P</v>
      </c>
      <c r="B105" s="177">
        <v>186269507</v>
      </c>
      <c r="C105" s="177" t="str">
        <f t="shared" ca="1" si="150"/>
        <v>e2695D w/ HC 6-Samples (Blue)</v>
      </c>
      <c r="D105" s="177" t="str">
        <f t="shared" ca="1" si="151"/>
        <v>WPPL (SG20)</v>
      </c>
      <c r="E105" s="97"/>
      <c r="F105" s="177" t="str">
        <f t="shared" ca="1" si="152"/>
        <v>LC</v>
      </c>
      <c r="G105" s="177" t="str">
        <f t="shared" ca="1" si="153"/>
        <v>Alliance</v>
      </c>
      <c r="H105" s="177" t="str">
        <f t="shared" ca="1" si="154"/>
        <v>Alliances</v>
      </c>
      <c r="I105" s="201">
        <f t="shared" ca="1" si="155"/>
        <v>7519.86</v>
      </c>
      <c r="J105" s="100" t="str">
        <f t="shared" ca="1" si="156"/>
        <v>Ee Ling Lim</v>
      </c>
      <c r="K105" s="142" t="s">
        <v>6</v>
      </c>
      <c r="L105" s="103"/>
      <c r="M105" s="103"/>
      <c r="N105" s="103"/>
      <c r="O105" s="103"/>
      <c r="P105" s="102"/>
      <c r="Q105" s="103"/>
      <c r="R105" s="103"/>
      <c r="S105" s="103"/>
      <c r="T105" s="103"/>
      <c r="U105" s="102"/>
      <c r="V105" s="103"/>
      <c r="W105" s="103"/>
      <c r="X105" s="103"/>
      <c r="Y105" s="126"/>
      <c r="Z105" s="101">
        <v>0</v>
      </c>
      <c r="AA105" s="126">
        <v>0</v>
      </c>
      <c r="AB105" s="126">
        <v>0</v>
      </c>
      <c r="AC105" s="126">
        <v>0</v>
      </c>
      <c r="AD105" s="126">
        <v>0</v>
      </c>
      <c r="AE105" s="121">
        <v>0</v>
      </c>
      <c r="AF105" s="122">
        <v>6</v>
      </c>
      <c r="AG105" s="122">
        <v>5</v>
      </c>
      <c r="AH105" s="122">
        <v>8</v>
      </c>
      <c r="AI105" s="122">
        <v>5</v>
      </c>
      <c r="AJ105" s="121">
        <f t="shared" si="127"/>
        <v>0</v>
      </c>
      <c r="AK105" s="122">
        <v>4</v>
      </c>
      <c r="AL105" s="122">
        <v>3</v>
      </c>
      <c r="AM105" s="122">
        <v>3</v>
      </c>
      <c r="AN105" s="122">
        <v>3</v>
      </c>
      <c r="AO105" s="121">
        <f t="shared" si="128"/>
        <v>0</v>
      </c>
      <c r="AP105" s="122">
        <v>4</v>
      </c>
      <c r="AQ105" s="122">
        <v>4</v>
      </c>
      <c r="AR105" s="122">
        <v>0</v>
      </c>
      <c r="AS105" s="122">
        <v>0</v>
      </c>
      <c r="AT105" s="121">
        <f t="shared" si="105"/>
        <v>0</v>
      </c>
      <c r="AU105"/>
      <c r="AV105"/>
      <c r="AW105"/>
    </row>
    <row r="106" spans="1:50" s="98" customFormat="1" ht="15" hidden="1" customHeight="1" x14ac:dyDescent="0.25">
      <c r="A106" s="109" t="str">
        <f t="shared" si="97"/>
        <v>186269508P</v>
      </c>
      <c r="B106" s="177">
        <v>186269508</v>
      </c>
      <c r="C106" s="177" t="str">
        <f t="shared" ca="1" si="150"/>
        <v>e2695D w/ HC 8-Samples (Blue)</v>
      </c>
      <c r="D106" s="177" t="str">
        <f t="shared" ca="1" si="151"/>
        <v>WPPL (SG20)</v>
      </c>
      <c r="E106" s="97"/>
      <c r="F106" s="177" t="str">
        <f t="shared" ca="1" si="152"/>
        <v>LC</v>
      </c>
      <c r="G106" s="177" t="str">
        <f t="shared" ca="1" si="153"/>
        <v>Alliance</v>
      </c>
      <c r="H106" s="177" t="str">
        <f t="shared" ca="1" si="154"/>
        <v>Alliances</v>
      </c>
      <c r="I106" s="201">
        <f t="shared" ca="1" si="155"/>
        <v>7623.04</v>
      </c>
      <c r="J106" s="100" t="str">
        <f t="shared" ca="1" si="156"/>
        <v>Ee Ling Lim</v>
      </c>
      <c r="K106" s="142" t="s">
        <v>6</v>
      </c>
      <c r="L106" s="103"/>
      <c r="M106" s="103"/>
      <c r="N106" s="103"/>
      <c r="O106" s="103"/>
      <c r="P106" s="102"/>
      <c r="Q106" s="103"/>
      <c r="R106" s="103"/>
      <c r="S106" s="103"/>
      <c r="T106" s="103"/>
      <c r="U106" s="102"/>
      <c r="V106" s="103"/>
      <c r="W106" s="103"/>
      <c r="X106" s="103"/>
      <c r="Y106" s="126"/>
      <c r="Z106" s="101">
        <v>0</v>
      </c>
      <c r="AA106" s="126">
        <v>0</v>
      </c>
      <c r="AB106" s="126">
        <v>0</v>
      </c>
      <c r="AC106" s="126">
        <v>0</v>
      </c>
      <c r="AD106" s="126">
        <v>0</v>
      </c>
      <c r="AE106" s="121">
        <v>0</v>
      </c>
      <c r="AF106" s="122">
        <v>6</v>
      </c>
      <c r="AG106" s="122">
        <v>3</v>
      </c>
      <c r="AH106" s="122">
        <v>1</v>
      </c>
      <c r="AI106" s="122">
        <v>2</v>
      </c>
      <c r="AJ106" s="121">
        <f t="shared" si="127"/>
        <v>0</v>
      </c>
      <c r="AK106" s="122">
        <v>3</v>
      </c>
      <c r="AL106" s="122">
        <v>2</v>
      </c>
      <c r="AM106" s="122">
        <v>2</v>
      </c>
      <c r="AN106" s="122">
        <v>2</v>
      </c>
      <c r="AO106" s="121">
        <f t="shared" si="128"/>
        <v>0</v>
      </c>
      <c r="AP106" s="122">
        <v>2</v>
      </c>
      <c r="AQ106" s="122">
        <v>2</v>
      </c>
      <c r="AR106" s="122">
        <v>0</v>
      </c>
      <c r="AS106" s="122">
        <v>0</v>
      </c>
      <c r="AT106" s="121">
        <f t="shared" si="105"/>
        <v>0</v>
      </c>
      <c r="AU106"/>
      <c r="AV106"/>
      <c r="AW106"/>
    </row>
    <row r="107" spans="1:50" s="98" customFormat="1" ht="16.5" hidden="1" customHeight="1" x14ac:dyDescent="0.25">
      <c r="A107" s="109" t="str">
        <f t="shared" si="97"/>
        <v>186299800P</v>
      </c>
      <c r="B107" s="177">
        <v>186299800</v>
      </c>
      <c r="C107" s="177" t="str">
        <f t="shared" ca="1" si="150"/>
        <v>2998 Photodiode Array Detector (blue)</v>
      </c>
      <c r="D107" s="177" t="str">
        <f t="shared" ca="1" si="151"/>
        <v>WPPL (SG20)</v>
      </c>
      <c r="E107" s="97"/>
      <c r="F107" s="177" t="str">
        <f t="shared" ca="1" si="152"/>
        <v>LC</v>
      </c>
      <c r="G107" s="177" t="str">
        <f t="shared" ca="1" si="153"/>
        <v>Alliance</v>
      </c>
      <c r="H107" s="177" t="str">
        <f t="shared" ca="1" si="154"/>
        <v>Detectors</v>
      </c>
      <c r="I107" s="201">
        <f t="shared" ca="1" si="155"/>
        <v>3201.85</v>
      </c>
      <c r="J107" s="100" t="str">
        <f t="shared" ca="1" si="156"/>
        <v>Ee Ling Lim</v>
      </c>
      <c r="K107" s="142" t="s">
        <v>6</v>
      </c>
      <c r="L107" s="103"/>
      <c r="M107" s="103"/>
      <c r="N107" s="103"/>
      <c r="O107" s="103"/>
      <c r="P107" s="102"/>
      <c r="Q107" s="103"/>
      <c r="R107" s="103"/>
      <c r="S107" s="103"/>
      <c r="T107" s="103"/>
      <c r="U107" s="102"/>
      <c r="V107" s="103"/>
      <c r="W107" s="103"/>
      <c r="X107" s="103"/>
      <c r="Y107" s="126"/>
      <c r="Z107" s="101">
        <v>0</v>
      </c>
      <c r="AA107" s="126">
        <v>0</v>
      </c>
      <c r="AB107" s="126">
        <v>0</v>
      </c>
      <c r="AC107" s="126">
        <v>0</v>
      </c>
      <c r="AD107" s="126">
        <v>30</v>
      </c>
      <c r="AE107" s="121">
        <v>30</v>
      </c>
      <c r="AF107" s="122">
        <v>290</v>
      </c>
      <c r="AG107" s="122">
        <v>280</v>
      </c>
      <c r="AH107" s="122">
        <v>250</v>
      </c>
      <c r="AI107" s="122">
        <v>340</v>
      </c>
      <c r="AJ107" s="121">
        <f t="shared" si="127"/>
        <v>0</v>
      </c>
      <c r="AK107" s="122">
        <v>340</v>
      </c>
      <c r="AL107" s="122">
        <v>280</v>
      </c>
      <c r="AM107" s="122">
        <v>240</v>
      </c>
      <c r="AN107" s="122">
        <v>330</v>
      </c>
      <c r="AO107" s="121">
        <f t="shared" si="128"/>
        <v>0</v>
      </c>
      <c r="AP107" s="122">
        <v>250</v>
      </c>
      <c r="AQ107" s="122">
        <v>280</v>
      </c>
      <c r="AR107" s="122">
        <v>0</v>
      </c>
      <c r="AS107" s="122">
        <v>0</v>
      </c>
      <c r="AT107" s="121">
        <f t="shared" si="105"/>
        <v>0</v>
      </c>
      <c r="AU107"/>
      <c r="AV107"/>
      <c r="AW107"/>
      <c r="AX107" s="237"/>
    </row>
    <row r="108" spans="1:50" s="98" customFormat="1" ht="15" hidden="1" customHeight="1" x14ac:dyDescent="0.25">
      <c r="A108" s="176" t="str">
        <f t="shared" si="97"/>
        <v>200000167P</v>
      </c>
      <c r="B108" s="176">
        <v>200000167</v>
      </c>
      <c r="C108" s="177" t="str">
        <f t="shared" ref="C108:C112" ca="1" si="157">VLOOKUP($B108,AcceptedPlanRange,2,0)</f>
        <v>E-SATIN START UP KIT</v>
      </c>
      <c r="D108" s="177" t="str">
        <f t="shared" ref="D108:D112" ca="1" si="158">VLOOKUP($B108,AcceptedPlanRange,3,0)</f>
        <v>MIL (US31)</v>
      </c>
      <c r="E108" s="97"/>
      <c r="F108" s="177" t="str">
        <f t="shared" ref="F108:F112" ca="1" si="159">VLOOKUP($B108,AcceptedPlanRange,4,0)</f>
        <v>Data</v>
      </c>
      <c r="G108" s="177" t="str">
        <f t="shared" ref="G108:G112" ca="1" si="160">VLOOKUP($B108,AcceptedPlanRange,5,0)</f>
        <v>Data H/W</v>
      </c>
      <c r="H108" s="177" t="str">
        <f t="shared" ref="H108:H112" ca="1" si="161">VLOOKUP($B108,AcceptedPlanRange,6,0)</f>
        <v>Kits</v>
      </c>
      <c r="I108" s="201">
        <f t="shared" ref="I108:I112" ca="1" si="162">VLOOKUP($B108,AcceptedPlanRange,7,0)</f>
        <v>81.900000000000006</v>
      </c>
      <c r="J108" s="100" t="str">
        <f t="shared" ref="J108:J112" ca="1" si="163">VLOOKUP($B108,AcceptedPlanRange,8,0)</f>
        <v>Paul Brusco</v>
      </c>
      <c r="K108" s="142" t="s">
        <v>6</v>
      </c>
      <c r="L108" s="103"/>
      <c r="M108" s="103"/>
      <c r="N108" s="103"/>
      <c r="O108" s="103"/>
      <c r="P108" s="102"/>
      <c r="Q108" s="103"/>
      <c r="R108" s="103"/>
      <c r="S108" s="103"/>
      <c r="T108" s="103"/>
      <c r="U108" s="102"/>
      <c r="V108" s="104"/>
      <c r="W108" s="104"/>
      <c r="X108" s="104"/>
      <c r="Y108" s="126">
        <v>170</v>
      </c>
      <c r="Z108" s="101">
        <v>170</v>
      </c>
      <c r="AA108" s="126">
        <v>150</v>
      </c>
      <c r="AB108" s="126">
        <v>100</v>
      </c>
      <c r="AC108" s="126">
        <v>130</v>
      </c>
      <c r="AD108" s="126">
        <v>470</v>
      </c>
      <c r="AE108" s="121">
        <v>850</v>
      </c>
      <c r="AF108" s="122">
        <v>220</v>
      </c>
      <c r="AG108" s="122">
        <v>220</v>
      </c>
      <c r="AH108" s="122">
        <v>220</v>
      </c>
      <c r="AI108" s="122">
        <v>200</v>
      </c>
      <c r="AJ108" s="121">
        <f t="shared" si="127"/>
        <v>0</v>
      </c>
      <c r="AK108" s="122">
        <v>160</v>
      </c>
      <c r="AL108" s="122">
        <v>200</v>
      </c>
      <c r="AM108" s="122">
        <v>170</v>
      </c>
      <c r="AN108" s="122">
        <v>220</v>
      </c>
      <c r="AO108" s="121">
        <f t="shared" si="128"/>
        <v>0</v>
      </c>
      <c r="AP108" s="122">
        <v>170</v>
      </c>
      <c r="AQ108" s="122">
        <v>230</v>
      </c>
      <c r="AR108" s="122">
        <v>0</v>
      </c>
      <c r="AS108" s="122">
        <v>0</v>
      </c>
      <c r="AT108" s="121">
        <f t="shared" si="105"/>
        <v>0</v>
      </c>
      <c r="AU108"/>
      <c r="AV108"/>
      <c r="AW108"/>
    </row>
    <row r="109" spans="1:50" s="98" customFormat="1" ht="15" customHeight="1" x14ac:dyDescent="0.25">
      <c r="A109" s="177" t="str">
        <f t="shared" si="97"/>
        <v>200000198P</v>
      </c>
      <c r="B109" s="177">
        <v>200000198</v>
      </c>
      <c r="C109" s="177" t="str">
        <f t="shared" ca="1" si="157"/>
        <v>Kit, Start Up, ACQUITY UPLC Sys.</v>
      </c>
      <c r="D109" s="177" t="str">
        <f t="shared" ca="1" si="158"/>
        <v>MIL (US31)</v>
      </c>
      <c r="E109" s="97"/>
      <c r="F109" s="177" t="str">
        <f t="shared" ca="1" si="159"/>
        <v>LC</v>
      </c>
      <c r="G109" s="177" t="str">
        <f t="shared" ca="1" si="160"/>
        <v>ACQUITY Classic</v>
      </c>
      <c r="H109" s="177" t="str">
        <f t="shared" ca="1" si="161"/>
        <v>Kits</v>
      </c>
      <c r="I109" s="201">
        <f t="shared" ca="1" si="162"/>
        <v>319.5</v>
      </c>
      <c r="J109" s="100" t="str">
        <f t="shared" ca="1" si="163"/>
        <v>Vicky Allen</v>
      </c>
      <c r="K109" s="142" t="s">
        <v>6</v>
      </c>
      <c r="L109" s="103"/>
      <c r="M109" s="103"/>
      <c r="N109" s="103"/>
      <c r="O109" s="103"/>
      <c r="P109" s="102"/>
      <c r="Q109" s="103"/>
      <c r="R109" s="103"/>
      <c r="S109" s="103"/>
      <c r="T109" s="103"/>
      <c r="U109" s="102"/>
      <c r="V109" s="104"/>
      <c r="W109" s="104"/>
      <c r="X109" s="104"/>
      <c r="Y109" s="126">
        <v>185</v>
      </c>
      <c r="Z109" s="101">
        <v>185</v>
      </c>
      <c r="AA109" s="126">
        <v>225</v>
      </c>
      <c r="AB109" s="126">
        <v>180</v>
      </c>
      <c r="AC109" s="126">
        <v>160</v>
      </c>
      <c r="AD109" s="126">
        <v>150</v>
      </c>
      <c r="AE109" s="121">
        <v>715</v>
      </c>
      <c r="AF109" s="122">
        <v>170</v>
      </c>
      <c r="AG109" s="122">
        <v>125</v>
      </c>
      <c r="AH109" s="122">
        <v>70</v>
      </c>
      <c r="AI109" s="122">
        <v>30</v>
      </c>
      <c r="AJ109" s="121">
        <f t="shared" si="127"/>
        <v>395</v>
      </c>
      <c r="AK109" s="122">
        <v>80</v>
      </c>
      <c r="AL109" s="122">
        <v>80</v>
      </c>
      <c r="AM109" s="122">
        <v>80</v>
      </c>
      <c r="AN109" s="122">
        <v>85</v>
      </c>
      <c r="AO109" s="121">
        <f t="shared" si="128"/>
        <v>325</v>
      </c>
      <c r="AP109" s="122">
        <v>0</v>
      </c>
      <c r="AQ109" s="122">
        <v>0</v>
      </c>
      <c r="AR109" s="122">
        <v>0</v>
      </c>
      <c r="AS109" s="122">
        <v>0</v>
      </c>
      <c r="AT109" s="121">
        <f t="shared" si="105"/>
        <v>0</v>
      </c>
      <c r="AU109"/>
      <c r="AV109"/>
      <c r="AW109"/>
    </row>
    <row r="110" spans="1:50" s="98" customFormat="1" ht="15" customHeight="1" x14ac:dyDescent="0.25">
      <c r="A110" s="177" t="str">
        <f t="shared" si="97"/>
        <v>200000229P</v>
      </c>
      <c r="B110" s="177">
        <v>200000229</v>
      </c>
      <c r="C110" s="177" t="str">
        <f t="shared" ca="1" si="157"/>
        <v>Kit, Startup, nanoACQUITY SYSTEM</v>
      </c>
      <c r="D110" s="177" t="str">
        <f t="shared" ca="1" si="158"/>
        <v>MIL (US31)</v>
      </c>
      <c r="E110" s="97"/>
      <c r="F110" s="177" t="str">
        <f t="shared" ca="1" si="159"/>
        <v>LC</v>
      </c>
      <c r="G110" s="177" t="str">
        <f t="shared" ca="1" si="160"/>
        <v>nanoACQUITY</v>
      </c>
      <c r="H110" s="177" t="str">
        <f t="shared" ca="1" si="161"/>
        <v>Kits</v>
      </c>
      <c r="I110" s="201">
        <f t="shared" ca="1" si="162"/>
        <v>1624.16</v>
      </c>
      <c r="J110" s="100" t="str">
        <f t="shared" ca="1" si="163"/>
        <v>Linda Trautwein</v>
      </c>
      <c r="K110" s="142" t="s">
        <v>6</v>
      </c>
      <c r="L110" s="103"/>
      <c r="M110" s="103"/>
      <c r="N110" s="103"/>
      <c r="O110" s="103"/>
      <c r="P110" s="102"/>
      <c r="Q110" s="103"/>
      <c r="R110" s="103"/>
      <c r="S110" s="103"/>
      <c r="T110" s="103"/>
      <c r="U110" s="102"/>
      <c r="V110" s="104"/>
      <c r="W110" s="104"/>
      <c r="X110" s="104"/>
      <c r="Y110" s="126">
        <v>20</v>
      </c>
      <c r="Z110" s="101">
        <v>20</v>
      </c>
      <c r="AA110" s="126">
        <v>25</v>
      </c>
      <c r="AB110" s="126">
        <v>34</v>
      </c>
      <c r="AC110" s="126">
        <v>27</v>
      </c>
      <c r="AD110" s="126">
        <v>40</v>
      </c>
      <c r="AE110" s="121">
        <v>126</v>
      </c>
      <c r="AF110" s="122">
        <v>25</v>
      </c>
      <c r="AG110" s="122">
        <v>50</v>
      </c>
      <c r="AH110" s="126">
        <v>29</v>
      </c>
      <c r="AI110" s="122">
        <v>27</v>
      </c>
      <c r="AJ110" s="121">
        <f t="shared" si="127"/>
        <v>131</v>
      </c>
      <c r="AK110" s="122">
        <v>15</v>
      </c>
      <c r="AL110" s="122">
        <v>11</v>
      </c>
      <c r="AM110" s="122">
        <v>2</v>
      </c>
      <c r="AN110" s="122">
        <v>0</v>
      </c>
      <c r="AO110" s="121">
        <f t="shared" si="128"/>
        <v>28</v>
      </c>
      <c r="AP110" s="122">
        <v>0</v>
      </c>
      <c r="AQ110" s="122">
        <v>0</v>
      </c>
      <c r="AR110" s="122">
        <v>0</v>
      </c>
      <c r="AS110" s="122">
        <v>0</v>
      </c>
      <c r="AT110" s="121">
        <f t="shared" si="105"/>
        <v>0</v>
      </c>
      <c r="AU110"/>
      <c r="AV110"/>
      <c r="AW110"/>
    </row>
    <row r="111" spans="1:50" s="98" customFormat="1" ht="16.5" customHeight="1" x14ac:dyDescent="0.25">
      <c r="A111" s="177" t="str">
        <f t="shared" si="97"/>
        <v>200000233P</v>
      </c>
      <c r="B111" s="177">
        <v>200000233</v>
      </c>
      <c r="C111" s="177" t="str">
        <f t="shared" ca="1" si="157"/>
        <v>KIT, nanoACQUITY UPLC 2D WITH DILUTION</v>
      </c>
      <c r="D111" s="177" t="str">
        <f t="shared" ca="1" si="158"/>
        <v>MIL (US31)</v>
      </c>
      <c r="E111" s="97"/>
      <c r="F111" s="177" t="str">
        <f t="shared" ca="1" si="159"/>
        <v>LC</v>
      </c>
      <c r="G111" s="177" t="str">
        <f t="shared" ca="1" si="160"/>
        <v>nanoACQUITY</v>
      </c>
      <c r="H111" s="177" t="str">
        <f t="shared" ca="1" si="161"/>
        <v>Kits</v>
      </c>
      <c r="I111" s="201">
        <f t="shared" ca="1" si="162"/>
        <v>1019.65</v>
      </c>
      <c r="J111" s="100" t="str">
        <f t="shared" ca="1" si="163"/>
        <v>Linda Trautwein</v>
      </c>
      <c r="K111" s="142" t="s">
        <v>6</v>
      </c>
      <c r="L111" s="103"/>
      <c r="M111" s="103"/>
      <c r="N111" s="103"/>
      <c r="O111" s="103"/>
      <c r="P111" s="102"/>
      <c r="Q111" s="103"/>
      <c r="R111" s="103"/>
      <c r="S111" s="103"/>
      <c r="T111" s="103"/>
      <c r="U111" s="102"/>
      <c r="V111" s="104"/>
      <c r="W111" s="104"/>
      <c r="X111" s="104"/>
      <c r="Y111" s="126">
        <v>5</v>
      </c>
      <c r="Z111" s="101">
        <v>5</v>
      </c>
      <c r="AA111" s="126">
        <v>0</v>
      </c>
      <c r="AB111" s="126">
        <v>5</v>
      </c>
      <c r="AC111" s="126">
        <v>11</v>
      </c>
      <c r="AD111" s="126">
        <v>10</v>
      </c>
      <c r="AE111" s="121">
        <v>26</v>
      </c>
      <c r="AF111" s="122">
        <v>10</v>
      </c>
      <c r="AG111" s="122">
        <v>10</v>
      </c>
      <c r="AH111" s="126">
        <v>6</v>
      </c>
      <c r="AI111" s="122">
        <v>7</v>
      </c>
      <c r="AJ111" s="121">
        <f t="shared" si="127"/>
        <v>33</v>
      </c>
      <c r="AK111" s="122">
        <v>2</v>
      </c>
      <c r="AL111" s="122">
        <v>0</v>
      </c>
      <c r="AM111" s="122">
        <v>0</v>
      </c>
      <c r="AN111" s="122">
        <v>0</v>
      </c>
      <c r="AO111" s="121">
        <f t="shared" si="128"/>
        <v>2</v>
      </c>
      <c r="AP111" s="122">
        <v>0</v>
      </c>
      <c r="AQ111" s="122">
        <v>0</v>
      </c>
      <c r="AR111" s="122">
        <v>0</v>
      </c>
      <c r="AS111" s="122">
        <v>0</v>
      </c>
      <c r="AT111" s="121">
        <f t="shared" si="105"/>
        <v>0</v>
      </c>
      <c r="AU111"/>
      <c r="AV111"/>
      <c r="AW111"/>
    </row>
    <row r="112" spans="1:50" s="98" customFormat="1" ht="15" customHeight="1" x14ac:dyDescent="0.25">
      <c r="A112" s="177" t="str">
        <f t="shared" si="97"/>
        <v>200000234P</v>
      </c>
      <c r="B112" s="177">
        <v>200000234</v>
      </c>
      <c r="C112" s="177" t="str">
        <f t="shared" ca="1" si="157"/>
        <v>KIT, STARTUP, AUTOPURIFICATION SYSTEM</v>
      </c>
      <c r="D112" s="177" t="str">
        <f t="shared" ca="1" si="158"/>
        <v>MIL (US31)</v>
      </c>
      <c r="E112" s="97"/>
      <c r="F112" s="177" t="str">
        <f t="shared" ca="1" si="159"/>
        <v>LC</v>
      </c>
      <c r="G112" s="177" t="str">
        <f t="shared" ca="1" si="160"/>
        <v>Purification</v>
      </c>
      <c r="H112" s="177" t="str">
        <f t="shared" ca="1" si="161"/>
        <v>Kits</v>
      </c>
      <c r="I112" s="201">
        <f t="shared" ca="1" si="162"/>
        <v>631.76</v>
      </c>
      <c r="J112" s="100" t="str">
        <f t="shared" ca="1" si="163"/>
        <v>Sharon Bibbo</v>
      </c>
      <c r="K112" s="142" t="s">
        <v>6</v>
      </c>
      <c r="L112" s="103"/>
      <c r="M112" s="103"/>
      <c r="N112" s="103"/>
      <c r="O112" s="103"/>
      <c r="P112" s="102"/>
      <c r="Q112" s="103"/>
      <c r="R112" s="103"/>
      <c r="S112" s="103"/>
      <c r="T112" s="103"/>
      <c r="U112" s="102"/>
      <c r="V112" s="104"/>
      <c r="W112" s="104"/>
      <c r="X112" s="104"/>
      <c r="Y112" s="126">
        <v>35</v>
      </c>
      <c r="Z112" s="101">
        <v>35</v>
      </c>
      <c r="AA112" s="126">
        <v>51</v>
      </c>
      <c r="AB112" s="126">
        <v>26</v>
      </c>
      <c r="AC112" s="126">
        <v>30</v>
      </c>
      <c r="AD112" s="126">
        <v>29</v>
      </c>
      <c r="AE112" s="121">
        <v>136</v>
      </c>
      <c r="AF112" s="122">
        <v>45</v>
      </c>
      <c r="AG112" s="122">
        <v>38</v>
      </c>
      <c r="AH112" s="122">
        <v>25</v>
      </c>
      <c r="AI112" s="122">
        <v>10</v>
      </c>
      <c r="AJ112" s="121">
        <f t="shared" si="127"/>
        <v>118</v>
      </c>
      <c r="AK112" s="122">
        <v>25</v>
      </c>
      <c r="AL112" s="122">
        <v>25</v>
      </c>
      <c r="AM112" s="122">
        <v>25</v>
      </c>
      <c r="AN112" s="122">
        <v>33</v>
      </c>
      <c r="AO112" s="121">
        <f t="shared" si="128"/>
        <v>108</v>
      </c>
      <c r="AP112" s="122">
        <v>25</v>
      </c>
      <c r="AQ112" s="122">
        <v>30</v>
      </c>
      <c r="AR112" s="122">
        <v>0</v>
      </c>
      <c r="AS112" s="122">
        <v>0</v>
      </c>
      <c r="AT112" s="121">
        <f t="shared" si="105"/>
        <v>55</v>
      </c>
      <c r="AU112"/>
      <c r="AV112"/>
      <c r="AW112"/>
    </row>
    <row r="113" spans="1:50" s="98" customFormat="1" ht="15" customHeight="1" x14ac:dyDescent="0.25">
      <c r="A113" s="177" t="str">
        <f t="shared" si="97"/>
        <v>200000255P</v>
      </c>
      <c r="B113" s="178">
        <v>200000255</v>
      </c>
      <c r="C113" s="177" t="str">
        <f t="shared" ref="C113:C117" ca="1" si="164">VLOOKUP($B113,AcceptedPlanRange,2,0)</f>
        <v>STARTUP KIT, PATROL UPLC LAB ANALYZER</v>
      </c>
      <c r="D113" s="177" t="str">
        <f t="shared" ref="D113:D117" ca="1" si="165">VLOOKUP($B113,AcceptedPlanRange,3,0)</f>
        <v>MIL (US31)</v>
      </c>
      <c r="E113" s="97"/>
      <c r="F113" s="177" t="str">
        <f t="shared" ref="F113:F117" ca="1" si="166">VLOOKUP($B113,AcceptedPlanRange,4,0)</f>
        <v>LC</v>
      </c>
      <c r="G113" s="177" t="str">
        <f t="shared" ref="G113:G117" ca="1" si="167">VLOOKUP($B113,AcceptedPlanRange,5,0)</f>
        <v>PATROL</v>
      </c>
      <c r="H113" s="177" t="str">
        <f t="shared" ref="H113:H117" ca="1" si="168">VLOOKUP($B113,AcceptedPlanRange,6,0)</f>
        <v>Accessories</v>
      </c>
      <c r="I113" s="201">
        <f t="shared" ref="I113:I117" ca="1" si="169">VLOOKUP($B113,AcceptedPlanRange,7,0)</f>
        <v>329.86</v>
      </c>
      <c r="J113" s="100" t="str">
        <f t="shared" ref="J113:J117" ca="1" si="170">VLOOKUP($B113,AcceptedPlanRange,8,0)</f>
        <v>Linda Trautwein</v>
      </c>
      <c r="K113" s="142" t="s">
        <v>6</v>
      </c>
      <c r="L113" s="103"/>
      <c r="M113" s="103"/>
      <c r="N113" s="103"/>
      <c r="O113" s="103"/>
      <c r="P113" s="102"/>
      <c r="Q113" s="103"/>
      <c r="R113" s="103"/>
      <c r="S113" s="103"/>
      <c r="T113" s="103"/>
      <c r="U113" s="102"/>
      <c r="V113" s="104"/>
      <c r="W113" s="104"/>
      <c r="X113" s="104"/>
      <c r="Y113" s="126">
        <v>0</v>
      </c>
      <c r="Z113" s="101">
        <v>0</v>
      </c>
      <c r="AA113" s="126"/>
      <c r="AB113" s="126"/>
      <c r="AC113" s="126"/>
      <c r="AD113" s="126">
        <v>0</v>
      </c>
      <c r="AE113" s="121">
        <v>0</v>
      </c>
      <c r="AF113" s="122">
        <v>0</v>
      </c>
      <c r="AG113" s="122">
        <v>7</v>
      </c>
      <c r="AH113" s="126">
        <v>7</v>
      </c>
      <c r="AI113" s="122">
        <v>5</v>
      </c>
      <c r="AJ113" s="121">
        <f t="shared" si="127"/>
        <v>19</v>
      </c>
      <c r="AK113" s="122">
        <v>5</v>
      </c>
      <c r="AL113" s="122">
        <v>5</v>
      </c>
      <c r="AM113" s="122">
        <v>5</v>
      </c>
      <c r="AN113" s="122">
        <v>8</v>
      </c>
      <c r="AO113" s="121">
        <f t="shared" si="128"/>
        <v>23</v>
      </c>
      <c r="AP113" s="122">
        <v>6</v>
      </c>
      <c r="AQ113" s="122">
        <v>6</v>
      </c>
      <c r="AR113" s="122">
        <v>0</v>
      </c>
      <c r="AS113" s="122">
        <v>0</v>
      </c>
      <c r="AT113" s="121">
        <f t="shared" si="105"/>
        <v>12</v>
      </c>
      <c r="AU113"/>
      <c r="AV113"/>
      <c r="AW113"/>
    </row>
    <row r="114" spans="1:50" s="98" customFormat="1" ht="15" customHeight="1" x14ac:dyDescent="0.25">
      <c r="A114" s="177" t="str">
        <f t="shared" si="97"/>
        <v>200000268P</v>
      </c>
      <c r="B114" s="177">
        <v>200000268</v>
      </c>
      <c r="C114" s="177" t="str">
        <f t="shared" ca="1" si="164"/>
        <v>Startup Kit, ACQUITY UPLC OSM System</v>
      </c>
      <c r="D114" s="177" t="str">
        <f t="shared" ca="1" si="165"/>
        <v>MIL (US31)</v>
      </c>
      <c r="E114" s="97"/>
      <c r="F114" s="177" t="str">
        <f t="shared" ca="1" si="166"/>
        <v>LC</v>
      </c>
      <c r="G114" s="177" t="str">
        <f t="shared" ca="1" si="167"/>
        <v>Purification</v>
      </c>
      <c r="H114" s="177" t="str">
        <f t="shared" ca="1" si="168"/>
        <v>Kits</v>
      </c>
      <c r="I114" s="201">
        <f t="shared" ca="1" si="169"/>
        <v>958.95</v>
      </c>
      <c r="J114" s="100" t="str">
        <f t="shared" ca="1" si="170"/>
        <v>Vicky Allen</v>
      </c>
      <c r="K114" s="142" t="s">
        <v>6</v>
      </c>
      <c r="L114" s="103"/>
      <c r="M114" s="103"/>
      <c r="N114" s="103"/>
      <c r="O114" s="103"/>
      <c r="P114" s="102"/>
      <c r="Q114" s="103"/>
      <c r="R114" s="103"/>
      <c r="S114" s="103"/>
      <c r="T114" s="103"/>
      <c r="U114" s="102"/>
      <c r="V114" s="104"/>
      <c r="W114" s="104"/>
      <c r="X114" s="104"/>
      <c r="Y114" s="1">
        <v>0</v>
      </c>
      <c r="Z114" s="101">
        <v>0</v>
      </c>
      <c r="AA114" s="126">
        <v>0</v>
      </c>
      <c r="AB114" s="126">
        <v>0</v>
      </c>
      <c r="AC114" s="126">
        <v>0</v>
      </c>
      <c r="AD114" s="126">
        <v>0</v>
      </c>
      <c r="AE114" s="121">
        <v>0</v>
      </c>
      <c r="AF114" s="122">
        <v>0</v>
      </c>
      <c r="AG114" s="122">
        <v>0</v>
      </c>
      <c r="AH114" s="122">
        <v>0</v>
      </c>
      <c r="AI114" s="122">
        <v>0</v>
      </c>
      <c r="AJ114" s="121">
        <f t="shared" si="127"/>
        <v>0</v>
      </c>
      <c r="AK114" s="122">
        <v>0</v>
      </c>
      <c r="AL114" s="122">
        <v>0</v>
      </c>
      <c r="AM114" s="122">
        <v>0</v>
      </c>
      <c r="AN114" s="122">
        <v>0</v>
      </c>
      <c r="AO114" s="121">
        <f t="shared" si="128"/>
        <v>0</v>
      </c>
      <c r="AP114" s="122">
        <v>0</v>
      </c>
      <c r="AQ114" s="122">
        <v>0</v>
      </c>
      <c r="AR114" s="122">
        <v>0</v>
      </c>
      <c r="AS114" s="122">
        <v>0</v>
      </c>
      <c r="AT114" s="121">
        <f t="shared" si="105"/>
        <v>0</v>
      </c>
      <c r="AU114"/>
      <c r="AV114"/>
      <c r="AW114"/>
    </row>
    <row r="115" spans="1:50" s="98" customFormat="1" ht="15.75" customHeight="1" x14ac:dyDescent="0.25">
      <c r="A115" s="177" t="str">
        <f t="shared" si="97"/>
        <v>200000275P</v>
      </c>
      <c r="B115" s="177">
        <v>200000275</v>
      </c>
      <c r="C115" s="177" t="str">
        <f t="shared" ca="1" si="164"/>
        <v>Startup Kit, ACQUITY UPLC H-Class System</v>
      </c>
      <c r="D115" s="177" t="str">
        <f t="shared" ca="1" si="165"/>
        <v>MIL (US31)</v>
      </c>
      <c r="E115" s="97"/>
      <c r="F115" s="177" t="str">
        <f t="shared" ca="1" si="166"/>
        <v>LC</v>
      </c>
      <c r="G115" s="177" t="str">
        <f t="shared" ca="1" si="167"/>
        <v>H Class</v>
      </c>
      <c r="H115" s="177" t="str">
        <f t="shared" ca="1" si="168"/>
        <v>Kits</v>
      </c>
      <c r="I115" s="201">
        <f t="shared" ca="1" si="169"/>
        <v>341.57</v>
      </c>
      <c r="J115" s="100" t="str">
        <f t="shared" ca="1" si="170"/>
        <v>Paul Brusco</v>
      </c>
      <c r="K115" s="142" t="s">
        <v>6</v>
      </c>
      <c r="L115" s="103"/>
      <c r="M115" s="103"/>
      <c r="N115" s="103"/>
      <c r="O115" s="103"/>
      <c r="P115" s="102"/>
      <c r="Q115" s="103"/>
      <c r="R115" s="103"/>
      <c r="S115" s="103"/>
      <c r="T115" s="103"/>
      <c r="U115" s="102"/>
      <c r="V115" s="104"/>
      <c r="W115" s="104"/>
      <c r="X115" s="104"/>
      <c r="Y115" s="126">
        <v>350</v>
      </c>
      <c r="Z115" s="101">
        <v>350</v>
      </c>
      <c r="AA115" s="126">
        <v>465</v>
      </c>
      <c r="AB115" s="126">
        <v>650</v>
      </c>
      <c r="AC115" s="126">
        <v>590</v>
      </c>
      <c r="AD115" s="126">
        <v>550</v>
      </c>
      <c r="AE115" s="121">
        <v>2255</v>
      </c>
      <c r="AF115" s="122">
        <v>400</v>
      </c>
      <c r="AG115" s="122">
        <v>525</v>
      </c>
      <c r="AH115" s="122">
        <v>540</v>
      </c>
      <c r="AI115" s="122">
        <v>555</v>
      </c>
      <c r="AJ115" s="121">
        <f t="shared" si="127"/>
        <v>2020</v>
      </c>
      <c r="AK115" s="244">
        <v>590</v>
      </c>
      <c r="AL115" s="244">
        <v>590</v>
      </c>
      <c r="AM115" s="244">
        <v>580</v>
      </c>
      <c r="AN115" s="244">
        <v>600</v>
      </c>
      <c r="AO115" s="121">
        <f t="shared" si="128"/>
        <v>2360</v>
      </c>
      <c r="AP115" s="122">
        <v>510</v>
      </c>
      <c r="AQ115" s="122">
        <v>550</v>
      </c>
      <c r="AR115" s="122">
        <v>0</v>
      </c>
      <c r="AS115" s="122">
        <v>0</v>
      </c>
      <c r="AT115" s="121">
        <f t="shared" si="105"/>
        <v>1060</v>
      </c>
      <c r="AU115"/>
      <c r="AV115"/>
      <c r="AW115"/>
      <c r="AX115" s="237"/>
    </row>
    <row r="116" spans="1:50" s="98" customFormat="1" ht="16.5" customHeight="1" x14ac:dyDescent="0.25">
      <c r="A116" s="176" t="str">
        <f t="shared" si="97"/>
        <v>200000276P</v>
      </c>
      <c r="B116" s="176">
        <v>200000276</v>
      </c>
      <c r="C116" s="177" t="str">
        <f t="shared" ca="1" si="164"/>
        <v>Startup Kit, ACQUITY UPLC H-Class BioSys</v>
      </c>
      <c r="D116" s="177" t="str">
        <f t="shared" ca="1" si="165"/>
        <v>MIL (US31)</v>
      </c>
      <c r="E116" s="97"/>
      <c r="F116" s="177" t="str">
        <f t="shared" ca="1" si="166"/>
        <v>LC</v>
      </c>
      <c r="G116" s="177" t="str">
        <f t="shared" ca="1" si="167"/>
        <v>H Class - bio</v>
      </c>
      <c r="H116" s="177" t="str">
        <f t="shared" ca="1" si="168"/>
        <v>Kits</v>
      </c>
      <c r="I116" s="201">
        <f t="shared" ca="1" si="169"/>
        <v>432.22</v>
      </c>
      <c r="J116" s="100" t="str">
        <f t="shared" ca="1" si="170"/>
        <v>Linda Trautwein</v>
      </c>
      <c r="K116" s="142" t="s">
        <v>6</v>
      </c>
      <c r="L116" s="103"/>
      <c r="M116" s="103"/>
      <c r="N116" s="103"/>
      <c r="O116" s="103"/>
      <c r="P116" s="102"/>
      <c r="Q116" s="103"/>
      <c r="R116" s="103"/>
      <c r="S116" s="103"/>
      <c r="T116" s="103"/>
      <c r="U116" s="102"/>
      <c r="V116" s="104"/>
      <c r="W116" s="104"/>
      <c r="X116" s="104"/>
      <c r="Y116" s="126">
        <v>80</v>
      </c>
      <c r="Z116" s="101">
        <v>80</v>
      </c>
      <c r="AA116" s="126">
        <v>75</v>
      </c>
      <c r="AB116" s="126">
        <v>75</v>
      </c>
      <c r="AC116" s="126">
        <v>80</v>
      </c>
      <c r="AD116" s="126">
        <v>45</v>
      </c>
      <c r="AE116" s="121">
        <v>275</v>
      </c>
      <c r="AF116" s="122">
        <v>20</v>
      </c>
      <c r="AG116" s="122">
        <v>75</v>
      </c>
      <c r="AH116" s="126">
        <v>52</v>
      </c>
      <c r="AI116" s="122">
        <v>72</v>
      </c>
      <c r="AJ116" s="121">
        <f t="shared" ref="AJ116:AJ147" si="171">SUBTOTAL(9,AF116:AI116)</f>
        <v>219</v>
      </c>
      <c r="AK116" s="122">
        <v>65</v>
      </c>
      <c r="AL116" s="122">
        <v>60</v>
      </c>
      <c r="AM116" s="122">
        <v>60</v>
      </c>
      <c r="AN116" s="122">
        <v>80</v>
      </c>
      <c r="AO116" s="121">
        <f t="shared" si="128"/>
        <v>265</v>
      </c>
      <c r="AP116" s="122">
        <v>60</v>
      </c>
      <c r="AQ116" s="122">
        <v>65</v>
      </c>
      <c r="AR116" s="122">
        <v>0</v>
      </c>
      <c r="AS116" s="122">
        <v>0</v>
      </c>
      <c r="AT116" s="121">
        <f t="shared" si="105"/>
        <v>125</v>
      </c>
      <c r="AU116"/>
      <c r="AV116"/>
      <c r="AW116"/>
      <c r="AX116" s="237"/>
    </row>
    <row r="117" spans="1:50" s="98" customFormat="1" ht="15.75" customHeight="1" x14ac:dyDescent="0.25">
      <c r="A117" s="175" t="str">
        <f t="shared" si="97"/>
        <v>200000302P</v>
      </c>
      <c r="B117" s="175">
        <v>200000302</v>
      </c>
      <c r="C117" s="177" t="str">
        <f t="shared" ca="1" si="164"/>
        <v>Startup Kit, ACQUITY UPLC I-Class System</v>
      </c>
      <c r="D117" s="177" t="str">
        <f t="shared" ca="1" si="165"/>
        <v>MIL (US31)</v>
      </c>
      <c r="E117" s="101"/>
      <c r="F117" s="177" t="str">
        <f t="shared" ca="1" si="166"/>
        <v>LC</v>
      </c>
      <c r="G117" s="177" t="str">
        <f t="shared" ca="1" si="167"/>
        <v>I-Class</v>
      </c>
      <c r="H117" s="177" t="str">
        <f t="shared" ca="1" si="168"/>
        <v>Kits</v>
      </c>
      <c r="I117" s="201">
        <f t="shared" ca="1" si="169"/>
        <v>307.95</v>
      </c>
      <c r="J117" s="100" t="str">
        <f t="shared" ca="1" si="170"/>
        <v>Linda Trautwein</v>
      </c>
      <c r="K117" s="142" t="s">
        <v>6</v>
      </c>
      <c r="L117" s="103"/>
      <c r="M117" s="103"/>
      <c r="N117" s="103"/>
      <c r="O117" s="103"/>
      <c r="P117" s="102"/>
      <c r="Q117" s="103"/>
      <c r="R117" s="103"/>
      <c r="S117" s="103"/>
      <c r="T117" s="103"/>
      <c r="U117" s="102"/>
      <c r="V117" s="104"/>
      <c r="W117" s="104"/>
      <c r="X117" s="104"/>
      <c r="Y117" s="126">
        <v>135</v>
      </c>
      <c r="Z117" s="101">
        <v>135</v>
      </c>
      <c r="AA117" s="126">
        <v>0</v>
      </c>
      <c r="AB117" s="126">
        <v>150</v>
      </c>
      <c r="AC117" s="126">
        <v>83</v>
      </c>
      <c r="AD117" s="126">
        <v>240</v>
      </c>
      <c r="AE117" s="121">
        <v>473</v>
      </c>
      <c r="AF117" s="122">
        <v>100</v>
      </c>
      <c r="AG117" s="122">
        <v>180</v>
      </c>
      <c r="AH117" s="126">
        <v>260</v>
      </c>
      <c r="AI117" s="122">
        <v>215</v>
      </c>
      <c r="AJ117" s="121">
        <f t="shared" si="171"/>
        <v>755</v>
      </c>
      <c r="AK117" s="122">
        <v>190</v>
      </c>
      <c r="AL117" s="122">
        <v>240</v>
      </c>
      <c r="AM117" s="122">
        <v>210</v>
      </c>
      <c r="AN117" s="122">
        <v>240</v>
      </c>
      <c r="AO117" s="121">
        <f t="shared" ref="AO117:AO148" si="172">SUBTOTAL(9,AK117:AN117)</f>
        <v>880</v>
      </c>
      <c r="AP117" s="122">
        <v>203</v>
      </c>
      <c r="AQ117" s="122">
        <v>222</v>
      </c>
      <c r="AR117" s="122">
        <v>0</v>
      </c>
      <c r="AS117" s="122">
        <v>0</v>
      </c>
      <c r="AT117" s="121">
        <f t="shared" si="105"/>
        <v>425</v>
      </c>
      <c r="AU117"/>
      <c r="AV117"/>
      <c r="AW117"/>
      <c r="AX117" s="237">
        <v>30</v>
      </c>
    </row>
    <row r="118" spans="1:50" s="98" customFormat="1" ht="15.75" customHeight="1" x14ac:dyDescent="0.25">
      <c r="A118" s="105" t="str">
        <f t="shared" si="97"/>
        <v>200000304P</v>
      </c>
      <c r="B118" s="105">
        <v>200000304</v>
      </c>
      <c r="C118" s="177" t="str">
        <f t="shared" ref="C118:C122" ca="1" si="173">VLOOKUP($B118,AcceptedPlanRange,2,0)</f>
        <v>Startup Kit, nanoACQ. UPLC SYS HDX Tech.</v>
      </c>
      <c r="D118" s="177" t="str">
        <f t="shared" ref="D118:D122" ca="1" si="174">VLOOKUP($B118,AcceptedPlanRange,3,0)</f>
        <v>MIL (US31)</v>
      </c>
      <c r="E118" s="97"/>
      <c r="F118" s="177" t="str">
        <f t="shared" ref="F118:F122" ca="1" si="175">VLOOKUP($B118,AcceptedPlanRange,4,0)</f>
        <v>LC</v>
      </c>
      <c r="G118" s="177" t="str">
        <f t="shared" ref="G118:G122" ca="1" si="176">VLOOKUP($B118,AcceptedPlanRange,5,0)</f>
        <v>HDX</v>
      </c>
      <c r="H118" s="177" t="str">
        <f t="shared" ref="H118:H122" ca="1" si="177">VLOOKUP($B118,AcceptedPlanRange,6,0)</f>
        <v>Kits</v>
      </c>
      <c r="I118" s="201">
        <f t="shared" ref="I118:I122" ca="1" si="178">VLOOKUP($B118,AcceptedPlanRange,7,0)</f>
        <v>600.53</v>
      </c>
      <c r="J118" s="100" t="str">
        <f t="shared" ref="J118:J122" ca="1" si="179">VLOOKUP($B118,AcceptedPlanRange,8,0)</f>
        <v>Vicky Allen</v>
      </c>
      <c r="K118" s="142" t="s">
        <v>6</v>
      </c>
      <c r="L118" s="103"/>
      <c r="M118" s="103"/>
      <c r="N118" s="103"/>
      <c r="O118" s="103"/>
      <c r="P118" s="102"/>
      <c r="Q118" s="103"/>
      <c r="R118" s="103"/>
      <c r="S118" s="103"/>
      <c r="T118" s="103"/>
      <c r="U118" s="102"/>
      <c r="V118" s="104"/>
      <c r="W118" s="104"/>
      <c r="X118" s="104"/>
      <c r="Y118" s="126">
        <v>1</v>
      </c>
      <c r="Z118" s="101">
        <v>1</v>
      </c>
      <c r="AA118" s="126">
        <v>3</v>
      </c>
      <c r="AB118" s="126">
        <v>3</v>
      </c>
      <c r="AC118" s="126">
        <v>5</v>
      </c>
      <c r="AD118" s="126">
        <v>4</v>
      </c>
      <c r="AE118" s="121">
        <v>15</v>
      </c>
      <c r="AF118" s="122">
        <v>4</v>
      </c>
      <c r="AG118" s="122">
        <v>3</v>
      </c>
      <c r="AH118" s="122">
        <v>5</v>
      </c>
      <c r="AI118" s="122">
        <v>0</v>
      </c>
      <c r="AJ118" s="121">
        <f t="shared" si="171"/>
        <v>12</v>
      </c>
      <c r="AK118" s="122">
        <v>4</v>
      </c>
      <c r="AL118" s="122">
        <v>3</v>
      </c>
      <c r="AM118" s="122">
        <v>3</v>
      </c>
      <c r="AN118" s="122">
        <v>4</v>
      </c>
      <c r="AO118" s="121">
        <f t="shared" si="172"/>
        <v>14</v>
      </c>
      <c r="AP118" s="122">
        <v>3</v>
      </c>
      <c r="AQ118" s="122">
        <v>4</v>
      </c>
      <c r="AR118" s="122">
        <v>0</v>
      </c>
      <c r="AS118" s="122">
        <v>0</v>
      </c>
      <c r="AT118" s="121">
        <f t="shared" si="105"/>
        <v>7</v>
      </c>
      <c r="AU118"/>
      <c r="AV118"/>
      <c r="AW118"/>
    </row>
    <row r="119" spans="1:50" s="98" customFormat="1" ht="16.5" hidden="1" customHeight="1" x14ac:dyDescent="0.25">
      <c r="A119" s="116" t="str">
        <f t="shared" si="97"/>
        <v>200000305P</v>
      </c>
      <c r="B119" s="116">
        <v>200000305</v>
      </c>
      <c r="C119" s="177" t="str">
        <f t="shared" ca="1" si="173"/>
        <v>START UP KIT, ACQUITY UPC2 System</v>
      </c>
      <c r="D119" s="177" t="str">
        <f t="shared" ca="1" si="174"/>
        <v>MIL (US31)</v>
      </c>
      <c r="E119" s="97"/>
      <c r="F119" s="177" t="str">
        <f t="shared" ca="1" si="175"/>
        <v>Purification</v>
      </c>
      <c r="G119" s="177" t="str">
        <f t="shared" ca="1" si="176"/>
        <v>UPC2</v>
      </c>
      <c r="H119" s="177" t="str">
        <f t="shared" ca="1" si="177"/>
        <v>Kits</v>
      </c>
      <c r="I119" s="201">
        <f t="shared" ca="1" si="178"/>
        <v>452.87</v>
      </c>
      <c r="J119" s="100" t="str">
        <f t="shared" ca="1" si="179"/>
        <v>Sharon Bibbo</v>
      </c>
      <c r="K119" s="142" t="s">
        <v>6</v>
      </c>
      <c r="L119" s="103"/>
      <c r="M119" s="103"/>
      <c r="N119" s="103"/>
      <c r="O119" s="103"/>
      <c r="P119" s="102"/>
      <c r="Q119" s="103"/>
      <c r="R119" s="103"/>
      <c r="S119" s="103"/>
      <c r="T119" s="103"/>
      <c r="U119" s="102"/>
      <c r="V119" s="103"/>
      <c r="W119" s="103"/>
      <c r="X119" s="103"/>
      <c r="Y119" s="126"/>
      <c r="Z119" s="101">
        <v>0</v>
      </c>
      <c r="AA119" s="126">
        <v>41</v>
      </c>
      <c r="AB119" s="126">
        <v>85</v>
      </c>
      <c r="AC119" s="126">
        <v>110</v>
      </c>
      <c r="AD119" s="126">
        <v>15</v>
      </c>
      <c r="AE119" s="121">
        <v>251</v>
      </c>
      <c r="AF119" s="122">
        <v>20</v>
      </c>
      <c r="AG119" s="122">
        <v>60</v>
      </c>
      <c r="AH119" s="122">
        <v>60</v>
      </c>
      <c r="AI119" s="122">
        <v>50</v>
      </c>
      <c r="AJ119" s="121">
        <f t="shared" si="171"/>
        <v>0</v>
      </c>
      <c r="AK119" s="122">
        <v>52</v>
      </c>
      <c r="AL119" s="122">
        <v>52</v>
      </c>
      <c r="AM119" s="122">
        <v>55</v>
      </c>
      <c r="AN119" s="122">
        <v>60</v>
      </c>
      <c r="AO119" s="121">
        <f t="shared" si="172"/>
        <v>0</v>
      </c>
      <c r="AP119" s="122">
        <v>50</v>
      </c>
      <c r="AQ119" s="122">
        <v>0</v>
      </c>
      <c r="AR119" s="122">
        <v>0</v>
      </c>
      <c r="AS119" s="122">
        <v>0</v>
      </c>
      <c r="AT119" s="121">
        <f t="shared" si="105"/>
        <v>0</v>
      </c>
      <c r="AU119"/>
      <c r="AV119"/>
      <c r="AW119"/>
      <c r="AX119" s="237"/>
    </row>
    <row r="120" spans="1:50" s="98" customFormat="1" ht="15" customHeight="1" x14ac:dyDescent="0.25">
      <c r="A120" s="105" t="str">
        <f t="shared" si="97"/>
        <v>200000311P</v>
      </c>
      <c r="B120" s="105">
        <v>200000311</v>
      </c>
      <c r="C120" s="177" t="str">
        <f t="shared" ca="1" si="173"/>
        <v>Startup Kit, nanoACQ UPLC Sys HDX Auto</v>
      </c>
      <c r="D120" s="177" t="str">
        <f t="shared" ca="1" si="174"/>
        <v>MIL (US31)</v>
      </c>
      <c r="E120" s="97"/>
      <c r="F120" s="177" t="str">
        <f t="shared" ca="1" si="175"/>
        <v>LC</v>
      </c>
      <c r="G120" s="177" t="str">
        <f t="shared" ca="1" si="176"/>
        <v>HDX</v>
      </c>
      <c r="H120" s="177" t="str">
        <f t="shared" ca="1" si="177"/>
        <v>Kits</v>
      </c>
      <c r="I120" s="201">
        <f t="shared" ca="1" si="178"/>
        <v>1688.96</v>
      </c>
      <c r="J120" s="100" t="str">
        <f t="shared" ca="1" si="179"/>
        <v>Vicky Allen</v>
      </c>
      <c r="K120" s="142" t="s">
        <v>6</v>
      </c>
      <c r="L120" s="103"/>
      <c r="M120" s="103"/>
      <c r="N120" s="103"/>
      <c r="O120" s="103"/>
      <c r="P120" s="102"/>
      <c r="Q120" s="103"/>
      <c r="R120" s="103"/>
      <c r="S120" s="103"/>
      <c r="T120" s="103"/>
      <c r="U120" s="102"/>
      <c r="V120" s="104"/>
      <c r="W120" s="104"/>
      <c r="X120" s="104"/>
      <c r="Y120" s="126">
        <v>4</v>
      </c>
      <c r="Z120" s="101">
        <v>4</v>
      </c>
      <c r="AA120" s="126">
        <v>4</v>
      </c>
      <c r="AB120" s="126">
        <v>2</v>
      </c>
      <c r="AC120" s="126">
        <v>4</v>
      </c>
      <c r="AD120" s="126">
        <v>4</v>
      </c>
      <c r="AE120" s="121">
        <v>14</v>
      </c>
      <c r="AF120" s="122">
        <v>4</v>
      </c>
      <c r="AG120" s="122">
        <v>2</v>
      </c>
      <c r="AH120" s="122">
        <v>5</v>
      </c>
      <c r="AI120" s="122">
        <v>8</v>
      </c>
      <c r="AJ120" s="121">
        <f t="shared" si="171"/>
        <v>19</v>
      </c>
      <c r="AK120" s="122">
        <v>14</v>
      </c>
      <c r="AL120" s="122">
        <v>7</v>
      </c>
      <c r="AM120" s="122">
        <v>7</v>
      </c>
      <c r="AN120" s="122">
        <v>7</v>
      </c>
      <c r="AO120" s="121">
        <f t="shared" si="172"/>
        <v>35</v>
      </c>
      <c r="AP120" s="122">
        <v>8</v>
      </c>
      <c r="AQ120" s="122">
        <v>9</v>
      </c>
      <c r="AR120" s="122">
        <v>0</v>
      </c>
      <c r="AS120" s="122">
        <v>0</v>
      </c>
      <c r="AT120" s="121">
        <f t="shared" si="105"/>
        <v>17</v>
      </c>
      <c r="AU120"/>
      <c r="AV120"/>
      <c r="AW120"/>
    </row>
    <row r="121" spans="1:50" s="98" customFormat="1" ht="15" customHeight="1" x14ac:dyDescent="0.25">
      <c r="A121" s="138" t="str">
        <f t="shared" si="97"/>
        <v>200000334P</v>
      </c>
      <c r="B121" s="138">
        <v>200000334</v>
      </c>
      <c r="C121" s="177" t="str">
        <f t="shared" ca="1" si="173"/>
        <v>Startup Kit, nanoACQ. UPLC M-Class Sys</v>
      </c>
      <c r="D121" s="177" t="str">
        <f t="shared" ca="1" si="174"/>
        <v>MIL (US31)</v>
      </c>
      <c r="E121" s="97"/>
      <c r="F121" s="177" t="str">
        <f t="shared" ca="1" si="175"/>
        <v>LC</v>
      </c>
      <c r="G121" s="177" t="str">
        <f t="shared" ca="1" si="176"/>
        <v>M-Class</v>
      </c>
      <c r="H121" s="177" t="str">
        <f t="shared" ca="1" si="177"/>
        <v>Accessories</v>
      </c>
      <c r="I121" s="201">
        <f t="shared" ca="1" si="178"/>
        <v>1624.16</v>
      </c>
      <c r="J121" s="100" t="str">
        <f t="shared" ca="1" si="179"/>
        <v>Linda Trautwein</v>
      </c>
      <c r="K121" s="142" t="s">
        <v>6</v>
      </c>
      <c r="L121" s="103"/>
      <c r="M121" s="103"/>
      <c r="N121" s="103"/>
      <c r="O121" s="103"/>
      <c r="P121" s="102"/>
      <c r="Q121" s="103"/>
      <c r="R121" s="103"/>
      <c r="S121" s="103"/>
      <c r="T121" s="103"/>
      <c r="U121" s="102"/>
      <c r="V121" s="103"/>
      <c r="W121" s="103"/>
      <c r="X121" s="103"/>
      <c r="Y121" s="126"/>
      <c r="Z121" s="101">
        <v>0</v>
      </c>
      <c r="AA121" s="126">
        <v>0</v>
      </c>
      <c r="AB121" s="126">
        <v>0</v>
      </c>
      <c r="AC121" s="126">
        <v>0</v>
      </c>
      <c r="AD121" s="126">
        <v>0</v>
      </c>
      <c r="AE121" s="121">
        <v>0</v>
      </c>
      <c r="AF121" s="122">
        <v>0</v>
      </c>
      <c r="AG121" s="122">
        <v>0</v>
      </c>
      <c r="AH121" s="126">
        <v>0</v>
      </c>
      <c r="AI121" s="122">
        <v>0</v>
      </c>
      <c r="AJ121" s="121">
        <f t="shared" si="171"/>
        <v>0</v>
      </c>
      <c r="AK121" s="122">
        <v>0</v>
      </c>
      <c r="AL121" s="122">
        <v>0</v>
      </c>
      <c r="AM121" s="122">
        <v>0</v>
      </c>
      <c r="AN121" s="122">
        <v>0</v>
      </c>
      <c r="AO121" s="121">
        <v>0</v>
      </c>
      <c r="AP121" s="122">
        <v>0</v>
      </c>
      <c r="AQ121" s="122">
        <v>0</v>
      </c>
      <c r="AR121" s="122">
        <v>0</v>
      </c>
      <c r="AS121" s="122">
        <v>0</v>
      </c>
      <c r="AT121" s="121">
        <f t="shared" si="105"/>
        <v>0</v>
      </c>
      <c r="AU121"/>
      <c r="AV121"/>
      <c r="AW121"/>
    </row>
    <row r="122" spans="1:50" s="98" customFormat="1" ht="15.75" customHeight="1" x14ac:dyDescent="0.25">
      <c r="A122" s="100" t="str">
        <f t="shared" si="97"/>
        <v>200000335P</v>
      </c>
      <c r="B122" s="177">
        <v>200000335</v>
      </c>
      <c r="C122" s="177" t="str">
        <f t="shared" ca="1" si="173"/>
        <v>Start-up Kit, Prep 150 LC System</v>
      </c>
      <c r="D122" s="177" t="str">
        <f t="shared" ca="1" si="174"/>
        <v>MIL (US31)</v>
      </c>
      <c r="E122" s="97"/>
      <c r="F122" s="177" t="str">
        <f t="shared" ca="1" si="175"/>
        <v>LC</v>
      </c>
      <c r="G122" s="177" t="str">
        <f t="shared" ca="1" si="176"/>
        <v>Purification</v>
      </c>
      <c r="H122" s="177" t="str">
        <f t="shared" ca="1" si="177"/>
        <v>Kits</v>
      </c>
      <c r="I122" s="201">
        <f t="shared" ca="1" si="178"/>
        <v>375.07</v>
      </c>
      <c r="J122" s="100" t="str">
        <f t="shared" ca="1" si="179"/>
        <v>Linda Trautwein</v>
      </c>
      <c r="K122" s="142" t="s">
        <v>6</v>
      </c>
      <c r="L122" s="103"/>
      <c r="M122" s="103"/>
      <c r="N122" s="103"/>
      <c r="O122" s="103"/>
      <c r="P122" s="102"/>
      <c r="Q122" s="103"/>
      <c r="R122" s="103"/>
      <c r="S122" s="103"/>
      <c r="T122" s="103"/>
      <c r="U122" s="99"/>
      <c r="V122" s="103">
        <v>0</v>
      </c>
      <c r="W122" s="103">
        <v>0</v>
      </c>
      <c r="X122" s="103">
        <v>0</v>
      </c>
      <c r="Y122" s="126">
        <v>0</v>
      </c>
      <c r="Z122" s="101">
        <v>0</v>
      </c>
      <c r="AA122" s="126">
        <v>0</v>
      </c>
      <c r="AB122" s="126">
        <v>0</v>
      </c>
      <c r="AC122" s="126">
        <v>0</v>
      </c>
      <c r="AD122" s="126">
        <v>0</v>
      </c>
      <c r="AE122" s="121">
        <v>0</v>
      </c>
      <c r="AF122" s="122">
        <v>0</v>
      </c>
      <c r="AG122" s="122">
        <v>0</v>
      </c>
      <c r="AH122" s="126">
        <v>45</v>
      </c>
      <c r="AI122" s="122">
        <v>50</v>
      </c>
      <c r="AJ122" s="121">
        <f t="shared" si="171"/>
        <v>95</v>
      </c>
      <c r="AK122" s="122">
        <v>15</v>
      </c>
      <c r="AL122" s="122">
        <v>15</v>
      </c>
      <c r="AM122" s="122">
        <v>10</v>
      </c>
      <c r="AN122" s="122">
        <v>10</v>
      </c>
      <c r="AO122" s="121">
        <f t="shared" ref="AO122:AO153" si="180">SUBTOTAL(9,AK122:AN122)</f>
        <v>50</v>
      </c>
      <c r="AP122" s="122">
        <v>10</v>
      </c>
      <c r="AQ122" s="122">
        <v>10</v>
      </c>
      <c r="AR122" s="122">
        <v>0</v>
      </c>
      <c r="AS122" s="122">
        <v>0</v>
      </c>
      <c r="AT122" s="121">
        <f t="shared" si="105"/>
        <v>20</v>
      </c>
      <c r="AU122"/>
      <c r="AV122"/>
      <c r="AW122"/>
    </row>
    <row r="123" spans="1:50" s="98" customFormat="1" ht="15.75" customHeight="1" x14ac:dyDescent="0.25">
      <c r="A123" s="138" t="str">
        <f t="shared" si="97"/>
        <v>200000349P</v>
      </c>
      <c r="B123" s="138">
        <v>200000349</v>
      </c>
      <c r="C123" s="177" t="str">
        <f t="shared" ref="C123:C127" ca="1" si="181">VLOOKUP($B123,AcceptedPlanRange,2,0)</f>
        <v>Startup Kit, nanoACQUITY UPLC M-Class 2D</v>
      </c>
      <c r="D123" s="177" t="str">
        <f t="shared" ref="D123:D127" ca="1" si="182">VLOOKUP($B123,AcceptedPlanRange,3,0)</f>
        <v>MIL (US31)</v>
      </c>
      <c r="E123" s="97"/>
      <c r="F123" s="177" t="str">
        <f t="shared" ref="F123:F127" ca="1" si="183">VLOOKUP($B123,AcceptedPlanRange,4,0)</f>
        <v>LC</v>
      </c>
      <c r="G123" s="177" t="str">
        <f t="shared" ref="G123:G127" ca="1" si="184">VLOOKUP($B123,AcceptedPlanRange,5,0)</f>
        <v>M-Class</v>
      </c>
      <c r="H123" s="177" t="str">
        <f t="shared" ref="H123:H127" ca="1" si="185">VLOOKUP($B123,AcceptedPlanRange,6,0)</f>
        <v>Accessories</v>
      </c>
      <c r="I123" s="201">
        <f t="shared" ref="I123:I127" ca="1" si="186">VLOOKUP($B123,AcceptedPlanRange,7,0)</f>
        <v>458.03</v>
      </c>
      <c r="J123" s="100" t="str">
        <f t="shared" ref="J123:J127" ca="1" si="187">VLOOKUP($B123,AcceptedPlanRange,8,0)</f>
        <v>Linda Trautwein</v>
      </c>
      <c r="K123" s="142" t="s">
        <v>6</v>
      </c>
      <c r="L123" s="103"/>
      <c r="M123" s="103"/>
      <c r="N123" s="103"/>
      <c r="O123" s="103"/>
      <c r="P123" s="102"/>
      <c r="Q123" s="103"/>
      <c r="R123" s="103"/>
      <c r="S123" s="103"/>
      <c r="T123" s="103"/>
      <c r="U123" s="102"/>
      <c r="V123" s="103"/>
      <c r="W123" s="103"/>
      <c r="X123" s="103"/>
      <c r="Y123" s="126"/>
      <c r="Z123" s="101">
        <v>0</v>
      </c>
      <c r="AA123" s="126">
        <v>0</v>
      </c>
      <c r="AB123" s="126">
        <v>0</v>
      </c>
      <c r="AC123" s="126">
        <v>0</v>
      </c>
      <c r="AD123" s="126">
        <v>0</v>
      </c>
      <c r="AE123" s="121">
        <v>0</v>
      </c>
      <c r="AF123" s="122">
        <v>0</v>
      </c>
      <c r="AG123" s="122">
        <v>0</v>
      </c>
      <c r="AH123" s="126">
        <v>0</v>
      </c>
      <c r="AI123" s="122">
        <v>15</v>
      </c>
      <c r="AJ123" s="121">
        <f t="shared" si="171"/>
        <v>15</v>
      </c>
      <c r="AK123" s="122">
        <v>10</v>
      </c>
      <c r="AL123" s="122">
        <v>5</v>
      </c>
      <c r="AM123" s="122">
        <v>5</v>
      </c>
      <c r="AN123" s="122">
        <v>7</v>
      </c>
      <c r="AO123" s="121">
        <f t="shared" si="180"/>
        <v>27</v>
      </c>
      <c r="AP123" s="122">
        <v>10</v>
      </c>
      <c r="AQ123" s="122">
        <v>10</v>
      </c>
      <c r="AR123" s="122">
        <v>0</v>
      </c>
      <c r="AS123" s="122">
        <v>0</v>
      </c>
      <c r="AT123" s="121">
        <f t="shared" si="105"/>
        <v>20</v>
      </c>
      <c r="AU123"/>
      <c r="AV123"/>
      <c r="AW123"/>
    </row>
    <row r="124" spans="1:50" s="98" customFormat="1" ht="15.75" customHeight="1" x14ac:dyDescent="0.25">
      <c r="A124" s="100" t="str">
        <f t="shared" si="97"/>
        <v>200000352P</v>
      </c>
      <c r="B124" s="138">
        <v>200000352</v>
      </c>
      <c r="C124" s="177" t="str">
        <f t="shared" ca="1" si="181"/>
        <v>S/U Kit, nanoACQ I-Class HDX Automation</v>
      </c>
      <c r="D124" s="177" t="str">
        <f t="shared" ca="1" si="182"/>
        <v>MIL (US31)</v>
      </c>
      <c r="E124" s="196"/>
      <c r="F124" s="177" t="str">
        <f t="shared" ca="1" si="183"/>
        <v>LC</v>
      </c>
      <c r="G124" s="177" t="str">
        <f t="shared" ca="1" si="184"/>
        <v>HDX</v>
      </c>
      <c r="H124" s="177" t="str">
        <f t="shared" ca="1" si="185"/>
        <v>Kits</v>
      </c>
      <c r="I124" s="201">
        <f t="shared" ca="1" si="186"/>
        <v>1644.63</v>
      </c>
      <c r="J124" s="100" t="str">
        <f t="shared" ca="1" si="187"/>
        <v>Linda Trautwein</v>
      </c>
      <c r="K124" s="142" t="s">
        <v>6</v>
      </c>
      <c r="L124" s="103"/>
      <c r="M124" s="103"/>
      <c r="N124" s="103"/>
      <c r="O124" s="103"/>
      <c r="P124" s="102"/>
      <c r="Q124" s="103"/>
      <c r="R124" s="103"/>
      <c r="S124" s="103"/>
      <c r="T124" s="103"/>
      <c r="U124" s="99"/>
      <c r="V124" s="103">
        <v>0</v>
      </c>
      <c r="W124" s="103">
        <v>0</v>
      </c>
      <c r="X124" s="103">
        <v>0</v>
      </c>
      <c r="Y124" s="126">
        <v>0</v>
      </c>
      <c r="Z124" s="101">
        <v>0</v>
      </c>
      <c r="AA124" s="126">
        <v>0</v>
      </c>
      <c r="AB124" s="126">
        <v>0</v>
      </c>
      <c r="AC124" s="126">
        <v>0</v>
      </c>
      <c r="AD124" s="126">
        <v>0</v>
      </c>
      <c r="AE124" s="121">
        <v>0</v>
      </c>
      <c r="AF124" s="122">
        <v>0</v>
      </c>
      <c r="AG124" s="122">
        <v>0</v>
      </c>
      <c r="AH124" s="126">
        <v>0</v>
      </c>
      <c r="AI124" s="122">
        <v>0</v>
      </c>
      <c r="AJ124" s="121">
        <f t="shared" si="171"/>
        <v>0</v>
      </c>
      <c r="AK124" s="122"/>
      <c r="AL124" s="122"/>
      <c r="AM124" s="122"/>
      <c r="AN124" s="122"/>
      <c r="AO124" s="121">
        <f t="shared" si="180"/>
        <v>0</v>
      </c>
      <c r="AP124" s="122">
        <v>0</v>
      </c>
      <c r="AQ124" s="122">
        <v>0</v>
      </c>
      <c r="AR124" s="122">
        <v>0</v>
      </c>
      <c r="AS124" s="122">
        <v>0</v>
      </c>
      <c r="AT124" s="121">
        <f t="shared" si="105"/>
        <v>0</v>
      </c>
      <c r="AU124"/>
      <c r="AV124"/>
      <c r="AW124"/>
    </row>
    <row r="125" spans="1:50" s="98" customFormat="1" ht="15.75" hidden="1" customHeight="1" x14ac:dyDescent="0.25">
      <c r="A125" s="105" t="str">
        <f t="shared" si="97"/>
        <v>200000382P</v>
      </c>
      <c r="B125" s="172">
        <v>200000382</v>
      </c>
      <c r="C125" s="177" t="str">
        <f t="shared" ca="1" si="181"/>
        <v>Startup Kit,, iONKey System</v>
      </c>
      <c r="D125" s="177" t="str">
        <f t="shared" ca="1" si="182"/>
        <v>MIL (US31)</v>
      </c>
      <c r="E125" s="97"/>
      <c r="F125" s="177" t="str">
        <f t="shared" ca="1" si="183"/>
        <v>TBD</v>
      </c>
      <c r="G125" s="177" t="str">
        <f t="shared" ca="1" si="184"/>
        <v>TBD</v>
      </c>
      <c r="H125" s="177" t="str">
        <f t="shared" ca="1" si="185"/>
        <v>TBD</v>
      </c>
      <c r="I125" s="201">
        <f t="shared" ca="1" si="186"/>
        <v>1185.43</v>
      </c>
      <c r="J125" s="100" t="str">
        <f t="shared" ca="1" si="187"/>
        <v>Linda Trautwein</v>
      </c>
      <c r="K125" s="142" t="s">
        <v>6</v>
      </c>
      <c r="L125" s="103"/>
      <c r="M125" s="103"/>
      <c r="N125" s="103"/>
      <c r="O125" s="103"/>
      <c r="P125" s="102"/>
      <c r="Q125" s="103"/>
      <c r="R125" s="103"/>
      <c r="S125" s="103"/>
      <c r="T125" s="103"/>
      <c r="U125" s="102"/>
      <c r="V125" s="104">
        <v>0</v>
      </c>
      <c r="W125" s="104">
        <v>0</v>
      </c>
      <c r="X125" s="104">
        <v>0</v>
      </c>
      <c r="Y125" s="126">
        <v>0</v>
      </c>
      <c r="Z125" s="101"/>
      <c r="AA125" s="126"/>
      <c r="AB125" s="126"/>
      <c r="AC125" s="126"/>
      <c r="AD125" s="126">
        <v>0</v>
      </c>
      <c r="AE125" s="121">
        <v>0</v>
      </c>
      <c r="AF125" s="122">
        <v>0</v>
      </c>
      <c r="AG125" s="122">
        <v>0</v>
      </c>
      <c r="AH125" s="126">
        <v>0</v>
      </c>
      <c r="AI125" s="122">
        <v>0</v>
      </c>
      <c r="AJ125" s="121">
        <f t="shared" si="171"/>
        <v>0</v>
      </c>
      <c r="AK125" s="122">
        <v>13</v>
      </c>
      <c r="AL125" s="122">
        <v>14</v>
      </c>
      <c r="AM125" s="122">
        <v>14</v>
      </c>
      <c r="AN125" s="122">
        <v>20</v>
      </c>
      <c r="AO125" s="121">
        <f t="shared" si="180"/>
        <v>0</v>
      </c>
      <c r="AP125" s="122">
        <v>20</v>
      </c>
      <c r="AQ125" s="122">
        <v>30</v>
      </c>
      <c r="AR125" s="122">
        <v>0</v>
      </c>
      <c r="AS125" s="122">
        <v>0</v>
      </c>
      <c r="AT125" s="121">
        <f t="shared" si="105"/>
        <v>0</v>
      </c>
      <c r="AU125"/>
      <c r="AV125"/>
      <c r="AW125"/>
    </row>
    <row r="126" spans="1:50" s="98" customFormat="1" ht="15.75" hidden="1" customHeight="1" x14ac:dyDescent="0.25">
      <c r="A126" s="177" t="str">
        <f t="shared" si="97"/>
        <v>205000590P</v>
      </c>
      <c r="B126" s="177">
        <v>205000590</v>
      </c>
      <c r="C126" s="177" t="str">
        <f t="shared" ca="1" si="181"/>
        <v>Kit, Upgrade,  ACQ. UPLC Local Con. Cltr</v>
      </c>
      <c r="D126" s="177" t="str">
        <f t="shared" ca="1" si="182"/>
        <v>WPPL (SG20)</v>
      </c>
      <c r="E126" s="97"/>
      <c r="F126" s="177" t="str">
        <f t="shared" ca="1" si="183"/>
        <v>LC</v>
      </c>
      <c r="G126" s="177" t="str">
        <f t="shared" ca="1" si="184"/>
        <v>ACQUITY Common Modules</v>
      </c>
      <c r="H126" s="177" t="str">
        <f t="shared" ca="1" si="185"/>
        <v>Accessories</v>
      </c>
      <c r="I126" s="201">
        <f t="shared" ca="1" si="186"/>
        <v>37.08</v>
      </c>
      <c r="J126" s="100" t="str">
        <f t="shared" ca="1" si="187"/>
        <v>Ee Ling Lim</v>
      </c>
      <c r="K126" s="142" t="s">
        <v>6</v>
      </c>
      <c r="L126" s="103"/>
      <c r="M126" s="103"/>
      <c r="N126" s="103"/>
      <c r="O126" s="103"/>
      <c r="P126" s="102"/>
      <c r="Q126" s="103"/>
      <c r="R126" s="103"/>
      <c r="S126" s="103"/>
      <c r="T126" s="103"/>
      <c r="U126" s="102"/>
      <c r="V126" s="104"/>
      <c r="W126" s="104"/>
      <c r="X126" s="104"/>
      <c r="Y126" s="126">
        <v>0</v>
      </c>
      <c r="Z126" s="101">
        <v>0</v>
      </c>
      <c r="AA126" s="126">
        <v>0</v>
      </c>
      <c r="AB126" s="126">
        <v>0</v>
      </c>
      <c r="AC126" s="126">
        <v>0</v>
      </c>
      <c r="AD126" s="126">
        <v>0</v>
      </c>
      <c r="AE126" s="121">
        <v>0</v>
      </c>
      <c r="AF126" s="122">
        <v>0</v>
      </c>
      <c r="AG126" s="122">
        <v>0</v>
      </c>
      <c r="AH126" s="122">
        <v>0</v>
      </c>
      <c r="AI126" s="122">
        <v>0</v>
      </c>
      <c r="AJ126" s="121">
        <f t="shared" si="171"/>
        <v>0</v>
      </c>
      <c r="AK126" s="122">
        <v>0</v>
      </c>
      <c r="AL126" s="122">
        <v>0</v>
      </c>
      <c r="AM126" s="122">
        <v>0</v>
      </c>
      <c r="AN126" s="122">
        <v>0</v>
      </c>
      <c r="AO126" s="121">
        <f t="shared" si="180"/>
        <v>0</v>
      </c>
      <c r="AP126" s="122">
        <v>0</v>
      </c>
      <c r="AQ126" s="122">
        <v>0</v>
      </c>
      <c r="AR126" s="122">
        <v>0</v>
      </c>
      <c r="AS126" s="122">
        <v>0</v>
      </c>
      <c r="AT126" s="121">
        <f t="shared" si="105"/>
        <v>0</v>
      </c>
      <c r="AU126"/>
      <c r="AV126"/>
      <c r="AW126"/>
    </row>
    <row r="127" spans="1:50" s="98" customFormat="1" ht="15.75" customHeight="1" x14ac:dyDescent="0.25">
      <c r="A127" s="177" t="str">
        <f t="shared" si="97"/>
        <v>205000730P</v>
      </c>
      <c r="B127" s="177">
        <v>205000730</v>
      </c>
      <c r="C127" s="177" t="str">
        <f t="shared" ca="1" si="181"/>
        <v>ACQUITY UPLC APH SS 12.5LG</v>
      </c>
      <c r="D127" s="177" t="str">
        <f t="shared" ca="1" si="182"/>
        <v>MIL (US31)</v>
      </c>
      <c r="E127" s="97"/>
      <c r="F127" s="177" t="str">
        <f t="shared" ca="1" si="183"/>
        <v>LC</v>
      </c>
      <c r="G127" s="177" t="str">
        <f t="shared" ca="1" si="184"/>
        <v>H Class</v>
      </c>
      <c r="H127" s="177" t="str">
        <f t="shared" ca="1" si="185"/>
        <v>Kits</v>
      </c>
      <c r="I127" s="201">
        <f t="shared" ca="1" si="186"/>
        <v>230.27</v>
      </c>
      <c r="J127" s="100" t="str">
        <f t="shared" ca="1" si="187"/>
        <v>Linda Trautwein</v>
      </c>
      <c r="K127" s="142" t="s">
        <v>6</v>
      </c>
      <c r="L127" s="103"/>
      <c r="M127" s="103"/>
      <c r="N127" s="103"/>
      <c r="O127" s="103"/>
      <c r="P127" s="102"/>
      <c r="Q127" s="103"/>
      <c r="R127" s="103"/>
      <c r="S127" s="103"/>
      <c r="T127" s="103"/>
      <c r="U127" s="102"/>
      <c r="V127" s="104"/>
      <c r="W127" s="104"/>
      <c r="X127" s="104"/>
      <c r="Y127" s="126">
        <v>525</v>
      </c>
      <c r="Z127" s="101">
        <v>525</v>
      </c>
      <c r="AA127" s="126">
        <v>1032</v>
      </c>
      <c r="AB127" s="126">
        <v>1130</v>
      </c>
      <c r="AC127" s="126">
        <v>1000</v>
      </c>
      <c r="AD127" s="126">
        <v>650</v>
      </c>
      <c r="AE127" s="121">
        <v>3812</v>
      </c>
      <c r="AF127" s="122">
        <v>1100</v>
      </c>
      <c r="AG127" s="122">
        <v>1021</v>
      </c>
      <c r="AH127" s="126">
        <v>900</v>
      </c>
      <c r="AI127" s="122">
        <v>1066</v>
      </c>
      <c r="AJ127" s="121">
        <f t="shared" si="171"/>
        <v>4087</v>
      </c>
      <c r="AK127" s="122">
        <v>820</v>
      </c>
      <c r="AL127" s="122">
        <v>920</v>
      </c>
      <c r="AM127" s="122">
        <v>900</v>
      </c>
      <c r="AN127" s="122">
        <v>1000</v>
      </c>
      <c r="AO127" s="121">
        <f t="shared" si="180"/>
        <v>3640</v>
      </c>
      <c r="AP127" s="122">
        <v>810</v>
      </c>
      <c r="AQ127" s="122">
        <v>880</v>
      </c>
      <c r="AR127" s="122">
        <v>0</v>
      </c>
      <c r="AS127" s="122">
        <v>0</v>
      </c>
      <c r="AT127" s="121">
        <f t="shared" si="105"/>
        <v>1690</v>
      </c>
      <c r="AU127"/>
      <c r="AV127"/>
      <c r="AW127"/>
      <c r="AX127" s="237"/>
    </row>
    <row r="128" spans="1:50" s="98" customFormat="1" ht="15" customHeight="1" x14ac:dyDescent="0.25">
      <c r="A128" s="176" t="str">
        <f t="shared" si="97"/>
        <v>205000756P</v>
      </c>
      <c r="B128" s="176">
        <v>205000756</v>
      </c>
      <c r="C128" s="177" t="str">
        <f t="shared" ref="C128:C132" ca="1" si="188">VLOOKUP($B128,AcceptedPlanRange,2,0)</f>
        <v>ACQUITY UPLC APH MP35N 12.5LG</v>
      </c>
      <c r="D128" s="177" t="str">
        <f t="shared" ref="D128:D132" ca="1" si="189">VLOOKUP($B128,AcceptedPlanRange,3,0)</f>
        <v>MIL (US31)</v>
      </c>
      <c r="E128" s="97"/>
      <c r="F128" s="177" t="str">
        <f t="shared" ref="F128:F132" ca="1" si="190">VLOOKUP($B128,AcceptedPlanRange,4,0)</f>
        <v>LC</v>
      </c>
      <c r="G128" s="177" t="str">
        <f t="shared" ref="G128:G132" ca="1" si="191">VLOOKUP($B128,AcceptedPlanRange,5,0)</f>
        <v>H Class - bio</v>
      </c>
      <c r="H128" s="177" t="str">
        <f t="shared" ref="H128:H132" ca="1" si="192">VLOOKUP($B128,AcceptedPlanRange,6,0)</f>
        <v>Kits</v>
      </c>
      <c r="I128" s="201">
        <f t="shared" ref="I128:I132" ca="1" si="193">VLOOKUP($B128,AcceptedPlanRange,7,0)</f>
        <v>262.06</v>
      </c>
      <c r="J128" s="100" t="str">
        <f t="shared" ref="J128:J132" ca="1" si="194">VLOOKUP($B128,AcceptedPlanRange,8,0)</f>
        <v>Linda Trautwein</v>
      </c>
      <c r="K128" s="142" t="s">
        <v>6</v>
      </c>
      <c r="L128" s="103"/>
      <c r="M128" s="103"/>
      <c r="N128" s="103"/>
      <c r="O128" s="103"/>
      <c r="P128" s="102"/>
      <c r="Q128" s="103"/>
      <c r="R128" s="103"/>
      <c r="S128" s="103"/>
      <c r="T128" s="103"/>
      <c r="U128" s="102"/>
      <c r="V128" s="104"/>
      <c r="W128" s="104"/>
      <c r="X128" s="104"/>
      <c r="Y128" s="126">
        <v>45</v>
      </c>
      <c r="Z128" s="101">
        <v>45</v>
      </c>
      <c r="AA128" s="126">
        <v>80</v>
      </c>
      <c r="AB128" s="126">
        <v>130</v>
      </c>
      <c r="AC128" s="126">
        <v>99</v>
      </c>
      <c r="AD128" s="126">
        <v>40</v>
      </c>
      <c r="AE128" s="121">
        <v>349</v>
      </c>
      <c r="AF128" s="122">
        <v>142</v>
      </c>
      <c r="AG128" s="122">
        <v>110</v>
      </c>
      <c r="AH128" s="126">
        <v>90</v>
      </c>
      <c r="AI128" s="122">
        <v>90</v>
      </c>
      <c r="AJ128" s="121">
        <f t="shared" si="171"/>
        <v>432</v>
      </c>
      <c r="AK128" s="122">
        <v>85</v>
      </c>
      <c r="AL128" s="122">
        <v>76</v>
      </c>
      <c r="AM128" s="122">
        <v>75</v>
      </c>
      <c r="AN128" s="122">
        <v>100</v>
      </c>
      <c r="AO128" s="121">
        <f t="shared" si="180"/>
        <v>336</v>
      </c>
      <c r="AP128" s="122">
        <v>73</v>
      </c>
      <c r="AQ128" s="122">
        <v>76</v>
      </c>
      <c r="AR128" s="122">
        <v>0</v>
      </c>
      <c r="AS128" s="122">
        <v>0</v>
      </c>
      <c r="AT128" s="121">
        <f t="shared" si="105"/>
        <v>149</v>
      </c>
      <c r="AU128"/>
      <c r="AV128"/>
      <c r="AW128"/>
      <c r="AX128" s="237"/>
    </row>
    <row r="129" spans="1:50" s="98" customFormat="1" ht="15" customHeight="1" x14ac:dyDescent="0.25">
      <c r="A129" s="177" t="str">
        <f t="shared" si="97"/>
        <v>205000764P</v>
      </c>
      <c r="B129" s="177">
        <v>205000764</v>
      </c>
      <c r="C129" s="177" t="str">
        <f t="shared" ca="1" si="188"/>
        <v>Kit, ACQUITY UPLC CM-A, Tubing, 2 Column</v>
      </c>
      <c r="D129" s="177" t="str">
        <f t="shared" ca="1" si="189"/>
        <v>MIL (US31)</v>
      </c>
      <c r="E129" s="97"/>
      <c r="F129" s="177" t="str">
        <f t="shared" ca="1" si="190"/>
        <v>LC</v>
      </c>
      <c r="G129" s="177" t="str">
        <f t="shared" ca="1" si="191"/>
        <v>H Class</v>
      </c>
      <c r="H129" s="177" t="str">
        <f t="shared" ca="1" si="192"/>
        <v>Kits</v>
      </c>
      <c r="I129" s="201">
        <f t="shared" ca="1" si="193"/>
        <v>841.07</v>
      </c>
      <c r="J129" s="100" t="str">
        <f t="shared" ca="1" si="194"/>
        <v>Linda Trautwein</v>
      </c>
      <c r="K129" s="142" t="s">
        <v>6</v>
      </c>
      <c r="L129" s="103"/>
      <c r="M129" s="103"/>
      <c r="N129" s="103"/>
      <c r="O129" s="103"/>
      <c r="P129" s="102"/>
      <c r="Q129" s="103"/>
      <c r="R129" s="103"/>
      <c r="S129" s="103"/>
      <c r="T129" s="103"/>
      <c r="U129" s="102"/>
      <c r="V129" s="104"/>
      <c r="W129" s="104"/>
      <c r="X129" s="104"/>
      <c r="Y129" s="126">
        <v>120</v>
      </c>
      <c r="Z129" s="101">
        <v>120</v>
      </c>
      <c r="AA129" s="126">
        <v>180</v>
      </c>
      <c r="AB129" s="126">
        <v>290</v>
      </c>
      <c r="AC129" s="126">
        <v>220</v>
      </c>
      <c r="AD129" s="126">
        <v>125</v>
      </c>
      <c r="AE129" s="121">
        <v>815</v>
      </c>
      <c r="AF129" s="122">
        <v>100</v>
      </c>
      <c r="AG129" s="122">
        <v>240</v>
      </c>
      <c r="AH129" s="126">
        <v>170</v>
      </c>
      <c r="AI129" s="122">
        <v>270</v>
      </c>
      <c r="AJ129" s="121">
        <f t="shared" si="171"/>
        <v>780</v>
      </c>
      <c r="AK129" s="122">
        <v>200</v>
      </c>
      <c r="AL129" s="122">
        <v>200</v>
      </c>
      <c r="AM129" s="122">
        <v>220</v>
      </c>
      <c r="AN129" s="122">
        <v>240</v>
      </c>
      <c r="AO129" s="121">
        <f t="shared" si="180"/>
        <v>860</v>
      </c>
      <c r="AP129" s="122">
        <v>180</v>
      </c>
      <c r="AQ129" s="122">
        <v>200</v>
      </c>
      <c r="AR129" s="122">
        <v>0</v>
      </c>
      <c r="AS129" s="122">
        <v>0</v>
      </c>
      <c r="AT129" s="121">
        <f t="shared" si="105"/>
        <v>380</v>
      </c>
      <c r="AU129"/>
      <c r="AV129"/>
      <c r="AW129"/>
      <c r="AX129" s="237"/>
    </row>
    <row r="130" spans="1:50" s="98" customFormat="1" ht="15" customHeight="1" x14ac:dyDescent="0.25">
      <c r="A130" s="177" t="str">
        <f t="shared" si="97"/>
        <v>205000765P</v>
      </c>
      <c r="B130" s="177">
        <v>205000765</v>
      </c>
      <c r="C130" s="177" t="str">
        <f t="shared" ca="1" si="188"/>
        <v>Kit, ACQUITY UPLC CM-A, Tubing, 4 Column</v>
      </c>
      <c r="D130" s="177" t="str">
        <f t="shared" ca="1" si="189"/>
        <v>MIL (US31)</v>
      </c>
      <c r="E130" s="97"/>
      <c r="F130" s="177" t="str">
        <f t="shared" ca="1" si="190"/>
        <v>LC</v>
      </c>
      <c r="G130" s="177" t="str">
        <f t="shared" ca="1" si="191"/>
        <v>H Class</v>
      </c>
      <c r="H130" s="177" t="str">
        <f t="shared" ca="1" si="192"/>
        <v>Kits</v>
      </c>
      <c r="I130" s="201">
        <f t="shared" ca="1" si="193"/>
        <v>683.89</v>
      </c>
      <c r="J130" s="100" t="str">
        <f t="shared" ca="1" si="194"/>
        <v>Linda Trautwein</v>
      </c>
      <c r="K130" s="142" t="s">
        <v>6</v>
      </c>
      <c r="L130" s="103"/>
      <c r="M130" s="103"/>
      <c r="N130" s="103"/>
      <c r="O130" s="103"/>
      <c r="P130" s="102"/>
      <c r="Q130" s="103"/>
      <c r="R130" s="103"/>
      <c r="S130" s="103"/>
      <c r="T130" s="103"/>
      <c r="U130" s="102"/>
      <c r="V130" s="104"/>
      <c r="W130" s="104"/>
      <c r="X130" s="104"/>
      <c r="Y130" s="126">
        <v>30</v>
      </c>
      <c r="Z130" s="101">
        <v>30</v>
      </c>
      <c r="AA130" s="126">
        <v>70</v>
      </c>
      <c r="AB130" s="126">
        <v>81</v>
      </c>
      <c r="AC130" s="126">
        <v>50</v>
      </c>
      <c r="AD130" s="126">
        <v>30</v>
      </c>
      <c r="AE130" s="121">
        <v>231</v>
      </c>
      <c r="AF130" s="122">
        <v>25</v>
      </c>
      <c r="AG130" s="122">
        <v>50</v>
      </c>
      <c r="AH130" s="126">
        <v>53</v>
      </c>
      <c r="AI130" s="122">
        <v>110</v>
      </c>
      <c r="AJ130" s="121">
        <f t="shared" si="171"/>
        <v>238</v>
      </c>
      <c r="AK130" s="122">
        <v>60</v>
      </c>
      <c r="AL130" s="122">
        <v>65</v>
      </c>
      <c r="AM130" s="122">
        <v>45</v>
      </c>
      <c r="AN130" s="122">
        <v>60</v>
      </c>
      <c r="AO130" s="121">
        <f t="shared" si="180"/>
        <v>230</v>
      </c>
      <c r="AP130" s="122">
        <v>51</v>
      </c>
      <c r="AQ130" s="122">
        <v>55</v>
      </c>
      <c r="AR130" s="122">
        <v>0</v>
      </c>
      <c r="AS130" s="122">
        <v>0</v>
      </c>
      <c r="AT130" s="121">
        <f t="shared" si="105"/>
        <v>106</v>
      </c>
      <c r="AU130"/>
      <c r="AV130"/>
      <c r="AW130"/>
    </row>
    <row r="131" spans="1:50" s="98" customFormat="1" ht="16.5" customHeight="1" x14ac:dyDescent="0.25">
      <c r="A131" s="177" t="str">
        <f t="shared" si="97"/>
        <v>205000767P</v>
      </c>
      <c r="B131" s="177">
        <v>205000767</v>
      </c>
      <c r="C131" s="177" t="str">
        <f t="shared" ca="1" si="188"/>
        <v>Kit, ACQUITY UPLC CM-A, Tubing, 6 Column</v>
      </c>
      <c r="D131" s="177" t="str">
        <f t="shared" ca="1" si="189"/>
        <v>MIL (US31)</v>
      </c>
      <c r="E131" s="97"/>
      <c r="F131" s="177" t="str">
        <f t="shared" ca="1" si="190"/>
        <v>LC</v>
      </c>
      <c r="G131" s="177" t="str">
        <f t="shared" ca="1" si="191"/>
        <v>H Class</v>
      </c>
      <c r="H131" s="177" t="str">
        <f t="shared" ca="1" si="192"/>
        <v>Kits</v>
      </c>
      <c r="I131" s="201">
        <f t="shared" ca="1" si="193"/>
        <v>711.41</v>
      </c>
      <c r="J131" s="100" t="str">
        <f t="shared" ca="1" si="194"/>
        <v>Linda Trautwein</v>
      </c>
      <c r="K131" s="142" t="s">
        <v>6</v>
      </c>
      <c r="L131" s="103"/>
      <c r="M131" s="103"/>
      <c r="N131" s="103"/>
      <c r="O131" s="103"/>
      <c r="P131" s="102"/>
      <c r="Q131" s="103"/>
      <c r="R131" s="103"/>
      <c r="S131" s="103"/>
      <c r="T131" s="103"/>
      <c r="U131" s="102"/>
      <c r="V131" s="104"/>
      <c r="W131" s="104"/>
      <c r="X131" s="104"/>
      <c r="Y131" s="126">
        <v>5</v>
      </c>
      <c r="Z131" s="101">
        <v>5</v>
      </c>
      <c r="AA131" s="126">
        <v>18</v>
      </c>
      <c r="AB131" s="126">
        <v>23</v>
      </c>
      <c r="AC131" s="126">
        <v>5</v>
      </c>
      <c r="AD131" s="126">
        <v>10</v>
      </c>
      <c r="AE131" s="121">
        <v>56</v>
      </c>
      <c r="AF131" s="122">
        <v>7</v>
      </c>
      <c r="AG131" s="122">
        <v>10</v>
      </c>
      <c r="AH131" s="126">
        <v>6</v>
      </c>
      <c r="AI131" s="122">
        <v>15</v>
      </c>
      <c r="AJ131" s="121">
        <f t="shared" si="171"/>
        <v>38</v>
      </c>
      <c r="AK131" s="122">
        <v>6</v>
      </c>
      <c r="AL131" s="122">
        <v>6</v>
      </c>
      <c r="AM131" s="122">
        <v>6</v>
      </c>
      <c r="AN131" s="122">
        <v>8</v>
      </c>
      <c r="AO131" s="121">
        <f t="shared" si="180"/>
        <v>26</v>
      </c>
      <c r="AP131" s="122">
        <v>7</v>
      </c>
      <c r="AQ131" s="122">
        <v>7</v>
      </c>
      <c r="AR131" s="122">
        <v>0</v>
      </c>
      <c r="AS131" s="122">
        <v>0</v>
      </c>
      <c r="AT131" s="121">
        <f t="shared" si="105"/>
        <v>14</v>
      </c>
      <c r="AU131"/>
      <c r="AV131"/>
      <c r="AW131"/>
    </row>
    <row r="132" spans="1:50" s="98" customFormat="1" ht="15" customHeight="1" x14ac:dyDescent="0.25">
      <c r="A132" s="177" t="str">
        <f t="shared" si="97"/>
        <v>205000768P</v>
      </c>
      <c r="B132" s="177">
        <v>205000768</v>
      </c>
      <c r="C132" s="177" t="str">
        <f t="shared" ca="1" si="188"/>
        <v>KIT, VALVE CARTRIDGES, SS CM-A</v>
      </c>
      <c r="D132" s="177" t="str">
        <f t="shared" ca="1" si="189"/>
        <v>MIL (US31)</v>
      </c>
      <c r="E132" s="97"/>
      <c r="F132" s="177" t="str">
        <f t="shared" ca="1" si="190"/>
        <v>LC</v>
      </c>
      <c r="G132" s="177" t="str">
        <f t="shared" ca="1" si="191"/>
        <v>H Class</v>
      </c>
      <c r="H132" s="177" t="str">
        <f t="shared" ca="1" si="192"/>
        <v>Kits</v>
      </c>
      <c r="I132" s="201">
        <f t="shared" ca="1" si="193"/>
        <v>554.87</v>
      </c>
      <c r="J132" s="100" t="str">
        <f t="shared" ca="1" si="194"/>
        <v>Linda Trautwein</v>
      </c>
      <c r="K132" s="142" t="s">
        <v>6</v>
      </c>
      <c r="L132" s="103"/>
      <c r="M132" s="103"/>
      <c r="N132" s="103"/>
      <c r="O132" s="103"/>
      <c r="P132" s="102"/>
      <c r="Q132" s="103"/>
      <c r="R132" s="103"/>
      <c r="S132" s="103"/>
      <c r="T132" s="103"/>
      <c r="U132" s="102"/>
      <c r="V132" s="104"/>
      <c r="W132" s="104"/>
      <c r="X132" s="104"/>
      <c r="Y132" s="126">
        <v>175</v>
      </c>
      <c r="Z132" s="101">
        <v>175</v>
      </c>
      <c r="AA132" s="126">
        <v>205</v>
      </c>
      <c r="AB132" s="126">
        <v>230</v>
      </c>
      <c r="AC132" s="126">
        <v>220</v>
      </c>
      <c r="AD132" s="126">
        <v>214</v>
      </c>
      <c r="AE132" s="121">
        <v>869</v>
      </c>
      <c r="AF132" s="122">
        <v>241</v>
      </c>
      <c r="AG132" s="122">
        <v>275</v>
      </c>
      <c r="AH132" s="126">
        <v>210</v>
      </c>
      <c r="AI132" s="122">
        <v>315</v>
      </c>
      <c r="AJ132" s="121">
        <f t="shared" si="171"/>
        <v>1041</v>
      </c>
      <c r="AK132" s="122">
        <v>240</v>
      </c>
      <c r="AL132" s="122">
        <v>240</v>
      </c>
      <c r="AM132" s="122">
        <v>230</v>
      </c>
      <c r="AN132" s="122">
        <v>300</v>
      </c>
      <c r="AO132" s="121">
        <f t="shared" si="180"/>
        <v>1010</v>
      </c>
      <c r="AP132" s="122">
        <v>220</v>
      </c>
      <c r="AQ132" s="122">
        <v>240</v>
      </c>
      <c r="AR132" s="122">
        <v>0</v>
      </c>
      <c r="AS132" s="122">
        <v>0</v>
      </c>
      <c r="AT132" s="121">
        <f t="shared" si="105"/>
        <v>460</v>
      </c>
      <c r="AU132"/>
      <c r="AV132"/>
      <c r="AW132"/>
      <c r="AX132" s="237"/>
    </row>
    <row r="133" spans="1:50" s="98" customFormat="1" ht="15" customHeight="1" x14ac:dyDescent="0.25">
      <c r="A133" s="177" t="str">
        <f t="shared" ref="A133:A196" si="195">CONCATENATE(B133,"P")</f>
        <v>205000773P</v>
      </c>
      <c r="B133" s="177">
        <v>205000773</v>
      </c>
      <c r="C133" s="177" t="str">
        <f t="shared" ref="C133:C136" ca="1" si="196">VLOOKUP($B133,AcceptedPlanRange,2,0)</f>
        <v>Kit, Valve Cartridges,Ti, Column Manager</v>
      </c>
      <c r="D133" s="177" t="str">
        <f t="shared" ref="D133:D136" ca="1" si="197">VLOOKUP($B133,AcceptedPlanRange,3,0)</f>
        <v>MIL (US31)</v>
      </c>
      <c r="E133" s="97"/>
      <c r="F133" s="177" t="str">
        <f t="shared" ref="F133:F136" ca="1" si="198">VLOOKUP($B133,AcceptedPlanRange,4,0)</f>
        <v>LC</v>
      </c>
      <c r="G133" s="177" t="str">
        <f t="shared" ref="G133:G137" ca="1" si="199">VLOOKUP($B133,AcceptedPlanRange,5,0)</f>
        <v>H Class - bio</v>
      </c>
      <c r="H133" s="177" t="str">
        <f t="shared" ref="H133:H136" ca="1" si="200">VLOOKUP($B133,AcceptedPlanRange,6,0)</f>
        <v>Kits</v>
      </c>
      <c r="I133" s="201">
        <f t="shared" ref="I133:I136" ca="1" si="201">VLOOKUP($B133,AcceptedPlanRange,7,0)</f>
        <v>608.41999999999996</v>
      </c>
      <c r="J133" s="100" t="str">
        <f t="shared" ref="J133:J136" ca="1" si="202">VLOOKUP($B133,AcceptedPlanRange,8,0)</f>
        <v>Linda Trautwein</v>
      </c>
      <c r="K133" s="142" t="s">
        <v>6</v>
      </c>
      <c r="L133" s="103"/>
      <c r="M133" s="103"/>
      <c r="N133" s="103"/>
      <c r="O133" s="103"/>
      <c r="P133" s="102"/>
      <c r="Q133" s="103"/>
      <c r="R133" s="103"/>
      <c r="S133" s="103"/>
      <c r="T133" s="103"/>
      <c r="U133" s="102"/>
      <c r="V133" s="104"/>
      <c r="W133" s="104"/>
      <c r="X133" s="104"/>
      <c r="Y133" s="126">
        <v>20</v>
      </c>
      <c r="Z133" s="101">
        <v>20</v>
      </c>
      <c r="AA133" s="126">
        <v>52</v>
      </c>
      <c r="AB133" s="126">
        <v>15</v>
      </c>
      <c r="AC133" s="126">
        <v>20</v>
      </c>
      <c r="AD133" s="126">
        <v>22</v>
      </c>
      <c r="AE133" s="121">
        <v>109</v>
      </c>
      <c r="AF133" s="122">
        <v>21</v>
      </c>
      <c r="AG133" s="122">
        <v>45</v>
      </c>
      <c r="AH133" s="126">
        <v>25</v>
      </c>
      <c r="AI133" s="122">
        <v>15</v>
      </c>
      <c r="AJ133" s="121">
        <f t="shared" si="171"/>
        <v>106</v>
      </c>
      <c r="AK133" s="122">
        <v>24</v>
      </c>
      <c r="AL133" s="122">
        <v>25</v>
      </c>
      <c r="AM133" s="122">
        <v>25</v>
      </c>
      <c r="AN133" s="122">
        <v>35</v>
      </c>
      <c r="AO133" s="121">
        <f t="shared" si="180"/>
        <v>109</v>
      </c>
      <c r="AP133" s="122">
        <v>20</v>
      </c>
      <c r="AQ133" s="122">
        <v>24</v>
      </c>
      <c r="AR133" s="122">
        <v>0</v>
      </c>
      <c r="AS133" s="122">
        <v>0</v>
      </c>
      <c r="AT133" s="121">
        <f t="shared" ref="AT133:AT196" si="203">SUBTOTAL(9,AP133:AS133)</f>
        <v>44</v>
      </c>
      <c r="AU133"/>
      <c r="AV133"/>
      <c r="AW133"/>
      <c r="AX133" s="237"/>
    </row>
    <row r="134" spans="1:50" s="98" customFormat="1" ht="15" customHeight="1" x14ac:dyDescent="0.25">
      <c r="A134" s="177" t="str">
        <f t="shared" si="195"/>
        <v>205000778P</v>
      </c>
      <c r="B134" s="177">
        <v>205000778</v>
      </c>
      <c r="C134" s="177" t="str">
        <f t="shared" ca="1" si="196"/>
        <v>Kit, CM-A, Tubing, 2 Column, MP35N</v>
      </c>
      <c r="D134" s="177" t="str">
        <f t="shared" ca="1" si="197"/>
        <v>MIL (US31)</v>
      </c>
      <c r="E134" s="97"/>
      <c r="F134" s="177" t="str">
        <f t="shared" ca="1" si="198"/>
        <v>LC</v>
      </c>
      <c r="G134" s="177" t="str">
        <f t="shared" ca="1" si="199"/>
        <v>H Class - bio</v>
      </c>
      <c r="H134" s="177" t="str">
        <f t="shared" ca="1" si="200"/>
        <v>Kits</v>
      </c>
      <c r="I134" s="201">
        <f t="shared" ca="1" si="201"/>
        <v>1026.96</v>
      </c>
      <c r="J134" s="100" t="str">
        <f t="shared" ca="1" si="202"/>
        <v>Linda Trautwein</v>
      </c>
      <c r="K134" s="142" t="s">
        <v>6</v>
      </c>
      <c r="L134" s="103"/>
      <c r="M134" s="103"/>
      <c r="N134" s="103"/>
      <c r="O134" s="103"/>
      <c r="P134" s="102"/>
      <c r="Q134" s="103"/>
      <c r="R134" s="103"/>
      <c r="S134" s="103"/>
      <c r="T134" s="103"/>
      <c r="U134" s="102"/>
      <c r="V134" s="104"/>
      <c r="W134" s="104"/>
      <c r="X134" s="104"/>
      <c r="Y134" s="126">
        <v>25</v>
      </c>
      <c r="Z134" s="101">
        <v>25</v>
      </c>
      <c r="AA134" s="126">
        <v>20</v>
      </c>
      <c r="AB134" s="126">
        <v>20</v>
      </c>
      <c r="AC134" s="126">
        <v>25</v>
      </c>
      <c r="AD134" s="126">
        <v>30</v>
      </c>
      <c r="AE134" s="121">
        <v>95</v>
      </c>
      <c r="AF134" s="122">
        <v>35</v>
      </c>
      <c r="AG134" s="122">
        <v>40</v>
      </c>
      <c r="AH134" s="126">
        <v>25</v>
      </c>
      <c r="AI134" s="122">
        <v>22</v>
      </c>
      <c r="AJ134" s="121">
        <f t="shared" si="171"/>
        <v>122</v>
      </c>
      <c r="AK134" s="122">
        <v>26</v>
      </c>
      <c r="AL134" s="122">
        <v>26</v>
      </c>
      <c r="AM134" s="122">
        <v>25</v>
      </c>
      <c r="AN134" s="122">
        <v>34</v>
      </c>
      <c r="AO134" s="121">
        <f t="shared" si="180"/>
        <v>111</v>
      </c>
      <c r="AP134" s="122">
        <v>25</v>
      </c>
      <c r="AQ134" s="122">
        <v>26</v>
      </c>
      <c r="AR134" s="122">
        <v>0</v>
      </c>
      <c r="AS134" s="122">
        <v>0</v>
      </c>
      <c r="AT134" s="121">
        <f t="shared" si="203"/>
        <v>51</v>
      </c>
      <c r="AU134"/>
      <c r="AV134"/>
      <c r="AW134"/>
      <c r="AX134" s="237"/>
    </row>
    <row r="135" spans="1:50" s="98" customFormat="1" ht="15" customHeight="1" x14ac:dyDescent="0.25">
      <c r="A135" s="176" t="str">
        <f t="shared" si="195"/>
        <v>205000779P</v>
      </c>
      <c r="B135" s="176">
        <v>205000779</v>
      </c>
      <c r="C135" s="177" t="str">
        <f t="shared" ca="1" si="196"/>
        <v>kit, CM-A, Tubing, 4 Column, MP35N</v>
      </c>
      <c r="D135" s="177" t="str">
        <f t="shared" ca="1" si="197"/>
        <v>MIL (US31)</v>
      </c>
      <c r="E135" s="97"/>
      <c r="F135" s="177" t="str">
        <f t="shared" ca="1" si="198"/>
        <v>LC</v>
      </c>
      <c r="G135" s="177" t="str">
        <f t="shared" ca="1" si="199"/>
        <v>H Class - bio</v>
      </c>
      <c r="H135" s="177" t="str">
        <f t="shared" ca="1" si="200"/>
        <v>Kits</v>
      </c>
      <c r="I135" s="201">
        <f t="shared" ca="1" si="201"/>
        <v>805.58</v>
      </c>
      <c r="J135" s="100" t="str">
        <f t="shared" ca="1" si="202"/>
        <v>Linda Trautwein</v>
      </c>
      <c r="K135" s="142" t="s">
        <v>6</v>
      </c>
      <c r="L135" s="103"/>
      <c r="M135" s="103"/>
      <c r="N135" s="103"/>
      <c r="O135" s="103"/>
      <c r="P135" s="102"/>
      <c r="Q135" s="103"/>
      <c r="R135" s="103"/>
      <c r="S135" s="103"/>
      <c r="T135" s="103"/>
      <c r="U135" s="102"/>
      <c r="V135" s="104"/>
      <c r="W135" s="104"/>
      <c r="X135" s="104"/>
      <c r="Y135" s="126">
        <v>8</v>
      </c>
      <c r="Z135" s="101">
        <v>8</v>
      </c>
      <c r="AA135" s="126">
        <v>7</v>
      </c>
      <c r="AB135" s="126">
        <v>5</v>
      </c>
      <c r="AC135" s="126">
        <v>5</v>
      </c>
      <c r="AD135" s="126">
        <v>5</v>
      </c>
      <c r="AE135" s="121">
        <v>22</v>
      </c>
      <c r="AF135" s="122">
        <v>3</v>
      </c>
      <c r="AG135" s="122">
        <v>17</v>
      </c>
      <c r="AH135" s="126">
        <v>7</v>
      </c>
      <c r="AI135" s="122">
        <v>2</v>
      </c>
      <c r="AJ135" s="121">
        <f t="shared" si="171"/>
        <v>29</v>
      </c>
      <c r="AK135" s="122">
        <v>4</v>
      </c>
      <c r="AL135" s="122">
        <v>4</v>
      </c>
      <c r="AM135" s="122">
        <v>6</v>
      </c>
      <c r="AN135" s="122">
        <v>6</v>
      </c>
      <c r="AO135" s="121">
        <f t="shared" si="180"/>
        <v>20</v>
      </c>
      <c r="AP135" s="122">
        <v>6</v>
      </c>
      <c r="AQ135" s="122">
        <v>6</v>
      </c>
      <c r="AR135" s="122">
        <v>0</v>
      </c>
      <c r="AS135" s="122">
        <v>0</v>
      </c>
      <c r="AT135" s="121">
        <f t="shared" si="203"/>
        <v>12</v>
      </c>
      <c r="AU135"/>
      <c r="AV135"/>
      <c r="AW135"/>
      <c r="AX135" s="237"/>
    </row>
    <row r="136" spans="1:50" s="98" customFormat="1" ht="15" customHeight="1" x14ac:dyDescent="0.25">
      <c r="A136" s="176" t="str">
        <f t="shared" si="195"/>
        <v>205000780P</v>
      </c>
      <c r="B136" s="176">
        <v>205000780</v>
      </c>
      <c r="C136" s="177" t="str">
        <f t="shared" ca="1" si="196"/>
        <v>Kit, CM-A, Tubing, 6 Column, MP35N</v>
      </c>
      <c r="D136" s="177" t="str">
        <f t="shared" ca="1" si="197"/>
        <v>MIL (US31)</v>
      </c>
      <c r="E136" s="97"/>
      <c r="F136" s="177" t="str">
        <f t="shared" ca="1" si="198"/>
        <v>LC</v>
      </c>
      <c r="G136" s="177" t="str">
        <f t="shared" ca="1" si="199"/>
        <v>H Class - bio</v>
      </c>
      <c r="H136" s="177" t="str">
        <f t="shared" ca="1" si="200"/>
        <v>Kits</v>
      </c>
      <c r="I136" s="201">
        <f t="shared" ca="1" si="201"/>
        <v>913.75</v>
      </c>
      <c r="J136" s="100" t="str">
        <f t="shared" ca="1" si="202"/>
        <v>Linda Trautwein</v>
      </c>
      <c r="K136" s="142" t="s">
        <v>6</v>
      </c>
      <c r="L136" s="103"/>
      <c r="M136" s="103"/>
      <c r="N136" s="103"/>
      <c r="O136" s="103"/>
      <c r="P136" s="102"/>
      <c r="Q136" s="103"/>
      <c r="R136" s="103"/>
      <c r="S136" s="103"/>
      <c r="T136" s="103"/>
      <c r="U136" s="102"/>
      <c r="V136" s="104"/>
      <c r="W136" s="104"/>
      <c r="X136" s="104"/>
      <c r="Y136" s="126">
        <v>0</v>
      </c>
      <c r="Z136" s="101">
        <v>0</v>
      </c>
      <c r="AA136" s="126">
        <v>0</v>
      </c>
      <c r="AB136" s="126">
        <v>0</v>
      </c>
      <c r="AC136" s="126">
        <v>0</v>
      </c>
      <c r="AD136" s="126">
        <v>0</v>
      </c>
      <c r="AE136" s="121">
        <v>0</v>
      </c>
      <c r="AF136" s="122">
        <v>0</v>
      </c>
      <c r="AG136" s="122">
        <v>0</v>
      </c>
      <c r="AH136" s="126">
        <v>0</v>
      </c>
      <c r="AI136" s="122">
        <v>0</v>
      </c>
      <c r="AJ136" s="121">
        <f t="shared" si="171"/>
        <v>0</v>
      </c>
      <c r="AK136" s="122">
        <v>0</v>
      </c>
      <c r="AL136" s="122">
        <v>0</v>
      </c>
      <c r="AM136" s="122">
        <v>0</v>
      </c>
      <c r="AN136" s="122">
        <v>0</v>
      </c>
      <c r="AO136" s="121">
        <f t="shared" si="180"/>
        <v>0</v>
      </c>
      <c r="AP136" s="122">
        <v>0</v>
      </c>
      <c r="AQ136" s="122">
        <v>0</v>
      </c>
      <c r="AR136" s="122">
        <v>0</v>
      </c>
      <c r="AS136" s="122">
        <v>0</v>
      </c>
      <c r="AT136" s="121">
        <f t="shared" si="203"/>
        <v>0</v>
      </c>
      <c r="AU136"/>
      <c r="AV136"/>
      <c r="AW136"/>
    </row>
    <row r="137" spans="1:50" s="98" customFormat="1" ht="15" customHeight="1" x14ac:dyDescent="0.25">
      <c r="A137" s="177" t="str">
        <f t="shared" si="195"/>
        <v>205000791P</v>
      </c>
      <c r="B137" s="177">
        <v>205000791</v>
      </c>
      <c r="C137" s="177" t="str">
        <f t="shared" ref="C137:C141" ca="1" si="204">VLOOKUP($B137,AcceptedPlanRange,2,0)</f>
        <v>Kit, Tubing, CH-30A, SST</v>
      </c>
      <c r="D137" s="177" t="str">
        <f t="shared" ref="D137:D141" ca="1" si="205">VLOOKUP($B137,AcceptedPlanRange,3,0)</f>
        <v>MIL (US31)</v>
      </c>
      <c r="E137" s="97"/>
      <c r="F137" s="177" t="str">
        <f t="shared" ref="F137:F141" ca="1" si="206">VLOOKUP($B137,AcceptedPlanRange,4,0)</f>
        <v>LC</v>
      </c>
      <c r="G137" s="177" t="str">
        <f t="shared" ca="1" si="199"/>
        <v>H Class</v>
      </c>
      <c r="H137" s="177" t="str">
        <f t="shared" ref="H137:H141" ca="1" si="207">VLOOKUP($B137,AcceptedPlanRange,6,0)</f>
        <v>Kits</v>
      </c>
      <c r="I137" s="201">
        <f t="shared" ref="I137:I141" ca="1" si="208">VLOOKUP($B137,AcceptedPlanRange,7,0)</f>
        <v>395.46</v>
      </c>
      <c r="J137" s="100" t="str">
        <f t="shared" ref="J137:J141" ca="1" si="209">VLOOKUP($B137,AcceptedPlanRange,8,0)</f>
        <v>Linda Trautwein</v>
      </c>
      <c r="K137" s="142" t="s">
        <v>6</v>
      </c>
      <c r="L137" s="103"/>
      <c r="M137" s="103"/>
      <c r="N137" s="103"/>
      <c r="O137" s="103"/>
      <c r="P137" s="102"/>
      <c r="Q137" s="103"/>
      <c r="R137" s="103"/>
      <c r="S137" s="103"/>
      <c r="T137" s="103"/>
      <c r="U137" s="102"/>
      <c r="V137" s="104"/>
      <c r="W137" s="104"/>
      <c r="X137" s="104"/>
      <c r="Y137" s="126">
        <v>30</v>
      </c>
      <c r="Z137" s="101">
        <v>30</v>
      </c>
      <c r="AA137" s="126">
        <v>110</v>
      </c>
      <c r="AB137" s="126">
        <v>130</v>
      </c>
      <c r="AC137" s="126">
        <v>75</v>
      </c>
      <c r="AD137" s="126">
        <v>70</v>
      </c>
      <c r="AE137" s="121">
        <v>385</v>
      </c>
      <c r="AF137" s="122">
        <v>60</v>
      </c>
      <c r="AG137" s="122">
        <v>90</v>
      </c>
      <c r="AH137" s="126">
        <v>90</v>
      </c>
      <c r="AI137" s="122">
        <v>55</v>
      </c>
      <c r="AJ137" s="121">
        <f t="shared" si="171"/>
        <v>295</v>
      </c>
      <c r="AK137" s="122">
        <v>50</v>
      </c>
      <c r="AL137" s="122">
        <v>55</v>
      </c>
      <c r="AM137" s="122">
        <v>55</v>
      </c>
      <c r="AN137" s="122">
        <v>60</v>
      </c>
      <c r="AO137" s="121">
        <f t="shared" si="180"/>
        <v>220</v>
      </c>
      <c r="AP137" s="122">
        <v>80</v>
      </c>
      <c r="AQ137" s="122">
        <v>0</v>
      </c>
      <c r="AR137" s="122">
        <v>0</v>
      </c>
      <c r="AS137" s="122">
        <v>0</v>
      </c>
      <c r="AT137" s="121">
        <f t="shared" si="203"/>
        <v>80</v>
      </c>
      <c r="AU137"/>
      <c r="AV137"/>
      <c r="AW137"/>
      <c r="AX137" s="237"/>
    </row>
    <row r="138" spans="1:50" s="98" customFormat="1" ht="15" customHeight="1" x14ac:dyDescent="0.25">
      <c r="A138" s="177" t="str">
        <f t="shared" si="195"/>
        <v>205000850P</v>
      </c>
      <c r="B138" s="177">
        <v>205000850</v>
      </c>
      <c r="C138" s="177" t="str">
        <f t="shared" ca="1" si="204"/>
        <v>Kit, ACQUITY UPLC SO w/H-Class SM</v>
      </c>
      <c r="D138" s="177" t="str">
        <f t="shared" ca="1" si="205"/>
        <v>MIL (US31)</v>
      </c>
      <c r="E138" s="97"/>
      <c r="F138" s="177" t="str">
        <f t="shared" ca="1" si="206"/>
        <v>LC</v>
      </c>
      <c r="G138" s="177" t="str">
        <f t="shared" ref="G138:G141" ca="1" si="210">VLOOKUP($B138,AcceptedPlanRange,5,0)</f>
        <v>H Class</v>
      </c>
      <c r="H138" s="177" t="str">
        <f t="shared" ca="1" si="207"/>
        <v>Kits</v>
      </c>
      <c r="I138" s="201">
        <f t="shared" ca="1" si="208"/>
        <v>1854.36</v>
      </c>
      <c r="J138" s="100" t="str">
        <f t="shared" ca="1" si="209"/>
        <v>Linda Trautwein</v>
      </c>
      <c r="K138" s="142" t="s">
        <v>6</v>
      </c>
      <c r="L138" s="103"/>
      <c r="M138" s="103"/>
      <c r="N138" s="103"/>
      <c r="O138" s="103"/>
      <c r="P138" s="102"/>
      <c r="Q138" s="103"/>
      <c r="R138" s="103"/>
      <c r="S138" s="103"/>
      <c r="T138" s="103"/>
      <c r="U138" s="102"/>
      <c r="V138" s="104"/>
      <c r="W138" s="104"/>
      <c r="X138" s="104"/>
      <c r="Y138" s="126">
        <v>48</v>
      </c>
      <c r="Z138" s="101">
        <v>48</v>
      </c>
      <c r="AA138" s="126">
        <v>45</v>
      </c>
      <c r="AB138" s="126">
        <v>50</v>
      </c>
      <c r="AC138" s="126">
        <v>43</v>
      </c>
      <c r="AD138" s="126">
        <v>55</v>
      </c>
      <c r="AE138" s="121">
        <v>193</v>
      </c>
      <c r="AF138" s="122">
        <v>60</v>
      </c>
      <c r="AG138" s="122">
        <v>100</v>
      </c>
      <c r="AH138" s="126">
        <v>50</v>
      </c>
      <c r="AI138" s="122">
        <v>68</v>
      </c>
      <c r="AJ138" s="121">
        <f t="shared" si="171"/>
        <v>278</v>
      </c>
      <c r="AK138" s="122">
        <v>60</v>
      </c>
      <c r="AL138" s="122">
        <v>65</v>
      </c>
      <c r="AM138" s="122">
        <v>60</v>
      </c>
      <c r="AN138" s="122">
        <v>70</v>
      </c>
      <c r="AO138" s="121">
        <f t="shared" si="180"/>
        <v>255</v>
      </c>
      <c r="AP138" s="122">
        <v>60</v>
      </c>
      <c r="AQ138" s="122">
        <v>64</v>
      </c>
      <c r="AR138" s="122">
        <v>0</v>
      </c>
      <c r="AS138" s="122">
        <v>0</v>
      </c>
      <c r="AT138" s="121">
        <f t="shared" si="203"/>
        <v>124</v>
      </c>
      <c r="AU138"/>
      <c r="AV138"/>
      <c r="AW138"/>
    </row>
    <row r="139" spans="1:50" s="98" customFormat="1" ht="15" customHeight="1" x14ac:dyDescent="0.25">
      <c r="A139" s="175" t="str">
        <f t="shared" si="195"/>
        <v>205000877P</v>
      </c>
      <c r="B139" s="175">
        <v>205000877</v>
      </c>
      <c r="C139" s="177" t="str">
        <f t="shared" ca="1" si="204"/>
        <v>KIT, VALVE CARTRIDGES, SS I-Class CM-A</v>
      </c>
      <c r="D139" s="177" t="str">
        <f t="shared" ca="1" si="205"/>
        <v>MIL (US31)</v>
      </c>
      <c r="E139" s="101"/>
      <c r="F139" s="177" t="str">
        <f t="shared" ca="1" si="206"/>
        <v>LC</v>
      </c>
      <c r="G139" s="177" t="str">
        <f t="shared" ca="1" si="210"/>
        <v>I-Class</v>
      </c>
      <c r="H139" s="177" t="str">
        <f t="shared" ca="1" si="207"/>
        <v>Kits</v>
      </c>
      <c r="I139" s="201">
        <f t="shared" ca="1" si="208"/>
        <v>713.44</v>
      </c>
      <c r="J139" s="100" t="str">
        <f t="shared" ca="1" si="209"/>
        <v>Linda Trautwein</v>
      </c>
      <c r="K139" s="142" t="s">
        <v>6</v>
      </c>
      <c r="L139" s="103"/>
      <c r="M139" s="103"/>
      <c r="N139" s="103"/>
      <c r="O139" s="103"/>
      <c r="P139" s="102"/>
      <c r="Q139" s="103"/>
      <c r="R139" s="103"/>
      <c r="S139" s="103"/>
      <c r="T139" s="103"/>
      <c r="U139" s="102"/>
      <c r="V139" s="104"/>
      <c r="W139" s="104"/>
      <c r="X139" s="104"/>
      <c r="Y139" s="126">
        <v>95</v>
      </c>
      <c r="Z139" s="101">
        <v>95</v>
      </c>
      <c r="AA139" s="126">
        <v>83</v>
      </c>
      <c r="AB139" s="126">
        <v>0</v>
      </c>
      <c r="AC139" s="126">
        <v>55</v>
      </c>
      <c r="AD139" s="126">
        <v>75</v>
      </c>
      <c r="AE139" s="121">
        <v>213</v>
      </c>
      <c r="AF139" s="122">
        <v>73</v>
      </c>
      <c r="AG139" s="122">
        <v>90</v>
      </c>
      <c r="AH139" s="126">
        <v>107</v>
      </c>
      <c r="AI139" s="122">
        <v>50</v>
      </c>
      <c r="AJ139" s="121">
        <f t="shared" si="171"/>
        <v>320</v>
      </c>
      <c r="AK139" s="122">
        <v>70</v>
      </c>
      <c r="AL139" s="122">
        <v>70</v>
      </c>
      <c r="AM139" s="122">
        <v>70</v>
      </c>
      <c r="AN139" s="122">
        <v>85</v>
      </c>
      <c r="AO139" s="121">
        <f t="shared" si="180"/>
        <v>295</v>
      </c>
      <c r="AP139" s="122">
        <v>66</v>
      </c>
      <c r="AQ139" s="122">
        <v>72</v>
      </c>
      <c r="AR139" s="122">
        <v>0</v>
      </c>
      <c r="AS139" s="122">
        <v>0</v>
      </c>
      <c r="AT139" s="121">
        <f t="shared" si="203"/>
        <v>138</v>
      </c>
      <c r="AU139"/>
      <c r="AV139"/>
      <c r="AW139"/>
      <c r="AX139" s="237">
        <v>20</v>
      </c>
    </row>
    <row r="140" spans="1:50" s="98" customFormat="1" ht="15" customHeight="1" x14ac:dyDescent="0.25">
      <c r="A140" s="177" t="str">
        <f t="shared" si="195"/>
        <v>205000883P</v>
      </c>
      <c r="B140" s="177">
        <v>205000883</v>
      </c>
      <c r="C140" s="177" t="str">
        <f t="shared" ca="1" si="204"/>
        <v>Kit, ACQUITY CM-A, 4x50mm Column</v>
      </c>
      <c r="D140" s="177" t="str">
        <f t="shared" ca="1" si="205"/>
        <v>MIL (US31)</v>
      </c>
      <c r="E140" s="97"/>
      <c r="F140" s="177" t="str">
        <f t="shared" ca="1" si="206"/>
        <v>LC</v>
      </c>
      <c r="G140" s="177" t="str">
        <f t="shared" ca="1" si="210"/>
        <v>H Class</v>
      </c>
      <c r="H140" s="177" t="str">
        <f t="shared" ca="1" si="207"/>
        <v>Kits</v>
      </c>
      <c r="I140" s="201">
        <f t="shared" ca="1" si="208"/>
        <v>1236.9000000000001</v>
      </c>
      <c r="J140" s="100" t="str">
        <f t="shared" ca="1" si="209"/>
        <v>Vicky Allen</v>
      </c>
      <c r="K140" s="142" t="s">
        <v>6</v>
      </c>
      <c r="L140" s="103"/>
      <c r="M140" s="103"/>
      <c r="N140" s="103"/>
      <c r="O140" s="103"/>
      <c r="P140" s="102"/>
      <c r="Q140" s="103"/>
      <c r="R140" s="103"/>
      <c r="S140" s="103"/>
      <c r="T140" s="103"/>
      <c r="U140" s="102"/>
      <c r="V140" s="104"/>
      <c r="W140" s="104"/>
      <c r="X140" s="104"/>
      <c r="Y140" s="126">
        <v>48</v>
      </c>
      <c r="Z140" s="101">
        <v>48</v>
      </c>
      <c r="AA140" s="126">
        <v>0</v>
      </c>
      <c r="AB140" s="126">
        <v>0</v>
      </c>
      <c r="AC140" s="126">
        <v>0</v>
      </c>
      <c r="AD140" s="126">
        <v>0</v>
      </c>
      <c r="AE140" s="121">
        <v>0</v>
      </c>
      <c r="AF140" s="122">
        <v>0</v>
      </c>
      <c r="AG140" s="122">
        <v>8</v>
      </c>
      <c r="AH140" s="122">
        <v>0</v>
      </c>
      <c r="AI140" s="122">
        <v>0</v>
      </c>
      <c r="AJ140" s="121">
        <f t="shared" si="171"/>
        <v>8</v>
      </c>
      <c r="AK140" s="122">
        <v>0</v>
      </c>
      <c r="AL140" s="122">
        <v>0</v>
      </c>
      <c r="AM140" s="122">
        <v>0</v>
      </c>
      <c r="AN140" s="122">
        <v>0</v>
      </c>
      <c r="AO140" s="121">
        <f t="shared" si="180"/>
        <v>0</v>
      </c>
      <c r="AP140" s="122">
        <v>0</v>
      </c>
      <c r="AQ140" s="122">
        <v>0</v>
      </c>
      <c r="AR140" s="122">
        <v>0</v>
      </c>
      <c r="AS140" s="122">
        <v>0</v>
      </c>
      <c r="AT140" s="121">
        <f t="shared" si="203"/>
        <v>0</v>
      </c>
      <c r="AU140"/>
      <c r="AV140"/>
      <c r="AW140"/>
    </row>
    <row r="141" spans="1:50" s="98" customFormat="1" ht="15" customHeight="1" x14ac:dyDescent="0.25">
      <c r="A141" s="175" t="str">
        <f t="shared" si="195"/>
        <v>205000894P</v>
      </c>
      <c r="B141" s="175">
        <v>205000894</v>
      </c>
      <c r="C141" s="177" t="str">
        <f t="shared" ca="1" si="204"/>
        <v>ACQ. I-Class APH, SS, 12.5 LG, .003 ID</v>
      </c>
      <c r="D141" s="177" t="str">
        <f t="shared" ca="1" si="205"/>
        <v>MIL (US31)</v>
      </c>
      <c r="E141" s="101"/>
      <c r="F141" s="177" t="str">
        <f t="shared" ca="1" si="206"/>
        <v>LC</v>
      </c>
      <c r="G141" s="177" t="str">
        <f t="shared" ca="1" si="210"/>
        <v>I-Class</v>
      </c>
      <c r="H141" s="177" t="str">
        <f t="shared" ca="1" si="207"/>
        <v>Kits</v>
      </c>
      <c r="I141" s="201">
        <f t="shared" ca="1" si="208"/>
        <v>260.14</v>
      </c>
      <c r="J141" s="100" t="str">
        <f t="shared" ca="1" si="209"/>
        <v>Linda Trautwein</v>
      </c>
      <c r="K141" s="142" t="s">
        <v>6</v>
      </c>
      <c r="L141" s="103"/>
      <c r="M141" s="103"/>
      <c r="N141" s="103"/>
      <c r="O141" s="103"/>
      <c r="P141" s="102"/>
      <c r="Q141" s="103"/>
      <c r="R141" s="103"/>
      <c r="S141" s="103"/>
      <c r="T141" s="103"/>
      <c r="U141" s="102"/>
      <c r="V141" s="104"/>
      <c r="W141" s="104"/>
      <c r="X141" s="104"/>
      <c r="Y141" s="126">
        <v>130</v>
      </c>
      <c r="Z141" s="101">
        <v>130</v>
      </c>
      <c r="AA141" s="126">
        <v>187</v>
      </c>
      <c r="AB141" s="126">
        <v>150</v>
      </c>
      <c r="AC141" s="126">
        <v>170</v>
      </c>
      <c r="AD141" s="126">
        <v>240</v>
      </c>
      <c r="AE141" s="121">
        <v>747</v>
      </c>
      <c r="AF141" s="122">
        <v>411</v>
      </c>
      <c r="AG141" s="122">
        <v>310</v>
      </c>
      <c r="AH141" s="126">
        <v>270</v>
      </c>
      <c r="AI141" s="122">
        <v>220</v>
      </c>
      <c r="AJ141" s="121">
        <f t="shared" si="171"/>
        <v>1211</v>
      </c>
      <c r="AK141" s="122">
        <v>220</v>
      </c>
      <c r="AL141" s="122">
        <v>260</v>
      </c>
      <c r="AM141" s="122">
        <v>220</v>
      </c>
      <c r="AN141" s="122">
        <v>260</v>
      </c>
      <c r="AO141" s="121">
        <f t="shared" si="180"/>
        <v>960</v>
      </c>
      <c r="AP141" s="122">
        <v>220</v>
      </c>
      <c r="AQ141" s="122">
        <v>230</v>
      </c>
      <c r="AR141" s="122">
        <v>0</v>
      </c>
      <c r="AS141" s="122">
        <v>0</v>
      </c>
      <c r="AT141" s="121">
        <f t="shared" si="203"/>
        <v>450</v>
      </c>
      <c r="AU141"/>
      <c r="AV141"/>
      <c r="AW141"/>
      <c r="AX141" s="237">
        <v>20</v>
      </c>
    </row>
    <row r="142" spans="1:50" s="98" customFormat="1" ht="15" customHeight="1" x14ac:dyDescent="0.25">
      <c r="A142" s="175" t="str">
        <f t="shared" si="195"/>
        <v>205000895P</v>
      </c>
      <c r="B142" s="175">
        <v>205000895</v>
      </c>
      <c r="C142" s="177" t="str">
        <f t="shared" ref="C142:C146" ca="1" si="211">VLOOKUP($B142,AcceptedPlanRange,2,0)</f>
        <v>Kit, ACQ.UPLC I-Class PDA Tubing Sgl DT</v>
      </c>
      <c r="D142" s="177" t="str">
        <f t="shared" ref="D142:D146" ca="1" si="212">VLOOKUP($B142,AcceptedPlanRange,3,0)</f>
        <v>MIL (US31)</v>
      </c>
      <c r="E142" s="101"/>
      <c r="F142" s="177" t="str">
        <f t="shared" ref="F142:F146" ca="1" si="213">VLOOKUP($B142,AcceptedPlanRange,4,0)</f>
        <v>LC</v>
      </c>
      <c r="G142" s="177" t="str">
        <f t="shared" ref="G142:G146" ca="1" si="214">VLOOKUP($B142,AcceptedPlanRange,5,0)</f>
        <v>I-Class</v>
      </c>
      <c r="H142" s="177" t="str">
        <f t="shared" ref="H142:H146" ca="1" si="215">VLOOKUP($B142,AcceptedPlanRange,6,0)</f>
        <v>Kits</v>
      </c>
      <c r="I142" s="201">
        <f t="shared" ref="I142:I146" ca="1" si="216">VLOOKUP($B142,AcceptedPlanRange,7,0)</f>
        <v>50.45</v>
      </c>
      <c r="J142" s="100" t="str">
        <f t="shared" ref="J142:J146" ca="1" si="217">VLOOKUP($B142,AcceptedPlanRange,8,0)</f>
        <v>Linda Trautwein</v>
      </c>
      <c r="K142" s="142" t="s">
        <v>6</v>
      </c>
      <c r="L142" s="103"/>
      <c r="M142" s="103"/>
      <c r="N142" s="103"/>
      <c r="O142" s="103"/>
      <c r="P142" s="102"/>
      <c r="Q142" s="103"/>
      <c r="R142" s="103"/>
      <c r="S142" s="103"/>
      <c r="T142" s="103"/>
      <c r="U142" s="102"/>
      <c r="V142" s="104"/>
      <c r="W142" s="104"/>
      <c r="X142" s="104"/>
      <c r="Y142" s="126">
        <v>50</v>
      </c>
      <c r="Z142" s="101">
        <v>50</v>
      </c>
      <c r="AA142" s="126">
        <v>58</v>
      </c>
      <c r="AB142" s="126">
        <v>5</v>
      </c>
      <c r="AC142" s="126">
        <v>0</v>
      </c>
      <c r="AD142" s="126">
        <v>0</v>
      </c>
      <c r="AE142" s="121">
        <v>63</v>
      </c>
      <c r="AF142" s="122">
        <v>5</v>
      </c>
      <c r="AG142" s="122">
        <v>36</v>
      </c>
      <c r="AH142" s="126">
        <v>40</v>
      </c>
      <c r="AI142" s="122">
        <v>35</v>
      </c>
      <c r="AJ142" s="121">
        <f t="shared" si="171"/>
        <v>116</v>
      </c>
      <c r="AK142" s="122">
        <v>50</v>
      </c>
      <c r="AL142" s="122">
        <v>50</v>
      </c>
      <c r="AM142" s="122">
        <v>45</v>
      </c>
      <c r="AN142" s="122">
        <v>55</v>
      </c>
      <c r="AO142" s="121">
        <f t="shared" si="180"/>
        <v>200</v>
      </c>
      <c r="AP142" s="122">
        <v>45</v>
      </c>
      <c r="AQ142" s="122">
        <v>50</v>
      </c>
      <c r="AR142" s="122">
        <v>0</v>
      </c>
      <c r="AS142" s="122">
        <v>0</v>
      </c>
      <c r="AT142" s="121">
        <f t="shared" si="203"/>
        <v>95</v>
      </c>
      <c r="AU142"/>
      <c r="AV142"/>
      <c r="AW142"/>
    </row>
    <row r="143" spans="1:50" s="98" customFormat="1" ht="15" customHeight="1" x14ac:dyDescent="0.25">
      <c r="A143" s="175" t="str">
        <f t="shared" si="195"/>
        <v>205000896P</v>
      </c>
      <c r="B143" s="175">
        <v>205000896</v>
      </c>
      <c r="C143" s="177" t="str">
        <f t="shared" ca="1" si="211"/>
        <v>Kit, ACQ.UPLC I-Class TUV Tubing Sgl DT</v>
      </c>
      <c r="D143" s="177" t="str">
        <f t="shared" ca="1" si="212"/>
        <v>MIL (US31)</v>
      </c>
      <c r="E143" s="101"/>
      <c r="F143" s="177" t="str">
        <f t="shared" ca="1" si="213"/>
        <v>LC</v>
      </c>
      <c r="G143" s="177" t="str">
        <f t="shared" ca="1" si="214"/>
        <v>I-Class</v>
      </c>
      <c r="H143" s="177" t="str">
        <f t="shared" ca="1" si="215"/>
        <v>Kits</v>
      </c>
      <c r="I143" s="201">
        <f t="shared" ca="1" si="216"/>
        <v>52.56</v>
      </c>
      <c r="J143" s="100" t="str">
        <f t="shared" ca="1" si="217"/>
        <v>Linda Trautwein</v>
      </c>
      <c r="K143" s="142" t="s">
        <v>6</v>
      </c>
      <c r="L143" s="103"/>
      <c r="M143" s="103"/>
      <c r="N143" s="103"/>
      <c r="O143" s="103"/>
      <c r="P143" s="102"/>
      <c r="Q143" s="103"/>
      <c r="R143" s="103"/>
      <c r="S143" s="103"/>
      <c r="T143" s="103"/>
      <c r="U143" s="102"/>
      <c r="V143" s="104"/>
      <c r="W143" s="104"/>
      <c r="X143" s="104"/>
      <c r="Y143" s="126">
        <v>70</v>
      </c>
      <c r="Z143" s="101">
        <v>70</v>
      </c>
      <c r="AA143" s="126">
        <v>0</v>
      </c>
      <c r="AB143" s="126">
        <v>10</v>
      </c>
      <c r="AC143" s="126">
        <v>0</v>
      </c>
      <c r="AD143" s="126">
        <v>0</v>
      </c>
      <c r="AE143" s="121">
        <v>10</v>
      </c>
      <c r="AF143" s="122">
        <v>0</v>
      </c>
      <c r="AG143" s="122">
        <v>0</v>
      </c>
      <c r="AH143" s="126">
        <v>10</v>
      </c>
      <c r="AI143" s="122">
        <v>5</v>
      </c>
      <c r="AJ143" s="121">
        <f t="shared" si="171"/>
        <v>15</v>
      </c>
      <c r="AK143" s="122">
        <v>20</v>
      </c>
      <c r="AL143" s="122">
        <v>20</v>
      </c>
      <c r="AM143" s="122">
        <v>20</v>
      </c>
      <c r="AN143" s="122">
        <v>25</v>
      </c>
      <c r="AO143" s="121">
        <f t="shared" si="180"/>
        <v>85</v>
      </c>
      <c r="AP143" s="122">
        <v>20</v>
      </c>
      <c r="AQ143" s="122">
        <v>21</v>
      </c>
      <c r="AR143" s="122">
        <v>0</v>
      </c>
      <c r="AS143" s="122">
        <v>0</v>
      </c>
      <c r="AT143" s="121">
        <f t="shared" si="203"/>
        <v>41</v>
      </c>
      <c r="AU143"/>
      <c r="AV143"/>
      <c r="AW143"/>
    </row>
    <row r="144" spans="1:50" s="98" customFormat="1" ht="15" customHeight="1" x14ac:dyDescent="0.25">
      <c r="A144" s="175" t="str">
        <f t="shared" si="195"/>
        <v>205000898P</v>
      </c>
      <c r="B144" s="175">
        <v>205000898</v>
      </c>
      <c r="C144" s="177" t="str">
        <f t="shared" ca="1" si="211"/>
        <v>Kit, ACQ. UPLC I-Class CM-A Tubing 2 Col</v>
      </c>
      <c r="D144" s="177" t="str">
        <f t="shared" ca="1" si="212"/>
        <v>MIL (US31)</v>
      </c>
      <c r="E144" s="101"/>
      <c r="F144" s="177" t="str">
        <f t="shared" ca="1" si="213"/>
        <v>LC</v>
      </c>
      <c r="G144" s="177" t="str">
        <f t="shared" ca="1" si="214"/>
        <v>I-Class</v>
      </c>
      <c r="H144" s="177" t="str">
        <f t="shared" ca="1" si="215"/>
        <v>Kits</v>
      </c>
      <c r="I144" s="201">
        <f t="shared" ca="1" si="216"/>
        <v>952.09</v>
      </c>
      <c r="J144" s="100" t="str">
        <f t="shared" ca="1" si="217"/>
        <v>Linda Trautwein</v>
      </c>
      <c r="K144" s="142" t="s">
        <v>6</v>
      </c>
      <c r="L144" s="103"/>
      <c r="M144" s="103"/>
      <c r="N144" s="103"/>
      <c r="O144" s="103"/>
      <c r="P144" s="102"/>
      <c r="Q144" s="103"/>
      <c r="R144" s="103"/>
      <c r="S144" s="103"/>
      <c r="T144" s="103"/>
      <c r="U144" s="102"/>
      <c r="V144" s="104"/>
      <c r="W144" s="104"/>
      <c r="X144" s="104"/>
      <c r="Y144" s="126">
        <v>50</v>
      </c>
      <c r="Z144" s="101">
        <v>50</v>
      </c>
      <c r="AA144" s="126">
        <v>50</v>
      </c>
      <c r="AB144" s="126">
        <v>5</v>
      </c>
      <c r="AC144" s="126">
        <v>110</v>
      </c>
      <c r="AD144" s="126">
        <v>75</v>
      </c>
      <c r="AE144" s="121">
        <v>240</v>
      </c>
      <c r="AF144" s="122">
        <v>65</v>
      </c>
      <c r="AG144" s="122">
        <v>115</v>
      </c>
      <c r="AH144" s="126">
        <v>95</v>
      </c>
      <c r="AI144" s="122">
        <v>50</v>
      </c>
      <c r="AJ144" s="121">
        <f t="shared" si="171"/>
        <v>325</v>
      </c>
      <c r="AK144" s="122">
        <v>80</v>
      </c>
      <c r="AL144" s="122">
        <v>80</v>
      </c>
      <c r="AM144" s="122">
        <v>80</v>
      </c>
      <c r="AN144" s="122">
        <v>90</v>
      </c>
      <c r="AO144" s="121">
        <f t="shared" si="180"/>
        <v>330</v>
      </c>
      <c r="AP144" s="122">
        <v>80</v>
      </c>
      <c r="AQ144" s="122">
        <v>75</v>
      </c>
      <c r="AR144" s="122">
        <v>0</v>
      </c>
      <c r="AS144" s="122">
        <v>0</v>
      </c>
      <c r="AT144" s="121">
        <f t="shared" si="203"/>
        <v>155</v>
      </c>
      <c r="AU144"/>
      <c r="AV144"/>
      <c r="AW144"/>
      <c r="AX144" s="237">
        <v>20</v>
      </c>
    </row>
    <row r="145" spans="1:50" s="98" customFormat="1" ht="15" hidden="1" customHeight="1" x14ac:dyDescent="0.25">
      <c r="A145" s="116" t="str">
        <f t="shared" si="195"/>
        <v>205000986P</v>
      </c>
      <c r="B145" s="177">
        <v>205000986</v>
      </c>
      <c r="C145" s="177" t="str">
        <f t="shared" ca="1" si="211"/>
        <v>Kit, ACQUITY UPC2 CM-A 2 Column Tubing</v>
      </c>
      <c r="D145" s="177" t="str">
        <f t="shared" ca="1" si="212"/>
        <v>MIL (US31)</v>
      </c>
      <c r="E145" s="97"/>
      <c r="F145" s="177" t="str">
        <f t="shared" ca="1" si="213"/>
        <v>Purification</v>
      </c>
      <c r="G145" s="177" t="str">
        <f t="shared" ca="1" si="214"/>
        <v>UPC2</v>
      </c>
      <c r="H145" s="177" t="str">
        <f t="shared" ca="1" si="215"/>
        <v>Kits</v>
      </c>
      <c r="I145" s="201">
        <f t="shared" ca="1" si="216"/>
        <v>956.98</v>
      </c>
      <c r="J145" s="100" t="str">
        <f t="shared" ca="1" si="217"/>
        <v>Sharon Bibbo</v>
      </c>
      <c r="K145" s="142" t="s">
        <v>6</v>
      </c>
      <c r="L145" s="103"/>
      <c r="M145" s="103"/>
      <c r="N145" s="103"/>
      <c r="O145" s="103"/>
      <c r="P145" s="102"/>
      <c r="Q145" s="103"/>
      <c r="R145" s="103"/>
      <c r="S145" s="103"/>
      <c r="T145" s="103"/>
      <c r="U145" s="102"/>
      <c r="V145" s="103"/>
      <c r="W145" s="103"/>
      <c r="X145" s="103"/>
      <c r="Y145" s="126"/>
      <c r="Z145" s="101">
        <v>0</v>
      </c>
      <c r="AA145" s="126">
        <v>31</v>
      </c>
      <c r="AB145" s="126">
        <v>90</v>
      </c>
      <c r="AC145" s="126">
        <v>105</v>
      </c>
      <c r="AD145" s="126">
        <v>15</v>
      </c>
      <c r="AE145" s="121">
        <v>241</v>
      </c>
      <c r="AF145" s="122">
        <v>13</v>
      </c>
      <c r="AG145" s="122">
        <v>90</v>
      </c>
      <c r="AH145" s="122">
        <v>50</v>
      </c>
      <c r="AI145" s="122">
        <v>45</v>
      </c>
      <c r="AJ145" s="121">
        <f t="shared" si="171"/>
        <v>0</v>
      </c>
      <c r="AK145" s="122">
        <v>50</v>
      </c>
      <c r="AL145" s="122">
        <v>50</v>
      </c>
      <c r="AM145" s="122">
        <v>54</v>
      </c>
      <c r="AN145" s="122">
        <v>60</v>
      </c>
      <c r="AO145" s="121">
        <f t="shared" si="180"/>
        <v>0</v>
      </c>
      <c r="AP145" s="122">
        <v>49</v>
      </c>
      <c r="AQ145" s="122">
        <v>0</v>
      </c>
      <c r="AR145" s="122">
        <v>0</v>
      </c>
      <c r="AS145" s="122">
        <v>0</v>
      </c>
      <c r="AT145" s="121">
        <f t="shared" si="203"/>
        <v>0</v>
      </c>
      <c r="AU145"/>
      <c r="AV145"/>
      <c r="AW145"/>
      <c r="AX145" s="237"/>
    </row>
    <row r="146" spans="1:50" s="98" customFormat="1" ht="15" hidden="1" customHeight="1" x14ac:dyDescent="0.25">
      <c r="A146" s="116" t="str">
        <f t="shared" si="195"/>
        <v>205000999P</v>
      </c>
      <c r="B146" s="177">
        <v>205000999</v>
      </c>
      <c r="C146" s="177" t="str">
        <f t="shared" ca="1" si="211"/>
        <v>Kit, ACQUITY UPC2 CM-A 4 Column Tubing</v>
      </c>
      <c r="D146" s="177" t="str">
        <f t="shared" ca="1" si="212"/>
        <v>MIL (US31)</v>
      </c>
      <c r="E146" s="97"/>
      <c r="F146" s="177" t="str">
        <f t="shared" ca="1" si="213"/>
        <v>Purification</v>
      </c>
      <c r="G146" s="177" t="str">
        <f t="shared" ca="1" si="214"/>
        <v>UPC2</v>
      </c>
      <c r="H146" s="177" t="str">
        <f t="shared" ca="1" si="215"/>
        <v>Kits</v>
      </c>
      <c r="I146" s="201">
        <f t="shared" ca="1" si="216"/>
        <v>838.82</v>
      </c>
      <c r="J146" s="100" t="str">
        <f t="shared" ca="1" si="217"/>
        <v>Sharon Bibbo</v>
      </c>
      <c r="K146" s="142" t="s">
        <v>6</v>
      </c>
      <c r="L146" s="103"/>
      <c r="M146" s="103"/>
      <c r="N146" s="103"/>
      <c r="O146" s="103"/>
      <c r="P146" s="102"/>
      <c r="Q146" s="103"/>
      <c r="R146" s="103"/>
      <c r="S146" s="103"/>
      <c r="T146" s="103"/>
      <c r="U146" s="102"/>
      <c r="V146" s="103"/>
      <c r="W146" s="103"/>
      <c r="X146" s="103"/>
      <c r="Y146" s="126"/>
      <c r="Z146" s="101">
        <v>0</v>
      </c>
      <c r="AA146" s="126">
        <v>12</v>
      </c>
      <c r="AB146" s="126">
        <v>65</v>
      </c>
      <c r="AC146" s="126">
        <v>75</v>
      </c>
      <c r="AD146" s="126">
        <v>7</v>
      </c>
      <c r="AE146" s="121">
        <v>159</v>
      </c>
      <c r="AF146" s="122">
        <v>10</v>
      </c>
      <c r="AG146" s="122">
        <v>0</v>
      </c>
      <c r="AH146" s="122">
        <v>10</v>
      </c>
      <c r="AI146" s="122">
        <v>20</v>
      </c>
      <c r="AJ146" s="121">
        <f t="shared" si="171"/>
        <v>0</v>
      </c>
      <c r="AK146" s="122">
        <v>25</v>
      </c>
      <c r="AL146" s="122">
        <v>25</v>
      </c>
      <c r="AM146" s="122">
        <v>26</v>
      </c>
      <c r="AN146" s="122">
        <v>35</v>
      </c>
      <c r="AO146" s="121">
        <f t="shared" si="180"/>
        <v>0</v>
      </c>
      <c r="AP146" s="122">
        <v>20</v>
      </c>
      <c r="AQ146" s="122">
        <v>0</v>
      </c>
      <c r="AR146" s="122">
        <v>0</v>
      </c>
      <c r="AS146" s="122">
        <v>0</v>
      </c>
      <c r="AT146" s="121">
        <f t="shared" si="203"/>
        <v>0</v>
      </c>
      <c r="AU146"/>
      <c r="AV146"/>
      <c r="AW146"/>
      <c r="AX146" s="237"/>
    </row>
    <row r="147" spans="1:50" s="98" customFormat="1" ht="15" hidden="1" customHeight="1" x14ac:dyDescent="0.25">
      <c r="A147" s="116" t="str">
        <f t="shared" si="195"/>
        <v>205001001P</v>
      </c>
      <c r="B147" s="177">
        <v>205001001</v>
      </c>
      <c r="C147" s="177" t="str">
        <f t="shared" ref="C147:C151" ca="1" si="218">VLOOKUP($B147,AcceptedPlanRange,2,0)</f>
        <v>Kit, ACQUITY UPC2 CM-A 6 Column Tubing</v>
      </c>
      <c r="D147" s="177" t="str">
        <f t="shared" ref="D147:D151" ca="1" si="219">VLOOKUP($B147,AcceptedPlanRange,3,0)</f>
        <v>MIL (US31)</v>
      </c>
      <c r="E147" s="97"/>
      <c r="F147" s="177" t="str">
        <f t="shared" ref="F147:F151" ca="1" si="220">VLOOKUP($B147,AcceptedPlanRange,4,0)</f>
        <v>Purification</v>
      </c>
      <c r="G147" s="177" t="str">
        <f t="shared" ref="G147:G151" ca="1" si="221">VLOOKUP($B147,AcceptedPlanRange,5,0)</f>
        <v>UPC2</v>
      </c>
      <c r="H147" s="177" t="str">
        <f t="shared" ref="H147:H151" ca="1" si="222">VLOOKUP($B147,AcceptedPlanRange,6,0)</f>
        <v>Kits</v>
      </c>
      <c r="I147" s="201">
        <f t="shared" ref="I147:I151" ca="1" si="223">VLOOKUP($B147,AcceptedPlanRange,7,0)</f>
        <v>881.32</v>
      </c>
      <c r="J147" s="100" t="str">
        <f t="shared" ref="J147:J151" ca="1" si="224">VLOOKUP($B147,AcceptedPlanRange,8,0)</f>
        <v>Sharon Bibbo</v>
      </c>
      <c r="K147" s="142" t="s">
        <v>6</v>
      </c>
      <c r="L147" s="103"/>
      <c r="M147" s="103"/>
      <c r="N147" s="103"/>
      <c r="O147" s="103"/>
      <c r="P147" s="102"/>
      <c r="Q147" s="103"/>
      <c r="R147" s="103"/>
      <c r="S147" s="103"/>
      <c r="T147" s="103"/>
      <c r="U147" s="102"/>
      <c r="V147" s="103"/>
      <c r="W147" s="103"/>
      <c r="X147" s="103"/>
      <c r="Y147" s="126"/>
      <c r="Z147" s="101">
        <v>0</v>
      </c>
      <c r="AA147" s="126">
        <v>11</v>
      </c>
      <c r="AB147" s="126">
        <v>61</v>
      </c>
      <c r="AC147" s="126">
        <v>67</v>
      </c>
      <c r="AD147" s="126">
        <v>0</v>
      </c>
      <c r="AE147" s="121">
        <v>139</v>
      </c>
      <c r="AF147" s="122">
        <v>13</v>
      </c>
      <c r="AG147" s="122">
        <v>0</v>
      </c>
      <c r="AH147" s="122">
        <v>0</v>
      </c>
      <c r="AI147" s="122">
        <v>0</v>
      </c>
      <c r="AJ147" s="121">
        <f t="shared" si="171"/>
        <v>0</v>
      </c>
      <c r="AK147" s="122">
        <v>0</v>
      </c>
      <c r="AL147" s="122">
        <v>0</v>
      </c>
      <c r="AM147" s="122">
        <v>4</v>
      </c>
      <c r="AN147" s="122">
        <v>4</v>
      </c>
      <c r="AO147" s="121">
        <f t="shared" si="180"/>
        <v>0</v>
      </c>
      <c r="AP147" s="122">
        <v>9</v>
      </c>
      <c r="AQ147" s="122">
        <v>0</v>
      </c>
      <c r="AR147" s="122">
        <v>0</v>
      </c>
      <c r="AS147" s="122">
        <v>0</v>
      </c>
      <c r="AT147" s="121">
        <f t="shared" si="203"/>
        <v>0</v>
      </c>
      <c r="AU147"/>
      <c r="AV147"/>
      <c r="AW147"/>
    </row>
    <row r="148" spans="1:50" s="98" customFormat="1" ht="15" hidden="1" customHeight="1" x14ac:dyDescent="0.25">
      <c r="A148" s="116" t="str">
        <f t="shared" si="195"/>
        <v>205001044P</v>
      </c>
      <c r="B148" s="177">
        <v>205001044</v>
      </c>
      <c r="C148" s="177" t="str">
        <f t="shared" ca="1" si="218"/>
        <v>Kit, TUBE, SS/AU, .007 ID X 14.50 LG T7</v>
      </c>
      <c r="D148" s="177" t="str">
        <f t="shared" ca="1" si="219"/>
        <v>MIL (US31)</v>
      </c>
      <c r="E148" s="97"/>
      <c r="F148" s="177" t="str">
        <f t="shared" ca="1" si="220"/>
        <v>Purification</v>
      </c>
      <c r="G148" s="177" t="str">
        <f t="shared" ca="1" si="221"/>
        <v>UPC2</v>
      </c>
      <c r="H148" s="177" t="str">
        <f t="shared" ca="1" si="222"/>
        <v>Kits</v>
      </c>
      <c r="I148" s="201">
        <f t="shared" ca="1" si="223"/>
        <v>91.73</v>
      </c>
      <c r="J148" s="100" t="str">
        <f t="shared" ca="1" si="224"/>
        <v>Sharon Bibbo</v>
      </c>
      <c r="K148" s="142" t="s">
        <v>6</v>
      </c>
      <c r="L148" s="103"/>
      <c r="M148" s="103"/>
      <c r="N148" s="103"/>
      <c r="O148" s="103"/>
      <c r="P148" s="102"/>
      <c r="Q148" s="103"/>
      <c r="R148" s="103"/>
      <c r="S148" s="103"/>
      <c r="T148" s="103"/>
      <c r="U148" s="102"/>
      <c r="V148" s="103"/>
      <c r="W148" s="103"/>
      <c r="X148" s="103"/>
      <c r="Y148" s="126"/>
      <c r="Z148" s="101">
        <v>0</v>
      </c>
      <c r="AA148" s="126">
        <v>15</v>
      </c>
      <c r="AB148" s="126">
        <v>28</v>
      </c>
      <c r="AC148" s="126">
        <v>50</v>
      </c>
      <c r="AD148" s="126">
        <v>5</v>
      </c>
      <c r="AE148" s="121">
        <v>98</v>
      </c>
      <c r="AF148" s="122">
        <v>45</v>
      </c>
      <c r="AG148" s="122">
        <v>75</v>
      </c>
      <c r="AH148" s="122">
        <v>30</v>
      </c>
      <c r="AI148" s="122">
        <v>20</v>
      </c>
      <c r="AJ148" s="121">
        <f t="shared" ref="AJ148:AJ179" si="225">SUBTOTAL(9,AF148:AI148)</f>
        <v>0</v>
      </c>
      <c r="AK148" s="122">
        <v>30</v>
      </c>
      <c r="AL148" s="122">
        <v>30</v>
      </c>
      <c r="AM148" s="122">
        <v>35</v>
      </c>
      <c r="AN148" s="122">
        <v>60</v>
      </c>
      <c r="AO148" s="121">
        <f t="shared" si="180"/>
        <v>0</v>
      </c>
      <c r="AP148" s="122">
        <v>33</v>
      </c>
      <c r="AQ148" s="122">
        <v>0</v>
      </c>
      <c r="AR148" s="122">
        <v>0</v>
      </c>
      <c r="AS148" s="122">
        <v>0</v>
      </c>
      <c r="AT148" s="121">
        <f t="shared" si="203"/>
        <v>0</v>
      </c>
      <c r="AU148"/>
      <c r="AV148"/>
      <c r="AW148"/>
      <c r="AX148" s="237"/>
    </row>
    <row r="149" spans="1:50" s="98" customFormat="1" ht="15" hidden="1" customHeight="1" x14ac:dyDescent="0.25">
      <c r="A149" s="116" t="str">
        <f t="shared" si="195"/>
        <v>205001045P</v>
      </c>
      <c r="B149" s="177">
        <v>205001045</v>
      </c>
      <c r="C149" s="177" t="str">
        <f t="shared" ca="1" si="218"/>
        <v>Kit, TUBE, SS/AU, .007 ID X 26.00 LG T7</v>
      </c>
      <c r="D149" s="177" t="str">
        <f t="shared" ca="1" si="219"/>
        <v>MIL (US31)</v>
      </c>
      <c r="E149" s="97"/>
      <c r="F149" s="177" t="str">
        <f t="shared" ca="1" si="220"/>
        <v>Purification</v>
      </c>
      <c r="G149" s="177" t="str">
        <f t="shared" ca="1" si="221"/>
        <v>UPC2</v>
      </c>
      <c r="H149" s="177" t="str">
        <f t="shared" ca="1" si="222"/>
        <v>Kits</v>
      </c>
      <c r="I149" s="201">
        <f t="shared" ca="1" si="223"/>
        <v>108.8</v>
      </c>
      <c r="J149" s="100" t="str">
        <f t="shared" ca="1" si="224"/>
        <v>Sharon Bibbo</v>
      </c>
      <c r="K149" s="142" t="s">
        <v>6</v>
      </c>
      <c r="L149" s="103"/>
      <c r="M149" s="103"/>
      <c r="N149" s="103"/>
      <c r="O149" s="103"/>
      <c r="P149" s="102"/>
      <c r="Q149" s="103"/>
      <c r="R149" s="103"/>
      <c r="S149" s="103"/>
      <c r="T149" s="103"/>
      <c r="U149" s="102"/>
      <c r="V149" s="103"/>
      <c r="W149" s="103"/>
      <c r="X149" s="103"/>
      <c r="Y149" s="126"/>
      <c r="Z149" s="101">
        <v>0</v>
      </c>
      <c r="AA149" s="126">
        <v>4</v>
      </c>
      <c r="AB149" s="126">
        <v>35</v>
      </c>
      <c r="AC149" s="126">
        <v>25</v>
      </c>
      <c r="AD149" s="126">
        <v>3</v>
      </c>
      <c r="AE149" s="121">
        <v>67</v>
      </c>
      <c r="AF149" s="122">
        <v>9</v>
      </c>
      <c r="AG149" s="122">
        <v>8</v>
      </c>
      <c r="AH149" s="122">
        <v>23</v>
      </c>
      <c r="AI149" s="122">
        <v>14</v>
      </c>
      <c r="AJ149" s="121">
        <f t="shared" si="225"/>
        <v>0</v>
      </c>
      <c r="AK149" s="122">
        <v>10</v>
      </c>
      <c r="AL149" s="122">
        <v>10</v>
      </c>
      <c r="AM149" s="122">
        <v>10</v>
      </c>
      <c r="AN149" s="122">
        <v>15</v>
      </c>
      <c r="AO149" s="121">
        <f t="shared" si="180"/>
        <v>0</v>
      </c>
      <c r="AP149" s="122">
        <v>12</v>
      </c>
      <c r="AQ149" s="122">
        <v>0</v>
      </c>
      <c r="AR149" s="122">
        <v>0</v>
      </c>
      <c r="AS149" s="122">
        <v>0</v>
      </c>
      <c r="AT149" s="121">
        <f t="shared" si="203"/>
        <v>0</v>
      </c>
      <c r="AU149"/>
      <c r="AV149"/>
      <c r="AW149"/>
      <c r="AX149" s="237"/>
    </row>
    <row r="150" spans="1:50" s="98" customFormat="1" ht="15" hidden="1" customHeight="1" x14ac:dyDescent="0.25">
      <c r="A150" s="116" t="str">
        <f t="shared" si="195"/>
        <v>205001046P</v>
      </c>
      <c r="B150" s="177">
        <v>205001046</v>
      </c>
      <c r="C150" s="177" t="str">
        <f t="shared" ca="1" si="218"/>
        <v>Kit, TUBE, SS/AU, .007 ID X 20.50 LG T7</v>
      </c>
      <c r="D150" s="177" t="str">
        <f t="shared" ca="1" si="219"/>
        <v>MIL (US31)</v>
      </c>
      <c r="E150" s="97"/>
      <c r="F150" s="177" t="str">
        <f t="shared" ca="1" si="220"/>
        <v>Purification</v>
      </c>
      <c r="G150" s="177" t="str">
        <f t="shared" ca="1" si="221"/>
        <v>UPC2</v>
      </c>
      <c r="H150" s="177" t="str">
        <f t="shared" ca="1" si="222"/>
        <v>Kits</v>
      </c>
      <c r="I150" s="201">
        <f t="shared" ca="1" si="223"/>
        <v>104.02</v>
      </c>
      <c r="J150" s="100" t="str">
        <f t="shared" ca="1" si="224"/>
        <v>Sharon Bibbo</v>
      </c>
      <c r="K150" s="142" t="s">
        <v>6</v>
      </c>
      <c r="L150" s="103"/>
      <c r="M150" s="103"/>
      <c r="N150" s="103"/>
      <c r="O150" s="103"/>
      <c r="P150" s="102"/>
      <c r="Q150" s="103"/>
      <c r="R150" s="103"/>
      <c r="S150" s="103"/>
      <c r="T150" s="103"/>
      <c r="U150" s="102"/>
      <c r="V150" s="103"/>
      <c r="W150" s="103"/>
      <c r="X150" s="103"/>
      <c r="Y150" s="126"/>
      <c r="Z150" s="101">
        <v>0</v>
      </c>
      <c r="AA150" s="126">
        <v>7</v>
      </c>
      <c r="AB150" s="126">
        <v>65</v>
      </c>
      <c r="AC150" s="126">
        <v>66</v>
      </c>
      <c r="AD150" s="126">
        <v>7</v>
      </c>
      <c r="AE150" s="121">
        <v>145</v>
      </c>
      <c r="AF150" s="122">
        <v>0</v>
      </c>
      <c r="AG150" s="122">
        <v>0</v>
      </c>
      <c r="AH150" s="122">
        <v>0</v>
      </c>
      <c r="AI150" s="122">
        <v>0</v>
      </c>
      <c r="AJ150" s="121">
        <f t="shared" si="225"/>
        <v>0</v>
      </c>
      <c r="AK150" s="122">
        <v>0</v>
      </c>
      <c r="AL150" s="122">
        <v>0</v>
      </c>
      <c r="AM150" s="122">
        <v>0</v>
      </c>
      <c r="AN150" s="122">
        <v>0</v>
      </c>
      <c r="AO150" s="121">
        <f t="shared" si="180"/>
        <v>0</v>
      </c>
      <c r="AP150" s="122">
        <v>0</v>
      </c>
      <c r="AQ150" s="122">
        <v>0</v>
      </c>
      <c r="AR150" s="122">
        <v>0</v>
      </c>
      <c r="AS150" s="122">
        <v>0</v>
      </c>
      <c r="AT150" s="121">
        <f t="shared" si="203"/>
        <v>0</v>
      </c>
      <c r="AU150"/>
      <c r="AV150"/>
      <c r="AW150"/>
    </row>
    <row r="151" spans="1:50" s="98" customFormat="1" ht="15" customHeight="1" x14ac:dyDescent="0.25">
      <c r="A151" s="171" t="str">
        <f t="shared" si="195"/>
        <v>205001103P</v>
      </c>
      <c r="B151" s="172">
        <v>205001103</v>
      </c>
      <c r="C151" s="177" t="str">
        <f t="shared" ca="1" si="218"/>
        <v>Kit, Multi Detector Drip Tray for APC</v>
      </c>
      <c r="D151" s="177" t="str">
        <f t="shared" ca="1" si="219"/>
        <v>MIL (US31)</v>
      </c>
      <c r="E151" s="97"/>
      <c r="F151" s="177" t="str">
        <f t="shared" ca="1" si="220"/>
        <v>LC</v>
      </c>
      <c r="G151" s="177" t="str">
        <f t="shared" ca="1" si="221"/>
        <v>APC</v>
      </c>
      <c r="H151" s="177" t="str">
        <f t="shared" ca="1" si="222"/>
        <v>Kits</v>
      </c>
      <c r="I151" s="201">
        <f t="shared" ca="1" si="223"/>
        <v>80.989999999999995</v>
      </c>
      <c r="J151" s="100" t="str">
        <f t="shared" ca="1" si="224"/>
        <v>Vicky Allen</v>
      </c>
      <c r="K151" s="142" t="s">
        <v>6</v>
      </c>
      <c r="L151" s="103"/>
      <c r="M151" s="103"/>
      <c r="N151" s="103"/>
      <c r="O151" s="103"/>
      <c r="P151" s="102"/>
      <c r="Q151" s="103"/>
      <c r="R151" s="103"/>
      <c r="S151" s="103"/>
      <c r="T151" s="103"/>
      <c r="U151" s="99"/>
      <c r="V151" s="103"/>
      <c r="W151" s="103"/>
      <c r="X151" s="103"/>
      <c r="Y151" s="126">
        <v>0</v>
      </c>
      <c r="Z151" s="101"/>
      <c r="AA151" s="126"/>
      <c r="AB151" s="126"/>
      <c r="AC151" s="126"/>
      <c r="AD151" s="126">
        <v>0</v>
      </c>
      <c r="AE151" s="121">
        <v>0</v>
      </c>
      <c r="AF151" s="122">
        <v>0</v>
      </c>
      <c r="AG151" s="122">
        <v>0</v>
      </c>
      <c r="AH151" s="122">
        <v>15</v>
      </c>
      <c r="AI151" s="122">
        <v>5</v>
      </c>
      <c r="AJ151" s="121">
        <v>0</v>
      </c>
      <c r="AK151" s="122">
        <v>0</v>
      </c>
      <c r="AL151" s="122">
        <v>0</v>
      </c>
      <c r="AM151" s="122">
        <v>6</v>
      </c>
      <c r="AN151" s="122">
        <v>6</v>
      </c>
      <c r="AO151" s="121">
        <f t="shared" si="180"/>
        <v>12</v>
      </c>
      <c r="AP151" s="122">
        <v>5</v>
      </c>
      <c r="AQ151" s="122">
        <v>6</v>
      </c>
      <c r="AR151" s="122">
        <v>0</v>
      </c>
      <c r="AS151" s="122">
        <v>0</v>
      </c>
      <c r="AT151" s="121">
        <f t="shared" si="203"/>
        <v>11</v>
      </c>
      <c r="AU151"/>
      <c r="AV151"/>
      <c r="AW151"/>
    </row>
    <row r="152" spans="1:50" s="98" customFormat="1" ht="15" customHeight="1" x14ac:dyDescent="0.25">
      <c r="A152" s="171" t="str">
        <f t="shared" si="195"/>
        <v>205001104P</v>
      </c>
      <c r="B152" s="172">
        <v>205001104</v>
      </c>
      <c r="C152" s="177" t="str">
        <f t="shared" ref="C152:C155" ca="1" si="226">VLOOKUP($B152,AcceptedPlanRange,2,0)</f>
        <v>Kit, APC TUV 5mm SS Flow Cell</v>
      </c>
      <c r="D152" s="177" t="str">
        <f t="shared" ref="D152:D155" ca="1" si="227">VLOOKUP($B152,AcceptedPlanRange,3,0)</f>
        <v>MIL (US31)</v>
      </c>
      <c r="E152" s="97"/>
      <c r="F152" s="177" t="str">
        <f t="shared" ref="F152:F155" ca="1" si="228">VLOOKUP($B152,AcceptedPlanRange,4,0)</f>
        <v>LC</v>
      </c>
      <c r="G152" s="177" t="str">
        <f t="shared" ref="G152:G155" ca="1" si="229">VLOOKUP($B152,AcceptedPlanRange,5,0)</f>
        <v>APC</v>
      </c>
      <c r="H152" s="177" t="str">
        <f t="shared" ref="H152:H155" ca="1" si="230">VLOOKUP($B152,AcceptedPlanRange,6,0)</f>
        <v>Flowcells</v>
      </c>
      <c r="I152" s="201">
        <f t="shared" ref="I152:I155" ca="1" si="231">VLOOKUP($B152,AcceptedPlanRange,7,0)</f>
        <v>509.25</v>
      </c>
      <c r="J152" s="100" t="str">
        <f t="shared" ref="J152:J155" ca="1" si="232">VLOOKUP($B152,AcceptedPlanRange,8,0)</f>
        <v>Vicky Allen</v>
      </c>
      <c r="K152" s="142" t="s">
        <v>6</v>
      </c>
      <c r="L152" s="103"/>
      <c r="M152" s="103"/>
      <c r="N152" s="103"/>
      <c r="O152" s="103"/>
      <c r="P152" s="102"/>
      <c r="Q152" s="103"/>
      <c r="R152" s="103"/>
      <c r="S152" s="103"/>
      <c r="T152" s="103"/>
      <c r="U152" s="99"/>
      <c r="V152" s="103"/>
      <c r="W152" s="103"/>
      <c r="X152" s="103"/>
      <c r="Y152" s="126">
        <v>0</v>
      </c>
      <c r="Z152" s="101"/>
      <c r="AA152" s="126"/>
      <c r="AB152" s="126"/>
      <c r="AC152" s="126"/>
      <c r="AD152" s="126">
        <v>0</v>
      </c>
      <c r="AE152" s="121">
        <v>0</v>
      </c>
      <c r="AF152" s="122">
        <v>0</v>
      </c>
      <c r="AG152" s="122">
        <v>0</v>
      </c>
      <c r="AH152" s="122">
        <v>27</v>
      </c>
      <c r="AI152" s="122">
        <v>6</v>
      </c>
      <c r="AJ152" s="121">
        <v>0</v>
      </c>
      <c r="AK152" s="122">
        <v>4</v>
      </c>
      <c r="AL152" s="122">
        <v>5</v>
      </c>
      <c r="AM152" s="122">
        <v>4</v>
      </c>
      <c r="AN152" s="122">
        <v>4</v>
      </c>
      <c r="AO152" s="121">
        <f t="shared" si="180"/>
        <v>17</v>
      </c>
      <c r="AP152" s="122">
        <v>5</v>
      </c>
      <c r="AQ152" s="122">
        <v>5</v>
      </c>
      <c r="AR152" s="122">
        <v>0</v>
      </c>
      <c r="AS152" s="122">
        <v>0</v>
      </c>
      <c r="AT152" s="121">
        <f t="shared" si="203"/>
        <v>10</v>
      </c>
      <c r="AU152"/>
      <c r="AV152"/>
      <c r="AW152"/>
    </row>
    <row r="153" spans="1:50" s="98" customFormat="1" ht="15" customHeight="1" x14ac:dyDescent="0.25">
      <c r="A153" s="100" t="str">
        <f t="shared" si="195"/>
        <v>205001136P</v>
      </c>
      <c r="B153" s="177">
        <v>205001136</v>
      </c>
      <c r="C153" s="177" t="str">
        <f t="shared" ca="1" si="226"/>
        <v>Prep Injector</v>
      </c>
      <c r="D153" s="177" t="str">
        <f t="shared" ca="1" si="227"/>
        <v>MIL (US31)</v>
      </c>
      <c r="E153" s="97"/>
      <c r="F153" s="177" t="str">
        <f t="shared" ca="1" si="228"/>
        <v>LC</v>
      </c>
      <c r="G153" s="177" t="str">
        <f t="shared" ca="1" si="229"/>
        <v>Purification</v>
      </c>
      <c r="H153" s="177" t="str">
        <f t="shared" ca="1" si="230"/>
        <v>Injectors</v>
      </c>
      <c r="I153" s="201">
        <f t="shared" ca="1" si="231"/>
        <v>1146.3699999999999</v>
      </c>
      <c r="J153" s="100" t="str">
        <f t="shared" ca="1" si="232"/>
        <v>Linda Trautwein</v>
      </c>
      <c r="K153" s="142" t="s">
        <v>6</v>
      </c>
      <c r="L153" s="103"/>
      <c r="M153" s="103"/>
      <c r="N153" s="103"/>
      <c r="O153" s="103"/>
      <c r="P153" s="102"/>
      <c r="Q153" s="103"/>
      <c r="R153" s="103"/>
      <c r="S153" s="103"/>
      <c r="T153" s="103"/>
      <c r="U153" s="99"/>
      <c r="V153" s="103">
        <v>0</v>
      </c>
      <c r="W153" s="103">
        <v>0</v>
      </c>
      <c r="X153" s="103">
        <v>0</v>
      </c>
      <c r="Y153" s="126">
        <v>0</v>
      </c>
      <c r="Z153" s="101">
        <v>0</v>
      </c>
      <c r="AA153" s="126">
        <v>0</v>
      </c>
      <c r="AB153" s="126">
        <v>0</v>
      </c>
      <c r="AC153" s="126">
        <v>0</v>
      </c>
      <c r="AD153" s="126">
        <v>0</v>
      </c>
      <c r="AE153" s="121">
        <v>0</v>
      </c>
      <c r="AF153" s="122">
        <v>0</v>
      </c>
      <c r="AG153" s="122">
        <v>0</v>
      </c>
      <c r="AH153" s="126">
        <v>41</v>
      </c>
      <c r="AI153" s="122">
        <v>14</v>
      </c>
      <c r="AJ153" s="121">
        <f t="shared" ref="AJ153:AJ184" si="233">SUBTOTAL(9,AF153:AI153)</f>
        <v>55</v>
      </c>
      <c r="AK153" s="122">
        <v>20</v>
      </c>
      <c r="AL153" s="122">
        <v>20</v>
      </c>
      <c r="AM153" s="122">
        <v>15</v>
      </c>
      <c r="AN153" s="122">
        <v>15</v>
      </c>
      <c r="AO153" s="121">
        <f t="shared" si="180"/>
        <v>70</v>
      </c>
      <c r="AP153" s="122">
        <v>12</v>
      </c>
      <c r="AQ153" s="122">
        <v>20</v>
      </c>
      <c r="AR153" s="122">
        <v>0</v>
      </c>
      <c r="AS153" s="122">
        <v>0</v>
      </c>
      <c r="AT153" s="121">
        <f t="shared" si="203"/>
        <v>32</v>
      </c>
      <c r="AU153"/>
      <c r="AV153"/>
      <c r="AW153"/>
    </row>
    <row r="154" spans="1:50" s="98" customFormat="1" ht="15" customHeight="1" x14ac:dyDescent="0.25">
      <c r="A154" s="171" t="str">
        <f t="shared" si="195"/>
        <v>205001162P</v>
      </c>
      <c r="B154" s="172">
        <v>205001162</v>
      </c>
      <c r="C154" s="177" t="str">
        <f t="shared" ca="1" si="226"/>
        <v>ACQ PDA TS Analytical Flow Cell</v>
      </c>
      <c r="D154" s="177" t="str">
        <f t="shared" ca="1" si="227"/>
        <v>MIL (US31)</v>
      </c>
      <c r="E154" s="97"/>
      <c r="F154" s="177" t="str">
        <f t="shared" ca="1" si="228"/>
        <v>LC</v>
      </c>
      <c r="G154" s="177" t="str">
        <f t="shared" ca="1" si="229"/>
        <v>APC</v>
      </c>
      <c r="H154" s="177" t="str">
        <f t="shared" ca="1" si="230"/>
        <v>Flowcells</v>
      </c>
      <c r="I154" s="201">
        <f t="shared" ca="1" si="231"/>
        <v>501.83</v>
      </c>
      <c r="J154" s="100" t="str">
        <f t="shared" ca="1" si="232"/>
        <v>Vicky Allen</v>
      </c>
      <c r="K154" s="142" t="s">
        <v>6</v>
      </c>
      <c r="L154" s="103"/>
      <c r="M154" s="103"/>
      <c r="N154" s="103"/>
      <c r="O154" s="103"/>
      <c r="P154" s="102"/>
      <c r="Q154" s="103"/>
      <c r="R154" s="103"/>
      <c r="S154" s="103"/>
      <c r="T154" s="103"/>
      <c r="U154" s="102"/>
      <c r="V154" s="104"/>
      <c r="W154" s="104"/>
      <c r="X154" s="104"/>
      <c r="Y154" s="126">
        <v>0</v>
      </c>
      <c r="Z154" s="101"/>
      <c r="AA154" s="126"/>
      <c r="AB154" s="126"/>
      <c r="AC154" s="126"/>
      <c r="AD154" s="126">
        <v>0</v>
      </c>
      <c r="AE154" s="121">
        <v>0</v>
      </c>
      <c r="AF154" s="122">
        <v>0</v>
      </c>
      <c r="AG154" s="122">
        <v>0</v>
      </c>
      <c r="AH154" s="122">
        <v>5</v>
      </c>
      <c r="AI154" s="122">
        <v>25</v>
      </c>
      <c r="AJ154" s="121">
        <f t="shared" si="233"/>
        <v>30</v>
      </c>
      <c r="AK154" s="122">
        <v>29</v>
      </c>
      <c r="AL154" s="122">
        <v>30</v>
      </c>
      <c r="AM154" s="122">
        <v>30</v>
      </c>
      <c r="AN154" s="122">
        <v>24</v>
      </c>
      <c r="AO154" s="121">
        <f t="shared" ref="AO154:AO185" si="234">SUBTOTAL(9,AK154:AN154)</f>
        <v>113</v>
      </c>
      <c r="AP154" s="122">
        <v>22</v>
      </c>
      <c r="AQ154" s="122">
        <v>28</v>
      </c>
      <c r="AR154" s="122">
        <v>0</v>
      </c>
      <c r="AS154" s="122">
        <v>0</v>
      </c>
      <c r="AT154" s="121">
        <f t="shared" si="203"/>
        <v>50</v>
      </c>
      <c r="AU154"/>
      <c r="AV154"/>
      <c r="AW154"/>
    </row>
    <row r="155" spans="1:50" s="98" customFormat="1" ht="15" hidden="1" customHeight="1" x14ac:dyDescent="0.25">
      <c r="A155" s="177" t="str">
        <f t="shared" si="195"/>
        <v>205015015P</v>
      </c>
      <c r="B155" s="177">
        <v>205015015</v>
      </c>
      <c r="C155" s="177" t="str">
        <f t="shared" ca="1" si="226"/>
        <v>ACQUITY UPLC System FlexCart</v>
      </c>
      <c r="D155" s="177" t="str">
        <f t="shared" ca="1" si="227"/>
        <v>OEM</v>
      </c>
      <c r="E155" s="97"/>
      <c r="F155" s="177" t="str">
        <f t="shared" ca="1" si="228"/>
        <v>LC</v>
      </c>
      <c r="G155" s="177" t="str">
        <f t="shared" ca="1" si="229"/>
        <v>ACQUITY Common Modules</v>
      </c>
      <c r="H155" s="177" t="str">
        <f t="shared" ca="1" si="230"/>
        <v>Accessories</v>
      </c>
      <c r="I155" s="201">
        <f t="shared" ca="1" si="231"/>
        <v>1928.11</v>
      </c>
      <c r="J155" s="100" t="str">
        <f t="shared" ca="1" si="232"/>
        <v>Hanchen Lu</v>
      </c>
      <c r="K155" s="142" t="s">
        <v>6</v>
      </c>
      <c r="L155" s="103"/>
      <c r="M155" s="103"/>
      <c r="N155" s="103"/>
      <c r="O155" s="103"/>
      <c r="P155" s="102"/>
      <c r="Q155" s="103"/>
      <c r="R155" s="103"/>
      <c r="S155" s="103"/>
      <c r="T155" s="103"/>
      <c r="U155" s="102"/>
      <c r="V155" s="104"/>
      <c r="W155" s="104"/>
      <c r="X155" s="104"/>
      <c r="Y155" s="126">
        <v>32</v>
      </c>
      <c r="Z155" s="101">
        <v>32</v>
      </c>
      <c r="AA155" s="126">
        <v>40</v>
      </c>
      <c r="AB155" s="126">
        <v>49</v>
      </c>
      <c r="AC155" s="126">
        <v>50</v>
      </c>
      <c r="AD155" s="126">
        <v>35</v>
      </c>
      <c r="AE155" s="121">
        <v>174</v>
      </c>
      <c r="AF155" s="122">
        <v>40</v>
      </c>
      <c r="AG155" s="122">
        <v>30</v>
      </c>
      <c r="AH155" s="126">
        <v>40</v>
      </c>
      <c r="AI155" s="122">
        <v>40</v>
      </c>
      <c r="AJ155" s="121">
        <f t="shared" si="233"/>
        <v>0</v>
      </c>
      <c r="AK155" s="122">
        <v>30</v>
      </c>
      <c r="AL155" s="122">
        <v>40</v>
      </c>
      <c r="AM155" s="122">
        <v>30</v>
      </c>
      <c r="AN155" s="122">
        <v>35</v>
      </c>
      <c r="AO155" s="121">
        <f t="shared" si="234"/>
        <v>0</v>
      </c>
      <c r="AP155" s="122">
        <v>35</v>
      </c>
      <c r="AQ155" s="122">
        <v>45</v>
      </c>
      <c r="AR155" s="122">
        <v>0</v>
      </c>
      <c r="AS155" s="122">
        <v>0</v>
      </c>
      <c r="AT155" s="121">
        <f t="shared" si="203"/>
        <v>0</v>
      </c>
      <c r="AU155"/>
      <c r="AV155"/>
      <c r="AW155"/>
    </row>
    <row r="156" spans="1:50" s="98" customFormat="1" ht="15" customHeight="1" x14ac:dyDescent="0.25">
      <c r="A156" s="177" t="str">
        <f t="shared" si="195"/>
        <v>205015016P</v>
      </c>
      <c r="B156" s="177">
        <v>205015016</v>
      </c>
      <c r="C156" s="177" t="str">
        <f t="shared" ref="C156:C160" ca="1" si="235">VLOOKUP($B156,AcceptedPlanRange,2,0)</f>
        <v>ACQUITY UPLC ID Cell TUV, Analytical</v>
      </c>
      <c r="D156" s="177" t="str">
        <f t="shared" ref="D156:D160" ca="1" si="236">VLOOKUP($B156,AcceptedPlanRange,3,0)</f>
        <v>MIL (US31)</v>
      </c>
      <c r="E156" s="97"/>
      <c r="F156" s="177" t="str">
        <f t="shared" ref="F156:F160" ca="1" si="237">VLOOKUP($B156,AcceptedPlanRange,4,0)</f>
        <v>LC</v>
      </c>
      <c r="G156" s="177" t="str">
        <f t="shared" ref="G156:G160" ca="1" si="238">VLOOKUP($B156,AcceptedPlanRange,5,0)</f>
        <v>ACQUITY Common Modules</v>
      </c>
      <c r="H156" s="177" t="str">
        <f t="shared" ref="H156:H160" ca="1" si="239">VLOOKUP($B156,AcceptedPlanRange,6,0)</f>
        <v>Flowcells</v>
      </c>
      <c r="I156" s="201">
        <f t="shared" ref="I156:I160" ca="1" si="240">VLOOKUP($B156,AcceptedPlanRange,7,0)</f>
        <v>751.43</v>
      </c>
      <c r="J156" s="100" t="str">
        <f t="shared" ref="J156:J160" ca="1" si="241">VLOOKUP($B156,AcceptedPlanRange,8,0)</f>
        <v>Paul Brusco</v>
      </c>
      <c r="K156" s="142" t="s">
        <v>6</v>
      </c>
      <c r="L156" s="103"/>
      <c r="M156" s="103"/>
      <c r="N156" s="103"/>
      <c r="O156" s="103"/>
      <c r="P156" s="102"/>
      <c r="Q156" s="103"/>
      <c r="R156" s="103"/>
      <c r="S156" s="103"/>
      <c r="T156" s="103"/>
      <c r="U156" s="102"/>
      <c r="V156" s="104"/>
      <c r="W156" s="104"/>
      <c r="X156" s="104"/>
      <c r="Y156" s="126">
        <v>0</v>
      </c>
      <c r="Z156" s="101">
        <v>0</v>
      </c>
      <c r="AA156" s="126">
        <v>0</v>
      </c>
      <c r="AB156" s="126">
        <v>70</v>
      </c>
      <c r="AC156" s="126">
        <v>350</v>
      </c>
      <c r="AD156" s="126">
        <v>280</v>
      </c>
      <c r="AE156" s="121">
        <v>700</v>
      </c>
      <c r="AF156" s="122">
        <v>250</v>
      </c>
      <c r="AG156" s="122">
        <v>410</v>
      </c>
      <c r="AH156" s="122">
        <v>340</v>
      </c>
      <c r="AI156" s="122">
        <v>350</v>
      </c>
      <c r="AJ156" s="121">
        <f t="shared" si="233"/>
        <v>1350</v>
      </c>
      <c r="AK156" s="122">
        <v>300</v>
      </c>
      <c r="AL156" s="122">
        <v>320</v>
      </c>
      <c r="AM156" s="122">
        <v>300</v>
      </c>
      <c r="AN156" s="122">
        <v>370</v>
      </c>
      <c r="AO156" s="121">
        <f t="shared" si="234"/>
        <v>1290</v>
      </c>
      <c r="AP156" s="122">
        <v>280</v>
      </c>
      <c r="AQ156" s="122">
        <v>300</v>
      </c>
      <c r="AR156" s="122">
        <v>0</v>
      </c>
      <c r="AS156" s="122">
        <v>0</v>
      </c>
      <c r="AT156" s="121">
        <f t="shared" si="203"/>
        <v>580</v>
      </c>
      <c r="AU156"/>
      <c r="AV156"/>
      <c r="AW156"/>
      <c r="AX156" s="237">
        <v>20</v>
      </c>
    </row>
    <row r="157" spans="1:50" s="98" customFormat="1" ht="15.75" customHeight="1" x14ac:dyDescent="0.25">
      <c r="A157" s="177" t="str">
        <f t="shared" si="195"/>
        <v>205015017P</v>
      </c>
      <c r="B157" s="177">
        <v>205015017</v>
      </c>
      <c r="C157" s="177" t="str">
        <f t="shared" ca="1" si="235"/>
        <v>ACQUITY UPLC ID Cell PDA, Analytical FC</v>
      </c>
      <c r="D157" s="177" t="str">
        <f t="shared" ca="1" si="236"/>
        <v>MIL (US31)</v>
      </c>
      <c r="E157" s="97"/>
      <c r="F157" s="177" t="str">
        <f t="shared" ca="1" si="237"/>
        <v>LC</v>
      </c>
      <c r="G157" s="177" t="str">
        <f t="shared" ca="1" si="238"/>
        <v>ACQUITY Common Modules</v>
      </c>
      <c r="H157" s="177" t="str">
        <f t="shared" ca="1" si="239"/>
        <v>Flowcells</v>
      </c>
      <c r="I157" s="201">
        <f t="shared" ca="1" si="240"/>
        <v>748.28</v>
      </c>
      <c r="J157" s="100" t="str">
        <f t="shared" ca="1" si="241"/>
        <v>Paul Brusco</v>
      </c>
      <c r="K157" s="142" t="s">
        <v>6</v>
      </c>
      <c r="L157" s="103"/>
      <c r="M157" s="103"/>
      <c r="N157" s="103"/>
      <c r="O157" s="103"/>
      <c r="P157" s="102"/>
      <c r="Q157" s="103"/>
      <c r="R157" s="103"/>
      <c r="S157" s="103"/>
      <c r="T157" s="103"/>
      <c r="U157" s="102"/>
      <c r="V157" s="104"/>
      <c r="W157" s="104"/>
      <c r="X157" s="104"/>
      <c r="Y157" s="126">
        <v>0</v>
      </c>
      <c r="Z157" s="101">
        <v>0</v>
      </c>
      <c r="AA157" s="126">
        <v>0</v>
      </c>
      <c r="AB157" s="126">
        <v>70</v>
      </c>
      <c r="AC157" s="126">
        <v>614</v>
      </c>
      <c r="AD157" s="126">
        <v>349</v>
      </c>
      <c r="AE157" s="121">
        <v>1033</v>
      </c>
      <c r="AF157" s="122">
        <v>531</v>
      </c>
      <c r="AG157" s="122">
        <v>540</v>
      </c>
      <c r="AH157" s="122">
        <v>480</v>
      </c>
      <c r="AI157" s="122">
        <v>565</v>
      </c>
      <c r="AJ157" s="121">
        <f t="shared" si="233"/>
        <v>2116</v>
      </c>
      <c r="AK157" s="122">
        <v>500</v>
      </c>
      <c r="AL157" s="122">
        <v>520</v>
      </c>
      <c r="AM157" s="122">
        <v>500</v>
      </c>
      <c r="AN157" s="122">
        <v>620</v>
      </c>
      <c r="AO157" s="121">
        <f t="shared" si="234"/>
        <v>2140</v>
      </c>
      <c r="AP157" s="122">
        <v>420</v>
      </c>
      <c r="AQ157" s="122">
        <v>490</v>
      </c>
      <c r="AR157" s="122">
        <v>0</v>
      </c>
      <c r="AS157" s="122">
        <v>0</v>
      </c>
      <c r="AT157" s="121">
        <f t="shared" si="203"/>
        <v>910</v>
      </c>
      <c r="AU157"/>
      <c r="AV157"/>
      <c r="AW157"/>
      <c r="AX157" s="237">
        <v>40</v>
      </c>
    </row>
    <row r="158" spans="1:50" s="98" customFormat="1" ht="15" customHeight="1" x14ac:dyDescent="0.25">
      <c r="A158" s="177" t="str">
        <f t="shared" si="195"/>
        <v>205015018P</v>
      </c>
      <c r="B158" s="177">
        <v>205015018</v>
      </c>
      <c r="C158" s="177" t="str">
        <f t="shared" ca="1" si="235"/>
        <v>ACQUITY UPLC ID Cell TUV, HS FC</v>
      </c>
      <c r="D158" s="177" t="str">
        <f t="shared" ca="1" si="236"/>
        <v>MIL (US31)</v>
      </c>
      <c r="E158" s="97"/>
      <c r="F158" s="177" t="str">
        <f t="shared" ca="1" si="237"/>
        <v>LC</v>
      </c>
      <c r="G158" s="177" t="str">
        <f t="shared" ca="1" si="238"/>
        <v>ACQUITY Common Modules</v>
      </c>
      <c r="H158" s="177" t="str">
        <f t="shared" ca="1" si="239"/>
        <v>Flowcells</v>
      </c>
      <c r="I158" s="201">
        <f t="shared" ca="1" si="240"/>
        <v>900.61</v>
      </c>
      <c r="J158" s="100" t="str">
        <f t="shared" ca="1" si="241"/>
        <v>Paul Brusco</v>
      </c>
      <c r="K158" s="142" t="s">
        <v>6</v>
      </c>
      <c r="L158" s="103"/>
      <c r="M158" s="103"/>
      <c r="N158" s="103"/>
      <c r="O158" s="103"/>
      <c r="P158" s="102"/>
      <c r="Q158" s="103"/>
      <c r="R158" s="103"/>
      <c r="S158" s="103"/>
      <c r="T158" s="103"/>
      <c r="U158" s="102"/>
      <c r="V158" s="104"/>
      <c r="W158" s="104"/>
      <c r="X158" s="104"/>
      <c r="Y158" s="126">
        <v>20</v>
      </c>
      <c r="Z158" s="101">
        <v>20</v>
      </c>
      <c r="AA158" s="126">
        <v>8</v>
      </c>
      <c r="AB158" s="126">
        <v>25</v>
      </c>
      <c r="AC158" s="126">
        <v>10</v>
      </c>
      <c r="AD158" s="126">
        <v>24</v>
      </c>
      <c r="AE158" s="121">
        <v>67</v>
      </c>
      <c r="AF158" s="122">
        <v>15</v>
      </c>
      <c r="AG158" s="122">
        <v>20</v>
      </c>
      <c r="AH158" s="122">
        <v>10</v>
      </c>
      <c r="AI158" s="122">
        <v>12</v>
      </c>
      <c r="AJ158" s="121">
        <f t="shared" si="233"/>
        <v>57</v>
      </c>
      <c r="AK158" s="122">
        <v>10</v>
      </c>
      <c r="AL158" s="122">
        <v>10</v>
      </c>
      <c r="AM158" s="122">
        <v>10</v>
      </c>
      <c r="AN158" s="122">
        <v>12</v>
      </c>
      <c r="AO158" s="121">
        <f t="shared" si="234"/>
        <v>42</v>
      </c>
      <c r="AP158" s="122">
        <v>10</v>
      </c>
      <c r="AQ158" s="122">
        <v>10</v>
      </c>
      <c r="AR158" s="122">
        <v>0</v>
      </c>
      <c r="AS158" s="122">
        <v>0</v>
      </c>
      <c r="AT158" s="121">
        <f t="shared" si="203"/>
        <v>20</v>
      </c>
      <c r="AU158"/>
      <c r="AV158"/>
      <c r="AW158"/>
    </row>
    <row r="159" spans="1:50" s="98" customFormat="1" ht="15" customHeight="1" x14ac:dyDescent="0.25">
      <c r="A159" s="177" t="str">
        <f t="shared" si="195"/>
        <v>205015019P</v>
      </c>
      <c r="B159" s="177">
        <v>205015019</v>
      </c>
      <c r="C159" s="177" t="str">
        <f t="shared" ca="1" si="235"/>
        <v>ACQ., UPLC ID Cell PDA, High Sensitivity</v>
      </c>
      <c r="D159" s="177" t="str">
        <f t="shared" ca="1" si="236"/>
        <v>MIL (US31)</v>
      </c>
      <c r="E159" s="97"/>
      <c r="F159" s="177" t="str">
        <f t="shared" ca="1" si="237"/>
        <v>LC</v>
      </c>
      <c r="G159" s="177" t="str">
        <f t="shared" ca="1" si="238"/>
        <v>ACQUITY Common Modules</v>
      </c>
      <c r="H159" s="177" t="str">
        <f t="shared" ca="1" si="239"/>
        <v>Flowcells</v>
      </c>
      <c r="I159" s="201">
        <f t="shared" ca="1" si="240"/>
        <v>883.67</v>
      </c>
      <c r="J159" s="100" t="str">
        <f t="shared" ca="1" si="241"/>
        <v>Paul Brusco</v>
      </c>
      <c r="K159" s="142" t="s">
        <v>6</v>
      </c>
      <c r="L159" s="103"/>
      <c r="M159" s="103"/>
      <c r="N159" s="103"/>
      <c r="O159" s="103"/>
      <c r="P159" s="102"/>
      <c r="Q159" s="103"/>
      <c r="R159" s="103"/>
      <c r="S159" s="103"/>
      <c r="T159" s="103"/>
      <c r="U159" s="102"/>
      <c r="V159" s="104"/>
      <c r="W159" s="104"/>
      <c r="X159" s="104"/>
      <c r="Y159" s="126">
        <v>15</v>
      </c>
      <c r="Z159" s="101">
        <v>15</v>
      </c>
      <c r="AA159" s="126">
        <v>37</v>
      </c>
      <c r="AB159" s="126">
        <v>32</v>
      </c>
      <c r="AC159" s="126">
        <v>35</v>
      </c>
      <c r="AD159" s="126">
        <v>32</v>
      </c>
      <c r="AE159" s="121">
        <v>136</v>
      </c>
      <c r="AF159" s="122">
        <v>25</v>
      </c>
      <c r="AG159" s="122">
        <v>33</v>
      </c>
      <c r="AH159" s="122">
        <v>30</v>
      </c>
      <c r="AI159" s="122">
        <v>25</v>
      </c>
      <c r="AJ159" s="121">
        <f t="shared" si="233"/>
        <v>113</v>
      </c>
      <c r="AK159" s="122">
        <v>42</v>
      </c>
      <c r="AL159" s="122">
        <v>25</v>
      </c>
      <c r="AM159" s="122">
        <v>25</v>
      </c>
      <c r="AN159" s="122">
        <v>30</v>
      </c>
      <c r="AO159" s="121">
        <f t="shared" si="234"/>
        <v>122</v>
      </c>
      <c r="AP159" s="122">
        <v>22</v>
      </c>
      <c r="AQ159" s="122">
        <v>28</v>
      </c>
      <c r="AR159" s="122">
        <v>0</v>
      </c>
      <c r="AS159" s="122">
        <v>0</v>
      </c>
      <c r="AT159" s="121">
        <f t="shared" si="203"/>
        <v>50</v>
      </c>
      <c r="AU159"/>
      <c r="AV159"/>
      <c r="AW159"/>
    </row>
    <row r="160" spans="1:50" s="98" customFormat="1" ht="15" customHeight="1" x14ac:dyDescent="0.25">
      <c r="A160" s="177" t="str">
        <f t="shared" si="195"/>
        <v>205015024P</v>
      </c>
      <c r="B160" s="178">
        <v>205015024</v>
      </c>
      <c r="C160" s="177" t="str">
        <f t="shared" ca="1" si="235"/>
        <v>PATROL UPLC Pilot Analyzer Cart</v>
      </c>
      <c r="D160" s="177" t="str">
        <f t="shared" ca="1" si="236"/>
        <v>MIL (US31)</v>
      </c>
      <c r="E160" s="97"/>
      <c r="F160" s="177" t="str">
        <f t="shared" ca="1" si="237"/>
        <v>LC</v>
      </c>
      <c r="G160" s="177" t="str">
        <f t="shared" ca="1" si="238"/>
        <v>PATROL</v>
      </c>
      <c r="H160" s="177" t="str">
        <f t="shared" ca="1" si="239"/>
        <v>Accessories</v>
      </c>
      <c r="I160" s="201">
        <f t="shared" ca="1" si="240"/>
        <v>7065.22</v>
      </c>
      <c r="J160" s="100" t="str">
        <f t="shared" ca="1" si="241"/>
        <v>Linda Trautwein</v>
      </c>
      <c r="K160" s="142" t="s">
        <v>6</v>
      </c>
      <c r="L160" s="103"/>
      <c r="M160" s="103"/>
      <c r="N160" s="103"/>
      <c r="O160" s="103"/>
      <c r="P160" s="102"/>
      <c r="Q160" s="103"/>
      <c r="R160" s="103"/>
      <c r="S160" s="103"/>
      <c r="T160" s="103"/>
      <c r="U160" s="102"/>
      <c r="V160" s="104"/>
      <c r="W160" s="104"/>
      <c r="X160" s="104"/>
      <c r="Y160" s="126">
        <v>0</v>
      </c>
      <c r="Z160" s="101">
        <v>0</v>
      </c>
      <c r="AA160" s="126"/>
      <c r="AB160" s="126"/>
      <c r="AC160" s="126"/>
      <c r="AD160" s="126">
        <v>0</v>
      </c>
      <c r="AE160" s="121">
        <v>0</v>
      </c>
      <c r="AF160" s="122">
        <v>0</v>
      </c>
      <c r="AG160" s="122">
        <v>4</v>
      </c>
      <c r="AH160" s="126">
        <v>10</v>
      </c>
      <c r="AI160" s="122">
        <v>10</v>
      </c>
      <c r="AJ160" s="121">
        <f t="shared" si="233"/>
        <v>24</v>
      </c>
      <c r="AK160" s="122">
        <v>0</v>
      </c>
      <c r="AL160" s="122">
        <v>7</v>
      </c>
      <c r="AM160" s="122">
        <v>7</v>
      </c>
      <c r="AN160" s="122">
        <v>7</v>
      </c>
      <c r="AO160" s="121">
        <f t="shared" si="234"/>
        <v>21</v>
      </c>
      <c r="AP160" s="122">
        <v>7</v>
      </c>
      <c r="AQ160" s="122">
        <v>7</v>
      </c>
      <c r="AR160" s="122">
        <v>0</v>
      </c>
      <c r="AS160" s="122">
        <v>0</v>
      </c>
      <c r="AT160" s="121">
        <f t="shared" si="203"/>
        <v>14</v>
      </c>
      <c r="AU160"/>
      <c r="AV160"/>
      <c r="AW160"/>
    </row>
    <row r="161" spans="1:50" s="98" customFormat="1" ht="15.75" customHeight="1" x14ac:dyDescent="0.25">
      <c r="A161" s="175" t="str">
        <f t="shared" si="195"/>
        <v>205015032P</v>
      </c>
      <c r="B161" s="175">
        <v>205015032</v>
      </c>
      <c r="C161" s="177" t="str">
        <f t="shared" ref="C161:C165" ca="1" si="242">VLOOKUP($B161,AcceptedPlanRange,2,0)</f>
        <v>ACQUITY TUV, FLOWCELL, 10mm 250nL</v>
      </c>
      <c r="D161" s="177" t="str">
        <f t="shared" ref="D161:D165" ca="1" si="243">VLOOKUP($B161,AcceptedPlanRange,3,0)</f>
        <v>MIL (US31)</v>
      </c>
      <c r="E161" s="101"/>
      <c r="F161" s="177" t="str">
        <f t="shared" ref="F161:F165" ca="1" si="244">VLOOKUP($B161,AcceptedPlanRange,4,0)</f>
        <v>LC</v>
      </c>
      <c r="G161" s="177" t="str">
        <f t="shared" ref="G161:G165" ca="1" si="245">VLOOKUP($B161,AcceptedPlanRange,5,0)</f>
        <v>I-Class</v>
      </c>
      <c r="H161" s="177" t="str">
        <f t="shared" ref="H161:H165" ca="1" si="246">VLOOKUP($B161,AcceptedPlanRange,6,0)</f>
        <v>Flowcells</v>
      </c>
      <c r="I161" s="201">
        <f t="shared" ref="I161:I165" ca="1" si="247">VLOOKUP($B161,AcceptedPlanRange,7,0)</f>
        <v>743.79</v>
      </c>
      <c r="J161" s="100" t="str">
        <f t="shared" ref="J161:J165" ca="1" si="248">VLOOKUP($B161,AcceptedPlanRange,8,0)</f>
        <v>Vicky Allen</v>
      </c>
      <c r="K161" s="142" t="s">
        <v>6</v>
      </c>
      <c r="L161" s="103"/>
      <c r="M161" s="103"/>
      <c r="N161" s="103"/>
      <c r="O161" s="103"/>
      <c r="P161" s="102"/>
      <c r="Q161" s="103"/>
      <c r="R161" s="103"/>
      <c r="S161" s="103"/>
      <c r="T161" s="103"/>
      <c r="U161" s="102"/>
      <c r="V161" s="104"/>
      <c r="W161" s="104"/>
      <c r="X161" s="104"/>
      <c r="Y161" s="126">
        <v>15</v>
      </c>
      <c r="Z161" s="101">
        <v>15</v>
      </c>
      <c r="AA161" s="126">
        <v>0</v>
      </c>
      <c r="AB161" s="126">
        <v>0</v>
      </c>
      <c r="AC161" s="126">
        <v>0</v>
      </c>
      <c r="AD161" s="126">
        <v>0</v>
      </c>
      <c r="AE161" s="121">
        <v>0</v>
      </c>
      <c r="AF161" s="122">
        <v>0</v>
      </c>
      <c r="AG161" s="122">
        <v>0</v>
      </c>
      <c r="AH161" s="122">
        <v>2</v>
      </c>
      <c r="AI161" s="122">
        <v>2</v>
      </c>
      <c r="AJ161" s="121">
        <f t="shared" si="233"/>
        <v>4</v>
      </c>
      <c r="AK161" s="122">
        <v>2</v>
      </c>
      <c r="AL161" s="122">
        <v>2</v>
      </c>
      <c r="AM161" s="122">
        <v>2</v>
      </c>
      <c r="AN161" s="122">
        <v>2</v>
      </c>
      <c r="AO161" s="121">
        <f t="shared" si="234"/>
        <v>8</v>
      </c>
      <c r="AP161" s="122">
        <v>2</v>
      </c>
      <c r="AQ161" s="122">
        <v>2</v>
      </c>
      <c r="AR161" s="122">
        <v>0</v>
      </c>
      <c r="AS161" s="122">
        <v>0</v>
      </c>
      <c r="AT161" s="121">
        <f t="shared" si="203"/>
        <v>4</v>
      </c>
      <c r="AU161"/>
      <c r="AV161"/>
      <c r="AW161"/>
    </row>
    <row r="162" spans="1:50" s="98" customFormat="1" ht="15" customHeight="1" x14ac:dyDescent="0.25">
      <c r="A162" s="175" t="str">
        <f t="shared" si="195"/>
        <v>205015033P</v>
      </c>
      <c r="B162" s="175">
        <v>205015033</v>
      </c>
      <c r="C162" s="177" t="str">
        <f t="shared" ca="1" si="242"/>
        <v>ACQUITY TUV, FLOWCELL, 10mm 500nL</v>
      </c>
      <c r="D162" s="177" t="str">
        <f t="shared" ca="1" si="243"/>
        <v>MIL (US31)</v>
      </c>
      <c r="E162" s="101"/>
      <c r="F162" s="177" t="str">
        <f t="shared" ca="1" si="244"/>
        <v>LC</v>
      </c>
      <c r="G162" s="177" t="str">
        <f t="shared" ca="1" si="245"/>
        <v>I-Class</v>
      </c>
      <c r="H162" s="177" t="str">
        <f t="shared" ca="1" si="246"/>
        <v>Flowcells</v>
      </c>
      <c r="I162" s="201">
        <f t="shared" ca="1" si="247"/>
        <v>740.48</v>
      </c>
      <c r="J162" s="100" t="str">
        <f t="shared" ca="1" si="248"/>
        <v>Paul Brusco</v>
      </c>
      <c r="K162" s="142" t="s">
        <v>6</v>
      </c>
      <c r="L162" s="103"/>
      <c r="M162" s="103"/>
      <c r="N162" s="103"/>
      <c r="O162" s="103"/>
      <c r="P162" s="102"/>
      <c r="Q162" s="103"/>
      <c r="R162" s="103"/>
      <c r="S162" s="103"/>
      <c r="T162" s="103"/>
      <c r="U162" s="102"/>
      <c r="V162" s="104"/>
      <c r="W162" s="104"/>
      <c r="X162" s="104"/>
      <c r="Y162" s="126">
        <v>325</v>
      </c>
      <c r="Z162" s="101">
        <v>325</v>
      </c>
      <c r="AA162" s="126">
        <v>300</v>
      </c>
      <c r="AB162" s="126">
        <v>290</v>
      </c>
      <c r="AC162" s="126">
        <v>210</v>
      </c>
      <c r="AD162" s="126">
        <v>10</v>
      </c>
      <c r="AE162" s="121">
        <v>810</v>
      </c>
      <c r="AF162" s="122">
        <v>10</v>
      </c>
      <c r="AG162" s="122">
        <v>45</v>
      </c>
      <c r="AH162" s="122">
        <v>60</v>
      </c>
      <c r="AI162" s="122">
        <v>30</v>
      </c>
      <c r="AJ162" s="121">
        <f t="shared" si="233"/>
        <v>145</v>
      </c>
      <c r="AK162" s="122">
        <v>50</v>
      </c>
      <c r="AL162" s="122">
        <v>50</v>
      </c>
      <c r="AM162" s="122">
        <v>50</v>
      </c>
      <c r="AN162" s="122">
        <v>60</v>
      </c>
      <c r="AO162" s="121">
        <f t="shared" si="234"/>
        <v>210</v>
      </c>
      <c r="AP162" s="122">
        <v>45</v>
      </c>
      <c r="AQ162" s="122">
        <v>50</v>
      </c>
      <c r="AR162" s="122">
        <v>0</v>
      </c>
      <c r="AS162" s="122">
        <v>0</v>
      </c>
      <c r="AT162" s="121">
        <f t="shared" si="203"/>
        <v>95</v>
      </c>
      <c r="AU162"/>
      <c r="AV162"/>
      <c r="AW162"/>
    </row>
    <row r="163" spans="1:50" s="98" customFormat="1" ht="15" customHeight="1" x14ac:dyDescent="0.25">
      <c r="A163" s="175" t="str">
        <f t="shared" si="195"/>
        <v>205015035P</v>
      </c>
      <c r="B163" s="175">
        <v>205015035</v>
      </c>
      <c r="C163" s="177" t="str">
        <f t="shared" ca="1" si="242"/>
        <v>ACQUITY PDA, FLOWCELL, 10mm 250nL</v>
      </c>
      <c r="D163" s="177" t="str">
        <f t="shared" ca="1" si="243"/>
        <v>MIL (US31)</v>
      </c>
      <c r="E163" s="101"/>
      <c r="F163" s="177" t="str">
        <f t="shared" ca="1" si="244"/>
        <v>LC</v>
      </c>
      <c r="G163" s="177" t="str">
        <f t="shared" ca="1" si="245"/>
        <v>I-Class</v>
      </c>
      <c r="H163" s="177" t="str">
        <f t="shared" ca="1" si="246"/>
        <v>Flowcells</v>
      </c>
      <c r="I163" s="201">
        <f t="shared" ca="1" si="247"/>
        <v>739.06</v>
      </c>
      <c r="J163" s="100" t="str">
        <f t="shared" ca="1" si="248"/>
        <v>Vicky Allen</v>
      </c>
      <c r="K163" s="142" t="s">
        <v>6</v>
      </c>
      <c r="L163" s="103"/>
      <c r="M163" s="103"/>
      <c r="N163" s="103"/>
      <c r="O163" s="103"/>
      <c r="P163" s="102"/>
      <c r="Q163" s="103"/>
      <c r="R163" s="103"/>
      <c r="S163" s="103"/>
      <c r="T163" s="103"/>
      <c r="U163" s="102"/>
      <c r="V163" s="104"/>
      <c r="W163" s="104"/>
      <c r="X163" s="104"/>
      <c r="Y163" s="126">
        <v>13</v>
      </c>
      <c r="Z163" s="101">
        <v>13</v>
      </c>
      <c r="AA163" s="126">
        <v>7</v>
      </c>
      <c r="AB163" s="126">
        <v>0</v>
      </c>
      <c r="AC163" s="126">
        <v>0</v>
      </c>
      <c r="AD163" s="126">
        <v>0</v>
      </c>
      <c r="AE163" s="121">
        <v>7</v>
      </c>
      <c r="AF163" s="122">
        <v>0</v>
      </c>
      <c r="AG163" s="122">
        <v>0</v>
      </c>
      <c r="AH163" s="122">
        <v>0</v>
      </c>
      <c r="AI163" s="122">
        <v>0</v>
      </c>
      <c r="AJ163" s="121">
        <f t="shared" si="233"/>
        <v>0</v>
      </c>
      <c r="AK163" s="122">
        <v>2</v>
      </c>
      <c r="AL163" s="122">
        <v>0</v>
      </c>
      <c r="AM163" s="122">
        <v>2</v>
      </c>
      <c r="AN163" s="122">
        <v>2</v>
      </c>
      <c r="AO163" s="121">
        <f t="shared" si="234"/>
        <v>6</v>
      </c>
      <c r="AP163" s="122">
        <v>2</v>
      </c>
      <c r="AQ163" s="122">
        <v>2</v>
      </c>
      <c r="AR163" s="122">
        <v>0</v>
      </c>
      <c r="AS163" s="122">
        <v>0</v>
      </c>
      <c r="AT163" s="121">
        <f t="shared" si="203"/>
        <v>4</v>
      </c>
      <c r="AU163"/>
      <c r="AV163"/>
      <c r="AW163"/>
    </row>
    <row r="164" spans="1:50" s="98" customFormat="1" ht="15" customHeight="1" x14ac:dyDescent="0.25">
      <c r="A164" s="175" t="str">
        <f t="shared" si="195"/>
        <v>205015036P</v>
      </c>
      <c r="B164" s="175">
        <v>205015036</v>
      </c>
      <c r="C164" s="177" t="str">
        <f t="shared" ca="1" si="242"/>
        <v>ACQUITY PDA, FLOWCELL, 10mm 500nL</v>
      </c>
      <c r="D164" s="177" t="str">
        <f t="shared" ca="1" si="243"/>
        <v>MIL (US31)</v>
      </c>
      <c r="E164" s="101"/>
      <c r="F164" s="177" t="str">
        <f t="shared" ca="1" si="244"/>
        <v>LC</v>
      </c>
      <c r="G164" s="177" t="str">
        <f t="shared" ca="1" si="245"/>
        <v>I-Class</v>
      </c>
      <c r="H164" s="177" t="str">
        <f t="shared" ca="1" si="246"/>
        <v>Flowcells</v>
      </c>
      <c r="I164" s="201">
        <f t="shared" ca="1" si="247"/>
        <v>735.75</v>
      </c>
      <c r="J164" s="100" t="str">
        <f t="shared" ca="1" si="248"/>
        <v>Paul Brusco</v>
      </c>
      <c r="K164" s="142" t="s">
        <v>6</v>
      </c>
      <c r="L164" s="103"/>
      <c r="M164" s="103"/>
      <c r="N164" s="103"/>
      <c r="O164" s="103"/>
      <c r="P164" s="102"/>
      <c r="Q164" s="103"/>
      <c r="R164" s="103"/>
      <c r="S164" s="103"/>
      <c r="T164" s="103"/>
      <c r="U164" s="102"/>
      <c r="V164" s="104"/>
      <c r="W164" s="104"/>
      <c r="X164" s="104"/>
      <c r="Y164" s="126">
        <v>650</v>
      </c>
      <c r="Z164" s="101">
        <v>650</v>
      </c>
      <c r="AA164" s="126">
        <v>500</v>
      </c>
      <c r="AB164" s="126">
        <v>520</v>
      </c>
      <c r="AC164" s="126">
        <v>120</v>
      </c>
      <c r="AD164" s="126">
        <v>250</v>
      </c>
      <c r="AE164" s="121">
        <v>1390</v>
      </c>
      <c r="AF164" s="122">
        <v>100</v>
      </c>
      <c r="AG164" s="122">
        <v>200</v>
      </c>
      <c r="AH164" s="122">
        <v>220</v>
      </c>
      <c r="AI164" s="122">
        <v>200</v>
      </c>
      <c r="AJ164" s="121">
        <f t="shared" si="233"/>
        <v>720</v>
      </c>
      <c r="AK164" s="122">
        <v>170</v>
      </c>
      <c r="AL164" s="122">
        <v>210</v>
      </c>
      <c r="AM164" s="122">
        <v>195</v>
      </c>
      <c r="AN164" s="122">
        <v>215</v>
      </c>
      <c r="AO164" s="121">
        <f t="shared" si="234"/>
        <v>790</v>
      </c>
      <c r="AP164" s="122">
        <v>180</v>
      </c>
      <c r="AQ164" s="122">
        <v>190</v>
      </c>
      <c r="AR164" s="122">
        <v>0</v>
      </c>
      <c r="AS164" s="122">
        <v>0</v>
      </c>
      <c r="AT164" s="121">
        <f t="shared" si="203"/>
        <v>370</v>
      </c>
      <c r="AU164"/>
      <c r="AV164"/>
      <c r="AW164"/>
      <c r="AX164" s="237">
        <v>30</v>
      </c>
    </row>
    <row r="165" spans="1:50" s="98" customFormat="1" ht="15" hidden="1" customHeight="1" x14ac:dyDescent="0.25">
      <c r="A165" s="105" t="str">
        <f t="shared" si="195"/>
        <v>205015037P</v>
      </c>
      <c r="B165" s="105">
        <v>205015037</v>
      </c>
      <c r="C165" s="177" t="str">
        <f t="shared" ca="1" si="242"/>
        <v>ACQUITY UPC2 PDA Analytical Flow Cell</v>
      </c>
      <c r="D165" s="177" t="str">
        <f t="shared" ca="1" si="243"/>
        <v>MIL (US31)</v>
      </c>
      <c r="E165" s="97"/>
      <c r="F165" s="177" t="str">
        <f t="shared" ca="1" si="244"/>
        <v>Purification</v>
      </c>
      <c r="G165" s="177" t="str">
        <f t="shared" ca="1" si="245"/>
        <v>UPC2</v>
      </c>
      <c r="H165" s="177" t="str">
        <f t="shared" ca="1" si="246"/>
        <v>Flowcells</v>
      </c>
      <c r="I165" s="201">
        <f t="shared" ca="1" si="247"/>
        <v>732.28</v>
      </c>
      <c r="J165" s="100" t="str">
        <f t="shared" ca="1" si="248"/>
        <v>Vicky Allen</v>
      </c>
      <c r="K165" s="142" t="s">
        <v>6</v>
      </c>
      <c r="L165" s="103"/>
      <c r="M165" s="103"/>
      <c r="N165" s="103"/>
      <c r="O165" s="103"/>
      <c r="P165" s="102"/>
      <c r="Q165" s="103"/>
      <c r="R165" s="103"/>
      <c r="S165" s="103"/>
      <c r="T165" s="103"/>
      <c r="U165" s="102"/>
      <c r="V165" s="104"/>
      <c r="W165" s="104"/>
      <c r="X165" s="104"/>
      <c r="Y165" s="126">
        <v>30</v>
      </c>
      <c r="Z165" s="101">
        <v>30</v>
      </c>
      <c r="AA165" s="126">
        <v>28</v>
      </c>
      <c r="AB165" s="126">
        <v>80</v>
      </c>
      <c r="AC165" s="126">
        <v>88</v>
      </c>
      <c r="AD165" s="126">
        <v>50</v>
      </c>
      <c r="AE165" s="121">
        <v>246</v>
      </c>
      <c r="AF165" s="122">
        <v>20</v>
      </c>
      <c r="AG165" s="122">
        <v>53</v>
      </c>
      <c r="AH165" s="122">
        <v>57</v>
      </c>
      <c r="AI165" s="122">
        <v>35</v>
      </c>
      <c r="AJ165" s="121">
        <f t="shared" si="233"/>
        <v>0</v>
      </c>
      <c r="AK165" s="122">
        <v>40</v>
      </c>
      <c r="AL165" s="122">
        <v>40</v>
      </c>
      <c r="AM165" s="122">
        <v>40</v>
      </c>
      <c r="AN165" s="122">
        <v>50</v>
      </c>
      <c r="AO165" s="121">
        <f t="shared" si="234"/>
        <v>0</v>
      </c>
      <c r="AP165" s="122">
        <v>40</v>
      </c>
      <c r="AQ165" s="122">
        <v>0</v>
      </c>
      <c r="AR165" s="122">
        <v>0</v>
      </c>
      <c r="AS165" s="122">
        <v>0</v>
      </c>
      <c r="AT165" s="121">
        <f t="shared" si="203"/>
        <v>0</v>
      </c>
      <c r="AU165"/>
      <c r="AV165"/>
      <c r="AW165"/>
      <c r="AX165" s="237"/>
    </row>
    <row r="166" spans="1:50" s="98" customFormat="1" ht="15" hidden="1" customHeight="1" x14ac:dyDescent="0.25">
      <c r="A166" s="177" t="str">
        <f t="shared" si="195"/>
        <v>205016040P</v>
      </c>
      <c r="B166" s="177">
        <v>205016040</v>
      </c>
      <c r="C166" s="177" t="str">
        <f t="shared" ref="C166:C170" ca="1" si="249">VLOOKUP($B166,AcceptedPlanRange,2,0)</f>
        <v>NanoACQUITY UPLC Flex Cart</v>
      </c>
      <c r="D166" s="177" t="str">
        <f t="shared" ref="D166:D170" ca="1" si="250">VLOOKUP($B166,AcceptedPlanRange,3,0)</f>
        <v>OEM</v>
      </c>
      <c r="E166" s="97"/>
      <c r="F166" s="177" t="str">
        <f t="shared" ref="F166:F170" ca="1" si="251">VLOOKUP($B166,AcceptedPlanRange,4,0)</f>
        <v>LC</v>
      </c>
      <c r="G166" s="177" t="str">
        <f t="shared" ref="G166:G170" ca="1" si="252">VLOOKUP($B166,AcceptedPlanRange,5,0)</f>
        <v>nanoACQUITY</v>
      </c>
      <c r="H166" s="177" t="str">
        <f t="shared" ref="H166:H170" ca="1" si="253">VLOOKUP($B166,AcceptedPlanRange,6,0)</f>
        <v>Accessories</v>
      </c>
      <c r="I166" s="201">
        <f t="shared" ref="I166:I170" ca="1" si="254">VLOOKUP($B166,AcceptedPlanRange,7,0)</f>
        <v>1792.31</v>
      </c>
      <c r="J166" s="100" t="str">
        <f t="shared" ref="J166:J170" ca="1" si="255">VLOOKUP($B166,AcceptedPlanRange,8,0)</f>
        <v>Hanchen Lu</v>
      </c>
      <c r="K166" s="142" t="s">
        <v>6</v>
      </c>
      <c r="L166" s="103"/>
      <c r="M166" s="103"/>
      <c r="N166" s="103"/>
      <c r="O166" s="103"/>
      <c r="P166" s="102"/>
      <c r="Q166" s="103"/>
      <c r="R166" s="103"/>
      <c r="S166" s="103"/>
      <c r="T166" s="103"/>
      <c r="U166" s="102"/>
      <c r="V166" s="104"/>
      <c r="W166" s="104"/>
      <c r="X166" s="104"/>
      <c r="Y166" s="126">
        <v>27</v>
      </c>
      <c r="Z166" s="101">
        <v>27</v>
      </c>
      <c r="AA166" s="126">
        <v>20</v>
      </c>
      <c r="AB166" s="126">
        <v>30</v>
      </c>
      <c r="AC166" s="126">
        <v>15</v>
      </c>
      <c r="AD166" s="126">
        <v>30</v>
      </c>
      <c r="AE166" s="121">
        <v>95</v>
      </c>
      <c r="AF166" s="122">
        <v>40</v>
      </c>
      <c r="AG166" s="122">
        <v>34</v>
      </c>
      <c r="AH166" s="126">
        <v>30</v>
      </c>
      <c r="AI166" s="122">
        <v>29</v>
      </c>
      <c r="AJ166" s="121">
        <f t="shared" si="233"/>
        <v>0</v>
      </c>
      <c r="AK166" s="122">
        <v>30</v>
      </c>
      <c r="AL166" s="122">
        <v>28</v>
      </c>
      <c r="AM166" s="122">
        <v>25</v>
      </c>
      <c r="AN166" s="122">
        <v>32</v>
      </c>
      <c r="AO166" s="121">
        <f t="shared" si="234"/>
        <v>0</v>
      </c>
      <c r="AP166" s="122">
        <v>32</v>
      </c>
      <c r="AQ166" s="122">
        <v>35</v>
      </c>
      <c r="AR166" s="122">
        <v>0</v>
      </c>
      <c r="AS166" s="122">
        <v>0</v>
      </c>
      <c r="AT166" s="121">
        <f t="shared" si="203"/>
        <v>0</v>
      </c>
      <c r="AU166"/>
      <c r="AV166"/>
      <c r="AW166"/>
      <c r="AX166" s="237"/>
    </row>
    <row r="167" spans="1:50" s="98" customFormat="1" ht="15" hidden="1" customHeight="1" x14ac:dyDescent="0.25">
      <c r="A167" s="176" t="str">
        <f t="shared" si="195"/>
        <v>668000230P</v>
      </c>
      <c r="B167" s="176">
        <v>668000230</v>
      </c>
      <c r="C167" s="177" t="str">
        <f t="shared" ca="1" si="249"/>
        <v>E-SATIN MODULE</v>
      </c>
      <c r="D167" s="177" t="str">
        <f t="shared" ca="1" si="250"/>
        <v>OEM</v>
      </c>
      <c r="E167" s="97"/>
      <c r="F167" s="177" t="str">
        <f t="shared" ca="1" si="251"/>
        <v>Data</v>
      </c>
      <c r="G167" s="177" t="str">
        <f t="shared" ca="1" si="252"/>
        <v>Data H/W</v>
      </c>
      <c r="H167" s="177" t="str">
        <f t="shared" ca="1" si="253"/>
        <v>Data H/W</v>
      </c>
      <c r="I167" s="201">
        <f t="shared" ca="1" si="254"/>
        <v>697.19</v>
      </c>
      <c r="J167" s="100" t="str">
        <f t="shared" ca="1" si="255"/>
        <v>Hanchen Lu</v>
      </c>
      <c r="K167" s="142" t="s">
        <v>6</v>
      </c>
      <c r="L167" s="103"/>
      <c r="M167" s="103"/>
      <c r="N167" s="103"/>
      <c r="O167" s="103"/>
      <c r="P167" s="102"/>
      <c r="Q167" s="103"/>
      <c r="R167" s="103"/>
      <c r="S167" s="103"/>
      <c r="T167" s="103"/>
      <c r="U167" s="102"/>
      <c r="V167" s="104"/>
      <c r="W167" s="104"/>
      <c r="X167" s="104"/>
      <c r="Y167" s="126">
        <v>155</v>
      </c>
      <c r="Z167" s="101">
        <v>155</v>
      </c>
      <c r="AA167" s="126">
        <v>20</v>
      </c>
      <c r="AB167" s="126">
        <v>120</v>
      </c>
      <c r="AC167" s="126">
        <v>150</v>
      </c>
      <c r="AD167" s="126">
        <v>500</v>
      </c>
      <c r="AE167" s="121">
        <v>790</v>
      </c>
      <c r="AF167" s="122">
        <v>250</v>
      </c>
      <c r="AG167" s="122">
        <v>120</v>
      </c>
      <c r="AH167" s="126">
        <v>200</v>
      </c>
      <c r="AI167" s="122">
        <v>199</v>
      </c>
      <c r="AJ167" s="121">
        <f t="shared" si="233"/>
        <v>0</v>
      </c>
      <c r="AK167" s="122">
        <v>160</v>
      </c>
      <c r="AL167" s="122">
        <v>200</v>
      </c>
      <c r="AM167" s="122">
        <v>170</v>
      </c>
      <c r="AN167" s="122">
        <v>220</v>
      </c>
      <c r="AO167" s="121">
        <f t="shared" si="234"/>
        <v>0</v>
      </c>
      <c r="AP167" s="122">
        <v>170</v>
      </c>
      <c r="AQ167" s="122">
        <v>230</v>
      </c>
      <c r="AR167" s="122">
        <v>0</v>
      </c>
      <c r="AS167" s="122">
        <v>0</v>
      </c>
      <c r="AT167" s="121">
        <f t="shared" si="203"/>
        <v>0</v>
      </c>
      <c r="AU167"/>
      <c r="AV167"/>
      <c r="AW167"/>
    </row>
    <row r="168" spans="1:50" s="98" customFormat="1" ht="15" hidden="1" customHeight="1" x14ac:dyDescent="0.25">
      <c r="A168" s="177" t="str">
        <f t="shared" si="195"/>
        <v>725000299P</v>
      </c>
      <c r="B168" s="177">
        <v>725000299</v>
      </c>
      <c r="C168" s="177" t="str">
        <f t="shared" ca="1" si="249"/>
        <v>2767 SAMPLE MANAGER</v>
      </c>
      <c r="D168" s="177" t="str">
        <f t="shared" ca="1" si="250"/>
        <v>OEM</v>
      </c>
      <c r="E168" s="97"/>
      <c r="F168" s="177" t="str">
        <f t="shared" ca="1" si="251"/>
        <v>LC</v>
      </c>
      <c r="G168" s="177" t="str">
        <f t="shared" ca="1" si="252"/>
        <v>Purification</v>
      </c>
      <c r="H168" s="177" t="str">
        <f t="shared" ca="1" si="253"/>
        <v>Injectors</v>
      </c>
      <c r="I168" s="201">
        <f t="shared" ca="1" si="254"/>
        <v>14876.96</v>
      </c>
      <c r="J168" s="100" t="str">
        <f t="shared" ca="1" si="255"/>
        <v>Hanchen Lu</v>
      </c>
      <c r="K168" s="142" t="s">
        <v>6</v>
      </c>
      <c r="L168" s="103"/>
      <c r="M168" s="103"/>
      <c r="N168" s="103"/>
      <c r="O168" s="103"/>
      <c r="P168" s="102"/>
      <c r="Q168" s="103"/>
      <c r="R168" s="103"/>
      <c r="S168" s="103"/>
      <c r="T168" s="103"/>
      <c r="U168" s="102"/>
      <c r="V168" s="104"/>
      <c r="W168" s="104"/>
      <c r="X168" s="104"/>
      <c r="Y168" s="126">
        <v>45</v>
      </c>
      <c r="Z168" s="101">
        <v>45</v>
      </c>
      <c r="AA168" s="126">
        <v>25</v>
      </c>
      <c r="AB168" s="126">
        <v>10</v>
      </c>
      <c r="AC168" s="126">
        <v>40</v>
      </c>
      <c r="AD168" s="126">
        <v>34</v>
      </c>
      <c r="AE168" s="121">
        <v>109</v>
      </c>
      <c r="AF168" s="122">
        <v>25</v>
      </c>
      <c r="AG168" s="122">
        <v>37</v>
      </c>
      <c r="AH168" s="126">
        <v>30</v>
      </c>
      <c r="AI168" s="122">
        <v>30</v>
      </c>
      <c r="AJ168" s="121">
        <f t="shared" si="233"/>
        <v>0</v>
      </c>
      <c r="AK168" s="122">
        <v>20</v>
      </c>
      <c r="AL168" s="122">
        <v>20</v>
      </c>
      <c r="AM168" s="122">
        <v>15</v>
      </c>
      <c r="AN168" s="122">
        <v>20</v>
      </c>
      <c r="AO168" s="121">
        <f t="shared" si="234"/>
        <v>0</v>
      </c>
      <c r="AP168" s="122">
        <v>25</v>
      </c>
      <c r="AQ168" s="122">
        <v>25</v>
      </c>
      <c r="AR168" s="122">
        <v>0</v>
      </c>
      <c r="AS168" s="122">
        <v>0</v>
      </c>
      <c r="AT168" s="121">
        <f t="shared" si="203"/>
        <v>0</v>
      </c>
      <c r="AU168"/>
      <c r="AV168"/>
      <c r="AW168"/>
    </row>
    <row r="169" spans="1:50" s="98" customFormat="1" ht="15" hidden="1" customHeight="1" x14ac:dyDescent="0.25">
      <c r="A169" s="177" t="str">
        <f t="shared" si="195"/>
        <v>725000464P</v>
      </c>
      <c r="B169" s="177">
        <v>725000464</v>
      </c>
      <c r="C169" s="177" t="str">
        <f t="shared" ca="1" si="249"/>
        <v>ACQUITY UPLC Local Console Controller</v>
      </c>
      <c r="D169" s="177" t="str">
        <f t="shared" ca="1" si="250"/>
        <v>WPPL (SG20)</v>
      </c>
      <c r="E169" s="97"/>
      <c r="F169" s="177" t="str">
        <f t="shared" ca="1" si="251"/>
        <v>LC</v>
      </c>
      <c r="G169" s="177" t="str">
        <f t="shared" ca="1" si="252"/>
        <v>ACQUITY Common Modules</v>
      </c>
      <c r="H169" s="177" t="str">
        <f t="shared" ca="1" si="253"/>
        <v>Accessories</v>
      </c>
      <c r="I169" s="201">
        <f t="shared" ca="1" si="254"/>
        <v>208.12</v>
      </c>
      <c r="J169" s="100" t="str">
        <f t="shared" ca="1" si="255"/>
        <v>Ee Ling Lim</v>
      </c>
      <c r="K169" s="142" t="s">
        <v>6</v>
      </c>
      <c r="L169" s="103"/>
      <c r="M169" s="103"/>
      <c r="N169" s="103"/>
      <c r="O169" s="103"/>
      <c r="P169" s="102"/>
      <c r="Q169" s="103"/>
      <c r="R169" s="103"/>
      <c r="S169" s="103"/>
      <c r="T169" s="103"/>
      <c r="U169" s="102"/>
      <c r="V169" s="104"/>
      <c r="W169" s="104"/>
      <c r="X169" s="104"/>
      <c r="Y169" s="126">
        <v>0</v>
      </c>
      <c r="Z169" s="101">
        <v>0</v>
      </c>
      <c r="AA169" s="126">
        <v>0</v>
      </c>
      <c r="AB169" s="126">
        <v>0</v>
      </c>
      <c r="AC169" s="126">
        <v>0</v>
      </c>
      <c r="AD169" s="126">
        <v>0</v>
      </c>
      <c r="AE169" s="121">
        <v>0</v>
      </c>
      <c r="AF169" s="122">
        <v>0</v>
      </c>
      <c r="AG169" s="122">
        <v>0</v>
      </c>
      <c r="AH169" s="122">
        <v>0</v>
      </c>
      <c r="AI169" s="122">
        <v>0</v>
      </c>
      <c r="AJ169" s="121">
        <f t="shared" si="233"/>
        <v>0</v>
      </c>
      <c r="AK169" s="122">
        <v>0</v>
      </c>
      <c r="AL169" s="122">
        <v>0</v>
      </c>
      <c r="AM169" s="122">
        <v>0</v>
      </c>
      <c r="AN169" s="122">
        <v>0</v>
      </c>
      <c r="AO169" s="121">
        <f t="shared" si="234"/>
        <v>0</v>
      </c>
      <c r="AP169" s="122">
        <v>0</v>
      </c>
      <c r="AQ169" s="122">
        <v>0</v>
      </c>
      <c r="AR169" s="122">
        <v>0</v>
      </c>
      <c r="AS169" s="122">
        <v>0</v>
      </c>
      <c r="AT169" s="121">
        <f t="shared" si="203"/>
        <v>0</v>
      </c>
      <c r="AU169"/>
      <c r="AV169"/>
      <c r="AW169"/>
    </row>
    <row r="170" spans="1:50" s="98" customFormat="1" ht="15" customHeight="1" x14ac:dyDescent="0.25">
      <c r="A170" s="176" t="str">
        <f t="shared" si="195"/>
        <v>725000550P</v>
      </c>
      <c r="B170" s="176">
        <v>725000550</v>
      </c>
      <c r="C170" s="177" t="str">
        <f t="shared" ca="1" si="249"/>
        <v>PATROL Online Process Analyzer Enclosure</v>
      </c>
      <c r="D170" s="177" t="str">
        <f t="shared" ca="1" si="250"/>
        <v>MIL (US31)</v>
      </c>
      <c r="E170" s="97"/>
      <c r="F170" s="177" t="str">
        <f t="shared" ca="1" si="251"/>
        <v>LC</v>
      </c>
      <c r="G170" s="177" t="str">
        <f t="shared" ca="1" si="252"/>
        <v>PATROL</v>
      </c>
      <c r="H170" s="177" t="str">
        <f t="shared" ca="1" si="253"/>
        <v>Accessories</v>
      </c>
      <c r="I170" s="201">
        <f t="shared" ca="1" si="254"/>
        <v>39668.410000000003</v>
      </c>
      <c r="J170" s="100" t="str">
        <f t="shared" ca="1" si="255"/>
        <v>Linda Trautwein</v>
      </c>
      <c r="K170" s="142" t="s">
        <v>6</v>
      </c>
      <c r="L170" s="103"/>
      <c r="M170" s="103"/>
      <c r="N170" s="103"/>
      <c r="O170" s="103"/>
      <c r="P170" s="102"/>
      <c r="Q170" s="103"/>
      <c r="R170" s="103"/>
      <c r="S170" s="103"/>
      <c r="T170" s="103"/>
      <c r="U170" s="102"/>
      <c r="V170" s="104"/>
      <c r="W170" s="104"/>
      <c r="X170" s="104"/>
      <c r="Y170" s="126">
        <v>0</v>
      </c>
      <c r="Z170" s="101">
        <v>0</v>
      </c>
      <c r="AA170" s="126">
        <v>0</v>
      </c>
      <c r="AB170" s="126">
        <v>0</v>
      </c>
      <c r="AC170" s="126">
        <v>0</v>
      </c>
      <c r="AD170" s="126">
        <v>0</v>
      </c>
      <c r="AE170" s="121">
        <v>0</v>
      </c>
      <c r="AF170" s="122">
        <v>0</v>
      </c>
      <c r="AG170" s="122">
        <v>5</v>
      </c>
      <c r="AH170" s="126">
        <v>0</v>
      </c>
      <c r="AI170" s="122">
        <v>0</v>
      </c>
      <c r="AJ170" s="121">
        <f t="shared" si="233"/>
        <v>5</v>
      </c>
      <c r="AK170" s="122">
        <v>0</v>
      </c>
      <c r="AL170" s="122">
        <v>2</v>
      </c>
      <c r="AM170" s="122">
        <v>2</v>
      </c>
      <c r="AN170" s="122">
        <v>2</v>
      </c>
      <c r="AO170" s="121">
        <f t="shared" si="234"/>
        <v>6</v>
      </c>
      <c r="AP170" s="122">
        <v>2</v>
      </c>
      <c r="AQ170" s="122">
        <v>2</v>
      </c>
      <c r="AR170" s="122">
        <v>0</v>
      </c>
      <c r="AS170" s="122">
        <v>0</v>
      </c>
      <c r="AT170" s="121">
        <f t="shared" si="203"/>
        <v>4</v>
      </c>
      <c r="AU170"/>
      <c r="AV170"/>
      <c r="AW170"/>
    </row>
    <row r="171" spans="1:50" s="98" customFormat="1" ht="16.5" hidden="1" customHeight="1" x14ac:dyDescent="0.25">
      <c r="A171" s="177" t="str">
        <f t="shared" si="195"/>
        <v>725000556P</v>
      </c>
      <c r="B171" s="177">
        <v>725000556</v>
      </c>
      <c r="C171" s="177" t="str">
        <f t="shared" ref="C171:C175" ca="1" si="256">VLOOKUP($B171,AcceptedPlanRange,2,0)</f>
        <v>Reagent Manager</v>
      </c>
      <c r="D171" s="177" t="str">
        <f t="shared" ref="D171:D175" ca="1" si="257">VLOOKUP($B171,AcceptedPlanRange,3,0)</f>
        <v>OEM</v>
      </c>
      <c r="E171" s="97"/>
      <c r="F171" s="177" t="str">
        <f t="shared" ref="F171:F175" ca="1" si="258">VLOOKUP($B171,AcceptedPlanRange,4,0)</f>
        <v>LC</v>
      </c>
      <c r="G171" s="177" t="str">
        <f t="shared" ref="G171:G175" ca="1" si="259">VLOOKUP($B171,AcceptedPlanRange,5,0)</f>
        <v>Legacy LC</v>
      </c>
      <c r="H171" s="177" t="str">
        <f t="shared" ref="H171:H175" ca="1" si="260">VLOOKUP($B171,AcceptedPlanRange,6,0)</f>
        <v>Accessories</v>
      </c>
      <c r="I171" s="201">
        <f t="shared" ref="I171:I175" ca="1" si="261">VLOOKUP($B171,AcceptedPlanRange,7,0)</f>
        <v>1782.88</v>
      </c>
      <c r="J171" s="100" t="str">
        <f t="shared" ref="J171:J175" ca="1" si="262">VLOOKUP($B171,AcceptedPlanRange,8,0)</f>
        <v>Hanchen Lu</v>
      </c>
      <c r="K171" s="142" t="s">
        <v>6</v>
      </c>
      <c r="L171" s="103"/>
      <c r="M171" s="103"/>
      <c r="N171" s="103"/>
      <c r="O171" s="103"/>
      <c r="P171" s="102"/>
      <c r="Q171" s="103"/>
      <c r="R171" s="103"/>
      <c r="S171" s="103"/>
      <c r="T171" s="103"/>
      <c r="U171" s="102"/>
      <c r="V171" s="104"/>
      <c r="W171" s="104"/>
      <c r="X171" s="104"/>
      <c r="Y171" s="126">
        <v>55</v>
      </c>
      <c r="Z171" s="101">
        <v>55</v>
      </c>
      <c r="AA171" s="126">
        <v>45</v>
      </c>
      <c r="AB171" s="126">
        <v>70</v>
      </c>
      <c r="AC171" s="126">
        <v>55</v>
      </c>
      <c r="AD171" s="126">
        <v>115</v>
      </c>
      <c r="AE171" s="121">
        <v>285</v>
      </c>
      <c r="AF171" s="122">
        <v>65</v>
      </c>
      <c r="AG171" s="122">
        <v>70</v>
      </c>
      <c r="AH171" s="126">
        <v>45</v>
      </c>
      <c r="AI171" s="122">
        <v>40</v>
      </c>
      <c r="AJ171" s="121">
        <f t="shared" si="233"/>
        <v>0</v>
      </c>
      <c r="AK171" s="122">
        <v>30</v>
      </c>
      <c r="AL171" s="122">
        <v>40</v>
      </c>
      <c r="AM171" s="122">
        <v>30</v>
      </c>
      <c r="AN171" s="122">
        <v>40</v>
      </c>
      <c r="AO171" s="121">
        <f t="shared" si="234"/>
        <v>0</v>
      </c>
      <c r="AP171" s="122">
        <v>48</v>
      </c>
      <c r="AQ171" s="122">
        <v>50</v>
      </c>
      <c r="AR171" s="122">
        <v>0</v>
      </c>
      <c r="AS171" s="122">
        <v>0</v>
      </c>
      <c r="AT171" s="121">
        <f t="shared" si="203"/>
        <v>0</v>
      </c>
      <c r="AU171"/>
      <c r="AV171"/>
      <c r="AW171"/>
    </row>
    <row r="172" spans="1:50" s="98" customFormat="1" ht="15" hidden="1" customHeight="1" x14ac:dyDescent="0.25">
      <c r="A172" s="107" t="str">
        <f t="shared" si="195"/>
        <v>725000584P</v>
      </c>
      <c r="B172" s="107">
        <v>725000584</v>
      </c>
      <c r="C172" s="177" t="str">
        <f t="shared" ca="1" si="256"/>
        <v>Leap HDX Automation Manager</v>
      </c>
      <c r="D172" s="177" t="str">
        <f t="shared" ca="1" si="257"/>
        <v>OEM</v>
      </c>
      <c r="E172" s="97"/>
      <c r="F172" s="177" t="str">
        <f t="shared" ca="1" si="258"/>
        <v>LC</v>
      </c>
      <c r="G172" s="177" t="str">
        <f t="shared" ca="1" si="259"/>
        <v>HDX</v>
      </c>
      <c r="H172" s="177" t="str">
        <f t="shared" ca="1" si="260"/>
        <v>Injectors</v>
      </c>
      <c r="I172" s="201">
        <f t="shared" ca="1" si="261"/>
        <v>60770.33</v>
      </c>
      <c r="J172" s="100" t="str">
        <f t="shared" ca="1" si="262"/>
        <v>Vicky Allen</v>
      </c>
      <c r="K172" s="142" t="s">
        <v>6</v>
      </c>
      <c r="L172" s="103"/>
      <c r="M172" s="103"/>
      <c r="N172" s="103"/>
      <c r="O172" s="103"/>
      <c r="P172" s="102"/>
      <c r="Q172" s="103"/>
      <c r="R172" s="103"/>
      <c r="S172" s="103"/>
      <c r="T172" s="103"/>
      <c r="U172" s="102"/>
      <c r="V172" s="104"/>
      <c r="W172" s="104"/>
      <c r="X172" s="104"/>
      <c r="Y172" s="126">
        <v>2</v>
      </c>
      <c r="Z172" s="101">
        <v>2</v>
      </c>
      <c r="AA172" s="126">
        <v>2</v>
      </c>
      <c r="AB172" s="126">
        <v>0</v>
      </c>
      <c r="AC172" s="126">
        <v>0</v>
      </c>
      <c r="AD172" s="126">
        <v>0</v>
      </c>
      <c r="AE172" s="121">
        <v>2</v>
      </c>
      <c r="AF172" s="122">
        <v>2</v>
      </c>
      <c r="AG172" s="122">
        <v>4</v>
      </c>
      <c r="AH172" s="122">
        <v>0</v>
      </c>
      <c r="AI172" s="122">
        <v>11</v>
      </c>
      <c r="AJ172" s="121">
        <f t="shared" si="233"/>
        <v>0</v>
      </c>
      <c r="AK172" s="122">
        <v>13</v>
      </c>
      <c r="AL172" s="122">
        <v>8</v>
      </c>
      <c r="AM172" s="122">
        <v>8</v>
      </c>
      <c r="AN172" s="122">
        <v>8</v>
      </c>
      <c r="AO172" s="121">
        <f t="shared" si="234"/>
        <v>0</v>
      </c>
      <c r="AP172" s="122">
        <v>8</v>
      </c>
      <c r="AQ172" s="122">
        <v>9</v>
      </c>
      <c r="AR172" s="122">
        <v>0</v>
      </c>
      <c r="AS172" s="122">
        <v>0</v>
      </c>
      <c r="AT172" s="121">
        <f t="shared" si="203"/>
        <v>0</v>
      </c>
      <c r="AU172"/>
      <c r="AV172"/>
      <c r="AW172"/>
    </row>
    <row r="173" spans="1:50" s="98" customFormat="1" ht="15" hidden="1" customHeight="1" x14ac:dyDescent="0.25">
      <c r="A173" s="176" t="str">
        <f t="shared" si="195"/>
        <v>725271820P</v>
      </c>
      <c r="B173" s="176">
        <v>725271820</v>
      </c>
      <c r="C173" s="177" t="str">
        <f t="shared" ca="1" si="256"/>
        <v>TRANSFER MODULE, 6 PROBES</v>
      </c>
      <c r="D173" s="177" t="str">
        <f t="shared" ca="1" si="257"/>
        <v>OEM</v>
      </c>
      <c r="E173" s="97"/>
      <c r="F173" s="177" t="str">
        <f t="shared" ca="1" si="258"/>
        <v>LC</v>
      </c>
      <c r="G173" s="177" t="str">
        <f t="shared" ca="1" si="259"/>
        <v>Alliance</v>
      </c>
      <c r="H173" s="177" t="str">
        <f t="shared" ca="1" si="260"/>
        <v>Accessories</v>
      </c>
      <c r="I173" s="201">
        <f t="shared" ca="1" si="261"/>
        <v>8052.54</v>
      </c>
      <c r="J173" s="100" t="str">
        <f t="shared" ca="1" si="262"/>
        <v>Hanchen Lu</v>
      </c>
      <c r="K173" s="142" t="s">
        <v>6</v>
      </c>
      <c r="L173" s="103"/>
      <c r="M173" s="103"/>
      <c r="N173" s="103"/>
      <c r="O173" s="103"/>
      <c r="P173" s="102"/>
      <c r="Q173" s="103"/>
      <c r="R173" s="103"/>
      <c r="S173" s="103"/>
      <c r="T173" s="103"/>
      <c r="U173" s="102"/>
      <c r="V173" s="104"/>
      <c r="W173" s="104"/>
      <c r="X173" s="104"/>
      <c r="Y173" s="126">
        <v>0</v>
      </c>
      <c r="Z173" s="101">
        <v>0</v>
      </c>
      <c r="AA173" s="126">
        <v>0</v>
      </c>
      <c r="AB173" s="126">
        <v>0</v>
      </c>
      <c r="AC173" s="126">
        <v>0</v>
      </c>
      <c r="AD173" s="126">
        <v>0</v>
      </c>
      <c r="AE173" s="121">
        <v>0</v>
      </c>
      <c r="AF173" s="122">
        <v>0</v>
      </c>
      <c r="AG173" s="122">
        <v>5</v>
      </c>
      <c r="AH173" s="126">
        <v>15</v>
      </c>
      <c r="AI173" s="122">
        <v>10</v>
      </c>
      <c r="AJ173" s="121">
        <f t="shared" si="233"/>
        <v>0</v>
      </c>
      <c r="AK173" s="122">
        <v>0</v>
      </c>
      <c r="AL173" s="122">
        <v>0</v>
      </c>
      <c r="AM173" s="122">
        <v>0</v>
      </c>
      <c r="AN173" s="122">
        <v>0</v>
      </c>
      <c r="AO173" s="121">
        <f t="shared" si="234"/>
        <v>0</v>
      </c>
      <c r="AP173" s="122">
        <v>0</v>
      </c>
      <c r="AQ173" s="122">
        <v>0</v>
      </c>
      <c r="AR173" s="122">
        <v>0</v>
      </c>
      <c r="AS173" s="122">
        <v>0</v>
      </c>
      <c r="AT173" s="121">
        <f t="shared" si="203"/>
        <v>0</v>
      </c>
      <c r="AU173"/>
      <c r="AV173"/>
      <c r="AW173"/>
    </row>
    <row r="174" spans="1:50" s="98" customFormat="1" ht="15" hidden="1" customHeight="1" x14ac:dyDescent="0.25">
      <c r="A174" s="176" t="str">
        <f t="shared" si="195"/>
        <v>725271822P</v>
      </c>
      <c r="B174" s="176">
        <v>725271822</v>
      </c>
      <c r="C174" s="177" t="str">
        <f t="shared" ca="1" si="256"/>
        <v>TRANSFER MODULE, 8 PROBES</v>
      </c>
      <c r="D174" s="177" t="str">
        <f t="shared" ca="1" si="257"/>
        <v>OEM</v>
      </c>
      <c r="E174" s="97"/>
      <c r="F174" s="177" t="str">
        <f t="shared" ca="1" si="258"/>
        <v>LC</v>
      </c>
      <c r="G174" s="177" t="str">
        <f t="shared" ca="1" si="259"/>
        <v>Alliance</v>
      </c>
      <c r="H174" s="177" t="str">
        <f t="shared" ca="1" si="260"/>
        <v>Accessories</v>
      </c>
      <c r="I174" s="201">
        <f t="shared" ca="1" si="261"/>
        <v>9291.4</v>
      </c>
      <c r="J174" s="100" t="str">
        <f t="shared" ca="1" si="262"/>
        <v>Hanchen Lu</v>
      </c>
      <c r="K174" s="142" t="s">
        <v>6</v>
      </c>
      <c r="L174" s="103"/>
      <c r="M174" s="103"/>
      <c r="N174" s="103"/>
      <c r="O174" s="103"/>
      <c r="P174" s="102"/>
      <c r="Q174" s="103"/>
      <c r="R174" s="103"/>
      <c r="S174" s="103"/>
      <c r="T174" s="103"/>
      <c r="U174" s="102"/>
      <c r="V174" s="104"/>
      <c r="W174" s="104"/>
      <c r="X174" s="104"/>
      <c r="Y174" s="126">
        <v>0</v>
      </c>
      <c r="Z174" s="101">
        <v>0</v>
      </c>
      <c r="AA174" s="126">
        <v>0</v>
      </c>
      <c r="AB174" s="126">
        <v>0</v>
      </c>
      <c r="AC174" s="126">
        <v>0</v>
      </c>
      <c r="AD174" s="126">
        <v>1</v>
      </c>
      <c r="AE174" s="121">
        <v>1</v>
      </c>
      <c r="AF174" s="122">
        <v>5</v>
      </c>
      <c r="AG174" s="122">
        <v>5</v>
      </c>
      <c r="AH174" s="126">
        <v>5</v>
      </c>
      <c r="AI174" s="122">
        <v>2</v>
      </c>
      <c r="AJ174" s="121">
        <f t="shared" si="233"/>
        <v>0</v>
      </c>
      <c r="AK174" s="122">
        <v>0</v>
      </c>
      <c r="AL174" s="122">
        <v>0</v>
      </c>
      <c r="AM174" s="122">
        <v>0</v>
      </c>
      <c r="AN174" s="122">
        <v>0</v>
      </c>
      <c r="AO174" s="121">
        <f t="shared" si="234"/>
        <v>0</v>
      </c>
      <c r="AP174" s="122">
        <v>0</v>
      </c>
      <c r="AQ174" s="122">
        <v>0</v>
      </c>
      <c r="AR174" s="122">
        <v>0</v>
      </c>
      <c r="AS174" s="122">
        <v>0</v>
      </c>
      <c r="AT174" s="121">
        <f t="shared" si="203"/>
        <v>0</v>
      </c>
      <c r="AU174"/>
      <c r="AV174"/>
      <c r="AW174"/>
    </row>
    <row r="175" spans="1:50" s="98" customFormat="1" ht="15" customHeight="1" x14ac:dyDescent="0.25">
      <c r="A175" s="177" t="str">
        <f t="shared" si="195"/>
        <v>186001825IVDP</v>
      </c>
      <c r="B175" s="177" t="s">
        <v>337</v>
      </c>
      <c r="C175" s="177" t="str">
        <f t="shared" ca="1" si="256"/>
        <v>1525µ Binary HPLC Pump w/Degasser, IVD</v>
      </c>
      <c r="D175" s="177" t="str">
        <f t="shared" ca="1" si="257"/>
        <v>MIL (US31)</v>
      </c>
      <c r="E175" s="97"/>
      <c r="F175" s="177" t="str">
        <f t="shared" ca="1" si="258"/>
        <v>LC</v>
      </c>
      <c r="G175" s="177" t="str">
        <f t="shared" ca="1" si="259"/>
        <v>Legacy LC</v>
      </c>
      <c r="H175" s="177" t="str">
        <f t="shared" ca="1" si="260"/>
        <v>Pumps</v>
      </c>
      <c r="I175" s="201">
        <f t="shared" ca="1" si="261"/>
        <v>6877.88</v>
      </c>
      <c r="J175" s="100" t="str">
        <f t="shared" ca="1" si="262"/>
        <v>Sharon Bibbo</v>
      </c>
      <c r="K175" s="142" t="s">
        <v>6</v>
      </c>
      <c r="L175" s="103"/>
      <c r="M175" s="103"/>
      <c r="N175" s="103"/>
      <c r="O175" s="103"/>
      <c r="P175" s="102"/>
      <c r="Q175" s="103"/>
      <c r="R175" s="103"/>
      <c r="S175" s="103"/>
      <c r="T175" s="103"/>
      <c r="U175" s="102"/>
      <c r="V175" s="104"/>
      <c r="W175" s="104"/>
      <c r="X175" s="104"/>
      <c r="Y175" s="126">
        <v>0</v>
      </c>
      <c r="Z175" s="101"/>
      <c r="AA175" s="126">
        <v>0</v>
      </c>
      <c r="AB175" s="126">
        <v>0</v>
      </c>
      <c r="AC175" s="126">
        <v>0</v>
      </c>
      <c r="AD175" s="126">
        <v>0</v>
      </c>
      <c r="AE175" s="121">
        <v>0</v>
      </c>
      <c r="AF175" s="122">
        <v>12</v>
      </c>
      <c r="AG175" s="122">
        <v>12</v>
      </c>
      <c r="AH175" s="122">
        <v>6</v>
      </c>
      <c r="AI175" s="122">
        <v>14</v>
      </c>
      <c r="AJ175" s="121">
        <f t="shared" si="233"/>
        <v>44</v>
      </c>
      <c r="AK175" s="122">
        <v>10</v>
      </c>
      <c r="AL175" s="122">
        <v>10</v>
      </c>
      <c r="AM175" s="122">
        <v>10</v>
      </c>
      <c r="AN175" s="122">
        <v>12</v>
      </c>
      <c r="AO175" s="121">
        <f t="shared" si="234"/>
        <v>42</v>
      </c>
      <c r="AP175" s="122">
        <v>8</v>
      </c>
      <c r="AQ175" s="122">
        <v>10</v>
      </c>
      <c r="AR175" s="122">
        <v>0</v>
      </c>
      <c r="AS175" s="122">
        <v>0</v>
      </c>
      <c r="AT175" s="121">
        <f t="shared" si="203"/>
        <v>18</v>
      </c>
      <c r="AU175"/>
      <c r="AV175"/>
      <c r="AW175"/>
    </row>
    <row r="176" spans="1:50" s="98" customFormat="1" ht="15" customHeight="1" x14ac:dyDescent="0.25">
      <c r="A176" s="177" t="str">
        <f t="shared" si="195"/>
        <v>186002776IVDP</v>
      </c>
      <c r="B176" s="177" t="s">
        <v>344</v>
      </c>
      <c r="C176" s="177" t="str">
        <f t="shared" ref="C176:C180" ca="1" si="263">VLOOKUP($B176,AcceptedPlanRange,2,0)</f>
        <v>2777c Sample Manager, IVD</v>
      </c>
      <c r="D176" s="177" t="str">
        <f t="shared" ref="D176:D180" ca="1" si="264">VLOOKUP($B176,AcceptedPlanRange,3,0)</f>
        <v>MIL (US31)</v>
      </c>
      <c r="E176" s="97"/>
      <c r="F176" s="177" t="str">
        <f t="shared" ref="F176:F180" ca="1" si="265">VLOOKUP($B176,AcceptedPlanRange,4,0)</f>
        <v>LC</v>
      </c>
      <c r="G176" s="177" t="str">
        <f t="shared" ref="G176:G180" ca="1" si="266">VLOOKUP($B176,AcceptedPlanRange,5,0)</f>
        <v>Legacy LC</v>
      </c>
      <c r="H176" s="177" t="str">
        <f t="shared" ref="H176:H180" ca="1" si="267">VLOOKUP($B176,AcceptedPlanRange,6,0)</f>
        <v>Injectors</v>
      </c>
      <c r="I176" s="201">
        <f t="shared" ref="I176:I180" ca="1" si="268">VLOOKUP($B176,AcceptedPlanRange,7,0)</f>
        <v>10727.85</v>
      </c>
      <c r="J176" s="100" t="str">
        <f t="shared" ref="J176:J180" ca="1" si="269">VLOOKUP($B176,AcceptedPlanRange,8,0)</f>
        <v>Sharon Bibbo</v>
      </c>
      <c r="K176" s="142" t="s">
        <v>6</v>
      </c>
      <c r="L176" s="103"/>
      <c r="M176" s="103"/>
      <c r="N176" s="103"/>
      <c r="O176" s="103"/>
      <c r="P176" s="102"/>
      <c r="Q176" s="103"/>
      <c r="R176" s="103"/>
      <c r="S176" s="103"/>
      <c r="T176" s="103"/>
      <c r="U176" s="102"/>
      <c r="V176" s="104"/>
      <c r="W176" s="104"/>
      <c r="X176" s="104"/>
      <c r="Y176" s="126">
        <v>0</v>
      </c>
      <c r="Z176" s="101"/>
      <c r="AA176" s="126">
        <v>0</v>
      </c>
      <c r="AB176" s="126">
        <v>0</v>
      </c>
      <c r="AC176" s="126">
        <v>0</v>
      </c>
      <c r="AD176" s="126">
        <v>0</v>
      </c>
      <c r="AE176" s="121">
        <v>0</v>
      </c>
      <c r="AF176" s="122">
        <v>11</v>
      </c>
      <c r="AG176" s="122">
        <v>12</v>
      </c>
      <c r="AH176" s="122">
        <v>6</v>
      </c>
      <c r="AI176" s="122">
        <v>13</v>
      </c>
      <c r="AJ176" s="121">
        <f t="shared" si="233"/>
        <v>42</v>
      </c>
      <c r="AK176" s="122">
        <v>11</v>
      </c>
      <c r="AL176" s="122">
        <v>10</v>
      </c>
      <c r="AM176" s="122">
        <v>10</v>
      </c>
      <c r="AN176" s="122">
        <v>12</v>
      </c>
      <c r="AO176" s="121">
        <f t="shared" si="234"/>
        <v>43</v>
      </c>
      <c r="AP176" s="122">
        <v>8</v>
      </c>
      <c r="AQ176" s="122">
        <v>10</v>
      </c>
      <c r="AR176" s="122">
        <v>0</v>
      </c>
      <c r="AS176" s="122">
        <v>0</v>
      </c>
      <c r="AT176" s="121">
        <f t="shared" si="203"/>
        <v>18</v>
      </c>
      <c r="AU176"/>
      <c r="AV176"/>
      <c r="AW176"/>
    </row>
    <row r="177" spans="1:50" s="98" customFormat="1" ht="15" hidden="1" customHeight="1" x14ac:dyDescent="0.25">
      <c r="A177" s="176" t="str">
        <f t="shared" si="195"/>
        <v>186003875/3875IVDP</v>
      </c>
      <c r="B177" s="177" t="s">
        <v>119</v>
      </c>
      <c r="C177" s="177" t="str">
        <f t="shared" ca="1" si="263"/>
        <v>Assy., Waters TQ Detector/Assy., Waters TQ Detector, IVD</v>
      </c>
      <c r="D177" s="177" t="str">
        <f t="shared" ca="1" si="264"/>
        <v>WEX (EI10)</v>
      </c>
      <c r="E177" s="97">
        <v>7</v>
      </c>
      <c r="F177" s="177" t="str">
        <f t="shared" ca="1" si="265"/>
        <v>MS</v>
      </c>
      <c r="G177" s="177" t="str">
        <f t="shared" ca="1" si="266"/>
        <v>Quads</v>
      </c>
      <c r="H177" s="177" t="str">
        <f t="shared" ca="1" si="267"/>
        <v>LE TQs</v>
      </c>
      <c r="I177" s="201">
        <f t="shared" ca="1" si="268"/>
        <v>36894.75</v>
      </c>
      <c r="J177" s="100" t="str">
        <f t="shared" ca="1" si="269"/>
        <v>Wendy Noble</v>
      </c>
      <c r="K177" s="142" t="s">
        <v>6</v>
      </c>
      <c r="L177" s="103"/>
      <c r="M177" s="103"/>
      <c r="N177" s="103"/>
      <c r="O177" s="103"/>
      <c r="P177" s="102"/>
      <c r="Q177" s="103"/>
      <c r="R177" s="103"/>
      <c r="S177" s="103"/>
      <c r="T177" s="103"/>
      <c r="U177" s="102"/>
      <c r="V177" s="104"/>
      <c r="W177" s="104"/>
      <c r="X177" s="104">
        <v>55</v>
      </c>
      <c r="Y177" s="126">
        <v>62</v>
      </c>
      <c r="Z177" s="101">
        <v>117</v>
      </c>
      <c r="AA177" s="126">
        <v>25</v>
      </c>
      <c r="AB177" s="126">
        <v>40</v>
      </c>
      <c r="AC177" s="126">
        <v>18</v>
      </c>
      <c r="AD177" s="126">
        <v>35</v>
      </c>
      <c r="AE177" s="121">
        <v>118</v>
      </c>
      <c r="AF177" s="122">
        <v>20</v>
      </c>
      <c r="AG177" s="122">
        <v>30</v>
      </c>
      <c r="AH177" s="122">
        <v>15</v>
      </c>
      <c r="AI177" s="122">
        <v>23</v>
      </c>
      <c r="AJ177" s="121">
        <f t="shared" si="233"/>
        <v>0</v>
      </c>
      <c r="AK177" s="122">
        <v>15</v>
      </c>
      <c r="AL177" s="122">
        <v>18</v>
      </c>
      <c r="AM177" s="122">
        <v>15</v>
      </c>
      <c r="AN177" s="122">
        <v>20</v>
      </c>
      <c r="AO177" s="121">
        <f t="shared" si="234"/>
        <v>0</v>
      </c>
      <c r="AP177" s="122">
        <v>10</v>
      </c>
      <c r="AQ177" s="122">
        <v>0</v>
      </c>
      <c r="AR177" s="122">
        <v>0</v>
      </c>
      <c r="AS177" s="122">
        <v>0</v>
      </c>
      <c r="AT177" s="121">
        <f t="shared" si="203"/>
        <v>0</v>
      </c>
      <c r="AU177"/>
      <c r="AV177"/>
      <c r="AW177"/>
      <c r="AX177" s="237"/>
    </row>
    <row r="178" spans="1:50" s="98" customFormat="1" ht="15" hidden="1" customHeight="1" x14ac:dyDescent="0.25">
      <c r="A178" s="176" t="str">
        <f t="shared" si="195"/>
        <v>186004490/4490IVDP</v>
      </c>
      <c r="B178" s="177" t="s">
        <v>120</v>
      </c>
      <c r="C178" s="177" t="str">
        <f t="shared" ca="1" si="263"/>
        <v>Xevo TQ MS/Xevo TQ IVD</v>
      </c>
      <c r="D178" s="177" t="str">
        <f t="shared" ca="1" si="264"/>
        <v>WEX (EI10)</v>
      </c>
      <c r="E178" s="97">
        <v>13</v>
      </c>
      <c r="F178" s="177" t="str">
        <f t="shared" ca="1" si="265"/>
        <v>MS</v>
      </c>
      <c r="G178" s="177" t="str">
        <f t="shared" ca="1" si="266"/>
        <v>Quads</v>
      </c>
      <c r="H178" s="177" t="str">
        <f t="shared" ca="1" si="267"/>
        <v>HE TQs</v>
      </c>
      <c r="I178" s="201">
        <f t="shared" ca="1" si="268"/>
        <v>61382.65</v>
      </c>
      <c r="J178" s="100" t="str">
        <f t="shared" ca="1" si="269"/>
        <v>Wendy Noble</v>
      </c>
      <c r="K178" s="142" t="s">
        <v>6</v>
      </c>
      <c r="L178" s="103"/>
      <c r="M178" s="103"/>
      <c r="N178" s="103"/>
      <c r="O178" s="103"/>
      <c r="P178" s="102"/>
      <c r="Q178" s="103"/>
      <c r="R178" s="103"/>
      <c r="S178" s="103"/>
      <c r="T178" s="103"/>
      <c r="U178" s="102"/>
      <c r="V178" s="104"/>
      <c r="W178" s="104"/>
      <c r="X178" s="104">
        <v>45</v>
      </c>
      <c r="Y178" s="126">
        <v>25</v>
      </c>
      <c r="Z178" s="101">
        <v>70</v>
      </c>
      <c r="AA178" s="126">
        <v>46</v>
      </c>
      <c r="AB178" s="126">
        <v>30</v>
      </c>
      <c r="AC178" s="126">
        <v>26</v>
      </c>
      <c r="AD178" s="126">
        <v>12</v>
      </c>
      <c r="AE178" s="121">
        <v>114</v>
      </c>
      <c r="AF178" s="122">
        <v>15</v>
      </c>
      <c r="AG178" s="122">
        <v>20</v>
      </c>
      <c r="AH178" s="122">
        <v>25</v>
      </c>
      <c r="AI178" s="122">
        <v>25</v>
      </c>
      <c r="AJ178" s="121">
        <f t="shared" si="233"/>
        <v>0</v>
      </c>
      <c r="AK178" s="122">
        <v>15</v>
      </c>
      <c r="AL178" s="122">
        <v>7</v>
      </c>
      <c r="AM178" s="122">
        <v>5</v>
      </c>
      <c r="AN178" s="122">
        <v>3</v>
      </c>
      <c r="AO178" s="121">
        <f t="shared" si="234"/>
        <v>0</v>
      </c>
      <c r="AP178" s="122">
        <v>5</v>
      </c>
      <c r="AQ178" s="122">
        <v>0</v>
      </c>
      <c r="AR178" s="122">
        <v>0</v>
      </c>
      <c r="AS178" s="122">
        <v>0</v>
      </c>
      <c r="AT178" s="121">
        <f t="shared" si="203"/>
        <v>0</v>
      </c>
      <c r="AU178"/>
      <c r="AV178"/>
      <c r="AW178"/>
    </row>
    <row r="179" spans="1:50" s="98" customFormat="1" ht="15" hidden="1" customHeight="1" x14ac:dyDescent="0.25">
      <c r="A179" s="176" t="str">
        <f t="shared" si="195"/>
        <v>186004813/4815/4817P</v>
      </c>
      <c r="B179" s="177" t="s">
        <v>184</v>
      </c>
      <c r="C179" s="177" t="str">
        <f t="shared" ca="1" si="263"/>
        <v>Synapt G2</v>
      </c>
      <c r="D179" s="177" t="str">
        <f t="shared" ca="1" si="264"/>
        <v>MAN (UK50)</v>
      </c>
      <c r="E179" s="97">
        <v>0</v>
      </c>
      <c r="F179" s="177" t="str">
        <f t="shared" ca="1" si="265"/>
        <v>MS</v>
      </c>
      <c r="G179" s="177" t="str">
        <f t="shared" ca="1" si="266"/>
        <v>Tof</v>
      </c>
      <c r="H179" s="177" t="str">
        <f t="shared" ca="1" si="267"/>
        <v>HE Tof</v>
      </c>
      <c r="I179" s="201">
        <f t="shared" ca="1" si="268"/>
        <v>150325.70000000001</v>
      </c>
      <c r="J179" s="100" t="str">
        <f t="shared" ca="1" si="269"/>
        <v>Stephen Connor</v>
      </c>
      <c r="K179" s="142" t="s">
        <v>6</v>
      </c>
      <c r="L179" s="103"/>
      <c r="M179" s="103"/>
      <c r="N179" s="103"/>
      <c r="O179" s="103"/>
      <c r="P179" s="102"/>
      <c r="Q179" s="103"/>
      <c r="R179" s="103"/>
      <c r="S179" s="103"/>
      <c r="T179" s="103"/>
      <c r="U179" s="102"/>
      <c r="V179" s="104"/>
      <c r="W179" s="104"/>
      <c r="X179" s="104">
        <v>22</v>
      </c>
      <c r="Y179" s="126">
        <v>8</v>
      </c>
      <c r="Z179" s="101">
        <v>30</v>
      </c>
      <c r="AA179" s="126">
        <v>0</v>
      </c>
      <c r="AB179" s="126">
        <v>0</v>
      </c>
      <c r="AC179" s="126"/>
      <c r="AD179" s="126">
        <v>0</v>
      </c>
      <c r="AE179" s="121">
        <v>0</v>
      </c>
      <c r="AF179" s="122">
        <v>0</v>
      </c>
      <c r="AG179" s="122">
        <v>0</v>
      </c>
      <c r="AH179" s="122">
        <v>0</v>
      </c>
      <c r="AI179" s="122">
        <v>0</v>
      </c>
      <c r="AJ179" s="121">
        <f t="shared" si="233"/>
        <v>0</v>
      </c>
      <c r="AK179" s="122">
        <v>0</v>
      </c>
      <c r="AL179" s="122">
        <v>0</v>
      </c>
      <c r="AM179" s="122">
        <v>0</v>
      </c>
      <c r="AN179" s="122">
        <v>0</v>
      </c>
      <c r="AO179" s="121">
        <f t="shared" si="234"/>
        <v>0</v>
      </c>
      <c r="AP179" s="122">
        <v>0</v>
      </c>
      <c r="AQ179" s="122">
        <v>0</v>
      </c>
      <c r="AR179" s="122">
        <v>0</v>
      </c>
      <c r="AS179" s="122">
        <v>0</v>
      </c>
      <c r="AT179" s="121">
        <f t="shared" si="203"/>
        <v>0</v>
      </c>
      <c r="AU179"/>
      <c r="AV179"/>
      <c r="AW179"/>
    </row>
    <row r="180" spans="1:50" s="98" customFormat="1" ht="15" hidden="1" customHeight="1" x14ac:dyDescent="0.25">
      <c r="A180" s="176" t="str">
        <f t="shared" si="195"/>
        <v>186005453/5453IVDP</v>
      </c>
      <c r="B180" s="177" t="s">
        <v>121</v>
      </c>
      <c r="C180" s="177" t="str">
        <f t="shared" ca="1" si="263"/>
        <v>Xevo TQ-S/Xevo TQ-S, IVD</v>
      </c>
      <c r="D180" s="177" t="str">
        <f t="shared" ca="1" si="264"/>
        <v>WEX (EI10)</v>
      </c>
      <c r="E180" s="97">
        <v>21</v>
      </c>
      <c r="F180" s="177" t="str">
        <f t="shared" ca="1" si="265"/>
        <v>MS</v>
      </c>
      <c r="G180" s="177" t="str">
        <f t="shared" ca="1" si="266"/>
        <v>Quads</v>
      </c>
      <c r="H180" s="177" t="str">
        <f t="shared" ca="1" si="267"/>
        <v>HE TQs</v>
      </c>
      <c r="I180" s="201">
        <f t="shared" ca="1" si="268"/>
        <v>71362.33</v>
      </c>
      <c r="J180" s="100" t="str">
        <f t="shared" ca="1" si="269"/>
        <v>Wendy Noble</v>
      </c>
      <c r="K180" s="142" t="s">
        <v>6</v>
      </c>
      <c r="L180" s="103"/>
      <c r="M180" s="103"/>
      <c r="N180" s="103"/>
      <c r="O180" s="103"/>
      <c r="P180" s="102"/>
      <c r="Q180" s="103"/>
      <c r="R180" s="103"/>
      <c r="S180" s="103"/>
      <c r="T180" s="103"/>
      <c r="U180" s="102"/>
      <c r="V180" s="104"/>
      <c r="W180" s="104"/>
      <c r="X180" s="104">
        <v>65</v>
      </c>
      <c r="Y180" s="126">
        <v>65</v>
      </c>
      <c r="Z180" s="101">
        <v>130</v>
      </c>
      <c r="AA180" s="126">
        <v>74</v>
      </c>
      <c r="AB180" s="126">
        <v>97</v>
      </c>
      <c r="AC180" s="126">
        <v>89</v>
      </c>
      <c r="AD180" s="126">
        <v>95</v>
      </c>
      <c r="AE180" s="121">
        <v>355</v>
      </c>
      <c r="AF180" s="122">
        <v>86</v>
      </c>
      <c r="AG180" s="122">
        <v>90</v>
      </c>
      <c r="AH180" s="122">
        <v>80</v>
      </c>
      <c r="AI180" s="122">
        <v>38</v>
      </c>
      <c r="AJ180" s="121">
        <f t="shared" si="233"/>
        <v>0</v>
      </c>
      <c r="AK180" s="122">
        <v>80</v>
      </c>
      <c r="AL180" s="122">
        <v>70</v>
      </c>
      <c r="AM180" s="122">
        <v>60</v>
      </c>
      <c r="AN180" s="122">
        <v>60</v>
      </c>
      <c r="AO180" s="121">
        <f t="shared" si="234"/>
        <v>0</v>
      </c>
      <c r="AP180" s="122">
        <v>55</v>
      </c>
      <c r="AQ180" s="122">
        <v>0</v>
      </c>
      <c r="AR180" s="122">
        <v>0</v>
      </c>
      <c r="AS180" s="122">
        <v>0</v>
      </c>
      <c r="AT180" s="121">
        <f t="shared" si="203"/>
        <v>0</v>
      </c>
      <c r="AU180"/>
      <c r="AV180"/>
      <c r="AW180"/>
    </row>
    <row r="181" spans="1:50" s="98" customFormat="1" ht="15" hidden="1" customHeight="1" x14ac:dyDescent="0.25">
      <c r="A181" s="176" t="str">
        <f t="shared" si="195"/>
        <v>186005814-16P</v>
      </c>
      <c r="B181" s="177" t="s">
        <v>222</v>
      </c>
      <c r="C181" s="177" t="str">
        <f t="shared" ref="C181:C185" ca="1" si="270">VLOOKUP($B181,AcceptedPlanRange,2,0)</f>
        <v>SYNAPT G2-S</v>
      </c>
      <c r="D181" s="177" t="str">
        <f t="shared" ref="D181:D185" ca="1" si="271">VLOOKUP($B181,AcceptedPlanRange,3,0)</f>
        <v>MAN (UK50)</v>
      </c>
      <c r="E181" s="97">
        <v>6</v>
      </c>
      <c r="F181" s="177" t="str">
        <f t="shared" ref="F181:F185" ca="1" si="272">VLOOKUP($B181,AcceptedPlanRange,4,0)</f>
        <v>MS</v>
      </c>
      <c r="G181" s="177" t="str">
        <f t="shared" ref="G181:G185" ca="1" si="273">VLOOKUP($B181,AcceptedPlanRange,5,0)</f>
        <v>Tof</v>
      </c>
      <c r="H181" s="177" t="str">
        <f t="shared" ref="H181:H185" ca="1" si="274">VLOOKUP($B181,AcceptedPlanRange,6,0)</f>
        <v>HE Tof</v>
      </c>
      <c r="I181" s="201">
        <f t="shared" ref="I181:I185" ca="1" si="275">VLOOKUP($B181,AcceptedPlanRange,7,0)</f>
        <v>147586.93</v>
      </c>
      <c r="J181" s="100" t="str">
        <f t="shared" ref="J181:J185" ca="1" si="276">VLOOKUP($B181,AcceptedPlanRange,8,0)</f>
        <v>Stephen Connor</v>
      </c>
      <c r="K181" s="142" t="s">
        <v>6</v>
      </c>
      <c r="L181" s="103"/>
      <c r="M181" s="103"/>
      <c r="N181" s="103"/>
      <c r="O181" s="103"/>
      <c r="P181" s="102"/>
      <c r="Q181" s="103"/>
      <c r="R181" s="103"/>
      <c r="S181" s="103"/>
      <c r="T181" s="103"/>
      <c r="U181" s="102"/>
      <c r="V181" s="104"/>
      <c r="W181" s="104"/>
      <c r="X181" s="104">
        <v>20</v>
      </c>
      <c r="Y181" s="126">
        <v>55</v>
      </c>
      <c r="Z181" s="101">
        <v>75</v>
      </c>
      <c r="AA181" s="126">
        <v>28</v>
      </c>
      <c r="AB181" s="126">
        <v>38</v>
      </c>
      <c r="AC181" s="126">
        <v>18</v>
      </c>
      <c r="AD181" s="126">
        <v>28</v>
      </c>
      <c r="AE181" s="121">
        <v>112</v>
      </c>
      <c r="AF181" s="122">
        <v>35</v>
      </c>
      <c r="AG181" s="122">
        <v>30</v>
      </c>
      <c r="AH181" s="122">
        <v>0</v>
      </c>
      <c r="AI181" s="122">
        <v>0</v>
      </c>
      <c r="AJ181" s="121">
        <f t="shared" si="233"/>
        <v>0</v>
      </c>
      <c r="AK181" s="122">
        <v>0</v>
      </c>
      <c r="AL181" s="122">
        <v>0</v>
      </c>
      <c r="AM181" s="122">
        <v>0</v>
      </c>
      <c r="AN181" s="122">
        <v>0</v>
      </c>
      <c r="AO181" s="121">
        <f t="shared" si="234"/>
        <v>0</v>
      </c>
      <c r="AP181" s="122">
        <v>0</v>
      </c>
      <c r="AQ181" s="122">
        <v>0</v>
      </c>
      <c r="AR181" s="122">
        <v>0</v>
      </c>
      <c r="AS181" s="122">
        <v>0</v>
      </c>
      <c r="AT181" s="121">
        <f t="shared" si="203"/>
        <v>0</v>
      </c>
      <c r="AU181"/>
      <c r="AV181"/>
      <c r="AW181"/>
    </row>
    <row r="182" spans="1:50" s="98" customFormat="1" ht="15" hidden="1" customHeight="1" x14ac:dyDescent="0.25">
      <c r="A182" s="177" t="str">
        <f t="shared" si="195"/>
        <v>186005833/5833IVDP</v>
      </c>
      <c r="B182" s="177" t="s">
        <v>305</v>
      </c>
      <c r="C182" s="177" t="str">
        <f t="shared" ca="1" si="270"/>
        <v>Xevo TQD/Xevo TQD IVD</v>
      </c>
      <c r="D182" s="177" t="str">
        <f t="shared" ca="1" si="271"/>
        <v>WEX (EI10)</v>
      </c>
      <c r="E182" s="97">
        <v>23</v>
      </c>
      <c r="F182" s="177" t="str">
        <f t="shared" ca="1" si="272"/>
        <v>MS</v>
      </c>
      <c r="G182" s="177" t="str">
        <f t="shared" ca="1" si="273"/>
        <v>Quads</v>
      </c>
      <c r="H182" s="177" t="str">
        <f t="shared" ca="1" si="274"/>
        <v>LE TQs</v>
      </c>
      <c r="I182" s="201">
        <f t="shared" ca="1" si="275"/>
        <v>39634.22</v>
      </c>
      <c r="J182" s="100" t="str">
        <f t="shared" ca="1" si="276"/>
        <v>Wendy Noble</v>
      </c>
      <c r="K182" s="142" t="s">
        <v>6</v>
      </c>
      <c r="L182" s="103"/>
      <c r="M182" s="103"/>
      <c r="N182" s="103"/>
      <c r="O182" s="103"/>
      <c r="P182" s="102"/>
      <c r="Q182" s="103"/>
      <c r="R182" s="103"/>
      <c r="S182" s="103"/>
      <c r="T182" s="103"/>
      <c r="U182" s="102"/>
      <c r="V182" s="104"/>
      <c r="W182" s="104"/>
      <c r="X182" s="104">
        <v>46</v>
      </c>
      <c r="Y182" s="126">
        <v>45</v>
      </c>
      <c r="Z182" s="101">
        <v>91</v>
      </c>
      <c r="AA182" s="126">
        <v>45</v>
      </c>
      <c r="AB182" s="126">
        <v>59</v>
      </c>
      <c r="AC182" s="126">
        <v>60</v>
      </c>
      <c r="AD182" s="126">
        <v>28</v>
      </c>
      <c r="AE182" s="121">
        <v>192</v>
      </c>
      <c r="AF182" s="122">
        <v>67</v>
      </c>
      <c r="AG182" s="122">
        <v>75</v>
      </c>
      <c r="AH182" s="122">
        <v>62</v>
      </c>
      <c r="AI182" s="122">
        <v>105</v>
      </c>
      <c r="AJ182" s="121">
        <f t="shared" si="233"/>
        <v>0</v>
      </c>
      <c r="AK182" s="122">
        <v>90</v>
      </c>
      <c r="AL182" s="122">
        <v>90</v>
      </c>
      <c r="AM182" s="122">
        <v>100</v>
      </c>
      <c r="AN182" s="122">
        <v>30</v>
      </c>
      <c r="AO182" s="121">
        <f t="shared" si="234"/>
        <v>0</v>
      </c>
      <c r="AP182" s="122">
        <v>60</v>
      </c>
      <c r="AQ182" s="122">
        <v>0</v>
      </c>
      <c r="AR182" s="122">
        <v>0</v>
      </c>
      <c r="AS182" s="122">
        <v>0</v>
      </c>
      <c r="AT182" s="121">
        <f t="shared" si="203"/>
        <v>0</v>
      </c>
      <c r="AU182"/>
      <c r="AV182"/>
      <c r="AW182"/>
      <c r="AX182" s="237"/>
    </row>
    <row r="183" spans="1:50" s="98" customFormat="1" ht="16.5" hidden="1" customHeight="1" x14ac:dyDescent="0.25">
      <c r="A183" s="176" t="str">
        <f t="shared" si="195"/>
        <v>186007214-16P</v>
      </c>
      <c r="B183" s="177" t="s">
        <v>370</v>
      </c>
      <c r="C183" s="177" t="str">
        <f t="shared" ca="1" si="270"/>
        <v>SYNAPT G2-Si</v>
      </c>
      <c r="D183" s="177" t="str">
        <f t="shared" ca="1" si="271"/>
        <v>MAN (UK50)</v>
      </c>
      <c r="E183" s="97">
        <v>6</v>
      </c>
      <c r="F183" s="177" t="str">
        <f t="shared" ca="1" si="272"/>
        <v>MS</v>
      </c>
      <c r="G183" s="177" t="str">
        <f t="shared" ca="1" si="273"/>
        <v>Tof</v>
      </c>
      <c r="H183" s="177" t="str">
        <f t="shared" ca="1" si="274"/>
        <v>HE Tof</v>
      </c>
      <c r="I183" s="201">
        <f t="shared" ca="1" si="275"/>
        <v>147586.93</v>
      </c>
      <c r="J183" s="100" t="str">
        <f t="shared" ca="1" si="276"/>
        <v>Stephen Connor</v>
      </c>
      <c r="K183" s="142" t="s">
        <v>6</v>
      </c>
      <c r="L183" s="103"/>
      <c r="M183" s="103"/>
      <c r="N183" s="103"/>
      <c r="O183" s="103"/>
      <c r="P183" s="102"/>
      <c r="Q183" s="103"/>
      <c r="R183" s="103"/>
      <c r="S183" s="103"/>
      <c r="T183" s="103"/>
      <c r="U183" s="102"/>
      <c r="V183" s="104"/>
      <c r="W183" s="104"/>
      <c r="X183" s="104">
        <v>0</v>
      </c>
      <c r="Y183" s="104">
        <v>0</v>
      </c>
      <c r="Z183" s="101">
        <v>0</v>
      </c>
      <c r="AA183" s="104">
        <v>0</v>
      </c>
      <c r="AB183" s="104">
        <v>0</v>
      </c>
      <c r="AC183" s="104">
        <v>0</v>
      </c>
      <c r="AD183" s="104">
        <v>0</v>
      </c>
      <c r="AE183" s="121">
        <v>0</v>
      </c>
      <c r="AF183" s="122">
        <v>0</v>
      </c>
      <c r="AG183" s="122">
        <v>0</v>
      </c>
      <c r="AH183" s="122">
        <v>43</v>
      </c>
      <c r="AI183" s="122">
        <v>48</v>
      </c>
      <c r="AJ183" s="121">
        <f t="shared" si="233"/>
        <v>0</v>
      </c>
      <c r="AK183" s="122">
        <v>30</v>
      </c>
      <c r="AL183" s="122">
        <v>35</v>
      </c>
      <c r="AM183" s="122">
        <v>32</v>
      </c>
      <c r="AN183" s="122">
        <v>16</v>
      </c>
      <c r="AO183" s="121">
        <f t="shared" si="234"/>
        <v>0</v>
      </c>
      <c r="AP183" s="122">
        <v>10</v>
      </c>
      <c r="AQ183" s="122">
        <v>0</v>
      </c>
      <c r="AR183" s="122">
        <v>0</v>
      </c>
      <c r="AS183" s="122">
        <v>0</v>
      </c>
      <c r="AT183" s="121">
        <f t="shared" si="203"/>
        <v>0</v>
      </c>
      <c r="AU183"/>
      <c r="AV183"/>
      <c r="AW183"/>
      <c r="AX183" s="237"/>
    </row>
    <row r="184" spans="1:50" s="98" customFormat="1" ht="15" customHeight="1" x14ac:dyDescent="0.25">
      <c r="A184" s="175" t="str">
        <f t="shared" si="195"/>
        <v>186015000IVDP</v>
      </c>
      <c r="B184" s="175" t="s">
        <v>322</v>
      </c>
      <c r="C184" s="171" t="str">
        <f t="shared" ca="1" si="270"/>
        <v>ACQUITY UPLC I-Class BSM, IVD</v>
      </c>
      <c r="D184" s="177" t="str">
        <f t="shared" ca="1" si="271"/>
        <v>MIL (US31)</v>
      </c>
      <c r="E184" s="101"/>
      <c r="F184" s="177" t="str">
        <f t="shared" ca="1" si="272"/>
        <v>LC</v>
      </c>
      <c r="G184" s="177" t="str">
        <f t="shared" ca="1" si="273"/>
        <v>I-Class</v>
      </c>
      <c r="H184" s="177" t="str">
        <f t="shared" ca="1" si="274"/>
        <v>Pumps</v>
      </c>
      <c r="I184" s="201">
        <f t="shared" ca="1" si="275"/>
        <v>9072.61</v>
      </c>
      <c r="J184" s="100" t="str">
        <f t="shared" ca="1" si="276"/>
        <v>Sharon Bibbo</v>
      </c>
      <c r="K184" s="142" t="s">
        <v>6</v>
      </c>
      <c r="L184" s="103"/>
      <c r="M184" s="103"/>
      <c r="N184" s="103"/>
      <c r="O184" s="103"/>
      <c r="P184" s="102"/>
      <c r="Q184" s="103"/>
      <c r="R184" s="103"/>
      <c r="S184" s="103"/>
      <c r="T184" s="103"/>
      <c r="U184" s="102"/>
      <c r="V184" s="104"/>
      <c r="W184" s="104"/>
      <c r="X184" s="104"/>
      <c r="Y184" s="126"/>
      <c r="Z184" s="101">
        <v>0</v>
      </c>
      <c r="AA184" s="126">
        <v>0</v>
      </c>
      <c r="AB184" s="126">
        <v>0</v>
      </c>
      <c r="AC184" s="126">
        <v>0</v>
      </c>
      <c r="AD184" s="126">
        <v>25</v>
      </c>
      <c r="AE184" s="121">
        <v>25</v>
      </c>
      <c r="AF184" s="122">
        <v>0</v>
      </c>
      <c r="AG184" s="122">
        <v>5</v>
      </c>
      <c r="AH184" s="122">
        <v>5</v>
      </c>
      <c r="AI184" s="122">
        <v>19</v>
      </c>
      <c r="AJ184" s="121">
        <f t="shared" si="233"/>
        <v>29</v>
      </c>
      <c r="AK184" s="122">
        <v>15</v>
      </c>
      <c r="AL184" s="122">
        <v>13</v>
      </c>
      <c r="AM184" s="122">
        <v>10</v>
      </c>
      <c r="AN184" s="122">
        <v>10</v>
      </c>
      <c r="AO184" s="121">
        <f t="shared" si="234"/>
        <v>48</v>
      </c>
      <c r="AP184" s="122">
        <v>12</v>
      </c>
      <c r="AQ184" s="122">
        <v>13</v>
      </c>
      <c r="AR184" s="122">
        <v>0</v>
      </c>
      <c r="AS184" s="122">
        <v>0</v>
      </c>
      <c r="AT184" s="121">
        <f t="shared" si="203"/>
        <v>25</v>
      </c>
      <c r="AU184"/>
      <c r="AV184"/>
      <c r="AW184"/>
    </row>
    <row r="185" spans="1:50" s="98" customFormat="1" ht="15" customHeight="1" x14ac:dyDescent="0.25">
      <c r="A185" s="177" t="str">
        <f t="shared" si="195"/>
        <v>186015001IVDP</v>
      </c>
      <c r="B185" s="177" t="s">
        <v>338</v>
      </c>
      <c r="C185" s="171" t="str">
        <f t="shared" ca="1" si="270"/>
        <v>ACQUITY UPLC Binary Solvent Mgr., IVD</v>
      </c>
      <c r="D185" s="177" t="str">
        <f t="shared" ca="1" si="271"/>
        <v>MIL (US31)</v>
      </c>
      <c r="E185" s="97"/>
      <c r="F185" s="177" t="str">
        <f t="shared" ca="1" si="272"/>
        <v>LC</v>
      </c>
      <c r="G185" s="177" t="str">
        <f t="shared" ca="1" si="273"/>
        <v>ACQUITY Classic</v>
      </c>
      <c r="H185" s="177" t="str">
        <f t="shared" ca="1" si="274"/>
        <v>Pumps</v>
      </c>
      <c r="I185" s="201">
        <f t="shared" ca="1" si="275"/>
        <v>8443.44</v>
      </c>
      <c r="J185" s="100" t="str">
        <f t="shared" ca="1" si="276"/>
        <v>Sharon Bibbo</v>
      </c>
      <c r="K185" s="142" t="s">
        <v>6</v>
      </c>
      <c r="L185" s="103"/>
      <c r="M185" s="103"/>
      <c r="N185" s="103"/>
      <c r="O185" s="103"/>
      <c r="P185" s="102"/>
      <c r="Q185" s="103"/>
      <c r="R185" s="103"/>
      <c r="S185" s="103"/>
      <c r="T185" s="103"/>
      <c r="U185" s="102"/>
      <c r="V185" s="104"/>
      <c r="W185" s="104"/>
      <c r="X185" s="104"/>
      <c r="Y185" s="126">
        <v>0</v>
      </c>
      <c r="Z185" s="101"/>
      <c r="AA185" s="126">
        <v>0</v>
      </c>
      <c r="AB185" s="126">
        <v>0</v>
      </c>
      <c r="AC185" s="126">
        <v>0</v>
      </c>
      <c r="AD185" s="126">
        <v>0</v>
      </c>
      <c r="AE185" s="121">
        <v>0</v>
      </c>
      <c r="AF185" s="122">
        <v>24</v>
      </c>
      <c r="AG185" s="122">
        <v>18</v>
      </c>
      <c r="AH185" s="122">
        <v>8</v>
      </c>
      <c r="AI185" s="122">
        <v>20</v>
      </c>
      <c r="AJ185" s="121">
        <f t="shared" ref="AJ185:AJ216" si="277">SUBTOTAL(9,AF185:AI185)</f>
        <v>70</v>
      </c>
      <c r="AK185" s="122">
        <v>16</v>
      </c>
      <c r="AL185" s="122">
        <v>10</v>
      </c>
      <c r="AM185" s="122">
        <v>10</v>
      </c>
      <c r="AN185" s="122">
        <v>14</v>
      </c>
      <c r="AO185" s="121">
        <f t="shared" si="234"/>
        <v>50</v>
      </c>
      <c r="AP185" s="122">
        <v>7</v>
      </c>
      <c r="AQ185" s="122">
        <v>0</v>
      </c>
      <c r="AR185" s="122">
        <v>0</v>
      </c>
      <c r="AS185" s="122">
        <v>0</v>
      </c>
      <c r="AT185" s="121">
        <f t="shared" si="203"/>
        <v>7</v>
      </c>
      <c r="AU185"/>
      <c r="AV185"/>
      <c r="AW185"/>
      <c r="AX185" s="237"/>
    </row>
    <row r="186" spans="1:50" s="98" customFormat="1" ht="15" customHeight="1" x14ac:dyDescent="0.25">
      <c r="A186" s="177" t="str">
        <f t="shared" si="195"/>
        <v>186015006IVDP</v>
      </c>
      <c r="B186" s="177" t="s">
        <v>339</v>
      </c>
      <c r="C186" s="177" t="str">
        <f t="shared" ref="C186:C190" ca="1" si="278">VLOOKUP($B186,AcceptedPlanRange,2,0)</f>
        <v>ACQUITY UPLC Autosampler Mod., IVD</v>
      </c>
      <c r="D186" s="177" t="str">
        <f t="shared" ref="D186:D190" ca="1" si="279">VLOOKUP($B186,AcceptedPlanRange,3,0)</f>
        <v>MIL (US31)</v>
      </c>
      <c r="E186" s="97"/>
      <c r="F186" s="177" t="str">
        <f t="shared" ref="F186:F190" ca="1" si="280">VLOOKUP($B186,AcceptedPlanRange,4,0)</f>
        <v>LC</v>
      </c>
      <c r="G186" s="177" t="str">
        <f t="shared" ref="G186:G190" ca="1" si="281">VLOOKUP($B186,AcceptedPlanRange,5,0)</f>
        <v>ACQUITY Classic</v>
      </c>
      <c r="H186" s="177" t="str">
        <f t="shared" ref="H186:H190" ca="1" si="282">VLOOKUP($B186,AcceptedPlanRange,6,0)</f>
        <v>Injectors</v>
      </c>
      <c r="I186" s="201">
        <f t="shared" ref="I186:I190" ca="1" si="283">VLOOKUP($B186,AcceptedPlanRange,7,0)</f>
        <v>6772.37</v>
      </c>
      <c r="J186" s="100" t="str">
        <f t="shared" ref="J186:J190" ca="1" si="284">VLOOKUP($B186,AcceptedPlanRange,8,0)</f>
        <v>Vicky Allen</v>
      </c>
      <c r="K186" s="142" t="s">
        <v>6</v>
      </c>
      <c r="L186" s="103"/>
      <c r="M186" s="103"/>
      <c r="N186" s="103"/>
      <c r="O186" s="103"/>
      <c r="P186" s="102"/>
      <c r="Q186" s="103"/>
      <c r="R186" s="103"/>
      <c r="S186" s="103"/>
      <c r="T186" s="103"/>
      <c r="U186" s="102"/>
      <c r="V186" s="104"/>
      <c r="W186" s="104"/>
      <c r="X186" s="104"/>
      <c r="Y186" s="126">
        <v>0</v>
      </c>
      <c r="Z186" s="101"/>
      <c r="AA186" s="126">
        <v>0</v>
      </c>
      <c r="AB186" s="126">
        <v>0</v>
      </c>
      <c r="AC186" s="126">
        <v>0</v>
      </c>
      <c r="AD186" s="126">
        <v>0</v>
      </c>
      <c r="AE186" s="121">
        <v>0</v>
      </c>
      <c r="AF186" s="122">
        <v>0</v>
      </c>
      <c r="AG186" s="122">
        <v>25</v>
      </c>
      <c r="AH186" s="122">
        <v>8</v>
      </c>
      <c r="AI186" s="122">
        <v>6</v>
      </c>
      <c r="AJ186" s="121">
        <f t="shared" si="277"/>
        <v>39</v>
      </c>
      <c r="AK186" s="122">
        <v>22</v>
      </c>
      <c r="AL186" s="122">
        <v>10</v>
      </c>
      <c r="AM186" s="122">
        <v>10</v>
      </c>
      <c r="AN186" s="122">
        <v>14</v>
      </c>
      <c r="AO186" s="121">
        <f t="shared" ref="AO186:AO217" si="285">SUBTOTAL(9,AK186:AN186)</f>
        <v>56</v>
      </c>
      <c r="AP186" s="122">
        <v>7</v>
      </c>
      <c r="AQ186" s="122">
        <v>0</v>
      </c>
      <c r="AR186" s="122">
        <v>0</v>
      </c>
      <c r="AS186" s="122">
        <v>0</v>
      </c>
      <c r="AT186" s="121">
        <f t="shared" si="203"/>
        <v>7</v>
      </c>
      <c r="AU186"/>
      <c r="AV186"/>
      <c r="AW186"/>
      <c r="AX186" s="237"/>
    </row>
    <row r="187" spans="1:50" s="98" customFormat="1" ht="15" customHeight="1" x14ac:dyDescent="0.25">
      <c r="A187" s="177" t="str">
        <f t="shared" si="195"/>
        <v>186015007IVDP</v>
      </c>
      <c r="B187" s="177" t="s">
        <v>340</v>
      </c>
      <c r="C187" s="177" t="str">
        <f t="shared" ca="1" si="278"/>
        <v>ACQUITY UPLC Column Mgr - Rt. Inlet, IVD</v>
      </c>
      <c r="D187" s="177" t="str">
        <f t="shared" ca="1" si="279"/>
        <v>MIL (US31)</v>
      </c>
      <c r="E187" s="97"/>
      <c r="F187" s="177" t="str">
        <f t="shared" ca="1" si="280"/>
        <v>LC</v>
      </c>
      <c r="G187" s="177" t="str">
        <f t="shared" ca="1" si="281"/>
        <v>ACQUITY Classic</v>
      </c>
      <c r="H187" s="177" t="str">
        <f t="shared" ca="1" si="282"/>
        <v>Column Managers</v>
      </c>
      <c r="I187" s="201">
        <f t="shared" ca="1" si="283"/>
        <v>4857.95</v>
      </c>
      <c r="J187" s="100" t="str">
        <f t="shared" ca="1" si="284"/>
        <v>Sharon Bibbo</v>
      </c>
      <c r="K187" s="142" t="s">
        <v>6</v>
      </c>
      <c r="L187" s="103"/>
      <c r="M187" s="103"/>
      <c r="N187" s="103"/>
      <c r="O187" s="103"/>
      <c r="P187" s="102"/>
      <c r="Q187" s="103"/>
      <c r="R187" s="103"/>
      <c r="S187" s="103"/>
      <c r="T187" s="103"/>
      <c r="U187" s="102"/>
      <c r="V187" s="104"/>
      <c r="W187" s="104"/>
      <c r="X187" s="104"/>
      <c r="Y187" s="126">
        <v>0</v>
      </c>
      <c r="Z187" s="101"/>
      <c r="AA187" s="126">
        <v>0</v>
      </c>
      <c r="AB187" s="126">
        <v>0</v>
      </c>
      <c r="AC187" s="126">
        <v>0</v>
      </c>
      <c r="AD187" s="126">
        <v>0</v>
      </c>
      <c r="AE187" s="121">
        <v>0</v>
      </c>
      <c r="AF187" s="122">
        <v>8</v>
      </c>
      <c r="AG187" s="122">
        <v>10</v>
      </c>
      <c r="AH187" s="122">
        <v>5</v>
      </c>
      <c r="AI187" s="122">
        <v>0</v>
      </c>
      <c r="AJ187" s="121">
        <f t="shared" si="277"/>
        <v>23</v>
      </c>
      <c r="AK187" s="122">
        <v>4</v>
      </c>
      <c r="AL187" s="122">
        <v>4</v>
      </c>
      <c r="AM187" s="122">
        <v>4</v>
      </c>
      <c r="AN187" s="122">
        <v>4</v>
      </c>
      <c r="AO187" s="121">
        <f t="shared" si="285"/>
        <v>16</v>
      </c>
      <c r="AP187" s="122">
        <v>4</v>
      </c>
      <c r="AQ187" s="122">
        <v>0</v>
      </c>
      <c r="AR187" s="122">
        <v>0</v>
      </c>
      <c r="AS187" s="122">
        <v>0</v>
      </c>
      <c r="AT187" s="121">
        <f t="shared" si="203"/>
        <v>4</v>
      </c>
      <c r="AU187"/>
      <c r="AV187"/>
      <c r="AW187"/>
    </row>
    <row r="188" spans="1:50" s="98" customFormat="1" ht="15" customHeight="1" x14ac:dyDescent="0.25">
      <c r="A188" s="177" t="str">
        <f t="shared" si="195"/>
        <v>186015010IVDP</v>
      </c>
      <c r="B188" s="177" t="s">
        <v>363</v>
      </c>
      <c r="C188" s="177" t="str">
        <f t="shared" ca="1" si="278"/>
        <v>ACQUITY UPLC Column Heater HT, IVD</v>
      </c>
      <c r="D188" s="177" t="str">
        <f t="shared" ca="1" si="279"/>
        <v>MIL (US31)</v>
      </c>
      <c r="E188" s="97"/>
      <c r="F188" s="177" t="str">
        <f t="shared" ca="1" si="280"/>
        <v>LC</v>
      </c>
      <c r="G188" s="177" t="str">
        <f t="shared" ca="1" si="281"/>
        <v>ACQUITY Classic</v>
      </c>
      <c r="H188" s="177" t="str">
        <f t="shared" ca="1" si="282"/>
        <v>Column Managers</v>
      </c>
      <c r="I188" s="201">
        <f t="shared" ca="1" si="283"/>
        <v>1053</v>
      </c>
      <c r="J188" s="100" t="str">
        <f t="shared" ca="1" si="284"/>
        <v>Sharon Bibbo</v>
      </c>
      <c r="K188" s="142" t="s">
        <v>6</v>
      </c>
      <c r="L188" s="103"/>
      <c r="M188" s="103"/>
      <c r="N188" s="103"/>
      <c r="O188" s="103"/>
      <c r="P188" s="102"/>
      <c r="Q188" s="103"/>
      <c r="R188" s="103"/>
      <c r="S188" s="103"/>
      <c r="T188" s="103"/>
      <c r="U188" s="102"/>
      <c r="V188" s="104"/>
      <c r="W188" s="104"/>
      <c r="X188" s="104"/>
      <c r="Y188" s="126"/>
      <c r="Z188" s="101">
        <v>130</v>
      </c>
      <c r="AA188" s="126">
        <v>0</v>
      </c>
      <c r="AB188" s="126">
        <v>0</v>
      </c>
      <c r="AC188" s="126">
        <v>0</v>
      </c>
      <c r="AD188" s="126">
        <v>0</v>
      </c>
      <c r="AE188" s="121">
        <v>0</v>
      </c>
      <c r="AF188" s="122">
        <v>0</v>
      </c>
      <c r="AG188" s="122">
        <v>6</v>
      </c>
      <c r="AH188" s="122">
        <v>0</v>
      </c>
      <c r="AI188" s="122">
        <v>10</v>
      </c>
      <c r="AJ188" s="121">
        <f t="shared" si="277"/>
        <v>16</v>
      </c>
      <c r="AK188" s="122">
        <v>5</v>
      </c>
      <c r="AL188" s="122">
        <v>5</v>
      </c>
      <c r="AM188" s="122">
        <v>5</v>
      </c>
      <c r="AN188" s="122">
        <v>4</v>
      </c>
      <c r="AO188" s="121">
        <f t="shared" si="285"/>
        <v>19</v>
      </c>
      <c r="AP188" s="122">
        <v>2</v>
      </c>
      <c r="AQ188" s="122">
        <v>0</v>
      </c>
      <c r="AR188" s="122">
        <v>0</v>
      </c>
      <c r="AS188" s="122">
        <v>0</v>
      </c>
      <c r="AT188" s="121">
        <f t="shared" si="203"/>
        <v>2</v>
      </c>
      <c r="AU188"/>
      <c r="AV188"/>
      <c r="AW188"/>
    </row>
    <row r="189" spans="1:50" s="98" customFormat="1" ht="15" customHeight="1" x14ac:dyDescent="0.25">
      <c r="A189" s="176" t="str">
        <f t="shared" si="195"/>
        <v>186015012IVDP</v>
      </c>
      <c r="B189" s="176" t="s">
        <v>364</v>
      </c>
      <c r="C189" s="177" t="str">
        <f t="shared" ca="1" si="278"/>
        <v>ACQUITY UPLC Online SPE Manager, IVD</v>
      </c>
      <c r="D189" s="177" t="str">
        <f t="shared" ca="1" si="279"/>
        <v>MIL (US31)</v>
      </c>
      <c r="E189" s="97"/>
      <c r="F189" s="177" t="str">
        <f t="shared" ca="1" si="280"/>
        <v>LC</v>
      </c>
      <c r="G189" s="177" t="str">
        <f t="shared" ca="1" si="281"/>
        <v>Clinical ACQUITY</v>
      </c>
      <c r="H189" s="177" t="str">
        <f t="shared" ca="1" si="282"/>
        <v>Injectors</v>
      </c>
      <c r="I189" s="201">
        <f t="shared" ca="1" si="283"/>
        <v>24185</v>
      </c>
      <c r="J189" s="100" t="str">
        <f t="shared" ca="1" si="284"/>
        <v>Vicky Allen</v>
      </c>
      <c r="K189" s="142" t="s">
        <v>6</v>
      </c>
      <c r="L189" s="103"/>
      <c r="M189" s="103"/>
      <c r="N189" s="103"/>
      <c r="O189" s="103"/>
      <c r="P189" s="102"/>
      <c r="Q189" s="103"/>
      <c r="R189" s="103"/>
      <c r="S189" s="103"/>
      <c r="T189" s="103"/>
      <c r="U189" s="102"/>
      <c r="V189" s="104"/>
      <c r="W189" s="104"/>
      <c r="X189" s="104"/>
      <c r="Y189" s="126">
        <v>8</v>
      </c>
      <c r="Z189" s="101">
        <v>8</v>
      </c>
      <c r="AA189" s="126">
        <v>0</v>
      </c>
      <c r="AB189" s="126">
        <v>0</v>
      </c>
      <c r="AC189" s="126">
        <v>0</v>
      </c>
      <c r="AD189" s="126">
        <v>0</v>
      </c>
      <c r="AE189" s="121">
        <v>11</v>
      </c>
      <c r="AF189" s="122">
        <v>0</v>
      </c>
      <c r="AG189" s="122">
        <v>0</v>
      </c>
      <c r="AH189" s="122">
        <v>0</v>
      </c>
      <c r="AI189" s="122">
        <v>5</v>
      </c>
      <c r="AJ189" s="121">
        <f t="shared" si="277"/>
        <v>5</v>
      </c>
      <c r="AK189" s="122">
        <v>2</v>
      </c>
      <c r="AL189" s="122">
        <v>2</v>
      </c>
      <c r="AM189" s="122">
        <v>2</v>
      </c>
      <c r="AN189" s="122">
        <v>2</v>
      </c>
      <c r="AO189" s="121">
        <f t="shared" si="285"/>
        <v>8</v>
      </c>
      <c r="AP189" s="122">
        <v>2</v>
      </c>
      <c r="AQ189" s="122">
        <v>2</v>
      </c>
      <c r="AR189" s="122">
        <v>0</v>
      </c>
      <c r="AS189" s="122">
        <v>0</v>
      </c>
      <c r="AT189" s="121">
        <f t="shared" si="203"/>
        <v>4</v>
      </c>
      <c r="AU189"/>
      <c r="AV189"/>
      <c r="AW189"/>
    </row>
    <row r="190" spans="1:50" s="98" customFormat="1" ht="15" customHeight="1" x14ac:dyDescent="0.25">
      <c r="A190" s="177" t="str">
        <f t="shared" si="195"/>
        <v>186015020-21P</v>
      </c>
      <c r="B190" s="177" t="s">
        <v>343</v>
      </c>
      <c r="C190" s="177" t="str">
        <f t="shared" ca="1" si="278"/>
        <v>ACQUITY UPLC Sample Organizer</v>
      </c>
      <c r="D190" s="177" t="str">
        <f t="shared" ca="1" si="279"/>
        <v>MIL (US31)</v>
      </c>
      <c r="E190" s="97"/>
      <c r="F190" s="177" t="str">
        <f t="shared" ca="1" si="280"/>
        <v>LC</v>
      </c>
      <c r="G190" s="177" t="str">
        <f t="shared" ca="1" si="281"/>
        <v>ACQUITY Classic</v>
      </c>
      <c r="H190" s="177" t="str">
        <f t="shared" ca="1" si="282"/>
        <v>Accessories</v>
      </c>
      <c r="I190" s="201">
        <f t="shared" ca="1" si="283"/>
        <v>10043.4</v>
      </c>
      <c r="J190" s="100" t="str">
        <f t="shared" ca="1" si="284"/>
        <v>Sharon Bibbo</v>
      </c>
      <c r="K190" s="142" t="s">
        <v>6</v>
      </c>
      <c r="L190" s="103"/>
      <c r="M190" s="103"/>
      <c r="N190" s="103"/>
      <c r="O190" s="103"/>
      <c r="P190" s="102"/>
      <c r="Q190" s="103"/>
      <c r="R190" s="103"/>
      <c r="S190" s="103"/>
      <c r="T190" s="103"/>
      <c r="U190" s="102"/>
      <c r="V190" s="104"/>
      <c r="W190" s="104"/>
      <c r="X190" s="104"/>
      <c r="Y190" s="126">
        <v>60</v>
      </c>
      <c r="Z190" s="101">
        <v>60</v>
      </c>
      <c r="AA190" s="126">
        <v>34</v>
      </c>
      <c r="AB190" s="126">
        <v>35</v>
      </c>
      <c r="AC190" s="126">
        <v>34</v>
      </c>
      <c r="AD190" s="126">
        <v>44</v>
      </c>
      <c r="AE190" s="121">
        <v>147</v>
      </c>
      <c r="AF190" s="122">
        <v>40</v>
      </c>
      <c r="AG190" s="122">
        <v>28</v>
      </c>
      <c r="AH190" s="122">
        <v>18</v>
      </c>
      <c r="AI190" s="122">
        <v>10</v>
      </c>
      <c r="AJ190" s="121">
        <f t="shared" si="277"/>
        <v>96</v>
      </c>
      <c r="AK190" s="122">
        <v>26</v>
      </c>
      <c r="AL190" s="122">
        <v>26</v>
      </c>
      <c r="AM190" s="122">
        <v>22</v>
      </c>
      <c r="AN190" s="122">
        <v>25</v>
      </c>
      <c r="AO190" s="121">
        <f t="shared" si="285"/>
        <v>99</v>
      </c>
      <c r="AP190" s="122">
        <v>11</v>
      </c>
      <c r="AQ190" s="122">
        <v>0</v>
      </c>
      <c r="AR190" s="122">
        <v>0</v>
      </c>
      <c r="AS190" s="122">
        <v>0</v>
      </c>
      <c r="AT190" s="121">
        <f t="shared" si="203"/>
        <v>11</v>
      </c>
      <c r="AU190"/>
      <c r="AV190"/>
      <c r="AW190"/>
    </row>
    <row r="191" spans="1:50" s="98" customFormat="1" x14ac:dyDescent="0.25">
      <c r="A191" s="203" t="str">
        <f t="shared" si="195"/>
        <v>186015020IVDP</v>
      </c>
      <c r="B191" s="177" t="s">
        <v>342</v>
      </c>
      <c r="C191" s="177" t="str">
        <f t="shared" ref="C191:C195" ca="1" si="286">VLOOKUP($B191,AcceptedPlanRange,2,0)</f>
        <v>ACQUITY UPLC Sample Organizer, IVD</v>
      </c>
      <c r="D191" s="177" t="str">
        <f t="shared" ref="D191:D195" ca="1" si="287">VLOOKUP($B191,AcceptedPlanRange,3,0)</f>
        <v>MIL (US31)</v>
      </c>
      <c r="E191" s="97"/>
      <c r="F191" s="177" t="str">
        <f t="shared" ref="F191:F195" ca="1" si="288">VLOOKUP($B191,AcceptedPlanRange,4,0)</f>
        <v>LC</v>
      </c>
      <c r="G191" s="177" t="str">
        <f t="shared" ref="G191:G195" ca="1" si="289">VLOOKUP($B191,AcceptedPlanRange,5,0)</f>
        <v>ACQUITY Classic</v>
      </c>
      <c r="H191" s="177" t="str">
        <f t="shared" ref="H191:H195" ca="1" si="290">VLOOKUP($B191,AcceptedPlanRange,6,0)</f>
        <v>Accessories</v>
      </c>
      <c r="I191" s="201">
        <f t="shared" ref="I191:I195" ca="1" si="291">VLOOKUP($B191,AcceptedPlanRange,7,0)</f>
        <v>10043.4</v>
      </c>
      <c r="J191" s="100" t="str">
        <f t="shared" ref="J191:J195" ca="1" si="292">VLOOKUP($B191,AcceptedPlanRange,8,0)</f>
        <v>Sharon Bibbo</v>
      </c>
      <c r="K191" s="142" t="s">
        <v>6</v>
      </c>
      <c r="L191" s="103"/>
      <c r="M191" s="103"/>
      <c r="N191" s="103"/>
      <c r="O191" s="103"/>
      <c r="P191" s="102"/>
      <c r="Q191" s="103"/>
      <c r="R191" s="103"/>
      <c r="S191" s="103"/>
      <c r="T191" s="103"/>
      <c r="U191" s="102"/>
      <c r="V191" s="104"/>
      <c r="W191" s="104"/>
      <c r="X191" s="104"/>
      <c r="Y191" s="126">
        <v>0</v>
      </c>
      <c r="Z191" s="101"/>
      <c r="AA191" s="126">
        <v>0</v>
      </c>
      <c r="AB191" s="126">
        <v>0</v>
      </c>
      <c r="AC191" s="126">
        <v>0</v>
      </c>
      <c r="AD191" s="126">
        <v>0</v>
      </c>
      <c r="AE191" s="121">
        <v>0</v>
      </c>
      <c r="AF191" s="122">
        <v>18</v>
      </c>
      <c r="AG191" s="122">
        <v>6</v>
      </c>
      <c r="AH191" s="122">
        <v>5</v>
      </c>
      <c r="AI191" s="122">
        <v>10</v>
      </c>
      <c r="AJ191" s="121">
        <f t="shared" si="277"/>
        <v>39</v>
      </c>
      <c r="AK191" s="122">
        <v>14</v>
      </c>
      <c r="AL191" s="122">
        <v>8</v>
      </c>
      <c r="AM191" s="122">
        <v>8</v>
      </c>
      <c r="AN191" s="122">
        <v>10</v>
      </c>
      <c r="AO191" s="121">
        <f t="shared" si="285"/>
        <v>40</v>
      </c>
      <c r="AP191" s="122">
        <v>3</v>
      </c>
      <c r="AQ191" s="122">
        <v>0</v>
      </c>
      <c r="AR191" s="122">
        <v>0</v>
      </c>
      <c r="AS191" s="122">
        <v>0</v>
      </c>
      <c r="AT191" s="121">
        <f t="shared" si="203"/>
        <v>3</v>
      </c>
      <c r="AU191"/>
      <c r="AV191"/>
      <c r="AW191"/>
    </row>
    <row r="192" spans="1:50" s="98" customFormat="1" x14ac:dyDescent="0.25">
      <c r="A192" s="203" t="str">
        <f t="shared" si="195"/>
        <v>186015042IVDP</v>
      </c>
      <c r="B192" s="177" t="s">
        <v>328</v>
      </c>
      <c r="C192" s="177" t="str">
        <f t="shared" ca="1" si="286"/>
        <v>ACQUITY UPLC I-Class CH-A, IVD</v>
      </c>
      <c r="D192" s="177" t="str">
        <f t="shared" ca="1" si="287"/>
        <v>MIL (US31)</v>
      </c>
      <c r="E192" s="101"/>
      <c r="F192" s="177" t="str">
        <f t="shared" ca="1" si="288"/>
        <v>LC</v>
      </c>
      <c r="G192" s="177" t="str">
        <f t="shared" ca="1" si="289"/>
        <v>I-Class</v>
      </c>
      <c r="H192" s="177" t="str">
        <f t="shared" ca="1" si="290"/>
        <v>Column Managers</v>
      </c>
      <c r="I192" s="201">
        <f t="shared" ca="1" si="291"/>
        <v>664.42</v>
      </c>
      <c r="J192" s="100" t="str">
        <f t="shared" ca="1" si="292"/>
        <v>Vicky Allen</v>
      </c>
      <c r="K192" s="142" t="s">
        <v>6</v>
      </c>
      <c r="L192" s="103"/>
      <c r="M192" s="103"/>
      <c r="N192" s="103"/>
      <c r="O192" s="103"/>
      <c r="P192" s="102"/>
      <c r="Q192" s="103"/>
      <c r="R192" s="103"/>
      <c r="S192" s="103"/>
      <c r="T192" s="103"/>
      <c r="U192" s="102"/>
      <c r="V192" s="104"/>
      <c r="W192" s="104"/>
      <c r="X192" s="104"/>
      <c r="Y192" s="126"/>
      <c r="Z192" s="101">
        <v>0</v>
      </c>
      <c r="AA192" s="126">
        <v>0</v>
      </c>
      <c r="AB192" s="126">
        <v>0</v>
      </c>
      <c r="AC192" s="126">
        <v>0</v>
      </c>
      <c r="AD192" s="126">
        <v>25</v>
      </c>
      <c r="AE192" s="121">
        <v>25</v>
      </c>
      <c r="AF192" s="122">
        <v>18</v>
      </c>
      <c r="AG192" s="122">
        <v>0</v>
      </c>
      <c r="AH192" s="122">
        <v>8</v>
      </c>
      <c r="AI192" s="122">
        <v>19</v>
      </c>
      <c r="AJ192" s="121">
        <f t="shared" si="277"/>
        <v>45</v>
      </c>
      <c r="AK192" s="122">
        <v>15</v>
      </c>
      <c r="AL192" s="122">
        <v>13</v>
      </c>
      <c r="AM192" s="122">
        <v>10</v>
      </c>
      <c r="AN192" s="122">
        <v>10</v>
      </c>
      <c r="AO192" s="121">
        <f t="shared" si="285"/>
        <v>48</v>
      </c>
      <c r="AP192" s="122">
        <v>12</v>
      </c>
      <c r="AQ192" s="122">
        <v>13</v>
      </c>
      <c r="AR192" s="122">
        <v>0</v>
      </c>
      <c r="AS192" s="122">
        <v>0</v>
      </c>
      <c r="AT192" s="121">
        <f t="shared" si="203"/>
        <v>25</v>
      </c>
      <c r="AU192"/>
      <c r="AV192"/>
      <c r="AW192"/>
    </row>
    <row r="193" spans="1:50" s="98" customFormat="1" x14ac:dyDescent="0.25">
      <c r="A193" s="203" t="str">
        <f t="shared" si="195"/>
        <v>186015043IVDP</v>
      </c>
      <c r="B193" s="177" t="s">
        <v>341</v>
      </c>
      <c r="C193" s="177" t="str">
        <f t="shared" ca="1" si="286"/>
        <v>ACQUITY UPLC CM-A, IVD</v>
      </c>
      <c r="D193" s="177" t="str">
        <f t="shared" ca="1" si="287"/>
        <v>MIL (US31)</v>
      </c>
      <c r="E193" s="101"/>
      <c r="F193" s="177" t="str">
        <f t="shared" ca="1" si="288"/>
        <v>LC</v>
      </c>
      <c r="G193" s="177" t="str">
        <f t="shared" ca="1" si="289"/>
        <v>H Class</v>
      </c>
      <c r="H193" s="177" t="str">
        <f t="shared" ca="1" si="290"/>
        <v>Column Managers</v>
      </c>
      <c r="I193" s="201">
        <f t="shared" ca="1" si="291"/>
        <v>2833.11</v>
      </c>
      <c r="J193" s="100" t="str">
        <f t="shared" ca="1" si="292"/>
        <v>Linda Trautwein</v>
      </c>
      <c r="K193" s="142" t="s">
        <v>6</v>
      </c>
      <c r="L193" s="103"/>
      <c r="M193" s="103"/>
      <c r="N193" s="103"/>
      <c r="O193" s="103"/>
      <c r="P193" s="102"/>
      <c r="Q193" s="103"/>
      <c r="R193" s="103"/>
      <c r="S193" s="103"/>
      <c r="T193" s="103"/>
      <c r="U193" s="102"/>
      <c r="V193" s="104"/>
      <c r="W193" s="104"/>
      <c r="X193" s="104"/>
      <c r="Y193" s="126">
        <v>0</v>
      </c>
      <c r="Z193" s="101"/>
      <c r="AA193" s="126">
        <v>0</v>
      </c>
      <c r="AB193" s="126">
        <v>0</v>
      </c>
      <c r="AC193" s="126">
        <v>0</v>
      </c>
      <c r="AD193" s="126">
        <v>0</v>
      </c>
      <c r="AE193" s="121">
        <v>0</v>
      </c>
      <c r="AF193" s="122">
        <v>6</v>
      </c>
      <c r="AG193" s="122">
        <v>10</v>
      </c>
      <c r="AH193" s="126">
        <v>2</v>
      </c>
      <c r="AI193" s="122">
        <v>0</v>
      </c>
      <c r="AJ193" s="121">
        <f t="shared" si="277"/>
        <v>18</v>
      </c>
      <c r="AK193" s="122">
        <v>2</v>
      </c>
      <c r="AL193" s="122">
        <v>2</v>
      </c>
      <c r="AM193" s="122">
        <v>2</v>
      </c>
      <c r="AN193" s="122">
        <v>2</v>
      </c>
      <c r="AO193" s="121">
        <f t="shared" si="285"/>
        <v>8</v>
      </c>
      <c r="AP193" s="122">
        <v>2</v>
      </c>
      <c r="AQ193" s="122">
        <v>0</v>
      </c>
      <c r="AR193" s="122">
        <v>0</v>
      </c>
      <c r="AS193" s="122">
        <v>0</v>
      </c>
      <c r="AT193" s="121">
        <f t="shared" si="203"/>
        <v>2</v>
      </c>
      <c r="AU193"/>
      <c r="AV193"/>
      <c r="AW193"/>
    </row>
    <row r="194" spans="1:50" s="98" customFormat="1" x14ac:dyDescent="0.25">
      <c r="A194" s="203" t="str">
        <f t="shared" si="195"/>
        <v>186015046IVDP</v>
      </c>
      <c r="B194" s="177" t="s">
        <v>324</v>
      </c>
      <c r="C194" s="177" t="str">
        <f t="shared" ca="1" si="286"/>
        <v>ACQUITY UPLC I-Class SM-FTN, IVD</v>
      </c>
      <c r="D194" s="177" t="str">
        <f t="shared" ca="1" si="287"/>
        <v>MIL (US31)</v>
      </c>
      <c r="E194" s="97"/>
      <c r="F194" s="177" t="str">
        <f t="shared" ca="1" si="288"/>
        <v>LC</v>
      </c>
      <c r="G194" s="177" t="str">
        <f t="shared" ca="1" si="289"/>
        <v>I-Class</v>
      </c>
      <c r="H194" s="177" t="str">
        <f t="shared" ca="1" si="290"/>
        <v>Injectors</v>
      </c>
      <c r="I194" s="201">
        <f t="shared" ca="1" si="291"/>
        <v>5929.89</v>
      </c>
      <c r="J194" s="100" t="str">
        <f t="shared" ca="1" si="292"/>
        <v>Linda Trautwein</v>
      </c>
      <c r="K194" s="142" t="s">
        <v>6</v>
      </c>
      <c r="L194" s="103"/>
      <c r="M194" s="103"/>
      <c r="N194" s="103"/>
      <c r="O194" s="103"/>
      <c r="P194" s="102"/>
      <c r="Q194" s="103"/>
      <c r="R194" s="103"/>
      <c r="S194" s="103"/>
      <c r="T194" s="103"/>
      <c r="U194" s="102"/>
      <c r="V194" s="104"/>
      <c r="W194" s="104"/>
      <c r="X194" s="104"/>
      <c r="Y194" s="126"/>
      <c r="Z194" s="101">
        <v>0</v>
      </c>
      <c r="AA194" s="126">
        <v>0</v>
      </c>
      <c r="AB194" s="126">
        <v>0</v>
      </c>
      <c r="AC194" s="126">
        <v>0</v>
      </c>
      <c r="AD194" s="126">
        <v>25</v>
      </c>
      <c r="AE194" s="121">
        <v>25</v>
      </c>
      <c r="AF194" s="122">
        <v>0</v>
      </c>
      <c r="AG194" s="122">
        <v>5</v>
      </c>
      <c r="AH194" s="126">
        <v>0</v>
      </c>
      <c r="AI194" s="122">
        <v>24</v>
      </c>
      <c r="AJ194" s="121">
        <f t="shared" si="277"/>
        <v>29</v>
      </c>
      <c r="AK194" s="122">
        <v>14</v>
      </c>
      <c r="AL194" s="122">
        <v>13</v>
      </c>
      <c r="AM194" s="122">
        <v>10</v>
      </c>
      <c r="AN194" s="122">
        <v>10</v>
      </c>
      <c r="AO194" s="121">
        <f t="shared" si="285"/>
        <v>47</v>
      </c>
      <c r="AP194" s="122">
        <v>12</v>
      </c>
      <c r="AQ194" s="122">
        <v>13</v>
      </c>
      <c r="AR194" s="122">
        <v>0</v>
      </c>
      <c r="AS194" s="122">
        <v>0</v>
      </c>
      <c r="AT194" s="121">
        <f t="shared" si="203"/>
        <v>25</v>
      </c>
      <c r="AU194"/>
      <c r="AV194"/>
      <c r="AW194"/>
    </row>
    <row r="195" spans="1:50" s="98" customFormat="1" x14ac:dyDescent="0.25">
      <c r="A195" s="206" t="str">
        <f t="shared" si="195"/>
        <v>205000894IVDP</v>
      </c>
      <c r="B195" s="175" t="s">
        <v>326</v>
      </c>
      <c r="C195" s="177" t="str">
        <f t="shared" ca="1" si="286"/>
        <v>ACQ. I-Class APH, SS, 12.5L .003 ID, IVD</v>
      </c>
      <c r="D195" s="177" t="str">
        <f t="shared" ca="1" si="287"/>
        <v>MIL (US31)</v>
      </c>
      <c r="E195" s="101"/>
      <c r="F195" s="177" t="str">
        <f t="shared" ca="1" si="288"/>
        <v>LC</v>
      </c>
      <c r="G195" s="177" t="str">
        <f t="shared" ca="1" si="289"/>
        <v>I-Class</v>
      </c>
      <c r="H195" s="177" t="str">
        <f t="shared" ca="1" si="290"/>
        <v>Kits</v>
      </c>
      <c r="I195" s="201">
        <f t="shared" ca="1" si="291"/>
        <v>292.22000000000003</v>
      </c>
      <c r="J195" s="100" t="str">
        <f t="shared" ca="1" si="292"/>
        <v>Linda Trautwein</v>
      </c>
      <c r="K195" s="142" t="s">
        <v>6</v>
      </c>
      <c r="L195" s="103"/>
      <c r="M195" s="103"/>
      <c r="N195" s="103"/>
      <c r="O195" s="103"/>
      <c r="P195" s="102"/>
      <c r="Q195" s="103"/>
      <c r="R195" s="103"/>
      <c r="S195" s="103"/>
      <c r="T195" s="103"/>
      <c r="U195" s="102"/>
      <c r="V195" s="104"/>
      <c r="W195" s="104"/>
      <c r="X195" s="104"/>
      <c r="Y195" s="126"/>
      <c r="Z195" s="101">
        <v>0</v>
      </c>
      <c r="AA195" s="126">
        <v>0</v>
      </c>
      <c r="AB195" s="126">
        <v>0</v>
      </c>
      <c r="AC195" s="126">
        <v>0</v>
      </c>
      <c r="AD195" s="126">
        <v>25</v>
      </c>
      <c r="AE195" s="121">
        <v>25</v>
      </c>
      <c r="AF195" s="122">
        <v>0</v>
      </c>
      <c r="AG195" s="122">
        <v>5</v>
      </c>
      <c r="AH195" s="126">
        <v>5</v>
      </c>
      <c r="AI195" s="122">
        <v>24</v>
      </c>
      <c r="AJ195" s="121">
        <f t="shared" si="277"/>
        <v>34</v>
      </c>
      <c r="AK195" s="122">
        <v>12</v>
      </c>
      <c r="AL195" s="122">
        <v>13</v>
      </c>
      <c r="AM195" s="122">
        <v>10</v>
      </c>
      <c r="AN195" s="122">
        <v>10</v>
      </c>
      <c r="AO195" s="121">
        <f t="shared" si="285"/>
        <v>45</v>
      </c>
      <c r="AP195" s="122">
        <v>12</v>
      </c>
      <c r="AQ195" s="122">
        <v>13</v>
      </c>
      <c r="AR195" s="122">
        <v>0</v>
      </c>
      <c r="AS195" s="122">
        <v>0</v>
      </c>
      <c r="AT195" s="121">
        <f t="shared" si="203"/>
        <v>25</v>
      </c>
      <c r="AU195"/>
      <c r="AV195"/>
      <c r="AW195"/>
    </row>
    <row r="196" spans="1:50" s="98" customFormat="1" hidden="1" x14ac:dyDescent="0.25">
      <c r="A196" s="203" t="str">
        <f t="shared" si="195"/>
        <v>186006965P</v>
      </c>
      <c r="B196" s="251" t="s">
        <v>550</v>
      </c>
      <c r="C196" s="177" t="str">
        <f t="shared" ref="C196:C199" ca="1" si="293">VLOOKUP($B196,AcceptedPlanRange,2,0)</f>
        <v>Source, iONKEY for Tofs</v>
      </c>
      <c r="D196" s="177" t="str">
        <f t="shared" ref="D196:D199" ca="1" si="294">VLOOKUP($B196,AcceptedPlanRange,3,0)</f>
        <v>MIL (US31)</v>
      </c>
      <c r="E196" s="97"/>
      <c r="F196" s="177" t="str">
        <f t="shared" ref="F196:F199" ca="1" si="295">VLOOKUP($B196,AcceptedPlanRange,4,0)</f>
        <v>TBD</v>
      </c>
      <c r="G196" s="177" t="str">
        <f t="shared" ref="G196:G199" ca="1" si="296">VLOOKUP($B196,AcceptedPlanRange,5,0)</f>
        <v>TBD</v>
      </c>
      <c r="H196" s="177" t="str">
        <f t="shared" ref="H196:H199" ca="1" si="297">VLOOKUP($B196,AcceptedPlanRange,6,0)</f>
        <v>TBD</v>
      </c>
      <c r="I196" s="201">
        <f t="shared" ref="I196:I199" ca="1" si="298">VLOOKUP($B196,AcceptedPlanRange,7,0)</f>
        <v>12773.91</v>
      </c>
      <c r="J196" s="100" t="str">
        <f t="shared" ref="J196:J199" ca="1" si="299">VLOOKUP($B196,AcceptedPlanRange,8,0)</f>
        <v>Vicky Allen</v>
      </c>
      <c r="K196" s="142" t="s">
        <v>6</v>
      </c>
      <c r="L196" s="103"/>
      <c r="M196" s="103"/>
      <c r="N196" s="103"/>
      <c r="O196" s="103"/>
      <c r="P196" s="102"/>
      <c r="Q196" s="103"/>
      <c r="R196" s="103"/>
      <c r="S196" s="103"/>
      <c r="T196" s="103"/>
      <c r="U196" s="102"/>
      <c r="V196" s="104"/>
      <c r="W196" s="104"/>
      <c r="X196" s="104"/>
      <c r="Y196" s="126">
        <v>0</v>
      </c>
      <c r="Z196" s="101"/>
      <c r="AA196" s="126"/>
      <c r="AB196" s="126"/>
      <c r="AC196" s="126"/>
      <c r="AD196" s="126">
        <v>0</v>
      </c>
      <c r="AE196" s="121">
        <v>0</v>
      </c>
      <c r="AF196" s="122">
        <v>0</v>
      </c>
      <c r="AG196" s="122">
        <v>0</v>
      </c>
      <c r="AH196" s="122">
        <v>0</v>
      </c>
      <c r="AI196" s="122">
        <v>0</v>
      </c>
      <c r="AJ196" s="121">
        <f t="shared" si="277"/>
        <v>0</v>
      </c>
      <c r="AK196" s="122">
        <v>0</v>
      </c>
      <c r="AL196" s="122">
        <v>12</v>
      </c>
      <c r="AM196" s="122">
        <v>8</v>
      </c>
      <c r="AN196" s="122">
        <v>10</v>
      </c>
      <c r="AO196" s="121">
        <f t="shared" si="285"/>
        <v>0</v>
      </c>
      <c r="AP196" s="122">
        <v>4</v>
      </c>
      <c r="AQ196" s="122">
        <v>7</v>
      </c>
      <c r="AR196" s="122">
        <v>0</v>
      </c>
      <c r="AS196" s="122">
        <v>0</v>
      </c>
      <c r="AT196" s="121">
        <f t="shared" si="203"/>
        <v>0</v>
      </c>
      <c r="AU196"/>
      <c r="AV196"/>
      <c r="AW196"/>
    </row>
    <row r="197" spans="1:50" s="98" customFormat="1" hidden="1" x14ac:dyDescent="0.25">
      <c r="A197" s="207" t="str">
        <f t="shared" ref="A197:A260" si="300">CONCATENATE(B197,"P")</f>
        <v>TBD - RavenP</v>
      </c>
      <c r="B197" s="172" t="s">
        <v>318</v>
      </c>
      <c r="C197" s="177" t="str">
        <f t="shared" ca="1" si="293"/>
        <v>Raven</v>
      </c>
      <c r="D197" s="177" t="str">
        <f t="shared" ca="1" si="294"/>
        <v>MAN (UK50)- Transfer to WEX (EI10)</v>
      </c>
      <c r="E197" s="97"/>
      <c r="F197" s="177" t="str">
        <f t="shared" ca="1" si="295"/>
        <v>MS</v>
      </c>
      <c r="G197" s="177" t="str">
        <f t="shared" ca="1" si="296"/>
        <v>Quads</v>
      </c>
      <c r="H197" s="177" t="str">
        <f t="shared" ca="1" si="297"/>
        <v>HE TQs</v>
      </c>
      <c r="I197" s="201">
        <f t="shared" ca="1" si="298"/>
        <v>36558.35</v>
      </c>
      <c r="J197" s="100" t="str">
        <f t="shared" ca="1" si="299"/>
        <v>Stephen Connor</v>
      </c>
      <c r="K197" s="142" t="s">
        <v>6</v>
      </c>
      <c r="L197" s="103"/>
      <c r="M197" s="103"/>
      <c r="N197" s="103"/>
      <c r="O197" s="103"/>
      <c r="P197" s="102"/>
      <c r="Q197" s="103"/>
      <c r="R197" s="103"/>
      <c r="S197" s="103"/>
      <c r="T197" s="103"/>
      <c r="U197" s="102"/>
      <c r="V197" s="103"/>
      <c r="W197" s="103"/>
      <c r="X197" s="103"/>
      <c r="Y197" s="126"/>
      <c r="Z197" s="101">
        <v>0</v>
      </c>
      <c r="AA197" s="126">
        <v>0</v>
      </c>
      <c r="AB197" s="126">
        <v>0</v>
      </c>
      <c r="AC197" s="126">
        <v>0</v>
      </c>
      <c r="AD197" s="126">
        <v>0</v>
      </c>
      <c r="AE197" s="121">
        <v>0</v>
      </c>
      <c r="AF197" s="122">
        <v>0</v>
      </c>
      <c r="AG197" s="122">
        <v>0</v>
      </c>
      <c r="AH197" s="122">
        <v>0</v>
      </c>
      <c r="AI197" s="122">
        <v>0</v>
      </c>
      <c r="AJ197" s="121">
        <f t="shared" si="277"/>
        <v>0</v>
      </c>
      <c r="AK197" s="122">
        <v>0</v>
      </c>
      <c r="AL197" s="122">
        <v>10</v>
      </c>
      <c r="AM197" s="122">
        <v>75</v>
      </c>
      <c r="AN197" s="122">
        <v>75</v>
      </c>
      <c r="AO197" s="121">
        <f t="shared" si="285"/>
        <v>0</v>
      </c>
      <c r="AP197" s="122">
        <v>0</v>
      </c>
      <c r="AQ197" s="122">
        <v>0</v>
      </c>
      <c r="AR197" s="122">
        <v>0</v>
      </c>
      <c r="AS197" s="122">
        <v>0</v>
      </c>
      <c r="AT197" s="121">
        <f t="shared" ref="AT197:AT260" si="301">SUBTOTAL(9,AP197:AS197)</f>
        <v>0</v>
      </c>
      <c r="AU197"/>
      <c r="AV197"/>
      <c r="AW197"/>
      <c r="AX197" s="237"/>
    </row>
    <row r="198" spans="1:50" s="98" customFormat="1" x14ac:dyDescent="0.25">
      <c r="A198" s="205" t="str">
        <f t="shared" si="300"/>
        <v>200000386P</v>
      </c>
      <c r="B198" s="137">
        <v>200000386</v>
      </c>
      <c r="C198" s="177" t="str">
        <f t="shared" ca="1" si="293"/>
        <v>ACQUITY APC System Start-up Kit</v>
      </c>
      <c r="D198" s="177" t="str">
        <f t="shared" ca="1" si="294"/>
        <v>MIL (US31)</v>
      </c>
      <c r="E198" s="196"/>
      <c r="F198" s="177" t="str">
        <f t="shared" ca="1" si="295"/>
        <v>LC</v>
      </c>
      <c r="G198" s="177" t="str">
        <f t="shared" ca="1" si="296"/>
        <v>APC</v>
      </c>
      <c r="H198" s="177" t="str">
        <f t="shared" ca="1" si="297"/>
        <v>Kits</v>
      </c>
      <c r="I198" s="201">
        <f t="shared" ca="1" si="298"/>
        <v>745.26</v>
      </c>
      <c r="J198" s="100" t="str">
        <f t="shared" ca="1" si="299"/>
        <v>Sharon Bibbo</v>
      </c>
      <c r="K198" s="142" t="s">
        <v>6</v>
      </c>
      <c r="L198" s="103"/>
      <c r="M198" s="103"/>
      <c r="N198" s="103"/>
      <c r="O198" s="103"/>
      <c r="P198" s="102"/>
      <c r="Q198" s="103"/>
      <c r="R198" s="103"/>
      <c r="S198" s="103"/>
      <c r="T198" s="103"/>
      <c r="U198" s="99"/>
      <c r="V198" s="103">
        <v>0</v>
      </c>
      <c r="W198" s="103">
        <v>0</v>
      </c>
      <c r="X198" s="103">
        <v>0</v>
      </c>
      <c r="Y198" s="126">
        <v>0</v>
      </c>
      <c r="Z198" s="101">
        <v>0</v>
      </c>
      <c r="AA198" s="126">
        <v>0</v>
      </c>
      <c r="AB198" s="126">
        <v>0</v>
      </c>
      <c r="AC198" s="126">
        <v>0</v>
      </c>
      <c r="AD198" s="126">
        <v>0</v>
      </c>
      <c r="AE198" s="121">
        <v>0</v>
      </c>
      <c r="AF198" s="122">
        <v>0</v>
      </c>
      <c r="AG198" s="122">
        <v>0</v>
      </c>
      <c r="AH198" s="122">
        <v>30</v>
      </c>
      <c r="AI198" s="122">
        <v>31</v>
      </c>
      <c r="AJ198" s="121">
        <f t="shared" si="277"/>
        <v>61</v>
      </c>
      <c r="AK198" s="122">
        <v>24</v>
      </c>
      <c r="AL198" s="122">
        <v>26</v>
      </c>
      <c r="AM198" s="122">
        <v>25</v>
      </c>
      <c r="AN198" s="122">
        <v>26</v>
      </c>
      <c r="AO198" s="121">
        <f t="shared" si="285"/>
        <v>101</v>
      </c>
      <c r="AP198" s="122">
        <v>21</v>
      </c>
      <c r="AQ198" s="122">
        <v>25</v>
      </c>
      <c r="AR198" s="122">
        <v>0</v>
      </c>
      <c r="AS198" s="122">
        <v>0</v>
      </c>
      <c r="AT198" s="121">
        <f t="shared" si="301"/>
        <v>46</v>
      </c>
      <c r="AU198"/>
      <c r="AV198"/>
      <c r="AW198"/>
    </row>
    <row r="199" spans="1:50" s="98" customFormat="1" hidden="1" x14ac:dyDescent="0.25">
      <c r="A199" s="205" t="str">
        <f t="shared" si="300"/>
        <v>TBD (Osprey)P</v>
      </c>
      <c r="B199" s="177" t="s">
        <v>483</v>
      </c>
      <c r="C199" s="177" t="str">
        <f t="shared" ca="1" si="293"/>
        <v>Osprey</v>
      </c>
      <c r="D199" s="177" t="str">
        <f t="shared" ca="1" si="294"/>
        <v>MAN (UK50)</v>
      </c>
      <c r="E199" s="196"/>
      <c r="F199" s="177" t="str">
        <f t="shared" ca="1" si="295"/>
        <v>MS</v>
      </c>
      <c r="G199" s="177" t="str">
        <f t="shared" ca="1" si="296"/>
        <v>Tof</v>
      </c>
      <c r="H199" s="177" t="str">
        <f t="shared" ca="1" si="297"/>
        <v>HE Tof</v>
      </c>
      <c r="I199" s="240">
        <f t="shared" ca="1" si="298"/>
        <v>90000</v>
      </c>
      <c r="J199" s="100" t="str">
        <f t="shared" ca="1" si="299"/>
        <v>Stephen Connor</v>
      </c>
      <c r="K199" s="142" t="s">
        <v>6</v>
      </c>
      <c r="L199" s="103"/>
      <c r="M199" s="103"/>
      <c r="N199" s="103"/>
      <c r="O199" s="103"/>
      <c r="P199" s="102"/>
      <c r="Q199" s="103"/>
      <c r="R199" s="103"/>
      <c r="S199" s="103"/>
      <c r="T199" s="103"/>
      <c r="U199" s="99"/>
      <c r="V199" s="103">
        <v>0</v>
      </c>
      <c r="W199" s="103">
        <v>0</v>
      </c>
      <c r="X199" s="103">
        <v>0</v>
      </c>
      <c r="Y199" s="126">
        <v>0</v>
      </c>
      <c r="Z199" s="101">
        <v>0</v>
      </c>
      <c r="AA199" s="126">
        <v>0</v>
      </c>
      <c r="AB199" s="126">
        <v>0</v>
      </c>
      <c r="AC199" s="126">
        <v>0</v>
      </c>
      <c r="AD199" s="126">
        <v>0</v>
      </c>
      <c r="AE199" s="121">
        <v>0</v>
      </c>
      <c r="AF199" s="122">
        <v>0</v>
      </c>
      <c r="AG199" s="122">
        <v>0</v>
      </c>
      <c r="AH199" s="122">
        <v>0</v>
      </c>
      <c r="AI199" s="122">
        <v>0</v>
      </c>
      <c r="AJ199" s="121">
        <f t="shared" si="277"/>
        <v>0</v>
      </c>
      <c r="AK199" s="122">
        <v>0</v>
      </c>
      <c r="AL199" s="122">
        <v>0</v>
      </c>
      <c r="AM199" s="122">
        <v>25</v>
      </c>
      <c r="AN199" s="122">
        <v>65</v>
      </c>
      <c r="AO199" s="121">
        <f t="shared" si="285"/>
        <v>0</v>
      </c>
      <c r="AP199" s="122">
        <v>65</v>
      </c>
      <c r="AQ199" s="122">
        <v>0</v>
      </c>
      <c r="AR199" s="122">
        <v>0</v>
      </c>
      <c r="AS199" s="122">
        <v>0</v>
      </c>
      <c r="AT199" s="121">
        <f t="shared" si="301"/>
        <v>0</v>
      </c>
      <c r="AU199"/>
      <c r="AV199"/>
      <c r="AW199"/>
      <c r="AX199" s="237"/>
    </row>
    <row r="200" spans="1:50" s="98" customFormat="1" x14ac:dyDescent="0.25">
      <c r="A200" s="205" t="str">
        <f t="shared" si="300"/>
        <v>205000915P</v>
      </c>
      <c r="B200" s="177">
        <v>205000915</v>
      </c>
      <c r="C200" s="177" t="str">
        <f t="shared" ref="C200:C204" ca="1" si="302">VLOOKUP($B200,AcceptedPlanRange,2,0)</f>
        <v>Kit, ACQUITY ISM, ACQUITY Splitter - QDa</v>
      </c>
      <c r="D200" s="177" t="str">
        <f t="shared" ref="D200:D204" ca="1" si="303">VLOOKUP($B200,AcceptedPlanRange,3,0)</f>
        <v>MIL (US31)</v>
      </c>
      <c r="E200" s="196"/>
      <c r="F200" s="177" t="str">
        <f t="shared" ref="F200:F204" ca="1" si="304">VLOOKUP($B200,AcceptedPlanRange,4,0)</f>
        <v>LC</v>
      </c>
      <c r="G200" s="177" t="str">
        <f t="shared" ref="G200:G204" ca="1" si="305">VLOOKUP($B200,AcceptedPlanRange,5,0)</f>
        <v>QDa</v>
      </c>
      <c r="H200" s="177" t="str">
        <f t="shared" ref="H200:H204" ca="1" si="306">VLOOKUP($B200,AcceptedPlanRange,6,0)</f>
        <v>Kits</v>
      </c>
      <c r="I200" s="201">
        <f t="shared" ref="I200:I204" ca="1" si="307">VLOOKUP($B200,AcceptedPlanRange,7,0)</f>
        <v>973.78</v>
      </c>
      <c r="J200" s="100" t="str">
        <f t="shared" ref="J200:J204" ca="1" si="308">VLOOKUP($B200,AcceptedPlanRange,8,0)</f>
        <v>Sharon Bibbo</v>
      </c>
      <c r="K200" s="142" t="s">
        <v>6</v>
      </c>
      <c r="L200" s="103"/>
      <c r="M200" s="103"/>
      <c r="N200" s="103"/>
      <c r="O200" s="103"/>
      <c r="P200" s="102"/>
      <c r="Q200" s="103"/>
      <c r="R200" s="103"/>
      <c r="S200" s="103"/>
      <c r="T200" s="103"/>
      <c r="U200" s="99"/>
      <c r="V200" s="103">
        <v>0</v>
      </c>
      <c r="W200" s="103">
        <v>0</v>
      </c>
      <c r="X200" s="103">
        <v>0</v>
      </c>
      <c r="Y200" s="126">
        <v>0</v>
      </c>
      <c r="Z200" s="101">
        <v>0</v>
      </c>
      <c r="AA200" s="126">
        <v>0</v>
      </c>
      <c r="AB200" s="126">
        <v>0</v>
      </c>
      <c r="AC200" s="126">
        <v>0</v>
      </c>
      <c r="AD200" s="126">
        <v>0</v>
      </c>
      <c r="AE200" s="121">
        <v>0</v>
      </c>
      <c r="AF200" s="122">
        <v>0</v>
      </c>
      <c r="AG200" s="122">
        <v>0</v>
      </c>
      <c r="AH200" s="122">
        <v>30</v>
      </c>
      <c r="AI200" s="122">
        <v>89</v>
      </c>
      <c r="AJ200" s="121">
        <f t="shared" si="277"/>
        <v>119</v>
      </c>
      <c r="AK200" s="122">
        <v>60</v>
      </c>
      <c r="AL200" s="122">
        <v>50</v>
      </c>
      <c r="AM200" s="122">
        <v>50</v>
      </c>
      <c r="AN200" s="122">
        <v>65</v>
      </c>
      <c r="AO200" s="121">
        <f t="shared" si="285"/>
        <v>225</v>
      </c>
      <c r="AP200" s="122">
        <v>60</v>
      </c>
      <c r="AQ200" s="122">
        <v>60</v>
      </c>
      <c r="AR200" s="122">
        <v>0</v>
      </c>
      <c r="AS200" s="122">
        <v>0</v>
      </c>
      <c r="AT200" s="121">
        <f t="shared" si="301"/>
        <v>120</v>
      </c>
      <c r="AU200"/>
      <c r="AV200"/>
      <c r="AW200"/>
      <c r="AX200" s="237"/>
    </row>
    <row r="201" spans="1:50" s="98" customFormat="1" x14ac:dyDescent="0.25">
      <c r="A201" s="205" t="str">
        <f t="shared" si="300"/>
        <v>205000917P</v>
      </c>
      <c r="B201" s="177">
        <v>205000917</v>
      </c>
      <c r="C201" s="177" t="str">
        <f t="shared" ca="1" si="302"/>
        <v>Kit, ISM, Alliance Splitter - QDA</v>
      </c>
      <c r="D201" s="177" t="str">
        <f t="shared" ca="1" si="303"/>
        <v>MIL (US31)</v>
      </c>
      <c r="E201" s="196"/>
      <c r="F201" s="177" t="str">
        <f t="shared" ca="1" si="304"/>
        <v>LC</v>
      </c>
      <c r="G201" s="177" t="str">
        <f t="shared" ca="1" si="305"/>
        <v>QDa</v>
      </c>
      <c r="H201" s="177" t="str">
        <f t="shared" ca="1" si="306"/>
        <v>Kits</v>
      </c>
      <c r="I201" s="201">
        <f t="shared" ca="1" si="307"/>
        <v>1001.07</v>
      </c>
      <c r="J201" s="100" t="str">
        <f t="shared" ca="1" si="308"/>
        <v>Sharon Bibbo</v>
      </c>
      <c r="K201" s="142" t="s">
        <v>6</v>
      </c>
      <c r="L201" s="103"/>
      <c r="M201" s="103"/>
      <c r="N201" s="103"/>
      <c r="O201" s="103"/>
      <c r="P201" s="102"/>
      <c r="Q201" s="103"/>
      <c r="R201" s="103"/>
      <c r="S201" s="103"/>
      <c r="T201" s="103"/>
      <c r="U201" s="99"/>
      <c r="V201" s="103">
        <v>0</v>
      </c>
      <c r="W201" s="103">
        <v>0</v>
      </c>
      <c r="X201" s="103">
        <v>0</v>
      </c>
      <c r="Y201" s="126">
        <v>0</v>
      </c>
      <c r="Z201" s="101">
        <v>0</v>
      </c>
      <c r="AA201" s="126">
        <v>0</v>
      </c>
      <c r="AB201" s="126">
        <v>0</v>
      </c>
      <c r="AC201" s="126">
        <v>0</v>
      </c>
      <c r="AD201" s="126">
        <v>0</v>
      </c>
      <c r="AE201" s="121">
        <v>0</v>
      </c>
      <c r="AF201" s="122">
        <v>0</v>
      </c>
      <c r="AG201" s="122">
        <v>0</v>
      </c>
      <c r="AH201" s="122">
        <v>13</v>
      </c>
      <c r="AI201" s="122">
        <v>20</v>
      </c>
      <c r="AJ201" s="121">
        <f t="shared" si="277"/>
        <v>33</v>
      </c>
      <c r="AK201" s="122">
        <v>5</v>
      </c>
      <c r="AL201" s="122">
        <v>5</v>
      </c>
      <c r="AM201" s="122">
        <v>5</v>
      </c>
      <c r="AN201" s="122">
        <v>5</v>
      </c>
      <c r="AO201" s="121">
        <f t="shared" si="285"/>
        <v>20</v>
      </c>
      <c r="AP201" s="122">
        <v>4</v>
      </c>
      <c r="AQ201" s="122">
        <v>5</v>
      </c>
      <c r="AR201" s="122">
        <v>0</v>
      </c>
      <c r="AS201" s="122">
        <v>0</v>
      </c>
      <c r="AT201" s="121">
        <f t="shared" si="301"/>
        <v>9</v>
      </c>
      <c r="AU201"/>
      <c r="AV201"/>
      <c r="AW201"/>
    </row>
    <row r="202" spans="1:50" s="98" customFormat="1" hidden="1" x14ac:dyDescent="0.25">
      <c r="A202" s="203" t="str">
        <f t="shared" si="300"/>
        <v>VB-HSP11P</v>
      </c>
      <c r="B202" s="172" t="s">
        <v>372</v>
      </c>
      <c r="C202" s="177" t="str">
        <f t="shared" ca="1" si="302"/>
        <v>Harvard Syringe 531111  Pump inc Kit</v>
      </c>
      <c r="D202" s="177" t="str">
        <f t="shared" ca="1" si="303"/>
        <v>MIL (US31)</v>
      </c>
      <c r="E202" s="97"/>
      <c r="F202" s="177" t="str">
        <f t="shared" ca="1" si="304"/>
        <v>TBD</v>
      </c>
      <c r="G202" s="177" t="str">
        <f t="shared" ca="1" si="305"/>
        <v>TBD</v>
      </c>
      <c r="H202" s="177" t="str">
        <f t="shared" ca="1" si="306"/>
        <v>TBD</v>
      </c>
      <c r="I202" s="201">
        <f t="shared" ca="1" si="307"/>
        <v>3000</v>
      </c>
      <c r="J202" s="100" t="str">
        <f t="shared" ca="1" si="308"/>
        <v>Bob Liberty</v>
      </c>
      <c r="K202" s="142" t="s">
        <v>6</v>
      </c>
      <c r="L202" s="103"/>
      <c r="M202" s="103"/>
      <c r="N202" s="103"/>
      <c r="O202" s="103"/>
      <c r="P202" s="102"/>
      <c r="Q202" s="103"/>
      <c r="R202" s="103"/>
      <c r="S202" s="103"/>
      <c r="T202" s="103"/>
      <c r="U202" s="102"/>
      <c r="V202" s="104"/>
      <c r="W202" s="104"/>
      <c r="X202" s="104"/>
      <c r="Y202" s="126">
        <v>0</v>
      </c>
      <c r="Z202" s="101">
        <v>0</v>
      </c>
      <c r="AA202" s="126"/>
      <c r="AB202" s="126"/>
      <c r="AC202" s="126"/>
      <c r="AD202" s="126">
        <v>0</v>
      </c>
      <c r="AE202" s="121">
        <v>0</v>
      </c>
      <c r="AF202" s="122">
        <v>0</v>
      </c>
      <c r="AG202" s="122">
        <v>0</v>
      </c>
      <c r="AH202" s="122">
        <v>0</v>
      </c>
      <c r="AI202" s="122">
        <v>0</v>
      </c>
      <c r="AJ202" s="121">
        <f t="shared" si="277"/>
        <v>0</v>
      </c>
      <c r="AK202" s="122">
        <v>0</v>
      </c>
      <c r="AL202" s="122">
        <v>0</v>
      </c>
      <c r="AM202" s="122">
        <v>0</v>
      </c>
      <c r="AN202" s="122">
        <v>0</v>
      </c>
      <c r="AO202" s="121">
        <f t="shared" si="285"/>
        <v>0</v>
      </c>
      <c r="AP202" s="122">
        <v>0</v>
      </c>
      <c r="AQ202" s="122">
        <v>0</v>
      </c>
      <c r="AR202" s="122">
        <v>0</v>
      </c>
      <c r="AS202" s="122">
        <v>0</v>
      </c>
      <c r="AT202" s="121">
        <f t="shared" si="301"/>
        <v>0</v>
      </c>
      <c r="AU202"/>
      <c r="AV202"/>
      <c r="AW202"/>
    </row>
    <row r="203" spans="1:50" s="98" customFormat="1" hidden="1" x14ac:dyDescent="0.25">
      <c r="A203" s="203" t="str">
        <f t="shared" si="300"/>
        <v>WAT025248P</v>
      </c>
      <c r="B203" s="177" t="s">
        <v>15</v>
      </c>
      <c r="C203" s="177" t="str">
        <f t="shared" ca="1" si="302"/>
        <v>RHEODYNE 7725I &amp; STAND KIT</v>
      </c>
      <c r="D203" s="177" t="str">
        <f t="shared" ca="1" si="303"/>
        <v>OEM</v>
      </c>
      <c r="E203" s="97"/>
      <c r="F203" s="177" t="str">
        <f t="shared" ca="1" si="304"/>
        <v>LC</v>
      </c>
      <c r="G203" s="177" t="str">
        <f t="shared" ca="1" si="305"/>
        <v>Legacy LC</v>
      </c>
      <c r="H203" s="177" t="str">
        <f t="shared" ca="1" si="306"/>
        <v>Injectors</v>
      </c>
      <c r="I203" s="201">
        <f t="shared" ca="1" si="307"/>
        <v>512.16999999999996</v>
      </c>
      <c r="J203" s="100" t="str">
        <f t="shared" ca="1" si="308"/>
        <v>Hanchen Lu</v>
      </c>
      <c r="K203" s="142" t="s">
        <v>6</v>
      </c>
      <c r="L203" s="103"/>
      <c r="M203" s="103"/>
      <c r="N203" s="103"/>
      <c r="O203" s="103"/>
      <c r="P203" s="102"/>
      <c r="Q203" s="103"/>
      <c r="R203" s="103"/>
      <c r="S203" s="103"/>
      <c r="T203" s="103"/>
      <c r="U203" s="102"/>
      <c r="V203" s="104"/>
      <c r="W203" s="104"/>
      <c r="X203" s="104"/>
      <c r="Y203" s="126">
        <v>50</v>
      </c>
      <c r="Z203" s="101">
        <v>50</v>
      </c>
      <c r="AA203" s="126">
        <v>30</v>
      </c>
      <c r="AB203" s="126">
        <v>45</v>
      </c>
      <c r="AC203" s="126">
        <v>40</v>
      </c>
      <c r="AD203" s="126">
        <v>55</v>
      </c>
      <c r="AE203" s="121">
        <v>170</v>
      </c>
      <c r="AF203" s="122">
        <v>40</v>
      </c>
      <c r="AG203" s="122">
        <v>30</v>
      </c>
      <c r="AH203" s="126">
        <v>25</v>
      </c>
      <c r="AI203" s="122">
        <v>25</v>
      </c>
      <c r="AJ203" s="121">
        <f t="shared" si="277"/>
        <v>0</v>
      </c>
      <c r="AK203" s="122">
        <v>20</v>
      </c>
      <c r="AL203" s="122">
        <v>20</v>
      </c>
      <c r="AM203" s="122">
        <v>15</v>
      </c>
      <c r="AN203" s="122">
        <v>20</v>
      </c>
      <c r="AO203" s="121">
        <f t="shared" si="285"/>
        <v>0</v>
      </c>
      <c r="AP203" s="122">
        <v>25</v>
      </c>
      <c r="AQ203" s="122">
        <v>26</v>
      </c>
      <c r="AR203" s="122">
        <v>0</v>
      </c>
      <c r="AS203" s="122">
        <v>0</v>
      </c>
      <c r="AT203" s="121">
        <f t="shared" si="301"/>
        <v>0</v>
      </c>
      <c r="AU203"/>
      <c r="AV203"/>
      <c r="AW203"/>
    </row>
    <row r="204" spans="1:50" s="98" customFormat="1" x14ac:dyDescent="0.25">
      <c r="A204" s="203" t="str">
        <f t="shared" si="300"/>
        <v>WAT038040P</v>
      </c>
      <c r="B204" s="177" t="s">
        <v>19</v>
      </c>
      <c r="C204" s="177" t="str">
        <f t="shared" ca="1" si="302"/>
        <v>COLUMN HEATER COMPARTMENT</v>
      </c>
      <c r="D204" s="177" t="str">
        <f t="shared" ca="1" si="303"/>
        <v>MIL (US31)</v>
      </c>
      <c r="E204" s="97"/>
      <c r="F204" s="177" t="str">
        <f t="shared" ca="1" si="304"/>
        <v>LC</v>
      </c>
      <c r="G204" s="177" t="str">
        <f t="shared" ca="1" si="305"/>
        <v>Legacy LC</v>
      </c>
      <c r="H204" s="177" t="str">
        <f t="shared" ca="1" si="306"/>
        <v>Accessories</v>
      </c>
      <c r="I204" s="201">
        <f t="shared" ca="1" si="307"/>
        <v>704.39</v>
      </c>
      <c r="J204" s="100" t="str">
        <f t="shared" ca="1" si="308"/>
        <v>Sharon Bibbo</v>
      </c>
      <c r="K204" s="142" t="s">
        <v>6</v>
      </c>
      <c r="L204" s="103"/>
      <c r="M204" s="103"/>
      <c r="N204" s="103"/>
      <c r="O204" s="103"/>
      <c r="P204" s="102"/>
      <c r="Q204" s="103"/>
      <c r="R204" s="103"/>
      <c r="S204" s="103"/>
      <c r="T204" s="103"/>
      <c r="U204" s="102"/>
      <c r="V204" s="104"/>
      <c r="W204" s="104"/>
      <c r="X204" s="104"/>
      <c r="Y204" s="126">
        <v>145</v>
      </c>
      <c r="Z204" s="101">
        <v>145</v>
      </c>
      <c r="AA204" s="126">
        <v>110</v>
      </c>
      <c r="AB204" s="126">
        <v>120</v>
      </c>
      <c r="AC204" s="126">
        <v>125</v>
      </c>
      <c r="AD204" s="126">
        <v>155</v>
      </c>
      <c r="AE204" s="121">
        <v>510</v>
      </c>
      <c r="AF204" s="122">
        <v>130</v>
      </c>
      <c r="AG204" s="122">
        <v>135</v>
      </c>
      <c r="AH204" s="122">
        <v>90</v>
      </c>
      <c r="AI204" s="122">
        <v>70</v>
      </c>
      <c r="AJ204" s="121">
        <f t="shared" si="277"/>
        <v>425</v>
      </c>
      <c r="AK204" s="122">
        <v>80</v>
      </c>
      <c r="AL204" s="122">
        <v>80</v>
      </c>
      <c r="AM204" s="122">
        <v>80</v>
      </c>
      <c r="AN204" s="122">
        <v>80</v>
      </c>
      <c r="AO204" s="121">
        <f t="shared" si="285"/>
        <v>320</v>
      </c>
      <c r="AP204" s="122">
        <v>80</v>
      </c>
      <c r="AQ204" s="122">
        <v>90</v>
      </c>
      <c r="AR204" s="122">
        <v>0</v>
      </c>
      <c r="AS204" s="122">
        <v>0</v>
      </c>
      <c r="AT204" s="121">
        <f t="shared" si="301"/>
        <v>170</v>
      </c>
      <c r="AU204"/>
      <c r="AV204"/>
      <c r="AW204"/>
      <c r="AX204" s="237"/>
    </row>
    <row r="205" spans="1:50" s="98" customFormat="1" x14ac:dyDescent="0.25">
      <c r="A205" s="203" t="str">
        <f t="shared" si="300"/>
        <v>WAT043061P</v>
      </c>
      <c r="B205" s="177" t="s">
        <v>18</v>
      </c>
      <c r="C205" s="177" t="str">
        <f t="shared" ref="C205:C209" ca="1" si="309">VLOOKUP($B205,AcceptedPlanRange,2,0)</f>
        <v>432 CONDUCTIVITY DETECTOR</v>
      </c>
      <c r="D205" s="177" t="str">
        <f t="shared" ref="D205:D209" ca="1" si="310">VLOOKUP($B205,AcceptedPlanRange,3,0)</f>
        <v>MIL (US31)</v>
      </c>
      <c r="E205" s="97"/>
      <c r="F205" s="177" t="str">
        <f t="shared" ref="F205:F209" ca="1" si="311">VLOOKUP($B205,AcceptedPlanRange,4,0)</f>
        <v>LC</v>
      </c>
      <c r="G205" s="177" t="str">
        <f t="shared" ref="G205:G209" ca="1" si="312">VLOOKUP($B205,AcceptedPlanRange,5,0)</f>
        <v>Legacy LC</v>
      </c>
      <c r="H205" s="177" t="str">
        <f t="shared" ref="H205:H209" ca="1" si="313">VLOOKUP($B205,AcceptedPlanRange,6,0)</f>
        <v>Detectors</v>
      </c>
      <c r="I205" s="201">
        <f t="shared" ref="I205:I209" ca="1" si="314">VLOOKUP($B205,AcceptedPlanRange,7,0)</f>
        <v>4168.0600000000004</v>
      </c>
      <c r="J205" s="100" t="str">
        <f t="shared" ref="J205:J209" ca="1" si="315">VLOOKUP($B205,AcceptedPlanRange,8,0)</f>
        <v>Vicky Allen</v>
      </c>
      <c r="K205" s="142" t="s">
        <v>6</v>
      </c>
      <c r="L205" s="103"/>
      <c r="M205" s="103"/>
      <c r="N205" s="103"/>
      <c r="O205" s="103"/>
      <c r="P205" s="102"/>
      <c r="Q205" s="103"/>
      <c r="R205" s="103"/>
      <c r="S205" s="103"/>
      <c r="T205" s="103"/>
      <c r="U205" s="102"/>
      <c r="V205" s="104"/>
      <c r="W205" s="104"/>
      <c r="X205" s="104"/>
      <c r="Y205" s="126">
        <v>20</v>
      </c>
      <c r="Z205" s="101">
        <v>20</v>
      </c>
      <c r="AA205" s="126">
        <v>3</v>
      </c>
      <c r="AB205" s="126">
        <v>39</v>
      </c>
      <c r="AC205" s="126">
        <v>20</v>
      </c>
      <c r="AD205" s="126">
        <v>12</v>
      </c>
      <c r="AE205" s="121">
        <v>74</v>
      </c>
      <c r="AF205" s="122">
        <v>10</v>
      </c>
      <c r="AG205" s="122">
        <v>12</v>
      </c>
      <c r="AH205" s="122">
        <v>16</v>
      </c>
      <c r="AI205" s="122">
        <v>25</v>
      </c>
      <c r="AJ205" s="121">
        <f t="shared" si="277"/>
        <v>63</v>
      </c>
      <c r="AK205" s="122">
        <v>15</v>
      </c>
      <c r="AL205" s="122">
        <v>15</v>
      </c>
      <c r="AM205" s="122">
        <v>16</v>
      </c>
      <c r="AN205" s="122">
        <v>22</v>
      </c>
      <c r="AO205" s="121">
        <f t="shared" si="285"/>
        <v>68</v>
      </c>
      <c r="AP205" s="122">
        <v>12</v>
      </c>
      <c r="AQ205" s="122">
        <v>0</v>
      </c>
      <c r="AR205" s="122">
        <v>0</v>
      </c>
      <c r="AS205" s="122">
        <v>0</v>
      </c>
      <c r="AT205" s="121">
        <f t="shared" si="301"/>
        <v>12</v>
      </c>
      <c r="AU205"/>
      <c r="AV205"/>
      <c r="AW205"/>
    </row>
    <row r="206" spans="1:50" s="98" customFormat="1" hidden="1" x14ac:dyDescent="0.25">
      <c r="A206" s="203" t="str">
        <f t="shared" si="300"/>
        <v>WAT078563P</v>
      </c>
      <c r="B206" s="177" t="s">
        <v>16</v>
      </c>
      <c r="C206" s="177" t="str">
        <f t="shared" ca="1" si="309"/>
        <v>717 HEATER/COOLER OPTION</v>
      </c>
      <c r="D206" s="177" t="str">
        <f t="shared" ca="1" si="310"/>
        <v>OEM</v>
      </c>
      <c r="E206" s="97"/>
      <c r="F206" s="177" t="str">
        <f t="shared" ca="1" si="311"/>
        <v>LC</v>
      </c>
      <c r="G206" s="177" t="str">
        <f t="shared" ca="1" si="312"/>
        <v>Legacy LC</v>
      </c>
      <c r="H206" s="177" t="str">
        <f t="shared" ca="1" si="313"/>
        <v>Injectors</v>
      </c>
      <c r="I206" s="201">
        <f t="shared" ca="1" si="314"/>
        <v>369.99</v>
      </c>
      <c r="J206" s="100" t="str">
        <f t="shared" ca="1" si="315"/>
        <v>Hanchen Lu</v>
      </c>
      <c r="K206" s="142" t="s">
        <v>6</v>
      </c>
      <c r="L206" s="103"/>
      <c r="M206" s="103"/>
      <c r="N206" s="103"/>
      <c r="O206" s="103"/>
      <c r="P206" s="102"/>
      <c r="Q206" s="103"/>
      <c r="R206" s="103"/>
      <c r="S206" s="103"/>
      <c r="T206" s="103"/>
      <c r="U206" s="102"/>
      <c r="V206" s="104"/>
      <c r="W206" s="104"/>
      <c r="X206" s="104"/>
      <c r="Y206" s="126">
        <v>5</v>
      </c>
      <c r="Z206" s="101">
        <v>5</v>
      </c>
      <c r="AA206" s="126">
        <v>18</v>
      </c>
      <c r="AB206" s="126">
        <v>25</v>
      </c>
      <c r="AC206" s="126">
        <v>25</v>
      </c>
      <c r="AD206" s="126">
        <v>25</v>
      </c>
      <c r="AE206" s="121">
        <v>93</v>
      </c>
      <c r="AF206" s="122">
        <v>25</v>
      </c>
      <c r="AG206" s="122">
        <v>50</v>
      </c>
      <c r="AH206" s="126">
        <v>0</v>
      </c>
      <c r="AI206" s="122">
        <v>24</v>
      </c>
      <c r="AJ206" s="121">
        <f t="shared" si="277"/>
        <v>0</v>
      </c>
      <c r="AK206" s="122">
        <v>0</v>
      </c>
      <c r="AL206" s="122">
        <v>5</v>
      </c>
      <c r="AM206" s="122">
        <v>10</v>
      </c>
      <c r="AN206" s="122">
        <v>15</v>
      </c>
      <c r="AO206" s="121">
        <f t="shared" si="285"/>
        <v>0</v>
      </c>
      <c r="AP206" s="122">
        <v>18</v>
      </c>
      <c r="AQ206" s="122">
        <v>11</v>
      </c>
      <c r="AR206" s="122">
        <v>0</v>
      </c>
      <c r="AS206" s="122">
        <v>0</v>
      </c>
      <c r="AT206" s="121">
        <f t="shared" si="301"/>
        <v>0</v>
      </c>
      <c r="AU206"/>
      <c r="AV206"/>
      <c r="AW206"/>
    </row>
    <row r="207" spans="1:50" s="98" customFormat="1" x14ac:dyDescent="0.25">
      <c r="A207" s="203" t="str">
        <f t="shared" si="300"/>
        <v>WAT089592P</v>
      </c>
      <c r="B207" s="177" t="s">
        <v>20</v>
      </c>
      <c r="C207" s="177" t="str">
        <f t="shared" ca="1" si="309"/>
        <v>M1000 PREP-PAK MODULE</v>
      </c>
      <c r="D207" s="177" t="str">
        <f t="shared" ca="1" si="310"/>
        <v>MIL (US31)</v>
      </c>
      <c r="E207" s="97"/>
      <c r="F207" s="177" t="str">
        <f t="shared" ca="1" si="311"/>
        <v>LC</v>
      </c>
      <c r="G207" s="177" t="str">
        <f t="shared" ca="1" si="312"/>
        <v>Legacy LC</v>
      </c>
      <c r="H207" s="177" t="str">
        <f t="shared" ca="1" si="313"/>
        <v>Accessories</v>
      </c>
      <c r="I207" s="201">
        <f t="shared" ca="1" si="314"/>
        <v>4106.24</v>
      </c>
      <c r="J207" s="100" t="str">
        <f t="shared" ca="1" si="315"/>
        <v>Paul Brusco</v>
      </c>
      <c r="K207" s="142" t="s">
        <v>6</v>
      </c>
      <c r="L207" s="103"/>
      <c r="M207" s="103"/>
      <c r="N207" s="103"/>
      <c r="O207" s="103"/>
      <c r="P207" s="102"/>
      <c r="Q207" s="103"/>
      <c r="R207" s="103"/>
      <c r="S207" s="103"/>
      <c r="T207" s="103"/>
      <c r="U207" s="102"/>
      <c r="V207" s="104"/>
      <c r="W207" s="104"/>
      <c r="X207" s="104"/>
      <c r="Y207" s="126">
        <v>0</v>
      </c>
      <c r="Z207" s="101">
        <v>0</v>
      </c>
      <c r="AA207" s="126">
        <v>0</v>
      </c>
      <c r="AB207" s="126">
        <v>0</v>
      </c>
      <c r="AC207" s="126">
        <v>0</v>
      </c>
      <c r="AD207" s="126">
        <v>2</v>
      </c>
      <c r="AE207" s="121">
        <v>2</v>
      </c>
      <c r="AF207" s="122">
        <v>9</v>
      </c>
      <c r="AG207" s="122">
        <v>0</v>
      </c>
      <c r="AH207" s="122">
        <v>0</v>
      </c>
      <c r="AI207" s="122">
        <v>0</v>
      </c>
      <c r="AJ207" s="121">
        <f t="shared" si="277"/>
        <v>9</v>
      </c>
      <c r="AK207" s="122">
        <v>0</v>
      </c>
      <c r="AL207" s="122">
        <v>0</v>
      </c>
      <c r="AM207" s="122">
        <v>0</v>
      </c>
      <c r="AN207" s="122">
        <v>0</v>
      </c>
      <c r="AO207" s="121">
        <f t="shared" si="285"/>
        <v>0</v>
      </c>
      <c r="AP207" s="122">
        <v>0</v>
      </c>
      <c r="AQ207" s="122">
        <v>0</v>
      </c>
      <c r="AR207" s="122">
        <v>0</v>
      </c>
      <c r="AS207" s="122">
        <v>0</v>
      </c>
      <c r="AT207" s="121">
        <f t="shared" si="301"/>
        <v>0</v>
      </c>
      <c r="AU207"/>
      <c r="AV207"/>
      <c r="AW207"/>
    </row>
    <row r="208" spans="1:50" s="98" customFormat="1" hidden="1" x14ac:dyDescent="0.25">
      <c r="A208" s="205" t="str">
        <f t="shared" si="300"/>
        <v>WAT207000P</v>
      </c>
      <c r="B208" s="177" t="s">
        <v>14</v>
      </c>
      <c r="C208" s="177" t="str">
        <f t="shared" ca="1" si="309"/>
        <v>ASSY, HPLC PUMP, M515</v>
      </c>
      <c r="D208" s="177" t="str">
        <f t="shared" ca="1" si="310"/>
        <v>WPPL (SG20)</v>
      </c>
      <c r="E208" s="97"/>
      <c r="F208" s="177" t="str">
        <f t="shared" ca="1" si="311"/>
        <v>LC</v>
      </c>
      <c r="G208" s="177" t="str">
        <f t="shared" ca="1" si="312"/>
        <v>Legacy LC</v>
      </c>
      <c r="H208" s="177" t="str">
        <f t="shared" ca="1" si="313"/>
        <v>Pumps</v>
      </c>
      <c r="I208" s="201">
        <f t="shared" ca="1" si="314"/>
        <v>1477.91</v>
      </c>
      <c r="J208" s="100" t="str">
        <f t="shared" ca="1" si="315"/>
        <v>Ee Ling Lim</v>
      </c>
      <c r="K208" s="142" t="s">
        <v>6</v>
      </c>
      <c r="L208" s="103"/>
      <c r="M208" s="103"/>
      <c r="N208" s="103"/>
      <c r="O208" s="103"/>
      <c r="P208" s="102"/>
      <c r="Q208" s="103"/>
      <c r="R208" s="103"/>
      <c r="S208" s="103"/>
      <c r="T208" s="103"/>
      <c r="U208" s="99"/>
      <c r="V208" s="103"/>
      <c r="W208" s="103"/>
      <c r="X208" s="103"/>
      <c r="Y208" s="126">
        <v>150</v>
      </c>
      <c r="Z208" s="101">
        <v>150</v>
      </c>
      <c r="AA208" s="126">
        <v>133</v>
      </c>
      <c r="AB208" s="126">
        <v>120</v>
      </c>
      <c r="AC208" s="126">
        <v>100</v>
      </c>
      <c r="AD208" s="126">
        <v>150</v>
      </c>
      <c r="AE208" s="121">
        <v>503</v>
      </c>
      <c r="AF208" s="122">
        <v>97</v>
      </c>
      <c r="AG208" s="122">
        <v>187</v>
      </c>
      <c r="AH208" s="122">
        <v>168</v>
      </c>
      <c r="AI208" s="122">
        <v>155</v>
      </c>
      <c r="AJ208" s="121">
        <f t="shared" si="277"/>
        <v>0</v>
      </c>
      <c r="AK208" s="122">
        <v>100</v>
      </c>
      <c r="AL208" s="122">
        <v>110</v>
      </c>
      <c r="AM208" s="122">
        <v>115</v>
      </c>
      <c r="AN208" s="122">
        <v>155</v>
      </c>
      <c r="AO208" s="121">
        <f t="shared" si="285"/>
        <v>0</v>
      </c>
      <c r="AP208" s="122">
        <v>110</v>
      </c>
      <c r="AQ208" s="122">
        <v>130</v>
      </c>
      <c r="AR208" s="122">
        <v>0</v>
      </c>
      <c r="AS208" s="122">
        <v>0</v>
      </c>
      <c r="AT208" s="121">
        <f t="shared" si="301"/>
        <v>0</v>
      </c>
      <c r="AU208"/>
      <c r="AV208"/>
      <c r="AW208"/>
      <c r="AX208" s="237"/>
    </row>
    <row r="209" spans="1:50" s="98" customFormat="1" x14ac:dyDescent="0.25">
      <c r="A209" s="205" t="str">
        <f t="shared" si="300"/>
        <v>186006857P</v>
      </c>
      <c r="B209" s="177">
        <v>186006857</v>
      </c>
      <c r="C209" s="177" t="str">
        <f t="shared" ca="1" si="309"/>
        <v>Waters Analytical Fraction Collector</v>
      </c>
      <c r="D209" s="177" t="str">
        <f t="shared" ca="1" si="310"/>
        <v>MIL (US31)</v>
      </c>
      <c r="E209" s="196"/>
      <c r="F209" s="177" t="str">
        <f t="shared" ca="1" si="311"/>
        <v>LC</v>
      </c>
      <c r="G209" s="177" t="str">
        <f t="shared" ca="1" si="312"/>
        <v>Purification</v>
      </c>
      <c r="H209" s="177" t="str">
        <f t="shared" ca="1" si="313"/>
        <v>TBD</v>
      </c>
      <c r="I209" s="201">
        <f t="shared" ca="1" si="314"/>
        <v>5436.12</v>
      </c>
      <c r="J209" s="100" t="str">
        <f t="shared" ca="1" si="315"/>
        <v>Vicky Allen</v>
      </c>
      <c r="K209" s="142" t="s">
        <v>6</v>
      </c>
      <c r="L209" s="103"/>
      <c r="M209" s="103"/>
      <c r="N209" s="103"/>
      <c r="O209" s="103"/>
      <c r="P209" s="102"/>
      <c r="Q209" s="103"/>
      <c r="R209" s="103"/>
      <c r="S209" s="103"/>
      <c r="T209" s="103"/>
      <c r="U209" s="99"/>
      <c r="V209" s="103">
        <v>0</v>
      </c>
      <c r="W209" s="103">
        <v>0</v>
      </c>
      <c r="X209" s="103">
        <v>0</v>
      </c>
      <c r="Y209" s="126">
        <v>0</v>
      </c>
      <c r="Z209" s="101">
        <v>0</v>
      </c>
      <c r="AA209" s="126">
        <v>0</v>
      </c>
      <c r="AB209" s="126">
        <v>0</v>
      </c>
      <c r="AC209" s="126">
        <v>0</v>
      </c>
      <c r="AD209" s="126">
        <v>0</v>
      </c>
      <c r="AE209" s="121">
        <v>0</v>
      </c>
      <c r="AF209" s="122">
        <v>0</v>
      </c>
      <c r="AG209" s="122">
        <v>0</v>
      </c>
      <c r="AH209" s="122">
        <v>0</v>
      </c>
      <c r="AI209" s="122">
        <v>5</v>
      </c>
      <c r="AJ209" s="121">
        <f t="shared" si="277"/>
        <v>5</v>
      </c>
      <c r="AK209" s="122">
        <v>5</v>
      </c>
      <c r="AL209" s="122">
        <v>0</v>
      </c>
      <c r="AM209" s="122">
        <v>0</v>
      </c>
      <c r="AN209" s="122">
        <v>0</v>
      </c>
      <c r="AO209" s="121">
        <f t="shared" si="285"/>
        <v>5</v>
      </c>
      <c r="AP209" s="122"/>
      <c r="AQ209" s="122">
        <v>0</v>
      </c>
      <c r="AR209" s="122">
        <v>0</v>
      </c>
      <c r="AS209" s="122">
        <v>0</v>
      </c>
      <c r="AT209" s="121">
        <f t="shared" si="301"/>
        <v>0</v>
      </c>
      <c r="AU209"/>
      <c r="AV209"/>
      <c r="AW209"/>
    </row>
    <row r="210" spans="1:50" s="98" customFormat="1" x14ac:dyDescent="0.25">
      <c r="A210" s="205" t="str">
        <f t="shared" si="300"/>
        <v>200000390P</v>
      </c>
      <c r="B210" s="177">
        <v>200000390</v>
      </c>
      <c r="C210" s="177" t="str">
        <f t="shared" ref="C210:C214" ca="1" si="316">VLOOKUP($B210,AcceptedPlanRange,2,0)</f>
        <v>Kit S/U, ACQUITY H-Class QDa Sys w/CH-A</v>
      </c>
      <c r="D210" s="177" t="str">
        <f t="shared" ref="D210:D214" ca="1" si="317">VLOOKUP($B210,AcceptedPlanRange,3,0)</f>
        <v>MIL (US31)</v>
      </c>
      <c r="E210" s="196"/>
      <c r="F210" s="177" t="str">
        <f t="shared" ref="F210:F214" ca="1" si="318">VLOOKUP($B210,AcceptedPlanRange,4,0)</f>
        <v>LC</v>
      </c>
      <c r="G210" s="177" t="str">
        <f t="shared" ref="G210:G214" ca="1" si="319">VLOOKUP($B210,AcceptedPlanRange,5,0)</f>
        <v>QDa</v>
      </c>
      <c r="H210" s="177" t="str">
        <f t="shared" ref="H210:H214" ca="1" si="320">VLOOKUP($B210,AcceptedPlanRange,6,0)</f>
        <v>Kits</v>
      </c>
      <c r="I210" s="201">
        <f t="shared" ref="I210:I214" ca="1" si="321">VLOOKUP($B210,AcceptedPlanRange,7,0)</f>
        <v>615.64</v>
      </c>
      <c r="J210" s="100" t="str">
        <f t="shared" ref="J210:J214" ca="1" si="322">VLOOKUP($B210,AcceptedPlanRange,8,0)</f>
        <v>Sharon Bibbo</v>
      </c>
      <c r="K210" s="142" t="s">
        <v>6</v>
      </c>
      <c r="L210" s="103"/>
      <c r="M210" s="103"/>
      <c r="N210" s="103"/>
      <c r="O210" s="103"/>
      <c r="P210" s="102"/>
      <c r="Q210" s="103"/>
      <c r="R210" s="103"/>
      <c r="S210" s="103"/>
      <c r="T210" s="103"/>
      <c r="U210" s="99"/>
      <c r="V210" s="103">
        <v>0</v>
      </c>
      <c r="W210" s="103">
        <v>0</v>
      </c>
      <c r="X210" s="103">
        <v>0</v>
      </c>
      <c r="Y210" s="126">
        <v>0</v>
      </c>
      <c r="Z210" s="101">
        <v>0</v>
      </c>
      <c r="AA210" s="126">
        <v>0</v>
      </c>
      <c r="AB210" s="126">
        <v>0</v>
      </c>
      <c r="AC210" s="126">
        <v>0</v>
      </c>
      <c r="AD210" s="126">
        <v>0</v>
      </c>
      <c r="AE210" s="121">
        <v>0</v>
      </c>
      <c r="AF210" s="122">
        <v>0</v>
      </c>
      <c r="AG210" s="122">
        <v>0</v>
      </c>
      <c r="AH210" s="122">
        <v>0</v>
      </c>
      <c r="AI210" s="122">
        <v>100</v>
      </c>
      <c r="AJ210" s="121">
        <f t="shared" si="277"/>
        <v>100</v>
      </c>
      <c r="AK210" s="122">
        <v>40</v>
      </c>
      <c r="AL210" s="122">
        <v>30</v>
      </c>
      <c r="AM210" s="122">
        <v>30</v>
      </c>
      <c r="AN210" s="122">
        <v>50</v>
      </c>
      <c r="AO210" s="121">
        <f t="shared" si="285"/>
        <v>150</v>
      </c>
      <c r="AP210" s="122">
        <v>45</v>
      </c>
      <c r="AQ210" s="122">
        <v>47</v>
      </c>
      <c r="AR210" s="122">
        <v>0</v>
      </c>
      <c r="AS210" s="122">
        <v>0</v>
      </c>
      <c r="AT210" s="121">
        <f t="shared" si="301"/>
        <v>92</v>
      </c>
      <c r="AU210"/>
      <c r="AV210"/>
      <c r="AW210"/>
      <c r="AX210" s="237"/>
    </row>
    <row r="211" spans="1:50" s="98" customFormat="1" x14ac:dyDescent="0.25">
      <c r="A211" s="205" t="str">
        <f t="shared" si="300"/>
        <v>200000392P</v>
      </c>
      <c r="B211" s="177">
        <v>200000392</v>
      </c>
      <c r="C211" s="177" t="str">
        <f t="shared" ca="1" si="316"/>
        <v>Kit Startup AQUITY UPC2 QDa Sys</v>
      </c>
      <c r="D211" s="177" t="str">
        <f t="shared" ca="1" si="317"/>
        <v>MIL (US31)</v>
      </c>
      <c r="E211" s="196"/>
      <c r="F211" s="177" t="str">
        <f t="shared" ca="1" si="318"/>
        <v>LC</v>
      </c>
      <c r="G211" s="177" t="str">
        <f t="shared" ca="1" si="319"/>
        <v>QDa</v>
      </c>
      <c r="H211" s="177" t="str">
        <f t="shared" ca="1" si="320"/>
        <v>Kits</v>
      </c>
      <c r="I211" s="201">
        <f t="shared" ca="1" si="321"/>
        <v>263.72000000000003</v>
      </c>
      <c r="J211" s="100" t="str">
        <f t="shared" ca="1" si="322"/>
        <v>Sharon Bibbo</v>
      </c>
      <c r="K211" s="142" t="s">
        <v>6</v>
      </c>
      <c r="L211" s="103"/>
      <c r="M211" s="103"/>
      <c r="N211" s="103"/>
      <c r="O211" s="103"/>
      <c r="P211" s="102"/>
      <c r="Q211" s="103"/>
      <c r="R211" s="103"/>
      <c r="S211" s="103"/>
      <c r="T211" s="103"/>
      <c r="U211" s="99"/>
      <c r="V211" s="103">
        <v>0</v>
      </c>
      <c r="W211" s="103">
        <v>0</v>
      </c>
      <c r="X211" s="103">
        <v>0</v>
      </c>
      <c r="Y211" s="126">
        <v>0</v>
      </c>
      <c r="Z211" s="101">
        <v>0</v>
      </c>
      <c r="AA211" s="126">
        <v>0</v>
      </c>
      <c r="AB211" s="126">
        <v>0</v>
      </c>
      <c r="AC211" s="126">
        <v>0</v>
      </c>
      <c r="AD211" s="126">
        <v>0</v>
      </c>
      <c r="AE211" s="121">
        <v>0</v>
      </c>
      <c r="AF211" s="122">
        <v>0</v>
      </c>
      <c r="AG211" s="122">
        <v>0</v>
      </c>
      <c r="AH211" s="122">
        <v>0</v>
      </c>
      <c r="AI211" s="122">
        <v>0</v>
      </c>
      <c r="AJ211" s="121">
        <f t="shared" si="277"/>
        <v>0</v>
      </c>
      <c r="AK211" s="122">
        <v>15</v>
      </c>
      <c r="AL211" s="122">
        <v>14</v>
      </c>
      <c r="AM211" s="122">
        <v>13</v>
      </c>
      <c r="AN211" s="122">
        <v>15</v>
      </c>
      <c r="AO211" s="121">
        <f t="shared" si="285"/>
        <v>57</v>
      </c>
      <c r="AP211" s="122">
        <v>15</v>
      </c>
      <c r="AQ211" s="122">
        <v>15</v>
      </c>
      <c r="AR211" s="122">
        <v>0</v>
      </c>
      <c r="AS211" s="122">
        <v>0</v>
      </c>
      <c r="AT211" s="121">
        <f t="shared" si="301"/>
        <v>30</v>
      </c>
      <c r="AU211"/>
      <c r="AV211"/>
      <c r="AW211"/>
    </row>
    <row r="212" spans="1:50" s="98" customFormat="1" x14ac:dyDescent="0.25">
      <c r="A212" s="205" t="str">
        <f t="shared" si="300"/>
        <v>200000397P</v>
      </c>
      <c r="B212" s="177">
        <v>200000397</v>
      </c>
      <c r="C212" s="177" t="str">
        <f t="shared" ca="1" si="316"/>
        <v>Startup Kit, LC - QDa System</v>
      </c>
      <c r="D212" s="177" t="str">
        <f t="shared" ca="1" si="317"/>
        <v>MIL (US31)</v>
      </c>
      <c r="E212" s="196"/>
      <c r="F212" s="177" t="str">
        <f t="shared" ca="1" si="318"/>
        <v>LC</v>
      </c>
      <c r="G212" s="177" t="str">
        <f t="shared" ca="1" si="319"/>
        <v>QDa</v>
      </c>
      <c r="H212" s="177" t="str">
        <f t="shared" ca="1" si="320"/>
        <v>Kits</v>
      </c>
      <c r="I212" s="201">
        <f t="shared" ca="1" si="321"/>
        <v>122.36</v>
      </c>
      <c r="J212" s="100" t="str">
        <f t="shared" ca="1" si="322"/>
        <v>Sharon Bibbo</v>
      </c>
      <c r="K212" s="142" t="s">
        <v>6</v>
      </c>
      <c r="L212" s="103"/>
      <c r="M212" s="103"/>
      <c r="N212" s="103"/>
      <c r="O212" s="103"/>
      <c r="P212" s="102"/>
      <c r="Q212" s="103"/>
      <c r="R212" s="103"/>
      <c r="S212" s="103"/>
      <c r="T212" s="103"/>
      <c r="U212" s="99"/>
      <c r="V212" s="103">
        <v>0</v>
      </c>
      <c r="W212" s="103">
        <v>0</v>
      </c>
      <c r="X212" s="103">
        <v>0</v>
      </c>
      <c r="Y212" s="126">
        <v>0</v>
      </c>
      <c r="Z212" s="101">
        <v>0</v>
      </c>
      <c r="AA212" s="126">
        <v>0</v>
      </c>
      <c r="AB212" s="126">
        <v>0</v>
      </c>
      <c r="AC212" s="126">
        <v>0</v>
      </c>
      <c r="AD212" s="126">
        <v>0</v>
      </c>
      <c r="AE212" s="121">
        <v>0</v>
      </c>
      <c r="AF212" s="122">
        <v>0</v>
      </c>
      <c r="AG212" s="122">
        <v>0</v>
      </c>
      <c r="AH212" s="122">
        <v>0</v>
      </c>
      <c r="AI212" s="122">
        <v>50</v>
      </c>
      <c r="AJ212" s="121">
        <f t="shared" si="277"/>
        <v>50</v>
      </c>
      <c r="AK212" s="122">
        <v>10</v>
      </c>
      <c r="AL212" s="122">
        <v>5</v>
      </c>
      <c r="AM212" s="122">
        <v>5</v>
      </c>
      <c r="AN212" s="122">
        <v>10</v>
      </c>
      <c r="AO212" s="121">
        <f t="shared" si="285"/>
        <v>30</v>
      </c>
      <c r="AP212" s="122">
        <v>5</v>
      </c>
      <c r="AQ212" s="122">
        <v>5</v>
      </c>
      <c r="AR212" s="122">
        <v>0</v>
      </c>
      <c r="AS212" s="122">
        <v>0</v>
      </c>
      <c r="AT212" s="121">
        <f t="shared" si="301"/>
        <v>10</v>
      </c>
      <c r="AU212"/>
      <c r="AV212"/>
      <c r="AW212"/>
    </row>
    <row r="213" spans="1:50" s="98" customFormat="1" x14ac:dyDescent="0.25">
      <c r="A213" s="205" t="str">
        <f t="shared" si="300"/>
        <v>200000393P</v>
      </c>
      <c r="B213" s="177">
        <v>200000393</v>
      </c>
      <c r="C213" s="177" t="str">
        <f t="shared" ca="1" si="316"/>
        <v>Startup Kit, Alliance - QDa System</v>
      </c>
      <c r="D213" s="177" t="str">
        <f t="shared" ca="1" si="317"/>
        <v>MIL (US31)</v>
      </c>
      <c r="E213" s="196"/>
      <c r="F213" s="177" t="str">
        <f t="shared" ca="1" si="318"/>
        <v>LC</v>
      </c>
      <c r="G213" s="177" t="str">
        <f t="shared" ca="1" si="319"/>
        <v>QDa</v>
      </c>
      <c r="H213" s="177" t="str">
        <f t="shared" ca="1" si="320"/>
        <v>Kits</v>
      </c>
      <c r="I213" s="201">
        <f t="shared" ca="1" si="321"/>
        <v>82.79</v>
      </c>
      <c r="J213" s="100" t="str">
        <f t="shared" ca="1" si="322"/>
        <v>Sharon Bibbo</v>
      </c>
      <c r="K213" s="142" t="s">
        <v>6</v>
      </c>
      <c r="L213" s="103"/>
      <c r="M213" s="103"/>
      <c r="N213" s="103"/>
      <c r="O213" s="103"/>
      <c r="P213" s="102"/>
      <c r="Q213" s="103"/>
      <c r="R213" s="103"/>
      <c r="S213" s="103"/>
      <c r="T213" s="103"/>
      <c r="U213" s="99"/>
      <c r="V213" s="103">
        <v>0</v>
      </c>
      <c r="W213" s="103">
        <v>0</v>
      </c>
      <c r="X213" s="103">
        <v>0</v>
      </c>
      <c r="Y213" s="126">
        <v>0</v>
      </c>
      <c r="Z213" s="101">
        <v>0</v>
      </c>
      <c r="AA213" s="126">
        <v>0</v>
      </c>
      <c r="AB213" s="126">
        <v>0</v>
      </c>
      <c r="AC213" s="126">
        <v>0</v>
      </c>
      <c r="AD213" s="126">
        <v>0</v>
      </c>
      <c r="AE213" s="121">
        <v>0</v>
      </c>
      <c r="AF213" s="122">
        <v>0</v>
      </c>
      <c r="AG213" s="122">
        <v>0</v>
      </c>
      <c r="AH213" s="122">
        <v>0</v>
      </c>
      <c r="AI213" s="122">
        <v>30</v>
      </c>
      <c r="AJ213" s="121">
        <f t="shared" si="277"/>
        <v>30</v>
      </c>
      <c r="AK213" s="122">
        <v>20</v>
      </c>
      <c r="AL213" s="122">
        <v>20</v>
      </c>
      <c r="AM213" s="122">
        <v>15</v>
      </c>
      <c r="AN213" s="122">
        <v>25</v>
      </c>
      <c r="AO213" s="121">
        <f t="shared" si="285"/>
        <v>80</v>
      </c>
      <c r="AP213" s="122">
        <v>25</v>
      </c>
      <c r="AQ213" s="122">
        <v>25</v>
      </c>
      <c r="AR213" s="122">
        <v>0</v>
      </c>
      <c r="AS213" s="122">
        <v>0</v>
      </c>
      <c r="AT213" s="121">
        <f t="shared" si="301"/>
        <v>50</v>
      </c>
      <c r="AU213"/>
      <c r="AV213"/>
      <c r="AW213"/>
    </row>
    <row r="214" spans="1:50" s="98" customFormat="1" x14ac:dyDescent="0.25">
      <c r="A214" s="205" t="str">
        <f t="shared" si="300"/>
        <v>200000395P</v>
      </c>
      <c r="B214" s="177">
        <v>200000395</v>
      </c>
      <c r="C214" s="177" t="str">
        <f t="shared" ca="1" si="316"/>
        <v>Kit Startup AQUITY UPLC QDa Sys</v>
      </c>
      <c r="D214" s="177" t="str">
        <f t="shared" ca="1" si="317"/>
        <v>MIL (US31)</v>
      </c>
      <c r="E214" s="196"/>
      <c r="F214" s="177" t="str">
        <f t="shared" ca="1" si="318"/>
        <v>LC</v>
      </c>
      <c r="G214" s="177" t="str">
        <f t="shared" ca="1" si="319"/>
        <v>QDa</v>
      </c>
      <c r="H214" s="177" t="str">
        <f t="shared" ca="1" si="320"/>
        <v>Kits</v>
      </c>
      <c r="I214" s="201">
        <f t="shared" ca="1" si="321"/>
        <v>162.58000000000001</v>
      </c>
      <c r="J214" s="100" t="str">
        <f t="shared" ca="1" si="322"/>
        <v>Sharon Bibbo</v>
      </c>
      <c r="K214" s="142" t="s">
        <v>6</v>
      </c>
      <c r="L214" s="103"/>
      <c r="M214" s="103"/>
      <c r="N214" s="103"/>
      <c r="O214" s="103"/>
      <c r="P214" s="102"/>
      <c r="Q214" s="103"/>
      <c r="R214" s="103"/>
      <c r="S214" s="103"/>
      <c r="T214" s="103"/>
      <c r="U214" s="99"/>
      <c r="V214" s="103">
        <v>0</v>
      </c>
      <c r="W214" s="103">
        <v>0</v>
      </c>
      <c r="X214" s="103">
        <v>0</v>
      </c>
      <c r="Y214" s="126">
        <v>0</v>
      </c>
      <c r="Z214" s="101">
        <v>0</v>
      </c>
      <c r="AA214" s="126">
        <v>0</v>
      </c>
      <c r="AB214" s="126">
        <v>0</v>
      </c>
      <c r="AC214" s="126">
        <v>0</v>
      </c>
      <c r="AD214" s="126">
        <v>0</v>
      </c>
      <c r="AE214" s="121">
        <v>0</v>
      </c>
      <c r="AF214" s="122">
        <v>0</v>
      </c>
      <c r="AG214" s="122">
        <v>0</v>
      </c>
      <c r="AH214" s="122">
        <v>0</v>
      </c>
      <c r="AI214" s="122">
        <v>70</v>
      </c>
      <c r="AJ214" s="121">
        <f t="shared" si="277"/>
        <v>70</v>
      </c>
      <c r="AK214" s="122">
        <v>30</v>
      </c>
      <c r="AL214" s="122">
        <v>35</v>
      </c>
      <c r="AM214" s="122">
        <v>30</v>
      </c>
      <c r="AN214" s="122">
        <v>40</v>
      </c>
      <c r="AO214" s="121">
        <f t="shared" si="285"/>
        <v>135</v>
      </c>
      <c r="AP214" s="122">
        <v>38</v>
      </c>
      <c r="AQ214" s="122">
        <v>40</v>
      </c>
      <c r="AR214" s="122">
        <v>0</v>
      </c>
      <c r="AS214" s="122">
        <v>0</v>
      </c>
      <c r="AT214" s="121">
        <f t="shared" si="301"/>
        <v>78</v>
      </c>
      <c r="AU214"/>
      <c r="AV214"/>
      <c r="AW214"/>
    </row>
    <row r="215" spans="1:50" s="98" customFormat="1" hidden="1" x14ac:dyDescent="0.25">
      <c r="A215" s="205" t="str">
        <f t="shared" si="300"/>
        <v>205000918P</v>
      </c>
      <c r="B215" s="177">
        <v>205000918</v>
      </c>
      <c r="C215" s="177" t="str">
        <f t="shared" ref="C215:C219" ca="1" si="323">VLOOKUP($B215,AcceptedPlanRange,2,0)</f>
        <v>Kit, ISM, Post-column Addition</v>
      </c>
      <c r="D215" s="177" t="str">
        <f t="shared" ref="D215:D219" ca="1" si="324">VLOOKUP($B215,AcceptedPlanRange,3,0)</f>
        <v>MIL (US31)</v>
      </c>
      <c r="E215" s="196"/>
      <c r="F215" s="177" t="str">
        <f t="shared" ref="F215:F219" ca="1" si="325">VLOOKUP($B215,AcceptedPlanRange,4,0)</f>
        <v>TBD</v>
      </c>
      <c r="G215" s="177" t="str">
        <f t="shared" ref="G215:G219" ca="1" si="326">VLOOKUP($B215,AcceptedPlanRange,5,0)</f>
        <v>TBD</v>
      </c>
      <c r="H215" s="177" t="str">
        <f t="shared" ref="H215:H219" ca="1" si="327">VLOOKUP($B215,AcceptedPlanRange,6,0)</f>
        <v>Kits</v>
      </c>
      <c r="I215" s="201">
        <f t="shared" ref="I215:I219" ca="1" si="328">VLOOKUP($B215,AcceptedPlanRange,7,0)</f>
        <v>162.33000000000001</v>
      </c>
      <c r="J215" s="100" t="str">
        <f t="shared" ref="J215:J219" ca="1" si="329">VLOOKUP($B215,AcceptedPlanRange,8,0)</f>
        <v>Sharon Bibbo</v>
      </c>
      <c r="K215" s="142" t="s">
        <v>6</v>
      </c>
      <c r="L215" s="103"/>
      <c r="M215" s="103"/>
      <c r="N215" s="103"/>
      <c r="O215" s="103"/>
      <c r="P215" s="102"/>
      <c r="Q215" s="103"/>
      <c r="R215" s="103"/>
      <c r="S215" s="103"/>
      <c r="T215" s="103"/>
      <c r="U215" s="99"/>
      <c r="V215" s="103">
        <v>0</v>
      </c>
      <c r="W215" s="103">
        <v>0</v>
      </c>
      <c r="X215" s="103">
        <v>0</v>
      </c>
      <c r="Y215" s="126">
        <v>0</v>
      </c>
      <c r="Z215" s="101">
        <v>0</v>
      </c>
      <c r="AA215" s="126">
        <v>0</v>
      </c>
      <c r="AB215" s="126">
        <v>0</v>
      </c>
      <c r="AC215" s="126">
        <v>0</v>
      </c>
      <c r="AD215" s="126">
        <v>0</v>
      </c>
      <c r="AE215" s="121">
        <v>0</v>
      </c>
      <c r="AF215" s="122">
        <v>0</v>
      </c>
      <c r="AG215" s="122">
        <v>0</v>
      </c>
      <c r="AH215" s="122">
        <v>0</v>
      </c>
      <c r="AI215" s="122">
        <v>18</v>
      </c>
      <c r="AJ215" s="121">
        <f t="shared" si="277"/>
        <v>0</v>
      </c>
      <c r="AK215" s="122">
        <v>8</v>
      </c>
      <c r="AL215" s="122">
        <v>8</v>
      </c>
      <c r="AM215" s="122">
        <v>8</v>
      </c>
      <c r="AN215" s="122">
        <v>8</v>
      </c>
      <c r="AO215" s="121">
        <f t="shared" si="285"/>
        <v>0</v>
      </c>
      <c r="AP215" s="122">
        <v>8</v>
      </c>
      <c r="AQ215" s="122">
        <v>0</v>
      </c>
      <c r="AR215" s="122">
        <v>0</v>
      </c>
      <c r="AS215" s="122">
        <v>0</v>
      </c>
      <c r="AT215" s="121">
        <f t="shared" si="301"/>
        <v>0</v>
      </c>
      <c r="AU215"/>
      <c r="AV215"/>
      <c r="AW215"/>
    </row>
    <row r="216" spans="1:50" s="98" customFormat="1" x14ac:dyDescent="0.25">
      <c r="A216" s="205" t="str">
        <f t="shared" si="300"/>
        <v>200000330P</v>
      </c>
      <c r="B216" s="177">
        <v>200000330</v>
      </c>
      <c r="C216" s="177" t="str">
        <f t="shared" ca="1" si="323"/>
        <v>Startup Kit, ACQ. H-Class QDa Sys w/CM-A</v>
      </c>
      <c r="D216" s="177" t="str">
        <f t="shared" ca="1" si="324"/>
        <v>MIL (US31)</v>
      </c>
      <c r="E216" s="196"/>
      <c r="F216" s="177" t="str">
        <f t="shared" ca="1" si="325"/>
        <v>LC</v>
      </c>
      <c r="G216" s="177" t="str">
        <f t="shared" ca="1" si="326"/>
        <v>QDa</v>
      </c>
      <c r="H216" s="177" t="str">
        <f t="shared" ca="1" si="327"/>
        <v>Kits</v>
      </c>
      <c r="I216" s="201">
        <f t="shared" ca="1" si="328"/>
        <v>260.81</v>
      </c>
      <c r="J216" s="100" t="str">
        <f t="shared" ca="1" si="329"/>
        <v>Sharon Bibbo</v>
      </c>
      <c r="K216" s="142" t="s">
        <v>6</v>
      </c>
      <c r="L216" s="103"/>
      <c r="M216" s="103"/>
      <c r="N216" s="103"/>
      <c r="O216" s="103"/>
      <c r="P216" s="102"/>
      <c r="Q216" s="103"/>
      <c r="R216" s="103"/>
      <c r="S216" s="103"/>
      <c r="T216" s="103"/>
      <c r="U216" s="99"/>
      <c r="V216" s="103">
        <v>0</v>
      </c>
      <c r="W216" s="103">
        <v>0</v>
      </c>
      <c r="X216" s="103">
        <v>0</v>
      </c>
      <c r="Y216" s="126">
        <v>0</v>
      </c>
      <c r="Z216" s="101">
        <v>0</v>
      </c>
      <c r="AA216" s="126">
        <v>0</v>
      </c>
      <c r="AB216" s="126">
        <v>0</v>
      </c>
      <c r="AC216" s="126">
        <v>0</v>
      </c>
      <c r="AD216" s="126">
        <v>0</v>
      </c>
      <c r="AE216" s="121">
        <v>0</v>
      </c>
      <c r="AF216" s="122">
        <v>0</v>
      </c>
      <c r="AG216" s="122">
        <v>0</v>
      </c>
      <c r="AH216" s="122">
        <v>0</v>
      </c>
      <c r="AI216" s="122">
        <v>70</v>
      </c>
      <c r="AJ216" s="121">
        <f t="shared" si="277"/>
        <v>70</v>
      </c>
      <c r="AK216" s="122">
        <v>30</v>
      </c>
      <c r="AL216" s="122">
        <v>40</v>
      </c>
      <c r="AM216" s="122">
        <v>50</v>
      </c>
      <c r="AN216" s="122">
        <v>50</v>
      </c>
      <c r="AO216" s="121">
        <f t="shared" si="285"/>
        <v>170</v>
      </c>
      <c r="AP216" s="122">
        <v>35</v>
      </c>
      <c r="AQ216" s="122">
        <v>40</v>
      </c>
      <c r="AR216" s="122">
        <v>0</v>
      </c>
      <c r="AS216" s="122">
        <v>0</v>
      </c>
      <c r="AT216" s="121">
        <f t="shared" si="301"/>
        <v>75</v>
      </c>
      <c r="AU216"/>
      <c r="AV216"/>
      <c r="AW216"/>
    </row>
    <row r="217" spans="1:50" s="98" customFormat="1" hidden="1" x14ac:dyDescent="0.25">
      <c r="A217" s="205" t="str">
        <f t="shared" si="300"/>
        <v>186007222P</v>
      </c>
      <c r="B217" s="177">
        <v>186007222</v>
      </c>
      <c r="C217" s="177" t="str">
        <f t="shared" ca="1" si="323"/>
        <v>SYNAPT G2-Si 2,5kHz MALDI Option</v>
      </c>
      <c r="D217" s="177" t="str">
        <f t="shared" ca="1" si="324"/>
        <v>MAN (UK50)</v>
      </c>
      <c r="E217" s="196"/>
      <c r="F217" s="177" t="str">
        <f t="shared" ca="1" si="325"/>
        <v>MS</v>
      </c>
      <c r="G217" s="177" t="str">
        <f t="shared" ca="1" si="326"/>
        <v>Tof</v>
      </c>
      <c r="H217" s="177" t="str">
        <f t="shared" ca="1" si="327"/>
        <v>HE Tof</v>
      </c>
      <c r="I217" s="201">
        <f t="shared" ca="1" si="328"/>
        <v>51792.68</v>
      </c>
      <c r="J217" s="100" t="str">
        <f t="shared" ca="1" si="329"/>
        <v>Stephen Connor</v>
      </c>
      <c r="K217" s="142" t="s">
        <v>6</v>
      </c>
      <c r="L217" s="103"/>
      <c r="M217" s="103"/>
      <c r="N217" s="103"/>
      <c r="O217" s="103"/>
      <c r="P217" s="102"/>
      <c r="Q217" s="103"/>
      <c r="R217" s="103"/>
      <c r="S217" s="103"/>
      <c r="T217" s="103"/>
      <c r="U217" s="99"/>
      <c r="V217" s="103">
        <v>0</v>
      </c>
      <c r="W217" s="103">
        <v>0</v>
      </c>
      <c r="X217" s="103">
        <v>0</v>
      </c>
      <c r="Y217" s="126">
        <v>0</v>
      </c>
      <c r="Z217" s="101">
        <v>0</v>
      </c>
      <c r="AA217" s="126">
        <v>0</v>
      </c>
      <c r="AB217" s="126">
        <v>0</v>
      </c>
      <c r="AC217" s="126">
        <v>0</v>
      </c>
      <c r="AD217" s="126">
        <v>0</v>
      </c>
      <c r="AE217" s="121">
        <v>0</v>
      </c>
      <c r="AF217" s="122">
        <v>0</v>
      </c>
      <c r="AG217" s="122">
        <v>0</v>
      </c>
      <c r="AH217" s="126">
        <v>0</v>
      </c>
      <c r="AI217" s="122">
        <v>14</v>
      </c>
      <c r="AJ217" s="121">
        <f t="shared" ref="AJ217:AJ248" si="330">SUBTOTAL(9,AF217:AI217)</f>
        <v>0</v>
      </c>
      <c r="AK217" s="122">
        <v>6</v>
      </c>
      <c r="AL217" s="122">
        <v>5</v>
      </c>
      <c r="AM217" s="122">
        <v>5</v>
      </c>
      <c r="AN217" s="122">
        <v>5</v>
      </c>
      <c r="AO217" s="121">
        <f t="shared" si="285"/>
        <v>0</v>
      </c>
      <c r="AP217" s="122">
        <v>0</v>
      </c>
      <c r="AQ217" s="122">
        <v>0</v>
      </c>
      <c r="AR217" s="122">
        <v>0</v>
      </c>
      <c r="AS217" s="122">
        <v>0</v>
      </c>
      <c r="AT217" s="121">
        <f t="shared" si="301"/>
        <v>0</v>
      </c>
      <c r="AU217"/>
      <c r="AV217"/>
      <c r="AW217"/>
      <c r="AX217" s="237"/>
    </row>
    <row r="218" spans="1:50" s="98" customFormat="1" hidden="1" x14ac:dyDescent="0.25">
      <c r="A218" s="205" t="str">
        <f t="shared" si="300"/>
        <v>200000405P</v>
      </c>
      <c r="B218" s="177">
        <v>200000405</v>
      </c>
      <c r="C218" s="177" t="str">
        <f t="shared" ca="1" si="323"/>
        <v>Startup Kit, ACQUITY UPLC M-Class System</v>
      </c>
      <c r="D218" s="177" t="str">
        <f t="shared" ca="1" si="324"/>
        <v>MIL (US31)</v>
      </c>
      <c r="E218" s="196"/>
      <c r="F218" s="177" t="str">
        <f t="shared" ca="1" si="325"/>
        <v>TBD</v>
      </c>
      <c r="G218" s="177" t="str">
        <f t="shared" ca="1" si="326"/>
        <v>TBD</v>
      </c>
      <c r="H218" s="177" t="str">
        <f t="shared" ca="1" si="327"/>
        <v>Kits</v>
      </c>
      <c r="I218" s="201">
        <f t="shared" ca="1" si="328"/>
        <v>413.22</v>
      </c>
      <c r="J218" s="100" t="str">
        <f t="shared" ca="1" si="329"/>
        <v>Linda Trautwein</v>
      </c>
      <c r="K218" s="142" t="s">
        <v>6</v>
      </c>
      <c r="L218" s="103"/>
      <c r="M218" s="103"/>
      <c r="N218" s="103"/>
      <c r="O218" s="103"/>
      <c r="P218" s="102"/>
      <c r="Q218" s="103"/>
      <c r="R218" s="103"/>
      <c r="S218" s="103"/>
      <c r="T218" s="103"/>
      <c r="U218" s="99"/>
      <c r="V218" s="103">
        <v>0</v>
      </c>
      <c r="W218" s="103">
        <v>0</v>
      </c>
      <c r="X218" s="103">
        <v>0</v>
      </c>
      <c r="Y218" s="126">
        <v>0</v>
      </c>
      <c r="Z218" s="101">
        <v>0</v>
      </c>
      <c r="AA218" s="126">
        <v>0</v>
      </c>
      <c r="AB218" s="126">
        <v>0</v>
      </c>
      <c r="AC218" s="126">
        <v>0</v>
      </c>
      <c r="AD218" s="126">
        <v>0</v>
      </c>
      <c r="AE218" s="121">
        <v>0</v>
      </c>
      <c r="AF218" s="122">
        <v>0</v>
      </c>
      <c r="AG218" s="122">
        <v>0</v>
      </c>
      <c r="AH218" s="122">
        <v>0</v>
      </c>
      <c r="AI218" s="122">
        <v>20</v>
      </c>
      <c r="AJ218" s="121">
        <f t="shared" si="330"/>
        <v>0</v>
      </c>
      <c r="AK218" s="122">
        <v>41</v>
      </c>
      <c r="AL218" s="122">
        <v>23</v>
      </c>
      <c r="AM218" s="122">
        <v>20</v>
      </c>
      <c r="AN218" s="122">
        <v>31</v>
      </c>
      <c r="AO218" s="121">
        <f t="shared" ref="AO218:AO249" si="331">SUBTOTAL(9,AK218:AN218)</f>
        <v>0</v>
      </c>
      <c r="AP218" s="122">
        <v>30</v>
      </c>
      <c r="AQ218" s="122">
        <v>0</v>
      </c>
      <c r="AR218" s="122">
        <v>0</v>
      </c>
      <c r="AS218" s="122">
        <v>0</v>
      </c>
      <c r="AT218" s="121">
        <f t="shared" si="301"/>
        <v>0</v>
      </c>
      <c r="AU218"/>
      <c r="AV218"/>
      <c r="AW218"/>
    </row>
    <row r="219" spans="1:50" s="98" customFormat="1" x14ac:dyDescent="0.25">
      <c r="A219" s="205" t="str">
        <f t="shared" si="300"/>
        <v>205001244P</v>
      </c>
      <c r="B219" s="177">
        <v>205001244</v>
      </c>
      <c r="C219" s="177" t="str">
        <f t="shared" ca="1" si="323"/>
        <v>Kit, ACQUITY M-Class, 75um Scale Tubing</v>
      </c>
      <c r="D219" s="177" t="str">
        <f t="shared" ca="1" si="324"/>
        <v>MIL (US31)</v>
      </c>
      <c r="E219" s="196"/>
      <c r="F219" s="177" t="str">
        <f t="shared" ca="1" si="325"/>
        <v>LC</v>
      </c>
      <c r="G219" s="177" t="str">
        <f t="shared" ca="1" si="326"/>
        <v>M-Class</v>
      </c>
      <c r="H219" s="177" t="str">
        <f t="shared" ca="1" si="327"/>
        <v>Kits</v>
      </c>
      <c r="I219" s="201">
        <f t="shared" ca="1" si="328"/>
        <v>873.44</v>
      </c>
      <c r="J219" s="100" t="str">
        <f t="shared" ca="1" si="329"/>
        <v>Linda Trautwein</v>
      </c>
      <c r="K219" s="142" t="s">
        <v>6</v>
      </c>
      <c r="L219" s="103"/>
      <c r="M219" s="103"/>
      <c r="N219" s="103"/>
      <c r="O219" s="103"/>
      <c r="P219" s="102"/>
      <c r="Q219" s="103"/>
      <c r="R219" s="103"/>
      <c r="S219" s="103"/>
      <c r="T219" s="103"/>
      <c r="U219" s="99"/>
      <c r="V219" s="103">
        <v>0</v>
      </c>
      <c r="W219" s="103">
        <v>0</v>
      </c>
      <c r="X219" s="103">
        <v>0</v>
      </c>
      <c r="Y219" s="126">
        <v>0</v>
      </c>
      <c r="Z219" s="101">
        <v>0</v>
      </c>
      <c r="AA219" s="126">
        <v>0</v>
      </c>
      <c r="AB219" s="126">
        <v>0</v>
      </c>
      <c r="AC219" s="126">
        <v>0</v>
      </c>
      <c r="AD219" s="126">
        <v>0</v>
      </c>
      <c r="AE219" s="121">
        <v>0</v>
      </c>
      <c r="AF219" s="122">
        <v>0</v>
      </c>
      <c r="AG219" s="122">
        <v>0</v>
      </c>
      <c r="AH219" s="122">
        <v>0</v>
      </c>
      <c r="AI219" s="122">
        <v>10</v>
      </c>
      <c r="AJ219" s="121">
        <f t="shared" si="330"/>
        <v>10</v>
      </c>
      <c r="AK219" s="122">
        <v>28</v>
      </c>
      <c r="AL219" s="122">
        <v>15</v>
      </c>
      <c r="AM219" s="122">
        <v>14</v>
      </c>
      <c r="AN219" s="122">
        <v>20</v>
      </c>
      <c r="AO219" s="121">
        <f t="shared" si="331"/>
        <v>77</v>
      </c>
      <c r="AP219" s="122">
        <v>25</v>
      </c>
      <c r="AQ219" s="122">
        <v>27</v>
      </c>
      <c r="AR219" s="122">
        <v>0</v>
      </c>
      <c r="AS219" s="122">
        <v>0</v>
      </c>
      <c r="AT219" s="121">
        <f t="shared" si="301"/>
        <v>52</v>
      </c>
      <c r="AU219"/>
      <c r="AV219"/>
      <c r="AW219"/>
    </row>
    <row r="220" spans="1:50" s="98" customFormat="1" hidden="1" x14ac:dyDescent="0.25">
      <c r="A220" s="205" t="str">
        <f t="shared" si="300"/>
        <v>205001245P</v>
      </c>
      <c r="B220" s="177">
        <v>205001245</v>
      </c>
      <c r="C220" s="177" t="str">
        <f t="shared" ref="C220:C226" ca="1" si="332">VLOOKUP($B220,AcceptedPlanRange,2,0)</f>
        <v>Kit, ionKey Accessories</v>
      </c>
      <c r="D220" s="177" t="str">
        <f t="shared" ref="D220:D226" ca="1" si="333">VLOOKUP($B220,AcceptedPlanRange,3,0)</f>
        <v>MIL (US31)</v>
      </c>
      <c r="E220" s="196"/>
      <c r="F220" s="177" t="str">
        <f t="shared" ref="F220:F226" ca="1" si="334">VLOOKUP($B220,AcceptedPlanRange,4,0)</f>
        <v>TBD</v>
      </c>
      <c r="G220" s="177" t="str">
        <f t="shared" ref="G220:G226" ca="1" si="335">VLOOKUP($B220,AcceptedPlanRange,5,0)</f>
        <v>TBD</v>
      </c>
      <c r="H220" s="177" t="str">
        <f t="shared" ref="H220:H226" ca="1" si="336">VLOOKUP($B220,AcceptedPlanRange,6,0)</f>
        <v>Kits</v>
      </c>
      <c r="I220" s="201">
        <f t="shared" ref="I220:I226" ca="1" si="337">VLOOKUP($B220,AcceptedPlanRange,7,0)</f>
        <v>2495.84</v>
      </c>
      <c r="J220" s="100" t="str">
        <f t="shared" ref="J220:J226" ca="1" si="338">VLOOKUP($B220,AcceptedPlanRange,8,0)</f>
        <v>Linda Trautwein</v>
      </c>
      <c r="K220" s="142" t="s">
        <v>6</v>
      </c>
      <c r="L220" s="103"/>
      <c r="M220" s="103"/>
      <c r="N220" s="103"/>
      <c r="O220" s="103"/>
      <c r="P220" s="102"/>
      <c r="Q220" s="103"/>
      <c r="R220" s="103"/>
      <c r="S220" s="103"/>
      <c r="T220" s="103"/>
      <c r="U220" s="99"/>
      <c r="V220" s="103">
        <v>0</v>
      </c>
      <c r="W220" s="103">
        <v>0</v>
      </c>
      <c r="X220" s="103">
        <v>0</v>
      </c>
      <c r="Y220" s="126">
        <v>0</v>
      </c>
      <c r="Z220" s="101">
        <v>0</v>
      </c>
      <c r="AA220" s="126">
        <v>0</v>
      </c>
      <c r="AB220" s="126">
        <v>0</v>
      </c>
      <c r="AC220" s="126">
        <v>0</v>
      </c>
      <c r="AD220" s="126">
        <v>0</v>
      </c>
      <c r="AE220" s="121">
        <v>0</v>
      </c>
      <c r="AF220" s="122">
        <v>0</v>
      </c>
      <c r="AG220" s="122">
        <v>0</v>
      </c>
      <c r="AH220" s="122">
        <v>0</v>
      </c>
      <c r="AI220" s="122">
        <v>16</v>
      </c>
      <c r="AJ220" s="121">
        <f t="shared" si="330"/>
        <v>0</v>
      </c>
      <c r="AK220" s="122">
        <v>7</v>
      </c>
      <c r="AL220" s="122">
        <v>10</v>
      </c>
      <c r="AM220" s="122">
        <v>10</v>
      </c>
      <c r="AN220" s="122">
        <v>10</v>
      </c>
      <c r="AO220" s="121">
        <f t="shared" si="331"/>
        <v>0</v>
      </c>
      <c r="AP220" s="122">
        <v>10</v>
      </c>
      <c r="AQ220" s="122">
        <v>0</v>
      </c>
      <c r="AR220" s="122">
        <v>0</v>
      </c>
      <c r="AS220" s="122">
        <v>0</v>
      </c>
      <c r="AT220" s="121">
        <f t="shared" si="301"/>
        <v>0</v>
      </c>
      <c r="AU220"/>
      <c r="AV220"/>
      <c r="AW220"/>
    </row>
    <row r="221" spans="1:50" s="98" customFormat="1" hidden="1" x14ac:dyDescent="0.25">
      <c r="A221" s="205" t="str">
        <f t="shared" si="300"/>
        <v>205001241P</v>
      </c>
      <c r="B221" s="137">
        <v>205001241</v>
      </c>
      <c r="C221" s="177" t="str">
        <f t="shared" ca="1" si="332"/>
        <v>Kit, ISM, ACQUITY UPC2 Dual Splitter</v>
      </c>
      <c r="D221" s="177" t="str">
        <f t="shared" ca="1" si="333"/>
        <v>MIL (US31)</v>
      </c>
      <c r="E221" s="196"/>
      <c r="F221" s="177" t="str">
        <f t="shared" ca="1" si="334"/>
        <v>TBD</v>
      </c>
      <c r="G221" s="177" t="str">
        <f t="shared" ca="1" si="335"/>
        <v>TBD</v>
      </c>
      <c r="H221" s="177" t="str">
        <f t="shared" ca="1" si="336"/>
        <v>Kits</v>
      </c>
      <c r="I221" s="201">
        <f t="shared" ca="1" si="337"/>
        <v>598.02</v>
      </c>
      <c r="J221" s="100" t="str">
        <f t="shared" ca="1" si="338"/>
        <v>Sharon Bibbo</v>
      </c>
      <c r="K221" s="142" t="s">
        <v>6</v>
      </c>
      <c r="L221" s="103"/>
      <c r="M221" s="103"/>
      <c r="N221" s="103"/>
      <c r="O221" s="103"/>
      <c r="P221" s="102"/>
      <c r="Q221" s="103"/>
      <c r="R221" s="103"/>
      <c r="S221" s="103"/>
      <c r="T221" s="103"/>
      <c r="U221" s="99"/>
      <c r="V221" s="103">
        <v>0</v>
      </c>
      <c r="W221" s="103">
        <v>0</v>
      </c>
      <c r="X221" s="103">
        <v>0</v>
      </c>
      <c r="Y221" s="126">
        <v>0</v>
      </c>
      <c r="Z221" s="101">
        <v>0</v>
      </c>
      <c r="AA221" s="126">
        <v>0</v>
      </c>
      <c r="AB221" s="126">
        <v>0</v>
      </c>
      <c r="AC221" s="126">
        <v>0</v>
      </c>
      <c r="AD221" s="126">
        <v>0</v>
      </c>
      <c r="AE221" s="121">
        <v>0</v>
      </c>
      <c r="AF221" s="122">
        <v>0</v>
      </c>
      <c r="AG221" s="122">
        <v>0</v>
      </c>
      <c r="AH221" s="122">
        <v>0</v>
      </c>
      <c r="AI221" s="122">
        <v>49</v>
      </c>
      <c r="AJ221" s="121">
        <f t="shared" si="330"/>
        <v>0</v>
      </c>
      <c r="AK221" s="122">
        <v>35</v>
      </c>
      <c r="AL221" s="122">
        <v>15</v>
      </c>
      <c r="AM221" s="122">
        <v>15</v>
      </c>
      <c r="AN221" s="122">
        <v>15</v>
      </c>
      <c r="AO221" s="121">
        <f t="shared" si="331"/>
        <v>0</v>
      </c>
      <c r="AP221" s="122">
        <v>16</v>
      </c>
      <c r="AQ221" s="122">
        <v>17</v>
      </c>
      <c r="AR221" s="122">
        <v>0</v>
      </c>
      <c r="AS221" s="122">
        <v>0</v>
      </c>
      <c r="AT221" s="121">
        <f t="shared" si="301"/>
        <v>0</v>
      </c>
      <c r="AU221"/>
      <c r="AV221"/>
      <c r="AW221"/>
    </row>
    <row r="222" spans="1:50" s="98" customFormat="1" hidden="1" x14ac:dyDescent="0.25">
      <c r="A222" s="205" t="str">
        <f t="shared" si="300"/>
        <v>205001241JAP</v>
      </c>
      <c r="B222" s="137" t="s">
        <v>520</v>
      </c>
      <c r="C222" s="177" t="str">
        <f t="shared" ca="1" si="332"/>
        <v>Kit, ISM, ACQUITY UPC2 Dual Splitter -JA</v>
      </c>
      <c r="D222" s="177" t="str">
        <f t="shared" ca="1" si="333"/>
        <v>MIL (US31)</v>
      </c>
      <c r="E222" s="196"/>
      <c r="F222" s="177" t="str">
        <f t="shared" ca="1" si="334"/>
        <v>TBD</v>
      </c>
      <c r="G222" s="177" t="str">
        <f t="shared" ca="1" si="335"/>
        <v>TBD</v>
      </c>
      <c r="H222" s="177" t="str">
        <f t="shared" ca="1" si="336"/>
        <v>Kits</v>
      </c>
      <c r="I222" s="201">
        <f t="shared" ca="1" si="337"/>
        <v>762.29</v>
      </c>
      <c r="J222" s="100" t="str">
        <f t="shared" ca="1" si="338"/>
        <v>Sharon Bibbo</v>
      </c>
      <c r="K222" s="142" t="s">
        <v>6</v>
      </c>
      <c r="L222" s="103"/>
      <c r="M222" s="103"/>
      <c r="N222" s="103"/>
      <c r="O222" s="103"/>
      <c r="P222" s="102"/>
      <c r="Q222" s="103"/>
      <c r="R222" s="103"/>
      <c r="S222" s="103"/>
      <c r="T222" s="103"/>
      <c r="U222" s="99"/>
      <c r="V222" s="103">
        <v>0</v>
      </c>
      <c r="W222" s="103">
        <v>0</v>
      </c>
      <c r="X222" s="103">
        <v>0</v>
      </c>
      <c r="Y222" s="126">
        <v>0</v>
      </c>
      <c r="Z222" s="101">
        <v>0</v>
      </c>
      <c r="AA222" s="126">
        <v>0</v>
      </c>
      <c r="AB222" s="126">
        <v>0</v>
      </c>
      <c r="AC222" s="126">
        <v>0</v>
      </c>
      <c r="AD222" s="126">
        <v>0</v>
      </c>
      <c r="AE222" s="121">
        <v>0</v>
      </c>
      <c r="AF222" s="122">
        <v>0</v>
      </c>
      <c r="AG222" s="122">
        <v>0</v>
      </c>
      <c r="AH222" s="122">
        <v>0</v>
      </c>
      <c r="AI222" s="122">
        <v>7</v>
      </c>
      <c r="AJ222" s="121">
        <f t="shared" si="330"/>
        <v>0</v>
      </c>
      <c r="AK222" s="122">
        <v>2</v>
      </c>
      <c r="AL222" s="122">
        <v>2</v>
      </c>
      <c r="AM222" s="122">
        <v>2</v>
      </c>
      <c r="AN222" s="122">
        <v>2</v>
      </c>
      <c r="AO222" s="121">
        <f t="shared" si="331"/>
        <v>0</v>
      </c>
      <c r="AP222" s="122">
        <v>2</v>
      </c>
      <c r="AQ222" s="122">
        <v>0</v>
      </c>
      <c r="AR222" s="122">
        <v>0</v>
      </c>
      <c r="AS222" s="122">
        <v>0</v>
      </c>
      <c r="AT222" s="121">
        <f t="shared" si="301"/>
        <v>0</v>
      </c>
      <c r="AU222"/>
      <c r="AV222"/>
      <c r="AW222"/>
    </row>
    <row r="223" spans="1:50" s="98" customFormat="1" hidden="1" x14ac:dyDescent="0.25">
      <c r="A223" s="205" t="str">
        <f t="shared" si="300"/>
        <v>205001223P</v>
      </c>
      <c r="B223" s="137">
        <v>205001223</v>
      </c>
      <c r="C223" s="177" t="str">
        <f t="shared" ca="1" si="332"/>
        <v>Kit, ISM, ACQUITY UPC2 Triple Splitter</v>
      </c>
      <c r="D223" s="177" t="str">
        <f t="shared" ca="1" si="333"/>
        <v>MIL (US31)</v>
      </c>
      <c r="E223" s="196"/>
      <c r="F223" s="177" t="str">
        <f t="shared" ca="1" si="334"/>
        <v>TBD</v>
      </c>
      <c r="G223" s="177" t="str">
        <f t="shared" ca="1" si="335"/>
        <v>TBD</v>
      </c>
      <c r="H223" s="177" t="str">
        <f t="shared" ca="1" si="336"/>
        <v>Kits</v>
      </c>
      <c r="I223" s="201">
        <f t="shared" ca="1" si="337"/>
        <v>839.66</v>
      </c>
      <c r="J223" s="100" t="str">
        <f t="shared" ca="1" si="338"/>
        <v>Sharon Bibbo</v>
      </c>
      <c r="K223" s="142" t="s">
        <v>6</v>
      </c>
      <c r="L223" s="103"/>
      <c r="M223" s="103"/>
      <c r="N223" s="103"/>
      <c r="O223" s="103"/>
      <c r="P223" s="102"/>
      <c r="Q223" s="103"/>
      <c r="R223" s="103"/>
      <c r="S223" s="103"/>
      <c r="T223" s="103"/>
      <c r="U223" s="99"/>
      <c r="V223" s="103">
        <v>0</v>
      </c>
      <c r="W223" s="103">
        <v>0</v>
      </c>
      <c r="X223" s="103">
        <v>0</v>
      </c>
      <c r="Y223" s="126">
        <v>0</v>
      </c>
      <c r="Z223" s="101">
        <v>0</v>
      </c>
      <c r="AA223" s="126">
        <v>0</v>
      </c>
      <c r="AB223" s="126">
        <v>0</v>
      </c>
      <c r="AC223" s="126">
        <v>0</v>
      </c>
      <c r="AD223" s="126">
        <v>0</v>
      </c>
      <c r="AE223" s="121">
        <v>0</v>
      </c>
      <c r="AF223" s="122">
        <v>0</v>
      </c>
      <c r="AG223" s="122">
        <v>0</v>
      </c>
      <c r="AH223" s="122">
        <v>0</v>
      </c>
      <c r="AI223" s="122">
        <v>0</v>
      </c>
      <c r="AJ223" s="121">
        <f t="shared" si="330"/>
        <v>0</v>
      </c>
      <c r="AK223" s="122">
        <v>12</v>
      </c>
      <c r="AL223" s="122">
        <v>5.1449999999999996</v>
      </c>
      <c r="AM223" s="122">
        <v>5.0399999999999991</v>
      </c>
      <c r="AN223" s="122">
        <v>6.1949999999999994</v>
      </c>
      <c r="AO223" s="121">
        <f t="shared" si="331"/>
        <v>0</v>
      </c>
      <c r="AP223" s="122">
        <v>5</v>
      </c>
      <c r="AQ223" s="122">
        <v>5</v>
      </c>
      <c r="AR223" s="122">
        <v>0</v>
      </c>
      <c r="AS223" s="122">
        <v>0</v>
      </c>
      <c r="AT223" s="121">
        <f t="shared" si="301"/>
        <v>0</v>
      </c>
      <c r="AU223"/>
      <c r="AV223"/>
      <c r="AW223"/>
    </row>
    <row r="224" spans="1:50" s="98" customFormat="1" hidden="1" x14ac:dyDescent="0.25">
      <c r="A224" s="205" t="str">
        <f t="shared" si="300"/>
        <v>205001223JAP</v>
      </c>
      <c r="B224" s="137" t="s">
        <v>521</v>
      </c>
      <c r="C224" s="177" t="str">
        <f t="shared" ca="1" si="332"/>
        <v>Kit, ISM, ACQ UPC2 Triple Splitter - JA</v>
      </c>
      <c r="D224" s="177" t="str">
        <f t="shared" ca="1" si="333"/>
        <v>MIL (US31)</v>
      </c>
      <c r="E224" s="196"/>
      <c r="F224" s="177" t="str">
        <f t="shared" ca="1" si="334"/>
        <v>TBD</v>
      </c>
      <c r="G224" s="177" t="str">
        <f t="shared" ca="1" si="335"/>
        <v>TBD</v>
      </c>
      <c r="H224" s="177" t="str">
        <f t="shared" ca="1" si="336"/>
        <v>Kits</v>
      </c>
      <c r="I224" s="201">
        <f t="shared" ca="1" si="337"/>
        <v>1003.93</v>
      </c>
      <c r="J224" s="100" t="str">
        <f t="shared" ca="1" si="338"/>
        <v>Sharon Bibbo</v>
      </c>
      <c r="K224" s="142" t="s">
        <v>6</v>
      </c>
      <c r="L224" s="103"/>
      <c r="M224" s="103"/>
      <c r="N224" s="103"/>
      <c r="O224" s="103"/>
      <c r="P224" s="102"/>
      <c r="Q224" s="103"/>
      <c r="R224" s="103"/>
      <c r="S224" s="103"/>
      <c r="T224" s="103"/>
      <c r="U224" s="99"/>
      <c r="V224" s="103">
        <v>0</v>
      </c>
      <c r="W224" s="103">
        <v>0</v>
      </c>
      <c r="X224" s="103">
        <v>0</v>
      </c>
      <c r="Y224" s="126">
        <v>0</v>
      </c>
      <c r="Z224" s="101">
        <v>0</v>
      </c>
      <c r="AA224" s="126">
        <v>0</v>
      </c>
      <c r="AB224" s="126">
        <v>0</v>
      </c>
      <c r="AC224" s="126">
        <v>0</v>
      </c>
      <c r="AD224" s="126">
        <v>0</v>
      </c>
      <c r="AE224" s="121">
        <v>0</v>
      </c>
      <c r="AF224" s="122">
        <v>0</v>
      </c>
      <c r="AG224" s="122">
        <v>0</v>
      </c>
      <c r="AH224" s="122">
        <v>0</v>
      </c>
      <c r="AI224" s="122">
        <v>0</v>
      </c>
      <c r="AJ224" s="121">
        <f t="shared" si="330"/>
        <v>0</v>
      </c>
      <c r="AK224" s="122">
        <v>4</v>
      </c>
      <c r="AL224" s="122">
        <v>2</v>
      </c>
      <c r="AM224" s="122">
        <v>2</v>
      </c>
      <c r="AN224" s="122">
        <v>2</v>
      </c>
      <c r="AO224" s="121">
        <f t="shared" si="331"/>
        <v>0</v>
      </c>
      <c r="AP224" s="122">
        <v>2</v>
      </c>
      <c r="AQ224" s="122">
        <v>2</v>
      </c>
      <c r="AR224" s="122">
        <v>0</v>
      </c>
      <c r="AS224" s="122">
        <v>0</v>
      </c>
      <c r="AT224" s="121">
        <f t="shared" si="301"/>
        <v>0</v>
      </c>
      <c r="AU224"/>
      <c r="AV224"/>
      <c r="AW224"/>
    </row>
    <row r="225" spans="1:49" s="98" customFormat="1" x14ac:dyDescent="0.25">
      <c r="A225" s="205" t="str">
        <f t="shared" si="300"/>
        <v>205001076P</v>
      </c>
      <c r="B225" s="137">
        <v>205001076</v>
      </c>
      <c r="C225" s="177" t="str">
        <f t="shared" ca="1" si="332"/>
        <v>Kit, nanoACQ UPLC M-Class 300u Tubing</v>
      </c>
      <c r="D225" s="177" t="str">
        <f t="shared" ca="1" si="333"/>
        <v>MIL (US31)</v>
      </c>
      <c r="E225" s="196"/>
      <c r="F225" s="177" t="str">
        <f t="shared" ca="1" si="334"/>
        <v>LC</v>
      </c>
      <c r="G225" s="177" t="str">
        <f t="shared" ca="1" si="335"/>
        <v>M-Class</v>
      </c>
      <c r="H225" s="177" t="str">
        <f t="shared" ca="1" si="336"/>
        <v>Kits</v>
      </c>
      <c r="I225" s="201">
        <f t="shared" ca="1" si="337"/>
        <v>1082.22</v>
      </c>
      <c r="J225" s="100" t="str">
        <f t="shared" ca="1" si="338"/>
        <v>Linda Trautwein</v>
      </c>
      <c r="K225" s="142" t="s">
        <v>6</v>
      </c>
      <c r="L225" s="103"/>
      <c r="M225" s="103"/>
      <c r="N225" s="103"/>
      <c r="O225" s="103"/>
      <c r="P225" s="102"/>
      <c r="Q225" s="103"/>
      <c r="R225" s="103"/>
      <c r="S225" s="103"/>
      <c r="T225" s="103"/>
      <c r="U225" s="99"/>
      <c r="V225" s="103">
        <v>0</v>
      </c>
      <c r="W225" s="103">
        <v>0</v>
      </c>
      <c r="X225" s="103">
        <v>0</v>
      </c>
      <c r="Y225" s="126">
        <v>0</v>
      </c>
      <c r="Z225" s="101">
        <v>0</v>
      </c>
      <c r="AA225" s="126">
        <v>0</v>
      </c>
      <c r="AB225" s="126">
        <v>0</v>
      </c>
      <c r="AC225" s="126">
        <v>0</v>
      </c>
      <c r="AD225" s="126">
        <v>0</v>
      </c>
      <c r="AE225" s="121">
        <v>0</v>
      </c>
      <c r="AF225" s="122">
        <v>0</v>
      </c>
      <c r="AG225" s="122">
        <v>0</v>
      </c>
      <c r="AH225" s="122">
        <v>0</v>
      </c>
      <c r="AI225" s="122">
        <v>0</v>
      </c>
      <c r="AJ225" s="121">
        <f t="shared" si="330"/>
        <v>0</v>
      </c>
      <c r="AK225" s="122">
        <v>20</v>
      </c>
      <c r="AL225" s="122">
        <v>10</v>
      </c>
      <c r="AM225" s="122">
        <v>10</v>
      </c>
      <c r="AN225" s="122">
        <v>10</v>
      </c>
      <c r="AO225" s="121">
        <f t="shared" si="331"/>
        <v>50</v>
      </c>
      <c r="AP225" s="122">
        <v>10</v>
      </c>
      <c r="AQ225" s="122">
        <v>10</v>
      </c>
      <c r="AR225" s="122">
        <v>0</v>
      </c>
      <c r="AS225" s="122">
        <v>0</v>
      </c>
      <c r="AT225" s="121">
        <f t="shared" si="301"/>
        <v>20</v>
      </c>
      <c r="AU225"/>
      <c r="AV225"/>
      <c r="AW225"/>
    </row>
    <row r="226" spans="1:49" s="98" customFormat="1" x14ac:dyDescent="0.25">
      <c r="A226" s="205" t="str">
        <f t="shared" si="300"/>
        <v>200000350P</v>
      </c>
      <c r="B226" s="137">
        <v>200000350</v>
      </c>
      <c r="C226" s="177" t="str">
        <f t="shared" ca="1" si="332"/>
        <v>Startup Kit, ACQUITY UPLC M-Class 2D HT</v>
      </c>
      <c r="D226" s="177" t="str">
        <f t="shared" ca="1" si="333"/>
        <v>MIL (US31)</v>
      </c>
      <c r="E226" s="196"/>
      <c r="F226" s="177" t="str">
        <f t="shared" ca="1" si="334"/>
        <v>LC</v>
      </c>
      <c r="G226" s="177" t="str">
        <f t="shared" ca="1" si="335"/>
        <v>M-Class</v>
      </c>
      <c r="H226" s="177" t="str">
        <f t="shared" ca="1" si="336"/>
        <v>Kits</v>
      </c>
      <c r="I226" s="201">
        <f t="shared" ca="1" si="337"/>
        <v>228.07</v>
      </c>
      <c r="J226" s="100" t="str">
        <f t="shared" ca="1" si="338"/>
        <v>Linda Trautwein</v>
      </c>
      <c r="K226" s="142" t="s">
        <v>6</v>
      </c>
      <c r="L226" s="103"/>
      <c r="M226" s="103"/>
      <c r="N226" s="103"/>
      <c r="O226" s="103"/>
      <c r="P226" s="102"/>
      <c r="Q226" s="103"/>
      <c r="R226" s="103"/>
      <c r="S226" s="103"/>
      <c r="T226" s="103"/>
      <c r="U226" s="99"/>
      <c r="V226" s="103">
        <v>0</v>
      </c>
      <c r="W226" s="103">
        <v>0</v>
      </c>
      <c r="X226" s="103">
        <v>0</v>
      </c>
      <c r="Y226" s="126">
        <v>0</v>
      </c>
      <c r="Z226" s="101">
        <v>0</v>
      </c>
      <c r="AA226" s="126">
        <v>0</v>
      </c>
      <c r="AB226" s="126">
        <v>0</v>
      </c>
      <c r="AC226" s="126">
        <v>0</v>
      </c>
      <c r="AD226" s="126">
        <v>0</v>
      </c>
      <c r="AE226" s="121">
        <v>0</v>
      </c>
      <c r="AF226" s="122">
        <v>0</v>
      </c>
      <c r="AG226" s="122">
        <v>0</v>
      </c>
      <c r="AH226" s="122">
        <v>0</v>
      </c>
      <c r="AI226" s="122">
        <v>16</v>
      </c>
      <c r="AJ226" s="121">
        <f t="shared" si="330"/>
        <v>16</v>
      </c>
      <c r="AK226" s="122">
        <v>12</v>
      </c>
      <c r="AL226" s="122">
        <v>6</v>
      </c>
      <c r="AM226" s="122">
        <v>5</v>
      </c>
      <c r="AN226" s="122">
        <v>8</v>
      </c>
      <c r="AO226" s="121">
        <f t="shared" si="331"/>
        <v>31</v>
      </c>
      <c r="AP226" s="122">
        <v>10</v>
      </c>
      <c r="AQ226" s="122">
        <v>12</v>
      </c>
      <c r="AR226" s="122">
        <v>0</v>
      </c>
      <c r="AS226" s="122">
        <v>0</v>
      </c>
      <c r="AT226" s="121">
        <f t="shared" si="301"/>
        <v>22</v>
      </c>
      <c r="AU226"/>
      <c r="AV226"/>
      <c r="AW226"/>
    </row>
    <row r="227" spans="1:49" s="98" customFormat="1" x14ac:dyDescent="0.25">
      <c r="A227" s="205" t="str">
        <f t="shared" si="300"/>
        <v>205001156P</v>
      </c>
      <c r="B227" s="137">
        <v>205001156</v>
      </c>
      <c r="C227" s="177" t="str">
        <f t="shared" ref="C227:C231" ca="1" si="339">VLOOKUP($B227,AcceptedPlanRange,2,0)</f>
        <v>Kit, ACQUITY ELS Compatibility for APC</v>
      </c>
      <c r="D227" s="177" t="str">
        <f t="shared" ref="D227:D231" ca="1" si="340">VLOOKUP($B227,AcceptedPlanRange,3,0)</f>
        <v>MIL (US31)</v>
      </c>
      <c r="E227" s="196"/>
      <c r="F227" s="177" t="str">
        <f t="shared" ref="F227:F231" ca="1" si="341">VLOOKUP($B227,AcceptedPlanRange,4,0)</f>
        <v>LC</v>
      </c>
      <c r="G227" s="177" t="str">
        <f t="shared" ref="G227:G231" ca="1" si="342">VLOOKUP($B227,AcceptedPlanRange,5,0)</f>
        <v>APC</v>
      </c>
      <c r="H227" s="177" t="str">
        <f t="shared" ref="H227:H231" ca="1" si="343">VLOOKUP($B227,AcceptedPlanRange,6,0)</f>
        <v>Kits</v>
      </c>
      <c r="I227" s="201">
        <f t="shared" ref="I227:I231" ca="1" si="344">VLOOKUP($B227,AcceptedPlanRange,7,0)</f>
        <v>360.81</v>
      </c>
      <c r="J227" s="100" t="str">
        <f t="shared" ref="J227:J231" ca="1" si="345">VLOOKUP($B227,AcceptedPlanRange,8,0)</f>
        <v>Vicky Allen</v>
      </c>
      <c r="K227" s="142" t="s">
        <v>6</v>
      </c>
      <c r="L227" s="103"/>
      <c r="M227" s="103"/>
      <c r="N227" s="103"/>
      <c r="O227" s="103"/>
      <c r="P227" s="102"/>
      <c r="Q227" s="103"/>
      <c r="R227" s="103"/>
      <c r="S227" s="103"/>
      <c r="T227" s="103"/>
      <c r="U227" s="99"/>
      <c r="V227" s="103">
        <v>0</v>
      </c>
      <c r="W227" s="103">
        <v>0</v>
      </c>
      <c r="X227" s="103">
        <v>0</v>
      </c>
      <c r="Y227" s="126">
        <v>0</v>
      </c>
      <c r="Z227" s="101">
        <v>0</v>
      </c>
      <c r="AA227" s="126">
        <v>0</v>
      </c>
      <c r="AB227" s="126">
        <v>0</v>
      </c>
      <c r="AC227" s="126">
        <v>0</v>
      </c>
      <c r="AD227" s="126">
        <v>0</v>
      </c>
      <c r="AE227" s="121">
        <v>0</v>
      </c>
      <c r="AF227" s="122">
        <v>0</v>
      </c>
      <c r="AG227" s="122">
        <v>0</v>
      </c>
      <c r="AH227" s="122">
        <v>0</v>
      </c>
      <c r="AI227" s="122">
        <v>0</v>
      </c>
      <c r="AJ227" s="121">
        <f t="shared" si="330"/>
        <v>0</v>
      </c>
      <c r="AK227" s="122">
        <v>0</v>
      </c>
      <c r="AL227" s="122">
        <v>0</v>
      </c>
      <c r="AM227" s="122">
        <v>0</v>
      </c>
      <c r="AN227" s="122">
        <v>0</v>
      </c>
      <c r="AO227" s="121">
        <f t="shared" si="331"/>
        <v>0</v>
      </c>
      <c r="AP227" s="122">
        <v>0</v>
      </c>
      <c r="AQ227" s="122">
        <v>0</v>
      </c>
      <c r="AR227" s="122">
        <v>0</v>
      </c>
      <c r="AS227" s="122">
        <v>0</v>
      </c>
      <c r="AT227" s="121">
        <f t="shared" si="301"/>
        <v>0</v>
      </c>
      <c r="AU227"/>
      <c r="AV227"/>
      <c r="AW227"/>
    </row>
    <row r="228" spans="1:49" s="98" customFormat="1" hidden="1" x14ac:dyDescent="0.25">
      <c r="A228" s="205" t="str">
        <f t="shared" si="300"/>
        <v>186006764P</v>
      </c>
      <c r="B228" s="137">
        <v>186006764</v>
      </c>
      <c r="C228" s="177" t="str">
        <f t="shared" ca="1" si="339"/>
        <v>iKEY,150um x 50mm BEH PST C18 130A 1.7um</v>
      </c>
      <c r="D228" s="177" t="str">
        <f t="shared" ca="1" si="340"/>
        <v>MIL (US31)</v>
      </c>
      <c r="E228" s="196"/>
      <c r="F228" s="177" t="str">
        <f t="shared" ca="1" si="341"/>
        <v>Chemistry</v>
      </c>
      <c r="G228" s="177" t="str">
        <f t="shared" ca="1" si="342"/>
        <v>TBD</v>
      </c>
      <c r="H228" s="177" t="str">
        <f t="shared" ca="1" si="343"/>
        <v>TBD</v>
      </c>
      <c r="I228" s="201">
        <f t="shared" ca="1" si="344"/>
        <v>512.08000000000004</v>
      </c>
      <c r="J228" s="100" t="str">
        <f t="shared" ca="1" si="345"/>
        <v>Vicky Allen</v>
      </c>
      <c r="K228" s="142" t="s">
        <v>6</v>
      </c>
      <c r="L228" s="103"/>
      <c r="M228" s="103"/>
      <c r="N228" s="103"/>
      <c r="O228" s="103"/>
      <c r="P228" s="102"/>
      <c r="Q228" s="103"/>
      <c r="R228" s="103"/>
      <c r="S228" s="103"/>
      <c r="T228" s="103"/>
      <c r="U228" s="99"/>
      <c r="V228" s="103">
        <v>0</v>
      </c>
      <c r="W228" s="103">
        <v>0</v>
      </c>
      <c r="X228" s="103">
        <v>0</v>
      </c>
      <c r="Y228" s="126">
        <v>0</v>
      </c>
      <c r="Z228" s="101">
        <v>0</v>
      </c>
      <c r="AA228" s="126">
        <v>0</v>
      </c>
      <c r="AB228" s="126">
        <v>0</v>
      </c>
      <c r="AC228" s="126">
        <v>0</v>
      </c>
      <c r="AD228" s="126">
        <v>0</v>
      </c>
      <c r="AE228" s="121">
        <v>0</v>
      </c>
      <c r="AF228" s="122">
        <v>0</v>
      </c>
      <c r="AG228" s="122">
        <v>0</v>
      </c>
      <c r="AH228" s="122">
        <v>0</v>
      </c>
      <c r="AI228" s="122">
        <v>0</v>
      </c>
      <c r="AJ228" s="121">
        <f t="shared" si="330"/>
        <v>0</v>
      </c>
      <c r="AK228" s="122">
        <v>62</v>
      </c>
      <c r="AL228" s="122">
        <v>38</v>
      </c>
      <c r="AM228" s="122">
        <v>70</v>
      </c>
      <c r="AN228" s="122">
        <v>117</v>
      </c>
      <c r="AO228" s="121">
        <f t="shared" si="331"/>
        <v>0</v>
      </c>
      <c r="AP228" s="122">
        <v>150</v>
      </c>
      <c r="AQ228" s="122">
        <v>188</v>
      </c>
      <c r="AR228" s="122">
        <v>0</v>
      </c>
      <c r="AS228" s="122">
        <v>0</v>
      </c>
      <c r="AT228" s="121">
        <f t="shared" si="301"/>
        <v>0</v>
      </c>
      <c r="AU228"/>
      <c r="AV228"/>
      <c r="AW228"/>
    </row>
    <row r="229" spans="1:49" s="98" customFormat="1" hidden="1" x14ac:dyDescent="0.25">
      <c r="A229" s="205" t="str">
        <f t="shared" si="300"/>
        <v>186007256P</v>
      </c>
      <c r="B229" s="137">
        <v>186007256</v>
      </c>
      <c r="C229" s="177" t="str">
        <f t="shared" ca="1" si="339"/>
        <v>iKEY,150um x 50mm BEH C18 130A 1.7um</v>
      </c>
      <c r="D229" s="177" t="str">
        <f t="shared" ca="1" si="340"/>
        <v>MIL (US31)</v>
      </c>
      <c r="E229" s="196"/>
      <c r="F229" s="177" t="str">
        <f t="shared" ca="1" si="341"/>
        <v>Chemistry</v>
      </c>
      <c r="G229" s="177" t="str">
        <f t="shared" ca="1" si="342"/>
        <v>TBD</v>
      </c>
      <c r="H229" s="177" t="str">
        <f t="shared" ca="1" si="343"/>
        <v>TBD</v>
      </c>
      <c r="I229" s="201">
        <f t="shared" ca="1" si="344"/>
        <v>512.08000000000004</v>
      </c>
      <c r="J229" s="100" t="str">
        <f t="shared" ca="1" si="345"/>
        <v>Vicky Allen</v>
      </c>
      <c r="K229" s="142" t="s">
        <v>6</v>
      </c>
      <c r="L229" s="103"/>
      <c r="M229" s="103"/>
      <c r="N229" s="103"/>
      <c r="O229" s="103"/>
      <c r="P229" s="102"/>
      <c r="Q229" s="103"/>
      <c r="R229" s="103"/>
      <c r="S229" s="103"/>
      <c r="T229" s="103"/>
      <c r="U229" s="99"/>
      <c r="V229" s="103">
        <v>0</v>
      </c>
      <c r="W229" s="103">
        <v>0</v>
      </c>
      <c r="X229" s="103">
        <v>0</v>
      </c>
      <c r="Y229" s="126">
        <v>0</v>
      </c>
      <c r="Z229" s="101">
        <v>0</v>
      </c>
      <c r="AA229" s="126">
        <v>0</v>
      </c>
      <c r="AB229" s="126">
        <v>0</v>
      </c>
      <c r="AC229" s="126">
        <v>0</v>
      </c>
      <c r="AD229" s="126">
        <v>0</v>
      </c>
      <c r="AE229" s="121">
        <v>0</v>
      </c>
      <c r="AF229" s="122">
        <v>0</v>
      </c>
      <c r="AG229" s="122">
        <v>0</v>
      </c>
      <c r="AH229" s="122">
        <v>0</v>
      </c>
      <c r="AI229" s="122">
        <v>0</v>
      </c>
      <c r="AJ229" s="121">
        <f t="shared" si="330"/>
        <v>0</v>
      </c>
      <c r="AK229" s="122">
        <v>62</v>
      </c>
      <c r="AL229" s="122">
        <v>40</v>
      </c>
      <c r="AM229" s="122">
        <v>60</v>
      </c>
      <c r="AN229" s="122">
        <v>83</v>
      </c>
      <c r="AO229" s="121">
        <f t="shared" si="331"/>
        <v>0</v>
      </c>
      <c r="AP229" s="122">
        <v>99</v>
      </c>
      <c r="AQ229" s="122">
        <v>118</v>
      </c>
      <c r="AR229" s="122">
        <v>0</v>
      </c>
      <c r="AS229" s="122">
        <v>0</v>
      </c>
      <c r="AT229" s="121">
        <f t="shared" si="301"/>
        <v>0</v>
      </c>
      <c r="AU229"/>
      <c r="AV229"/>
      <c r="AW229"/>
    </row>
    <row r="230" spans="1:49" s="98" customFormat="1" hidden="1" x14ac:dyDescent="0.25">
      <c r="A230" s="205" t="str">
        <f t="shared" si="300"/>
        <v>186007257P</v>
      </c>
      <c r="B230" s="137">
        <v>186007257</v>
      </c>
      <c r="C230" s="177" t="str">
        <f t="shared" ca="1" si="339"/>
        <v>iKEY,150um x 50mm CSH PST C18 130A 1.7um</v>
      </c>
      <c r="D230" s="177" t="str">
        <f t="shared" ca="1" si="340"/>
        <v>MIL (US31)</v>
      </c>
      <c r="E230" s="196"/>
      <c r="F230" s="177" t="str">
        <f t="shared" ca="1" si="341"/>
        <v>Chemistry</v>
      </c>
      <c r="G230" s="177" t="str">
        <f t="shared" ca="1" si="342"/>
        <v>TBD</v>
      </c>
      <c r="H230" s="177" t="str">
        <f t="shared" ca="1" si="343"/>
        <v>TBD</v>
      </c>
      <c r="I230" s="201">
        <f t="shared" ca="1" si="344"/>
        <v>512.08000000000004</v>
      </c>
      <c r="J230" s="100" t="str">
        <f t="shared" ca="1" si="345"/>
        <v>Vicky Allen</v>
      </c>
      <c r="K230" s="142" t="s">
        <v>6</v>
      </c>
      <c r="L230" s="103"/>
      <c r="M230" s="103"/>
      <c r="N230" s="103"/>
      <c r="O230" s="103"/>
      <c r="P230" s="102"/>
      <c r="Q230" s="103"/>
      <c r="R230" s="103"/>
      <c r="S230" s="103"/>
      <c r="T230" s="103"/>
      <c r="U230" s="99"/>
      <c r="V230" s="103">
        <v>0</v>
      </c>
      <c r="W230" s="103">
        <v>0</v>
      </c>
      <c r="X230" s="103">
        <v>0</v>
      </c>
      <c r="Y230" s="126">
        <v>0</v>
      </c>
      <c r="Z230" s="101">
        <v>0</v>
      </c>
      <c r="AA230" s="126">
        <v>0</v>
      </c>
      <c r="AB230" s="126">
        <v>0</v>
      </c>
      <c r="AC230" s="126">
        <v>0</v>
      </c>
      <c r="AD230" s="126">
        <v>0</v>
      </c>
      <c r="AE230" s="121">
        <v>0</v>
      </c>
      <c r="AF230" s="122">
        <v>0</v>
      </c>
      <c r="AG230" s="122">
        <v>0</v>
      </c>
      <c r="AH230" s="122">
        <v>0</v>
      </c>
      <c r="AI230" s="122">
        <v>0</v>
      </c>
      <c r="AJ230" s="121">
        <f t="shared" si="330"/>
        <v>0</v>
      </c>
      <c r="AK230" s="122">
        <v>48</v>
      </c>
      <c r="AL230" s="122">
        <v>25</v>
      </c>
      <c r="AM230" s="122">
        <v>47</v>
      </c>
      <c r="AN230" s="122">
        <v>78</v>
      </c>
      <c r="AO230" s="121">
        <f t="shared" si="331"/>
        <v>0</v>
      </c>
      <c r="AP230" s="122">
        <v>99</v>
      </c>
      <c r="AQ230" s="122">
        <v>125</v>
      </c>
      <c r="AR230" s="122">
        <v>0</v>
      </c>
      <c r="AS230" s="122">
        <v>0</v>
      </c>
      <c r="AT230" s="121">
        <f t="shared" si="301"/>
        <v>0</v>
      </c>
      <c r="AU230"/>
      <c r="AV230"/>
      <c r="AW230"/>
    </row>
    <row r="231" spans="1:49" s="98" customFormat="1" hidden="1" x14ac:dyDescent="0.25">
      <c r="A231" s="205" t="str">
        <f t="shared" si="300"/>
        <v>186007244P</v>
      </c>
      <c r="B231" s="137">
        <v>186007244</v>
      </c>
      <c r="C231" s="177" t="str">
        <f t="shared" ca="1" si="339"/>
        <v>iKEY,150um x 50mm CSH C18 130A 1.7um</v>
      </c>
      <c r="D231" s="177" t="str">
        <f t="shared" ca="1" si="340"/>
        <v>MIL (US31)</v>
      </c>
      <c r="E231" s="196"/>
      <c r="F231" s="177" t="str">
        <f t="shared" ca="1" si="341"/>
        <v>Chemistry</v>
      </c>
      <c r="G231" s="177" t="str">
        <f t="shared" ca="1" si="342"/>
        <v>TBD</v>
      </c>
      <c r="H231" s="177" t="str">
        <f t="shared" ca="1" si="343"/>
        <v>TBD</v>
      </c>
      <c r="I231" s="201">
        <f t="shared" ca="1" si="344"/>
        <v>512.08000000000004</v>
      </c>
      <c r="J231" s="100" t="str">
        <f t="shared" ca="1" si="345"/>
        <v>Vicky Allen</v>
      </c>
      <c r="K231" s="142" t="s">
        <v>6</v>
      </c>
      <c r="L231" s="103"/>
      <c r="M231" s="103"/>
      <c r="N231" s="103"/>
      <c r="O231" s="103"/>
      <c r="P231" s="102"/>
      <c r="Q231" s="103"/>
      <c r="R231" s="103"/>
      <c r="S231" s="103"/>
      <c r="T231" s="103"/>
      <c r="U231" s="99"/>
      <c r="V231" s="103">
        <v>0</v>
      </c>
      <c r="W231" s="103">
        <v>0</v>
      </c>
      <c r="X231" s="103">
        <v>0</v>
      </c>
      <c r="Y231" s="126">
        <v>0</v>
      </c>
      <c r="Z231" s="101">
        <v>0</v>
      </c>
      <c r="AA231" s="126">
        <v>0</v>
      </c>
      <c r="AB231" s="126">
        <v>0</v>
      </c>
      <c r="AC231" s="126">
        <v>0</v>
      </c>
      <c r="AD231" s="126">
        <v>0</v>
      </c>
      <c r="AE231" s="121">
        <v>0</v>
      </c>
      <c r="AF231" s="122">
        <v>0</v>
      </c>
      <c r="AG231" s="122">
        <v>0</v>
      </c>
      <c r="AH231" s="122">
        <v>0</v>
      </c>
      <c r="AI231" s="122">
        <v>0</v>
      </c>
      <c r="AJ231" s="121">
        <f t="shared" si="330"/>
        <v>0</v>
      </c>
      <c r="AK231" s="122">
        <v>30</v>
      </c>
      <c r="AL231" s="122">
        <v>13</v>
      </c>
      <c r="AM231" s="122">
        <v>23</v>
      </c>
      <c r="AN231" s="122">
        <v>39</v>
      </c>
      <c r="AO231" s="121">
        <f t="shared" si="331"/>
        <v>0</v>
      </c>
      <c r="AP231" s="122">
        <v>50</v>
      </c>
      <c r="AQ231" s="122">
        <v>63</v>
      </c>
      <c r="AR231" s="122">
        <v>0</v>
      </c>
      <c r="AS231" s="122">
        <v>0</v>
      </c>
      <c r="AT231" s="121">
        <f t="shared" si="301"/>
        <v>0</v>
      </c>
      <c r="AU231"/>
      <c r="AV231"/>
      <c r="AW231"/>
    </row>
    <row r="232" spans="1:49" s="98" customFormat="1" hidden="1" x14ac:dyDescent="0.25">
      <c r="A232" s="205" t="str">
        <f t="shared" si="300"/>
        <v>186006969P</v>
      </c>
      <c r="B232" s="137">
        <v>186006969</v>
      </c>
      <c r="C232" s="177" t="str">
        <f t="shared" ref="C232:C236" ca="1" si="346">VLOOKUP($B232,AcceptedPlanRange,2,0)</f>
        <v>iKEY,150um x 50mm BEH PST C18 300A 1.7um</v>
      </c>
      <c r="D232" s="177" t="str">
        <f t="shared" ref="D232:D236" ca="1" si="347">VLOOKUP($B232,AcceptedPlanRange,3,0)</f>
        <v>MIL (US31)</v>
      </c>
      <c r="E232" s="196"/>
      <c r="F232" s="177" t="str">
        <f t="shared" ref="F232:F236" ca="1" si="348">VLOOKUP($B232,AcceptedPlanRange,4,0)</f>
        <v>Chemistry</v>
      </c>
      <c r="G232" s="177" t="str">
        <f t="shared" ref="G232:G236" ca="1" si="349">VLOOKUP($B232,AcceptedPlanRange,5,0)</f>
        <v>TBD</v>
      </c>
      <c r="H232" s="177" t="str">
        <f t="shared" ref="H232:H236" ca="1" si="350">VLOOKUP($B232,AcceptedPlanRange,6,0)</f>
        <v>TBD</v>
      </c>
      <c r="I232" s="201">
        <f t="shared" ref="I232:I236" ca="1" si="351">VLOOKUP($B232,AcceptedPlanRange,7,0)</f>
        <v>512.08000000000004</v>
      </c>
      <c r="J232" s="100" t="str">
        <f t="shared" ref="J232:J236" ca="1" si="352">VLOOKUP($B232,AcceptedPlanRange,8,0)</f>
        <v>Vicky Allen</v>
      </c>
      <c r="K232" s="142" t="s">
        <v>6</v>
      </c>
      <c r="L232" s="103"/>
      <c r="M232" s="103"/>
      <c r="N232" s="103"/>
      <c r="O232" s="103"/>
      <c r="P232" s="102"/>
      <c r="Q232" s="103"/>
      <c r="R232" s="103"/>
      <c r="S232" s="103"/>
      <c r="T232" s="103"/>
      <c r="U232" s="99"/>
      <c r="V232" s="103">
        <v>0</v>
      </c>
      <c r="W232" s="103">
        <v>0</v>
      </c>
      <c r="X232" s="103">
        <v>0</v>
      </c>
      <c r="Y232" s="126">
        <v>0</v>
      </c>
      <c r="Z232" s="101">
        <v>0</v>
      </c>
      <c r="AA232" s="126">
        <v>0</v>
      </c>
      <c r="AB232" s="126">
        <v>0</v>
      </c>
      <c r="AC232" s="126">
        <v>0</v>
      </c>
      <c r="AD232" s="126">
        <v>0</v>
      </c>
      <c r="AE232" s="121">
        <v>0</v>
      </c>
      <c r="AF232" s="122">
        <v>0</v>
      </c>
      <c r="AG232" s="122">
        <v>0</v>
      </c>
      <c r="AH232" s="122">
        <v>0</v>
      </c>
      <c r="AI232" s="122">
        <v>0</v>
      </c>
      <c r="AJ232" s="121">
        <f t="shared" si="330"/>
        <v>0</v>
      </c>
      <c r="AK232" s="122">
        <v>30</v>
      </c>
      <c r="AL232" s="122">
        <v>13</v>
      </c>
      <c r="AM232" s="122">
        <v>23</v>
      </c>
      <c r="AN232" s="122">
        <v>40</v>
      </c>
      <c r="AO232" s="121">
        <f t="shared" si="331"/>
        <v>0</v>
      </c>
      <c r="AP232" s="122">
        <v>50</v>
      </c>
      <c r="AQ232" s="122">
        <v>63</v>
      </c>
      <c r="AR232" s="122">
        <v>0</v>
      </c>
      <c r="AS232" s="122">
        <v>0</v>
      </c>
      <c r="AT232" s="121">
        <f t="shared" si="301"/>
        <v>0</v>
      </c>
      <c r="AU232"/>
      <c r="AV232"/>
      <c r="AW232"/>
    </row>
    <row r="233" spans="1:49" s="98" customFormat="1" hidden="1" x14ac:dyDescent="0.25">
      <c r="A233" s="205" t="str">
        <f t="shared" si="300"/>
        <v>186006766P</v>
      </c>
      <c r="B233" s="137">
        <v>186006766</v>
      </c>
      <c r="C233" s="177" t="str">
        <f t="shared" ca="1" si="346"/>
        <v>iKEY,150umX100mm BEH PST C18 130A 1.7um</v>
      </c>
      <c r="D233" s="177" t="str">
        <f t="shared" ca="1" si="347"/>
        <v>MIL (US31)</v>
      </c>
      <c r="E233" s="196"/>
      <c r="F233" s="177" t="str">
        <f t="shared" ca="1" si="348"/>
        <v>Chemistry</v>
      </c>
      <c r="G233" s="177" t="str">
        <f t="shared" ca="1" si="349"/>
        <v>TBD</v>
      </c>
      <c r="H233" s="177" t="str">
        <f t="shared" ca="1" si="350"/>
        <v>TBD</v>
      </c>
      <c r="I233" s="201">
        <f t="shared" ca="1" si="351"/>
        <v>512.08000000000004</v>
      </c>
      <c r="J233" s="100" t="str">
        <f t="shared" ca="1" si="352"/>
        <v>Vicky Allen</v>
      </c>
      <c r="K233" s="142" t="s">
        <v>6</v>
      </c>
      <c r="L233" s="103"/>
      <c r="M233" s="103"/>
      <c r="N233" s="103"/>
      <c r="O233" s="103"/>
      <c r="P233" s="102"/>
      <c r="Q233" s="103"/>
      <c r="R233" s="103"/>
      <c r="S233" s="103"/>
      <c r="T233" s="103"/>
      <c r="U233" s="99"/>
      <c r="V233" s="103">
        <v>0</v>
      </c>
      <c r="W233" s="103">
        <v>0</v>
      </c>
      <c r="X233" s="103">
        <v>0</v>
      </c>
      <c r="Y233" s="126">
        <v>0</v>
      </c>
      <c r="Z233" s="101">
        <v>0</v>
      </c>
      <c r="AA233" s="126">
        <v>0</v>
      </c>
      <c r="AB233" s="126">
        <v>0</v>
      </c>
      <c r="AC233" s="126">
        <v>0</v>
      </c>
      <c r="AD233" s="126">
        <v>0</v>
      </c>
      <c r="AE233" s="121">
        <v>0</v>
      </c>
      <c r="AF233" s="122">
        <v>0</v>
      </c>
      <c r="AG233" s="122">
        <v>0</v>
      </c>
      <c r="AH233" s="122">
        <v>0</v>
      </c>
      <c r="AI233" s="122">
        <v>0</v>
      </c>
      <c r="AJ233" s="121">
        <f t="shared" si="330"/>
        <v>0</v>
      </c>
      <c r="AK233" s="122">
        <v>48</v>
      </c>
      <c r="AL233" s="122">
        <v>25</v>
      </c>
      <c r="AM233" s="122">
        <v>47</v>
      </c>
      <c r="AN233" s="122">
        <v>78</v>
      </c>
      <c r="AO233" s="121">
        <f t="shared" si="331"/>
        <v>0</v>
      </c>
      <c r="AP233" s="122">
        <v>99</v>
      </c>
      <c r="AQ233" s="122">
        <v>125</v>
      </c>
      <c r="AR233" s="122">
        <v>0</v>
      </c>
      <c r="AS233" s="122">
        <v>0</v>
      </c>
      <c r="AT233" s="121">
        <f t="shared" si="301"/>
        <v>0</v>
      </c>
      <c r="AU233"/>
      <c r="AV233"/>
      <c r="AW233"/>
    </row>
    <row r="234" spans="1:49" s="98" customFormat="1" hidden="1" x14ac:dyDescent="0.25">
      <c r="A234" s="205" t="str">
        <f t="shared" si="300"/>
        <v>186007258P</v>
      </c>
      <c r="B234" s="137">
        <v>186007258</v>
      </c>
      <c r="C234" s="177" t="str">
        <f t="shared" ca="1" si="346"/>
        <v>iKEY,150um x 100mm BEH C18 130A 1.7um</v>
      </c>
      <c r="D234" s="177" t="str">
        <f t="shared" ca="1" si="347"/>
        <v>MIL (US31)</v>
      </c>
      <c r="E234" s="196"/>
      <c r="F234" s="177" t="str">
        <f t="shared" ca="1" si="348"/>
        <v>Chemistry</v>
      </c>
      <c r="G234" s="177" t="str">
        <f t="shared" ca="1" si="349"/>
        <v>TBD</v>
      </c>
      <c r="H234" s="177" t="str">
        <f t="shared" ca="1" si="350"/>
        <v>TBD</v>
      </c>
      <c r="I234" s="201">
        <f t="shared" ca="1" si="351"/>
        <v>512.08000000000004</v>
      </c>
      <c r="J234" s="100" t="str">
        <f t="shared" ca="1" si="352"/>
        <v>Vicky Allen</v>
      </c>
      <c r="K234" s="142" t="s">
        <v>6</v>
      </c>
      <c r="L234" s="103"/>
      <c r="M234" s="103"/>
      <c r="N234" s="103"/>
      <c r="O234" s="103"/>
      <c r="P234" s="102"/>
      <c r="Q234" s="103"/>
      <c r="R234" s="103"/>
      <c r="S234" s="103"/>
      <c r="T234" s="103"/>
      <c r="U234" s="99"/>
      <c r="V234" s="103">
        <v>0</v>
      </c>
      <c r="W234" s="103">
        <v>0</v>
      </c>
      <c r="X234" s="103">
        <v>0</v>
      </c>
      <c r="Y234" s="126">
        <v>0</v>
      </c>
      <c r="Z234" s="101">
        <v>0</v>
      </c>
      <c r="AA234" s="126">
        <v>0</v>
      </c>
      <c r="AB234" s="126">
        <v>0</v>
      </c>
      <c r="AC234" s="126">
        <v>0</v>
      </c>
      <c r="AD234" s="126">
        <v>0</v>
      </c>
      <c r="AE234" s="121">
        <v>0</v>
      </c>
      <c r="AF234" s="122">
        <v>0</v>
      </c>
      <c r="AG234" s="122">
        <v>0</v>
      </c>
      <c r="AH234" s="122">
        <v>0</v>
      </c>
      <c r="AI234" s="122">
        <v>0</v>
      </c>
      <c r="AJ234" s="121">
        <f t="shared" si="330"/>
        <v>0</v>
      </c>
      <c r="AK234" s="122">
        <v>48</v>
      </c>
      <c r="AL234" s="122">
        <v>25</v>
      </c>
      <c r="AM234" s="122">
        <v>47</v>
      </c>
      <c r="AN234" s="122">
        <v>78</v>
      </c>
      <c r="AO234" s="121">
        <f t="shared" si="331"/>
        <v>0</v>
      </c>
      <c r="AP234" s="122">
        <v>99</v>
      </c>
      <c r="AQ234" s="122">
        <v>125</v>
      </c>
      <c r="AR234" s="122">
        <v>0</v>
      </c>
      <c r="AS234" s="122">
        <v>0</v>
      </c>
      <c r="AT234" s="121">
        <f t="shared" si="301"/>
        <v>0</v>
      </c>
      <c r="AU234"/>
      <c r="AV234"/>
      <c r="AW234"/>
    </row>
    <row r="235" spans="1:49" s="98" customFormat="1" hidden="1" x14ac:dyDescent="0.25">
      <c r="A235" s="205" t="str">
        <f t="shared" si="300"/>
        <v>186007051P</v>
      </c>
      <c r="B235" s="137">
        <v>186007051</v>
      </c>
      <c r="C235" s="177" t="str">
        <f t="shared" ca="1" si="346"/>
        <v>iKEY, Flow Injection</v>
      </c>
      <c r="D235" s="177" t="str">
        <f t="shared" ca="1" si="347"/>
        <v>MIL (US31)</v>
      </c>
      <c r="E235" s="196"/>
      <c r="F235" s="177" t="str">
        <f t="shared" ca="1" si="348"/>
        <v>Chemistry</v>
      </c>
      <c r="G235" s="177" t="str">
        <f t="shared" ca="1" si="349"/>
        <v>TBD</v>
      </c>
      <c r="H235" s="177" t="str">
        <f t="shared" ca="1" si="350"/>
        <v>TBD</v>
      </c>
      <c r="I235" s="201">
        <f t="shared" ca="1" si="351"/>
        <v>416.62</v>
      </c>
      <c r="J235" s="100" t="str">
        <f t="shared" ca="1" si="352"/>
        <v>Vicky Allen</v>
      </c>
      <c r="K235" s="142" t="s">
        <v>6</v>
      </c>
      <c r="L235" s="103"/>
      <c r="M235" s="103"/>
      <c r="N235" s="103"/>
      <c r="O235" s="103"/>
      <c r="P235" s="102"/>
      <c r="Q235" s="103"/>
      <c r="R235" s="103"/>
      <c r="S235" s="103"/>
      <c r="T235" s="103"/>
      <c r="U235" s="99"/>
      <c r="V235" s="103">
        <v>0</v>
      </c>
      <c r="W235" s="103">
        <v>0</v>
      </c>
      <c r="X235" s="103">
        <v>0</v>
      </c>
      <c r="Y235" s="126">
        <v>0</v>
      </c>
      <c r="Z235" s="101">
        <v>0</v>
      </c>
      <c r="AA235" s="126">
        <v>0</v>
      </c>
      <c r="AB235" s="126">
        <v>0</v>
      </c>
      <c r="AC235" s="126">
        <v>0</v>
      </c>
      <c r="AD235" s="126">
        <v>0</v>
      </c>
      <c r="AE235" s="121">
        <v>0</v>
      </c>
      <c r="AF235" s="122">
        <v>0</v>
      </c>
      <c r="AG235" s="122">
        <v>0</v>
      </c>
      <c r="AH235" s="122">
        <v>0</v>
      </c>
      <c r="AI235" s="122">
        <v>0</v>
      </c>
      <c r="AJ235" s="121">
        <f t="shared" si="330"/>
        <v>0</v>
      </c>
      <c r="AK235" s="122">
        <v>30</v>
      </c>
      <c r="AL235" s="122">
        <v>5</v>
      </c>
      <c r="AM235" s="122">
        <v>5</v>
      </c>
      <c r="AN235" s="122">
        <v>5</v>
      </c>
      <c r="AO235" s="121">
        <f t="shared" si="331"/>
        <v>0</v>
      </c>
      <c r="AP235" s="122">
        <v>5</v>
      </c>
      <c r="AQ235" s="122">
        <v>5</v>
      </c>
      <c r="AR235" s="122">
        <v>0</v>
      </c>
      <c r="AS235" s="122">
        <v>0</v>
      </c>
      <c r="AT235" s="121">
        <f t="shared" si="301"/>
        <v>0</v>
      </c>
      <c r="AU235"/>
      <c r="AV235"/>
      <c r="AW235"/>
    </row>
    <row r="236" spans="1:49" s="98" customFormat="1" hidden="1" x14ac:dyDescent="0.25">
      <c r="A236" s="205" t="str">
        <f t="shared" si="300"/>
        <v>186007049P</v>
      </c>
      <c r="B236" s="137">
        <v>186007049</v>
      </c>
      <c r="C236" s="177" t="str">
        <f t="shared" ca="1" si="346"/>
        <v>iKEY, Infusion</v>
      </c>
      <c r="D236" s="177" t="str">
        <f t="shared" ca="1" si="347"/>
        <v>MIL (US31)</v>
      </c>
      <c r="E236" s="196"/>
      <c r="F236" s="177" t="str">
        <f t="shared" ca="1" si="348"/>
        <v>Chemistry</v>
      </c>
      <c r="G236" s="177" t="str">
        <f t="shared" ca="1" si="349"/>
        <v>TBD</v>
      </c>
      <c r="H236" s="177" t="str">
        <f t="shared" ca="1" si="350"/>
        <v>TBD</v>
      </c>
      <c r="I236" s="201">
        <f t="shared" ca="1" si="351"/>
        <v>928.85</v>
      </c>
      <c r="J236" s="100" t="str">
        <f t="shared" ca="1" si="352"/>
        <v>Vicky Allen</v>
      </c>
      <c r="K236" s="142" t="s">
        <v>6</v>
      </c>
      <c r="L236" s="103"/>
      <c r="M236" s="103"/>
      <c r="N236" s="103"/>
      <c r="O236" s="103"/>
      <c r="P236" s="102"/>
      <c r="Q236" s="103"/>
      <c r="R236" s="103"/>
      <c r="S236" s="103"/>
      <c r="T236" s="103"/>
      <c r="U236" s="99"/>
      <c r="V236" s="103">
        <v>0</v>
      </c>
      <c r="W236" s="103">
        <v>0</v>
      </c>
      <c r="X236" s="103">
        <v>0</v>
      </c>
      <c r="Y236" s="126">
        <v>0</v>
      </c>
      <c r="Z236" s="101">
        <v>0</v>
      </c>
      <c r="AA236" s="126">
        <v>0</v>
      </c>
      <c r="AB236" s="126">
        <v>0</v>
      </c>
      <c r="AC236" s="126">
        <v>0</v>
      </c>
      <c r="AD236" s="126">
        <v>0</v>
      </c>
      <c r="AE236" s="121">
        <v>0</v>
      </c>
      <c r="AF236" s="122">
        <v>0</v>
      </c>
      <c r="AG236" s="122">
        <v>0</v>
      </c>
      <c r="AH236" s="122">
        <v>0</v>
      </c>
      <c r="AI236" s="122">
        <v>0</v>
      </c>
      <c r="AJ236" s="121">
        <f t="shared" si="330"/>
        <v>0</v>
      </c>
      <c r="AK236" s="122">
        <v>54</v>
      </c>
      <c r="AL236" s="122">
        <v>29</v>
      </c>
      <c r="AM236" s="122">
        <v>40</v>
      </c>
      <c r="AN236" s="122">
        <v>56</v>
      </c>
      <c r="AO236" s="121">
        <f t="shared" si="331"/>
        <v>0</v>
      </c>
      <c r="AP236" s="122">
        <v>40</v>
      </c>
      <c r="AQ236" s="122">
        <v>47</v>
      </c>
      <c r="AR236" s="122">
        <v>0</v>
      </c>
      <c r="AS236" s="122">
        <v>0</v>
      </c>
      <c r="AT236" s="121">
        <f t="shared" si="301"/>
        <v>0</v>
      </c>
      <c r="AU236"/>
      <c r="AV236"/>
      <c r="AW236"/>
    </row>
    <row r="237" spans="1:49" s="98" customFormat="1" hidden="1" x14ac:dyDescent="0.25">
      <c r="A237" s="205" t="str">
        <f t="shared" si="300"/>
        <v>186007050P</v>
      </c>
      <c r="B237" s="137">
        <v>186007050</v>
      </c>
      <c r="C237" s="177" t="str">
        <f t="shared" ref="C237:C240" ca="1" si="353">VLOOKUP($B237,AcceptedPlanRange,2,0)</f>
        <v>iKEY, Diagnostic</v>
      </c>
      <c r="D237" s="177" t="str">
        <f t="shared" ref="D237:D240" ca="1" si="354">VLOOKUP($B237,AcceptedPlanRange,3,0)</f>
        <v>MIL (US31)</v>
      </c>
      <c r="E237" s="196"/>
      <c r="F237" s="177" t="str">
        <f t="shared" ref="F237:F240" ca="1" si="355">VLOOKUP($B237,AcceptedPlanRange,4,0)</f>
        <v>Chemistry</v>
      </c>
      <c r="G237" s="177" t="str">
        <f t="shared" ref="G237:G240" ca="1" si="356">VLOOKUP($B237,AcceptedPlanRange,5,0)</f>
        <v>TBD</v>
      </c>
      <c r="H237" s="177" t="str">
        <f t="shared" ref="H237:H240" ca="1" si="357">VLOOKUP($B237,AcceptedPlanRange,6,0)</f>
        <v>TBD</v>
      </c>
      <c r="I237" s="201">
        <f t="shared" ref="I237:I240" ca="1" si="358">VLOOKUP($B237,AcceptedPlanRange,7,0)</f>
        <v>787.77</v>
      </c>
      <c r="J237" s="100" t="str">
        <f t="shared" ref="J237:J240" ca="1" si="359">VLOOKUP($B237,AcceptedPlanRange,8,0)</f>
        <v>Vicky Allen</v>
      </c>
      <c r="K237" s="142" t="s">
        <v>6</v>
      </c>
      <c r="L237" s="103"/>
      <c r="M237" s="103"/>
      <c r="N237" s="103"/>
      <c r="O237" s="103"/>
      <c r="P237" s="102"/>
      <c r="Q237" s="103"/>
      <c r="R237" s="103"/>
      <c r="S237" s="103"/>
      <c r="T237" s="103"/>
      <c r="U237" s="99"/>
      <c r="V237" s="103">
        <v>0</v>
      </c>
      <c r="W237" s="103">
        <v>0</v>
      </c>
      <c r="X237" s="103">
        <v>0</v>
      </c>
      <c r="Y237" s="126">
        <v>0</v>
      </c>
      <c r="Z237" s="101">
        <v>0</v>
      </c>
      <c r="AA237" s="126">
        <v>0</v>
      </c>
      <c r="AB237" s="126">
        <v>0</v>
      </c>
      <c r="AC237" s="126">
        <v>0</v>
      </c>
      <c r="AD237" s="126">
        <v>0</v>
      </c>
      <c r="AE237" s="121">
        <v>0</v>
      </c>
      <c r="AF237" s="122">
        <v>0</v>
      </c>
      <c r="AG237" s="122">
        <v>0</v>
      </c>
      <c r="AH237" s="122">
        <v>0</v>
      </c>
      <c r="AI237" s="122">
        <v>0</v>
      </c>
      <c r="AJ237" s="121">
        <f t="shared" si="330"/>
        <v>0</v>
      </c>
      <c r="AK237" s="122">
        <v>60</v>
      </c>
      <c r="AL237" s="122">
        <v>29</v>
      </c>
      <c r="AM237" s="122">
        <v>35</v>
      </c>
      <c r="AN237" s="122">
        <v>56</v>
      </c>
      <c r="AO237" s="121">
        <f t="shared" si="331"/>
        <v>0</v>
      </c>
      <c r="AP237" s="122">
        <v>40</v>
      </c>
      <c r="AQ237" s="122">
        <v>47</v>
      </c>
      <c r="AR237" s="122">
        <v>0</v>
      </c>
      <c r="AS237" s="122">
        <v>0</v>
      </c>
      <c r="AT237" s="121">
        <f t="shared" si="301"/>
        <v>0</v>
      </c>
      <c r="AU237"/>
      <c r="AV237"/>
      <c r="AW237"/>
    </row>
    <row r="238" spans="1:49" s="98" customFormat="1" hidden="1" x14ac:dyDescent="0.25">
      <c r="A238" s="205" t="str">
        <f t="shared" si="300"/>
        <v>186007281P</v>
      </c>
      <c r="B238" s="137">
        <v>186007281</v>
      </c>
      <c r="C238" s="177" t="str">
        <f t="shared" ca="1" si="353"/>
        <v>UPLC Process Analysis System Computer</v>
      </c>
      <c r="D238" s="177" t="str">
        <f t="shared" ca="1" si="354"/>
        <v>MIL (US31)</v>
      </c>
      <c r="E238" s="196"/>
      <c r="F238" s="177" t="str">
        <f t="shared" ca="1" si="355"/>
        <v>Data</v>
      </c>
      <c r="G238" s="177" t="str">
        <f t="shared" ca="1" si="356"/>
        <v>PATROL</v>
      </c>
      <c r="H238" s="177" t="str">
        <f t="shared" ca="1" si="357"/>
        <v>Data H/W</v>
      </c>
      <c r="I238" s="201">
        <f t="shared" ca="1" si="358"/>
        <v>1843.81</v>
      </c>
      <c r="J238" s="100" t="str">
        <f t="shared" ca="1" si="359"/>
        <v>Linda Trautwein</v>
      </c>
      <c r="K238" s="142" t="s">
        <v>6</v>
      </c>
      <c r="L238" s="103"/>
      <c r="M238" s="103"/>
      <c r="N238" s="103"/>
      <c r="O238" s="103"/>
      <c r="P238" s="102"/>
      <c r="Q238" s="103"/>
      <c r="R238" s="103"/>
      <c r="S238" s="103"/>
      <c r="T238" s="103"/>
      <c r="U238" s="99"/>
      <c r="V238" s="103">
        <v>0</v>
      </c>
      <c r="W238" s="103">
        <v>0</v>
      </c>
      <c r="X238" s="103">
        <v>0</v>
      </c>
      <c r="Y238" s="126">
        <v>0</v>
      </c>
      <c r="Z238" s="101">
        <v>0</v>
      </c>
      <c r="AA238" s="126">
        <v>0</v>
      </c>
      <c r="AB238" s="126">
        <v>0</v>
      </c>
      <c r="AC238" s="126">
        <v>0</v>
      </c>
      <c r="AD238" s="126">
        <v>0</v>
      </c>
      <c r="AE238" s="121">
        <v>0</v>
      </c>
      <c r="AF238" s="122">
        <v>0</v>
      </c>
      <c r="AG238" s="122">
        <v>0</v>
      </c>
      <c r="AH238" s="122">
        <v>0</v>
      </c>
      <c r="AI238" s="122">
        <v>1</v>
      </c>
      <c r="AJ238" s="121">
        <f t="shared" si="330"/>
        <v>0</v>
      </c>
      <c r="AK238" s="122"/>
      <c r="AL238" s="122"/>
      <c r="AM238" s="122"/>
      <c r="AN238" s="122"/>
      <c r="AO238" s="121">
        <f t="shared" si="331"/>
        <v>0</v>
      </c>
      <c r="AP238" s="122">
        <v>0</v>
      </c>
      <c r="AQ238" s="122">
        <v>0</v>
      </c>
      <c r="AR238" s="122">
        <v>0</v>
      </c>
      <c r="AS238" s="122">
        <v>0</v>
      </c>
      <c r="AT238" s="121">
        <f t="shared" si="301"/>
        <v>0</v>
      </c>
      <c r="AU238"/>
      <c r="AV238"/>
      <c r="AW238"/>
    </row>
    <row r="239" spans="1:49" s="98" customFormat="1" x14ac:dyDescent="0.25">
      <c r="A239" s="205" t="str">
        <f t="shared" si="300"/>
        <v>205001152P</v>
      </c>
      <c r="B239" s="137">
        <v>205001152</v>
      </c>
      <c r="C239" s="177" t="str">
        <f t="shared" ca="1" si="353"/>
        <v>Kit, ACQUITY APC Reservoir Cap</v>
      </c>
      <c r="D239" s="177" t="str">
        <f t="shared" ca="1" si="354"/>
        <v>MIL (US31)</v>
      </c>
      <c r="E239" s="196"/>
      <c r="F239" s="177" t="str">
        <f t="shared" ca="1" si="355"/>
        <v>LC</v>
      </c>
      <c r="G239" s="177" t="str">
        <f t="shared" ca="1" si="356"/>
        <v>APC</v>
      </c>
      <c r="H239" s="177" t="str">
        <f t="shared" ca="1" si="357"/>
        <v>Kits</v>
      </c>
      <c r="I239" s="201">
        <f t="shared" ca="1" si="358"/>
        <v>199.07</v>
      </c>
      <c r="J239" s="100" t="str">
        <f t="shared" ca="1" si="359"/>
        <v>Sharon Bibbo</v>
      </c>
      <c r="K239" s="142" t="s">
        <v>6</v>
      </c>
      <c r="L239" s="103"/>
      <c r="M239" s="103"/>
      <c r="N239" s="103"/>
      <c r="O239" s="103"/>
      <c r="P239" s="102"/>
      <c r="Q239" s="103"/>
      <c r="R239" s="103"/>
      <c r="S239" s="103"/>
      <c r="T239" s="103"/>
      <c r="U239" s="99"/>
      <c r="V239" s="103">
        <v>0</v>
      </c>
      <c r="W239" s="103">
        <v>0</v>
      </c>
      <c r="X239" s="103">
        <v>0</v>
      </c>
      <c r="Y239" s="126">
        <v>0</v>
      </c>
      <c r="Z239" s="101">
        <v>0</v>
      </c>
      <c r="AA239" s="126">
        <v>0</v>
      </c>
      <c r="AB239" s="126">
        <v>0</v>
      </c>
      <c r="AC239" s="126">
        <v>0</v>
      </c>
      <c r="AD239" s="126">
        <v>0</v>
      </c>
      <c r="AE239" s="121">
        <v>0</v>
      </c>
      <c r="AF239" s="122">
        <v>0</v>
      </c>
      <c r="AG239" s="122">
        <v>0</v>
      </c>
      <c r="AH239" s="122">
        <v>0</v>
      </c>
      <c r="AI239" s="122">
        <v>0</v>
      </c>
      <c r="AJ239" s="121">
        <f t="shared" si="330"/>
        <v>0</v>
      </c>
      <c r="AK239" s="122">
        <v>0</v>
      </c>
      <c r="AL239" s="122">
        <v>22</v>
      </c>
      <c r="AM239" s="122">
        <v>8</v>
      </c>
      <c r="AN239" s="122">
        <v>10</v>
      </c>
      <c r="AO239" s="121">
        <f t="shared" si="331"/>
        <v>40</v>
      </c>
      <c r="AP239" s="122">
        <v>7</v>
      </c>
      <c r="AQ239" s="122">
        <v>8</v>
      </c>
      <c r="AR239" s="122">
        <v>0</v>
      </c>
      <c r="AS239" s="122">
        <v>0</v>
      </c>
      <c r="AT239" s="121">
        <f t="shared" si="301"/>
        <v>15</v>
      </c>
      <c r="AU239"/>
      <c r="AV239"/>
      <c r="AW239"/>
    </row>
    <row r="240" spans="1:49" s="98" customFormat="1" x14ac:dyDescent="0.25">
      <c r="A240" s="205" t="str">
        <f t="shared" si="300"/>
        <v>205001158P</v>
      </c>
      <c r="B240" s="137">
        <v>205001158</v>
      </c>
      <c r="C240" s="177" t="str">
        <f t="shared" ca="1" si="353"/>
        <v>Kit, ACQ APC Waste Collection Manifold</v>
      </c>
      <c r="D240" s="177" t="str">
        <f t="shared" ca="1" si="354"/>
        <v>MIL (US31)</v>
      </c>
      <c r="E240" s="196"/>
      <c r="F240" s="177" t="str">
        <f t="shared" ca="1" si="355"/>
        <v>LC</v>
      </c>
      <c r="G240" s="177" t="str">
        <f t="shared" ca="1" si="356"/>
        <v>APC</v>
      </c>
      <c r="H240" s="177" t="str">
        <f t="shared" ca="1" si="357"/>
        <v>Kits</v>
      </c>
      <c r="I240" s="201">
        <f t="shared" ca="1" si="358"/>
        <v>411.35</v>
      </c>
      <c r="J240" s="100" t="str">
        <f t="shared" ca="1" si="359"/>
        <v>Sharon Bibbo</v>
      </c>
      <c r="K240" s="142" t="s">
        <v>6</v>
      </c>
      <c r="L240" s="103"/>
      <c r="M240" s="103"/>
      <c r="N240" s="103"/>
      <c r="O240" s="103"/>
      <c r="P240" s="102"/>
      <c r="Q240" s="103"/>
      <c r="R240" s="103"/>
      <c r="S240" s="103"/>
      <c r="T240" s="103"/>
      <c r="U240" s="99"/>
      <c r="V240" s="103">
        <v>0</v>
      </c>
      <c r="W240" s="103">
        <v>0</v>
      </c>
      <c r="X240" s="103">
        <v>0</v>
      </c>
      <c r="Y240" s="126">
        <v>0</v>
      </c>
      <c r="Z240" s="101">
        <v>0</v>
      </c>
      <c r="AA240" s="126">
        <v>0</v>
      </c>
      <c r="AB240" s="126">
        <v>0</v>
      </c>
      <c r="AC240" s="126">
        <v>0</v>
      </c>
      <c r="AD240" s="126">
        <v>0</v>
      </c>
      <c r="AE240" s="121">
        <v>0</v>
      </c>
      <c r="AF240" s="122">
        <v>0</v>
      </c>
      <c r="AG240" s="122">
        <v>0</v>
      </c>
      <c r="AH240" s="122">
        <v>0</v>
      </c>
      <c r="AI240" s="122">
        <v>0</v>
      </c>
      <c r="AJ240" s="121">
        <f t="shared" si="330"/>
        <v>0</v>
      </c>
      <c r="AK240" s="122">
        <v>0</v>
      </c>
      <c r="AL240" s="122">
        <v>20</v>
      </c>
      <c r="AM240" s="122">
        <v>5</v>
      </c>
      <c r="AN240" s="122">
        <v>6</v>
      </c>
      <c r="AO240" s="121">
        <f t="shared" si="331"/>
        <v>31</v>
      </c>
      <c r="AP240" s="122">
        <v>5</v>
      </c>
      <c r="AQ240" s="122">
        <v>6</v>
      </c>
      <c r="AR240" s="122">
        <v>0</v>
      </c>
      <c r="AS240" s="122">
        <v>0</v>
      </c>
      <c r="AT240" s="121">
        <f t="shared" si="301"/>
        <v>11</v>
      </c>
      <c r="AU240"/>
      <c r="AV240"/>
      <c r="AW240"/>
    </row>
    <row r="241" spans="1:50" s="98" customFormat="1" x14ac:dyDescent="0.25">
      <c r="A241" s="205" t="str">
        <f t="shared" si="300"/>
        <v>205001169P</v>
      </c>
      <c r="B241" s="137">
        <v>205001169</v>
      </c>
      <c r="C241" s="177" t="str">
        <f t="shared" ref="C241" ca="1" si="360">VLOOKUP($B241,AcceptedPlanRange,2,0)</f>
        <v>Kit, 2 Column Bank Connection, CM-S</v>
      </c>
      <c r="D241" s="177" t="str">
        <f t="shared" ref="D241" ca="1" si="361">VLOOKUP($B241,AcceptedPlanRange,3,0)</f>
        <v>MIL (US31)</v>
      </c>
      <c r="E241" s="196"/>
      <c r="F241" s="177" t="str">
        <f t="shared" ref="F241" ca="1" si="362">VLOOKUP($B241,AcceptedPlanRange,4,0)</f>
        <v>LC</v>
      </c>
      <c r="G241" s="177" t="str">
        <f t="shared" ref="G241" ca="1" si="363">VLOOKUP($B241,AcceptedPlanRange,5,0)</f>
        <v>APC</v>
      </c>
      <c r="H241" s="177" t="str">
        <f t="shared" ref="H241" ca="1" si="364">VLOOKUP($B241,AcceptedPlanRange,6,0)</f>
        <v>Kits</v>
      </c>
      <c r="I241" s="201">
        <f t="shared" ref="I241" ca="1" si="365">VLOOKUP($B241,AcceptedPlanRange,7,0)</f>
        <v>141.16</v>
      </c>
      <c r="J241" s="100" t="str">
        <f t="shared" ref="J241" ca="1" si="366">VLOOKUP($B241,AcceptedPlanRange,8,0)</f>
        <v>Linda Trautwein</v>
      </c>
      <c r="K241" s="142" t="s">
        <v>6</v>
      </c>
      <c r="L241" s="103"/>
      <c r="M241" s="103"/>
      <c r="N241" s="103"/>
      <c r="O241" s="103"/>
      <c r="P241" s="102"/>
      <c r="Q241" s="103"/>
      <c r="R241" s="103"/>
      <c r="S241" s="103"/>
      <c r="T241" s="103"/>
      <c r="U241" s="99"/>
      <c r="V241" s="103">
        <v>0</v>
      </c>
      <c r="W241" s="103">
        <v>0</v>
      </c>
      <c r="X241" s="103">
        <v>0</v>
      </c>
      <c r="Y241" s="126">
        <v>0</v>
      </c>
      <c r="Z241" s="101">
        <v>0</v>
      </c>
      <c r="AA241" s="126">
        <v>0</v>
      </c>
      <c r="AB241" s="126">
        <v>0</v>
      </c>
      <c r="AC241" s="126">
        <v>0</v>
      </c>
      <c r="AD241" s="126">
        <v>0</v>
      </c>
      <c r="AE241" s="121">
        <v>0</v>
      </c>
      <c r="AF241" s="122">
        <v>0</v>
      </c>
      <c r="AG241" s="122">
        <v>0</v>
      </c>
      <c r="AH241" s="122">
        <v>0</v>
      </c>
      <c r="AI241" s="122">
        <v>0</v>
      </c>
      <c r="AJ241" s="121">
        <f t="shared" si="330"/>
        <v>0</v>
      </c>
      <c r="AK241" s="122">
        <v>0</v>
      </c>
      <c r="AL241" s="122">
        <v>25</v>
      </c>
      <c r="AM241" s="122">
        <v>13</v>
      </c>
      <c r="AN241" s="122">
        <v>15</v>
      </c>
      <c r="AO241" s="121">
        <f t="shared" si="331"/>
        <v>53</v>
      </c>
      <c r="AP241" s="122">
        <v>12</v>
      </c>
      <c r="AQ241" s="122">
        <v>13</v>
      </c>
      <c r="AR241" s="122">
        <v>0</v>
      </c>
      <c r="AS241" s="122">
        <v>0</v>
      </c>
      <c r="AT241" s="121">
        <f t="shared" si="301"/>
        <v>25</v>
      </c>
      <c r="AU241"/>
      <c r="AV241"/>
      <c r="AW241"/>
    </row>
    <row r="242" spans="1:50" s="98" customFormat="1" x14ac:dyDescent="0.25">
      <c r="A242" s="205" t="str">
        <f t="shared" si="300"/>
        <v>205001171P</v>
      </c>
      <c r="B242" s="137">
        <v>205001171</v>
      </c>
      <c r="C242" s="177" t="str">
        <f t="shared" ref="C242:C246" ca="1" si="367">VLOOKUP($B242,AcceptedPlanRange,2,0)</f>
        <v>Kit, 3 Column Bank Connection, CM-S</v>
      </c>
      <c r="D242" s="177" t="str">
        <f t="shared" ref="D242:D246" ca="1" si="368">VLOOKUP($B242,AcceptedPlanRange,3,0)</f>
        <v>MIL (US31)</v>
      </c>
      <c r="E242" s="196"/>
      <c r="F242" s="177" t="str">
        <f t="shared" ref="F242:F246" ca="1" si="369">VLOOKUP($B242,AcceptedPlanRange,4,0)</f>
        <v>LC</v>
      </c>
      <c r="G242" s="177" t="str">
        <f t="shared" ref="G242:G246" ca="1" si="370">VLOOKUP($B242,AcceptedPlanRange,5,0)</f>
        <v>APC</v>
      </c>
      <c r="H242" s="177" t="str">
        <f t="shared" ref="H242:H246" ca="1" si="371">VLOOKUP($B242,AcceptedPlanRange,6,0)</f>
        <v>Kits</v>
      </c>
      <c r="I242" s="201">
        <f t="shared" ref="I242:I246" ca="1" si="372">VLOOKUP($B242,AcceptedPlanRange,7,0)</f>
        <v>217.88</v>
      </c>
      <c r="J242" s="100" t="str">
        <f t="shared" ref="J242:J246" ca="1" si="373">VLOOKUP($B242,AcceptedPlanRange,8,0)</f>
        <v>Linda Trautwein</v>
      </c>
      <c r="K242" s="142" t="s">
        <v>6</v>
      </c>
      <c r="L242" s="103"/>
      <c r="M242" s="103"/>
      <c r="N242" s="103"/>
      <c r="O242" s="103"/>
      <c r="P242" s="102"/>
      <c r="Q242" s="103"/>
      <c r="R242" s="103"/>
      <c r="S242" s="103"/>
      <c r="T242" s="103"/>
      <c r="U242" s="99"/>
      <c r="V242" s="103">
        <v>0</v>
      </c>
      <c r="W242" s="103">
        <v>0</v>
      </c>
      <c r="X242" s="103">
        <v>0</v>
      </c>
      <c r="Y242" s="126">
        <v>0</v>
      </c>
      <c r="Z242" s="101">
        <v>0</v>
      </c>
      <c r="AA242" s="126">
        <v>0</v>
      </c>
      <c r="AB242" s="126">
        <v>0</v>
      </c>
      <c r="AC242" s="126">
        <v>0</v>
      </c>
      <c r="AD242" s="126">
        <v>0</v>
      </c>
      <c r="AE242" s="121">
        <v>0</v>
      </c>
      <c r="AF242" s="122">
        <v>0</v>
      </c>
      <c r="AG242" s="122">
        <v>0</v>
      </c>
      <c r="AH242" s="122">
        <v>0</v>
      </c>
      <c r="AI242" s="122">
        <v>0</v>
      </c>
      <c r="AJ242" s="121">
        <f t="shared" si="330"/>
        <v>0</v>
      </c>
      <c r="AK242" s="122">
        <v>0</v>
      </c>
      <c r="AL242" s="122">
        <v>48</v>
      </c>
      <c r="AM242" s="122">
        <v>37</v>
      </c>
      <c r="AN242" s="122">
        <v>44</v>
      </c>
      <c r="AO242" s="121">
        <f t="shared" si="331"/>
        <v>129</v>
      </c>
      <c r="AP242" s="122">
        <v>34</v>
      </c>
      <c r="AQ242" s="122">
        <v>38</v>
      </c>
      <c r="AR242" s="122">
        <v>0</v>
      </c>
      <c r="AS242" s="122">
        <v>0</v>
      </c>
      <c r="AT242" s="121">
        <f t="shared" si="301"/>
        <v>72</v>
      </c>
      <c r="AU242"/>
      <c r="AV242"/>
      <c r="AW242"/>
    </row>
    <row r="243" spans="1:50" s="98" customFormat="1" x14ac:dyDescent="0.25">
      <c r="A243" s="205" t="str">
        <f t="shared" si="300"/>
        <v>205001172P</v>
      </c>
      <c r="B243" s="137">
        <v>205001172</v>
      </c>
      <c r="C243" s="177" t="str">
        <f t="shared" ca="1" si="367"/>
        <v>Kit, 3 Column Bank Connection, CM-S</v>
      </c>
      <c r="D243" s="177" t="str">
        <f t="shared" ca="1" si="368"/>
        <v>MIL (US31)</v>
      </c>
      <c r="E243" s="196"/>
      <c r="F243" s="177" t="str">
        <f t="shared" ca="1" si="369"/>
        <v>LC</v>
      </c>
      <c r="G243" s="177" t="str">
        <f t="shared" ca="1" si="370"/>
        <v>APC</v>
      </c>
      <c r="H243" s="177" t="str">
        <f t="shared" ca="1" si="371"/>
        <v>Kits</v>
      </c>
      <c r="I243" s="201">
        <f t="shared" ca="1" si="372"/>
        <v>352.21</v>
      </c>
      <c r="J243" s="100" t="str">
        <f t="shared" ca="1" si="373"/>
        <v>Linda Trautwein</v>
      </c>
      <c r="K243" s="142" t="s">
        <v>6</v>
      </c>
      <c r="L243" s="103"/>
      <c r="M243" s="103"/>
      <c r="N243" s="103"/>
      <c r="O243" s="103"/>
      <c r="P243" s="102"/>
      <c r="Q243" s="103"/>
      <c r="R243" s="103"/>
      <c r="S243" s="103"/>
      <c r="T243" s="103"/>
      <c r="U243" s="99"/>
      <c r="V243" s="103">
        <v>0</v>
      </c>
      <c r="W243" s="103">
        <v>0</v>
      </c>
      <c r="X243" s="103">
        <v>0</v>
      </c>
      <c r="Y243" s="126">
        <v>0</v>
      </c>
      <c r="Z243" s="101">
        <v>0</v>
      </c>
      <c r="AA243" s="126">
        <v>0</v>
      </c>
      <c r="AB243" s="126">
        <v>0</v>
      </c>
      <c r="AC243" s="126">
        <v>0</v>
      </c>
      <c r="AD243" s="126">
        <v>0</v>
      </c>
      <c r="AE243" s="121">
        <v>0</v>
      </c>
      <c r="AF243" s="122">
        <v>0</v>
      </c>
      <c r="AG243" s="122">
        <v>0</v>
      </c>
      <c r="AH243" s="122">
        <v>0</v>
      </c>
      <c r="AI243" s="122">
        <v>0</v>
      </c>
      <c r="AJ243" s="121">
        <f t="shared" si="330"/>
        <v>0</v>
      </c>
      <c r="AK243" s="122">
        <v>0</v>
      </c>
      <c r="AL243" s="122">
        <v>25</v>
      </c>
      <c r="AM243" s="122">
        <v>13</v>
      </c>
      <c r="AN243" s="122">
        <v>15</v>
      </c>
      <c r="AO243" s="121">
        <f t="shared" si="331"/>
        <v>53</v>
      </c>
      <c r="AP243" s="122">
        <v>12</v>
      </c>
      <c r="AQ243" s="122">
        <v>13</v>
      </c>
      <c r="AR243" s="122">
        <v>0</v>
      </c>
      <c r="AS243" s="122">
        <v>0</v>
      </c>
      <c r="AT243" s="121">
        <f t="shared" si="301"/>
        <v>25</v>
      </c>
      <c r="AU243"/>
      <c r="AV243"/>
      <c r="AW243"/>
    </row>
    <row r="244" spans="1:50" s="98" customFormat="1" x14ac:dyDescent="0.25">
      <c r="A244" s="205" t="str">
        <f t="shared" si="300"/>
        <v>205001157P</v>
      </c>
      <c r="B244" s="137">
        <v>205001157</v>
      </c>
      <c r="C244" s="177" t="str">
        <f t="shared" ca="1" si="367"/>
        <v>Kit, ACQUITY RI Compatibility for APC</v>
      </c>
      <c r="D244" s="177" t="str">
        <f t="shared" ca="1" si="368"/>
        <v>MIL (US31)</v>
      </c>
      <c r="E244" s="196"/>
      <c r="F244" s="177" t="str">
        <f t="shared" ca="1" si="369"/>
        <v>LC</v>
      </c>
      <c r="G244" s="177" t="str">
        <f t="shared" ca="1" si="370"/>
        <v>APC</v>
      </c>
      <c r="H244" s="177" t="str">
        <f t="shared" ca="1" si="371"/>
        <v>Kits</v>
      </c>
      <c r="I244" s="201">
        <f t="shared" ca="1" si="372"/>
        <v>86.55</v>
      </c>
      <c r="J244" s="100" t="str">
        <f t="shared" ca="1" si="373"/>
        <v>Vicky Allen</v>
      </c>
      <c r="K244" s="142" t="s">
        <v>6</v>
      </c>
      <c r="L244" s="103"/>
      <c r="M244" s="103"/>
      <c r="N244" s="103"/>
      <c r="O244" s="103"/>
      <c r="P244" s="102"/>
      <c r="Q244" s="103"/>
      <c r="R244" s="103"/>
      <c r="S244" s="103"/>
      <c r="T244" s="103"/>
      <c r="U244" s="99"/>
      <c r="V244" s="103">
        <v>0</v>
      </c>
      <c r="W244" s="103">
        <v>0</v>
      </c>
      <c r="X244" s="103">
        <v>0</v>
      </c>
      <c r="Y244" s="126">
        <v>0</v>
      </c>
      <c r="Z244" s="101">
        <v>0</v>
      </c>
      <c r="AA244" s="126">
        <v>0</v>
      </c>
      <c r="AB244" s="126">
        <v>0</v>
      </c>
      <c r="AC244" s="126">
        <v>0</v>
      </c>
      <c r="AD244" s="126">
        <v>0</v>
      </c>
      <c r="AE244" s="121">
        <v>0</v>
      </c>
      <c r="AF244" s="122">
        <v>0</v>
      </c>
      <c r="AG244" s="122">
        <v>0</v>
      </c>
      <c r="AH244" s="122">
        <v>0</v>
      </c>
      <c r="AI244" s="122">
        <v>0</v>
      </c>
      <c r="AJ244" s="121">
        <f t="shared" si="330"/>
        <v>0</v>
      </c>
      <c r="AK244" s="122">
        <v>0</v>
      </c>
      <c r="AL244" s="122">
        <v>40</v>
      </c>
      <c r="AM244" s="122">
        <v>24</v>
      </c>
      <c r="AN244" s="122">
        <v>29</v>
      </c>
      <c r="AO244" s="121">
        <f t="shared" si="331"/>
        <v>93</v>
      </c>
      <c r="AP244" s="122">
        <v>22</v>
      </c>
      <c r="AQ244" s="122">
        <v>25</v>
      </c>
      <c r="AR244" s="122">
        <v>0</v>
      </c>
      <c r="AS244" s="122">
        <v>0</v>
      </c>
      <c r="AT244" s="121">
        <f t="shared" si="301"/>
        <v>47</v>
      </c>
      <c r="AU244"/>
      <c r="AV244"/>
      <c r="AW244"/>
    </row>
    <row r="245" spans="1:50" s="98" customFormat="1" x14ac:dyDescent="0.25">
      <c r="A245" s="205" t="str">
        <f t="shared" si="300"/>
        <v>205001155P</v>
      </c>
      <c r="B245" s="137">
        <v>205001155</v>
      </c>
      <c r="C245" s="177" t="str">
        <f t="shared" ca="1" si="367"/>
        <v>Kit, ACQUITY TUV Compatibility for APC</v>
      </c>
      <c r="D245" s="177" t="str">
        <f t="shared" ca="1" si="368"/>
        <v>MIL (US31)</v>
      </c>
      <c r="E245" s="196"/>
      <c r="F245" s="177" t="str">
        <f t="shared" ca="1" si="369"/>
        <v>LC</v>
      </c>
      <c r="G245" s="177" t="str">
        <f t="shared" ca="1" si="370"/>
        <v>APC</v>
      </c>
      <c r="H245" s="177" t="str">
        <f t="shared" ca="1" si="371"/>
        <v>Kits</v>
      </c>
      <c r="I245" s="201">
        <f t="shared" ca="1" si="372"/>
        <v>127.45</v>
      </c>
      <c r="J245" s="100" t="str">
        <f t="shared" ca="1" si="373"/>
        <v>Vicky Allen</v>
      </c>
      <c r="K245" s="142" t="s">
        <v>6</v>
      </c>
      <c r="L245" s="103"/>
      <c r="M245" s="103"/>
      <c r="N245" s="103"/>
      <c r="O245" s="103"/>
      <c r="P245" s="102"/>
      <c r="Q245" s="103"/>
      <c r="R245" s="103"/>
      <c r="S245" s="103"/>
      <c r="T245" s="103"/>
      <c r="U245" s="99"/>
      <c r="V245" s="103">
        <v>0</v>
      </c>
      <c r="W245" s="103">
        <v>0</v>
      </c>
      <c r="X245" s="103">
        <v>0</v>
      </c>
      <c r="Y245" s="126">
        <v>0</v>
      </c>
      <c r="Z245" s="101">
        <v>0</v>
      </c>
      <c r="AA245" s="126">
        <v>0</v>
      </c>
      <c r="AB245" s="126">
        <v>0</v>
      </c>
      <c r="AC245" s="126">
        <v>0</v>
      </c>
      <c r="AD245" s="126">
        <v>0</v>
      </c>
      <c r="AE245" s="121">
        <v>0</v>
      </c>
      <c r="AF245" s="122">
        <v>0</v>
      </c>
      <c r="AG245" s="122">
        <v>0</v>
      </c>
      <c r="AH245" s="122">
        <v>0</v>
      </c>
      <c r="AI245" s="122">
        <v>0</v>
      </c>
      <c r="AJ245" s="121">
        <f t="shared" si="330"/>
        <v>0</v>
      </c>
      <c r="AK245" s="122">
        <v>0</v>
      </c>
      <c r="AL245" s="122">
        <v>25</v>
      </c>
      <c r="AM245" s="122">
        <v>13</v>
      </c>
      <c r="AN245" s="122">
        <v>15</v>
      </c>
      <c r="AO245" s="121">
        <f t="shared" si="331"/>
        <v>53</v>
      </c>
      <c r="AP245" s="122">
        <v>12</v>
      </c>
      <c r="AQ245" s="122">
        <v>13</v>
      </c>
      <c r="AR245" s="122">
        <v>0</v>
      </c>
      <c r="AS245" s="122">
        <v>0</v>
      </c>
      <c r="AT245" s="121">
        <f t="shared" si="301"/>
        <v>25</v>
      </c>
      <c r="AU245"/>
      <c r="AV245"/>
      <c r="AW245"/>
    </row>
    <row r="246" spans="1:50" s="98" customFormat="1" x14ac:dyDescent="0.25">
      <c r="A246" s="205" t="str">
        <f t="shared" si="300"/>
        <v>205001166P</v>
      </c>
      <c r="B246" s="137">
        <v>205001166</v>
      </c>
      <c r="C246" s="177" t="str">
        <f t="shared" ca="1" si="367"/>
        <v>Kit, Tubing Configuration No Vlvs, CM-S</v>
      </c>
      <c r="D246" s="177" t="str">
        <f t="shared" ca="1" si="368"/>
        <v>MIL (US31)</v>
      </c>
      <c r="E246" s="196"/>
      <c r="F246" s="177" t="str">
        <f t="shared" ca="1" si="369"/>
        <v>LC</v>
      </c>
      <c r="G246" s="177" t="str">
        <f t="shared" ca="1" si="370"/>
        <v>APC</v>
      </c>
      <c r="H246" s="177" t="str">
        <f t="shared" ca="1" si="371"/>
        <v>Kits</v>
      </c>
      <c r="I246" s="201">
        <f t="shared" ca="1" si="372"/>
        <v>1391.92</v>
      </c>
      <c r="J246" s="100" t="str">
        <f t="shared" ca="1" si="373"/>
        <v>Linda Trautwein</v>
      </c>
      <c r="K246" s="142" t="s">
        <v>6</v>
      </c>
      <c r="L246" s="103"/>
      <c r="M246" s="103"/>
      <c r="N246" s="103"/>
      <c r="O246" s="103"/>
      <c r="P246" s="102"/>
      <c r="Q246" s="103"/>
      <c r="R246" s="103"/>
      <c r="S246" s="103"/>
      <c r="T246" s="103"/>
      <c r="U246" s="99"/>
      <c r="V246" s="103">
        <v>0</v>
      </c>
      <c r="W246" s="103">
        <v>0</v>
      </c>
      <c r="X246" s="103">
        <v>0</v>
      </c>
      <c r="Y246" s="126">
        <v>0</v>
      </c>
      <c r="Z246" s="101">
        <v>0</v>
      </c>
      <c r="AA246" s="126">
        <v>0</v>
      </c>
      <c r="AB246" s="126">
        <v>0</v>
      </c>
      <c r="AC246" s="126">
        <v>0</v>
      </c>
      <c r="AD246" s="126">
        <v>0</v>
      </c>
      <c r="AE246" s="121">
        <v>0</v>
      </c>
      <c r="AF246" s="122">
        <v>0</v>
      </c>
      <c r="AG246" s="122">
        <v>0</v>
      </c>
      <c r="AH246" s="122">
        <v>0</v>
      </c>
      <c r="AI246" s="122">
        <v>0</v>
      </c>
      <c r="AJ246" s="121">
        <f t="shared" si="330"/>
        <v>0</v>
      </c>
      <c r="AK246" s="122">
        <v>0</v>
      </c>
      <c r="AL246" s="122">
        <v>35</v>
      </c>
      <c r="AM246" s="122">
        <v>24</v>
      </c>
      <c r="AN246" s="122">
        <v>29</v>
      </c>
      <c r="AO246" s="121">
        <f t="shared" si="331"/>
        <v>88</v>
      </c>
      <c r="AP246" s="122">
        <v>22</v>
      </c>
      <c r="AQ246" s="122">
        <v>25</v>
      </c>
      <c r="AR246" s="122">
        <v>0</v>
      </c>
      <c r="AS246" s="122">
        <v>0</v>
      </c>
      <c r="AT246" s="121">
        <f t="shared" si="301"/>
        <v>47</v>
      </c>
      <c r="AU246"/>
      <c r="AV246"/>
      <c r="AW246"/>
    </row>
    <row r="247" spans="1:50" s="98" customFormat="1" x14ac:dyDescent="0.25">
      <c r="A247" s="205" t="str">
        <f t="shared" si="300"/>
        <v>205001161P</v>
      </c>
      <c r="B247" s="137">
        <v>205001161</v>
      </c>
      <c r="C247" s="177" t="str">
        <f t="shared" ref="C247:C251" ca="1" si="374">VLOOKUP($B247,AcceptedPlanRange,2,0)</f>
        <v>Kit, Valve Actuators, CM-S</v>
      </c>
      <c r="D247" s="177" t="str">
        <f t="shared" ref="D247:D251" ca="1" si="375">VLOOKUP($B247,AcceptedPlanRange,3,0)</f>
        <v>MIL (US31)</v>
      </c>
      <c r="E247" s="196"/>
      <c r="F247" s="177" t="str">
        <f t="shared" ref="F247:F251" ca="1" si="376">VLOOKUP($B247,AcceptedPlanRange,4,0)</f>
        <v>LC</v>
      </c>
      <c r="G247" s="177" t="str">
        <f t="shared" ref="G247:G251" ca="1" si="377">VLOOKUP($B247,AcceptedPlanRange,5,0)</f>
        <v>APC</v>
      </c>
      <c r="H247" s="177" t="str">
        <f t="shared" ref="H247:H251" ca="1" si="378">VLOOKUP($B247,AcceptedPlanRange,6,0)</f>
        <v>Kits</v>
      </c>
      <c r="I247" s="201">
        <f t="shared" ref="I247:I251" ca="1" si="379">VLOOKUP($B247,AcceptedPlanRange,7,0)</f>
        <v>1391.91</v>
      </c>
      <c r="J247" s="100" t="str">
        <f t="shared" ref="J247:J251" ca="1" si="380">VLOOKUP($B247,AcceptedPlanRange,8,0)</f>
        <v>Linda Trautwein</v>
      </c>
      <c r="K247" s="142" t="s">
        <v>6</v>
      </c>
      <c r="L247" s="103"/>
      <c r="M247" s="103"/>
      <c r="N247" s="103"/>
      <c r="O247" s="103"/>
      <c r="P247" s="102"/>
      <c r="Q247" s="103"/>
      <c r="R247" s="103"/>
      <c r="S247" s="103"/>
      <c r="T247" s="103"/>
      <c r="U247" s="99"/>
      <c r="V247" s="103">
        <v>0</v>
      </c>
      <c r="W247" s="103">
        <v>0</v>
      </c>
      <c r="X247" s="103">
        <v>0</v>
      </c>
      <c r="Y247" s="126">
        <v>0</v>
      </c>
      <c r="Z247" s="101">
        <v>0</v>
      </c>
      <c r="AA247" s="126">
        <v>0</v>
      </c>
      <c r="AB247" s="126">
        <v>0</v>
      </c>
      <c r="AC247" s="126">
        <v>0</v>
      </c>
      <c r="AD247" s="126">
        <v>0</v>
      </c>
      <c r="AE247" s="121">
        <v>0</v>
      </c>
      <c r="AF247" s="122">
        <v>0</v>
      </c>
      <c r="AG247" s="122">
        <v>0</v>
      </c>
      <c r="AH247" s="122">
        <v>0</v>
      </c>
      <c r="AI247" s="122">
        <v>0</v>
      </c>
      <c r="AJ247" s="121">
        <f t="shared" si="330"/>
        <v>0</v>
      </c>
      <c r="AK247" s="122">
        <v>0</v>
      </c>
      <c r="AL247" s="122">
        <v>20</v>
      </c>
      <c r="AM247" s="122">
        <v>7</v>
      </c>
      <c r="AN247" s="122">
        <v>10</v>
      </c>
      <c r="AO247" s="121">
        <f t="shared" si="331"/>
        <v>37</v>
      </c>
      <c r="AP247" s="122">
        <v>7</v>
      </c>
      <c r="AQ247" s="122">
        <v>8</v>
      </c>
      <c r="AR247" s="122">
        <v>0</v>
      </c>
      <c r="AS247" s="122">
        <v>0</v>
      </c>
      <c r="AT247" s="121">
        <f t="shared" si="301"/>
        <v>15</v>
      </c>
      <c r="AU247"/>
      <c r="AV247"/>
      <c r="AW247"/>
    </row>
    <row r="248" spans="1:50" s="98" customFormat="1" x14ac:dyDescent="0.25">
      <c r="A248" s="205" t="str">
        <f t="shared" si="300"/>
        <v>TBDP</v>
      </c>
      <c r="B248" s="137" t="s">
        <v>266</v>
      </c>
      <c r="C248" s="177" t="str">
        <f t="shared" ca="1" si="374"/>
        <v>Tubing Configuration Kits for APC with Dual CMS</v>
      </c>
      <c r="D248" s="177" t="str">
        <f t="shared" ca="1" si="375"/>
        <v>MIL (US31)</v>
      </c>
      <c r="E248" s="196"/>
      <c r="F248" s="177" t="str">
        <f t="shared" ca="1" si="376"/>
        <v>LC</v>
      </c>
      <c r="G248" s="177" t="str">
        <f t="shared" ca="1" si="377"/>
        <v>APC</v>
      </c>
      <c r="H248" s="177" t="str">
        <f t="shared" ca="1" si="378"/>
        <v>Kits</v>
      </c>
      <c r="I248" s="201">
        <f t="shared" ca="1" si="379"/>
        <v>1391.91</v>
      </c>
      <c r="J248" s="100" t="str">
        <f t="shared" ca="1" si="380"/>
        <v>Linda Trautwein</v>
      </c>
      <c r="K248" s="142" t="s">
        <v>6</v>
      </c>
      <c r="L248" s="103"/>
      <c r="M248" s="103"/>
      <c r="N248" s="103"/>
      <c r="O248" s="103"/>
      <c r="P248" s="102"/>
      <c r="Q248" s="103"/>
      <c r="R248" s="103"/>
      <c r="S248" s="103"/>
      <c r="T248" s="103"/>
      <c r="U248" s="99"/>
      <c r="V248" s="103">
        <v>0</v>
      </c>
      <c r="W248" s="103">
        <v>0</v>
      </c>
      <c r="X248" s="103">
        <v>0</v>
      </c>
      <c r="Y248" s="126">
        <v>0</v>
      </c>
      <c r="Z248" s="101">
        <v>0</v>
      </c>
      <c r="AA248" s="126">
        <v>0</v>
      </c>
      <c r="AB248" s="126">
        <v>0</v>
      </c>
      <c r="AC248" s="126">
        <v>0</v>
      </c>
      <c r="AD248" s="126">
        <v>0</v>
      </c>
      <c r="AE248" s="121">
        <v>0</v>
      </c>
      <c r="AF248" s="122">
        <v>0</v>
      </c>
      <c r="AG248" s="122">
        <v>0</v>
      </c>
      <c r="AH248" s="122">
        <v>0</v>
      </c>
      <c r="AI248" s="122">
        <v>0</v>
      </c>
      <c r="AJ248" s="121">
        <f t="shared" si="330"/>
        <v>0</v>
      </c>
      <c r="AK248" s="122">
        <v>0</v>
      </c>
      <c r="AL248" s="122">
        <v>0</v>
      </c>
      <c r="AM248" s="122">
        <v>0</v>
      </c>
      <c r="AN248" s="122">
        <v>0</v>
      </c>
      <c r="AO248" s="121">
        <f t="shared" si="331"/>
        <v>0</v>
      </c>
      <c r="AP248" s="122">
        <v>0</v>
      </c>
      <c r="AQ248" s="122">
        <v>0</v>
      </c>
      <c r="AR248" s="122">
        <v>0</v>
      </c>
      <c r="AS248" s="122">
        <v>0</v>
      </c>
      <c r="AT248" s="121">
        <f t="shared" si="301"/>
        <v>0</v>
      </c>
      <c r="AU248"/>
      <c r="AV248"/>
      <c r="AW248"/>
    </row>
    <row r="249" spans="1:50" s="98" customFormat="1" x14ac:dyDescent="0.25">
      <c r="A249" s="205" t="str">
        <f t="shared" si="300"/>
        <v>205001272P</v>
      </c>
      <c r="B249" s="254">
        <v>205001272</v>
      </c>
      <c r="C249" s="177" t="str">
        <f t="shared" ca="1" si="374"/>
        <v>Kit, H-Class - QDa System Accessories</v>
      </c>
      <c r="D249" s="177" t="str">
        <f t="shared" ca="1" si="375"/>
        <v>MIL (US31)</v>
      </c>
      <c r="E249" s="196"/>
      <c r="F249" s="177" t="str">
        <f t="shared" ca="1" si="376"/>
        <v>LC</v>
      </c>
      <c r="G249" s="177" t="str">
        <f t="shared" ca="1" si="377"/>
        <v>QDa</v>
      </c>
      <c r="H249" s="177" t="str">
        <f t="shared" ca="1" si="378"/>
        <v>Kits</v>
      </c>
      <c r="I249" s="201">
        <f t="shared" ca="1" si="379"/>
        <v>0.01</v>
      </c>
      <c r="J249" s="100" t="str">
        <f t="shared" ca="1" si="380"/>
        <v>Linda Trautwein</v>
      </c>
      <c r="K249" s="142" t="s">
        <v>6</v>
      </c>
      <c r="L249" s="103"/>
      <c r="M249" s="103"/>
      <c r="N249" s="103"/>
      <c r="O249" s="103"/>
      <c r="P249" s="102"/>
      <c r="Q249" s="103"/>
      <c r="R249" s="103"/>
      <c r="S249" s="103"/>
      <c r="T249" s="103"/>
      <c r="U249" s="99"/>
      <c r="V249" s="103">
        <v>0</v>
      </c>
      <c r="W249" s="103">
        <v>0</v>
      </c>
      <c r="X249" s="103">
        <v>0</v>
      </c>
      <c r="Y249" s="126">
        <v>0</v>
      </c>
      <c r="Z249" s="101">
        <v>0</v>
      </c>
      <c r="AA249" s="126">
        <v>0</v>
      </c>
      <c r="AB249" s="126">
        <v>0</v>
      </c>
      <c r="AC249" s="126">
        <v>0</v>
      </c>
      <c r="AD249" s="126">
        <v>0</v>
      </c>
      <c r="AE249" s="121">
        <v>0</v>
      </c>
      <c r="AF249" s="122">
        <v>0</v>
      </c>
      <c r="AG249" s="122">
        <v>0</v>
      </c>
      <c r="AH249" s="122">
        <v>0</v>
      </c>
      <c r="AI249" s="122">
        <v>0</v>
      </c>
      <c r="AJ249" s="121">
        <f t="shared" ref="AJ249:AJ280" si="381">SUBTOTAL(9,AF249:AI249)</f>
        <v>0</v>
      </c>
      <c r="AK249" s="122">
        <v>140</v>
      </c>
      <c r="AL249" s="122">
        <v>85</v>
      </c>
      <c r="AM249" s="122">
        <v>85</v>
      </c>
      <c r="AN249" s="122">
        <v>100</v>
      </c>
      <c r="AO249" s="121">
        <f t="shared" si="331"/>
        <v>410</v>
      </c>
      <c r="AP249" s="122">
        <v>90</v>
      </c>
      <c r="AQ249" s="122">
        <v>90</v>
      </c>
      <c r="AR249" s="122">
        <v>0</v>
      </c>
      <c r="AS249" s="122">
        <v>0</v>
      </c>
      <c r="AT249" s="121">
        <f t="shared" si="301"/>
        <v>180</v>
      </c>
      <c r="AU249"/>
      <c r="AV249"/>
      <c r="AW249"/>
    </row>
    <row r="250" spans="1:50" s="98" customFormat="1" x14ac:dyDescent="0.25">
      <c r="A250" s="205" t="str">
        <f t="shared" si="300"/>
        <v>205001274P</v>
      </c>
      <c r="B250" s="254">
        <v>205001274</v>
      </c>
      <c r="C250" s="177" t="str">
        <f t="shared" ca="1" si="374"/>
        <v>Kit, H-Class - QDa System w/CM-A</v>
      </c>
      <c r="D250" s="177" t="str">
        <f t="shared" ca="1" si="375"/>
        <v>MIL (US31)</v>
      </c>
      <c r="E250" s="196"/>
      <c r="F250" s="177" t="str">
        <f t="shared" ca="1" si="376"/>
        <v>LC</v>
      </c>
      <c r="G250" s="177" t="str">
        <f t="shared" ca="1" si="377"/>
        <v>QDa</v>
      </c>
      <c r="H250" s="177" t="str">
        <f t="shared" ca="1" si="378"/>
        <v>Kits</v>
      </c>
      <c r="I250" s="201">
        <f t="shared" ca="1" si="379"/>
        <v>0.01</v>
      </c>
      <c r="J250" s="100" t="str">
        <f t="shared" ca="1" si="380"/>
        <v>Linda Trautwein</v>
      </c>
      <c r="K250" s="142" t="s">
        <v>6</v>
      </c>
      <c r="L250" s="103"/>
      <c r="M250" s="103"/>
      <c r="N250" s="103"/>
      <c r="O250" s="103"/>
      <c r="P250" s="102"/>
      <c r="Q250" s="103"/>
      <c r="R250" s="103"/>
      <c r="S250" s="103"/>
      <c r="T250" s="103"/>
      <c r="U250" s="99"/>
      <c r="V250" s="103">
        <v>0</v>
      </c>
      <c r="W250" s="103">
        <v>0</v>
      </c>
      <c r="X250" s="103">
        <v>0</v>
      </c>
      <c r="Y250" s="126">
        <v>0</v>
      </c>
      <c r="Z250" s="101">
        <v>0</v>
      </c>
      <c r="AA250" s="126">
        <v>0</v>
      </c>
      <c r="AB250" s="126">
        <v>0</v>
      </c>
      <c r="AC250" s="126">
        <v>0</v>
      </c>
      <c r="AD250" s="126">
        <v>0</v>
      </c>
      <c r="AE250" s="121">
        <v>0</v>
      </c>
      <c r="AF250" s="122">
        <v>0</v>
      </c>
      <c r="AG250" s="122">
        <v>0</v>
      </c>
      <c r="AH250" s="122">
        <v>0</v>
      </c>
      <c r="AI250" s="122">
        <v>0</v>
      </c>
      <c r="AJ250" s="121">
        <f t="shared" si="381"/>
        <v>0</v>
      </c>
      <c r="AK250" s="122">
        <v>90</v>
      </c>
      <c r="AL250" s="122">
        <v>48</v>
      </c>
      <c r="AM250" s="122">
        <v>48</v>
      </c>
      <c r="AN250" s="122">
        <v>60</v>
      </c>
      <c r="AO250" s="121">
        <f t="shared" ref="AO250:AO281" si="382">SUBTOTAL(9,AK250:AN250)</f>
        <v>246</v>
      </c>
      <c r="AP250" s="122">
        <v>50</v>
      </c>
      <c r="AQ250" s="122">
        <v>50</v>
      </c>
      <c r="AR250" s="122">
        <v>0</v>
      </c>
      <c r="AS250" s="122">
        <v>0</v>
      </c>
      <c r="AT250" s="121">
        <f t="shared" si="301"/>
        <v>100</v>
      </c>
      <c r="AU250"/>
      <c r="AV250"/>
      <c r="AW250"/>
    </row>
    <row r="251" spans="1:50" s="98" customFormat="1" x14ac:dyDescent="0.25">
      <c r="A251" s="205" t="str">
        <f t="shared" si="300"/>
        <v>205001275P</v>
      </c>
      <c r="B251" s="262">
        <v>205001275</v>
      </c>
      <c r="C251" s="202" t="str">
        <f t="shared" ca="1" si="374"/>
        <v>Kit, Ethernet Switch Box w/ Bracket</v>
      </c>
      <c r="D251" s="202" t="str">
        <f t="shared" ca="1" si="375"/>
        <v>MIL (US31)</v>
      </c>
      <c r="E251" s="263"/>
      <c r="F251" s="202" t="str">
        <f t="shared" ca="1" si="376"/>
        <v>LC</v>
      </c>
      <c r="G251" s="202" t="str">
        <f t="shared" ca="1" si="377"/>
        <v>QDa</v>
      </c>
      <c r="H251" s="202" t="str">
        <f t="shared" ca="1" si="378"/>
        <v>Kits</v>
      </c>
      <c r="I251" s="264">
        <f t="shared" ca="1" si="379"/>
        <v>0.01</v>
      </c>
      <c r="J251" s="265" t="str">
        <f t="shared" ca="1" si="380"/>
        <v>Linda Trautwein</v>
      </c>
      <c r="K251" s="266" t="s">
        <v>6</v>
      </c>
      <c r="L251" s="267"/>
      <c r="M251" s="267"/>
      <c r="N251" s="267"/>
      <c r="O251" s="267"/>
      <c r="P251" s="268"/>
      <c r="Q251" s="267"/>
      <c r="R251" s="267"/>
      <c r="S251" s="267"/>
      <c r="T251" s="267"/>
      <c r="U251" s="269"/>
      <c r="V251" s="267">
        <v>0</v>
      </c>
      <c r="W251" s="267">
        <v>0</v>
      </c>
      <c r="X251" s="267">
        <v>0</v>
      </c>
      <c r="Y251" s="270">
        <v>0</v>
      </c>
      <c r="Z251" s="271">
        <v>0</v>
      </c>
      <c r="AA251" s="270">
        <v>0</v>
      </c>
      <c r="AB251" s="270">
        <v>0</v>
      </c>
      <c r="AC251" s="270">
        <v>0</v>
      </c>
      <c r="AD251" s="270">
        <v>0</v>
      </c>
      <c r="AE251" s="272">
        <v>0</v>
      </c>
      <c r="AF251" s="273">
        <v>0</v>
      </c>
      <c r="AG251" s="273">
        <v>0</v>
      </c>
      <c r="AH251" s="273">
        <v>0</v>
      </c>
      <c r="AI251" s="273">
        <v>0</v>
      </c>
      <c r="AJ251" s="272">
        <f t="shared" si="381"/>
        <v>0</v>
      </c>
      <c r="AK251" s="273">
        <v>35</v>
      </c>
      <c r="AL251" s="273">
        <v>18</v>
      </c>
      <c r="AM251" s="273">
        <v>18</v>
      </c>
      <c r="AN251" s="273">
        <v>20</v>
      </c>
      <c r="AO251" s="272">
        <f t="shared" si="382"/>
        <v>91</v>
      </c>
      <c r="AP251" s="273">
        <v>18</v>
      </c>
      <c r="AQ251" s="273">
        <v>18</v>
      </c>
      <c r="AR251" s="273">
        <v>0</v>
      </c>
      <c r="AS251" s="273">
        <v>0</v>
      </c>
      <c r="AT251" s="272">
        <f t="shared" si="301"/>
        <v>36</v>
      </c>
      <c r="AU251"/>
      <c r="AV251"/>
      <c r="AW251"/>
    </row>
    <row r="252" spans="1:50" s="278" customFormat="1" ht="15.75" hidden="1" customHeight="1" x14ac:dyDescent="0.25">
      <c r="L252" s="275"/>
      <c r="M252" s="275"/>
      <c r="N252" s="275"/>
      <c r="O252" s="275"/>
      <c r="P252" s="274"/>
      <c r="Q252" s="275"/>
      <c r="R252" s="275"/>
      <c r="S252" s="275"/>
      <c r="T252" s="275"/>
      <c r="U252" s="275"/>
      <c r="V252" s="275"/>
      <c r="W252" s="275"/>
      <c r="X252" s="275"/>
      <c r="Y252" s="279"/>
      <c r="Z252" s="276"/>
      <c r="AA252" s="279"/>
      <c r="AB252" s="279"/>
      <c r="AC252" s="279"/>
      <c r="AD252" s="279"/>
      <c r="AE252" s="280"/>
      <c r="AF252" s="277"/>
      <c r="AG252" s="277"/>
      <c r="AX252" s="108"/>
    </row>
    <row r="253" spans="1:50" s="290" customFormat="1" hidden="1" x14ac:dyDescent="0.25">
      <c r="A253" s="204"/>
      <c r="B253" s="281"/>
      <c r="C253" s="281"/>
      <c r="D253" s="281"/>
      <c r="E253" s="282"/>
      <c r="F253" s="281"/>
      <c r="G253" s="281"/>
      <c r="H253" s="204"/>
      <c r="I253" s="283"/>
      <c r="J253" s="204"/>
      <c r="K253" s="281"/>
      <c r="L253" s="204"/>
      <c r="M253" s="204"/>
      <c r="N253" s="204"/>
      <c r="O253" s="204"/>
      <c r="P253" s="204"/>
      <c r="Q253" s="204"/>
      <c r="R253" s="204"/>
      <c r="S253" s="204"/>
      <c r="T253" s="204"/>
      <c r="U253" s="204"/>
      <c r="V253" s="204"/>
      <c r="W253" s="204"/>
      <c r="X253" s="284"/>
      <c r="Y253" s="204"/>
      <c r="Z253" s="204"/>
      <c r="AA253" s="276"/>
      <c r="AB253" s="276"/>
      <c r="AC253" s="285"/>
      <c r="AD253" s="282"/>
      <c r="AE253" s="281"/>
      <c r="AF253" s="286"/>
      <c r="AG253" s="287"/>
      <c r="AH253" s="288"/>
      <c r="AI253" s="289"/>
      <c r="AJ253" s="286"/>
      <c r="AK253" s="287"/>
      <c r="AL253" s="287"/>
      <c r="AM253" s="287"/>
      <c r="AN253" s="287"/>
      <c r="AO253" s="286"/>
      <c r="AP253" s="286"/>
      <c r="AQ253" s="277"/>
      <c r="AR253" s="279"/>
      <c r="AS253" s="277"/>
      <c r="AT253" s="203"/>
      <c r="AU253" s="278"/>
      <c r="AV253" s="278"/>
      <c r="AW253" s="278"/>
    </row>
    <row r="254" spans="1:50" s="290" customFormat="1" hidden="1" x14ac:dyDescent="0.25">
      <c r="A254" s="204"/>
      <c r="B254" s="281"/>
      <c r="C254" s="281"/>
      <c r="D254" s="281"/>
      <c r="E254" s="282"/>
      <c r="F254" s="281"/>
      <c r="G254" s="281"/>
      <c r="H254" s="204"/>
      <c r="I254" s="283"/>
      <c r="J254" s="204"/>
      <c r="K254" s="281"/>
      <c r="L254" s="204"/>
      <c r="M254" s="204"/>
      <c r="N254" s="204"/>
      <c r="O254" s="204"/>
      <c r="P254" s="204"/>
      <c r="Q254" s="204"/>
      <c r="R254" s="204"/>
      <c r="S254" s="204"/>
      <c r="T254" s="204"/>
      <c r="U254" s="204"/>
      <c r="V254" s="204"/>
      <c r="W254" s="204"/>
      <c r="X254" s="284"/>
      <c r="Y254" s="204"/>
      <c r="Z254" s="204"/>
      <c r="AA254" s="276"/>
      <c r="AB254" s="276"/>
      <c r="AC254" s="285"/>
      <c r="AD254" s="282"/>
      <c r="AE254" s="281"/>
      <c r="AF254" s="286"/>
      <c r="AG254" s="287"/>
      <c r="AH254" s="288"/>
      <c r="AI254" s="289"/>
      <c r="AJ254" s="286"/>
      <c r="AK254" s="286"/>
      <c r="AL254" s="287"/>
      <c r="AM254" s="288"/>
      <c r="AN254" s="287"/>
      <c r="AO254" s="286"/>
      <c r="AP254" s="286"/>
      <c r="AQ254" s="277"/>
      <c r="AR254" s="279"/>
      <c r="AS254" s="277"/>
      <c r="AT254" s="203"/>
      <c r="AU254" s="278"/>
      <c r="AV254" s="278"/>
      <c r="AW254" s="278"/>
    </row>
    <row r="255" spans="1:50" s="290" customFormat="1" hidden="1" x14ac:dyDescent="0.25">
      <c r="A255" s="204"/>
      <c r="B255" s="281"/>
      <c r="C255" s="281"/>
      <c r="D255" s="281"/>
      <c r="E255" s="282"/>
      <c r="F255" s="281"/>
      <c r="G255" s="281"/>
      <c r="H255" s="204"/>
      <c r="I255" s="283"/>
      <c r="J255" s="204"/>
      <c r="K255" s="281"/>
      <c r="L255" s="204"/>
      <c r="M255" s="204"/>
      <c r="N255" s="204"/>
      <c r="O255" s="204"/>
      <c r="P255" s="204"/>
      <c r="Q255" s="204"/>
      <c r="R255" s="204"/>
      <c r="S255" s="204"/>
      <c r="T255" s="204"/>
      <c r="U255" s="204"/>
      <c r="V255" s="204"/>
      <c r="W255" s="204"/>
      <c r="X255" s="284"/>
      <c r="Y255" s="204"/>
      <c r="Z255" s="204"/>
      <c r="AA255" s="276"/>
      <c r="AB255" s="276"/>
      <c r="AC255" s="285"/>
      <c r="AD255" s="282"/>
      <c r="AE255" s="281"/>
      <c r="AF255" s="286"/>
      <c r="AG255" s="287"/>
      <c r="AH255" s="288"/>
      <c r="AI255" s="289"/>
      <c r="AJ255" s="286"/>
      <c r="AK255" s="286"/>
      <c r="AL255" s="287"/>
      <c r="AM255" s="288"/>
      <c r="AN255" s="287"/>
      <c r="AO255" s="286"/>
      <c r="AP255" s="286"/>
      <c r="AQ255" s="277"/>
      <c r="AR255" s="279"/>
      <c r="AS255" s="277"/>
      <c r="AT255" s="203"/>
      <c r="AU255" s="278"/>
      <c r="AV255" s="278"/>
      <c r="AW255" s="278"/>
    </row>
    <row r="256" spans="1:50" s="290" customFormat="1" hidden="1" x14ac:dyDescent="0.25">
      <c r="A256" s="204"/>
      <c r="B256" s="281"/>
      <c r="C256" s="281"/>
      <c r="D256" s="281"/>
      <c r="E256" s="282"/>
      <c r="F256" s="281"/>
      <c r="G256" s="281"/>
      <c r="H256" s="204"/>
      <c r="I256" s="283"/>
      <c r="J256" s="204"/>
      <c r="K256" s="281"/>
      <c r="L256" s="204"/>
      <c r="M256" s="204"/>
      <c r="N256" s="204"/>
      <c r="O256" s="204"/>
      <c r="P256" s="204"/>
      <c r="Q256" s="204"/>
      <c r="R256" s="204"/>
      <c r="S256" s="204"/>
      <c r="T256" s="204"/>
      <c r="U256" s="204"/>
      <c r="V256" s="204"/>
      <c r="W256" s="204"/>
      <c r="X256" s="284"/>
      <c r="Y256" s="204"/>
      <c r="Z256" s="204"/>
      <c r="AA256" s="276"/>
      <c r="AB256" s="276"/>
      <c r="AC256" s="285"/>
      <c r="AD256" s="282"/>
      <c r="AE256" s="281"/>
      <c r="AF256" s="286"/>
      <c r="AG256" s="287"/>
      <c r="AH256" s="288"/>
      <c r="AI256" s="289"/>
      <c r="AJ256" s="286"/>
      <c r="AK256" s="286"/>
      <c r="AL256" s="287"/>
      <c r="AM256" s="288"/>
      <c r="AN256" s="287"/>
      <c r="AO256" s="286"/>
      <c r="AP256" s="286"/>
      <c r="AQ256" s="277"/>
      <c r="AR256" s="279"/>
      <c r="AS256" s="277"/>
      <c r="AT256" s="203"/>
      <c r="AU256" s="278"/>
      <c r="AV256" s="278"/>
      <c r="AW256" s="278"/>
    </row>
    <row r="257" spans="1:49" s="290" customFormat="1" hidden="1" x14ac:dyDescent="0.25">
      <c r="A257" s="204"/>
      <c r="B257" s="281"/>
      <c r="C257" s="281"/>
      <c r="D257" s="281"/>
      <c r="E257" s="282"/>
      <c r="F257" s="281"/>
      <c r="G257" s="281"/>
      <c r="H257" s="204"/>
      <c r="I257" s="283"/>
      <c r="J257" s="204"/>
      <c r="K257" s="281"/>
      <c r="L257" s="204"/>
      <c r="M257" s="204"/>
      <c r="N257" s="204"/>
      <c r="O257" s="204"/>
      <c r="P257" s="204"/>
      <c r="Q257" s="204"/>
      <c r="R257" s="204"/>
      <c r="S257" s="204"/>
      <c r="T257" s="204"/>
      <c r="U257" s="204"/>
      <c r="V257" s="204"/>
      <c r="W257" s="204"/>
      <c r="X257" s="284"/>
      <c r="Y257" s="204"/>
      <c r="Z257" s="204"/>
      <c r="AA257" s="276"/>
      <c r="AB257" s="276"/>
      <c r="AC257" s="285"/>
      <c r="AD257" s="282"/>
      <c r="AE257" s="281"/>
      <c r="AF257" s="286"/>
      <c r="AG257" s="287"/>
      <c r="AH257" s="288"/>
      <c r="AI257" s="289"/>
      <c r="AJ257" s="286"/>
      <c r="AK257" s="286"/>
      <c r="AL257" s="287"/>
      <c r="AM257" s="288"/>
      <c r="AN257" s="287"/>
      <c r="AO257" s="286"/>
      <c r="AP257" s="286"/>
      <c r="AQ257" s="277"/>
      <c r="AR257" s="279"/>
      <c r="AS257" s="277"/>
      <c r="AT257" s="203"/>
      <c r="AU257" s="278"/>
      <c r="AV257" s="278"/>
      <c r="AW257" s="278"/>
    </row>
    <row r="258" spans="1:49" s="290" customFormat="1" x14ac:dyDescent="0.25">
      <c r="A258" s="204"/>
      <c r="B258" s="281"/>
      <c r="C258" s="281"/>
      <c r="D258" s="281"/>
      <c r="E258" s="282"/>
      <c r="F258" s="281"/>
      <c r="G258" s="281"/>
      <c r="H258" s="204"/>
      <c r="I258" s="283"/>
      <c r="J258" s="204"/>
      <c r="K258" s="281"/>
      <c r="L258" s="204"/>
      <c r="M258" s="204"/>
      <c r="N258" s="204"/>
      <c r="O258" s="204"/>
      <c r="P258" s="204"/>
      <c r="Q258" s="204"/>
      <c r="R258" s="204"/>
      <c r="S258" s="204"/>
      <c r="T258" s="204"/>
      <c r="U258" s="204"/>
      <c r="V258" s="204"/>
      <c r="W258" s="204"/>
      <c r="X258" s="284"/>
      <c r="Y258" s="204"/>
      <c r="Z258" s="204"/>
      <c r="AA258" s="276"/>
      <c r="AB258" s="276"/>
      <c r="AC258" s="285"/>
      <c r="AD258" s="282"/>
      <c r="AE258" s="281"/>
      <c r="AF258" s="286"/>
      <c r="AG258" s="287"/>
      <c r="AH258" s="288"/>
      <c r="AI258" s="289"/>
      <c r="AJ258" s="286"/>
      <c r="AK258" s="286"/>
      <c r="AL258" s="287"/>
      <c r="AM258" s="288"/>
      <c r="AN258" s="287"/>
      <c r="AO258" s="291"/>
      <c r="AP258" s="286"/>
      <c r="AQ258" s="277"/>
      <c r="AR258" s="279"/>
      <c r="AS258" s="277"/>
      <c r="AT258" s="203"/>
      <c r="AU258" s="278"/>
      <c r="AV258" s="278"/>
      <c r="AW258" s="278"/>
    </row>
    <row r="259" spans="1:49" s="290" customFormat="1" x14ac:dyDescent="0.25">
      <c r="A259" s="204"/>
      <c r="B259" s="281"/>
      <c r="C259" s="281"/>
      <c r="D259" s="281"/>
      <c r="E259" s="282"/>
      <c r="F259" s="281"/>
      <c r="G259" s="281"/>
      <c r="H259" s="204"/>
      <c r="I259" s="283"/>
      <c r="J259" s="204"/>
      <c r="K259" s="281"/>
      <c r="L259" s="204"/>
      <c r="M259" s="204"/>
      <c r="N259" s="204"/>
      <c r="O259" s="204"/>
      <c r="P259" s="204"/>
      <c r="Q259" s="204"/>
      <c r="R259" s="204"/>
      <c r="S259" s="204"/>
      <c r="T259" s="204"/>
      <c r="U259" s="204"/>
      <c r="V259" s="204"/>
      <c r="W259" s="204"/>
      <c r="X259" s="284"/>
      <c r="Y259" s="204"/>
      <c r="Z259" s="204"/>
      <c r="AA259" s="276"/>
      <c r="AB259" s="276"/>
      <c r="AC259" s="285"/>
      <c r="AD259" s="282"/>
      <c r="AE259" s="281"/>
      <c r="AF259" s="286"/>
      <c r="AG259" s="287"/>
      <c r="AH259" s="288"/>
      <c r="AI259" s="289"/>
      <c r="AJ259" s="286"/>
      <c r="AK259" s="286"/>
      <c r="AL259" s="287"/>
      <c r="AM259" s="288"/>
      <c r="AN259" s="287"/>
      <c r="AO259" s="291"/>
      <c r="AP259" s="286"/>
      <c r="AQ259" s="277"/>
      <c r="AR259" s="279"/>
      <c r="AS259" s="277"/>
      <c r="AT259" s="203"/>
      <c r="AU259" s="278"/>
      <c r="AV259" s="278"/>
      <c r="AW259" s="278"/>
    </row>
    <row r="260" spans="1:49" s="290" customFormat="1" x14ac:dyDescent="0.25">
      <c r="A260" s="204"/>
      <c r="B260" s="281"/>
      <c r="C260" s="281"/>
      <c r="D260" s="281"/>
      <c r="E260" s="282"/>
      <c r="F260" s="281"/>
      <c r="G260" s="281"/>
      <c r="H260" s="204"/>
      <c r="I260" s="283"/>
      <c r="J260" s="204"/>
      <c r="K260" s="281"/>
      <c r="L260" s="204"/>
      <c r="M260" s="204"/>
      <c r="N260" s="204"/>
      <c r="O260" s="204"/>
      <c r="P260" s="204"/>
      <c r="Q260" s="204"/>
      <c r="R260" s="204"/>
      <c r="S260" s="204"/>
      <c r="T260" s="204"/>
      <c r="U260" s="204"/>
      <c r="V260" s="204"/>
      <c r="W260" s="204"/>
      <c r="X260" s="284"/>
      <c r="Y260" s="204"/>
      <c r="Z260" s="204"/>
      <c r="AA260" s="276"/>
      <c r="AB260" s="276"/>
      <c r="AC260" s="285"/>
      <c r="AD260" s="282"/>
      <c r="AE260" s="281"/>
      <c r="AF260" s="286"/>
      <c r="AG260" s="287"/>
      <c r="AH260" s="288"/>
      <c r="AI260" s="289"/>
      <c r="AJ260" s="286"/>
      <c r="AK260" s="286"/>
      <c r="AL260" s="287"/>
      <c r="AM260" s="288"/>
      <c r="AN260" s="292"/>
      <c r="AO260" s="291"/>
      <c r="AP260" s="286"/>
      <c r="AQ260" s="277"/>
      <c r="AR260" s="279"/>
      <c r="AS260" s="277"/>
      <c r="AT260" s="203"/>
      <c r="AU260" s="278"/>
      <c r="AV260" s="278"/>
      <c r="AW260" s="278"/>
    </row>
    <row r="261" spans="1:49" s="290" customFormat="1" x14ac:dyDescent="0.25">
      <c r="A261" s="204"/>
      <c r="B261" s="281"/>
      <c r="C261" s="281"/>
      <c r="D261" s="281"/>
      <c r="E261" s="282"/>
      <c r="F261" s="281"/>
      <c r="G261" s="281"/>
      <c r="H261" s="204"/>
      <c r="I261" s="283"/>
      <c r="J261" s="204"/>
      <c r="K261" s="281"/>
      <c r="L261" s="204"/>
      <c r="M261" s="204"/>
      <c r="N261" s="204"/>
      <c r="O261" s="204"/>
      <c r="P261" s="204"/>
      <c r="Q261" s="204"/>
      <c r="R261" s="204"/>
      <c r="S261" s="204"/>
      <c r="T261" s="204"/>
      <c r="U261" s="204"/>
      <c r="V261" s="204"/>
      <c r="W261" s="204"/>
      <c r="X261" s="284"/>
      <c r="Y261" s="204"/>
      <c r="Z261" s="204"/>
      <c r="AA261" s="276"/>
      <c r="AB261" s="276"/>
      <c r="AC261" s="285"/>
      <c r="AD261" s="282"/>
      <c r="AE261" s="281"/>
      <c r="AF261" s="286"/>
      <c r="AG261" s="287"/>
      <c r="AH261" s="288"/>
      <c r="AI261" s="289"/>
      <c r="AJ261" s="286"/>
      <c r="AK261" s="286"/>
      <c r="AL261" s="287"/>
      <c r="AM261" s="288"/>
      <c r="AN261" s="292"/>
      <c r="AO261" s="291"/>
      <c r="AP261" s="286"/>
      <c r="AQ261" s="277"/>
      <c r="AR261" s="279"/>
      <c r="AS261" s="277"/>
      <c r="AT261" s="203"/>
      <c r="AU261" s="278"/>
      <c r="AV261" s="278"/>
      <c r="AW261" s="278"/>
    </row>
    <row r="262" spans="1:49" s="290" customFormat="1" x14ac:dyDescent="0.25">
      <c r="A262" s="204"/>
      <c r="B262" s="281"/>
      <c r="C262" s="281"/>
      <c r="D262" s="281"/>
      <c r="E262" s="282"/>
      <c r="F262" s="281"/>
      <c r="G262" s="281"/>
      <c r="H262" s="204"/>
      <c r="I262" s="283"/>
      <c r="J262" s="204"/>
      <c r="K262" s="281"/>
      <c r="L262" s="204"/>
      <c r="M262" s="204"/>
      <c r="N262" s="204"/>
      <c r="O262" s="204"/>
      <c r="P262" s="204"/>
      <c r="Q262" s="204"/>
      <c r="R262" s="204"/>
      <c r="S262" s="204"/>
      <c r="T262" s="204"/>
      <c r="U262" s="204"/>
      <c r="V262" s="204"/>
      <c r="W262" s="204"/>
      <c r="X262" s="284"/>
      <c r="Y262" s="204"/>
      <c r="Z262" s="204"/>
      <c r="AA262" s="276"/>
      <c r="AB262" s="276"/>
      <c r="AC262" s="285"/>
      <c r="AD262" s="282"/>
      <c r="AE262" s="281"/>
      <c r="AF262" s="286"/>
      <c r="AG262" s="287"/>
      <c r="AH262" s="288"/>
      <c r="AI262" s="289"/>
      <c r="AJ262" s="286"/>
      <c r="AK262" s="287"/>
      <c r="AL262" s="287"/>
      <c r="AM262" s="287"/>
      <c r="AN262" s="287"/>
      <c r="AO262" s="291"/>
      <c r="AP262" s="286"/>
      <c r="AQ262" s="277"/>
      <c r="AR262" s="279"/>
      <c r="AS262" s="277"/>
      <c r="AT262" s="203"/>
      <c r="AU262" s="278"/>
      <c r="AV262" s="278"/>
      <c r="AW262" s="278"/>
    </row>
    <row r="263" spans="1:49" s="290" customFormat="1" x14ac:dyDescent="0.25">
      <c r="A263" s="204"/>
      <c r="B263" s="281"/>
      <c r="C263" s="281"/>
      <c r="D263" s="281"/>
      <c r="E263" s="282"/>
      <c r="F263" s="281"/>
      <c r="G263" s="281"/>
      <c r="H263" s="204"/>
      <c r="I263" s="283"/>
      <c r="J263" s="204"/>
      <c r="K263" s="281"/>
      <c r="L263" s="204"/>
      <c r="M263" s="204"/>
      <c r="N263" s="204"/>
      <c r="O263" s="204"/>
      <c r="P263" s="204"/>
      <c r="Q263" s="204"/>
      <c r="R263" s="204"/>
      <c r="S263" s="204"/>
      <c r="T263" s="204"/>
      <c r="U263" s="204"/>
      <c r="V263" s="204"/>
      <c r="W263" s="204"/>
      <c r="X263" s="284"/>
      <c r="Y263" s="204"/>
      <c r="Z263" s="204"/>
      <c r="AA263" s="276"/>
      <c r="AB263" s="276"/>
      <c r="AC263" s="285"/>
      <c r="AD263" s="282"/>
      <c r="AE263" s="281"/>
      <c r="AF263" s="286"/>
      <c r="AG263" s="287"/>
      <c r="AH263" s="288"/>
      <c r="AI263" s="289"/>
      <c r="AJ263" s="286"/>
      <c r="AK263" s="277"/>
      <c r="AL263" s="277"/>
      <c r="AM263" s="277"/>
      <c r="AN263" s="277"/>
      <c r="AO263" s="291"/>
      <c r="AP263" s="286"/>
      <c r="AQ263" s="277"/>
      <c r="AR263" s="279"/>
      <c r="AS263" s="277"/>
      <c r="AT263" s="203"/>
      <c r="AU263" s="278"/>
      <c r="AV263" s="278"/>
      <c r="AW263" s="278"/>
    </row>
    <row r="264" spans="1:49" s="290" customFormat="1" x14ac:dyDescent="0.25">
      <c r="A264" s="204"/>
      <c r="B264" s="281"/>
      <c r="C264" s="281"/>
      <c r="D264" s="281"/>
      <c r="E264" s="282"/>
      <c r="F264" s="281"/>
      <c r="G264" s="281"/>
      <c r="H264" s="204"/>
      <c r="I264" s="283"/>
      <c r="J264" s="204"/>
      <c r="K264" s="281"/>
      <c r="L264" s="204"/>
      <c r="M264" s="204"/>
      <c r="N264" s="204"/>
      <c r="O264" s="204"/>
      <c r="P264" s="204"/>
      <c r="Q264" s="204"/>
      <c r="R264" s="204"/>
      <c r="S264" s="204"/>
      <c r="T264" s="204"/>
      <c r="U264" s="204"/>
      <c r="V264" s="204"/>
      <c r="W264" s="204"/>
      <c r="X264" s="284"/>
      <c r="Y264" s="204"/>
      <c r="Z264" s="204"/>
      <c r="AA264" s="276"/>
      <c r="AB264" s="276"/>
      <c r="AC264" s="285"/>
      <c r="AD264" s="282"/>
      <c r="AE264" s="281"/>
      <c r="AF264" s="286"/>
      <c r="AG264" s="287"/>
      <c r="AH264" s="288"/>
      <c r="AI264" s="289"/>
      <c r="AJ264" s="286"/>
      <c r="AK264" s="286"/>
      <c r="AL264" s="287"/>
      <c r="AM264" s="288"/>
      <c r="AN264" s="287"/>
      <c r="AO264" s="291"/>
      <c r="AP264" s="286"/>
      <c r="AQ264" s="277"/>
      <c r="AR264" s="279"/>
      <c r="AS264" s="277"/>
      <c r="AT264" s="203"/>
      <c r="AU264" s="278"/>
      <c r="AV264" s="278"/>
      <c r="AW264" s="278"/>
    </row>
    <row r="265" spans="1:49" s="290" customFormat="1" x14ac:dyDescent="0.25">
      <c r="A265" s="204"/>
      <c r="B265" s="281"/>
      <c r="C265" s="281"/>
      <c r="D265" s="281"/>
      <c r="E265" s="282"/>
      <c r="F265" s="281"/>
      <c r="G265" s="281"/>
      <c r="H265" s="204"/>
      <c r="I265" s="283"/>
      <c r="J265" s="204"/>
      <c r="K265" s="281"/>
      <c r="L265" s="204"/>
      <c r="M265" s="204"/>
      <c r="N265" s="204"/>
      <c r="O265" s="204"/>
      <c r="P265" s="204"/>
      <c r="Q265" s="204"/>
      <c r="R265" s="204"/>
      <c r="S265" s="204"/>
      <c r="T265" s="204"/>
      <c r="U265" s="204"/>
      <c r="V265" s="204"/>
      <c r="W265" s="204"/>
      <c r="X265" s="284"/>
      <c r="Y265" s="204"/>
      <c r="Z265" s="204"/>
      <c r="AA265" s="276"/>
      <c r="AB265" s="276"/>
      <c r="AC265" s="285"/>
      <c r="AD265" s="282"/>
      <c r="AE265" s="281"/>
      <c r="AF265" s="286"/>
      <c r="AG265" s="287"/>
      <c r="AH265" s="288"/>
      <c r="AI265" s="289"/>
      <c r="AJ265" s="286"/>
      <c r="AK265" s="277"/>
      <c r="AL265" s="277"/>
      <c r="AM265" s="277"/>
      <c r="AN265" s="277"/>
      <c r="AO265" s="291"/>
      <c r="AP265" s="286"/>
      <c r="AQ265" s="277"/>
      <c r="AR265" s="279"/>
      <c r="AS265" s="277"/>
      <c r="AT265" s="203"/>
      <c r="AU265" s="278"/>
      <c r="AV265" s="278"/>
      <c r="AW265" s="278"/>
    </row>
    <row r="266" spans="1:49" s="290" customFormat="1" x14ac:dyDescent="0.25">
      <c r="A266" s="204"/>
      <c r="B266" s="281"/>
      <c r="C266" s="281"/>
      <c r="D266" s="281"/>
      <c r="E266" s="282"/>
      <c r="F266" s="281"/>
      <c r="G266" s="281"/>
      <c r="H266" s="204"/>
      <c r="I266" s="283"/>
      <c r="J266" s="204"/>
      <c r="K266" s="281"/>
      <c r="L266" s="204"/>
      <c r="M266" s="204"/>
      <c r="N266" s="204"/>
      <c r="O266" s="204"/>
      <c r="P266" s="204"/>
      <c r="Q266" s="204"/>
      <c r="R266" s="204"/>
      <c r="S266" s="204"/>
      <c r="T266" s="204"/>
      <c r="U266" s="204"/>
      <c r="V266" s="204"/>
      <c r="W266" s="204"/>
      <c r="X266" s="284"/>
      <c r="Y266" s="204"/>
      <c r="Z266" s="204"/>
      <c r="AA266" s="276"/>
      <c r="AB266" s="276"/>
      <c r="AC266" s="285"/>
      <c r="AD266" s="282"/>
      <c r="AE266" s="281"/>
      <c r="AF266" s="286"/>
      <c r="AG266" s="287"/>
      <c r="AH266" s="288"/>
      <c r="AI266" s="289"/>
      <c r="AJ266" s="286"/>
      <c r="AK266" s="286"/>
      <c r="AL266" s="287"/>
      <c r="AM266" s="288"/>
      <c r="AN266" s="287"/>
      <c r="AO266" s="291"/>
      <c r="AP266" s="286"/>
      <c r="AQ266" s="277"/>
      <c r="AR266" s="279"/>
      <c r="AS266" s="277"/>
      <c r="AT266" s="203"/>
      <c r="AU266" s="278"/>
      <c r="AV266" s="278"/>
      <c r="AW266" s="278"/>
    </row>
    <row r="267" spans="1:49" s="290" customFormat="1" x14ac:dyDescent="0.25">
      <c r="A267" s="204"/>
      <c r="B267" s="281"/>
      <c r="C267" s="281"/>
      <c r="D267" s="281"/>
      <c r="E267" s="282"/>
      <c r="F267" s="281"/>
      <c r="G267" s="281"/>
      <c r="H267" s="204"/>
      <c r="I267" s="283"/>
      <c r="J267" s="204"/>
      <c r="K267" s="281"/>
      <c r="L267" s="204"/>
      <c r="M267" s="204"/>
      <c r="N267" s="204"/>
      <c r="O267" s="204"/>
      <c r="P267" s="204"/>
      <c r="Q267" s="204"/>
      <c r="R267" s="204"/>
      <c r="S267" s="204"/>
      <c r="T267" s="204"/>
      <c r="U267" s="204"/>
      <c r="V267" s="204"/>
      <c r="W267" s="204"/>
      <c r="X267" s="284"/>
      <c r="Y267" s="204"/>
      <c r="Z267" s="204"/>
      <c r="AA267" s="276"/>
      <c r="AB267" s="276"/>
      <c r="AC267" s="285"/>
      <c r="AD267" s="282"/>
      <c r="AE267" s="281"/>
      <c r="AF267" s="286"/>
      <c r="AG267" s="287"/>
      <c r="AH267" s="288"/>
      <c r="AI267" s="289"/>
      <c r="AJ267" s="286"/>
      <c r="AK267" s="286"/>
      <c r="AL267" s="286"/>
      <c r="AM267" s="286"/>
      <c r="AN267" s="286"/>
      <c r="AO267" s="291"/>
      <c r="AP267" s="286"/>
      <c r="AQ267" s="277"/>
      <c r="AR267" s="279"/>
      <c r="AS267" s="277"/>
      <c r="AT267" s="203"/>
      <c r="AU267" s="278"/>
      <c r="AV267" s="278"/>
      <c r="AW267" s="278"/>
    </row>
    <row r="268" spans="1:49" s="290" customFormat="1" x14ac:dyDescent="0.25">
      <c r="A268" s="204"/>
      <c r="B268" s="281"/>
      <c r="C268" s="281"/>
      <c r="D268" s="281"/>
      <c r="E268" s="282"/>
      <c r="F268" s="281"/>
      <c r="G268" s="281"/>
      <c r="H268" s="204"/>
      <c r="I268" s="283"/>
      <c r="J268" s="204"/>
      <c r="K268" s="281"/>
      <c r="L268" s="204"/>
      <c r="M268" s="204"/>
      <c r="N268" s="204"/>
      <c r="O268" s="204"/>
      <c r="P268" s="204"/>
      <c r="Q268" s="204"/>
      <c r="R268" s="204"/>
      <c r="S268" s="204"/>
      <c r="T268" s="204"/>
      <c r="U268" s="204"/>
      <c r="V268" s="204"/>
      <c r="W268" s="204"/>
      <c r="X268" s="284"/>
      <c r="Y268" s="204"/>
      <c r="Z268" s="204"/>
      <c r="AA268" s="276"/>
      <c r="AB268" s="276"/>
      <c r="AC268" s="285"/>
      <c r="AD268" s="282"/>
      <c r="AE268" s="281"/>
      <c r="AF268" s="286"/>
      <c r="AG268" s="287"/>
      <c r="AH268" s="288"/>
      <c r="AI268" s="289"/>
      <c r="AJ268" s="286"/>
      <c r="AK268" s="286"/>
      <c r="AL268" s="287"/>
      <c r="AM268" s="288"/>
      <c r="AN268" s="287"/>
      <c r="AO268" s="291"/>
      <c r="AP268" s="286"/>
      <c r="AQ268" s="277"/>
      <c r="AR268" s="279"/>
      <c r="AS268" s="277"/>
      <c r="AT268" s="203"/>
      <c r="AU268" s="278"/>
      <c r="AV268" s="278"/>
      <c r="AW268" s="278"/>
    </row>
    <row r="269" spans="1:49" s="290" customFormat="1" x14ac:dyDescent="0.25">
      <c r="A269" s="204"/>
      <c r="B269" s="281"/>
      <c r="C269" s="281"/>
      <c r="D269" s="281"/>
      <c r="E269" s="282"/>
      <c r="F269" s="281"/>
      <c r="G269" s="281"/>
      <c r="H269" s="204"/>
      <c r="I269" s="283"/>
      <c r="J269" s="204"/>
      <c r="K269" s="281"/>
      <c r="L269" s="204"/>
      <c r="M269" s="204"/>
      <c r="N269" s="204"/>
      <c r="O269" s="204"/>
      <c r="P269" s="204"/>
      <c r="Q269" s="204"/>
      <c r="R269" s="204"/>
      <c r="S269" s="204"/>
      <c r="T269" s="204"/>
      <c r="U269" s="204"/>
      <c r="V269" s="204"/>
      <c r="W269" s="204"/>
      <c r="X269" s="284"/>
      <c r="Y269" s="204"/>
      <c r="Z269" s="204"/>
      <c r="AA269" s="276"/>
      <c r="AB269" s="276"/>
      <c r="AC269" s="285"/>
      <c r="AD269" s="282"/>
      <c r="AE269" s="281"/>
      <c r="AF269" s="286"/>
      <c r="AG269" s="287"/>
      <c r="AH269" s="288"/>
      <c r="AI269" s="289"/>
      <c r="AJ269" s="286"/>
      <c r="AK269" s="286"/>
      <c r="AL269" s="287"/>
      <c r="AM269" s="288"/>
      <c r="AN269" s="287"/>
      <c r="AO269" s="291"/>
      <c r="AP269" s="286"/>
      <c r="AQ269" s="277"/>
      <c r="AR269" s="279"/>
      <c r="AS269" s="277"/>
      <c r="AT269" s="203"/>
      <c r="AU269" s="278"/>
      <c r="AV269" s="278"/>
      <c r="AW269" s="278"/>
    </row>
    <row r="270" spans="1:49" s="290" customFormat="1" x14ac:dyDescent="0.25">
      <c r="A270" s="204"/>
      <c r="B270" s="281"/>
      <c r="C270" s="281"/>
      <c r="D270" s="281"/>
      <c r="E270" s="282"/>
      <c r="F270" s="281"/>
      <c r="G270" s="281"/>
      <c r="H270" s="204"/>
      <c r="I270" s="283"/>
      <c r="J270" s="204"/>
      <c r="K270" s="281"/>
      <c r="L270" s="204"/>
      <c r="M270" s="204"/>
      <c r="N270" s="204"/>
      <c r="O270" s="204"/>
      <c r="P270" s="204"/>
      <c r="Q270" s="204"/>
      <c r="R270" s="204"/>
      <c r="S270" s="204"/>
      <c r="T270" s="204"/>
      <c r="U270" s="204"/>
      <c r="V270" s="204"/>
      <c r="W270" s="204"/>
      <c r="X270" s="284"/>
      <c r="Y270" s="204"/>
      <c r="Z270" s="204"/>
      <c r="AA270" s="276"/>
      <c r="AB270" s="276"/>
      <c r="AC270" s="285"/>
      <c r="AD270" s="282"/>
      <c r="AE270" s="281"/>
      <c r="AF270" s="286"/>
      <c r="AG270" s="287"/>
      <c r="AH270" s="288"/>
      <c r="AI270" s="289"/>
      <c r="AJ270" s="286"/>
      <c r="AK270" s="286"/>
      <c r="AL270" s="287"/>
      <c r="AM270" s="288"/>
      <c r="AN270" s="287"/>
      <c r="AO270" s="291"/>
      <c r="AP270" s="286"/>
      <c r="AQ270" s="277"/>
      <c r="AR270" s="279"/>
      <c r="AS270" s="277"/>
      <c r="AT270" s="203"/>
      <c r="AU270" s="278"/>
      <c r="AV270" s="278"/>
      <c r="AW270" s="278"/>
    </row>
    <row r="271" spans="1:49" s="290" customFormat="1" x14ac:dyDescent="0.25">
      <c r="A271" s="204"/>
      <c r="B271" s="281"/>
      <c r="C271" s="281"/>
      <c r="D271" s="281"/>
      <c r="E271" s="282"/>
      <c r="F271" s="281"/>
      <c r="G271" s="281"/>
      <c r="H271" s="204"/>
      <c r="I271" s="283"/>
      <c r="J271" s="204"/>
      <c r="K271" s="281"/>
      <c r="L271" s="204"/>
      <c r="M271" s="204"/>
      <c r="N271" s="204"/>
      <c r="O271" s="204"/>
      <c r="P271" s="204"/>
      <c r="Q271" s="204"/>
      <c r="R271" s="204"/>
      <c r="S271" s="204"/>
      <c r="T271" s="204"/>
      <c r="U271" s="204"/>
      <c r="V271" s="204"/>
      <c r="W271" s="204"/>
      <c r="X271" s="284"/>
      <c r="Y271" s="204"/>
      <c r="Z271" s="204"/>
      <c r="AA271" s="276"/>
      <c r="AB271" s="276"/>
      <c r="AC271" s="285"/>
      <c r="AD271" s="282"/>
      <c r="AE271" s="281"/>
      <c r="AF271" s="286"/>
      <c r="AG271" s="287"/>
      <c r="AH271" s="288"/>
      <c r="AI271" s="289"/>
      <c r="AJ271" s="286"/>
      <c r="AK271" s="286"/>
      <c r="AL271" s="287"/>
      <c r="AM271" s="288"/>
      <c r="AN271" s="287"/>
      <c r="AO271" s="291"/>
      <c r="AP271" s="286"/>
      <c r="AQ271" s="277"/>
      <c r="AR271" s="279"/>
      <c r="AS271" s="277"/>
      <c r="AT271" s="203"/>
      <c r="AU271" s="278"/>
      <c r="AV271" s="278"/>
      <c r="AW271" s="278"/>
    </row>
    <row r="272" spans="1:49" s="290" customFormat="1" x14ac:dyDescent="0.25">
      <c r="A272" s="204"/>
      <c r="B272" s="281"/>
      <c r="C272" s="281"/>
      <c r="D272" s="281"/>
      <c r="E272" s="282"/>
      <c r="F272" s="281"/>
      <c r="G272" s="281"/>
      <c r="H272" s="204"/>
      <c r="I272" s="283"/>
      <c r="J272" s="204"/>
      <c r="K272" s="281"/>
      <c r="L272" s="204"/>
      <c r="M272" s="204"/>
      <c r="N272" s="204"/>
      <c r="O272" s="204"/>
      <c r="P272" s="204"/>
      <c r="Q272" s="204"/>
      <c r="R272" s="204"/>
      <c r="S272" s="204"/>
      <c r="T272" s="204"/>
      <c r="U272" s="204"/>
      <c r="V272" s="204"/>
      <c r="W272" s="204"/>
      <c r="X272" s="284"/>
      <c r="Y272" s="204"/>
      <c r="Z272" s="204"/>
      <c r="AA272" s="276"/>
      <c r="AB272" s="276"/>
      <c r="AC272" s="285"/>
      <c r="AD272" s="282"/>
      <c r="AE272" s="281"/>
      <c r="AF272" s="286"/>
      <c r="AG272" s="287"/>
      <c r="AH272" s="288"/>
      <c r="AI272" s="289"/>
      <c r="AJ272" s="286"/>
      <c r="AK272" s="277"/>
      <c r="AL272" s="277"/>
      <c r="AM272" s="277"/>
      <c r="AN272" s="277"/>
      <c r="AO272" s="291"/>
      <c r="AP272" s="286"/>
      <c r="AQ272" s="277"/>
      <c r="AR272" s="279"/>
      <c r="AS272" s="277"/>
      <c r="AT272" s="203"/>
      <c r="AU272" s="278"/>
      <c r="AV272" s="278"/>
      <c r="AW272" s="278"/>
    </row>
    <row r="273" spans="1:49" s="290" customFormat="1" x14ac:dyDescent="0.25">
      <c r="A273" s="204"/>
      <c r="B273" s="281"/>
      <c r="C273" s="281"/>
      <c r="D273" s="281"/>
      <c r="E273" s="282"/>
      <c r="F273" s="281"/>
      <c r="G273" s="281"/>
      <c r="H273" s="204"/>
      <c r="I273" s="283"/>
      <c r="J273" s="204"/>
      <c r="K273" s="281"/>
      <c r="L273" s="204"/>
      <c r="M273" s="204"/>
      <c r="N273" s="204"/>
      <c r="O273" s="204"/>
      <c r="P273" s="204"/>
      <c r="Q273" s="204"/>
      <c r="R273" s="204"/>
      <c r="S273" s="204"/>
      <c r="T273" s="204"/>
      <c r="U273" s="204"/>
      <c r="V273" s="204"/>
      <c r="W273" s="204"/>
      <c r="X273" s="284"/>
      <c r="Y273" s="204"/>
      <c r="Z273" s="204"/>
      <c r="AA273" s="276"/>
      <c r="AB273" s="276"/>
      <c r="AC273" s="285"/>
      <c r="AD273" s="282"/>
      <c r="AE273" s="281"/>
      <c r="AF273" s="286"/>
      <c r="AG273" s="287"/>
      <c r="AH273" s="288"/>
      <c r="AI273" s="289"/>
      <c r="AJ273" s="286"/>
      <c r="AK273" s="286"/>
      <c r="AL273" s="286"/>
      <c r="AM273" s="286"/>
      <c r="AN273" s="286"/>
      <c r="AO273" s="291"/>
      <c r="AP273" s="286"/>
      <c r="AQ273" s="277"/>
      <c r="AR273" s="279"/>
      <c r="AS273" s="277"/>
      <c r="AT273" s="203"/>
      <c r="AU273" s="278"/>
      <c r="AV273" s="278"/>
      <c r="AW273" s="278"/>
    </row>
    <row r="274" spans="1:49" s="290" customFormat="1" x14ac:dyDescent="0.25">
      <c r="A274" s="204"/>
      <c r="B274" s="281"/>
      <c r="C274" s="281"/>
      <c r="D274" s="281"/>
      <c r="E274" s="282"/>
      <c r="F274" s="281"/>
      <c r="G274" s="281"/>
      <c r="H274" s="204"/>
      <c r="I274" s="283"/>
      <c r="J274" s="204"/>
      <c r="K274" s="281"/>
      <c r="L274" s="204"/>
      <c r="M274" s="204"/>
      <c r="N274" s="204"/>
      <c r="O274" s="204"/>
      <c r="P274" s="204"/>
      <c r="Q274" s="204"/>
      <c r="R274" s="204"/>
      <c r="S274" s="204"/>
      <c r="T274" s="204"/>
      <c r="U274" s="204"/>
      <c r="V274" s="204"/>
      <c r="W274" s="204"/>
      <c r="X274" s="284"/>
      <c r="Y274" s="204"/>
      <c r="Z274" s="204"/>
      <c r="AA274" s="276"/>
      <c r="AB274" s="276"/>
      <c r="AC274" s="285"/>
      <c r="AD274" s="282"/>
      <c r="AE274" s="281"/>
      <c r="AF274" s="286"/>
      <c r="AG274" s="287"/>
      <c r="AH274" s="288"/>
      <c r="AI274" s="289"/>
      <c r="AJ274" s="286"/>
      <c r="AK274" s="286"/>
      <c r="AL274" s="287"/>
      <c r="AM274" s="288"/>
      <c r="AN274" s="287"/>
      <c r="AO274" s="291"/>
      <c r="AP274" s="286"/>
      <c r="AQ274" s="277"/>
      <c r="AR274" s="279"/>
      <c r="AS274" s="277"/>
      <c r="AT274" s="203"/>
      <c r="AU274" s="278"/>
      <c r="AV274" s="278"/>
      <c r="AW274" s="278"/>
    </row>
    <row r="275" spans="1:49" s="290" customFormat="1" x14ac:dyDescent="0.25">
      <c r="A275" s="204"/>
      <c r="B275" s="281"/>
      <c r="C275" s="281"/>
      <c r="D275" s="281"/>
      <c r="E275" s="282"/>
      <c r="F275" s="281"/>
      <c r="G275" s="281"/>
      <c r="H275" s="204"/>
      <c r="I275" s="283"/>
      <c r="J275" s="204"/>
      <c r="K275" s="281"/>
      <c r="L275" s="204"/>
      <c r="M275" s="204"/>
      <c r="N275" s="204"/>
      <c r="O275" s="204"/>
      <c r="P275" s="204"/>
      <c r="Q275" s="204"/>
      <c r="R275" s="204"/>
      <c r="S275" s="204"/>
      <c r="T275" s="204"/>
      <c r="U275" s="204"/>
      <c r="V275" s="204"/>
      <c r="W275" s="204"/>
      <c r="X275" s="284"/>
      <c r="Y275" s="204"/>
      <c r="Z275" s="204"/>
      <c r="AA275" s="276"/>
      <c r="AB275" s="276"/>
      <c r="AC275" s="285"/>
      <c r="AD275" s="282"/>
      <c r="AE275" s="281"/>
      <c r="AF275" s="286"/>
      <c r="AG275" s="287"/>
      <c r="AH275" s="288"/>
      <c r="AI275" s="289"/>
      <c r="AJ275" s="286"/>
      <c r="AK275" s="286"/>
      <c r="AL275" s="287"/>
      <c r="AM275" s="288"/>
      <c r="AN275" s="287"/>
      <c r="AO275" s="291"/>
      <c r="AP275" s="286"/>
      <c r="AQ275" s="277"/>
      <c r="AR275" s="279"/>
      <c r="AS275" s="277"/>
      <c r="AT275" s="203"/>
      <c r="AU275" s="278"/>
      <c r="AV275" s="278"/>
      <c r="AW275" s="278"/>
    </row>
    <row r="276" spans="1:49" s="290" customFormat="1" x14ac:dyDescent="0.25">
      <c r="A276" s="204"/>
      <c r="B276" s="281"/>
      <c r="C276" s="281"/>
      <c r="D276" s="281"/>
      <c r="E276" s="282"/>
      <c r="F276" s="281"/>
      <c r="G276" s="281"/>
      <c r="H276" s="204"/>
      <c r="I276" s="283"/>
      <c r="J276" s="204"/>
      <c r="K276" s="281"/>
      <c r="L276" s="204"/>
      <c r="M276" s="204"/>
      <c r="N276" s="204"/>
      <c r="O276" s="204"/>
      <c r="P276" s="204"/>
      <c r="Q276" s="204"/>
      <c r="R276" s="204"/>
      <c r="S276" s="204"/>
      <c r="T276" s="204"/>
      <c r="U276" s="204"/>
      <c r="V276" s="204"/>
      <c r="W276" s="204"/>
      <c r="X276" s="284"/>
      <c r="Y276" s="204"/>
      <c r="Z276" s="204"/>
      <c r="AA276" s="276"/>
      <c r="AB276" s="276"/>
      <c r="AC276" s="285"/>
      <c r="AD276" s="282"/>
      <c r="AE276" s="281"/>
      <c r="AF276" s="286"/>
      <c r="AG276" s="287"/>
      <c r="AH276" s="288"/>
      <c r="AI276" s="289"/>
      <c r="AJ276" s="286"/>
      <c r="AK276" s="286"/>
      <c r="AL276" s="287"/>
      <c r="AM276" s="288"/>
      <c r="AN276" s="287"/>
      <c r="AO276" s="291"/>
      <c r="AP276" s="286"/>
      <c r="AQ276" s="277"/>
      <c r="AR276" s="279"/>
      <c r="AS276" s="277"/>
      <c r="AT276" s="203"/>
      <c r="AU276" s="278"/>
      <c r="AV276" s="278"/>
      <c r="AW276" s="278"/>
    </row>
    <row r="277" spans="1:49" s="290" customFormat="1" x14ac:dyDescent="0.25">
      <c r="A277" s="204"/>
      <c r="B277" s="281"/>
      <c r="C277" s="281"/>
      <c r="D277" s="281"/>
      <c r="E277" s="282"/>
      <c r="F277" s="281"/>
      <c r="G277" s="281"/>
      <c r="H277" s="204"/>
      <c r="I277" s="283"/>
      <c r="J277" s="204"/>
      <c r="K277" s="281"/>
      <c r="L277" s="204"/>
      <c r="M277" s="204"/>
      <c r="N277" s="204"/>
      <c r="O277" s="204"/>
      <c r="P277" s="204"/>
      <c r="Q277" s="204"/>
      <c r="R277" s="204"/>
      <c r="S277" s="204"/>
      <c r="T277" s="204"/>
      <c r="U277" s="204"/>
      <c r="V277" s="204"/>
      <c r="W277" s="204"/>
      <c r="X277" s="284"/>
      <c r="Y277" s="204"/>
      <c r="Z277" s="204"/>
      <c r="AA277" s="276"/>
      <c r="AB277" s="276"/>
      <c r="AC277" s="285"/>
      <c r="AD277" s="282"/>
      <c r="AE277" s="281"/>
      <c r="AF277" s="286"/>
      <c r="AG277" s="287"/>
      <c r="AH277" s="288"/>
      <c r="AI277" s="289"/>
      <c r="AJ277" s="286"/>
      <c r="AK277" s="286"/>
      <c r="AL277" s="287"/>
      <c r="AM277" s="288"/>
      <c r="AN277" s="287"/>
      <c r="AO277" s="291"/>
      <c r="AP277" s="286"/>
      <c r="AQ277" s="277"/>
      <c r="AR277" s="279"/>
      <c r="AS277" s="277"/>
      <c r="AT277" s="203"/>
      <c r="AU277" s="278"/>
      <c r="AV277" s="278"/>
      <c r="AW277" s="278"/>
    </row>
    <row r="278" spans="1:49" s="290" customFormat="1" x14ac:dyDescent="0.25">
      <c r="A278" s="204"/>
      <c r="B278" s="281"/>
      <c r="C278" s="281"/>
      <c r="D278" s="281"/>
      <c r="E278" s="282"/>
      <c r="F278" s="281"/>
      <c r="G278" s="281"/>
      <c r="H278" s="204"/>
      <c r="I278" s="283"/>
      <c r="J278" s="204"/>
      <c r="K278" s="281"/>
      <c r="L278" s="204"/>
      <c r="M278" s="204"/>
      <c r="N278" s="204"/>
      <c r="O278" s="204"/>
      <c r="P278" s="204"/>
      <c r="Q278" s="204"/>
      <c r="R278" s="204"/>
      <c r="S278" s="204"/>
      <c r="T278" s="204"/>
      <c r="U278" s="204"/>
      <c r="V278" s="204"/>
      <c r="W278" s="204"/>
      <c r="X278" s="284"/>
      <c r="Y278" s="204"/>
      <c r="Z278" s="204"/>
      <c r="AA278" s="276"/>
      <c r="AB278" s="276"/>
      <c r="AC278" s="285"/>
      <c r="AD278" s="282"/>
      <c r="AE278" s="281"/>
      <c r="AF278" s="286"/>
      <c r="AG278" s="287"/>
      <c r="AH278" s="288"/>
      <c r="AI278" s="289"/>
      <c r="AJ278" s="286"/>
      <c r="AK278" s="286"/>
      <c r="AL278" s="287"/>
      <c r="AM278" s="288"/>
      <c r="AN278" s="287"/>
      <c r="AO278" s="291"/>
      <c r="AP278" s="286"/>
      <c r="AQ278" s="277"/>
      <c r="AR278" s="279"/>
      <c r="AS278" s="277"/>
      <c r="AT278" s="203"/>
      <c r="AU278" s="278"/>
      <c r="AV278" s="278"/>
      <c r="AW278" s="278"/>
    </row>
    <row r="279" spans="1:49" s="290" customFormat="1" x14ac:dyDescent="0.25">
      <c r="A279" s="204"/>
      <c r="B279" s="281"/>
      <c r="C279" s="281"/>
      <c r="D279" s="281"/>
      <c r="E279" s="282"/>
      <c r="F279" s="281"/>
      <c r="G279" s="281"/>
      <c r="H279" s="204"/>
      <c r="I279" s="283"/>
      <c r="J279" s="204"/>
      <c r="K279" s="281"/>
      <c r="L279" s="204"/>
      <c r="M279" s="204"/>
      <c r="N279" s="204"/>
      <c r="O279" s="204"/>
      <c r="P279" s="204"/>
      <c r="Q279" s="204"/>
      <c r="R279" s="204"/>
      <c r="S279" s="204"/>
      <c r="T279" s="204"/>
      <c r="U279" s="204"/>
      <c r="V279" s="204"/>
      <c r="W279" s="204"/>
      <c r="X279" s="284"/>
      <c r="Y279" s="204"/>
      <c r="Z279" s="204"/>
      <c r="AA279" s="276"/>
      <c r="AB279" s="276"/>
      <c r="AC279" s="285"/>
      <c r="AD279" s="282"/>
      <c r="AE279" s="281"/>
      <c r="AF279" s="286"/>
      <c r="AG279" s="287"/>
      <c r="AH279" s="288"/>
      <c r="AI279" s="289"/>
      <c r="AJ279" s="286"/>
      <c r="AK279" s="286"/>
      <c r="AL279" s="287"/>
      <c r="AM279" s="288"/>
      <c r="AN279" s="287"/>
      <c r="AO279" s="291"/>
      <c r="AP279" s="286"/>
      <c r="AQ279" s="277"/>
      <c r="AR279" s="279"/>
      <c r="AS279" s="277"/>
      <c r="AT279" s="203"/>
      <c r="AU279" s="278"/>
      <c r="AV279" s="278"/>
      <c r="AW279" s="278"/>
    </row>
    <row r="280" spans="1:49" s="290" customFormat="1" x14ac:dyDescent="0.25">
      <c r="A280" s="204"/>
      <c r="B280" s="281"/>
      <c r="C280" s="281"/>
      <c r="D280" s="281"/>
      <c r="E280" s="282"/>
      <c r="F280" s="281"/>
      <c r="G280" s="281"/>
      <c r="H280" s="204"/>
      <c r="I280" s="283"/>
      <c r="J280" s="204"/>
      <c r="K280" s="281"/>
      <c r="L280" s="204"/>
      <c r="M280" s="204"/>
      <c r="N280" s="204"/>
      <c r="O280" s="204"/>
      <c r="P280" s="204"/>
      <c r="Q280" s="204"/>
      <c r="R280" s="204"/>
      <c r="S280" s="204"/>
      <c r="T280" s="204"/>
      <c r="U280" s="204"/>
      <c r="V280" s="204"/>
      <c r="W280" s="204"/>
      <c r="X280" s="284"/>
      <c r="Y280" s="204"/>
      <c r="Z280" s="204"/>
      <c r="AA280" s="276"/>
      <c r="AB280" s="276"/>
      <c r="AC280" s="285"/>
      <c r="AD280" s="282"/>
      <c r="AE280" s="281"/>
      <c r="AF280" s="286"/>
      <c r="AG280" s="287"/>
      <c r="AH280" s="288"/>
      <c r="AI280" s="289"/>
      <c r="AJ280" s="286"/>
      <c r="AK280" s="286"/>
      <c r="AL280" s="287"/>
      <c r="AM280" s="288"/>
      <c r="AN280" s="287"/>
      <c r="AO280" s="291"/>
      <c r="AP280" s="286"/>
      <c r="AQ280" s="277"/>
      <c r="AR280" s="279"/>
      <c r="AS280" s="277"/>
      <c r="AT280" s="203"/>
      <c r="AU280" s="278"/>
      <c r="AV280" s="278"/>
      <c r="AW280" s="278"/>
    </row>
    <row r="281" spans="1:49" s="290" customFormat="1" x14ac:dyDescent="0.25">
      <c r="A281" s="204"/>
      <c r="B281" s="281"/>
      <c r="C281" s="281"/>
      <c r="D281" s="281"/>
      <c r="E281" s="282"/>
      <c r="F281" s="281"/>
      <c r="G281" s="281"/>
      <c r="H281" s="204"/>
      <c r="I281" s="283"/>
      <c r="J281" s="204"/>
      <c r="K281" s="281"/>
      <c r="L281" s="204"/>
      <c r="M281" s="204"/>
      <c r="N281" s="204"/>
      <c r="O281" s="204"/>
      <c r="P281" s="204"/>
      <c r="Q281" s="204"/>
      <c r="R281" s="204"/>
      <c r="S281" s="204"/>
      <c r="T281" s="204"/>
      <c r="U281" s="204"/>
      <c r="V281" s="204"/>
      <c r="W281" s="204"/>
      <c r="X281" s="284"/>
      <c r="Y281" s="204"/>
      <c r="Z281" s="204"/>
      <c r="AA281" s="276"/>
      <c r="AB281" s="276"/>
      <c r="AC281" s="285"/>
      <c r="AD281" s="282"/>
      <c r="AE281" s="281"/>
      <c r="AF281" s="286"/>
      <c r="AG281" s="287"/>
      <c r="AH281" s="288"/>
      <c r="AI281" s="289"/>
      <c r="AJ281" s="286"/>
      <c r="AK281" s="286"/>
      <c r="AL281" s="287"/>
      <c r="AM281" s="288"/>
      <c r="AN281" s="287"/>
      <c r="AO281" s="291"/>
      <c r="AP281" s="286"/>
      <c r="AQ281" s="277"/>
      <c r="AR281" s="279"/>
      <c r="AS281" s="277"/>
      <c r="AT281" s="203"/>
      <c r="AU281" s="278"/>
      <c r="AV281" s="278"/>
      <c r="AW281" s="278"/>
    </row>
    <row r="282" spans="1:49" s="290" customFormat="1" x14ac:dyDescent="0.25">
      <c r="A282" s="204"/>
      <c r="B282" s="281"/>
      <c r="C282" s="281"/>
      <c r="D282" s="281"/>
      <c r="E282" s="282"/>
      <c r="F282" s="281"/>
      <c r="G282" s="281"/>
      <c r="H282" s="204"/>
      <c r="I282" s="283"/>
      <c r="J282" s="204"/>
      <c r="K282" s="281"/>
      <c r="L282" s="204"/>
      <c r="M282" s="204"/>
      <c r="N282" s="204"/>
      <c r="O282" s="204"/>
      <c r="P282" s="204"/>
      <c r="Q282" s="204"/>
      <c r="R282" s="204"/>
      <c r="S282" s="204"/>
      <c r="T282" s="204"/>
      <c r="U282" s="204"/>
      <c r="V282" s="204"/>
      <c r="W282" s="204"/>
      <c r="X282" s="284"/>
      <c r="Y282" s="204"/>
      <c r="Z282" s="204"/>
      <c r="AA282" s="276"/>
      <c r="AB282" s="276"/>
      <c r="AC282" s="285"/>
      <c r="AD282" s="282"/>
      <c r="AE282" s="281"/>
      <c r="AF282" s="286"/>
      <c r="AG282" s="287"/>
      <c r="AH282" s="288"/>
      <c r="AI282" s="289"/>
      <c r="AJ282" s="286"/>
      <c r="AK282" s="286"/>
      <c r="AL282" s="287"/>
      <c r="AM282" s="288"/>
      <c r="AN282" s="287"/>
      <c r="AO282" s="291"/>
      <c r="AP282" s="286"/>
      <c r="AQ282" s="277"/>
      <c r="AR282" s="279"/>
      <c r="AS282" s="277"/>
      <c r="AT282" s="203"/>
      <c r="AU282" s="278"/>
      <c r="AV282" s="278"/>
      <c r="AW282" s="278"/>
    </row>
    <row r="283" spans="1:49" s="290" customFormat="1" x14ac:dyDescent="0.25">
      <c r="A283" s="204"/>
      <c r="B283" s="281"/>
      <c r="C283" s="281"/>
      <c r="D283" s="281"/>
      <c r="E283" s="282"/>
      <c r="F283" s="281"/>
      <c r="G283" s="281"/>
      <c r="H283" s="204"/>
      <c r="I283" s="283"/>
      <c r="J283" s="204"/>
      <c r="K283" s="281"/>
      <c r="L283" s="204"/>
      <c r="M283" s="204"/>
      <c r="N283" s="204"/>
      <c r="O283" s="204"/>
      <c r="P283" s="204"/>
      <c r="Q283" s="204"/>
      <c r="R283" s="204"/>
      <c r="S283" s="204"/>
      <c r="T283" s="204"/>
      <c r="U283" s="204"/>
      <c r="V283" s="204"/>
      <c r="W283" s="204"/>
      <c r="X283" s="284"/>
      <c r="Y283" s="204"/>
      <c r="Z283" s="204"/>
      <c r="AA283" s="276"/>
      <c r="AB283" s="276"/>
      <c r="AC283" s="285"/>
      <c r="AD283" s="282"/>
      <c r="AE283" s="281"/>
      <c r="AF283" s="286"/>
      <c r="AG283" s="287"/>
      <c r="AH283" s="288"/>
      <c r="AI283" s="289"/>
      <c r="AJ283" s="286"/>
      <c r="AK283" s="286"/>
      <c r="AL283" s="287"/>
      <c r="AM283" s="288"/>
      <c r="AN283" s="287"/>
      <c r="AO283" s="291"/>
      <c r="AP283" s="286"/>
      <c r="AQ283" s="277"/>
      <c r="AR283" s="279"/>
      <c r="AS283" s="277"/>
      <c r="AT283" s="203"/>
      <c r="AU283" s="278"/>
      <c r="AV283" s="278"/>
      <c r="AW283" s="278"/>
    </row>
    <row r="284" spans="1:49" s="290" customFormat="1" x14ac:dyDescent="0.25">
      <c r="A284" s="204"/>
      <c r="B284" s="281"/>
      <c r="C284" s="281"/>
      <c r="D284" s="281"/>
      <c r="E284" s="282"/>
      <c r="F284" s="281"/>
      <c r="G284" s="281"/>
      <c r="H284" s="204"/>
      <c r="I284" s="283"/>
      <c r="J284" s="204"/>
      <c r="K284" s="281"/>
      <c r="L284" s="204"/>
      <c r="M284" s="204"/>
      <c r="N284" s="204"/>
      <c r="O284" s="204"/>
      <c r="P284" s="204"/>
      <c r="Q284" s="204"/>
      <c r="R284" s="204"/>
      <c r="S284" s="204"/>
      <c r="T284" s="204"/>
      <c r="U284" s="204"/>
      <c r="V284" s="204"/>
      <c r="W284" s="204"/>
      <c r="X284" s="284"/>
      <c r="Y284" s="204"/>
      <c r="Z284" s="204"/>
      <c r="AA284" s="276"/>
      <c r="AB284" s="276"/>
      <c r="AC284" s="285"/>
      <c r="AD284" s="282"/>
      <c r="AE284" s="281"/>
      <c r="AF284" s="286"/>
      <c r="AG284" s="287"/>
      <c r="AH284" s="288"/>
      <c r="AI284" s="289"/>
      <c r="AJ284" s="286"/>
      <c r="AK284" s="286"/>
      <c r="AL284" s="287"/>
      <c r="AM284" s="288"/>
      <c r="AN284" s="287"/>
      <c r="AO284" s="291"/>
      <c r="AP284" s="286"/>
      <c r="AQ284" s="277"/>
      <c r="AR284" s="279"/>
      <c r="AS284" s="277"/>
      <c r="AT284" s="203"/>
      <c r="AU284" s="278"/>
      <c r="AV284" s="278"/>
      <c r="AW284" s="278"/>
    </row>
    <row r="285" spans="1:49" s="290" customFormat="1" x14ac:dyDescent="0.25">
      <c r="A285" s="204"/>
      <c r="B285" s="281"/>
      <c r="C285" s="281"/>
      <c r="D285" s="281"/>
      <c r="E285" s="282"/>
      <c r="F285" s="281"/>
      <c r="G285" s="281"/>
      <c r="H285" s="204"/>
      <c r="I285" s="283"/>
      <c r="J285" s="204"/>
      <c r="K285" s="281"/>
      <c r="L285" s="204"/>
      <c r="M285" s="204"/>
      <c r="N285" s="204"/>
      <c r="O285" s="204"/>
      <c r="P285" s="204"/>
      <c r="Q285" s="204"/>
      <c r="R285" s="204"/>
      <c r="S285" s="204"/>
      <c r="T285" s="204"/>
      <c r="U285" s="204"/>
      <c r="V285" s="204"/>
      <c r="W285" s="204"/>
      <c r="X285" s="284"/>
      <c r="Y285" s="204"/>
      <c r="Z285" s="204"/>
      <c r="AA285" s="276"/>
      <c r="AB285" s="276"/>
      <c r="AC285" s="285"/>
      <c r="AD285" s="282"/>
      <c r="AE285" s="281"/>
      <c r="AF285" s="286"/>
      <c r="AG285" s="287"/>
      <c r="AH285" s="288"/>
      <c r="AI285" s="289"/>
      <c r="AJ285" s="286"/>
      <c r="AK285" s="286"/>
      <c r="AL285" s="287"/>
      <c r="AM285" s="288"/>
      <c r="AN285" s="287"/>
      <c r="AO285" s="291"/>
      <c r="AP285" s="286"/>
      <c r="AQ285" s="277"/>
      <c r="AR285" s="279"/>
      <c r="AS285" s="277"/>
      <c r="AT285" s="203"/>
      <c r="AU285" s="278"/>
      <c r="AV285" s="278"/>
      <c r="AW285" s="278"/>
    </row>
    <row r="286" spans="1:49" s="290" customFormat="1" x14ac:dyDescent="0.25">
      <c r="A286" s="204"/>
      <c r="B286" s="281"/>
      <c r="C286" s="281"/>
      <c r="D286" s="281"/>
      <c r="E286" s="282"/>
      <c r="F286" s="281"/>
      <c r="G286" s="281"/>
      <c r="H286" s="204"/>
      <c r="I286" s="283"/>
      <c r="J286" s="204"/>
      <c r="K286" s="281"/>
      <c r="L286" s="204"/>
      <c r="M286" s="204"/>
      <c r="N286" s="204"/>
      <c r="O286" s="204"/>
      <c r="P286" s="204"/>
      <c r="Q286" s="204"/>
      <c r="R286" s="204"/>
      <c r="S286" s="204"/>
      <c r="T286" s="204"/>
      <c r="U286" s="204"/>
      <c r="V286" s="204"/>
      <c r="W286" s="204"/>
      <c r="X286" s="284"/>
      <c r="Y286" s="204"/>
      <c r="Z286" s="204"/>
      <c r="AA286" s="276"/>
      <c r="AB286" s="276"/>
      <c r="AC286" s="285"/>
      <c r="AD286" s="282"/>
      <c r="AE286" s="281"/>
      <c r="AF286" s="286"/>
      <c r="AG286" s="287"/>
      <c r="AH286" s="288"/>
      <c r="AI286" s="289"/>
      <c r="AJ286" s="286"/>
      <c r="AK286" s="286"/>
      <c r="AL286" s="287"/>
      <c r="AM286" s="288"/>
      <c r="AN286" s="287"/>
      <c r="AO286" s="291"/>
      <c r="AP286" s="286"/>
      <c r="AQ286" s="277"/>
      <c r="AR286" s="279"/>
      <c r="AS286" s="277"/>
      <c r="AT286" s="203"/>
      <c r="AU286" s="278"/>
      <c r="AV286" s="278"/>
      <c r="AW286" s="278"/>
    </row>
    <row r="287" spans="1:49" s="290" customFormat="1" x14ac:dyDescent="0.25">
      <c r="A287" s="204"/>
      <c r="B287" s="281"/>
      <c r="C287" s="281"/>
      <c r="D287" s="281"/>
      <c r="E287" s="282"/>
      <c r="F287" s="281"/>
      <c r="G287" s="281"/>
      <c r="H287" s="204"/>
      <c r="I287" s="283"/>
      <c r="J287" s="204"/>
      <c r="K287" s="281"/>
      <c r="L287" s="204"/>
      <c r="M287" s="204"/>
      <c r="N287" s="204"/>
      <c r="O287" s="204"/>
      <c r="P287" s="204"/>
      <c r="Q287" s="204"/>
      <c r="R287" s="204"/>
      <c r="S287" s="204"/>
      <c r="T287" s="204"/>
      <c r="U287" s="204"/>
      <c r="V287" s="204"/>
      <c r="W287" s="204"/>
      <c r="X287" s="284"/>
      <c r="Y287" s="204"/>
      <c r="Z287" s="204"/>
      <c r="AA287" s="276"/>
      <c r="AB287" s="276"/>
      <c r="AC287" s="285"/>
      <c r="AD287" s="282"/>
      <c r="AE287" s="281"/>
      <c r="AF287" s="286"/>
      <c r="AG287" s="287"/>
      <c r="AH287" s="288"/>
      <c r="AI287" s="289"/>
      <c r="AJ287" s="286"/>
      <c r="AK287" s="286"/>
      <c r="AL287" s="287"/>
      <c r="AM287" s="288"/>
      <c r="AN287" s="287"/>
      <c r="AO287" s="291"/>
      <c r="AP287" s="286"/>
      <c r="AQ287" s="277"/>
      <c r="AR287" s="279"/>
      <c r="AS287" s="277"/>
      <c r="AT287" s="203"/>
      <c r="AU287" s="278"/>
      <c r="AV287" s="278"/>
      <c r="AW287" s="278"/>
    </row>
    <row r="288" spans="1:49" s="290" customFormat="1" x14ac:dyDescent="0.25">
      <c r="A288" s="204"/>
      <c r="B288" s="281"/>
      <c r="C288" s="281"/>
      <c r="D288" s="281"/>
      <c r="E288" s="282"/>
      <c r="F288" s="281"/>
      <c r="G288" s="281"/>
      <c r="H288" s="204"/>
      <c r="I288" s="283"/>
      <c r="J288" s="204"/>
      <c r="K288" s="281"/>
      <c r="L288" s="204"/>
      <c r="M288" s="204"/>
      <c r="N288" s="204"/>
      <c r="O288" s="204"/>
      <c r="P288" s="204"/>
      <c r="Q288" s="204"/>
      <c r="R288" s="204"/>
      <c r="S288" s="204"/>
      <c r="T288" s="204"/>
      <c r="U288" s="204"/>
      <c r="V288" s="204"/>
      <c r="W288" s="204"/>
      <c r="X288" s="284"/>
      <c r="Y288" s="204"/>
      <c r="Z288" s="204"/>
      <c r="AA288" s="276"/>
      <c r="AB288" s="276"/>
      <c r="AC288" s="285"/>
      <c r="AD288" s="282"/>
      <c r="AE288" s="281"/>
      <c r="AF288" s="286"/>
      <c r="AG288" s="287"/>
      <c r="AH288" s="288"/>
      <c r="AI288" s="289"/>
      <c r="AJ288" s="286"/>
      <c r="AK288" s="286"/>
      <c r="AL288" s="287"/>
      <c r="AM288" s="288"/>
      <c r="AN288" s="287"/>
      <c r="AO288" s="291"/>
      <c r="AP288" s="286"/>
      <c r="AQ288" s="277"/>
      <c r="AR288" s="279"/>
      <c r="AS288" s="277"/>
      <c r="AT288" s="203"/>
      <c r="AU288" s="278"/>
      <c r="AV288" s="278"/>
      <c r="AW288" s="278"/>
    </row>
    <row r="289" spans="1:49" s="290" customFormat="1" x14ac:dyDescent="0.25">
      <c r="A289" s="204"/>
      <c r="B289" s="281"/>
      <c r="C289" s="281"/>
      <c r="D289" s="281"/>
      <c r="E289" s="282"/>
      <c r="F289" s="281"/>
      <c r="G289" s="281"/>
      <c r="H289" s="204"/>
      <c r="I289" s="283"/>
      <c r="J289" s="204"/>
      <c r="K289" s="281"/>
      <c r="L289" s="204"/>
      <c r="M289" s="204"/>
      <c r="N289" s="204"/>
      <c r="O289" s="204"/>
      <c r="P289" s="204"/>
      <c r="Q289" s="204"/>
      <c r="R289" s="204"/>
      <c r="S289" s="204"/>
      <c r="T289" s="204"/>
      <c r="U289" s="204"/>
      <c r="V289" s="204"/>
      <c r="W289" s="204"/>
      <c r="X289" s="284"/>
      <c r="Y289" s="204"/>
      <c r="Z289" s="204"/>
      <c r="AA289" s="276"/>
      <c r="AB289" s="276"/>
      <c r="AC289" s="285"/>
      <c r="AD289" s="282"/>
      <c r="AE289" s="281"/>
      <c r="AF289" s="286"/>
      <c r="AG289" s="287"/>
      <c r="AH289" s="288"/>
      <c r="AI289" s="289"/>
      <c r="AJ289" s="286"/>
      <c r="AK289" s="286"/>
      <c r="AL289" s="287"/>
      <c r="AM289" s="288"/>
      <c r="AN289" s="287"/>
      <c r="AO289" s="291"/>
      <c r="AP289" s="286"/>
      <c r="AQ289" s="277"/>
      <c r="AR289" s="279"/>
      <c r="AS289" s="277"/>
      <c r="AT289" s="203"/>
      <c r="AU289" s="278"/>
      <c r="AV289" s="278"/>
      <c r="AW289" s="278"/>
    </row>
    <row r="290" spans="1:49" s="290" customFormat="1" x14ac:dyDescent="0.25">
      <c r="A290" s="204"/>
      <c r="B290" s="281"/>
      <c r="C290" s="281"/>
      <c r="D290" s="281"/>
      <c r="E290" s="282"/>
      <c r="F290" s="281"/>
      <c r="G290" s="281"/>
      <c r="H290" s="204"/>
      <c r="I290" s="283"/>
      <c r="J290" s="204"/>
      <c r="K290" s="281"/>
      <c r="L290" s="204"/>
      <c r="M290" s="204"/>
      <c r="N290" s="204"/>
      <c r="O290" s="204"/>
      <c r="P290" s="204"/>
      <c r="Q290" s="204"/>
      <c r="R290" s="204"/>
      <c r="S290" s="204"/>
      <c r="T290" s="204"/>
      <c r="U290" s="204"/>
      <c r="V290" s="204"/>
      <c r="W290" s="204"/>
      <c r="X290" s="284"/>
      <c r="Y290" s="204"/>
      <c r="Z290" s="204"/>
      <c r="AA290" s="276"/>
      <c r="AB290" s="276"/>
      <c r="AC290" s="285"/>
      <c r="AD290" s="282"/>
      <c r="AE290" s="281"/>
      <c r="AF290" s="286"/>
      <c r="AG290" s="287"/>
      <c r="AH290" s="288"/>
      <c r="AI290" s="289"/>
      <c r="AJ290" s="286"/>
      <c r="AK290" s="286"/>
      <c r="AL290" s="287"/>
      <c r="AM290" s="288"/>
      <c r="AN290" s="287"/>
      <c r="AO290" s="291"/>
      <c r="AP290" s="286"/>
      <c r="AQ290" s="277"/>
      <c r="AR290" s="279"/>
      <c r="AS290" s="277"/>
      <c r="AT290" s="203"/>
      <c r="AU290" s="278"/>
      <c r="AV290" s="278"/>
      <c r="AW290" s="278"/>
    </row>
    <row r="291" spans="1:49" s="290" customFormat="1" x14ac:dyDescent="0.25">
      <c r="A291" s="204"/>
      <c r="B291" s="281"/>
      <c r="C291" s="281"/>
      <c r="D291" s="281"/>
      <c r="E291" s="282"/>
      <c r="F291" s="281"/>
      <c r="G291" s="281"/>
      <c r="H291" s="204"/>
      <c r="I291" s="283"/>
      <c r="J291" s="204"/>
      <c r="K291" s="281"/>
      <c r="L291" s="204"/>
      <c r="M291" s="204"/>
      <c r="N291" s="204"/>
      <c r="O291" s="204"/>
      <c r="P291" s="204"/>
      <c r="Q291" s="204"/>
      <c r="R291" s="204"/>
      <c r="S291" s="204"/>
      <c r="T291" s="204"/>
      <c r="U291" s="204"/>
      <c r="V291" s="204"/>
      <c r="W291" s="204"/>
      <c r="X291" s="284"/>
      <c r="Y291" s="204"/>
      <c r="Z291" s="204"/>
      <c r="AA291" s="276"/>
      <c r="AB291" s="276"/>
      <c r="AC291" s="285"/>
      <c r="AD291" s="282"/>
      <c r="AE291" s="281"/>
      <c r="AF291" s="286"/>
      <c r="AG291" s="287"/>
      <c r="AH291" s="288"/>
      <c r="AI291" s="289"/>
      <c r="AJ291" s="286"/>
      <c r="AK291" s="286"/>
      <c r="AL291" s="287"/>
      <c r="AM291" s="288"/>
      <c r="AN291" s="287"/>
      <c r="AO291" s="291"/>
      <c r="AP291" s="286"/>
      <c r="AQ291" s="277"/>
      <c r="AR291" s="279"/>
      <c r="AS291" s="277"/>
      <c r="AT291" s="203"/>
      <c r="AU291" s="278"/>
      <c r="AV291" s="278"/>
      <c r="AW291" s="278"/>
    </row>
    <row r="292" spans="1:49" s="290" customFormat="1" x14ac:dyDescent="0.25">
      <c r="A292" s="204"/>
      <c r="B292" s="281"/>
      <c r="C292" s="281"/>
      <c r="D292" s="281"/>
      <c r="E292" s="282"/>
      <c r="F292" s="281"/>
      <c r="G292" s="281"/>
      <c r="H292" s="204"/>
      <c r="I292" s="283"/>
      <c r="J292" s="204"/>
      <c r="K292" s="281"/>
      <c r="L292" s="204"/>
      <c r="M292" s="204"/>
      <c r="N292" s="204"/>
      <c r="O292" s="204"/>
      <c r="P292" s="204"/>
      <c r="Q292" s="204"/>
      <c r="R292" s="204"/>
      <c r="S292" s="204"/>
      <c r="T292" s="204"/>
      <c r="U292" s="204"/>
      <c r="V292" s="204"/>
      <c r="W292" s="204"/>
      <c r="X292" s="284"/>
      <c r="Y292" s="204"/>
      <c r="Z292" s="204"/>
      <c r="AA292" s="276"/>
      <c r="AB292" s="276"/>
      <c r="AC292" s="285"/>
      <c r="AD292" s="282"/>
      <c r="AE292" s="281"/>
      <c r="AF292" s="286"/>
      <c r="AG292" s="287"/>
      <c r="AH292" s="288"/>
      <c r="AI292" s="289"/>
      <c r="AJ292" s="286"/>
      <c r="AK292" s="286"/>
      <c r="AL292" s="287"/>
      <c r="AM292" s="288"/>
      <c r="AN292" s="287"/>
      <c r="AO292" s="291"/>
      <c r="AP292" s="286"/>
      <c r="AQ292" s="277"/>
      <c r="AR292" s="279"/>
      <c r="AS292" s="277"/>
      <c r="AT292" s="203"/>
      <c r="AU292" s="278"/>
      <c r="AV292" s="278"/>
      <c r="AW292" s="278"/>
    </row>
    <row r="293" spans="1:49" s="290" customFormat="1" x14ac:dyDescent="0.25">
      <c r="A293" s="204"/>
      <c r="B293" s="281"/>
      <c r="C293" s="281"/>
      <c r="D293" s="281"/>
      <c r="E293" s="282"/>
      <c r="F293" s="281"/>
      <c r="G293" s="281"/>
      <c r="H293" s="204"/>
      <c r="I293" s="283"/>
      <c r="J293" s="204"/>
      <c r="K293" s="281"/>
      <c r="L293" s="204"/>
      <c r="M293" s="204"/>
      <c r="N293" s="204"/>
      <c r="O293" s="204"/>
      <c r="P293" s="204"/>
      <c r="Q293" s="204"/>
      <c r="R293" s="204"/>
      <c r="S293" s="204"/>
      <c r="T293" s="204"/>
      <c r="U293" s="204"/>
      <c r="V293" s="204"/>
      <c r="W293" s="204"/>
      <c r="X293" s="284"/>
      <c r="Y293" s="204"/>
      <c r="Z293" s="204"/>
      <c r="AA293" s="276"/>
      <c r="AB293" s="276"/>
      <c r="AC293" s="285"/>
      <c r="AD293" s="282"/>
      <c r="AE293" s="281"/>
      <c r="AF293" s="286"/>
      <c r="AG293" s="287"/>
      <c r="AH293" s="288"/>
      <c r="AI293" s="289"/>
      <c r="AJ293" s="286"/>
      <c r="AK293" s="286"/>
      <c r="AL293" s="287"/>
      <c r="AM293" s="288"/>
      <c r="AN293" s="287"/>
      <c r="AO293" s="291"/>
      <c r="AP293" s="286"/>
      <c r="AQ293" s="277"/>
      <c r="AR293" s="279"/>
      <c r="AS293" s="277"/>
      <c r="AT293" s="203"/>
      <c r="AU293" s="278"/>
      <c r="AV293" s="278"/>
      <c r="AW293" s="278"/>
    </row>
    <row r="294" spans="1:49" s="290" customFormat="1" x14ac:dyDescent="0.25">
      <c r="A294" s="204"/>
      <c r="B294" s="281"/>
      <c r="C294" s="281"/>
      <c r="D294" s="281"/>
      <c r="E294" s="282"/>
      <c r="F294" s="281"/>
      <c r="G294" s="281"/>
      <c r="H294" s="204"/>
      <c r="I294" s="283"/>
      <c r="J294" s="204"/>
      <c r="K294" s="281"/>
      <c r="L294" s="204"/>
      <c r="M294" s="204"/>
      <c r="N294" s="204"/>
      <c r="O294" s="204"/>
      <c r="P294" s="204"/>
      <c r="Q294" s="204"/>
      <c r="R294" s="204"/>
      <c r="S294" s="204"/>
      <c r="T294" s="204"/>
      <c r="U294" s="204"/>
      <c r="V294" s="204"/>
      <c r="W294" s="204"/>
      <c r="X294" s="284"/>
      <c r="Y294" s="204"/>
      <c r="Z294" s="204"/>
      <c r="AA294" s="276"/>
      <c r="AB294" s="276"/>
      <c r="AC294" s="285"/>
      <c r="AD294" s="282"/>
      <c r="AE294" s="281"/>
      <c r="AF294" s="286"/>
      <c r="AG294" s="287"/>
      <c r="AH294" s="288"/>
      <c r="AI294" s="289"/>
      <c r="AJ294" s="286"/>
      <c r="AK294" s="286"/>
      <c r="AL294" s="287"/>
      <c r="AM294" s="288"/>
      <c r="AN294" s="287"/>
      <c r="AO294" s="291"/>
      <c r="AP294" s="286"/>
      <c r="AQ294" s="277"/>
      <c r="AR294" s="279"/>
      <c r="AS294" s="277"/>
      <c r="AT294" s="203"/>
      <c r="AU294" s="278"/>
      <c r="AV294" s="278"/>
      <c r="AW294" s="278"/>
    </row>
    <row r="295" spans="1:49" s="290" customFormat="1" x14ac:dyDescent="0.25">
      <c r="A295" s="204"/>
      <c r="B295" s="281"/>
      <c r="C295" s="281"/>
      <c r="D295" s="281"/>
      <c r="E295" s="282"/>
      <c r="F295" s="281"/>
      <c r="G295" s="281"/>
      <c r="H295" s="204"/>
      <c r="I295" s="283"/>
      <c r="J295" s="204"/>
      <c r="K295" s="281"/>
      <c r="L295" s="204"/>
      <c r="M295" s="204"/>
      <c r="N295" s="204"/>
      <c r="O295" s="204"/>
      <c r="P295" s="204"/>
      <c r="Q295" s="204"/>
      <c r="R295" s="204"/>
      <c r="S295" s="204"/>
      <c r="T295" s="204"/>
      <c r="U295" s="204"/>
      <c r="V295" s="204"/>
      <c r="W295" s="204"/>
      <c r="X295" s="284"/>
      <c r="Y295" s="204"/>
      <c r="Z295" s="204"/>
      <c r="AA295" s="276"/>
      <c r="AB295" s="276"/>
      <c r="AC295" s="285"/>
      <c r="AD295" s="282"/>
      <c r="AE295" s="281"/>
      <c r="AF295" s="286"/>
      <c r="AG295" s="287"/>
      <c r="AH295" s="288"/>
      <c r="AI295" s="289"/>
      <c r="AJ295" s="286"/>
      <c r="AK295" s="286"/>
      <c r="AL295" s="287"/>
      <c r="AM295" s="288"/>
      <c r="AN295" s="287"/>
      <c r="AO295" s="291"/>
      <c r="AP295" s="286"/>
      <c r="AQ295" s="277"/>
      <c r="AR295" s="279"/>
      <c r="AS295" s="277"/>
      <c r="AT295" s="203"/>
      <c r="AU295" s="278"/>
      <c r="AV295" s="278"/>
      <c r="AW295" s="278"/>
    </row>
    <row r="296" spans="1:49" s="290" customFormat="1" x14ac:dyDescent="0.25">
      <c r="A296" s="204"/>
      <c r="B296" s="281"/>
      <c r="C296" s="281"/>
      <c r="D296" s="281"/>
      <c r="E296" s="282"/>
      <c r="F296" s="281"/>
      <c r="G296" s="281"/>
      <c r="H296" s="204"/>
      <c r="I296" s="283"/>
      <c r="J296" s="204"/>
      <c r="K296" s="281"/>
      <c r="L296" s="204"/>
      <c r="M296" s="204"/>
      <c r="N296" s="204"/>
      <c r="O296" s="204"/>
      <c r="P296" s="204"/>
      <c r="Q296" s="204"/>
      <c r="R296" s="204"/>
      <c r="S296" s="204"/>
      <c r="T296" s="204"/>
      <c r="U296" s="204"/>
      <c r="V296" s="204"/>
      <c r="W296" s="204"/>
      <c r="X296" s="284"/>
      <c r="Y296" s="204"/>
      <c r="Z296" s="204"/>
      <c r="AA296" s="276"/>
      <c r="AB296" s="276"/>
      <c r="AC296" s="285"/>
      <c r="AD296" s="282"/>
      <c r="AE296" s="281"/>
      <c r="AF296" s="286"/>
      <c r="AG296" s="287"/>
      <c r="AH296" s="288"/>
      <c r="AI296" s="289"/>
      <c r="AJ296" s="286"/>
      <c r="AK296" s="286"/>
      <c r="AL296" s="287"/>
      <c r="AM296" s="288"/>
      <c r="AN296" s="287"/>
      <c r="AO296" s="291"/>
      <c r="AP296" s="286"/>
      <c r="AQ296" s="277"/>
      <c r="AR296" s="279"/>
      <c r="AS296" s="277"/>
      <c r="AT296" s="203"/>
      <c r="AU296" s="278"/>
      <c r="AV296" s="278"/>
      <c r="AW296" s="278"/>
    </row>
    <row r="297" spans="1:49" s="290" customFormat="1" x14ac:dyDescent="0.25">
      <c r="A297" s="204"/>
      <c r="B297" s="281"/>
      <c r="C297" s="281"/>
      <c r="D297" s="281"/>
      <c r="E297" s="282"/>
      <c r="F297" s="281"/>
      <c r="G297" s="281"/>
      <c r="H297" s="204"/>
      <c r="I297" s="283"/>
      <c r="J297" s="204"/>
      <c r="K297" s="281"/>
      <c r="L297" s="204"/>
      <c r="M297" s="204"/>
      <c r="N297" s="204"/>
      <c r="O297" s="204"/>
      <c r="P297" s="204"/>
      <c r="Q297" s="204"/>
      <c r="R297" s="204"/>
      <c r="S297" s="204"/>
      <c r="T297" s="204"/>
      <c r="U297" s="204"/>
      <c r="V297" s="204"/>
      <c r="W297" s="204"/>
      <c r="X297" s="284"/>
      <c r="Y297" s="204"/>
      <c r="Z297" s="204"/>
      <c r="AA297" s="276"/>
      <c r="AB297" s="276"/>
      <c r="AC297" s="285"/>
      <c r="AD297" s="282"/>
      <c r="AE297" s="281"/>
      <c r="AF297" s="286"/>
      <c r="AG297" s="287"/>
      <c r="AH297" s="288"/>
      <c r="AI297" s="289"/>
      <c r="AJ297" s="286"/>
      <c r="AK297" s="286"/>
      <c r="AL297" s="287"/>
      <c r="AM297" s="288"/>
      <c r="AN297" s="287"/>
      <c r="AO297" s="291"/>
      <c r="AP297" s="286"/>
      <c r="AQ297" s="277"/>
      <c r="AR297" s="279"/>
      <c r="AS297" s="277"/>
      <c r="AT297" s="203"/>
      <c r="AU297" s="278"/>
      <c r="AV297" s="278"/>
      <c r="AW297" s="278"/>
    </row>
    <row r="298" spans="1:49" s="290" customFormat="1" x14ac:dyDescent="0.25">
      <c r="A298" s="204"/>
      <c r="B298" s="281"/>
      <c r="C298" s="281"/>
      <c r="D298" s="281"/>
      <c r="E298" s="282"/>
      <c r="F298" s="281"/>
      <c r="G298" s="281"/>
      <c r="H298" s="204"/>
      <c r="I298" s="283"/>
      <c r="J298" s="204"/>
      <c r="K298" s="281"/>
      <c r="L298" s="204"/>
      <c r="M298" s="204"/>
      <c r="N298" s="204"/>
      <c r="O298" s="204"/>
      <c r="P298" s="204"/>
      <c r="Q298" s="204"/>
      <c r="R298" s="204"/>
      <c r="S298" s="204"/>
      <c r="T298" s="204"/>
      <c r="U298" s="204"/>
      <c r="V298" s="204"/>
      <c r="W298" s="204"/>
      <c r="X298" s="284"/>
      <c r="Y298" s="204"/>
      <c r="Z298" s="204"/>
      <c r="AA298" s="276"/>
      <c r="AB298" s="276"/>
      <c r="AC298" s="285"/>
      <c r="AD298" s="282"/>
      <c r="AE298" s="281"/>
      <c r="AF298" s="286"/>
      <c r="AG298" s="287"/>
      <c r="AH298" s="288"/>
      <c r="AI298" s="289"/>
      <c r="AJ298" s="286"/>
      <c r="AK298" s="286"/>
      <c r="AL298" s="287"/>
      <c r="AM298" s="288"/>
      <c r="AN298" s="287"/>
      <c r="AO298" s="291"/>
      <c r="AP298" s="286"/>
      <c r="AQ298" s="277"/>
      <c r="AR298" s="279"/>
      <c r="AS298" s="277"/>
      <c r="AT298" s="203"/>
      <c r="AU298" s="278"/>
      <c r="AV298" s="278"/>
      <c r="AW298" s="278"/>
    </row>
    <row r="299" spans="1:49" s="290" customFormat="1" x14ac:dyDescent="0.25">
      <c r="A299" s="204"/>
      <c r="B299" s="281"/>
      <c r="C299" s="281"/>
      <c r="D299" s="281"/>
      <c r="E299" s="282"/>
      <c r="F299" s="281"/>
      <c r="G299" s="281"/>
      <c r="H299" s="204"/>
      <c r="I299" s="283"/>
      <c r="J299" s="204"/>
      <c r="K299" s="281"/>
      <c r="L299" s="204"/>
      <c r="M299" s="204"/>
      <c r="N299" s="204"/>
      <c r="O299" s="204"/>
      <c r="P299" s="204"/>
      <c r="Q299" s="204"/>
      <c r="R299" s="204"/>
      <c r="S299" s="204"/>
      <c r="T299" s="204"/>
      <c r="U299" s="204"/>
      <c r="V299" s="204"/>
      <c r="W299" s="204"/>
      <c r="X299" s="284"/>
      <c r="Y299" s="204"/>
      <c r="Z299" s="204"/>
      <c r="AA299" s="276"/>
      <c r="AB299" s="276"/>
      <c r="AC299" s="285"/>
      <c r="AD299" s="282"/>
      <c r="AE299" s="281"/>
      <c r="AF299" s="286"/>
      <c r="AG299" s="287"/>
      <c r="AH299" s="288"/>
      <c r="AI299" s="289"/>
      <c r="AJ299" s="286"/>
      <c r="AK299" s="286"/>
      <c r="AL299" s="287"/>
      <c r="AM299" s="288"/>
      <c r="AN299" s="287"/>
      <c r="AO299" s="291"/>
      <c r="AP299" s="286"/>
      <c r="AQ299" s="277"/>
      <c r="AR299" s="279"/>
      <c r="AS299" s="277"/>
      <c r="AT299" s="203"/>
      <c r="AU299" s="278"/>
      <c r="AV299" s="278"/>
      <c r="AW299" s="278"/>
    </row>
    <row r="300" spans="1:49" s="290" customFormat="1" x14ac:dyDescent="0.25">
      <c r="A300" s="204"/>
      <c r="B300" s="281"/>
      <c r="C300" s="281"/>
      <c r="D300" s="281"/>
      <c r="E300" s="282"/>
      <c r="F300" s="281"/>
      <c r="G300" s="281"/>
      <c r="H300" s="204"/>
      <c r="I300" s="283"/>
      <c r="J300" s="204"/>
      <c r="K300" s="281"/>
      <c r="L300" s="204"/>
      <c r="M300" s="204"/>
      <c r="N300" s="204"/>
      <c r="O300" s="204"/>
      <c r="P300" s="204"/>
      <c r="Q300" s="204"/>
      <c r="R300" s="204"/>
      <c r="S300" s="204"/>
      <c r="T300" s="204"/>
      <c r="U300" s="204"/>
      <c r="V300" s="204"/>
      <c r="W300" s="204"/>
      <c r="X300" s="284"/>
      <c r="Y300" s="204"/>
      <c r="Z300" s="204"/>
      <c r="AA300" s="276"/>
      <c r="AB300" s="276"/>
      <c r="AC300" s="285"/>
      <c r="AD300" s="282"/>
      <c r="AE300" s="281"/>
      <c r="AF300" s="286"/>
      <c r="AG300" s="287"/>
      <c r="AH300" s="288"/>
      <c r="AI300" s="289"/>
      <c r="AJ300" s="286"/>
      <c r="AK300" s="286"/>
      <c r="AL300" s="287"/>
      <c r="AM300" s="288"/>
      <c r="AN300" s="287"/>
      <c r="AO300" s="291"/>
      <c r="AP300" s="286"/>
      <c r="AQ300" s="277"/>
      <c r="AR300" s="279"/>
      <c r="AS300" s="277"/>
      <c r="AT300" s="203"/>
      <c r="AU300" s="278"/>
      <c r="AV300" s="278"/>
      <c r="AW300" s="278"/>
    </row>
    <row r="301" spans="1:49" s="290" customFormat="1" x14ac:dyDescent="0.25">
      <c r="A301" s="204"/>
      <c r="B301" s="281"/>
      <c r="C301" s="281"/>
      <c r="D301" s="281"/>
      <c r="E301" s="282"/>
      <c r="F301" s="281"/>
      <c r="G301" s="281"/>
      <c r="H301" s="204"/>
      <c r="I301" s="283"/>
      <c r="J301" s="204"/>
      <c r="K301" s="281"/>
      <c r="L301" s="204"/>
      <c r="M301" s="204"/>
      <c r="N301" s="204"/>
      <c r="O301" s="204"/>
      <c r="P301" s="204"/>
      <c r="Q301" s="204"/>
      <c r="R301" s="204"/>
      <c r="S301" s="204"/>
      <c r="T301" s="204"/>
      <c r="U301" s="204"/>
      <c r="V301" s="204"/>
      <c r="W301" s="204"/>
      <c r="X301" s="284"/>
      <c r="Y301" s="204"/>
      <c r="Z301" s="204"/>
      <c r="AA301" s="276"/>
      <c r="AB301" s="276"/>
      <c r="AC301" s="285"/>
      <c r="AD301" s="282"/>
      <c r="AE301" s="281"/>
      <c r="AF301" s="286"/>
      <c r="AG301" s="287"/>
      <c r="AH301" s="288"/>
      <c r="AI301" s="289"/>
      <c r="AJ301" s="286"/>
      <c r="AK301" s="286"/>
      <c r="AL301" s="287"/>
      <c r="AM301" s="288"/>
      <c r="AN301" s="287"/>
      <c r="AO301" s="291"/>
      <c r="AP301" s="286"/>
      <c r="AQ301" s="277"/>
      <c r="AR301" s="279"/>
      <c r="AS301" s="277"/>
      <c r="AT301" s="203"/>
      <c r="AU301" s="278"/>
      <c r="AV301" s="278"/>
      <c r="AW301" s="278"/>
    </row>
    <row r="302" spans="1:49" s="290" customFormat="1" x14ac:dyDescent="0.25">
      <c r="A302" s="204"/>
      <c r="B302" s="281"/>
      <c r="C302" s="281"/>
      <c r="D302" s="281"/>
      <c r="E302" s="282"/>
      <c r="F302" s="281"/>
      <c r="G302" s="281"/>
      <c r="H302" s="204"/>
      <c r="I302" s="283"/>
      <c r="J302" s="204"/>
      <c r="K302" s="281"/>
      <c r="L302" s="204"/>
      <c r="M302" s="204"/>
      <c r="N302" s="204"/>
      <c r="O302" s="204"/>
      <c r="P302" s="204"/>
      <c r="Q302" s="204"/>
      <c r="R302" s="204"/>
      <c r="S302" s="204"/>
      <c r="T302" s="204"/>
      <c r="U302" s="204"/>
      <c r="V302" s="204"/>
      <c r="W302" s="204"/>
      <c r="X302" s="284"/>
      <c r="Y302" s="204"/>
      <c r="Z302" s="204"/>
      <c r="AA302" s="276"/>
      <c r="AB302" s="276"/>
      <c r="AC302" s="285"/>
      <c r="AD302" s="282"/>
      <c r="AE302" s="281"/>
      <c r="AF302" s="286"/>
      <c r="AG302" s="287"/>
      <c r="AH302" s="288"/>
      <c r="AI302" s="289"/>
      <c r="AJ302" s="286"/>
      <c r="AK302" s="286"/>
      <c r="AL302" s="287"/>
      <c r="AM302" s="288"/>
      <c r="AN302" s="287"/>
      <c r="AO302" s="291"/>
      <c r="AP302" s="286"/>
      <c r="AQ302" s="277"/>
      <c r="AR302" s="279"/>
      <c r="AS302" s="277"/>
      <c r="AT302" s="203"/>
      <c r="AU302" s="278"/>
      <c r="AV302" s="278"/>
      <c r="AW302" s="278"/>
    </row>
    <row r="303" spans="1:49" s="290" customFormat="1" x14ac:dyDescent="0.25">
      <c r="A303" s="204"/>
      <c r="B303" s="281"/>
      <c r="C303" s="281"/>
      <c r="D303" s="281"/>
      <c r="E303" s="282"/>
      <c r="F303" s="281"/>
      <c r="G303" s="281"/>
      <c r="H303" s="204"/>
      <c r="I303" s="283"/>
      <c r="J303" s="204"/>
      <c r="K303" s="281"/>
      <c r="L303" s="204"/>
      <c r="M303" s="204"/>
      <c r="N303" s="204"/>
      <c r="O303" s="204"/>
      <c r="P303" s="204"/>
      <c r="Q303" s="204"/>
      <c r="R303" s="204"/>
      <c r="S303" s="204"/>
      <c r="T303" s="204"/>
      <c r="U303" s="204"/>
      <c r="V303" s="204"/>
      <c r="W303" s="204"/>
      <c r="X303" s="284"/>
      <c r="Y303" s="204"/>
      <c r="Z303" s="204"/>
      <c r="AA303" s="276"/>
      <c r="AB303" s="276"/>
      <c r="AC303" s="285"/>
      <c r="AD303" s="282"/>
      <c r="AE303" s="281"/>
      <c r="AF303" s="286"/>
      <c r="AG303" s="287"/>
      <c r="AH303" s="288"/>
      <c r="AI303" s="289"/>
      <c r="AJ303" s="286"/>
      <c r="AK303" s="286"/>
      <c r="AL303" s="287"/>
      <c r="AM303" s="288"/>
      <c r="AN303" s="287"/>
      <c r="AO303" s="291"/>
      <c r="AP303" s="286"/>
      <c r="AQ303" s="277"/>
      <c r="AR303" s="279"/>
      <c r="AS303" s="277"/>
      <c r="AT303" s="203"/>
      <c r="AU303" s="278"/>
      <c r="AV303" s="278"/>
      <c r="AW303" s="278"/>
    </row>
    <row r="304" spans="1:49" s="290" customFormat="1" x14ac:dyDescent="0.25">
      <c r="A304" s="204"/>
      <c r="B304" s="281"/>
      <c r="C304" s="281"/>
      <c r="D304" s="281"/>
      <c r="E304" s="282"/>
      <c r="F304" s="281"/>
      <c r="G304" s="281"/>
      <c r="H304" s="204"/>
      <c r="I304" s="283"/>
      <c r="J304" s="204"/>
      <c r="K304" s="281"/>
      <c r="L304" s="204"/>
      <c r="M304" s="204"/>
      <c r="N304" s="204"/>
      <c r="O304" s="204"/>
      <c r="P304" s="204"/>
      <c r="Q304" s="204"/>
      <c r="R304" s="204"/>
      <c r="S304" s="204"/>
      <c r="T304" s="204"/>
      <c r="U304" s="204"/>
      <c r="V304" s="204"/>
      <c r="W304" s="204"/>
      <c r="X304" s="284"/>
      <c r="Y304" s="204"/>
      <c r="Z304" s="204"/>
      <c r="AA304" s="276"/>
      <c r="AB304" s="276"/>
      <c r="AC304" s="285"/>
      <c r="AD304" s="282"/>
      <c r="AE304" s="281"/>
      <c r="AF304" s="286"/>
      <c r="AG304" s="287"/>
      <c r="AH304" s="288"/>
      <c r="AI304" s="289"/>
      <c r="AJ304" s="286"/>
      <c r="AK304" s="286"/>
      <c r="AL304" s="287"/>
      <c r="AM304" s="288"/>
      <c r="AN304" s="287"/>
      <c r="AO304" s="291"/>
      <c r="AP304" s="286"/>
      <c r="AQ304" s="277"/>
      <c r="AR304" s="279"/>
      <c r="AS304" s="277"/>
      <c r="AT304" s="203"/>
      <c r="AU304" s="278"/>
      <c r="AV304" s="278"/>
      <c r="AW304" s="278"/>
    </row>
    <row r="305" spans="1:49" s="290" customFormat="1" x14ac:dyDescent="0.25">
      <c r="A305" s="204"/>
      <c r="B305" s="281"/>
      <c r="C305" s="281"/>
      <c r="D305" s="281"/>
      <c r="E305" s="282"/>
      <c r="F305" s="281"/>
      <c r="G305" s="281"/>
      <c r="H305" s="204"/>
      <c r="I305" s="283"/>
      <c r="J305" s="204"/>
      <c r="K305" s="281"/>
      <c r="L305" s="204"/>
      <c r="M305" s="204"/>
      <c r="N305" s="204"/>
      <c r="O305" s="204"/>
      <c r="P305" s="204"/>
      <c r="Q305" s="204"/>
      <c r="R305" s="204"/>
      <c r="S305" s="204"/>
      <c r="T305" s="204"/>
      <c r="U305" s="204"/>
      <c r="V305" s="204"/>
      <c r="W305" s="204"/>
      <c r="X305" s="284"/>
      <c r="Y305" s="204"/>
      <c r="Z305" s="204"/>
      <c r="AA305" s="276"/>
      <c r="AB305" s="276"/>
      <c r="AC305" s="285"/>
      <c r="AD305" s="282"/>
      <c r="AE305" s="281"/>
      <c r="AF305" s="286"/>
      <c r="AG305" s="287"/>
      <c r="AH305" s="288"/>
      <c r="AI305" s="289"/>
      <c r="AJ305" s="286"/>
      <c r="AK305" s="286"/>
      <c r="AL305" s="287"/>
      <c r="AM305" s="288"/>
      <c r="AN305" s="287"/>
      <c r="AO305" s="291"/>
      <c r="AP305" s="286"/>
      <c r="AQ305" s="277"/>
      <c r="AR305" s="279"/>
      <c r="AS305" s="277"/>
      <c r="AT305" s="203"/>
      <c r="AU305" s="278"/>
      <c r="AV305" s="278"/>
      <c r="AW305" s="278"/>
    </row>
    <row r="306" spans="1:49" s="290" customFormat="1" x14ac:dyDescent="0.25">
      <c r="A306" s="204"/>
      <c r="B306" s="281"/>
      <c r="C306" s="281"/>
      <c r="D306" s="281"/>
      <c r="E306" s="282"/>
      <c r="F306" s="281"/>
      <c r="G306" s="281"/>
      <c r="H306" s="204"/>
      <c r="I306" s="283"/>
      <c r="J306" s="204"/>
      <c r="K306" s="281"/>
      <c r="L306" s="204"/>
      <c r="M306" s="204"/>
      <c r="N306" s="204"/>
      <c r="O306" s="204"/>
      <c r="P306" s="204"/>
      <c r="Q306" s="204"/>
      <c r="R306" s="204"/>
      <c r="S306" s="204"/>
      <c r="T306" s="204"/>
      <c r="U306" s="204"/>
      <c r="V306" s="204"/>
      <c r="W306" s="204"/>
      <c r="X306" s="284"/>
      <c r="Y306" s="204"/>
      <c r="Z306" s="204"/>
      <c r="AA306" s="276"/>
      <c r="AB306" s="276"/>
      <c r="AC306" s="285"/>
      <c r="AD306" s="282"/>
      <c r="AE306" s="281"/>
      <c r="AF306" s="286"/>
      <c r="AG306" s="287"/>
      <c r="AH306" s="288"/>
      <c r="AI306" s="289"/>
      <c r="AJ306" s="286"/>
      <c r="AK306" s="286"/>
      <c r="AL306" s="287"/>
      <c r="AM306" s="288"/>
      <c r="AN306" s="287"/>
      <c r="AO306" s="291"/>
      <c r="AP306" s="286"/>
      <c r="AQ306" s="277"/>
      <c r="AR306" s="279"/>
      <c r="AS306" s="277"/>
      <c r="AT306" s="203"/>
      <c r="AU306" s="278"/>
      <c r="AV306" s="278"/>
      <c r="AW306" s="278"/>
    </row>
    <row r="307" spans="1:49" s="290" customFormat="1" x14ac:dyDescent="0.25">
      <c r="A307" s="204"/>
      <c r="B307" s="281"/>
      <c r="C307" s="281"/>
      <c r="D307" s="281"/>
      <c r="E307" s="282"/>
      <c r="F307" s="281"/>
      <c r="G307" s="281"/>
      <c r="H307" s="204"/>
      <c r="I307" s="283"/>
      <c r="J307" s="204"/>
      <c r="K307" s="281"/>
      <c r="L307" s="204"/>
      <c r="M307" s="204"/>
      <c r="N307" s="204"/>
      <c r="O307" s="204"/>
      <c r="P307" s="204"/>
      <c r="Q307" s="204"/>
      <c r="R307" s="204"/>
      <c r="S307" s="204"/>
      <c r="T307" s="204"/>
      <c r="U307" s="204"/>
      <c r="V307" s="204"/>
      <c r="W307" s="204"/>
      <c r="X307" s="284"/>
      <c r="Y307" s="204"/>
      <c r="Z307" s="204"/>
      <c r="AA307" s="276"/>
      <c r="AB307" s="276"/>
      <c r="AC307" s="285"/>
      <c r="AD307" s="282"/>
      <c r="AE307" s="281"/>
      <c r="AF307" s="286"/>
      <c r="AG307" s="287"/>
      <c r="AH307" s="288"/>
      <c r="AI307" s="289"/>
      <c r="AJ307" s="286"/>
      <c r="AK307" s="286"/>
      <c r="AL307" s="287"/>
      <c r="AM307" s="288"/>
      <c r="AN307" s="287"/>
      <c r="AO307" s="291"/>
      <c r="AP307" s="286"/>
      <c r="AQ307" s="277"/>
      <c r="AR307" s="279"/>
      <c r="AS307" s="277"/>
      <c r="AT307" s="203"/>
      <c r="AU307" s="278"/>
      <c r="AV307" s="278"/>
      <c r="AW307" s="278"/>
    </row>
    <row r="308" spans="1:49" s="290" customFormat="1" x14ac:dyDescent="0.25">
      <c r="A308" s="204"/>
      <c r="B308" s="281"/>
      <c r="C308" s="281"/>
      <c r="D308" s="281"/>
      <c r="E308" s="282"/>
      <c r="F308" s="281"/>
      <c r="G308" s="281"/>
      <c r="H308" s="204"/>
      <c r="I308" s="283"/>
      <c r="J308" s="204"/>
      <c r="K308" s="281"/>
      <c r="L308" s="204"/>
      <c r="M308" s="204"/>
      <c r="N308" s="204"/>
      <c r="O308" s="204"/>
      <c r="P308" s="204"/>
      <c r="Q308" s="204"/>
      <c r="R308" s="204"/>
      <c r="S308" s="204"/>
      <c r="T308" s="204"/>
      <c r="U308" s="204"/>
      <c r="V308" s="204"/>
      <c r="W308" s="204"/>
      <c r="X308" s="284"/>
      <c r="Y308" s="204"/>
      <c r="Z308" s="204"/>
      <c r="AA308" s="276"/>
      <c r="AB308" s="276"/>
      <c r="AC308" s="285"/>
      <c r="AD308" s="282"/>
      <c r="AE308" s="281"/>
      <c r="AF308" s="286"/>
      <c r="AG308" s="287"/>
      <c r="AH308" s="288"/>
      <c r="AI308" s="289"/>
      <c r="AJ308" s="286"/>
      <c r="AK308" s="286"/>
      <c r="AL308" s="287"/>
      <c r="AM308" s="288"/>
      <c r="AN308" s="287"/>
      <c r="AO308" s="291"/>
      <c r="AP308" s="286"/>
      <c r="AQ308" s="277"/>
      <c r="AR308" s="279"/>
      <c r="AS308" s="277"/>
      <c r="AT308" s="203"/>
      <c r="AU308" s="278"/>
      <c r="AV308" s="278"/>
      <c r="AW308" s="278"/>
    </row>
    <row r="309" spans="1:49" s="290" customFormat="1" x14ac:dyDescent="0.25">
      <c r="A309" s="204"/>
      <c r="B309" s="281"/>
      <c r="C309" s="281"/>
      <c r="D309" s="281"/>
      <c r="E309" s="282"/>
      <c r="F309" s="281"/>
      <c r="G309" s="281"/>
      <c r="H309" s="204"/>
      <c r="I309" s="283"/>
      <c r="J309" s="204"/>
      <c r="K309" s="281"/>
      <c r="L309" s="204"/>
      <c r="M309" s="204"/>
      <c r="N309" s="204"/>
      <c r="O309" s="204"/>
      <c r="P309" s="204"/>
      <c r="Q309" s="204"/>
      <c r="R309" s="204"/>
      <c r="S309" s="204"/>
      <c r="T309" s="204"/>
      <c r="U309" s="204"/>
      <c r="V309" s="204"/>
      <c r="W309" s="204"/>
      <c r="X309" s="284"/>
      <c r="Y309" s="204"/>
      <c r="Z309" s="204"/>
      <c r="AA309" s="276"/>
      <c r="AB309" s="276"/>
      <c r="AC309" s="285"/>
      <c r="AD309" s="282"/>
      <c r="AE309" s="281"/>
      <c r="AF309" s="286"/>
      <c r="AG309" s="287"/>
      <c r="AH309" s="288"/>
      <c r="AI309" s="289"/>
      <c r="AJ309" s="286"/>
      <c r="AK309" s="286"/>
      <c r="AL309" s="287"/>
      <c r="AM309" s="288"/>
      <c r="AN309" s="287"/>
      <c r="AO309" s="291"/>
      <c r="AP309" s="286"/>
      <c r="AQ309" s="277"/>
      <c r="AR309" s="279"/>
      <c r="AS309" s="277"/>
      <c r="AT309" s="203"/>
      <c r="AU309" s="278"/>
      <c r="AV309" s="278"/>
      <c r="AW309" s="278"/>
    </row>
    <row r="310" spans="1:49" s="290" customFormat="1" x14ac:dyDescent="0.25">
      <c r="A310" s="204"/>
      <c r="B310" s="281"/>
      <c r="C310" s="281"/>
      <c r="D310" s="281"/>
      <c r="E310" s="282"/>
      <c r="F310" s="281"/>
      <c r="G310" s="281"/>
      <c r="H310" s="204"/>
      <c r="I310" s="283"/>
      <c r="J310" s="204"/>
      <c r="K310" s="281"/>
      <c r="L310" s="204"/>
      <c r="M310" s="204"/>
      <c r="N310" s="204"/>
      <c r="O310" s="204"/>
      <c r="P310" s="204"/>
      <c r="Q310" s="204"/>
      <c r="R310" s="204"/>
      <c r="S310" s="204"/>
      <c r="T310" s="204"/>
      <c r="U310" s="204"/>
      <c r="V310" s="204"/>
      <c r="W310" s="204"/>
      <c r="X310" s="284"/>
      <c r="Y310" s="204"/>
      <c r="Z310" s="204"/>
      <c r="AA310" s="276"/>
      <c r="AB310" s="276"/>
      <c r="AC310" s="285"/>
      <c r="AD310" s="282"/>
      <c r="AE310" s="281"/>
      <c r="AF310" s="286"/>
      <c r="AG310" s="287"/>
      <c r="AH310" s="288"/>
      <c r="AI310" s="289"/>
      <c r="AJ310" s="286"/>
      <c r="AK310" s="286"/>
      <c r="AL310" s="287"/>
      <c r="AM310" s="288"/>
      <c r="AN310" s="287"/>
      <c r="AO310" s="291"/>
      <c r="AP310" s="286"/>
      <c r="AQ310" s="277"/>
      <c r="AR310" s="279"/>
      <c r="AS310" s="277"/>
      <c r="AT310" s="203"/>
      <c r="AU310" s="278"/>
      <c r="AV310" s="278"/>
      <c r="AW310" s="278"/>
    </row>
    <row r="311" spans="1:49" s="290" customFormat="1" x14ac:dyDescent="0.25">
      <c r="A311" s="204"/>
      <c r="B311" s="281"/>
      <c r="C311" s="281"/>
      <c r="D311" s="281"/>
      <c r="E311" s="282"/>
      <c r="F311" s="281"/>
      <c r="G311" s="281"/>
      <c r="H311" s="204"/>
      <c r="I311" s="283"/>
      <c r="J311" s="204"/>
      <c r="K311" s="281"/>
      <c r="L311" s="204"/>
      <c r="M311" s="204"/>
      <c r="N311" s="204"/>
      <c r="O311" s="204"/>
      <c r="P311" s="204"/>
      <c r="Q311" s="204"/>
      <c r="R311" s="204"/>
      <c r="S311" s="204"/>
      <c r="T311" s="204"/>
      <c r="U311" s="204"/>
      <c r="V311" s="204"/>
      <c r="W311" s="204"/>
      <c r="X311" s="284"/>
      <c r="Y311" s="204"/>
      <c r="Z311" s="204"/>
      <c r="AA311" s="276"/>
      <c r="AB311" s="276"/>
      <c r="AC311" s="285"/>
      <c r="AD311" s="282"/>
      <c r="AE311" s="281"/>
      <c r="AF311" s="286"/>
      <c r="AG311" s="287"/>
      <c r="AH311" s="288"/>
      <c r="AI311" s="289"/>
      <c r="AJ311" s="286"/>
      <c r="AK311" s="286"/>
      <c r="AL311" s="287"/>
      <c r="AM311" s="288"/>
      <c r="AN311" s="287"/>
      <c r="AO311" s="291"/>
      <c r="AP311" s="286"/>
      <c r="AQ311" s="277"/>
      <c r="AR311" s="279"/>
      <c r="AS311" s="277"/>
      <c r="AT311" s="203"/>
      <c r="AU311" s="278"/>
      <c r="AV311" s="278"/>
      <c r="AW311" s="278"/>
    </row>
    <row r="312" spans="1:49" s="290" customFormat="1" x14ac:dyDescent="0.25">
      <c r="A312" s="204"/>
      <c r="B312" s="281"/>
      <c r="C312" s="281"/>
      <c r="D312" s="281"/>
      <c r="E312" s="282"/>
      <c r="F312" s="281"/>
      <c r="G312" s="281"/>
      <c r="H312" s="204"/>
      <c r="I312" s="283"/>
      <c r="J312" s="204"/>
      <c r="K312" s="281"/>
      <c r="L312" s="204"/>
      <c r="M312" s="204"/>
      <c r="N312" s="204"/>
      <c r="O312" s="204"/>
      <c r="P312" s="204"/>
      <c r="Q312" s="204"/>
      <c r="R312" s="204"/>
      <c r="S312" s="204"/>
      <c r="T312" s="204"/>
      <c r="U312" s="204"/>
      <c r="V312" s="204"/>
      <c r="W312" s="204"/>
      <c r="X312" s="284"/>
      <c r="Y312" s="204"/>
      <c r="Z312" s="204"/>
      <c r="AA312" s="276"/>
      <c r="AB312" s="276"/>
      <c r="AC312" s="285"/>
      <c r="AD312" s="282"/>
      <c r="AE312" s="281"/>
      <c r="AF312" s="286"/>
      <c r="AG312" s="287"/>
      <c r="AH312" s="288"/>
      <c r="AI312" s="289"/>
      <c r="AJ312" s="286"/>
      <c r="AK312" s="286"/>
      <c r="AL312" s="287"/>
      <c r="AM312" s="288"/>
      <c r="AN312" s="287"/>
      <c r="AO312" s="291"/>
      <c r="AP312" s="286"/>
      <c r="AQ312" s="277"/>
      <c r="AR312" s="279"/>
      <c r="AS312" s="277"/>
      <c r="AT312" s="203"/>
      <c r="AU312" s="278"/>
      <c r="AV312" s="278"/>
      <c r="AW312" s="278"/>
    </row>
    <row r="313" spans="1:49" s="290" customFormat="1" x14ac:dyDescent="0.25">
      <c r="A313" s="204"/>
      <c r="B313" s="281"/>
      <c r="C313" s="281"/>
      <c r="D313" s="281"/>
      <c r="E313" s="282"/>
      <c r="F313" s="281"/>
      <c r="G313" s="281"/>
      <c r="H313" s="204"/>
      <c r="I313" s="283"/>
      <c r="J313" s="204"/>
      <c r="K313" s="281"/>
      <c r="L313" s="204"/>
      <c r="M313" s="204"/>
      <c r="N313" s="204"/>
      <c r="O313" s="204"/>
      <c r="P313" s="204"/>
      <c r="Q313" s="204"/>
      <c r="R313" s="204"/>
      <c r="S313" s="204"/>
      <c r="T313" s="204"/>
      <c r="U313" s="204"/>
      <c r="V313" s="204"/>
      <c r="W313" s="204"/>
      <c r="X313" s="284"/>
      <c r="Y313" s="204"/>
      <c r="Z313" s="204"/>
      <c r="AA313" s="276"/>
      <c r="AB313" s="276"/>
      <c r="AC313" s="285"/>
      <c r="AD313" s="282"/>
      <c r="AE313" s="281"/>
      <c r="AF313" s="286"/>
      <c r="AG313" s="287"/>
      <c r="AH313" s="288"/>
      <c r="AI313" s="289"/>
      <c r="AJ313" s="286"/>
      <c r="AK313" s="286"/>
      <c r="AL313" s="287"/>
      <c r="AM313" s="288"/>
      <c r="AN313" s="287"/>
      <c r="AO313" s="291"/>
      <c r="AP313" s="286"/>
      <c r="AQ313" s="277"/>
      <c r="AR313" s="279"/>
      <c r="AS313" s="277"/>
      <c r="AT313" s="203"/>
      <c r="AU313" s="278"/>
      <c r="AV313" s="278"/>
      <c r="AW313" s="278"/>
    </row>
    <row r="314" spans="1:49" s="290" customFormat="1" x14ac:dyDescent="0.25">
      <c r="A314" s="204"/>
      <c r="B314" s="281"/>
      <c r="C314" s="281"/>
      <c r="D314" s="281"/>
      <c r="E314" s="282"/>
      <c r="F314" s="281"/>
      <c r="G314" s="281"/>
      <c r="H314" s="204"/>
      <c r="I314" s="283"/>
      <c r="J314" s="204"/>
      <c r="K314" s="281"/>
      <c r="L314" s="204"/>
      <c r="M314" s="204"/>
      <c r="N314" s="204"/>
      <c r="O314" s="204"/>
      <c r="P314" s="204"/>
      <c r="Q314" s="204"/>
      <c r="R314" s="204"/>
      <c r="S314" s="204"/>
      <c r="T314" s="204"/>
      <c r="U314" s="204"/>
      <c r="V314" s="204"/>
      <c r="W314" s="204"/>
      <c r="X314" s="284"/>
      <c r="Y314" s="204"/>
      <c r="Z314" s="204"/>
      <c r="AA314" s="276"/>
      <c r="AB314" s="276"/>
      <c r="AC314" s="285"/>
      <c r="AD314" s="282"/>
      <c r="AE314" s="281"/>
      <c r="AF314" s="286"/>
      <c r="AG314" s="287"/>
      <c r="AH314" s="288"/>
      <c r="AI314" s="289"/>
      <c r="AJ314" s="286"/>
      <c r="AK314" s="286"/>
      <c r="AL314" s="287"/>
      <c r="AM314" s="288"/>
      <c r="AN314" s="287"/>
      <c r="AO314" s="291"/>
      <c r="AP314" s="286"/>
      <c r="AQ314" s="277"/>
      <c r="AR314" s="279"/>
      <c r="AS314" s="277"/>
      <c r="AT314" s="203"/>
      <c r="AU314" s="278"/>
      <c r="AV314" s="278"/>
      <c r="AW314" s="278"/>
    </row>
    <row r="315" spans="1:49" s="290" customFormat="1" x14ac:dyDescent="0.25">
      <c r="A315" s="204"/>
      <c r="B315" s="281"/>
      <c r="C315" s="281"/>
      <c r="D315" s="281"/>
      <c r="E315" s="282"/>
      <c r="F315" s="281"/>
      <c r="G315" s="281"/>
      <c r="H315" s="204"/>
      <c r="I315" s="283"/>
      <c r="J315" s="204"/>
      <c r="K315" s="281"/>
      <c r="L315" s="204"/>
      <c r="M315" s="204"/>
      <c r="N315" s="204"/>
      <c r="O315" s="204"/>
      <c r="P315" s="204"/>
      <c r="Q315" s="204"/>
      <c r="R315" s="204"/>
      <c r="S315" s="204"/>
      <c r="T315" s="204"/>
      <c r="U315" s="204"/>
      <c r="V315" s="204"/>
      <c r="W315" s="204"/>
      <c r="X315" s="284"/>
      <c r="Y315" s="204"/>
      <c r="Z315" s="204"/>
      <c r="AA315" s="276"/>
      <c r="AB315" s="276"/>
      <c r="AC315" s="285"/>
      <c r="AD315" s="282"/>
      <c r="AE315" s="281"/>
      <c r="AF315" s="286"/>
      <c r="AG315" s="287"/>
      <c r="AH315" s="288"/>
      <c r="AI315" s="289"/>
      <c r="AJ315" s="286"/>
      <c r="AK315" s="286"/>
      <c r="AL315" s="287"/>
      <c r="AM315" s="288"/>
      <c r="AN315" s="287"/>
      <c r="AO315" s="291"/>
      <c r="AP315" s="286"/>
      <c r="AQ315" s="277"/>
      <c r="AR315" s="279"/>
      <c r="AS315" s="277"/>
      <c r="AT315" s="203"/>
      <c r="AU315" s="278"/>
      <c r="AV315" s="278"/>
      <c r="AW315" s="278"/>
    </row>
    <row r="316" spans="1:49" s="290" customFormat="1" x14ac:dyDescent="0.25">
      <c r="A316" s="204"/>
      <c r="B316" s="281"/>
      <c r="C316" s="281"/>
      <c r="D316" s="281"/>
      <c r="E316" s="282"/>
      <c r="F316" s="281"/>
      <c r="G316" s="281"/>
      <c r="H316" s="204"/>
      <c r="I316" s="283"/>
      <c r="J316" s="204"/>
      <c r="K316" s="281"/>
      <c r="L316" s="204"/>
      <c r="M316" s="204"/>
      <c r="N316" s="204"/>
      <c r="O316" s="204"/>
      <c r="P316" s="204"/>
      <c r="Q316" s="204"/>
      <c r="R316" s="204"/>
      <c r="S316" s="204"/>
      <c r="T316" s="204"/>
      <c r="U316" s="204"/>
      <c r="V316" s="204"/>
      <c r="W316" s="204"/>
      <c r="X316" s="284"/>
      <c r="Y316" s="204"/>
      <c r="Z316" s="204"/>
      <c r="AA316" s="276"/>
      <c r="AB316" s="276"/>
      <c r="AC316" s="285"/>
      <c r="AD316" s="282"/>
      <c r="AE316" s="281"/>
      <c r="AF316" s="286"/>
      <c r="AG316" s="287"/>
      <c r="AH316" s="288"/>
      <c r="AI316" s="289"/>
      <c r="AJ316" s="286"/>
      <c r="AK316" s="286"/>
      <c r="AL316" s="287"/>
      <c r="AM316" s="288"/>
      <c r="AN316" s="287"/>
      <c r="AO316" s="291"/>
      <c r="AP316" s="286"/>
      <c r="AQ316" s="277"/>
      <c r="AR316" s="279"/>
      <c r="AS316" s="277"/>
      <c r="AT316" s="203"/>
      <c r="AU316" s="278"/>
      <c r="AV316" s="278"/>
      <c r="AW316" s="278"/>
    </row>
    <row r="317" spans="1:49" s="290" customFormat="1" x14ac:dyDescent="0.25">
      <c r="A317" s="204"/>
      <c r="B317" s="281"/>
      <c r="C317" s="281"/>
      <c r="D317" s="281"/>
      <c r="E317" s="282"/>
      <c r="F317" s="281"/>
      <c r="G317" s="281"/>
      <c r="H317" s="204"/>
      <c r="I317" s="283"/>
      <c r="J317" s="204"/>
      <c r="K317" s="281"/>
      <c r="L317" s="204"/>
      <c r="M317" s="204"/>
      <c r="N317" s="204"/>
      <c r="O317" s="204"/>
      <c r="P317" s="204"/>
      <c r="Q317" s="204"/>
      <c r="R317" s="204"/>
      <c r="S317" s="204"/>
      <c r="T317" s="204"/>
      <c r="U317" s="204"/>
      <c r="V317" s="204"/>
      <c r="W317" s="204"/>
      <c r="X317" s="284"/>
      <c r="Y317" s="204"/>
      <c r="Z317" s="204"/>
      <c r="AA317" s="276"/>
      <c r="AB317" s="276"/>
      <c r="AC317" s="285"/>
      <c r="AD317" s="282"/>
      <c r="AE317" s="281"/>
      <c r="AF317" s="286"/>
      <c r="AG317" s="287"/>
      <c r="AH317" s="288"/>
      <c r="AI317" s="289"/>
      <c r="AJ317" s="286"/>
      <c r="AK317" s="286"/>
      <c r="AL317" s="287"/>
      <c r="AM317" s="288"/>
      <c r="AN317" s="287"/>
      <c r="AO317" s="291"/>
      <c r="AP317" s="286"/>
      <c r="AQ317" s="277"/>
      <c r="AR317" s="279"/>
      <c r="AS317" s="277"/>
      <c r="AT317" s="203"/>
      <c r="AU317" s="278"/>
      <c r="AV317" s="278"/>
      <c r="AW317" s="278"/>
    </row>
    <row r="318" spans="1:49" s="290" customFormat="1" x14ac:dyDescent="0.25">
      <c r="A318" s="204"/>
      <c r="B318" s="281"/>
      <c r="C318" s="281"/>
      <c r="D318" s="281"/>
      <c r="E318" s="282"/>
      <c r="F318" s="281"/>
      <c r="G318" s="281"/>
      <c r="H318" s="204"/>
      <c r="I318" s="283"/>
      <c r="J318" s="204"/>
      <c r="K318" s="281"/>
      <c r="L318" s="204"/>
      <c r="M318" s="204"/>
      <c r="N318" s="204"/>
      <c r="O318" s="204"/>
      <c r="P318" s="204"/>
      <c r="Q318" s="204"/>
      <c r="R318" s="204"/>
      <c r="S318" s="204"/>
      <c r="T318" s="204"/>
      <c r="U318" s="204"/>
      <c r="V318" s="204"/>
      <c r="W318" s="204"/>
      <c r="X318" s="284"/>
      <c r="Y318" s="204"/>
      <c r="Z318" s="204"/>
      <c r="AA318" s="276"/>
      <c r="AB318" s="276"/>
      <c r="AC318" s="285"/>
      <c r="AD318" s="282"/>
      <c r="AE318" s="281"/>
      <c r="AF318" s="286"/>
      <c r="AG318" s="287"/>
      <c r="AH318" s="288"/>
      <c r="AI318" s="289"/>
      <c r="AJ318" s="286"/>
      <c r="AK318" s="286"/>
      <c r="AL318" s="287"/>
      <c r="AM318" s="288"/>
      <c r="AN318" s="287"/>
      <c r="AO318" s="291"/>
      <c r="AP318" s="286"/>
      <c r="AQ318" s="277"/>
      <c r="AR318" s="279"/>
      <c r="AS318" s="277"/>
      <c r="AT318" s="203"/>
      <c r="AU318" s="278"/>
      <c r="AV318" s="278"/>
      <c r="AW318" s="278"/>
    </row>
    <row r="319" spans="1:49" s="290" customFormat="1" x14ac:dyDescent="0.25">
      <c r="A319" s="204"/>
      <c r="B319" s="281"/>
      <c r="C319" s="281"/>
      <c r="D319" s="281"/>
      <c r="E319" s="282"/>
      <c r="F319" s="281"/>
      <c r="G319" s="281"/>
      <c r="H319" s="204"/>
      <c r="I319" s="283"/>
      <c r="J319" s="204"/>
      <c r="K319" s="281"/>
      <c r="L319" s="204"/>
      <c r="M319" s="204"/>
      <c r="N319" s="204"/>
      <c r="O319" s="204"/>
      <c r="P319" s="204"/>
      <c r="Q319" s="204"/>
      <c r="R319" s="204"/>
      <c r="S319" s="204"/>
      <c r="T319" s="204"/>
      <c r="U319" s="204"/>
      <c r="V319" s="204"/>
      <c r="W319" s="204"/>
      <c r="X319" s="284"/>
      <c r="Y319" s="204"/>
      <c r="Z319" s="204"/>
      <c r="AA319" s="276"/>
      <c r="AB319" s="276"/>
      <c r="AC319" s="285"/>
      <c r="AD319" s="282"/>
      <c r="AE319" s="281"/>
      <c r="AF319" s="286"/>
      <c r="AG319" s="287"/>
      <c r="AH319" s="288"/>
      <c r="AI319" s="289"/>
      <c r="AJ319" s="286"/>
      <c r="AK319" s="286"/>
      <c r="AL319" s="287"/>
      <c r="AM319" s="288"/>
      <c r="AN319" s="287"/>
      <c r="AO319" s="291"/>
      <c r="AP319" s="286"/>
      <c r="AQ319" s="277"/>
      <c r="AR319" s="279"/>
      <c r="AS319" s="277"/>
      <c r="AT319" s="203"/>
      <c r="AU319" s="278"/>
      <c r="AV319" s="278"/>
      <c r="AW319" s="278"/>
    </row>
    <row r="320" spans="1:49" s="290" customFormat="1" x14ac:dyDescent="0.25">
      <c r="A320" s="204"/>
      <c r="B320" s="281"/>
      <c r="C320" s="281"/>
      <c r="D320" s="281"/>
      <c r="E320" s="282"/>
      <c r="F320" s="281"/>
      <c r="G320" s="281"/>
      <c r="H320" s="204"/>
      <c r="I320" s="283"/>
      <c r="J320" s="204"/>
      <c r="K320" s="281"/>
      <c r="L320" s="204"/>
      <c r="M320" s="204"/>
      <c r="N320" s="204"/>
      <c r="O320" s="204"/>
      <c r="P320" s="204"/>
      <c r="Q320" s="204"/>
      <c r="R320" s="204"/>
      <c r="S320" s="204"/>
      <c r="T320" s="204"/>
      <c r="U320" s="204"/>
      <c r="V320" s="204"/>
      <c r="W320" s="204"/>
      <c r="X320" s="284"/>
      <c r="Y320" s="204"/>
      <c r="Z320" s="204"/>
      <c r="AA320" s="276"/>
      <c r="AB320" s="276"/>
      <c r="AC320" s="285"/>
      <c r="AD320" s="282"/>
      <c r="AE320" s="281"/>
      <c r="AF320" s="286"/>
      <c r="AG320" s="287"/>
      <c r="AH320" s="288"/>
      <c r="AI320" s="289"/>
      <c r="AJ320" s="286"/>
      <c r="AK320" s="286"/>
      <c r="AL320" s="287"/>
      <c r="AM320" s="288"/>
      <c r="AN320" s="287"/>
      <c r="AO320" s="291"/>
      <c r="AP320" s="286"/>
      <c r="AQ320" s="277"/>
      <c r="AR320" s="279"/>
      <c r="AS320" s="277"/>
      <c r="AT320" s="203"/>
      <c r="AU320" s="278"/>
      <c r="AV320" s="278"/>
      <c r="AW320" s="278"/>
    </row>
    <row r="321" spans="1:49" s="290" customFormat="1" x14ac:dyDescent="0.25">
      <c r="A321" s="204"/>
      <c r="B321" s="281"/>
      <c r="C321" s="281"/>
      <c r="D321" s="281"/>
      <c r="E321" s="282"/>
      <c r="F321" s="281"/>
      <c r="G321" s="281"/>
      <c r="H321" s="204"/>
      <c r="I321" s="283"/>
      <c r="J321" s="204"/>
      <c r="K321" s="281"/>
      <c r="L321" s="204"/>
      <c r="M321" s="204"/>
      <c r="N321" s="204"/>
      <c r="O321" s="204"/>
      <c r="P321" s="204"/>
      <c r="Q321" s="204"/>
      <c r="R321" s="204"/>
      <c r="S321" s="204"/>
      <c r="T321" s="204"/>
      <c r="U321" s="204"/>
      <c r="V321" s="204"/>
      <c r="W321" s="204"/>
      <c r="X321" s="284"/>
      <c r="Y321" s="204"/>
      <c r="Z321" s="204"/>
      <c r="AA321" s="276"/>
      <c r="AB321" s="276"/>
      <c r="AC321" s="285"/>
      <c r="AD321" s="282"/>
      <c r="AE321" s="281"/>
      <c r="AF321" s="286"/>
      <c r="AG321" s="287"/>
      <c r="AH321" s="288"/>
      <c r="AI321" s="289"/>
      <c r="AJ321" s="286"/>
      <c r="AK321" s="286"/>
      <c r="AL321" s="287"/>
      <c r="AM321" s="288"/>
      <c r="AN321" s="287"/>
      <c r="AO321" s="291"/>
      <c r="AP321" s="286"/>
      <c r="AQ321" s="277"/>
      <c r="AR321" s="279"/>
      <c r="AS321" s="277"/>
      <c r="AT321" s="203"/>
      <c r="AU321" s="278"/>
      <c r="AV321" s="278"/>
      <c r="AW321" s="278"/>
    </row>
    <row r="322" spans="1:49" s="290" customFormat="1" x14ac:dyDescent="0.25">
      <c r="A322" s="204"/>
      <c r="B322" s="281"/>
      <c r="C322" s="281"/>
      <c r="D322" s="281"/>
      <c r="E322" s="282"/>
      <c r="F322" s="281"/>
      <c r="G322" s="281"/>
      <c r="H322" s="204"/>
      <c r="I322" s="283"/>
      <c r="J322" s="204"/>
      <c r="K322" s="281"/>
      <c r="L322" s="204"/>
      <c r="M322" s="204"/>
      <c r="N322" s="204"/>
      <c r="O322" s="204"/>
      <c r="P322" s="204"/>
      <c r="Q322" s="204"/>
      <c r="R322" s="204"/>
      <c r="S322" s="204"/>
      <c r="T322" s="204"/>
      <c r="U322" s="204"/>
      <c r="V322" s="204"/>
      <c r="W322" s="204"/>
      <c r="X322" s="284"/>
      <c r="Y322" s="204"/>
      <c r="Z322" s="204"/>
      <c r="AA322" s="276"/>
      <c r="AB322" s="276"/>
      <c r="AC322" s="285"/>
      <c r="AD322" s="282"/>
      <c r="AE322" s="281"/>
      <c r="AF322" s="286"/>
      <c r="AG322" s="287"/>
      <c r="AH322" s="288"/>
      <c r="AI322" s="289"/>
      <c r="AJ322" s="286"/>
      <c r="AK322" s="286"/>
      <c r="AL322" s="287"/>
      <c r="AM322" s="288"/>
      <c r="AN322" s="287"/>
      <c r="AO322" s="291"/>
      <c r="AP322" s="286"/>
      <c r="AQ322" s="277"/>
      <c r="AR322" s="279"/>
      <c r="AS322" s="277"/>
      <c r="AT322" s="203"/>
      <c r="AU322" s="278"/>
      <c r="AV322" s="278"/>
      <c r="AW322" s="278"/>
    </row>
    <row r="323" spans="1:49" s="290" customFormat="1" x14ac:dyDescent="0.25">
      <c r="A323" s="204"/>
      <c r="B323" s="281"/>
      <c r="C323" s="281"/>
      <c r="D323" s="281"/>
      <c r="E323" s="282"/>
      <c r="F323" s="281"/>
      <c r="G323" s="281"/>
      <c r="H323" s="204"/>
      <c r="I323" s="283"/>
      <c r="J323" s="204"/>
      <c r="K323" s="281"/>
      <c r="L323" s="204"/>
      <c r="M323" s="204"/>
      <c r="N323" s="204"/>
      <c r="O323" s="204"/>
      <c r="P323" s="204"/>
      <c r="Q323" s="204"/>
      <c r="R323" s="204"/>
      <c r="S323" s="204"/>
      <c r="T323" s="204"/>
      <c r="U323" s="204"/>
      <c r="V323" s="204"/>
      <c r="W323" s="204"/>
      <c r="X323" s="284"/>
      <c r="Y323" s="204"/>
      <c r="Z323" s="204"/>
      <c r="AA323" s="276"/>
      <c r="AB323" s="276"/>
      <c r="AC323" s="285"/>
      <c r="AD323" s="282"/>
      <c r="AE323" s="281"/>
      <c r="AF323" s="286"/>
      <c r="AG323" s="287"/>
      <c r="AH323" s="288"/>
      <c r="AI323" s="289"/>
      <c r="AJ323" s="286"/>
      <c r="AK323" s="286"/>
      <c r="AL323" s="287"/>
      <c r="AM323" s="288"/>
      <c r="AN323" s="287"/>
      <c r="AO323" s="291"/>
      <c r="AP323" s="286"/>
      <c r="AQ323" s="277"/>
      <c r="AR323" s="279"/>
      <c r="AS323" s="277"/>
      <c r="AT323" s="203"/>
      <c r="AU323" s="278"/>
      <c r="AV323" s="278"/>
      <c r="AW323" s="278"/>
    </row>
    <row r="324" spans="1:49" s="290" customFormat="1" x14ac:dyDescent="0.25">
      <c r="A324" s="204"/>
      <c r="B324" s="281"/>
      <c r="C324" s="281"/>
      <c r="D324" s="281"/>
      <c r="E324" s="282"/>
      <c r="F324" s="281"/>
      <c r="G324" s="281"/>
      <c r="H324" s="204"/>
      <c r="I324" s="283"/>
      <c r="J324" s="204"/>
      <c r="K324" s="281"/>
      <c r="L324" s="204"/>
      <c r="M324" s="204"/>
      <c r="N324" s="204"/>
      <c r="O324" s="204"/>
      <c r="P324" s="204"/>
      <c r="Q324" s="204"/>
      <c r="R324" s="204"/>
      <c r="S324" s="204"/>
      <c r="T324" s="204"/>
      <c r="U324" s="204"/>
      <c r="V324" s="204"/>
      <c r="W324" s="204"/>
      <c r="X324" s="284"/>
      <c r="Y324" s="204"/>
      <c r="Z324" s="204"/>
      <c r="AA324" s="276"/>
      <c r="AB324" s="276"/>
      <c r="AC324" s="285"/>
      <c r="AD324" s="282"/>
      <c r="AE324" s="281"/>
      <c r="AF324" s="286"/>
      <c r="AG324" s="287"/>
      <c r="AH324" s="288"/>
      <c r="AI324" s="289"/>
      <c r="AJ324" s="286"/>
      <c r="AK324" s="286"/>
      <c r="AL324" s="287"/>
      <c r="AM324" s="288"/>
      <c r="AN324" s="287"/>
      <c r="AO324" s="291"/>
      <c r="AP324" s="286"/>
      <c r="AQ324" s="277"/>
      <c r="AR324" s="279"/>
      <c r="AS324" s="277"/>
      <c r="AT324" s="203"/>
      <c r="AU324" s="278"/>
      <c r="AV324" s="278"/>
      <c r="AW324" s="278"/>
    </row>
    <row r="325" spans="1:49" s="290" customFormat="1" x14ac:dyDescent="0.25">
      <c r="A325" s="204"/>
      <c r="B325" s="281"/>
      <c r="C325" s="281"/>
      <c r="D325" s="281"/>
      <c r="E325" s="282"/>
      <c r="F325" s="281"/>
      <c r="G325" s="281"/>
      <c r="H325" s="204"/>
      <c r="I325" s="283"/>
      <c r="J325" s="204"/>
      <c r="K325" s="281"/>
      <c r="L325" s="204"/>
      <c r="M325" s="204"/>
      <c r="N325" s="204"/>
      <c r="O325" s="204"/>
      <c r="P325" s="204"/>
      <c r="Q325" s="204"/>
      <c r="R325" s="204"/>
      <c r="S325" s="204"/>
      <c r="T325" s="204"/>
      <c r="U325" s="204"/>
      <c r="V325" s="204"/>
      <c r="W325" s="204"/>
      <c r="X325" s="284"/>
      <c r="Y325" s="204"/>
      <c r="Z325" s="204"/>
      <c r="AA325" s="276"/>
      <c r="AB325" s="276"/>
      <c r="AC325" s="285"/>
      <c r="AD325" s="282"/>
      <c r="AE325" s="281"/>
      <c r="AF325" s="286"/>
      <c r="AG325" s="287"/>
      <c r="AH325" s="288"/>
      <c r="AI325" s="289"/>
      <c r="AJ325" s="286"/>
      <c r="AK325" s="286"/>
      <c r="AL325" s="287"/>
      <c r="AM325" s="288"/>
      <c r="AN325" s="287"/>
      <c r="AO325" s="291"/>
      <c r="AP325" s="286"/>
      <c r="AQ325" s="277"/>
      <c r="AR325" s="279"/>
      <c r="AS325" s="277"/>
      <c r="AT325" s="203"/>
      <c r="AU325" s="278"/>
      <c r="AV325" s="278"/>
      <c r="AW325" s="278"/>
    </row>
    <row r="326" spans="1:49" s="290" customFormat="1" x14ac:dyDescent="0.25">
      <c r="A326" s="204"/>
      <c r="B326" s="281"/>
      <c r="C326" s="281"/>
      <c r="D326" s="281"/>
      <c r="E326" s="282"/>
      <c r="F326" s="281"/>
      <c r="G326" s="281"/>
      <c r="H326" s="204"/>
      <c r="I326" s="283"/>
      <c r="J326" s="204"/>
      <c r="K326" s="281"/>
      <c r="L326" s="204"/>
      <c r="M326" s="204"/>
      <c r="N326" s="204"/>
      <c r="O326" s="204"/>
      <c r="P326" s="204"/>
      <c r="Q326" s="204"/>
      <c r="R326" s="204"/>
      <c r="S326" s="204"/>
      <c r="T326" s="204"/>
      <c r="U326" s="204"/>
      <c r="V326" s="204"/>
      <c r="W326" s="204"/>
      <c r="X326" s="284"/>
      <c r="Y326" s="204"/>
      <c r="Z326" s="204"/>
      <c r="AA326" s="276"/>
      <c r="AB326" s="276"/>
      <c r="AC326" s="285"/>
      <c r="AD326" s="282"/>
      <c r="AE326" s="281"/>
      <c r="AF326" s="286"/>
      <c r="AG326" s="287"/>
      <c r="AH326" s="288"/>
      <c r="AI326" s="289"/>
      <c r="AJ326" s="286"/>
      <c r="AK326" s="286"/>
      <c r="AL326" s="287"/>
      <c r="AM326" s="288"/>
      <c r="AN326" s="287"/>
      <c r="AO326" s="291"/>
      <c r="AP326" s="286"/>
      <c r="AQ326" s="277"/>
      <c r="AR326" s="279"/>
      <c r="AS326" s="277"/>
      <c r="AT326" s="203"/>
      <c r="AU326" s="278"/>
      <c r="AV326" s="278"/>
      <c r="AW326" s="278"/>
    </row>
    <row r="327" spans="1:49" s="290" customFormat="1" x14ac:dyDescent="0.25">
      <c r="A327" s="204"/>
      <c r="B327" s="281"/>
      <c r="C327" s="281"/>
      <c r="D327" s="281"/>
      <c r="E327" s="282"/>
      <c r="F327" s="281"/>
      <c r="G327" s="281"/>
      <c r="H327" s="204"/>
      <c r="I327" s="283"/>
      <c r="J327" s="204"/>
      <c r="K327" s="281"/>
      <c r="L327" s="204"/>
      <c r="M327" s="204"/>
      <c r="N327" s="204"/>
      <c r="O327" s="204"/>
      <c r="P327" s="204"/>
      <c r="Q327" s="204"/>
      <c r="R327" s="204"/>
      <c r="S327" s="204"/>
      <c r="T327" s="204"/>
      <c r="U327" s="204"/>
      <c r="V327" s="204"/>
      <c r="W327" s="204"/>
      <c r="X327" s="284"/>
      <c r="Y327" s="204"/>
      <c r="Z327" s="204"/>
      <c r="AA327" s="276"/>
      <c r="AB327" s="276"/>
      <c r="AC327" s="285"/>
      <c r="AD327" s="282"/>
      <c r="AE327" s="281"/>
      <c r="AF327" s="286"/>
      <c r="AG327" s="287"/>
      <c r="AH327" s="288"/>
      <c r="AI327" s="289"/>
      <c r="AJ327" s="286"/>
      <c r="AK327" s="286"/>
      <c r="AL327" s="287"/>
      <c r="AM327" s="288"/>
      <c r="AN327" s="287"/>
      <c r="AO327" s="291"/>
      <c r="AP327" s="286"/>
      <c r="AQ327" s="277"/>
      <c r="AR327" s="279"/>
      <c r="AS327" s="277"/>
      <c r="AT327" s="203"/>
      <c r="AU327" s="278"/>
      <c r="AV327" s="278"/>
      <c r="AW327" s="278"/>
    </row>
    <row r="328" spans="1:49" s="290" customFormat="1" x14ac:dyDescent="0.25">
      <c r="A328" s="204"/>
      <c r="B328" s="281"/>
      <c r="C328" s="281"/>
      <c r="D328" s="281"/>
      <c r="E328" s="282"/>
      <c r="F328" s="281"/>
      <c r="G328" s="281"/>
      <c r="H328" s="204"/>
      <c r="I328" s="283"/>
      <c r="J328" s="204"/>
      <c r="K328" s="281"/>
      <c r="L328" s="204"/>
      <c r="M328" s="204"/>
      <c r="N328" s="204"/>
      <c r="O328" s="204"/>
      <c r="P328" s="204"/>
      <c r="Q328" s="204"/>
      <c r="R328" s="204"/>
      <c r="S328" s="204"/>
      <c r="T328" s="204"/>
      <c r="U328" s="204"/>
      <c r="V328" s="204"/>
      <c r="W328" s="204"/>
      <c r="X328" s="284"/>
      <c r="Y328" s="204"/>
      <c r="Z328" s="204"/>
      <c r="AA328" s="276"/>
      <c r="AB328" s="276"/>
      <c r="AC328" s="285"/>
      <c r="AD328" s="282"/>
      <c r="AE328" s="281"/>
      <c r="AF328" s="286"/>
      <c r="AG328" s="287"/>
      <c r="AH328" s="288"/>
      <c r="AI328" s="289"/>
      <c r="AJ328" s="286"/>
      <c r="AK328" s="286"/>
      <c r="AL328" s="287"/>
      <c r="AM328" s="288"/>
      <c r="AN328" s="287"/>
      <c r="AO328" s="291"/>
      <c r="AP328" s="286"/>
      <c r="AQ328" s="277"/>
      <c r="AR328" s="279"/>
      <c r="AS328" s="277"/>
      <c r="AT328" s="203"/>
      <c r="AU328" s="278"/>
      <c r="AV328" s="278"/>
      <c r="AW328" s="278"/>
    </row>
    <row r="329" spans="1:49" s="290" customFormat="1" x14ac:dyDescent="0.25">
      <c r="A329" s="204"/>
      <c r="B329" s="281"/>
      <c r="C329" s="281"/>
      <c r="D329" s="281"/>
      <c r="E329" s="282"/>
      <c r="F329" s="281"/>
      <c r="G329" s="281"/>
      <c r="H329" s="204"/>
      <c r="I329" s="283"/>
      <c r="J329" s="204"/>
      <c r="K329" s="281"/>
      <c r="L329" s="204"/>
      <c r="M329" s="204"/>
      <c r="N329" s="204"/>
      <c r="O329" s="204"/>
      <c r="P329" s="204"/>
      <c r="Q329" s="204"/>
      <c r="R329" s="204"/>
      <c r="S329" s="204"/>
      <c r="T329" s="204"/>
      <c r="U329" s="204"/>
      <c r="V329" s="204"/>
      <c r="W329" s="204"/>
      <c r="X329" s="284"/>
      <c r="Y329" s="204"/>
      <c r="Z329" s="204"/>
      <c r="AA329" s="276"/>
      <c r="AB329" s="276"/>
      <c r="AC329" s="285"/>
      <c r="AD329" s="282"/>
      <c r="AE329" s="281"/>
      <c r="AF329" s="286"/>
      <c r="AG329" s="287"/>
      <c r="AH329" s="288"/>
      <c r="AI329" s="289"/>
      <c r="AJ329" s="286"/>
      <c r="AK329" s="286"/>
      <c r="AL329" s="287"/>
      <c r="AM329" s="288"/>
      <c r="AN329" s="287"/>
      <c r="AO329" s="291"/>
      <c r="AP329" s="286"/>
      <c r="AQ329" s="277"/>
      <c r="AR329" s="279"/>
      <c r="AS329" s="277"/>
      <c r="AT329" s="203"/>
      <c r="AU329" s="278"/>
      <c r="AV329" s="278"/>
      <c r="AW329" s="278"/>
    </row>
    <row r="330" spans="1:49" s="290" customFormat="1" x14ac:dyDescent="0.25">
      <c r="A330" s="204"/>
      <c r="B330" s="281"/>
      <c r="C330" s="281"/>
      <c r="D330" s="281"/>
      <c r="E330" s="282"/>
      <c r="F330" s="281"/>
      <c r="G330" s="281"/>
      <c r="H330" s="204"/>
      <c r="I330" s="283"/>
      <c r="J330" s="204"/>
      <c r="K330" s="281"/>
      <c r="L330" s="204"/>
      <c r="M330" s="204"/>
      <c r="N330" s="204"/>
      <c r="O330" s="204"/>
      <c r="P330" s="204"/>
      <c r="Q330" s="204"/>
      <c r="R330" s="204"/>
      <c r="S330" s="204"/>
      <c r="T330" s="204"/>
      <c r="U330" s="204"/>
      <c r="V330" s="204"/>
      <c r="W330" s="204"/>
      <c r="X330" s="284"/>
      <c r="Y330" s="204"/>
      <c r="Z330" s="204"/>
      <c r="AA330" s="276"/>
      <c r="AB330" s="276"/>
      <c r="AC330" s="285"/>
      <c r="AD330" s="282"/>
      <c r="AE330" s="281"/>
      <c r="AF330" s="286"/>
      <c r="AG330" s="287"/>
      <c r="AH330" s="288"/>
      <c r="AI330" s="289"/>
      <c r="AJ330" s="286"/>
      <c r="AK330" s="286"/>
      <c r="AL330" s="287"/>
      <c r="AM330" s="288"/>
      <c r="AN330" s="287"/>
      <c r="AO330" s="291"/>
      <c r="AP330" s="286"/>
      <c r="AQ330" s="277"/>
      <c r="AR330" s="279"/>
      <c r="AS330" s="277"/>
      <c r="AT330" s="203"/>
      <c r="AU330" s="278"/>
      <c r="AV330" s="278"/>
      <c r="AW330" s="278"/>
    </row>
    <row r="331" spans="1:49" s="290" customFormat="1" x14ac:dyDescent="0.25">
      <c r="A331" s="204"/>
      <c r="B331" s="281"/>
      <c r="C331" s="281"/>
      <c r="D331" s="281"/>
      <c r="E331" s="282"/>
      <c r="F331" s="281"/>
      <c r="G331" s="281"/>
      <c r="H331" s="204"/>
      <c r="I331" s="283"/>
      <c r="J331" s="204"/>
      <c r="K331" s="281"/>
      <c r="L331" s="204"/>
      <c r="M331" s="204"/>
      <c r="N331" s="204"/>
      <c r="O331" s="204"/>
      <c r="P331" s="204"/>
      <c r="Q331" s="204"/>
      <c r="R331" s="204"/>
      <c r="S331" s="204"/>
      <c r="T331" s="204"/>
      <c r="U331" s="204"/>
      <c r="V331" s="204"/>
      <c r="W331" s="204"/>
      <c r="X331" s="284"/>
      <c r="Y331" s="204"/>
      <c r="Z331" s="204"/>
      <c r="AA331" s="276"/>
      <c r="AB331" s="276"/>
      <c r="AC331" s="285"/>
      <c r="AD331" s="282"/>
      <c r="AE331" s="281"/>
      <c r="AF331" s="286"/>
      <c r="AG331" s="287"/>
      <c r="AH331" s="288"/>
      <c r="AI331" s="289"/>
      <c r="AJ331" s="286"/>
      <c r="AK331" s="286"/>
      <c r="AL331" s="287"/>
      <c r="AM331" s="288"/>
      <c r="AN331" s="287"/>
      <c r="AO331" s="291"/>
      <c r="AP331" s="286"/>
      <c r="AQ331" s="277"/>
      <c r="AR331" s="279"/>
      <c r="AS331" s="277"/>
      <c r="AT331" s="203"/>
      <c r="AU331" s="278"/>
      <c r="AV331" s="278"/>
      <c r="AW331" s="278"/>
    </row>
    <row r="332" spans="1:49" s="290" customFormat="1" x14ac:dyDescent="0.25">
      <c r="A332" s="204"/>
      <c r="B332" s="281"/>
      <c r="C332" s="281"/>
      <c r="D332" s="281"/>
      <c r="E332" s="282"/>
      <c r="F332" s="281"/>
      <c r="G332" s="281"/>
      <c r="H332" s="204"/>
      <c r="I332" s="283"/>
      <c r="J332" s="204"/>
      <c r="K332" s="281"/>
      <c r="L332" s="204"/>
      <c r="M332" s="204"/>
      <c r="N332" s="204"/>
      <c r="O332" s="204"/>
      <c r="P332" s="204"/>
      <c r="Q332" s="204"/>
      <c r="R332" s="204"/>
      <c r="S332" s="204"/>
      <c r="T332" s="204"/>
      <c r="U332" s="204"/>
      <c r="V332" s="204"/>
      <c r="W332" s="204"/>
      <c r="X332" s="284"/>
      <c r="Y332" s="204"/>
      <c r="Z332" s="204"/>
      <c r="AA332" s="276"/>
      <c r="AB332" s="276"/>
      <c r="AC332" s="285"/>
      <c r="AD332" s="282"/>
      <c r="AE332" s="281"/>
      <c r="AF332" s="286"/>
      <c r="AG332" s="287"/>
      <c r="AH332" s="288"/>
      <c r="AI332" s="289"/>
      <c r="AJ332" s="286"/>
      <c r="AK332" s="286"/>
      <c r="AL332" s="287"/>
      <c r="AM332" s="288"/>
      <c r="AN332" s="287"/>
      <c r="AO332" s="291"/>
      <c r="AP332" s="286"/>
      <c r="AQ332" s="277"/>
      <c r="AR332" s="279"/>
      <c r="AS332" s="277"/>
      <c r="AT332" s="203"/>
      <c r="AU332" s="278"/>
      <c r="AV332" s="278"/>
      <c r="AW332" s="278"/>
    </row>
    <row r="333" spans="1:49" s="290" customFormat="1" x14ac:dyDescent="0.25">
      <c r="A333" s="204"/>
      <c r="B333" s="281"/>
      <c r="C333" s="281"/>
      <c r="D333" s="281"/>
      <c r="E333" s="282"/>
      <c r="F333" s="281"/>
      <c r="G333" s="281"/>
      <c r="H333" s="204"/>
      <c r="I333" s="283"/>
      <c r="J333" s="204"/>
      <c r="K333" s="281"/>
      <c r="L333" s="204"/>
      <c r="M333" s="204"/>
      <c r="N333" s="204"/>
      <c r="O333" s="204"/>
      <c r="P333" s="204"/>
      <c r="Q333" s="204"/>
      <c r="R333" s="204"/>
      <c r="S333" s="204"/>
      <c r="T333" s="204"/>
      <c r="U333" s="204"/>
      <c r="V333" s="204"/>
      <c r="W333" s="204"/>
      <c r="X333" s="284"/>
      <c r="Y333" s="204"/>
      <c r="Z333" s="204"/>
      <c r="AA333" s="276"/>
      <c r="AB333" s="276"/>
      <c r="AC333" s="285"/>
      <c r="AD333" s="282"/>
      <c r="AE333" s="281"/>
      <c r="AF333" s="286"/>
      <c r="AG333" s="287"/>
      <c r="AH333" s="288"/>
      <c r="AI333" s="289"/>
      <c r="AJ333" s="286"/>
      <c r="AK333" s="286"/>
      <c r="AL333" s="287"/>
      <c r="AM333" s="288"/>
      <c r="AN333" s="287"/>
      <c r="AO333" s="291"/>
      <c r="AP333" s="286"/>
      <c r="AQ333" s="277"/>
      <c r="AR333" s="279"/>
      <c r="AS333" s="277"/>
      <c r="AT333" s="203"/>
      <c r="AU333" s="278"/>
      <c r="AV333" s="278"/>
      <c r="AW333" s="278"/>
    </row>
    <row r="334" spans="1:49" s="290" customFormat="1" x14ac:dyDescent="0.25">
      <c r="A334" s="204"/>
      <c r="B334" s="281"/>
      <c r="C334" s="281"/>
      <c r="D334" s="281"/>
      <c r="E334" s="282"/>
      <c r="F334" s="281"/>
      <c r="G334" s="281"/>
      <c r="H334" s="204"/>
      <c r="I334" s="283"/>
      <c r="J334" s="204"/>
      <c r="K334" s="281"/>
      <c r="L334" s="204"/>
      <c r="M334" s="204"/>
      <c r="N334" s="204"/>
      <c r="O334" s="204"/>
      <c r="P334" s="204"/>
      <c r="Q334" s="204"/>
      <c r="R334" s="204"/>
      <c r="S334" s="204"/>
      <c r="T334" s="204"/>
      <c r="U334" s="204"/>
      <c r="V334" s="204"/>
      <c r="W334" s="204"/>
      <c r="X334" s="284"/>
      <c r="Y334" s="204"/>
      <c r="Z334" s="204"/>
      <c r="AA334" s="276"/>
      <c r="AB334" s="276"/>
      <c r="AC334" s="285"/>
      <c r="AD334" s="282"/>
      <c r="AE334" s="281"/>
      <c r="AF334" s="286"/>
      <c r="AG334" s="287"/>
      <c r="AH334" s="288"/>
      <c r="AI334" s="289"/>
      <c r="AJ334" s="286"/>
      <c r="AK334" s="286"/>
      <c r="AL334" s="287"/>
      <c r="AM334" s="288"/>
      <c r="AN334" s="287"/>
      <c r="AO334" s="291"/>
      <c r="AP334" s="286"/>
      <c r="AQ334" s="277"/>
      <c r="AR334" s="279"/>
      <c r="AS334" s="277"/>
      <c r="AT334" s="203"/>
      <c r="AU334" s="278"/>
      <c r="AV334" s="278"/>
      <c r="AW334" s="278"/>
    </row>
    <row r="335" spans="1:49" s="290" customFormat="1" x14ac:dyDescent="0.25">
      <c r="A335" s="204"/>
      <c r="B335" s="281"/>
      <c r="C335" s="281"/>
      <c r="D335" s="281"/>
      <c r="E335" s="282"/>
      <c r="F335" s="281"/>
      <c r="G335" s="281"/>
      <c r="H335" s="204"/>
      <c r="I335" s="283"/>
      <c r="J335" s="204"/>
      <c r="K335" s="281"/>
      <c r="L335" s="204"/>
      <c r="M335" s="204"/>
      <c r="N335" s="204"/>
      <c r="O335" s="204"/>
      <c r="P335" s="204"/>
      <c r="Q335" s="204"/>
      <c r="R335" s="204"/>
      <c r="S335" s="204"/>
      <c r="T335" s="204"/>
      <c r="U335" s="204"/>
      <c r="V335" s="204"/>
      <c r="W335" s="204"/>
      <c r="X335" s="284"/>
      <c r="Y335" s="204"/>
      <c r="Z335" s="204"/>
      <c r="AA335" s="276"/>
      <c r="AB335" s="276"/>
      <c r="AC335" s="285"/>
      <c r="AD335" s="282"/>
      <c r="AE335" s="281"/>
      <c r="AF335" s="286"/>
      <c r="AG335" s="287"/>
      <c r="AH335" s="288"/>
      <c r="AI335" s="289"/>
      <c r="AJ335" s="286"/>
      <c r="AK335" s="286"/>
      <c r="AL335" s="287"/>
      <c r="AM335" s="288"/>
      <c r="AN335" s="287"/>
      <c r="AO335" s="291"/>
      <c r="AP335" s="286"/>
      <c r="AQ335" s="277"/>
      <c r="AR335" s="279"/>
      <c r="AS335" s="277"/>
      <c r="AT335" s="203"/>
      <c r="AU335" s="278"/>
      <c r="AV335" s="278"/>
      <c r="AW335" s="278"/>
    </row>
    <row r="336" spans="1:49" s="290" customFormat="1" x14ac:dyDescent="0.25">
      <c r="A336" s="204"/>
      <c r="B336" s="281"/>
      <c r="C336" s="281"/>
      <c r="D336" s="281"/>
      <c r="E336" s="282"/>
      <c r="F336" s="281"/>
      <c r="G336" s="281"/>
      <c r="H336" s="204"/>
      <c r="I336" s="283"/>
      <c r="J336" s="204"/>
      <c r="K336" s="281"/>
      <c r="L336" s="204"/>
      <c r="M336" s="204"/>
      <c r="N336" s="204"/>
      <c r="O336" s="204"/>
      <c r="P336" s="204"/>
      <c r="Q336" s="204"/>
      <c r="R336" s="204"/>
      <c r="S336" s="204"/>
      <c r="T336" s="204"/>
      <c r="U336" s="204"/>
      <c r="V336" s="204"/>
      <c r="W336" s="204"/>
      <c r="X336" s="284"/>
      <c r="Y336" s="204"/>
      <c r="Z336" s="204"/>
      <c r="AA336" s="276"/>
      <c r="AB336" s="276"/>
      <c r="AC336" s="285"/>
      <c r="AD336" s="282"/>
      <c r="AE336" s="281"/>
      <c r="AF336" s="286"/>
      <c r="AG336" s="287"/>
      <c r="AH336" s="288"/>
      <c r="AI336" s="289"/>
      <c r="AJ336" s="286"/>
      <c r="AK336" s="286"/>
      <c r="AL336" s="287"/>
      <c r="AM336" s="288"/>
      <c r="AN336" s="287"/>
      <c r="AO336" s="291"/>
      <c r="AP336" s="286"/>
      <c r="AQ336" s="277"/>
      <c r="AR336" s="279"/>
      <c r="AS336" s="277"/>
      <c r="AT336" s="203"/>
      <c r="AU336" s="278"/>
      <c r="AV336" s="278"/>
      <c r="AW336" s="278"/>
    </row>
    <row r="337" spans="1:49" s="290" customFormat="1" x14ac:dyDescent="0.25">
      <c r="A337" s="204"/>
      <c r="B337" s="281"/>
      <c r="C337" s="281"/>
      <c r="D337" s="281"/>
      <c r="E337" s="282"/>
      <c r="F337" s="281"/>
      <c r="G337" s="281"/>
      <c r="H337" s="204"/>
      <c r="I337" s="283"/>
      <c r="J337" s="204"/>
      <c r="K337" s="281"/>
      <c r="L337" s="204"/>
      <c r="M337" s="204"/>
      <c r="N337" s="204"/>
      <c r="O337" s="204"/>
      <c r="P337" s="204"/>
      <c r="Q337" s="204"/>
      <c r="R337" s="204"/>
      <c r="S337" s="204"/>
      <c r="T337" s="204"/>
      <c r="U337" s="204"/>
      <c r="V337" s="204"/>
      <c r="W337" s="204"/>
      <c r="X337" s="284"/>
      <c r="Y337" s="204"/>
      <c r="Z337" s="204"/>
      <c r="AA337" s="276"/>
      <c r="AB337" s="276"/>
      <c r="AC337" s="285"/>
      <c r="AD337" s="282"/>
      <c r="AE337" s="281"/>
      <c r="AF337" s="286"/>
      <c r="AG337" s="287"/>
      <c r="AH337" s="288"/>
      <c r="AI337" s="289"/>
      <c r="AJ337" s="286"/>
      <c r="AK337" s="286"/>
      <c r="AL337" s="287"/>
      <c r="AM337" s="288"/>
      <c r="AN337" s="287"/>
      <c r="AO337" s="291"/>
      <c r="AP337" s="286"/>
      <c r="AQ337" s="277"/>
      <c r="AR337" s="279"/>
      <c r="AS337" s="277"/>
      <c r="AT337" s="203"/>
      <c r="AU337" s="278"/>
      <c r="AV337" s="278"/>
      <c r="AW337" s="278"/>
    </row>
    <row r="338" spans="1:49" s="290" customFormat="1" x14ac:dyDescent="0.25">
      <c r="A338" s="204"/>
      <c r="B338" s="281"/>
      <c r="C338" s="281"/>
      <c r="D338" s="281"/>
      <c r="E338" s="282"/>
      <c r="F338" s="281"/>
      <c r="G338" s="281"/>
      <c r="H338" s="204"/>
      <c r="I338" s="283"/>
      <c r="J338" s="204"/>
      <c r="K338" s="281"/>
      <c r="L338" s="204"/>
      <c r="M338" s="204"/>
      <c r="N338" s="204"/>
      <c r="O338" s="204"/>
      <c r="P338" s="204"/>
      <c r="Q338" s="204"/>
      <c r="R338" s="204"/>
      <c r="S338" s="204"/>
      <c r="T338" s="204"/>
      <c r="U338" s="204"/>
      <c r="V338" s="204"/>
      <c r="W338" s="204"/>
      <c r="X338" s="284"/>
      <c r="Y338" s="204"/>
      <c r="Z338" s="204"/>
      <c r="AA338" s="276"/>
      <c r="AB338" s="276"/>
      <c r="AC338" s="285"/>
      <c r="AD338" s="282"/>
      <c r="AE338" s="281"/>
      <c r="AF338" s="286"/>
      <c r="AG338" s="287"/>
      <c r="AH338" s="288"/>
      <c r="AI338" s="289"/>
      <c r="AJ338" s="286"/>
      <c r="AK338" s="286"/>
      <c r="AL338" s="287"/>
      <c r="AM338" s="288"/>
      <c r="AN338" s="287"/>
      <c r="AO338" s="291"/>
      <c r="AP338" s="286"/>
      <c r="AQ338" s="277"/>
      <c r="AR338" s="279"/>
      <c r="AS338" s="277"/>
      <c r="AT338" s="203"/>
      <c r="AU338" s="278"/>
      <c r="AV338" s="278"/>
      <c r="AW338" s="278"/>
    </row>
    <row r="339" spans="1:49" s="290" customFormat="1" x14ac:dyDescent="0.25">
      <c r="A339" s="204"/>
      <c r="B339" s="281"/>
      <c r="C339" s="281"/>
      <c r="D339" s="281"/>
      <c r="E339" s="282"/>
      <c r="F339" s="281"/>
      <c r="G339" s="281"/>
      <c r="H339" s="204"/>
      <c r="I339" s="283"/>
      <c r="J339" s="204"/>
      <c r="K339" s="281"/>
      <c r="L339" s="204"/>
      <c r="M339" s="204"/>
      <c r="N339" s="204"/>
      <c r="O339" s="204"/>
      <c r="P339" s="204"/>
      <c r="Q339" s="204"/>
      <c r="R339" s="204"/>
      <c r="S339" s="204"/>
      <c r="T339" s="204"/>
      <c r="U339" s="204"/>
      <c r="V339" s="204"/>
      <c r="W339" s="204"/>
      <c r="X339" s="284"/>
      <c r="Y339" s="204"/>
      <c r="Z339" s="204"/>
      <c r="AA339" s="276"/>
      <c r="AB339" s="276"/>
      <c r="AC339" s="285"/>
      <c r="AD339" s="282"/>
      <c r="AE339" s="281"/>
      <c r="AF339" s="286"/>
      <c r="AG339" s="287"/>
      <c r="AH339" s="288"/>
      <c r="AI339" s="289"/>
      <c r="AJ339" s="286"/>
      <c r="AK339" s="286"/>
      <c r="AL339" s="287"/>
      <c r="AM339" s="288"/>
      <c r="AN339" s="287"/>
      <c r="AO339" s="291"/>
      <c r="AP339" s="286"/>
      <c r="AQ339" s="277"/>
      <c r="AR339" s="279"/>
      <c r="AS339" s="277"/>
      <c r="AT339" s="203"/>
      <c r="AU339" s="278"/>
      <c r="AV339" s="278"/>
      <c r="AW339" s="278"/>
    </row>
    <row r="340" spans="1:49" s="290" customFormat="1" x14ac:dyDescent="0.25">
      <c r="A340" s="204"/>
      <c r="B340" s="281"/>
      <c r="C340" s="281"/>
      <c r="D340" s="281"/>
      <c r="E340" s="282"/>
      <c r="F340" s="281"/>
      <c r="G340" s="281"/>
      <c r="H340" s="204"/>
      <c r="I340" s="283"/>
      <c r="J340" s="204"/>
      <c r="K340" s="281"/>
      <c r="L340" s="204"/>
      <c r="M340" s="204"/>
      <c r="N340" s="204"/>
      <c r="O340" s="204"/>
      <c r="P340" s="204"/>
      <c r="Q340" s="204"/>
      <c r="R340" s="204"/>
      <c r="S340" s="204"/>
      <c r="T340" s="204"/>
      <c r="U340" s="204"/>
      <c r="V340" s="204"/>
      <c r="W340" s="204"/>
      <c r="X340" s="284"/>
      <c r="Y340" s="204"/>
      <c r="Z340" s="204"/>
      <c r="AA340" s="276"/>
      <c r="AB340" s="276"/>
      <c r="AC340" s="285"/>
      <c r="AD340" s="282"/>
      <c r="AE340" s="281"/>
      <c r="AF340" s="286"/>
      <c r="AG340" s="287"/>
      <c r="AH340" s="288"/>
      <c r="AI340" s="289"/>
      <c r="AJ340" s="286"/>
      <c r="AK340" s="286"/>
      <c r="AL340" s="287"/>
      <c r="AM340" s="288"/>
      <c r="AN340" s="287"/>
      <c r="AO340" s="291"/>
      <c r="AP340" s="286"/>
      <c r="AQ340" s="277"/>
      <c r="AR340" s="279"/>
      <c r="AS340" s="277"/>
      <c r="AT340" s="203"/>
      <c r="AU340" s="278"/>
      <c r="AV340" s="278"/>
      <c r="AW340" s="278"/>
    </row>
    <row r="341" spans="1:49" s="290" customFormat="1" x14ac:dyDescent="0.25">
      <c r="A341" s="204"/>
      <c r="B341" s="281"/>
      <c r="C341" s="281"/>
      <c r="D341" s="281"/>
      <c r="E341" s="282"/>
      <c r="F341" s="281"/>
      <c r="G341" s="281"/>
      <c r="H341" s="204"/>
      <c r="I341" s="283"/>
      <c r="J341" s="204"/>
      <c r="K341" s="281"/>
      <c r="L341" s="204"/>
      <c r="M341" s="204"/>
      <c r="N341" s="204"/>
      <c r="O341" s="204"/>
      <c r="P341" s="204"/>
      <c r="Q341" s="204"/>
      <c r="R341" s="204"/>
      <c r="S341" s="204"/>
      <c r="T341" s="204"/>
      <c r="U341" s="204"/>
      <c r="V341" s="204"/>
      <c r="W341" s="204"/>
      <c r="X341" s="284"/>
      <c r="Y341" s="204"/>
      <c r="Z341" s="204"/>
      <c r="AA341" s="276"/>
      <c r="AB341" s="276"/>
      <c r="AC341" s="285"/>
      <c r="AD341" s="282"/>
      <c r="AE341" s="281"/>
      <c r="AF341" s="286"/>
      <c r="AG341" s="287"/>
      <c r="AH341" s="288"/>
      <c r="AI341" s="289"/>
      <c r="AJ341" s="286"/>
      <c r="AK341" s="286"/>
      <c r="AL341" s="287"/>
      <c r="AM341" s="288"/>
      <c r="AN341" s="287"/>
      <c r="AO341" s="291"/>
      <c r="AP341" s="286"/>
      <c r="AQ341" s="277"/>
      <c r="AR341" s="279"/>
      <c r="AS341" s="277"/>
      <c r="AT341" s="203"/>
      <c r="AU341" s="278"/>
      <c r="AV341" s="278"/>
      <c r="AW341" s="278"/>
    </row>
    <row r="342" spans="1:49" s="290" customFormat="1" x14ac:dyDescent="0.25">
      <c r="A342" s="204"/>
      <c r="B342" s="281"/>
      <c r="C342" s="281"/>
      <c r="D342" s="281"/>
      <c r="E342" s="282"/>
      <c r="F342" s="281"/>
      <c r="G342" s="281"/>
      <c r="H342" s="204"/>
      <c r="I342" s="283"/>
      <c r="J342" s="204"/>
      <c r="K342" s="281"/>
      <c r="L342" s="204"/>
      <c r="M342" s="204"/>
      <c r="N342" s="204"/>
      <c r="O342" s="204"/>
      <c r="P342" s="204"/>
      <c r="Q342" s="204"/>
      <c r="R342" s="204"/>
      <c r="S342" s="204"/>
      <c r="T342" s="204"/>
      <c r="U342" s="204"/>
      <c r="V342" s="204"/>
      <c r="W342" s="204"/>
      <c r="X342" s="284"/>
      <c r="Y342" s="204"/>
      <c r="Z342" s="204"/>
      <c r="AA342" s="276"/>
      <c r="AB342" s="276"/>
      <c r="AC342" s="285"/>
      <c r="AD342" s="282"/>
      <c r="AE342" s="281"/>
      <c r="AF342" s="286"/>
      <c r="AG342" s="287"/>
      <c r="AH342" s="288"/>
      <c r="AI342" s="289"/>
      <c r="AJ342" s="286"/>
      <c r="AK342" s="286"/>
      <c r="AL342" s="287"/>
      <c r="AM342" s="288"/>
      <c r="AN342" s="287"/>
      <c r="AO342" s="291"/>
      <c r="AP342" s="286"/>
      <c r="AQ342" s="277"/>
      <c r="AR342" s="279"/>
      <c r="AS342" s="277"/>
      <c r="AT342" s="203"/>
      <c r="AU342" s="278"/>
      <c r="AV342" s="278"/>
      <c r="AW342" s="278"/>
    </row>
    <row r="343" spans="1:49" s="290" customFormat="1" x14ac:dyDescent="0.25">
      <c r="A343" s="204"/>
      <c r="B343" s="281"/>
      <c r="C343" s="281"/>
      <c r="D343" s="281"/>
      <c r="E343" s="282"/>
      <c r="F343" s="281"/>
      <c r="G343" s="281"/>
      <c r="H343" s="204"/>
      <c r="I343" s="283"/>
      <c r="J343" s="204"/>
      <c r="K343" s="281"/>
      <c r="L343" s="204"/>
      <c r="M343" s="204"/>
      <c r="N343" s="204"/>
      <c r="O343" s="204"/>
      <c r="P343" s="204"/>
      <c r="Q343" s="204"/>
      <c r="R343" s="204"/>
      <c r="S343" s="204"/>
      <c r="T343" s="204"/>
      <c r="U343" s="204"/>
      <c r="V343" s="204"/>
      <c r="W343" s="204"/>
      <c r="X343" s="284"/>
      <c r="Y343" s="204"/>
      <c r="Z343" s="204"/>
      <c r="AA343" s="276"/>
      <c r="AB343" s="276"/>
      <c r="AC343" s="285"/>
      <c r="AD343" s="282"/>
      <c r="AE343" s="281"/>
      <c r="AF343" s="286"/>
      <c r="AG343" s="287"/>
      <c r="AH343" s="288"/>
      <c r="AI343" s="289"/>
      <c r="AJ343" s="286"/>
      <c r="AK343" s="286"/>
      <c r="AL343" s="287"/>
      <c r="AM343" s="288"/>
      <c r="AN343" s="287"/>
      <c r="AO343" s="291"/>
      <c r="AP343" s="286"/>
      <c r="AQ343" s="277"/>
      <c r="AR343" s="279"/>
      <c r="AS343" s="277"/>
      <c r="AT343" s="203"/>
      <c r="AU343" s="278"/>
      <c r="AV343" s="278"/>
      <c r="AW343" s="278"/>
    </row>
    <row r="344" spans="1:49" s="290" customFormat="1" x14ac:dyDescent="0.25">
      <c r="A344" s="204"/>
      <c r="B344" s="281"/>
      <c r="C344" s="281"/>
      <c r="D344" s="281"/>
      <c r="E344" s="282"/>
      <c r="F344" s="281"/>
      <c r="G344" s="281"/>
      <c r="H344" s="204"/>
      <c r="I344" s="283"/>
      <c r="J344" s="204"/>
      <c r="K344" s="281"/>
      <c r="L344" s="204"/>
      <c r="M344" s="204"/>
      <c r="N344" s="204"/>
      <c r="O344" s="204"/>
      <c r="P344" s="204"/>
      <c r="Q344" s="204"/>
      <c r="R344" s="204"/>
      <c r="S344" s="204"/>
      <c r="T344" s="204"/>
      <c r="U344" s="204"/>
      <c r="V344" s="204"/>
      <c r="W344" s="204"/>
      <c r="X344" s="284"/>
      <c r="Y344" s="204"/>
      <c r="Z344" s="204"/>
      <c r="AA344" s="276"/>
      <c r="AB344" s="276"/>
      <c r="AC344" s="285"/>
      <c r="AD344" s="282"/>
      <c r="AE344" s="281"/>
      <c r="AF344" s="286"/>
      <c r="AG344" s="287"/>
      <c r="AH344" s="288"/>
      <c r="AI344" s="289"/>
      <c r="AJ344" s="286"/>
      <c r="AK344" s="286"/>
      <c r="AL344" s="287"/>
      <c r="AM344" s="288"/>
      <c r="AN344" s="287"/>
      <c r="AO344" s="291"/>
      <c r="AP344" s="286"/>
      <c r="AQ344" s="277"/>
      <c r="AR344" s="279"/>
      <c r="AS344" s="277"/>
      <c r="AT344" s="203"/>
      <c r="AU344" s="278"/>
      <c r="AV344" s="278"/>
      <c r="AW344" s="278"/>
    </row>
    <row r="345" spans="1:49" s="290" customFormat="1" x14ac:dyDescent="0.25">
      <c r="A345" s="204"/>
      <c r="B345" s="281"/>
      <c r="C345" s="281"/>
      <c r="D345" s="281"/>
      <c r="E345" s="282"/>
      <c r="F345" s="281"/>
      <c r="G345" s="281"/>
      <c r="H345" s="204"/>
      <c r="I345" s="283"/>
      <c r="J345" s="204"/>
      <c r="K345" s="281"/>
      <c r="L345" s="204"/>
      <c r="M345" s="204"/>
      <c r="N345" s="204"/>
      <c r="O345" s="204"/>
      <c r="P345" s="204"/>
      <c r="Q345" s="204"/>
      <c r="R345" s="204"/>
      <c r="S345" s="204"/>
      <c r="T345" s="204"/>
      <c r="U345" s="204"/>
      <c r="V345" s="204"/>
      <c r="W345" s="204"/>
      <c r="X345" s="284"/>
      <c r="Y345" s="204"/>
      <c r="Z345" s="204"/>
      <c r="AA345" s="276"/>
      <c r="AB345" s="276"/>
      <c r="AC345" s="285"/>
      <c r="AD345" s="282"/>
      <c r="AE345" s="281"/>
      <c r="AF345" s="286"/>
      <c r="AG345" s="287"/>
      <c r="AH345" s="288"/>
      <c r="AI345" s="289"/>
      <c r="AJ345" s="286"/>
      <c r="AK345" s="286"/>
      <c r="AL345" s="287"/>
      <c r="AM345" s="288"/>
      <c r="AN345" s="287"/>
      <c r="AO345" s="291"/>
      <c r="AP345" s="286"/>
      <c r="AQ345" s="277"/>
      <c r="AR345" s="279"/>
      <c r="AS345" s="277"/>
      <c r="AT345" s="203"/>
      <c r="AU345" s="278"/>
      <c r="AV345" s="278"/>
      <c r="AW345" s="278"/>
    </row>
    <row r="346" spans="1:49" s="290" customFormat="1" x14ac:dyDescent="0.25">
      <c r="A346" s="204"/>
      <c r="B346" s="281"/>
      <c r="C346" s="281"/>
      <c r="D346" s="281"/>
      <c r="E346" s="282"/>
      <c r="F346" s="281"/>
      <c r="G346" s="281"/>
      <c r="H346" s="204"/>
      <c r="I346" s="283"/>
      <c r="J346" s="204"/>
      <c r="K346" s="281"/>
      <c r="L346" s="204"/>
      <c r="M346" s="204"/>
      <c r="N346" s="204"/>
      <c r="O346" s="204"/>
      <c r="P346" s="204"/>
      <c r="Q346" s="204"/>
      <c r="R346" s="204"/>
      <c r="S346" s="204"/>
      <c r="T346" s="204"/>
      <c r="U346" s="204"/>
      <c r="V346" s="204"/>
      <c r="W346" s="204"/>
      <c r="X346" s="284"/>
      <c r="Y346" s="204"/>
      <c r="Z346" s="204"/>
      <c r="AA346" s="276"/>
      <c r="AB346" s="276"/>
      <c r="AC346" s="285"/>
      <c r="AD346" s="282"/>
      <c r="AE346" s="281"/>
      <c r="AF346" s="286"/>
      <c r="AG346" s="287"/>
      <c r="AH346" s="288"/>
      <c r="AI346" s="289"/>
      <c r="AJ346" s="286"/>
      <c r="AK346" s="286"/>
      <c r="AL346" s="287"/>
      <c r="AM346" s="288"/>
      <c r="AN346" s="287"/>
      <c r="AO346" s="291"/>
      <c r="AP346" s="286"/>
      <c r="AQ346" s="277"/>
      <c r="AR346" s="279"/>
      <c r="AS346" s="277"/>
      <c r="AT346" s="203"/>
      <c r="AU346" s="278"/>
      <c r="AV346" s="278"/>
      <c r="AW346" s="278"/>
    </row>
    <row r="347" spans="1:49" s="290" customFormat="1" x14ac:dyDescent="0.25">
      <c r="A347" s="204"/>
      <c r="B347" s="281"/>
      <c r="C347" s="281"/>
      <c r="D347" s="281"/>
      <c r="E347" s="282"/>
      <c r="F347" s="281"/>
      <c r="G347" s="281"/>
      <c r="H347" s="204"/>
      <c r="I347" s="283"/>
      <c r="J347" s="204"/>
      <c r="K347" s="281"/>
      <c r="L347" s="204"/>
      <c r="M347" s="204"/>
      <c r="N347" s="204"/>
      <c r="O347" s="204"/>
      <c r="P347" s="204"/>
      <c r="Q347" s="204"/>
      <c r="R347" s="204"/>
      <c r="S347" s="204"/>
      <c r="T347" s="204"/>
      <c r="U347" s="204"/>
      <c r="V347" s="204"/>
      <c r="W347" s="204"/>
      <c r="X347" s="284"/>
      <c r="Y347" s="204"/>
      <c r="Z347" s="204"/>
      <c r="AA347" s="276"/>
      <c r="AB347" s="276"/>
      <c r="AC347" s="285"/>
      <c r="AD347" s="282"/>
      <c r="AE347" s="281"/>
      <c r="AF347" s="286"/>
      <c r="AG347" s="287"/>
      <c r="AH347" s="288"/>
      <c r="AI347" s="289"/>
      <c r="AJ347" s="286"/>
      <c r="AK347" s="286"/>
      <c r="AL347" s="287"/>
      <c r="AM347" s="288"/>
      <c r="AN347" s="287"/>
      <c r="AO347" s="291"/>
      <c r="AP347" s="286"/>
      <c r="AQ347" s="277"/>
      <c r="AR347" s="279"/>
      <c r="AS347" s="277"/>
      <c r="AT347" s="203"/>
      <c r="AU347" s="278"/>
      <c r="AV347" s="278"/>
      <c r="AW347" s="278"/>
    </row>
    <row r="348" spans="1:49" s="290" customFormat="1" x14ac:dyDescent="0.25">
      <c r="A348" s="204"/>
      <c r="B348" s="281"/>
      <c r="C348" s="281"/>
      <c r="D348" s="281"/>
      <c r="E348" s="282"/>
      <c r="F348" s="281"/>
      <c r="G348" s="281"/>
      <c r="H348" s="204"/>
      <c r="I348" s="283"/>
      <c r="J348" s="204"/>
      <c r="K348" s="281"/>
      <c r="L348" s="204"/>
      <c r="M348" s="204"/>
      <c r="N348" s="204"/>
      <c r="O348" s="204"/>
      <c r="P348" s="204"/>
      <c r="Q348" s="204"/>
      <c r="R348" s="204"/>
      <c r="S348" s="204"/>
      <c r="T348" s="204"/>
      <c r="U348" s="204"/>
      <c r="V348" s="204"/>
      <c r="W348" s="204"/>
      <c r="X348" s="284"/>
      <c r="Y348" s="204"/>
      <c r="Z348" s="204"/>
      <c r="AA348" s="276"/>
      <c r="AB348" s="276"/>
      <c r="AC348" s="285"/>
      <c r="AD348" s="282"/>
      <c r="AE348" s="281"/>
      <c r="AF348" s="286"/>
      <c r="AG348" s="287"/>
      <c r="AH348" s="288"/>
      <c r="AI348" s="289"/>
      <c r="AJ348" s="286"/>
      <c r="AK348" s="286"/>
      <c r="AL348" s="287"/>
      <c r="AM348" s="288"/>
      <c r="AN348" s="287"/>
      <c r="AO348" s="291"/>
      <c r="AP348" s="286"/>
      <c r="AQ348" s="277"/>
      <c r="AR348" s="279"/>
      <c r="AS348" s="277"/>
      <c r="AT348" s="203"/>
      <c r="AU348" s="278"/>
      <c r="AV348" s="278"/>
      <c r="AW348" s="278"/>
    </row>
    <row r="349" spans="1:49" s="290" customFormat="1" x14ac:dyDescent="0.25">
      <c r="A349" s="204"/>
      <c r="B349" s="281"/>
      <c r="C349" s="281"/>
      <c r="D349" s="281"/>
      <c r="E349" s="282"/>
      <c r="F349" s="281"/>
      <c r="G349" s="281"/>
      <c r="H349" s="204"/>
      <c r="I349" s="283"/>
      <c r="J349" s="204"/>
      <c r="K349" s="281"/>
      <c r="L349" s="204"/>
      <c r="M349" s="204"/>
      <c r="N349" s="204"/>
      <c r="O349" s="204"/>
      <c r="P349" s="204"/>
      <c r="Q349" s="204"/>
      <c r="R349" s="204"/>
      <c r="S349" s="204"/>
      <c r="T349" s="204"/>
      <c r="U349" s="204"/>
      <c r="V349" s="204"/>
      <c r="W349" s="204"/>
      <c r="X349" s="284"/>
      <c r="Y349" s="204"/>
      <c r="Z349" s="204"/>
      <c r="AA349" s="276"/>
      <c r="AB349" s="276"/>
      <c r="AC349" s="285"/>
      <c r="AD349" s="282"/>
      <c r="AE349" s="281"/>
      <c r="AF349" s="286"/>
      <c r="AG349" s="287"/>
      <c r="AH349" s="288"/>
      <c r="AI349" s="289"/>
      <c r="AJ349" s="286"/>
      <c r="AK349" s="286"/>
      <c r="AL349" s="287"/>
      <c r="AM349" s="288"/>
      <c r="AN349" s="287"/>
      <c r="AO349" s="291"/>
      <c r="AP349" s="286"/>
      <c r="AQ349" s="277"/>
      <c r="AR349" s="279"/>
      <c r="AS349" s="277"/>
      <c r="AT349" s="203"/>
      <c r="AU349" s="278"/>
      <c r="AV349" s="278"/>
      <c r="AW349" s="278"/>
    </row>
    <row r="350" spans="1:49" s="290" customFormat="1" x14ac:dyDescent="0.25">
      <c r="A350" s="204"/>
      <c r="B350" s="281"/>
      <c r="C350" s="281"/>
      <c r="D350" s="281"/>
      <c r="E350" s="282"/>
      <c r="F350" s="281"/>
      <c r="G350" s="281"/>
      <c r="H350" s="204"/>
      <c r="I350" s="283"/>
      <c r="J350" s="204"/>
      <c r="K350" s="281"/>
      <c r="L350" s="204"/>
      <c r="M350" s="204"/>
      <c r="N350" s="204"/>
      <c r="O350" s="204"/>
      <c r="P350" s="204"/>
      <c r="Q350" s="204"/>
      <c r="R350" s="204"/>
      <c r="S350" s="204"/>
      <c r="T350" s="204"/>
      <c r="U350" s="204"/>
      <c r="V350" s="204"/>
      <c r="W350" s="204"/>
      <c r="X350" s="284"/>
      <c r="Y350" s="204"/>
      <c r="Z350" s="204"/>
      <c r="AA350" s="276"/>
      <c r="AB350" s="276"/>
      <c r="AC350" s="285"/>
      <c r="AD350" s="282"/>
      <c r="AE350" s="281"/>
      <c r="AF350" s="286"/>
      <c r="AG350" s="287"/>
      <c r="AH350" s="288"/>
      <c r="AI350" s="289"/>
      <c r="AJ350" s="286"/>
      <c r="AK350" s="286"/>
      <c r="AL350" s="287"/>
      <c r="AM350" s="288"/>
      <c r="AN350" s="287"/>
      <c r="AO350" s="291"/>
      <c r="AP350" s="286"/>
      <c r="AQ350" s="277"/>
      <c r="AR350" s="279"/>
      <c r="AS350" s="277"/>
      <c r="AT350" s="203"/>
      <c r="AU350" s="278"/>
      <c r="AV350" s="278"/>
      <c r="AW350" s="278"/>
    </row>
    <row r="351" spans="1:49" s="290" customFormat="1" x14ac:dyDescent="0.25">
      <c r="A351" s="204"/>
      <c r="B351" s="281"/>
      <c r="C351" s="281"/>
      <c r="D351" s="281"/>
      <c r="E351" s="282"/>
      <c r="F351" s="281"/>
      <c r="G351" s="281"/>
      <c r="H351" s="204"/>
      <c r="I351" s="283"/>
      <c r="J351" s="204"/>
      <c r="K351" s="281"/>
      <c r="L351" s="204"/>
      <c r="M351" s="204"/>
      <c r="N351" s="204"/>
      <c r="O351" s="204"/>
      <c r="P351" s="204"/>
      <c r="Q351" s="204"/>
      <c r="R351" s="204"/>
      <c r="S351" s="204"/>
      <c r="T351" s="204"/>
      <c r="U351" s="204"/>
      <c r="V351" s="204"/>
      <c r="W351" s="204"/>
      <c r="X351" s="284"/>
      <c r="Y351" s="204"/>
      <c r="Z351" s="204"/>
      <c r="AA351" s="276"/>
      <c r="AB351" s="276"/>
      <c r="AC351" s="285"/>
      <c r="AD351" s="282"/>
      <c r="AE351" s="281"/>
      <c r="AF351" s="286"/>
      <c r="AG351" s="287"/>
      <c r="AH351" s="288"/>
      <c r="AI351" s="289"/>
      <c r="AJ351" s="286"/>
      <c r="AK351" s="286"/>
      <c r="AL351" s="287"/>
      <c r="AM351" s="288"/>
      <c r="AN351" s="287"/>
      <c r="AO351" s="291"/>
      <c r="AP351" s="286"/>
      <c r="AQ351" s="277"/>
      <c r="AR351" s="279"/>
      <c r="AS351" s="277"/>
      <c r="AT351" s="203"/>
      <c r="AU351" s="278"/>
      <c r="AV351" s="278"/>
      <c r="AW351" s="278"/>
    </row>
    <row r="352" spans="1:49" s="290" customFormat="1" x14ac:dyDescent="0.25">
      <c r="A352" s="204"/>
      <c r="B352" s="281"/>
      <c r="C352" s="281"/>
      <c r="D352" s="281"/>
      <c r="E352" s="282"/>
      <c r="F352" s="281"/>
      <c r="G352" s="281"/>
      <c r="H352" s="204"/>
      <c r="I352" s="283"/>
      <c r="J352" s="204"/>
      <c r="K352" s="281"/>
      <c r="L352" s="204"/>
      <c r="M352" s="204"/>
      <c r="N352" s="204"/>
      <c r="O352" s="204"/>
      <c r="P352" s="204"/>
      <c r="Q352" s="204"/>
      <c r="R352" s="204"/>
      <c r="S352" s="204"/>
      <c r="T352" s="204"/>
      <c r="U352" s="204"/>
      <c r="V352" s="204"/>
      <c r="W352" s="204"/>
      <c r="X352" s="284"/>
      <c r="Y352" s="204"/>
      <c r="Z352" s="204"/>
      <c r="AA352" s="276"/>
      <c r="AB352" s="276"/>
      <c r="AC352" s="285"/>
      <c r="AD352" s="282"/>
      <c r="AE352" s="281"/>
      <c r="AF352" s="286"/>
      <c r="AG352" s="287"/>
      <c r="AH352" s="288"/>
      <c r="AI352" s="289"/>
      <c r="AJ352" s="286"/>
      <c r="AK352" s="286"/>
      <c r="AL352" s="287"/>
      <c r="AM352" s="288"/>
      <c r="AN352" s="287"/>
      <c r="AO352" s="291"/>
      <c r="AP352" s="286"/>
      <c r="AQ352" s="277"/>
      <c r="AR352" s="279"/>
      <c r="AS352" s="277"/>
      <c r="AT352" s="203"/>
      <c r="AU352" s="278"/>
      <c r="AV352" s="278"/>
      <c r="AW352" s="278"/>
    </row>
    <row r="353" spans="1:49" s="290" customFormat="1" x14ac:dyDescent="0.25">
      <c r="A353" s="204"/>
      <c r="B353" s="281"/>
      <c r="C353" s="281"/>
      <c r="D353" s="281"/>
      <c r="E353" s="282"/>
      <c r="F353" s="281"/>
      <c r="G353" s="281"/>
      <c r="H353" s="204"/>
      <c r="I353" s="283"/>
      <c r="J353" s="204"/>
      <c r="K353" s="281"/>
      <c r="L353" s="204"/>
      <c r="M353" s="204"/>
      <c r="N353" s="204"/>
      <c r="O353" s="204"/>
      <c r="P353" s="204"/>
      <c r="Q353" s="204"/>
      <c r="R353" s="204"/>
      <c r="S353" s="204"/>
      <c r="T353" s="204"/>
      <c r="U353" s="204"/>
      <c r="V353" s="204"/>
      <c r="W353" s="204"/>
      <c r="X353" s="284"/>
      <c r="Y353" s="204"/>
      <c r="Z353" s="204"/>
      <c r="AA353" s="276"/>
      <c r="AB353" s="276"/>
      <c r="AC353" s="285"/>
      <c r="AD353" s="282"/>
      <c r="AE353" s="281"/>
      <c r="AF353" s="286"/>
      <c r="AG353" s="287"/>
      <c r="AH353" s="288"/>
      <c r="AI353" s="289"/>
      <c r="AJ353" s="286"/>
      <c r="AK353" s="286"/>
      <c r="AL353" s="287"/>
      <c r="AM353" s="288"/>
      <c r="AN353" s="287"/>
      <c r="AO353" s="291"/>
      <c r="AP353" s="286"/>
      <c r="AQ353" s="277"/>
      <c r="AR353" s="279"/>
      <c r="AS353" s="277"/>
      <c r="AT353" s="203"/>
      <c r="AU353" s="278"/>
      <c r="AV353" s="278"/>
      <c r="AW353" s="278"/>
    </row>
    <row r="354" spans="1:49" s="290" customFormat="1" x14ac:dyDescent="0.25">
      <c r="A354" s="204"/>
      <c r="B354" s="281"/>
      <c r="C354" s="281"/>
      <c r="D354" s="281"/>
      <c r="E354" s="282"/>
      <c r="F354" s="281"/>
      <c r="G354" s="281"/>
      <c r="H354" s="204"/>
      <c r="I354" s="283"/>
      <c r="J354" s="204"/>
      <c r="K354" s="281"/>
      <c r="L354" s="204"/>
      <c r="M354" s="204"/>
      <c r="N354" s="204"/>
      <c r="O354" s="204"/>
      <c r="P354" s="204"/>
      <c r="Q354" s="204"/>
      <c r="R354" s="204"/>
      <c r="S354" s="204"/>
      <c r="T354" s="204"/>
      <c r="U354" s="204"/>
      <c r="V354" s="204"/>
      <c r="W354" s="204"/>
      <c r="X354" s="284"/>
      <c r="Y354" s="204"/>
      <c r="Z354" s="204"/>
      <c r="AA354" s="276"/>
      <c r="AB354" s="276"/>
      <c r="AC354" s="285"/>
      <c r="AD354" s="282"/>
      <c r="AE354" s="281"/>
      <c r="AF354" s="286"/>
      <c r="AG354" s="287"/>
      <c r="AH354" s="288"/>
      <c r="AI354" s="289"/>
      <c r="AJ354" s="286"/>
      <c r="AK354" s="286"/>
      <c r="AL354" s="287"/>
      <c r="AM354" s="288"/>
      <c r="AN354" s="287"/>
      <c r="AO354" s="291"/>
      <c r="AP354" s="286"/>
      <c r="AQ354" s="277"/>
      <c r="AR354" s="279"/>
      <c r="AS354" s="277"/>
      <c r="AT354" s="203"/>
      <c r="AU354" s="278"/>
      <c r="AV354" s="278"/>
      <c r="AW354" s="278"/>
    </row>
    <row r="355" spans="1:49" s="290" customFormat="1" x14ac:dyDescent="0.25">
      <c r="A355" s="204"/>
      <c r="B355" s="281"/>
      <c r="C355" s="281"/>
      <c r="D355" s="281"/>
      <c r="E355" s="282"/>
      <c r="F355" s="281"/>
      <c r="G355" s="281"/>
      <c r="H355" s="204"/>
      <c r="I355" s="283"/>
      <c r="J355" s="204"/>
      <c r="K355" s="281"/>
      <c r="L355" s="204"/>
      <c r="M355" s="204"/>
      <c r="N355" s="204"/>
      <c r="O355" s="204"/>
      <c r="P355" s="204"/>
      <c r="Q355" s="204"/>
      <c r="R355" s="204"/>
      <c r="S355" s="204"/>
      <c r="T355" s="204"/>
      <c r="U355" s="204"/>
      <c r="V355" s="204"/>
      <c r="W355" s="204"/>
      <c r="X355" s="284"/>
      <c r="Y355" s="204"/>
      <c r="Z355" s="204"/>
      <c r="AA355" s="276"/>
      <c r="AB355" s="276"/>
      <c r="AC355" s="285"/>
      <c r="AD355" s="282"/>
      <c r="AE355" s="281"/>
      <c r="AF355" s="286"/>
      <c r="AG355" s="287"/>
      <c r="AH355" s="288"/>
      <c r="AI355" s="289"/>
      <c r="AJ355" s="286"/>
      <c r="AK355" s="286"/>
      <c r="AL355" s="287"/>
      <c r="AM355" s="288"/>
      <c r="AN355" s="287"/>
      <c r="AO355" s="291"/>
      <c r="AP355" s="286"/>
      <c r="AQ355" s="277"/>
      <c r="AR355" s="279"/>
      <c r="AS355" s="277"/>
      <c r="AT355" s="203"/>
      <c r="AU355" s="278"/>
      <c r="AV355" s="278"/>
      <c r="AW355" s="278"/>
    </row>
    <row r="356" spans="1:49" s="290" customFormat="1" x14ac:dyDescent="0.25">
      <c r="A356" s="204"/>
      <c r="B356" s="281"/>
      <c r="C356" s="281"/>
      <c r="D356" s="281"/>
      <c r="E356" s="282"/>
      <c r="F356" s="281"/>
      <c r="G356" s="281"/>
      <c r="H356" s="204"/>
      <c r="I356" s="283"/>
      <c r="J356" s="204"/>
      <c r="K356" s="281"/>
      <c r="L356" s="204"/>
      <c r="M356" s="204"/>
      <c r="N356" s="204"/>
      <c r="O356" s="204"/>
      <c r="P356" s="204"/>
      <c r="Q356" s="204"/>
      <c r="R356" s="204"/>
      <c r="S356" s="204"/>
      <c r="T356" s="204"/>
      <c r="U356" s="204"/>
      <c r="V356" s="204"/>
      <c r="W356" s="204"/>
      <c r="X356" s="284"/>
      <c r="Y356" s="204"/>
      <c r="Z356" s="204"/>
      <c r="AA356" s="276"/>
      <c r="AB356" s="276"/>
      <c r="AC356" s="285"/>
      <c r="AD356" s="282"/>
      <c r="AE356" s="281"/>
      <c r="AF356" s="286"/>
      <c r="AG356" s="287"/>
      <c r="AH356" s="288"/>
      <c r="AI356" s="289"/>
      <c r="AJ356" s="286"/>
      <c r="AK356" s="286"/>
      <c r="AL356" s="287"/>
      <c r="AM356" s="288"/>
      <c r="AN356" s="287"/>
      <c r="AO356" s="291"/>
      <c r="AP356" s="286"/>
      <c r="AQ356" s="277"/>
      <c r="AR356" s="279"/>
      <c r="AS356" s="277"/>
      <c r="AT356" s="203"/>
      <c r="AU356" s="278"/>
      <c r="AV356" s="278"/>
      <c r="AW356" s="278"/>
    </row>
    <row r="357" spans="1:49" s="290" customFormat="1" x14ac:dyDescent="0.25">
      <c r="A357" s="204"/>
      <c r="B357" s="281"/>
      <c r="C357" s="281"/>
      <c r="D357" s="281"/>
      <c r="E357" s="282"/>
      <c r="F357" s="281"/>
      <c r="G357" s="281"/>
      <c r="H357" s="204"/>
      <c r="I357" s="283"/>
      <c r="J357" s="204"/>
      <c r="K357" s="281"/>
      <c r="L357" s="204"/>
      <c r="M357" s="204"/>
      <c r="N357" s="204"/>
      <c r="O357" s="204"/>
      <c r="P357" s="204"/>
      <c r="Q357" s="204"/>
      <c r="R357" s="204"/>
      <c r="S357" s="204"/>
      <c r="T357" s="204"/>
      <c r="U357" s="204"/>
      <c r="V357" s="204"/>
      <c r="W357" s="204"/>
      <c r="X357" s="284"/>
      <c r="Y357" s="204"/>
      <c r="Z357" s="204"/>
      <c r="AA357" s="276"/>
      <c r="AB357" s="276"/>
      <c r="AC357" s="285"/>
      <c r="AD357" s="282"/>
      <c r="AE357" s="281"/>
      <c r="AF357" s="286"/>
      <c r="AG357" s="287"/>
      <c r="AH357" s="288"/>
      <c r="AI357" s="289"/>
      <c r="AJ357" s="286"/>
      <c r="AK357" s="286"/>
      <c r="AL357" s="287"/>
      <c r="AM357" s="288"/>
      <c r="AN357" s="287"/>
      <c r="AO357" s="291"/>
      <c r="AP357" s="286"/>
      <c r="AQ357" s="277"/>
      <c r="AR357" s="279"/>
      <c r="AS357" s="277"/>
      <c r="AT357" s="203"/>
      <c r="AU357" s="278"/>
      <c r="AV357" s="278"/>
      <c r="AW357" s="278"/>
    </row>
    <row r="358" spans="1:49" s="290" customFormat="1" x14ac:dyDescent="0.25">
      <c r="A358" s="204"/>
      <c r="B358" s="281"/>
      <c r="C358" s="281"/>
      <c r="D358" s="281"/>
      <c r="E358" s="282"/>
      <c r="F358" s="281"/>
      <c r="G358" s="281"/>
      <c r="H358" s="204"/>
      <c r="I358" s="283"/>
      <c r="J358" s="204"/>
      <c r="K358" s="281"/>
      <c r="L358" s="204"/>
      <c r="M358" s="204"/>
      <c r="N358" s="204"/>
      <c r="O358" s="204"/>
      <c r="P358" s="204"/>
      <c r="Q358" s="204"/>
      <c r="R358" s="204"/>
      <c r="S358" s="204"/>
      <c r="T358" s="204"/>
      <c r="U358" s="204"/>
      <c r="V358" s="204"/>
      <c r="W358" s="204"/>
      <c r="X358" s="284"/>
      <c r="Y358" s="204"/>
      <c r="Z358" s="204"/>
      <c r="AA358" s="276"/>
      <c r="AB358" s="276"/>
      <c r="AC358" s="285"/>
      <c r="AD358" s="282"/>
      <c r="AE358" s="281"/>
      <c r="AF358" s="286"/>
      <c r="AG358" s="287"/>
      <c r="AH358" s="288"/>
      <c r="AI358" s="289"/>
      <c r="AJ358" s="286"/>
      <c r="AK358" s="286"/>
      <c r="AL358" s="287"/>
      <c r="AM358" s="288"/>
      <c r="AN358" s="287"/>
      <c r="AO358" s="291"/>
      <c r="AP358" s="286"/>
      <c r="AQ358" s="277"/>
      <c r="AR358" s="279"/>
      <c r="AS358" s="277"/>
      <c r="AT358" s="203"/>
      <c r="AU358" s="278"/>
      <c r="AV358" s="278"/>
      <c r="AW358" s="278"/>
    </row>
    <row r="359" spans="1:49" s="290" customFormat="1" x14ac:dyDescent="0.25">
      <c r="A359" s="204"/>
      <c r="B359" s="281"/>
      <c r="C359" s="281"/>
      <c r="D359" s="281"/>
      <c r="E359" s="282"/>
      <c r="F359" s="281"/>
      <c r="G359" s="281"/>
      <c r="H359" s="204"/>
      <c r="I359" s="283"/>
      <c r="J359" s="204"/>
      <c r="K359" s="281"/>
      <c r="L359" s="204"/>
      <c r="M359" s="204"/>
      <c r="N359" s="204"/>
      <c r="O359" s="204"/>
      <c r="P359" s="204"/>
      <c r="Q359" s="204"/>
      <c r="R359" s="204"/>
      <c r="S359" s="204"/>
      <c r="T359" s="204"/>
      <c r="U359" s="204"/>
      <c r="V359" s="204"/>
      <c r="W359" s="204"/>
      <c r="X359" s="284"/>
      <c r="Y359" s="204"/>
      <c r="Z359" s="204"/>
      <c r="AA359" s="276"/>
      <c r="AB359" s="276"/>
      <c r="AC359" s="285"/>
      <c r="AD359" s="282"/>
      <c r="AE359" s="281"/>
      <c r="AF359" s="286"/>
      <c r="AG359" s="287"/>
      <c r="AH359" s="288"/>
      <c r="AI359" s="289"/>
      <c r="AJ359" s="286"/>
      <c r="AK359" s="286"/>
      <c r="AL359" s="287"/>
      <c r="AM359" s="288"/>
      <c r="AN359" s="287"/>
      <c r="AO359" s="291"/>
      <c r="AP359" s="286"/>
      <c r="AQ359" s="277"/>
      <c r="AR359" s="279"/>
      <c r="AS359" s="277"/>
      <c r="AT359" s="203"/>
      <c r="AU359" s="278"/>
      <c r="AV359" s="278"/>
      <c r="AW359" s="278"/>
    </row>
    <row r="360" spans="1:49" s="290" customFormat="1" x14ac:dyDescent="0.25">
      <c r="A360" s="204"/>
      <c r="B360" s="281"/>
      <c r="C360" s="281"/>
      <c r="D360" s="281"/>
      <c r="E360" s="282"/>
      <c r="F360" s="281"/>
      <c r="G360" s="281"/>
      <c r="H360" s="204"/>
      <c r="I360" s="283"/>
      <c r="J360" s="204"/>
      <c r="K360" s="281"/>
      <c r="L360" s="204"/>
      <c r="M360" s="204"/>
      <c r="N360" s="204"/>
      <c r="O360" s="204"/>
      <c r="P360" s="204"/>
      <c r="Q360" s="204"/>
      <c r="R360" s="204"/>
      <c r="S360" s="204"/>
      <c r="T360" s="204"/>
      <c r="U360" s="204"/>
      <c r="V360" s="204"/>
      <c r="W360" s="204"/>
      <c r="X360" s="284"/>
      <c r="Y360" s="204"/>
      <c r="Z360" s="204"/>
      <c r="AA360" s="276"/>
      <c r="AB360" s="276"/>
      <c r="AC360" s="285"/>
      <c r="AD360" s="282"/>
      <c r="AE360" s="281"/>
      <c r="AF360" s="286"/>
      <c r="AG360" s="287"/>
      <c r="AH360" s="288"/>
      <c r="AI360" s="289"/>
      <c r="AJ360" s="286"/>
      <c r="AK360" s="286"/>
      <c r="AL360" s="287"/>
      <c r="AM360" s="288"/>
      <c r="AN360" s="287"/>
      <c r="AO360" s="291"/>
      <c r="AP360" s="286"/>
      <c r="AQ360" s="277"/>
      <c r="AR360" s="279"/>
      <c r="AS360" s="277"/>
      <c r="AT360" s="203"/>
      <c r="AU360" s="278"/>
      <c r="AV360" s="278"/>
      <c r="AW360" s="278"/>
    </row>
    <row r="361" spans="1:49" s="290" customFormat="1" x14ac:dyDescent="0.25">
      <c r="A361" s="204"/>
      <c r="B361" s="281"/>
      <c r="C361" s="281"/>
      <c r="D361" s="281"/>
      <c r="E361" s="282"/>
      <c r="F361" s="281"/>
      <c r="G361" s="281"/>
      <c r="H361" s="204"/>
      <c r="I361" s="283"/>
      <c r="J361" s="204"/>
      <c r="K361" s="281"/>
      <c r="L361" s="204"/>
      <c r="M361" s="204"/>
      <c r="N361" s="204"/>
      <c r="O361" s="204"/>
      <c r="P361" s="204"/>
      <c r="Q361" s="204"/>
      <c r="R361" s="204"/>
      <c r="S361" s="204"/>
      <c r="T361" s="204"/>
      <c r="U361" s="204"/>
      <c r="V361" s="204"/>
      <c r="W361" s="204"/>
      <c r="X361" s="284"/>
      <c r="Y361" s="204"/>
      <c r="Z361" s="204"/>
      <c r="AA361" s="276"/>
      <c r="AB361" s="276"/>
      <c r="AC361" s="285"/>
      <c r="AD361" s="282"/>
      <c r="AE361" s="281"/>
      <c r="AF361" s="286"/>
      <c r="AG361" s="287"/>
      <c r="AH361" s="288"/>
      <c r="AI361" s="289"/>
      <c r="AJ361" s="286"/>
      <c r="AK361" s="286"/>
      <c r="AL361" s="287"/>
      <c r="AM361" s="288"/>
      <c r="AN361" s="287"/>
      <c r="AO361" s="291"/>
      <c r="AP361" s="286"/>
      <c r="AQ361" s="277"/>
      <c r="AR361" s="279"/>
      <c r="AS361" s="277"/>
      <c r="AT361" s="203"/>
      <c r="AU361" s="278"/>
      <c r="AV361" s="278"/>
      <c r="AW361" s="278"/>
    </row>
    <row r="362" spans="1:49" s="290" customFormat="1" x14ac:dyDescent="0.25">
      <c r="A362" s="204"/>
      <c r="B362" s="281"/>
      <c r="C362" s="281"/>
      <c r="D362" s="281"/>
      <c r="E362" s="282"/>
      <c r="F362" s="281"/>
      <c r="G362" s="281"/>
      <c r="H362" s="204"/>
      <c r="I362" s="283"/>
      <c r="J362" s="204"/>
      <c r="K362" s="281"/>
      <c r="L362" s="204"/>
      <c r="M362" s="204"/>
      <c r="N362" s="204"/>
      <c r="O362" s="204"/>
      <c r="P362" s="204"/>
      <c r="Q362" s="204"/>
      <c r="R362" s="204"/>
      <c r="S362" s="204"/>
      <c r="T362" s="204"/>
      <c r="U362" s="204"/>
      <c r="V362" s="204"/>
      <c r="W362" s="204"/>
      <c r="X362" s="284"/>
      <c r="Y362" s="204"/>
      <c r="Z362" s="204"/>
      <c r="AA362" s="276"/>
      <c r="AB362" s="276"/>
      <c r="AC362" s="285"/>
      <c r="AD362" s="282"/>
      <c r="AE362" s="281"/>
      <c r="AF362" s="286"/>
      <c r="AG362" s="287"/>
      <c r="AH362" s="288"/>
      <c r="AI362" s="289"/>
      <c r="AJ362" s="286"/>
      <c r="AK362" s="286"/>
      <c r="AL362" s="287"/>
      <c r="AM362" s="288"/>
      <c r="AN362" s="287"/>
      <c r="AO362" s="291"/>
      <c r="AP362" s="286"/>
      <c r="AQ362" s="277"/>
      <c r="AR362" s="279"/>
      <c r="AS362" s="277"/>
      <c r="AT362" s="203"/>
      <c r="AU362" s="278"/>
      <c r="AV362" s="278"/>
      <c r="AW362" s="278"/>
    </row>
    <row r="363" spans="1:49" s="290" customFormat="1" x14ac:dyDescent="0.25">
      <c r="A363" s="204"/>
      <c r="B363" s="281"/>
      <c r="C363" s="281"/>
      <c r="D363" s="281"/>
      <c r="E363" s="282"/>
      <c r="F363" s="281"/>
      <c r="G363" s="281"/>
      <c r="H363" s="204"/>
      <c r="I363" s="283"/>
      <c r="J363" s="204"/>
      <c r="K363" s="281"/>
      <c r="L363" s="204"/>
      <c r="M363" s="204"/>
      <c r="N363" s="204"/>
      <c r="O363" s="204"/>
      <c r="P363" s="204"/>
      <c r="Q363" s="204"/>
      <c r="R363" s="204"/>
      <c r="S363" s="204"/>
      <c r="T363" s="204"/>
      <c r="U363" s="204"/>
      <c r="V363" s="204"/>
      <c r="W363" s="204"/>
      <c r="X363" s="284"/>
      <c r="Y363" s="204"/>
      <c r="Z363" s="204"/>
      <c r="AA363" s="276"/>
      <c r="AB363" s="276"/>
      <c r="AC363" s="285"/>
      <c r="AD363" s="282"/>
      <c r="AE363" s="281"/>
      <c r="AF363" s="286"/>
      <c r="AG363" s="287"/>
      <c r="AH363" s="288"/>
      <c r="AI363" s="289"/>
      <c r="AJ363" s="286"/>
      <c r="AK363" s="286"/>
      <c r="AL363" s="287"/>
      <c r="AM363" s="288"/>
      <c r="AN363" s="287"/>
      <c r="AO363" s="291"/>
      <c r="AP363" s="286"/>
      <c r="AQ363" s="277"/>
      <c r="AR363" s="279"/>
      <c r="AS363" s="277"/>
      <c r="AT363" s="203"/>
      <c r="AU363" s="278"/>
      <c r="AV363" s="278"/>
      <c r="AW363" s="278"/>
    </row>
    <row r="364" spans="1:49" s="290" customFormat="1" x14ac:dyDescent="0.25">
      <c r="A364" s="204"/>
      <c r="B364" s="281"/>
      <c r="C364" s="281"/>
      <c r="D364" s="281"/>
      <c r="E364" s="282"/>
      <c r="F364" s="281"/>
      <c r="G364" s="281"/>
      <c r="H364" s="204"/>
      <c r="I364" s="283"/>
      <c r="J364" s="204"/>
      <c r="K364" s="281"/>
      <c r="L364" s="204"/>
      <c r="M364" s="204"/>
      <c r="N364" s="204"/>
      <c r="O364" s="204"/>
      <c r="P364" s="204"/>
      <c r="Q364" s="204"/>
      <c r="R364" s="204"/>
      <c r="S364" s="204"/>
      <c r="T364" s="204"/>
      <c r="U364" s="204"/>
      <c r="V364" s="204"/>
      <c r="W364" s="204"/>
      <c r="X364" s="284"/>
      <c r="Y364" s="204"/>
      <c r="Z364" s="204"/>
      <c r="AA364" s="276"/>
      <c r="AB364" s="276"/>
      <c r="AC364" s="285"/>
      <c r="AD364" s="282"/>
      <c r="AE364" s="281"/>
      <c r="AF364" s="286"/>
      <c r="AG364" s="287"/>
      <c r="AH364" s="288"/>
      <c r="AI364" s="289"/>
      <c r="AJ364" s="286"/>
      <c r="AK364" s="286"/>
      <c r="AL364" s="287"/>
      <c r="AM364" s="288"/>
      <c r="AN364" s="287"/>
      <c r="AO364" s="291"/>
      <c r="AP364" s="286"/>
      <c r="AQ364" s="277"/>
      <c r="AR364" s="279"/>
      <c r="AS364" s="277"/>
      <c r="AT364" s="203"/>
      <c r="AU364" s="278"/>
      <c r="AV364" s="278"/>
      <c r="AW364" s="278"/>
    </row>
    <row r="365" spans="1:49" s="290" customFormat="1" x14ac:dyDescent="0.25">
      <c r="A365" s="204"/>
      <c r="B365" s="281"/>
      <c r="C365" s="281"/>
      <c r="D365" s="281"/>
      <c r="E365" s="282"/>
      <c r="F365" s="281"/>
      <c r="G365" s="281"/>
      <c r="H365" s="204"/>
      <c r="I365" s="283"/>
      <c r="J365" s="204"/>
      <c r="K365" s="281"/>
      <c r="L365" s="204"/>
      <c r="M365" s="204"/>
      <c r="N365" s="204"/>
      <c r="O365" s="204"/>
      <c r="P365" s="204"/>
      <c r="Q365" s="204"/>
      <c r="R365" s="204"/>
      <c r="S365" s="204"/>
      <c r="T365" s="204"/>
      <c r="U365" s="204"/>
      <c r="V365" s="204"/>
      <c r="W365" s="204"/>
      <c r="X365" s="284"/>
      <c r="Y365" s="204"/>
      <c r="Z365" s="204"/>
      <c r="AA365" s="276"/>
      <c r="AB365" s="276"/>
      <c r="AC365" s="285"/>
      <c r="AD365" s="282"/>
      <c r="AE365" s="281"/>
      <c r="AF365" s="286"/>
      <c r="AG365" s="287"/>
      <c r="AH365" s="288"/>
      <c r="AI365" s="289"/>
      <c r="AJ365" s="286"/>
      <c r="AK365" s="286"/>
      <c r="AL365" s="287"/>
      <c r="AM365" s="288"/>
      <c r="AN365" s="287"/>
      <c r="AO365" s="291"/>
      <c r="AP365" s="286"/>
      <c r="AQ365" s="277"/>
      <c r="AR365" s="279"/>
      <c r="AS365" s="277"/>
      <c r="AT365" s="203"/>
      <c r="AU365" s="278"/>
      <c r="AV365" s="278"/>
      <c r="AW365" s="278"/>
    </row>
    <row r="366" spans="1:49" s="290" customFormat="1" x14ac:dyDescent="0.25">
      <c r="A366" s="204"/>
      <c r="B366" s="281"/>
      <c r="C366" s="281"/>
      <c r="D366" s="281"/>
      <c r="E366" s="282"/>
      <c r="F366" s="281"/>
      <c r="G366" s="281"/>
      <c r="H366" s="204"/>
      <c r="I366" s="283"/>
      <c r="J366" s="204"/>
      <c r="K366" s="281"/>
      <c r="L366" s="204"/>
      <c r="M366" s="204"/>
      <c r="N366" s="204"/>
      <c r="O366" s="204"/>
      <c r="P366" s="204"/>
      <c r="Q366" s="204"/>
      <c r="R366" s="204"/>
      <c r="S366" s="204"/>
      <c r="T366" s="204"/>
      <c r="U366" s="204"/>
      <c r="V366" s="204"/>
      <c r="W366" s="204"/>
      <c r="X366" s="284"/>
      <c r="Y366" s="204"/>
      <c r="Z366" s="204"/>
      <c r="AA366" s="276"/>
      <c r="AB366" s="276"/>
      <c r="AC366" s="285"/>
      <c r="AD366" s="282"/>
      <c r="AE366" s="281"/>
      <c r="AF366" s="286"/>
      <c r="AG366" s="287"/>
      <c r="AH366" s="288"/>
      <c r="AI366" s="289"/>
      <c r="AJ366" s="286"/>
      <c r="AK366" s="286"/>
      <c r="AL366" s="287"/>
      <c r="AM366" s="288"/>
      <c r="AN366" s="287"/>
      <c r="AO366" s="291"/>
      <c r="AP366" s="286"/>
      <c r="AQ366" s="277"/>
      <c r="AR366" s="279"/>
      <c r="AS366" s="277"/>
      <c r="AT366" s="203"/>
      <c r="AU366" s="278"/>
      <c r="AV366" s="278"/>
      <c r="AW366" s="278"/>
    </row>
    <row r="367" spans="1:49" s="290" customFormat="1" x14ac:dyDescent="0.25">
      <c r="A367" s="204"/>
      <c r="B367" s="281"/>
      <c r="C367" s="281"/>
      <c r="D367" s="281"/>
      <c r="E367" s="282"/>
      <c r="F367" s="281"/>
      <c r="G367" s="281"/>
      <c r="H367" s="204"/>
      <c r="I367" s="283"/>
      <c r="J367" s="204"/>
      <c r="K367" s="281"/>
      <c r="L367" s="204"/>
      <c r="M367" s="204"/>
      <c r="N367" s="204"/>
      <c r="O367" s="204"/>
      <c r="P367" s="204"/>
      <c r="Q367" s="204"/>
      <c r="R367" s="204"/>
      <c r="S367" s="204"/>
      <c r="T367" s="204"/>
      <c r="U367" s="204"/>
      <c r="V367" s="204"/>
      <c r="W367" s="204"/>
      <c r="X367" s="284"/>
      <c r="Y367" s="204"/>
      <c r="Z367" s="204"/>
      <c r="AA367" s="276"/>
      <c r="AB367" s="276"/>
      <c r="AC367" s="285"/>
      <c r="AD367" s="282"/>
      <c r="AE367" s="281"/>
      <c r="AF367" s="286"/>
      <c r="AG367" s="287"/>
      <c r="AH367" s="288"/>
      <c r="AI367" s="289"/>
      <c r="AJ367" s="286"/>
      <c r="AK367" s="286"/>
      <c r="AL367" s="287"/>
      <c r="AM367" s="288"/>
      <c r="AN367" s="287"/>
      <c r="AO367" s="291"/>
      <c r="AP367" s="286"/>
      <c r="AQ367" s="277"/>
      <c r="AR367" s="279"/>
      <c r="AS367" s="277"/>
      <c r="AT367" s="203"/>
      <c r="AU367" s="278"/>
      <c r="AV367" s="278"/>
      <c r="AW367" s="278"/>
    </row>
    <row r="368" spans="1:49" s="290" customFormat="1" x14ac:dyDescent="0.25">
      <c r="A368" s="204"/>
      <c r="B368" s="281"/>
      <c r="C368" s="281"/>
      <c r="D368" s="281"/>
      <c r="E368" s="282"/>
      <c r="F368" s="281"/>
      <c r="G368" s="281"/>
      <c r="H368" s="204"/>
      <c r="I368" s="283"/>
      <c r="J368" s="204"/>
      <c r="K368" s="281"/>
      <c r="L368" s="204"/>
      <c r="M368" s="204"/>
      <c r="N368" s="204"/>
      <c r="O368" s="204"/>
      <c r="P368" s="204"/>
      <c r="Q368" s="204"/>
      <c r="R368" s="204"/>
      <c r="S368" s="204"/>
      <c r="T368" s="204"/>
      <c r="U368" s="204"/>
      <c r="V368" s="204"/>
      <c r="W368" s="204"/>
      <c r="X368" s="284"/>
      <c r="Y368" s="204"/>
      <c r="Z368" s="204"/>
      <c r="AA368" s="276"/>
      <c r="AB368" s="276"/>
      <c r="AC368" s="285"/>
      <c r="AD368" s="282"/>
      <c r="AE368" s="281"/>
      <c r="AF368" s="286"/>
      <c r="AG368" s="287"/>
      <c r="AH368" s="288"/>
      <c r="AI368" s="289"/>
      <c r="AJ368" s="286"/>
      <c r="AK368" s="286"/>
      <c r="AL368" s="287"/>
      <c r="AM368" s="288"/>
      <c r="AN368" s="287"/>
      <c r="AO368" s="291"/>
      <c r="AP368" s="286"/>
      <c r="AQ368" s="277"/>
      <c r="AR368" s="279"/>
      <c r="AS368" s="277"/>
      <c r="AT368" s="203"/>
      <c r="AU368" s="278"/>
      <c r="AV368" s="278"/>
      <c r="AW368" s="278"/>
    </row>
    <row r="369" spans="1:49" s="290" customFormat="1" x14ac:dyDescent="0.25">
      <c r="A369" s="204"/>
      <c r="B369" s="281"/>
      <c r="C369" s="281"/>
      <c r="D369" s="281"/>
      <c r="E369" s="282"/>
      <c r="F369" s="281"/>
      <c r="G369" s="281"/>
      <c r="H369" s="204"/>
      <c r="I369" s="283"/>
      <c r="J369" s="204"/>
      <c r="K369" s="281"/>
      <c r="L369" s="204"/>
      <c r="M369" s="204"/>
      <c r="N369" s="204"/>
      <c r="O369" s="204"/>
      <c r="P369" s="204"/>
      <c r="Q369" s="204"/>
      <c r="R369" s="204"/>
      <c r="S369" s="204"/>
      <c r="T369" s="204"/>
      <c r="U369" s="204"/>
      <c r="V369" s="204"/>
      <c r="W369" s="204"/>
      <c r="X369" s="284"/>
      <c r="Y369" s="204"/>
      <c r="Z369" s="204"/>
      <c r="AA369" s="276"/>
      <c r="AB369" s="276"/>
      <c r="AC369" s="285"/>
      <c r="AD369" s="282"/>
      <c r="AE369" s="281"/>
      <c r="AF369" s="286"/>
      <c r="AG369" s="287"/>
      <c r="AH369" s="288"/>
      <c r="AI369" s="289"/>
      <c r="AJ369" s="286"/>
      <c r="AK369" s="286"/>
      <c r="AL369" s="287"/>
      <c r="AM369" s="288"/>
      <c r="AN369" s="287"/>
      <c r="AO369" s="291"/>
      <c r="AP369" s="286"/>
      <c r="AQ369" s="277"/>
      <c r="AR369" s="279"/>
      <c r="AS369" s="277"/>
      <c r="AT369" s="203"/>
      <c r="AU369" s="278"/>
      <c r="AV369" s="278"/>
      <c r="AW369" s="278"/>
    </row>
    <row r="370" spans="1:49" s="290" customFormat="1" x14ac:dyDescent="0.25">
      <c r="A370" s="204"/>
      <c r="B370" s="281"/>
      <c r="C370" s="281"/>
      <c r="D370" s="281"/>
      <c r="E370" s="282"/>
      <c r="F370" s="281"/>
      <c r="G370" s="281"/>
      <c r="H370" s="204"/>
      <c r="I370" s="283"/>
      <c r="J370" s="204"/>
      <c r="K370" s="281"/>
      <c r="L370" s="204"/>
      <c r="M370" s="204"/>
      <c r="N370" s="204"/>
      <c r="O370" s="204"/>
      <c r="P370" s="204"/>
      <c r="Q370" s="204"/>
      <c r="R370" s="204"/>
      <c r="S370" s="204"/>
      <c r="T370" s="204"/>
      <c r="U370" s="204"/>
      <c r="V370" s="204"/>
      <c r="W370" s="204"/>
      <c r="X370" s="284"/>
      <c r="Y370" s="204"/>
      <c r="Z370" s="204"/>
      <c r="AA370" s="276"/>
      <c r="AB370" s="276"/>
      <c r="AC370" s="285"/>
      <c r="AD370" s="282"/>
      <c r="AE370" s="281"/>
      <c r="AF370" s="286"/>
      <c r="AG370" s="287"/>
      <c r="AH370" s="288"/>
      <c r="AI370" s="289"/>
      <c r="AJ370" s="286"/>
      <c r="AK370" s="286"/>
      <c r="AL370" s="287"/>
      <c r="AM370" s="288"/>
      <c r="AN370" s="287"/>
      <c r="AO370" s="291"/>
      <c r="AP370" s="286"/>
      <c r="AQ370" s="277"/>
      <c r="AR370" s="279"/>
      <c r="AS370" s="277"/>
      <c r="AT370" s="203"/>
      <c r="AU370" s="278"/>
      <c r="AV370" s="278"/>
      <c r="AW370" s="278"/>
    </row>
    <row r="371" spans="1:49" s="290" customFormat="1" x14ac:dyDescent="0.25">
      <c r="A371" s="204"/>
      <c r="B371" s="281"/>
      <c r="C371" s="281"/>
      <c r="D371" s="281"/>
      <c r="E371" s="282"/>
      <c r="F371" s="281"/>
      <c r="G371" s="281"/>
      <c r="H371" s="204"/>
      <c r="I371" s="283"/>
      <c r="J371" s="204"/>
      <c r="K371" s="281"/>
      <c r="L371" s="204"/>
      <c r="M371" s="204"/>
      <c r="N371" s="204"/>
      <c r="O371" s="204"/>
      <c r="P371" s="204"/>
      <c r="Q371" s="204"/>
      <c r="R371" s="204"/>
      <c r="S371" s="204"/>
      <c r="T371" s="204"/>
      <c r="U371" s="204"/>
      <c r="V371" s="204"/>
      <c r="W371" s="204"/>
      <c r="X371" s="284"/>
      <c r="Y371" s="204"/>
      <c r="Z371" s="204"/>
      <c r="AA371" s="276"/>
      <c r="AB371" s="276"/>
      <c r="AC371" s="285"/>
      <c r="AD371" s="282"/>
      <c r="AE371" s="281"/>
      <c r="AF371" s="286"/>
      <c r="AG371" s="287"/>
      <c r="AH371" s="288"/>
      <c r="AI371" s="289"/>
      <c r="AJ371" s="286"/>
      <c r="AK371" s="286"/>
      <c r="AL371" s="287"/>
      <c r="AM371" s="288"/>
      <c r="AN371" s="287"/>
      <c r="AO371" s="291"/>
      <c r="AP371" s="286"/>
      <c r="AQ371" s="277"/>
      <c r="AR371" s="279"/>
      <c r="AS371" s="277"/>
      <c r="AT371" s="203"/>
      <c r="AU371" s="278"/>
      <c r="AV371" s="278"/>
      <c r="AW371" s="278"/>
    </row>
    <row r="372" spans="1:49" s="290" customFormat="1" x14ac:dyDescent="0.25">
      <c r="A372" s="204"/>
      <c r="B372" s="281"/>
      <c r="C372" s="281"/>
      <c r="D372" s="281"/>
      <c r="E372" s="282"/>
      <c r="F372" s="281"/>
      <c r="G372" s="281"/>
      <c r="H372" s="204"/>
      <c r="I372" s="283"/>
      <c r="J372" s="204"/>
      <c r="K372" s="281"/>
      <c r="L372" s="204"/>
      <c r="M372" s="204"/>
      <c r="N372" s="204"/>
      <c r="O372" s="204"/>
      <c r="P372" s="204"/>
      <c r="Q372" s="204"/>
      <c r="R372" s="204"/>
      <c r="S372" s="204"/>
      <c r="T372" s="204"/>
      <c r="U372" s="204"/>
      <c r="V372" s="204"/>
      <c r="W372" s="204"/>
      <c r="X372" s="284"/>
      <c r="Y372" s="204"/>
      <c r="Z372" s="204"/>
      <c r="AA372" s="276"/>
      <c r="AB372" s="276"/>
      <c r="AC372" s="285"/>
      <c r="AD372" s="282"/>
      <c r="AE372" s="281"/>
      <c r="AF372" s="286"/>
      <c r="AG372" s="287"/>
      <c r="AH372" s="288"/>
      <c r="AI372" s="289"/>
      <c r="AJ372" s="286"/>
      <c r="AK372" s="286"/>
      <c r="AL372" s="287"/>
      <c r="AM372" s="288"/>
      <c r="AN372" s="287"/>
      <c r="AO372" s="291"/>
      <c r="AP372" s="286"/>
      <c r="AQ372" s="277"/>
      <c r="AR372" s="279"/>
      <c r="AS372" s="277"/>
      <c r="AT372" s="203"/>
      <c r="AU372" s="278"/>
      <c r="AV372" s="278"/>
      <c r="AW372" s="278"/>
    </row>
    <row r="373" spans="1:49" s="290" customFormat="1" x14ac:dyDescent="0.25">
      <c r="A373" s="204"/>
      <c r="B373" s="281"/>
      <c r="C373" s="281"/>
      <c r="D373" s="281"/>
      <c r="E373" s="282"/>
      <c r="F373" s="281"/>
      <c r="G373" s="281"/>
      <c r="H373" s="204"/>
      <c r="I373" s="283"/>
      <c r="J373" s="204"/>
      <c r="K373" s="281"/>
      <c r="L373" s="204"/>
      <c r="M373" s="204"/>
      <c r="N373" s="204"/>
      <c r="O373" s="204"/>
      <c r="P373" s="204"/>
      <c r="Q373" s="204"/>
      <c r="R373" s="204"/>
      <c r="S373" s="204"/>
      <c r="T373" s="204"/>
      <c r="U373" s="204"/>
      <c r="V373" s="204"/>
      <c r="W373" s="204"/>
      <c r="X373" s="284"/>
      <c r="Y373" s="204"/>
      <c r="Z373" s="204"/>
      <c r="AA373" s="276"/>
      <c r="AB373" s="276"/>
      <c r="AC373" s="285"/>
      <c r="AD373" s="282"/>
      <c r="AE373" s="281"/>
      <c r="AF373" s="286"/>
      <c r="AG373" s="287"/>
      <c r="AH373" s="288"/>
      <c r="AI373" s="289"/>
      <c r="AJ373" s="286"/>
      <c r="AK373" s="286"/>
      <c r="AL373" s="287"/>
      <c r="AM373" s="288"/>
      <c r="AN373" s="287"/>
      <c r="AO373" s="291"/>
      <c r="AP373" s="286"/>
      <c r="AQ373" s="277"/>
      <c r="AR373" s="279"/>
      <c r="AS373" s="277"/>
      <c r="AT373" s="203"/>
      <c r="AU373" s="278"/>
      <c r="AV373" s="278"/>
      <c r="AW373" s="278"/>
    </row>
    <row r="374" spans="1:49" s="290" customFormat="1" x14ac:dyDescent="0.25">
      <c r="A374" s="204"/>
      <c r="B374" s="281"/>
      <c r="C374" s="281"/>
      <c r="D374" s="281"/>
      <c r="E374" s="282"/>
      <c r="F374" s="281"/>
      <c r="G374" s="281"/>
      <c r="H374" s="204"/>
      <c r="I374" s="283"/>
      <c r="J374" s="204"/>
      <c r="K374" s="281"/>
      <c r="L374" s="204"/>
      <c r="M374" s="204"/>
      <c r="N374" s="204"/>
      <c r="O374" s="204"/>
      <c r="P374" s="204"/>
      <c r="Q374" s="204"/>
      <c r="R374" s="204"/>
      <c r="S374" s="204"/>
      <c r="T374" s="204"/>
      <c r="U374" s="204"/>
      <c r="V374" s="204"/>
      <c r="W374" s="204"/>
      <c r="X374" s="284"/>
      <c r="Y374" s="204"/>
      <c r="Z374" s="204"/>
      <c r="AA374" s="276"/>
      <c r="AB374" s="276"/>
      <c r="AC374" s="285"/>
      <c r="AD374" s="282"/>
      <c r="AE374" s="281"/>
      <c r="AF374" s="286"/>
      <c r="AG374" s="287"/>
      <c r="AH374" s="288"/>
      <c r="AI374" s="289"/>
      <c r="AJ374" s="286"/>
      <c r="AK374" s="286"/>
      <c r="AL374" s="287"/>
      <c r="AM374" s="288"/>
      <c r="AN374" s="287"/>
      <c r="AO374" s="291"/>
      <c r="AP374" s="286"/>
      <c r="AQ374" s="277"/>
      <c r="AR374" s="279"/>
      <c r="AS374" s="277"/>
      <c r="AT374" s="203"/>
      <c r="AU374" s="278"/>
      <c r="AV374" s="278"/>
      <c r="AW374" s="278"/>
    </row>
    <row r="375" spans="1:49" s="290" customFormat="1" x14ac:dyDescent="0.25">
      <c r="A375" s="204"/>
      <c r="B375" s="281"/>
      <c r="C375" s="281"/>
      <c r="D375" s="281"/>
      <c r="E375" s="282"/>
      <c r="F375" s="281"/>
      <c r="G375" s="281"/>
      <c r="H375" s="204"/>
      <c r="I375" s="283"/>
      <c r="J375" s="204"/>
      <c r="K375" s="281"/>
      <c r="L375" s="204"/>
      <c r="M375" s="204"/>
      <c r="N375" s="204"/>
      <c r="O375" s="204"/>
      <c r="P375" s="204"/>
      <c r="Q375" s="204"/>
      <c r="R375" s="204"/>
      <c r="S375" s="204"/>
      <c r="T375" s="204"/>
      <c r="U375" s="204"/>
      <c r="V375" s="204"/>
      <c r="W375" s="204"/>
      <c r="X375" s="284"/>
      <c r="Y375" s="204"/>
      <c r="Z375" s="204"/>
      <c r="AA375" s="276"/>
      <c r="AB375" s="276"/>
      <c r="AC375" s="285"/>
      <c r="AD375" s="282"/>
      <c r="AE375" s="281"/>
      <c r="AF375" s="286"/>
      <c r="AG375" s="287"/>
      <c r="AH375" s="288"/>
      <c r="AI375" s="289"/>
      <c r="AJ375" s="286"/>
      <c r="AK375" s="286"/>
      <c r="AL375" s="287"/>
      <c r="AM375" s="288"/>
      <c r="AN375" s="287"/>
      <c r="AO375" s="291"/>
      <c r="AP375" s="286"/>
      <c r="AQ375" s="277"/>
      <c r="AR375" s="279"/>
      <c r="AS375" s="277"/>
      <c r="AT375" s="203"/>
      <c r="AU375" s="278"/>
      <c r="AV375" s="278"/>
      <c r="AW375" s="278"/>
    </row>
    <row r="376" spans="1:49" s="290" customFormat="1" x14ac:dyDescent="0.25">
      <c r="A376" s="204"/>
      <c r="B376" s="281"/>
      <c r="C376" s="281"/>
      <c r="D376" s="281"/>
      <c r="E376" s="282"/>
      <c r="F376" s="281"/>
      <c r="G376" s="281"/>
      <c r="H376" s="204"/>
      <c r="I376" s="283"/>
      <c r="J376" s="204"/>
      <c r="K376" s="281"/>
      <c r="L376" s="204"/>
      <c r="M376" s="204"/>
      <c r="N376" s="204"/>
      <c r="O376" s="204"/>
      <c r="P376" s="204"/>
      <c r="Q376" s="204"/>
      <c r="R376" s="204"/>
      <c r="S376" s="204"/>
      <c r="T376" s="204"/>
      <c r="U376" s="204"/>
      <c r="V376" s="204"/>
      <c r="W376" s="204"/>
      <c r="X376" s="284"/>
      <c r="Y376" s="204"/>
      <c r="Z376" s="204"/>
      <c r="AA376" s="276"/>
      <c r="AB376" s="276"/>
      <c r="AC376" s="285"/>
      <c r="AD376" s="282"/>
      <c r="AE376" s="281"/>
      <c r="AF376" s="286"/>
      <c r="AG376" s="287"/>
      <c r="AH376" s="288"/>
      <c r="AI376" s="289"/>
      <c r="AJ376" s="286"/>
      <c r="AK376" s="286"/>
      <c r="AL376" s="287"/>
      <c r="AM376" s="288"/>
      <c r="AN376" s="287"/>
      <c r="AO376" s="291"/>
      <c r="AP376" s="286"/>
      <c r="AQ376" s="277"/>
      <c r="AR376" s="279"/>
      <c r="AS376" s="277"/>
      <c r="AT376" s="203"/>
      <c r="AU376" s="278"/>
      <c r="AV376" s="278"/>
      <c r="AW376" s="278"/>
    </row>
    <row r="377" spans="1:49" s="290" customFormat="1" x14ac:dyDescent="0.25">
      <c r="A377" s="204"/>
      <c r="B377" s="281"/>
      <c r="C377" s="281"/>
      <c r="D377" s="281"/>
      <c r="E377" s="282"/>
      <c r="F377" s="281"/>
      <c r="G377" s="281"/>
      <c r="H377" s="204"/>
      <c r="I377" s="283"/>
      <c r="J377" s="204"/>
      <c r="K377" s="281"/>
      <c r="L377" s="204"/>
      <c r="M377" s="204"/>
      <c r="N377" s="204"/>
      <c r="O377" s="204"/>
      <c r="P377" s="204"/>
      <c r="Q377" s="204"/>
      <c r="R377" s="204"/>
      <c r="S377" s="204"/>
      <c r="T377" s="204"/>
      <c r="U377" s="204"/>
      <c r="V377" s="204"/>
      <c r="W377" s="204"/>
      <c r="X377" s="284"/>
      <c r="Y377" s="204"/>
      <c r="Z377" s="204"/>
      <c r="AA377" s="276"/>
      <c r="AB377" s="276"/>
      <c r="AC377" s="285"/>
      <c r="AD377" s="282"/>
      <c r="AE377" s="281"/>
      <c r="AF377" s="286"/>
      <c r="AG377" s="287"/>
      <c r="AH377" s="288"/>
      <c r="AI377" s="289"/>
      <c r="AJ377" s="286"/>
      <c r="AK377" s="286"/>
      <c r="AL377" s="287"/>
      <c r="AM377" s="288"/>
      <c r="AN377" s="287"/>
      <c r="AO377" s="291"/>
      <c r="AP377" s="286"/>
      <c r="AQ377" s="277"/>
      <c r="AR377" s="279"/>
      <c r="AS377" s="277"/>
      <c r="AT377" s="203"/>
      <c r="AU377" s="278"/>
      <c r="AV377" s="278"/>
      <c r="AW377" s="278"/>
    </row>
    <row r="378" spans="1:49" s="290" customFormat="1" x14ac:dyDescent="0.25">
      <c r="A378" s="204"/>
      <c r="B378" s="281"/>
      <c r="C378" s="281"/>
      <c r="D378" s="281"/>
      <c r="E378" s="282"/>
      <c r="F378" s="281"/>
      <c r="G378" s="281"/>
      <c r="H378" s="204"/>
      <c r="I378" s="283"/>
      <c r="J378" s="204"/>
      <c r="K378" s="281"/>
      <c r="L378" s="204"/>
      <c r="M378" s="204"/>
      <c r="N378" s="204"/>
      <c r="O378" s="204"/>
      <c r="P378" s="204"/>
      <c r="Q378" s="204"/>
      <c r="R378" s="204"/>
      <c r="S378" s="204"/>
      <c r="T378" s="204"/>
      <c r="U378" s="204"/>
      <c r="V378" s="204"/>
      <c r="W378" s="204"/>
      <c r="X378" s="284"/>
      <c r="Y378" s="204"/>
      <c r="Z378" s="204"/>
      <c r="AA378" s="276"/>
      <c r="AB378" s="276"/>
      <c r="AC378" s="285"/>
      <c r="AD378" s="282"/>
      <c r="AE378" s="281"/>
      <c r="AF378" s="286"/>
      <c r="AG378" s="287"/>
      <c r="AH378" s="288"/>
      <c r="AI378" s="289"/>
      <c r="AJ378" s="286"/>
      <c r="AK378" s="286"/>
      <c r="AL378" s="287"/>
      <c r="AM378" s="288"/>
      <c r="AN378" s="287"/>
      <c r="AO378" s="291"/>
      <c r="AP378" s="286"/>
      <c r="AQ378" s="277"/>
      <c r="AR378" s="279"/>
      <c r="AS378" s="277"/>
      <c r="AT378" s="203"/>
      <c r="AU378" s="278"/>
      <c r="AV378" s="278"/>
      <c r="AW378" s="278"/>
    </row>
    <row r="379" spans="1:49" s="290" customFormat="1" x14ac:dyDescent="0.25">
      <c r="A379" s="204"/>
      <c r="B379" s="281"/>
      <c r="C379" s="281"/>
      <c r="D379" s="281"/>
      <c r="E379" s="282"/>
      <c r="F379" s="281"/>
      <c r="G379" s="281"/>
      <c r="H379" s="204"/>
      <c r="I379" s="283"/>
      <c r="J379" s="204"/>
      <c r="K379" s="281"/>
      <c r="L379" s="204"/>
      <c r="M379" s="204"/>
      <c r="N379" s="204"/>
      <c r="O379" s="204"/>
      <c r="P379" s="204"/>
      <c r="Q379" s="204"/>
      <c r="R379" s="204"/>
      <c r="S379" s="204"/>
      <c r="T379" s="204"/>
      <c r="U379" s="204"/>
      <c r="V379" s="204"/>
      <c r="W379" s="204"/>
      <c r="X379" s="284"/>
      <c r="Y379" s="204"/>
      <c r="Z379" s="204"/>
      <c r="AA379" s="276"/>
      <c r="AB379" s="276"/>
      <c r="AC379" s="285"/>
      <c r="AD379" s="282"/>
      <c r="AE379" s="281"/>
      <c r="AF379" s="286"/>
      <c r="AG379" s="287"/>
      <c r="AH379" s="288"/>
      <c r="AI379" s="289"/>
      <c r="AJ379" s="286"/>
      <c r="AK379" s="286"/>
      <c r="AL379" s="287"/>
      <c r="AM379" s="288"/>
      <c r="AN379" s="287"/>
      <c r="AO379" s="291"/>
      <c r="AP379" s="286"/>
      <c r="AQ379" s="277"/>
      <c r="AR379" s="279"/>
      <c r="AS379" s="277"/>
      <c r="AT379" s="203"/>
      <c r="AU379" s="278"/>
      <c r="AV379" s="278"/>
      <c r="AW379" s="278"/>
    </row>
    <row r="380" spans="1:49" s="290" customFormat="1" x14ac:dyDescent="0.25">
      <c r="A380" s="204"/>
      <c r="B380" s="281"/>
      <c r="C380" s="281"/>
      <c r="D380" s="281"/>
      <c r="E380" s="282"/>
      <c r="F380" s="281"/>
      <c r="G380" s="281"/>
      <c r="H380" s="204"/>
      <c r="I380" s="283"/>
      <c r="J380" s="204"/>
      <c r="K380" s="281"/>
      <c r="L380" s="204"/>
      <c r="M380" s="204"/>
      <c r="N380" s="204"/>
      <c r="O380" s="204"/>
      <c r="P380" s="204"/>
      <c r="Q380" s="204"/>
      <c r="R380" s="204"/>
      <c r="S380" s="204"/>
      <c r="T380" s="204"/>
      <c r="U380" s="204"/>
      <c r="V380" s="204"/>
      <c r="W380" s="204"/>
      <c r="X380" s="284"/>
      <c r="Y380" s="204"/>
      <c r="Z380" s="204"/>
      <c r="AA380" s="276"/>
      <c r="AB380" s="276"/>
      <c r="AC380" s="285"/>
      <c r="AD380" s="282"/>
      <c r="AE380" s="281"/>
      <c r="AF380" s="286"/>
      <c r="AG380" s="287"/>
      <c r="AH380" s="288"/>
      <c r="AI380" s="289"/>
      <c r="AJ380" s="286"/>
      <c r="AK380" s="286"/>
      <c r="AL380" s="287"/>
      <c r="AM380" s="288"/>
      <c r="AN380" s="287"/>
      <c r="AO380" s="291"/>
      <c r="AP380" s="286"/>
      <c r="AQ380" s="277"/>
      <c r="AR380" s="279"/>
      <c r="AS380" s="277"/>
      <c r="AT380" s="203"/>
      <c r="AU380" s="278"/>
      <c r="AV380" s="278"/>
      <c r="AW380" s="278"/>
    </row>
    <row r="381" spans="1:49" s="290" customFormat="1" x14ac:dyDescent="0.25">
      <c r="A381" s="204"/>
      <c r="B381" s="281"/>
      <c r="C381" s="281"/>
      <c r="D381" s="281"/>
      <c r="E381" s="282"/>
      <c r="F381" s="281"/>
      <c r="G381" s="281"/>
      <c r="H381" s="204"/>
      <c r="I381" s="283"/>
      <c r="J381" s="204"/>
      <c r="K381" s="281"/>
      <c r="L381" s="204"/>
      <c r="M381" s="204"/>
      <c r="N381" s="204"/>
      <c r="O381" s="204"/>
      <c r="P381" s="204"/>
      <c r="Q381" s="204"/>
      <c r="R381" s="204"/>
      <c r="S381" s="204"/>
      <c r="T381" s="204"/>
      <c r="U381" s="204"/>
      <c r="V381" s="204"/>
      <c r="W381" s="204"/>
      <c r="X381" s="284"/>
      <c r="Y381" s="204"/>
      <c r="Z381" s="204"/>
      <c r="AA381" s="276"/>
      <c r="AB381" s="276"/>
      <c r="AC381" s="285"/>
      <c r="AD381" s="282"/>
      <c r="AE381" s="281"/>
      <c r="AF381" s="286"/>
      <c r="AG381" s="287"/>
      <c r="AH381" s="288"/>
      <c r="AI381" s="289"/>
      <c r="AJ381" s="286"/>
      <c r="AK381" s="286"/>
      <c r="AL381" s="287"/>
      <c r="AM381" s="288"/>
      <c r="AN381" s="287"/>
      <c r="AO381" s="291"/>
      <c r="AP381" s="286"/>
      <c r="AQ381" s="277"/>
      <c r="AR381" s="279"/>
      <c r="AS381" s="277"/>
      <c r="AT381" s="203"/>
      <c r="AU381" s="278"/>
      <c r="AV381" s="278"/>
      <c r="AW381" s="278"/>
    </row>
    <row r="382" spans="1:49" s="290" customFormat="1" x14ac:dyDescent="0.25">
      <c r="A382" s="204"/>
      <c r="B382" s="281"/>
      <c r="C382" s="281"/>
      <c r="D382" s="281"/>
      <c r="E382" s="282"/>
      <c r="F382" s="281"/>
      <c r="G382" s="281"/>
      <c r="H382" s="204"/>
      <c r="I382" s="283"/>
      <c r="J382" s="204"/>
      <c r="K382" s="281"/>
      <c r="L382" s="204"/>
      <c r="M382" s="204"/>
      <c r="N382" s="204"/>
      <c r="O382" s="204"/>
      <c r="P382" s="204"/>
      <c r="Q382" s="204"/>
      <c r="R382" s="204"/>
      <c r="S382" s="204"/>
      <c r="T382" s="204"/>
      <c r="U382" s="204"/>
      <c r="V382" s="204"/>
      <c r="W382" s="204"/>
      <c r="X382" s="284"/>
      <c r="Y382" s="204"/>
      <c r="Z382" s="204"/>
      <c r="AA382" s="276"/>
      <c r="AB382" s="276"/>
      <c r="AC382" s="285"/>
      <c r="AD382" s="282"/>
      <c r="AE382" s="281"/>
      <c r="AF382" s="286"/>
      <c r="AG382" s="287"/>
      <c r="AH382" s="288"/>
      <c r="AI382" s="289"/>
      <c r="AJ382" s="286"/>
      <c r="AK382" s="286"/>
      <c r="AL382" s="287"/>
      <c r="AM382" s="288"/>
      <c r="AN382" s="287"/>
      <c r="AO382" s="291"/>
      <c r="AP382" s="286"/>
      <c r="AQ382" s="277"/>
      <c r="AR382" s="279"/>
      <c r="AS382" s="277"/>
      <c r="AT382" s="203"/>
      <c r="AU382" s="278"/>
      <c r="AV382" s="278"/>
      <c r="AW382" s="278"/>
    </row>
    <row r="383" spans="1:49" s="290" customFormat="1" x14ac:dyDescent="0.25">
      <c r="A383" s="204"/>
      <c r="B383" s="281"/>
      <c r="C383" s="281"/>
      <c r="D383" s="281"/>
      <c r="E383" s="282"/>
      <c r="F383" s="281"/>
      <c r="G383" s="281"/>
      <c r="H383" s="204"/>
      <c r="I383" s="283"/>
      <c r="J383" s="204"/>
      <c r="K383" s="281"/>
      <c r="L383" s="204"/>
      <c r="M383" s="204"/>
      <c r="N383" s="204"/>
      <c r="O383" s="204"/>
      <c r="P383" s="204"/>
      <c r="Q383" s="204"/>
      <c r="R383" s="204"/>
      <c r="S383" s="204"/>
      <c r="T383" s="204"/>
      <c r="U383" s="204"/>
      <c r="V383" s="204"/>
      <c r="W383" s="204"/>
      <c r="X383" s="284"/>
      <c r="Y383" s="204"/>
      <c r="Z383" s="204"/>
      <c r="AA383" s="276"/>
      <c r="AB383" s="276"/>
      <c r="AC383" s="285"/>
      <c r="AD383" s="282"/>
      <c r="AE383" s="281"/>
      <c r="AF383" s="286"/>
      <c r="AG383" s="287"/>
      <c r="AH383" s="288"/>
      <c r="AI383" s="289"/>
      <c r="AJ383" s="286"/>
      <c r="AK383" s="286"/>
      <c r="AL383" s="287"/>
      <c r="AM383" s="288"/>
      <c r="AN383" s="287"/>
      <c r="AO383" s="291"/>
      <c r="AP383" s="286"/>
      <c r="AQ383" s="277"/>
      <c r="AR383" s="279"/>
      <c r="AS383" s="277"/>
      <c r="AT383" s="203"/>
      <c r="AU383" s="278"/>
      <c r="AV383" s="278"/>
      <c r="AW383" s="278"/>
    </row>
    <row r="384" spans="1:49" s="290" customFormat="1" x14ac:dyDescent="0.25">
      <c r="A384" s="204"/>
      <c r="B384" s="281"/>
      <c r="C384" s="281"/>
      <c r="D384" s="281"/>
      <c r="E384" s="282"/>
      <c r="F384" s="281"/>
      <c r="G384" s="281"/>
      <c r="H384" s="204"/>
      <c r="I384" s="283"/>
      <c r="J384" s="204"/>
      <c r="K384" s="281"/>
      <c r="L384" s="204"/>
      <c r="M384" s="204"/>
      <c r="N384" s="204"/>
      <c r="O384" s="204"/>
      <c r="P384" s="204"/>
      <c r="Q384" s="204"/>
      <c r="R384" s="204"/>
      <c r="S384" s="204"/>
      <c r="T384" s="204"/>
      <c r="U384" s="204"/>
      <c r="V384" s="204"/>
      <c r="W384" s="204"/>
      <c r="X384" s="284"/>
      <c r="Y384" s="204"/>
      <c r="Z384" s="204"/>
      <c r="AA384" s="276"/>
      <c r="AB384" s="276"/>
      <c r="AC384" s="285"/>
      <c r="AD384" s="282"/>
      <c r="AE384" s="281"/>
      <c r="AF384" s="286"/>
      <c r="AG384" s="287"/>
      <c r="AH384" s="288"/>
      <c r="AI384" s="289"/>
      <c r="AJ384" s="286"/>
      <c r="AK384" s="286"/>
      <c r="AL384" s="287"/>
      <c r="AM384" s="288"/>
      <c r="AN384" s="287"/>
      <c r="AO384" s="291"/>
      <c r="AP384" s="286"/>
      <c r="AQ384" s="277"/>
      <c r="AR384" s="279"/>
      <c r="AS384" s="277"/>
      <c r="AT384" s="203"/>
      <c r="AU384" s="278"/>
      <c r="AV384" s="278"/>
      <c r="AW384" s="278"/>
    </row>
    <row r="385" spans="1:49" s="290" customFormat="1" x14ac:dyDescent="0.25">
      <c r="A385" s="204"/>
      <c r="B385" s="281"/>
      <c r="C385" s="281"/>
      <c r="D385" s="281"/>
      <c r="E385" s="282"/>
      <c r="F385" s="281"/>
      <c r="G385" s="281"/>
      <c r="H385" s="204"/>
      <c r="I385" s="283"/>
      <c r="J385" s="204"/>
      <c r="K385" s="281"/>
      <c r="L385" s="204"/>
      <c r="M385" s="204"/>
      <c r="N385" s="204"/>
      <c r="O385" s="204"/>
      <c r="P385" s="204"/>
      <c r="Q385" s="204"/>
      <c r="R385" s="204"/>
      <c r="S385" s="204"/>
      <c r="T385" s="204"/>
      <c r="U385" s="204"/>
      <c r="V385" s="204"/>
      <c r="W385" s="204"/>
      <c r="X385" s="284"/>
      <c r="Y385" s="204"/>
      <c r="Z385" s="204"/>
      <c r="AA385" s="276"/>
      <c r="AB385" s="276"/>
      <c r="AC385" s="285"/>
      <c r="AD385" s="282"/>
      <c r="AE385" s="281"/>
      <c r="AF385" s="286"/>
      <c r="AG385" s="287"/>
      <c r="AH385" s="288"/>
      <c r="AI385" s="289"/>
      <c r="AJ385" s="286"/>
      <c r="AK385" s="286"/>
      <c r="AL385" s="287"/>
      <c r="AM385" s="288"/>
      <c r="AN385" s="287"/>
      <c r="AO385" s="291"/>
      <c r="AP385" s="286"/>
      <c r="AQ385" s="277"/>
      <c r="AR385" s="279"/>
      <c r="AS385" s="277"/>
      <c r="AT385" s="203"/>
      <c r="AU385" s="278"/>
      <c r="AV385" s="278"/>
      <c r="AW385" s="278"/>
    </row>
    <row r="386" spans="1:49" s="290" customFormat="1" x14ac:dyDescent="0.25">
      <c r="A386" s="204"/>
      <c r="B386" s="281"/>
      <c r="C386" s="281"/>
      <c r="D386" s="281"/>
      <c r="E386" s="282"/>
      <c r="F386" s="281"/>
      <c r="G386" s="281"/>
      <c r="H386" s="204"/>
      <c r="I386" s="283"/>
      <c r="J386" s="204"/>
      <c r="K386" s="281"/>
      <c r="L386" s="204"/>
      <c r="M386" s="204"/>
      <c r="N386" s="204"/>
      <c r="O386" s="204"/>
      <c r="P386" s="204"/>
      <c r="Q386" s="204"/>
      <c r="R386" s="204"/>
      <c r="S386" s="204"/>
      <c r="T386" s="204"/>
      <c r="U386" s="204"/>
      <c r="V386" s="204"/>
      <c r="W386" s="204"/>
      <c r="X386" s="284"/>
      <c r="Y386" s="204"/>
      <c r="Z386" s="204"/>
      <c r="AA386" s="276"/>
      <c r="AB386" s="276"/>
      <c r="AC386" s="285"/>
      <c r="AD386" s="282"/>
      <c r="AE386" s="281"/>
      <c r="AF386" s="286"/>
      <c r="AG386" s="287"/>
      <c r="AH386" s="288"/>
      <c r="AI386" s="289"/>
      <c r="AJ386" s="286"/>
      <c r="AK386" s="286"/>
      <c r="AL386" s="287"/>
      <c r="AM386" s="288"/>
      <c r="AN386" s="287"/>
      <c r="AO386" s="291"/>
      <c r="AP386" s="286"/>
      <c r="AQ386" s="277"/>
      <c r="AR386" s="279"/>
      <c r="AS386" s="277"/>
      <c r="AT386" s="203"/>
      <c r="AU386" s="278"/>
      <c r="AV386" s="278"/>
      <c r="AW386" s="278"/>
    </row>
    <row r="387" spans="1:49" s="290" customFormat="1" x14ac:dyDescent="0.25">
      <c r="A387" s="204"/>
      <c r="B387" s="281"/>
      <c r="C387" s="281"/>
      <c r="D387" s="281"/>
      <c r="E387" s="282"/>
      <c r="F387" s="281"/>
      <c r="G387" s="281"/>
      <c r="H387" s="204"/>
      <c r="I387" s="283"/>
      <c r="J387" s="204"/>
      <c r="K387" s="281"/>
      <c r="L387" s="204"/>
      <c r="M387" s="204"/>
      <c r="N387" s="204"/>
      <c r="O387" s="204"/>
      <c r="P387" s="204"/>
      <c r="Q387" s="204"/>
      <c r="R387" s="204"/>
      <c r="S387" s="204"/>
      <c r="T387" s="204"/>
      <c r="U387" s="204"/>
      <c r="V387" s="204"/>
      <c r="W387" s="204"/>
      <c r="X387" s="284"/>
      <c r="Y387" s="204"/>
      <c r="Z387" s="204"/>
      <c r="AA387" s="276"/>
      <c r="AB387" s="276"/>
      <c r="AC387" s="285"/>
      <c r="AD387" s="282"/>
      <c r="AE387" s="281"/>
      <c r="AF387" s="286"/>
      <c r="AG387" s="287"/>
      <c r="AH387" s="288"/>
      <c r="AI387" s="289"/>
      <c r="AJ387" s="286"/>
      <c r="AK387" s="286"/>
      <c r="AL387" s="287"/>
      <c r="AM387" s="288"/>
      <c r="AN387" s="287"/>
      <c r="AO387" s="291"/>
      <c r="AP387" s="286"/>
      <c r="AQ387" s="277"/>
      <c r="AR387" s="279"/>
      <c r="AS387" s="277"/>
      <c r="AT387" s="203"/>
      <c r="AU387" s="278"/>
      <c r="AV387" s="278"/>
      <c r="AW387" s="278"/>
    </row>
    <row r="388" spans="1:49" s="290" customFormat="1" x14ac:dyDescent="0.25">
      <c r="A388" s="204"/>
      <c r="B388" s="281"/>
      <c r="C388" s="281"/>
      <c r="D388" s="281"/>
      <c r="E388" s="282"/>
      <c r="F388" s="281"/>
      <c r="G388" s="281"/>
      <c r="H388" s="204"/>
      <c r="I388" s="283"/>
      <c r="J388" s="204"/>
      <c r="K388" s="281"/>
      <c r="L388" s="204"/>
      <c r="M388" s="204"/>
      <c r="N388" s="204"/>
      <c r="O388" s="204"/>
      <c r="P388" s="204"/>
      <c r="Q388" s="204"/>
      <c r="R388" s="204"/>
      <c r="S388" s="204"/>
      <c r="T388" s="204"/>
      <c r="U388" s="204"/>
      <c r="V388" s="204"/>
      <c r="W388" s="204"/>
      <c r="X388" s="284"/>
      <c r="Y388" s="204"/>
      <c r="Z388" s="204"/>
      <c r="AA388" s="276"/>
      <c r="AB388" s="276"/>
      <c r="AC388" s="285"/>
      <c r="AD388" s="282"/>
      <c r="AE388" s="281"/>
      <c r="AF388" s="286"/>
      <c r="AG388" s="287"/>
      <c r="AH388" s="288"/>
      <c r="AI388" s="289"/>
      <c r="AJ388" s="286"/>
      <c r="AK388" s="286"/>
      <c r="AL388" s="287"/>
      <c r="AM388" s="288"/>
      <c r="AN388" s="287"/>
      <c r="AO388" s="291"/>
      <c r="AP388" s="286"/>
      <c r="AQ388" s="277"/>
      <c r="AR388" s="279"/>
      <c r="AS388" s="277"/>
      <c r="AT388" s="203"/>
      <c r="AU388" s="278"/>
      <c r="AV388" s="278"/>
      <c r="AW388" s="278"/>
    </row>
    <row r="389" spans="1:49" s="290" customFormat="1" x14ac:dyDescent="0.25">
      <c r="A389" s="204"/>
      <c r="B389" s="281"/>
      <c r="C389" s="281"/>
      <c r="D389" s="281"/>
      <c r="E389" s="282"/>
      <c r="F389" s="281"/>
      <c r="G389" s="281"/>
      <c r="H389" s="204"/>
      <c r="I389" s="283"/>
      <c r="J389" s="204"/>
      <c r="K389" s="281"/>
      <c r="L389" s="204"/>
      <c r="M389" s="204"/>
      <c r="N389" s="204"/>
      <c r="O389" s="204"/>
      <c r="P389" s="204"/>
      <c r="Q389" s="204"/>
      <c r="R389" s="204"/>
      <c r="S389" s="204"/>
      <c r="T389" s="204"/>
      <c r="U389" s="204"/>
      <c r="V389" s="204"/>
      <c r="W389" s="204"/>
      <c r="X389" s="284"/>
      <c r="Y389" s="204"/>
      <c r="Z389" s="204"/>
      <c r="AA389" s="276"/>
      <c r="AB389" s="276"/>
      <c r="AC389" s="285"/>
      <c r="AD389" s="282"/>
      <c r="AE389" s="281"/>
      <c r="AF389" s="286"/>
      <c r="AG389" s="287"/>
      <c r="AH389" s="288"/>
      <c r="AI389" s="289"/>
      <c r="AJ389" s="286"/>
      <c r="AK389" s="286"/>
      <c r="AL389" s="287"/>
      <c r="AM389" s="288"/>
      <c r="AN389" s="287"/>
      <c r="AO389" s="291"/>
      <c r="AP389" s="286"/>
      <c r="AQ389" s="277"/>
      <c r="AR389" s="279"/>
      <c r="AS389" s="277"/>
      <c r="AT389" s="203"/>
      <c r="AU389" s="278"/>
      <c r="AV389" s="278"/>
      <c r="AW389" s="278"/>
    </row>
    <row r="390" spans="1:49" s="290" customFormat="1" x14ac:dyDescent="0.25">
      <c r="A390" s="204"/>
      <c r="B390" s="281"/>
      <c r="C390" s="281"/>
      <c r="D390" s="281"/>
      <c r="E390" s="282"/>
      <c r="F390" s="281"/>
      <c r="G390" s="281"/>
      <c r="H390" s="204"/>
      <c r="I390" s="283"/>
      <c r="J390" s="204"/>
      <c r="K390" s="281"/>
      <c r="L390" s="204"/>
      <c r="M390" s="204"/>
      <c r="N390" s="204"/>
      <c r="O390" s="204"/>
      <c r="P390" s="204"/>
      <c r="Q390" s="204"/>
      <c r="R390" s="204"/>
      <c r="S390" s="204"/>
      <c r="T390" s="204"/>
      <c r="U390" s="204"/>
      <c r="V390" s="204"/>
      <c r="W390" s="204"/>
      <c r="X390" s="284"/>
      <c r="Y390" s="204"/>
      <c r="Z390" s="204"/>
      <c r="AA390" s="276"/>
      <c r="AB390" s="276"/>
      <c r="AC390" s="285"/>
      <c r="AD390" s="282"/>
      <c r="AE390" s="281"/>
      <c r="AF390" s="286"/>
      <c r="AG390" s="287"/>
      <c r="AH390" s="288"/>
      <c r="AI390" s="289"/>
      <c r="AJ390" s="286"/>
      <c r="AK390" s="286"/>
      <c r="AL390" s="287"/>
      <c r="AM390" s="288"/>
      <c r="AN390" s="287"/>
      <c r="AO390" s="291"/>
      <c r="AP390" s="286"/>
      <c r="AQ390" s="277"/>
      <c r="AR390" s="279"/>
      <c r="AS390" s="277"/>
      <c r="AT390" s="203"/>
      <c r="AU390" s="278"/>
      <c r="AV390" s="278"/>
      <c r="AW390" s="278"/>
    </row>
    <row r="391" spans="1:49" s="290" customFormat="1" x14ac:dyDescent="0.25">
      <c r="A391" s="204"/>
      <c r="B391" s="281"/>
      <c r="C391" s="281"/>
      <c r="D391" s="281"/>
      <c r="E391" s="282"/>
      <c r="F391" s="281"/>
      <c r="G391" s="281"/>
      <c r="H391" s="204"/>
      <c r="I391" s="283"/>
      <c r="J391" s="204"/>
      <c r="K391" s="281"/>
      <c r="L391" s="204"/>
      <c r="M391" s="204"/>
      <c r="N391" s="204"/>
      <c r="O391" s="204"/>
      <c r="P391" s="204"/>
      <c r="Q391" s="204"/>
      <c r="R391" s="204"/>
      <c r="S391" s="204"/>
      <c r="T391" s="204"/>
      <c r="U391" s="204"/>
      <c r="V391" s="204"/>
      <c r="W391" s="204"/>
      <c r="X391" s="284"/>
      <c r="Y391" s="204"/>
      <c r="Z391" s="204"/>
      <c r="AA391" s="276"/>
      <c r="AB391" s="276"/>
      <c r="AC391" s="285"/>
      <c r="AD391" s="282"/>
      <c r="AE391" s="281"/>
      <c r="AF391" s="286"/>
      <c r="AG391" s="287"/>
      <c r="AH391" s="288"/>
      <c r="AI391" s="289"/>
      <c r="AJ391" s="286"/>
      <c r="AK391" s="286"/>
      <c r="AL391" s="287"/>
      <c r="AM391" s="288"/>
      <c r="AN391" s="287"/>
      <c r="AO391" s="291"/>
      <c r="AP391" s="286"/>
      <c r="AQ391" s="277"/>
      <c r="AR391" s="279"/>
      <c r="AS391" s="277"/>
      <c r="AT391" s="203"/>
      <c r="AU391" s="278"/>
      <c r="AV391" s="278"/>
      <c r="AW391" s="278"/>
    </row>
    <row r="392" spans="1:49" s="290" customFormat="1" x14ac:dyDescent="0.25">
      <c r="A392" s="204"/>
      <c r="B392" s="281"/>
      <c r="C392" s="281"/>
      <c r="D392" s="281"/>
      <c r="E392" s="282"/>
      <c r="F392" s="281"/>
      <c r="G392" s="281"/>
      <c r="H392" s="204"/>
      <c r="I392" s="283"/>
      <c r="J392" s="204"/>
      <c r="K392" s="281"/>
      <c r="L392" s="204"/>
      <c r="M392" s="204"/>
      <c r="N392" s="204"/>
      <c r="O392" s="204"/>
      <c r="P392" s="204"/>
      <c r="Q392" s="204"/>
      <c r="R392" s="204"/>
      <c r="S392" s="204"/>
      <c r="T392" s="204"/>
      <c r="U392" s="204"/>
      <c r="V392" s="204"/>
      <c r="W392" s="204"/>
      <c r="X392" s="284"/>
      <c r="Y392" s="204"/>
      <c r="Z392" s="204"/>
      <c r="AA392" s="276"/>
      <c r="AB392" s="276"/>
      <c r="AC392" s="285"/>
      <c r="AD392" s="282"/>
      <c r="AE392" s="281"/>
      <c r="AF392" s="286"/>
      <c r="AG392" s="287"/>
      <c r="AH392" s="288"/>
      <c r="AI392" s="289"/>
      <c r="AJ392" s="286"/>
      <c r="AK392" s="286"/>
      <c r="AL392" s="287"/>
      <c r="AM392" s="288"/>
      <c r="AN392" s="287"/>
      <c r="AO392" s="291"/>
      <c r="AP392" s="286"/>
      <c r="AQ392" s="277"/>
      <c r="AR392" s="279"/>
      <c r="AS392" s="277"/>
      <c r="AT392" s="203"/>
      <c r="AU392" s="278"/>
      <c r="AV392" s="278"/>
      <c r="AW392" s="278"/>
    </row>
    <row r="393" spans="1:49" s="290" customFormat="1" x14ac:dyDescent="0.25">
      <c r="A393" s="204"/>
      <c r="B393" s="281"/>
      <c r="C393" s="281"/>
      <c r="D393" s="281"/>
      <c r="E393" s="282"/>
      <c r="F393" s="281"/>
      <c r="G393" s="281"/>
      <c r="H393" s="204"/>
      <c r="I393" s="283"/>
      <c r="J393" s="204"/>
      <c r="K393" s="281"/>
      <c r="L393" s="204"/>
      <c r="M393" s="204"/>
      <c r="N393" s="204"/>
      <c r="O393" s="204"/>
      <c r="P393" s="204"/>
      <c r="Q393" s="204"/>
      <c r="R393" s="204"/>
      <c r="S393" s="204"/>
      <c r="T393" s="204"/>
      <c r="U393" s="204"/>
      <c r="V393" s="204"/>
      <c r="W393" s="204"/>
      <c r="X393" s="284"/>
      <c r="Y393" s="204"/>
      <c r="Z393" s="204"/>
      <c r="AA393" s="276"/>
      <c r="AB393" s="276"/>
      <c r="AC393" s="285"/>
      <c r="AD393" s="282"/>
      <c r="AE393" s="281"/>
      <c r="AF393" s="286"/>
      <c r="AG393" s="287"/>
      <c r="AH393" s="288"/>
      <c r="AI393" s="289"/>
      <c r="AJ393" s="286"/>
      <c r="AK393" s="286"/>
      <c r="AL393" s="287"/>
      <c r="AM393" s="288"/>
      <c r="AN393" s="287"/>
      <c r="AO393" s="291"/>
      <c r="AP393" s="286"/>
      <c r="AQ393" s="277"/>
      <c r="AR393" s="279"/>
      <c r="AS393" s="277"/>
      <c r="AT393" s="203"/>
      <c r="AU393" s="278"/>
      <c r="AV393" s="278"/>
      <c r="AW393" s="278"/>
    </row>
    <row r="394" spans="1:49" s="290" customFormat="1" x14ac:dyDescent="0.25">
      <c r="A394" s="204"/>
      <c r="B394" s="281"/>
      <c r="C394" s="281"/>
      <c r="D394" s="281"/>
      <c r="E394" s="282"/>
      <c r="F394" s="281"/>
      <c r="G394" s="281"/>
      <c r="H394" s="204"/>
      <c r="I394" s="283"/>
      <c r="J394" s="204"/>
      <c r="K394" s="281"/>
      <c r="L394" s="204"/>
      <c r="M394" s="204"/>
      <c r="N394" s="204"/>
      <c r="O394" s="204"/>
      <c r="P394" s="204"/>
      <c r="Q394" s="204"/>
      <c r="R394" s="204"/>
      <c r="S394" s="204"/>
      <c r="T394" s="204"/>
      <c r="U394" s="204"/>
      <c r="V394" s="204"/>
      <c r="W394" s="204"/>
      <c r="X394" s="284"/>
      <c r="Y394" s="204"/>
      <c r="Z394" s="204"/>
      <c r="AA394" s="276"/>
      <c r="AB394" s="276"/>
      <c r="AC394" s="285"/>
      <c r="AD394" s="282"/>
      <c r="AE394" s="281"/>
      <c r="AF394" s="286"/>
      <c r="AG394" s="287"/>
      <c r="AH394" s="288"/>
      <c r="AI394" s="289"/>
      <c r="AJ394" s="286"/>
      <c r="AK394" s="286"/>
      <c r="AL394" s="287"/>
      <c r="AM394" s="288"/>
      <c r="AN394" s="287"/>
      <c r="AO394" s="291"/>
      <c r="AP394" s="286"/>
      <c r="AQ394" s="277"/>
      <c r="AR394" s="279"/>
      <c r="AS394" s="277"/>
      <c r="AT394" s="203"/>
      <c r="AU394" s="278"/>
      <c r="AV394" s="278"/>
      <c r="AW394" s="278"/>
    </row>
    <row r="395" spans="1:49" s="290" customFormat="1" x14ac:dyDescent="0.25">
      <c r="A395" s="204"/>
      <c r="B395" s="281"/>
      <c r="C395" s="281"/>
      <c r="D395" s="281"/>
      <c r="E395" s="282"/>
      <c r="F395" s="281"/>
      <c r="G395" s="281"/>
      <c r="H395" s="204"/>
      <c r="I395" s="283"/>
      <c r="J395" s="204"/>
      <c r="K395" s="281"/>
      <c r="L395" s="204"/>
      <c r="M395" s="204"/>
      <c r="N395" s="204"/>
      <c r="O395" s="204"/>
      <c r="P395" s="204"/>
      <c r="Q395" s="204"/>
      <c r="R395" s="204"/>
      <c r="S395" s="204"/>
      <c r="T395" s="204"/>
      <c r="U395" s="204"/>
      <c r="V395" s="204"/>
      <c r="W395" s="204"/>
      <c r="X395" s="284"/>
      <c r="Y395" s="204"/>
      <c r="Z395" s="204"/>
      <c r="AA395" s="276"/>
      <c r="AB395" s="276"/>
      <c r="AC395" s="285"/>
      <c r="AD395" s="282"/>
      <c r="AE395" s="281"/>
      <c r="AF395" s="286"/>
      <c r="AG395" s="287"/>
      <c r="AH395" s="288"/>
      <c r="AI395" s="289"/>
      <c r="AJ395" s="286"/>
      <c r="AK395" s="286"/>
      <c r="AL395" s="287"/>
      <c r="AM395" s="288"/>
      <c r="AN395" s="287"/>
      <c r="AO395" s="291"/>
      <c r="AP395" s="286"/>
      <c r="AQ395" s="277"/>
      <c r="AR395" s="279"/>
      <c r="AS395" s="277"/>
      <c r="AT395" s="203"/>
      <c r="AU395" s="278"/>
      <c r="AV395" s="278"/>
      <c r="AW395" s="278"/>
    </row>
    <row r="396" spans="1:49" s="290" customFormat="1" x14ac:dyDescent="0.25">
      <c r="A396" s="204"/>
      <c r="B396" s="281"/>
      <c r="C396" s="281"/>
      <c r="D396" s="281"/>
      <c r="E396" s="282"/>
      <c r="F396" s="281"/>
      <c r="G396" s="281"/>
      <c r="H396" s="204"/>
      <c r="I396" s="283"/>
      <c r="J396" s="204"/>
      <c r="K396" s="281"/>
      <c r="L396" s="204"/>
      <c r="M396" s="204"/>
      <c r="N396" s="204"/>
      <c r="O396" s="204"/>
      <c r="P396" s="204"/>
      <c r="Q396" s="204"/>
      <c r="R396" s="204"/>
      <c r="S396" s="204"/>
      <c r="T396" s="204"/>
      <c r="U396" s="204"/>
      <c r="V396" s="204"/>
      <c r="W396" s="204"/>
      <c r="X396" s="284"/>
      <c r="Y396" s="204"/>
      <c r="Z396" s="204"/>
      <c r="AA396" s="276"/>
      <c r="AB396" s="276"/>
      <c r="AC396" s="285"/>
      <c r="AD396" s="282"/>
      <c r="AE396" s="281"/>
      <c r="AF396" s="286"/>
      <c r="AG396" s="287"/>
      <c r="AH396" s="288"/>
      <c r="AI396" s="289"/>
      <c r="AJ396" s="286"/>
      <c r="AK396" s="286"/>
      <c r="AL396" s="287"/>
      <c r="AM396" s="288"/>
      <c r="AN396" s="287"/>
      <c r="AO396" s="291"/>
      <c r="AP396" s="286"/>
      <c r="AQ396" s="277"/>
      <c r="AR396" s="279"/>
      <c r="AS396" s="277"/>
      <c r="AT396" s="203"/>
      <c r="AU396" s="278"/>
      <c r="AV396" s="278"/>
      <c r="AW396" s="278"/>
    </row>
  </sheetData>
  <sheetProtection selectLockedCells="1" autoFilter="0" selectUnlockedCells="1"/>
  <autoFilter ref="A4:AT257">
    <filterColumn colId="3">
      <filters>
        <filter val="MIL (US31)"/>
      </filters>
    </filterColumn>
    <filterColumn colId="5">
      <filters>
        <filter val="LC"/>
      </filters>
    </filterColumn>
  </autoFilter>
  <sortState ref="A4:AQ2259">
    <sortCondition ref="B4:B2259"/>
    <sortCondition ref="L4:L2259"/>
  </sortState>
  <phoneticPr fontId="0" type="noConversion"/>
  <printOptions horizontalCentered="1"/>
  <pageMargins left="0.75" right="0.75" top="1.61" bottom="1" header="0.85" footer="0.5"/>
  <pageSetup paperSize="17" scale="55" fitToHeight="2" orientation="portrait" r:id="rId1"/>
  <headerFooter alignWithMargins="0"/>
  <ignoredErrors>
    <ignoredError sqref="B196" numberStoredAsText="1"/>
    <ignoredError sqref="AJ78 AJ194 AJ193 AJ192 AJ191 AJ190 AJ189 AJ188 AJ187 AJ186 AJ185 AJ184 AJ176 AJ175 AJ170 AJ164 AJ163 AJ162 AJ161 AJ160 AJ159 AJ158 AJ157 AJ156 AJ154 AJ153 AJ152 AJ151 AJ144 AJ143 AJ142 AJ141 AJ140 AJ139 AJ138 AJ137 AJ136 AJ135 AJ134 AJ133 AJ132 AJ131 AJ130 AJ129 AJ128 AJ127 AJ124 AJ123 AJ122 AJ121 AJ120 AJ118 AJ117 AJ116 AJ115 AJ114 AJ113 AJ112 AJ111 AJ110 AJ109 AJ98 AJ95 AJ94 AJ93 AJ89 AJ88 AJ87 AJ86 AJ85 AJ84 AJ82 AJ81 AJ80 AJ79 AJ183 AJ182 AJ181 AJ180 AJ179 AJ178 AJ177 AJ174 AJ173 AJ172 AJ171 AJ169 AJ168 AJ167 AJ166 AJ165 AJ155 AJ150 AJ149 AJ148 AJ147 AJ146 AJ145 AJ126 AJ125 AJ119 AJ108 AJ107 AJ106 AJ105 AJ104 AJ103 AJ102 AJ101 AJ100 AJ99 AJ97 AJ96 AJ92 AJ91 AJ90 AJ83" formulaRange="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1666"/>
  <sheetViews>
    <sheetView workbookViewId="0">
      <selection activeCell="B10" sqref="B10"/>
    </sheetView>
  </sheetViews>
  <sheetFormatPr defaultRowHeight="15.75" x14ac:dyDescent="0.25"/>
  <cols>
    <col min="1" max="1" width="24.77734375" style="3" customWidth="1"/>
    <col min="2" max="2" width="14.109375" style="3" customWidth="1"/>
    <col min="3" max="5" width="10.5546875" style="3" customWidth="1"/>
    <col min="6" max="6" width="13.88671875" style="3" customWidth="1"/>
    <col min="7" max="8" width="8.88671875" style="3"/>
    <col min="9" max="28" width="13.77734375" style="3" customWidth="1"/>
    <col min="29" max="31" width="18.5546875" style="3" customWidth="1"/>
    <col min="32" max="33" width="17.33203125" style="3" customWidth="1"/>
    <col min="34" max="35" width="13.77734375" style="3" customWidth="1"/>
    <col min="36" max="37" width="17.33203125" style="3" customWidth="1"/>
    <col min="38" max="39" width="18.5546875" style="3" customWidth="1"/>
    <col min="40" max="42" width="7.6640625" style="3" customWidth="1"/>
    <col min="43" max="43" width="4.77734375" style="3" customWidth="1"/>
    <col min="44" max="45" width="7.6640625" style="3" customWidth="1"/>
    <col min="46" max="46" width="4.77734375" style="3" customWidth="1"/>
    <col min="47" max="49" width="7.6640625" style="3" customWidth="1"/>
    <col min="50" max="50" width="4.77734375" style="3" customWidth="1"/>
    <col min="51" max="53" width="7.6640625" style="3" customWidth="1"/>
    <col min="54" max="54" width="4.77734375" style="3" customWidth="1"/>
    <col min="55" max="56" width="7.6640625" style="3" customWidth="1"/>
    <col min="57" max="57" width="4.77734375" style="3" customWidth="1"/>
    <col min="58" max="59" width="7.6640625" style="3" customWidth="1"/>
    <col min="60" max="60" width="4.77734375" style="3" customWidth="1"/>
    <col min="61" max="63" width="7.6640625" style="3" customWidth="1"/>
    <col min="64" max="64" width="4.77734375" style="3" customWidth="1"/>
    <col min="65" max="67" width="7.6640625" style="3" customWidth="1"/>
    <col min="68" max="68" width="4.77734375" style="3" customWidth="1"/>
    <col min="69" max="71" width="7.6640625" style="3" customWidth="1"/>
    <col min="72" max="72" width="4.77734375" style="3" customWidth="1"/>
    <col min="73" max="75" width="7.6640625" style="3" customWidth="1"/>
    <col min="76" max="76" width="4.77734375" style="3" customWidth="1"/>
    <col min="77" max="79" width="7.6640625" style="3" customWidth="1"/>
    <col min="80" max="80" width="4.77734375" style="3" customWidth="1"/>
    <col min="81" max="83" width="7.6640625" style="3" customWidth="1"/>
    <col min="84" max="84" width="4.77734375" style="3" customWidth="1"/>
    <col min="85" max="86" width="7.6640625" style="3" customWidth="1"/>
    <col min="87" max="87" width="4.77734375" style="3" customWidth="1"/>
    <col min="88" max="90" width="7.6640625" style="3" customWidth="1"/>
    <col min="91" max="91" width="4.77734375" style="3" customWidth="1"/>
    <col min="92" max="93" width="7.6640625" style="3" customWidth="1"/>
    <col min="94" max="94" width="4.77734375" style="3" customWidth="1"/>
    <col min="95" max="97" width="7.6640625" style="3" customWidth="1"/>
    <col min="98" max="98" width="5.77734375" style="3" customWidth="1"/>
    <col min="99" max="99" width="7.6640625" style="3" customWidth="1"/>
    <col min="100" max="100" width="8.6640625" style="3" customWidth="1"/>
    <col min="101" max="101" width="7.6640625" style="3" customWidth="1"/>
    <col min="102" max="102" width="4.77734375" style="3" customWidth="1"/>
    <col min="103" max="105" width="7.6640625" style="3" customWidth="1"/>
    <col min="106" max="106" width="4.77734375" style="3" customWidth="1"/>
    <col min="107" max="109" width="7.6640625" style="3" customWidth="1"/>
    <col min="110" max="110" width="5.77734375" style="3" customWidth="1"/>
    <col min="111" max="112" width="7.6640625" style="3" customWidth="1"/>
    <col min="113" max="113" width="5.77734375" style="3" customWidth="1"/>
    <col min="114" max="116" width="8.6640625" style="3" customWidth="1"/>
    <col min="117" max="117" width="5.77734375" style="3" customWidth="1"/>
    <col min="118" max="120" width="8.6640625" style="3" customWidth="1"/>
    <col min="121" max="121" width="5.77734375" style="3" customWidth="1"/>
    <col min="122" max="122" width="7.6640625" style="3" customWidth="1"/>
    <col min="123" max="124" width="8.6640625" style="3" customWidth="1"/>
    <col min="125" max="125" width="5.77734375" style="3" customWidth="1"/>
    <col min="126" max="128" width="8.6640625" style="3" customWidth="1"/>
    <col min="129" max="129" width="5.77734375" style="3" customWidth="1"/>
    <col min="130" max="132" width="8.6640625" style="3" customWidth="1"/>
    <col min="133" max="133" width="5.77734375" style="3" customWidth="1"/>
    <col min="134" max="136" width="8.6640625" style="3" customWidth="1"/>
    <col min="137" max="137" width="5.77734375" style="3" customWidth="1"/>
    <col min="138" max="140" width="8.6640625" style="3" customWidth="1"/>
    <col min="141" max="141" width="5.77734375" style="3" customWidth="1"/>
    <col min="142" max="144" width="8.6640625" style="3" customWidth="1"/>
    <col min="145" max="145" width="5.77734375" style="3" customWidth="1"/>
    <col min="146" max="148" width="8.6640625" style="3" customWidth="1"/>
    <col min="149" max="149" width="5.77734375" style="3" customWidth="1"/>
    <col min="150" max="152" width="8.6640625" style="3" customWidth="1"/>
    <col min="153" max="153" width="5.77734375" style="3" customWidth="1"/>
    <col min="154" max="156" width="8.6640625" style="3" customWidth="1"/>
    <col min="157" max="157" width="5.77734375" style="3" customWidth="1"/>
    <col min="158" max="159" width="8.6640625" style="3" customWidth="1"/>
    <col min="160" max="160" width="5.77734375" style="3" customWidth="1"/>
    <col min="161" max="161" width="8.6640625" style="3" customWidth="1"/>
    <col min="162" max="162" width="5.77734375" style="3" customWidth="1"/>
    <col min="163" max="164" width="8.6640625" style="3" customWidth="1"/>
    <col min="165" max="165" width="5.77734375" style="3" customWidth="1"/>
    <col min="166" max="168" width="8.6640625" style="3" customWidth="1"/>
    <col min="169" max="169" width="5.77734375" style="3" customWidth="1"/>
    <col min="170" max="172" width="8.6640625" style="3" customWidth="1"/>
    <col min="173" max="173" width="5.77734375" style="3" customWidth="1"/>
    <col min="174" max="176" width="8.6640625" style="3" customWidth="1"/>
    <col min="177" max="177" width="5.77734375" style="3" customWidth="1"/>
    <col min="178" max="180" width="8.6640625" style="3" customWidth="1"/>
    <col min="181" max="181" width="5.77734375" style="3" customWidth="1"/>
    <col min="182" max="184" width="8.6640625" style="3" customWidth="1"/>
    <col min="185" max="185" width="5.77734375" style="3" customWidth="1"/>
    <col min="186" max="188" width="8.6640625" style="3" customWidth="1"/>
    <col min="189" max="189" width="5.77734375" style="3" customWidth="1"/>
    <col min="190" max="191" width="8.6640625" style="3" customWidth="1"/>
    <col min="192" max="192" width="5.77734375" style="3" customWidth="1"/>
    <col min="193" max="195" width="8.6640625" style="3" customWidth="1"/>
    <col min="196" max="196" width="5.77734375" style="3" customWidth="1"/>
    <col min="197" max="199" width="8.6640625" style="3" customWidth="1"/>
    <col min="200" max="200" width="5.77734375" style="3" customWidth="1"/>
    <col min="201" max="203" width="8.6640625" style="3" customWidth="1"/>
    <col min="204" max="204" width="5.77734375" style="3" customWidth="1"/>
    <col min="205" max="207" width="8.6640625" style="3" customWidth="1"/>
    <col min="208" max="208" width="5.77734375" style="3" customWidth="1"/>
    <col min="209" max="211" width="8.6640625" style="3" customWidth="1"/>
    <col min="212" max="212" width="5.77734375" style="3" customWidth="1"/>
    <col min="213" max="215" width="8.6640625" style="3" customWidth="1"/>
    <col min="216" max="216" width="5.77734375" style="3" customWidth="1"/>
    <col min="217" max="219" width="8.6640625" style="3" customWidth="1"/>
    <col min="220" max="220" width="8.5546875" style="3" customWidth="1"/>
    <col min="221" max="223" width="11.44140625" style="3" bestFit="1" customWidth="1"/>
    <col min="224" max="224" width="10.88671875" style="3" bestFit="1" customWidth="1"/>
    <col min="225" max="16384" width="8.88671875" style="3"/>
  </cols>
  <sheetData>
    <row r="1" spans="1:8" x14ac:dyDescent="0.25">
      <c r="A1"/>
      <c r="B1"/>
    </row>
    <row r="2" spans="1:8" x14ac:dyDescent="0.25">
      <c r="A2"/>
      <c r="B2"/>
    </row>
    <row r="3" spans="1:8" x14ac:dyDescent="0.25">
      <c r="A3"/>
      <c r="B3"/>
    </row>
    <row r="4" spans="1:8" x14ac:dyDescent="0.25">
      <c r="A4"/>
      <c r="B4"/>
    </row>
    <row r="6" spans="1:8" x14ac:dyDescent="0.25">
      <c r="A6" s="183"/>
      <c r="B6" s="184"/>
      <c r="C6" s="185"/>
      <c r="D6"/>
      <c r="E6"/>
      <c r="F6"/>
      <c r="G6"/>
      <c r="H6"/>
    </row>
    <row r="7" spans="1:8" x14ac:dyDescent="0.25">
      <c r="A7" s="186"/>
      <c r="B7" s="187"/>
      <c r="C7" s="188"/>
      <c r="D7"/>
      <c r="E7"/>
      <c r="F7"/>
      <c r="G7"/>
      <c r="H7"/>
    </row>
    <row r="8" spans="1:8" x14ac:dyDescent="0.25">
      <c r="A8" s="186"/>
      <c r="B8" s="187"/>
      <c r="C8" s="188"/>
      <c r="D8"/>
      <c r="E8"/>
      <c r="F8"/>
      <c r="G8"/>
      <c r="H8"/>
    </row>
    <row r="9" spans="1:8" x14ac:dyDescent="0.25">
      <c r="A9" s="186"/>
      <c r="B9" s="187"/>
      <c r="C9" s="188"/>
      <c r="D9"/>
      <c r="E9"/>
      <c r="F9"/>
      <c r="G9"/>
      <c r="H9"/>
    </row>
    <row r="10" spans="1:8" x14ac:dyDescent="0.25">
      <c r="A10" s="186"/>
      <c r="B10" s="187"/>
      <c r="C10" s="188"/>
      <c r="D10"/>
      <c r="E10"/>
      <c r="F10"/>
      <c r="G10"/>
      <c r="H10"/>
    </row>
    <row r="11" spans="1:8" x14ac:dyDescent="0.25">
      <c r="A11" s="186"/>
      <c r="B11" s="187"/>
      <c r="C11" s="188"/>
      <c r="D11"/>
      <c r="E11"/>
      <c r="F11"/>
      <c r="G11"/>
      <c r="H11"/>
    </row>
    <row r="12" spans="1:8" x14ac:dyDescent="0.25">
      <c r="A12" s="186"/>
      <c r="B12" s="187"/>
      <c r="C12" s="188"/>
      <c r="D12"/>
      <c r="E12"/>
      <c r="F12"/>
      <c r="G12"/>
      <c r="H12"/>
    </row>
    <row r="13" spans="1:8" x14ac:dyDescent="0.25">
      <c r="A13" s="186"/>
      <c r="B13" s="187"/>
      <c r="C13" s="188"/>
      <c r="D13"/>
      <c r="E13"/>
      <c r="F13"/>
      <c r="G13"/>
      <c r="H13"/>
    </row>
    <row r="14" spans="1:8" x14ac:dyDescent="0.25">
      <c r="A14" s="186"/>
      <c r="B14" s="187"/>
      <c r="C14" s="188"/>
      <c r="D14"/>
      <c r="E14"/>
      <c r="F14"/>
      <c r="G14"/>
      <c r="H14"/>
    </row>
    <row r="15" spans="1:8" x14ac:dyDescent="0.25">
      <c r="A15" s="186"/>
      <c r="B15" s="187"/>
      <c r="C15" s="188"/>
      <c r="D15"/>
      <c r="E15"/>
      <c r="F15"/>
      <c r="G15"/>
      <c r="H15"/>
    </row>
    <row r="16" spans="1:8" x14ac:dyDescent="0.25">
      <c r="A16" s="186"/>
      <c r="B16" s="187"/>
      <c r="C16" s="188"/>
      <c r="D16"/>
      <c r="E16"/>
      <c r="F16"/>
      <c r="G16"/>
      <c r="H16"/>
    </row>
    <row r="17" spans="1:8" x14ac:dyDescent="0.25">
      <c r="A17" s="186"/>
      <c r="B17" s="187"/>
      <c r="C17" s="188"/>
      <c r="D17"/>
      <c r="E17"/>
      <c r="F17"/>
      <c r="G17"/>
      <c r="H17"/>
    </row>
    <row r="18" spans="1:8" x14ac:dyDescent="0.25">
      <c r="A18" s="186"/>
      <c r="B18" s="187"/>
      <c r="C18" s="188"/>
      <c r="D18"/>
      <c r="E18"/>
      <c r="F18"/>
      <c r="G18"/>
      <c r="H18"/>
    </row>
    <row r="19" spans="1:8" x14ac:dyDescent="0.25">
      <c r="A19" s="186"/>
      <c r="B19" s="187"/>
      <c r="C19" s="188"/>
      <c r="D19"/>
      <c r="E19"/>
      <c r="F19"/>
      <c r="G19"/>
      <c r="H19"/>
    </row>
    <row r="20" spans="1:8" x14ac:dyDescent="0.25">
      <c r="A20" s="186"/>
      <c r="B20" s="187"/>
      <c r="C20" s="188"/>
      <c r="D20"/>
      <c r="E20"/>
      <c r="F20"/>
      <c r="G20"/>
      <c r="H20"/>
    </row>
    <row r="21" spans="1:8" x14ac:dyDescent="0.25">
      <c r="A21" s="186"/>
      <c r="B21" s="187"/>
      <c r="C21" s="188"/>
      <c r="D21"/>
      <c r="E21"/>
      <c r="F21"/>
      <c r="G21"/>
      <c r="H21"/>
    </row>
    <row r="22" spans="1:8" x14ac:dyDescent="0.25">
      <c r="A22" s="186"/>
      <c r="B22" s="187"/>
      <c r="C22" s="188"/>
      <c r="D22"/>
      <c r="E22"/>
      <c r="F22"/>
      <c r="G22"/>
      <c r="H22"/>
    </row>
    <row r="23" spans="1:8" x14ac:dyDescent="0.25">
      <c r="A23" s="189"/>
      <c r="B23" s="190"/>
      <c r="C23" s="191"/>
      <c r="D23"/>
      <c r="E23"/>
      <c r="F23"/>
      <c r="G23"/>
      <c r="H23"/>
    </row>
    <row r="24" spans="1:8" x14ac:dyDescent="0.25">
      <c r="A24"/>
      <c r="B24"/>
      <c r="C24"/>
      <c r="D24"/>
      <c r="E24"/>
      <c r="F24"/>
      <c r="G24"/>
      <c r="H24"/>
    </row>
    <row r="25" spans="1:8" x14ac:dyDescent="0.25">
      <c r="A25"/>
      <c r="B25"/>
      <c r="C25"/>
      <c r="D25"/>
      <c r="E25"/>
      <c r="F25"/>
      <c r="G25"/>
      <c r="H25"/>
    </row>
    <row r="26" spans="1:8" x14ac:dyDescent="0.25">
      <c r="A26"/>
      <c r="B26"/>
      <c r="C26"/>
      <c r="D26"/>
      <c r="E26"/>
      <c r="F26"/>
      <c r="G26"/>
      <c r="H26"/>
    </row>
    <row r="27" spans="1:8" x14ac:dyDescent="0.25">
      <c r="A27"/>
      <c r="B27"/>
      <c r="C27"/>
      <c r="D27"/>
      <c r="E27"/>
      <c r="F27"/>
      <c r="G27"/>
      <c r="H27"/>
    </row>
    <row r="28" spans="1:8" x14ac:dyDescent="0.25">
      <c r="A28"/>
      <c r="B28"/>
      <c r="C28"/>
      <c r="D28"/>
      <c r="E28"/>
      <c r="F28"/>
      <c r="G28"/>
      <c r="H28"/>
    </row>
    <row r="29" spans="1:8" x14ac:dyDescent="0.25">
      <c r="A29"/>
      <c r="B29"/>
      <c r="C29"/>
      <c r="D29"/>
      <c r="E29"/>
      <c r="F29"/>
      <c r="G29"/>
      <c r="H29"/>
    </row>
    <row r="30" spans="1:8" x14ac:dyDescent="0.25">
      <c r="A30"/>
      <c r="B30"/>
      <c r="C30"/>
      <c r="D30"/>
      <c r="E30"/>
      <c r="F30"/>
      <c r="G30"/>
      <c r="H30"/>
    </row>
    <row r="31" spans="1:8" x14ac:dyDescent="0.25">
      <c r="A31"/>
      <c r="B31"/>
      <c r="C31"/>
      <c r="D31"/>
      <c r="E31"/>
      <c r="F31"/>
      <c r="G31"/>
      <c r="H31"/>
    </row>
    <row r="32" spans="1:8" x14ac:dyDescent="0.25">
      <c r="A32"/>
      <c r="B32"/>
      <c r="C32"/>
      <c r="D32"/>
      <c r="E32"/>
      <c r="F32"/>
      <c r="G32"/>
      <c r="H32"/>
    </row>
    <row r="33" spans="1:8" x14ac:dyDescent="0.25">
      <c r="A33"/>
      <c r="B33"/>
      <c r="C33"/>
      <c r="D33"/>
      <c r="E33"/>
      <c r="F33"/>
      <c r="G33"/>
      <c r="H33"/>
    </row>
    <row r="34" spans="1:8" x14ac:dyDescent="0.25">
      <c r="A34"/>
      <c r="B34"/>
      <c r="C34"/>
      <c r="D34"/>
      <c r="E34"/>
      <c r="F34"/>
      <c r="G34"/>
      <c r="H34"/>
    </row>
    <row r="35" spans="1:8" x14ac:dyDescent="0.25">
      <c r="A35"/>
      <c r="B35"/>
      <c r="C35"/>
      <c r="D35"/>
      <c r="E35"/>
      <c r="F35"/>
      <c r="G35"/>
      <c r="H35"/>
    </row>
    <row r="36" spans="1:8" x14ac:dyDescent="0.25">
      <c r="A36"/>
      <c r="B36"/>
      <c r="C36"/>
      <c r="D36"/>
      <c r="E36"/>
      <c r="F36"/>
      <c r="G36"/>
      <c r="H36"/>
    </row>
    <row r="37" spans="1:8" x14ac:dyDescent="0.25">
      <c r="A37"/>
      <c r="B37"/>
      <c r="C37"/>
      <c r="D37"/>
      <c r="E37"/>
      <c r="F37"/>
      <c r="G37"/>
      <c r="H37"/>
    </row>
    <row r="38" spans="1:8" x14ac:dyDescent="0.25">
      <c r="A38"/>
      <c r="B38"/>
      <c r="C38"/>
      <c r="D38"/>
      <c r="E38"/>
      <c r="F38"/>
      <c r="G38"/>
      <c r="H38"/>
    </row>
    <row r="39" spans="1:8" x14ac:dyDescent="0.25">
      <c r="A39"/>
      <c r="B39"/>
      <c r="C39"/>
      <c r="D39"/>
      <c r="E39"/>
      <c r="F39"/>
      <c r="G39"/>
      <c r="H39"/>
    </row>
    <row r="40" spans="1:8" x14ac:dyDescent="0.25">
      <c r="A40"/>
      <c r="B40"/>
      <c r="C40"/>
      <c r="D40"/>
      <c r="E40"/>
      <c r="F40"/>
      <c r="G40"/>
      <c r="H40"/>
    </row>
    <row r="41" spans="1:8" x14ac:dyDescent="0.25">
      <c r="A41"/>
      <c r="B41"/>
      <c r="C41"/>
      <c r="D41"/>
      <c r="E41"/>
      <c r="F41"/>
      <c r="G41"/>
      <c r="H41"/>
    </row>
    <row r="42" spans="1:8" x14ac:dyDescent="0.25">
      <c r="A42"/>
      <c r="B42"/>
      <c r="C42"/>
      <c r="D42"/>
      <c r="E42"/>
      <c r="F42"/>
      <c r="G42"/>
      <c r="H42"/>
    </row>
    <row r="43" spans="1:8" x14ac:dyDescent="0.25">
      <c r="A43"/>
      <c r="B43"/>
      <c r="C43"/>
      <c r="D43"/>
      <c r="E43"/>
      <c r="F43"/>
      <c r="G43"/>
      <c r="H43"/>
    </row>
    <row r="44" spans="1:8" x14ac:dyDescent="0.25">
      <c r="A44"/>
      <c r="B44"/>
      <c r="C44"/>
      <c r="D44"/>
      <c r="E44"/>
      <c r="F44"/>
      <c r="G44"/>
      <c r="H44"/>
    </row>
    <row r="45" spans="1:8" x14ac:dyDescent="0.25">
      <c r="A45"/>
      <c r="B45"/>
      <c r="C45"/>
      <c r="D45"/>
      <c r="E45"/>
      <c r="F45"/>
      <c r="G45"/>
      <c r="H45"/>
    </row>
    <row r="46" spans="1:8" x14ac:dyDescent="0.25">
      <c r="A46"/>
      <c r="B46"/>
      <c r="C46"/>
      <c r="D46"/>
      <c r="E46"/>
      <c r="F46"/>
      <c r="G46"/>
      <c r="H46"/>
    </row>
    <row r="47" spans="1:8" x14ac:dyDescent="0.25">
      <c r="A47"/>
      <c r="B47"/>
      <c r="C47"/>
      <c r="D47"/>
      <c r="E47"/>
      <c r="F47"/>
      <c r="G47"/>
      <c r="H47"/>
    </row>
    <row r="48" spans="1:8" x14ac:dyDescent="0.25">
      <c r="A48"/>
      <c r="B48"/>
      <c r="C48"/>
      <c r="D48"/>
      <c r="E48"/>
      <c r="F48"/>
      <c r="G48"/>
      <c r="H48"/>
    </row>
    <row r="49" spans="1:8" x14ac:dyDescent="0.25">
      <c r="A49"/>
      <c r="B49"/>
      <c r="C49"/>
      <c r="D49"/>
      <c r="E49"/>
      <c r="F49"/>
      <c r="G49"/>
      <c r="H49"/>
    </row>
    <row r="50" spans="1:8" x14ac:dyDescent="0.25">
      <c r="A50"/>
      <c r="B50"/>
      <c r="C50"/>
      <c r="D50"/>
      <c r="E50"/>
      <c r="F50"/>
      <c r="G50"/>
      <c r="H50"/>
    </row>
    <row r="51" spans="1:8" x14ac:dyDescent="0.25">
      <c r="A51"/>
      <c r="B51"/>
      <c r="C51"/>
      <c r="D51"/>
      <c r="E51"/>
      <c r="F51"/>
      <c r="G51"/>
      <c r="H51"/>
    </row>
    <row r="52" spans="1:8" x14ac:dyDescent="0.25">
      <c r="A52"/>
      <c r="B52"/>
      <c r="C52"/>
      <c r="D52"/>
      <c r="E52"/>
      <c r="F52"/>
      <c r="G52"/>
      <c r="H52"/>
    </row>
    <row r="53" spans="1:8" x14ac:dyDescent="0.25">
      <c r="A53"/>
      <c r="B53"/>
      <c r="C53"/>
      <c r="D53"/>
      <c r="E53"/>
      <c r="F53"/>
      <c r="G53"/>
      <c r="H53"/>
    </row>
    <row r="54" spans="1:8" x14ac:dyDescent="0.25">
      <c r="A54"/>
      <c r="B54"/>
      <c r="C54"/>
      <c r="D54"/>
      <c r="E54"/>
      <c r="F54"/>
      <c r="G54"/>
      <c r="H54"/>
    </row>
    <row r="55" spans="1:8" x14ac:dyDescent="0.25">
      <c r="A55"/>
      <c r="B55"/>
      <c r="C55"/>
      <c r="D55"/>
      <c r="E55"/>
      <c r="F55"/>
      <c r="G55"/>
      <c r="H55"/>
    </row>
    <row r="56" spans="1:8" x14ac:dyDescent="0.25">
      <c r="A56"/>
      <c r="B56"/>
      <c r="C56"/>
      <c r="D56"/>
      <c r="E56"/>
      <c r="F56"/>
      <c r="G56"/>
      <c r="H56"/>
    </row>
    <row r="57" spans="1:8" x14ac:dyDescent="0.25">
      <c r="A57"/>
      <c r="B57"/>
      <c r="C57"/>
      <c r="D57"/>
      <c r="E57"/>
      <c r="F57"/>
      <c r="G57"/>
      <c r="H57"/>
    </row>
    <row r="58" spans="1:8" x14ac:dyDescent="0.25">
      <c r="A58"/>
      <c r="B58"/>
      <c r="C58"/>
      <c r="D58"/>
      <c r="E58"/>
      <c r="F58"/>
      <c r="G58"/>
      <c r="H58"/>
    </row>
    <row r="59" spans="1:8" x14ac:dyDescent="0.25">
      <c r="A59"/>
      <c r="B59"/>
      <c r="C59"/>
      <c r="D59"/>
      <c r="E59"/>
      <c r="F59"/>
      <c r="G59"/>
      <c r="H59"/>
    </row>
    <row r="60" spans="1:8" x14ac:dyDescent="0.25">
      <c r="A60"/>
      <c r="B60"/>
      <c r="C60"/>
      <c r="D60"/>
      <c r="E60"/>
      <c r="F60"/>
      <c r="G60"/>
      <c r="H60"/>
    </row>
    <row r="61" spans="1:8" x14ac:dyDescent="0.25">
      <c r="A61"/>
      <c r="B61"/>
      <c r="C61"/>
      <c r="D61"/>
      <c r="E61"/>
      <c r="F61"/>
      <c r="G61"/>
      <c r="H61"/>
    </row>
    <row r="62" spans="1:8" x14ac:dyDescent="0.25">
      <c r="A62"/>
      <c r="B62"/>
      <c r="C62"/>
      <c r="D62"/>
      <c r="E62"/>
      <c r="F62"/>
      <c r="G62"/>
      <c r="H62"/>
    </row>
    <row r="63" spans="1:8" x14ac:dyDescent="0.25">
      <c r="A63"/>
      <c r="B63"/>
      <c r="C63"/>
      <c r="D63"/>
      <c r="E63"/>
      <c r="F63"/>
      <c r="G63"/>
      <c r="H63"/>
    </row>
    <row r="64" spans="1:8" x14ac:dyDescent="0.25">
      <c r="A64"/>
      <c r="B64"/>
      <c r="C64"/>
      <c r="D64"/>
      <c r="E64"/>
      <c r="F64"/>
      <c r="G64"/>
      <c r="H64"/>
    </row>
    <row r="65" spans="1:8" x14ac:dyDescent="0.25">
      <c r="A65"/>
      <c r="B65"/>
      <c r="C65"/>
      <c r="D65"/>
      <c r="E65"/>
      <c r="F65"/>
      <c r="G65"/>
      <c r="H65"/>
    </row>
    <row r="66" spans="1:8" x14ac:dyDescent="0.25">
      <c r="A66"/>
      <c r="B66"/>
      <c r="C66"/>
      <c r="D66"/>
      <c r="E66"/>
      <c r="F66"/>
      <c r="G66"/>
      <c r="H66"/>
    </row>
    <row r="67" spans="1:8" x14ac:dyDescent="0.25">
      <c r="A67"/>
      <c r="B67"/>
      <c r="C67"/>
      <c r="D67"/>
      <c r="E67"/>
      <c r="F67"/>
      <c r="G67"/>
      <c r="H67"/>
    </row>
    <row r="68" spans="1:8" x14ac:dyDescent="0.25">
      <c r="A68"/>
      <c r="B68"/>
      <c r="C68"/>
      <c r="D68"/>
      <c r="E68"/>
      <c r="F68"/>
      <c r="G68"/>
      <c r="H68"/>
    </row>
    <row r="69" spans="1:8" x14ac:dyDescent="0.25">
      <c r="A69"/>
      <c r="B69"/>
      <c r="C69"/>
      <c r="D69"/>
      <c r="E69"/>
      <c r="F69"/>
      <c r="G69"/>
      <c r="H69"/>
    </row>
    <row r="70" spans="1:8" x14ac:dyDescent="0.25">
      <c r="A70"/>
      <c r="B70"/>
      <c r="C70"/>
      <c r="D70"/>
      <c r="E70"/>
      <c r="F70"/>
      <c r="G70"/>
      <c r="H70"/>
    </row>
    <row r="71" spans="1:8" x14ac:dyDescent="0.25">
      <c r="A71"/>
      <c r="B71"/>
      <c r="C71"/>
      <c r="D71"/>
      <c r="E71"/>
      <c r="F71"/>
      <c r="G71"/>
      <c r="H71"/>
    </row>
    <row r="72" spans="1:8" x14ac:dyDescent="0.25">
      <c r="A72"/>
      <c r="B72"/>
      <c r="C72"/>
      <c r="D72"/>
      <c r="E72"/>
      <c r="F72"/>
      <c r="G72"/>
      <c r="H72"/>
    </row>
    <row r="73" spans="1:8" x14ac:dyDescent="0.25">
      <c r="A73"/>
      <c r="B73"/>
      <c r="C73"/>
      <c r="D73"/>
      <c r="E73"/>
      <c r="F73"/>
      <c r="G73"/>
      <c r="H73"/>
    </row>
    <row r="74" spans="1:8" x14ac:dyDescent="0.25">
      <c r="A74"/>
      <c r="B74"/>
      <c r="C74"/>
      <c r="D74"/>
      <c r="E74"/>
      <c r="F74"/>
      <c r="G74"/>
      <c r="H74"/>
    </row>
    <row r="75" spans="1:8" x14ac:dyDescent="0.25">
      <c r="A75"/>
      <c r="B75"/>
      <c r="C75"/>
      <c r="D75"/>
      <c r="E75"/>
      <c r="F75"/>
      <c r="G75"/>
      <c r="H75"/>
    </row>
    <row r="76" spans="1:8" x14ac:dyDescent="0.25">
      <c r="A76"/>
      <c r="B76"/>
      <c r="C76"/>
      <c r="D76"/>
      <c r="E76"/>
      <c r="F76"/>
      <c r="G76"/>
      <c r="H76"/>
    </row>
    <row r="77" spans="1:8" x14ac:dyDescent="0.25">
      <c r="A77"/>
      <c r="B77"/>
      <c r="C77"/>
      <c r="D77"/>
      <c r="E77"/>
      <c r="F77"/>
      <c r="G77"/>
      <c r="H77"/>
    </row>
    <row r="78" spans="1:8" x14ac:dyDescent="0.25">
      <c r="A78"/>
      <c r="B78"/>
      <c r="C78"/>
      <c r="D78"/>
      <c r="E78"/>
      <c r="F78"/>
      <c r="G78"/>
      <c r="H78"/>
    </row>
    <row r="79" spans="1:8" x14ac:dyDescent="0.25">
      <c r="A79"/>
      <c r="B79"/>
      <c r="C79"/>
      <c r="D79"/>
      <c r="E79"/>
      <c r="F79"/>
      <c r="G79"/>
      <c r="H79"/>
    </row>
    <row r="80" spans="1:8" x14ac:dyDescent="0.25">
      <c r="A80"/>
      <c r="B80"/>
      <c r="C80"/>
      <c r="D80"/>
      <c r="E80"/>
      <c r="F80"/>
      <c r="G80"/>
      <c r="H80"/>
    </row>
    <row r="81" spans="1:8" x14ac:dyDescent="0.25">
      <c r="A81"/>
      <c r="B81"/>
      <c r="C81"/>
      <c r="D81"/>
      <c r="E81"/>
      <c r="F81"/>
      <c r="G81"/>
      <c r="H81"/>
    </row>
    <row r="82" spans="1:8" x14ac:dyDescent="0.25">
      <c r="A82"/>
      <c r="B82"/>
      <c r="C82"/>
      <c r="D82"/>
      <c r="E82"/>
      <c r="F82"/>
      <c r="G82"/>
      <c r="H82"/>
    </row>
    <row r="83" spans="1:8" x14ac:dyDescent="0.25">
      <c r="A83"/>
      <c r="B83"/>
      <c r="C83"/>
      <c r="D83"/>
      <c r="E83"/>
      <c r="F83"/>
      <c r="G83"/>
      <c r="H83"/>
    </row>
    <row r="84" spans="1:8" x14ac:dyDescent="0.25">
      <c r="A84"/>
      <c r="B84"/>
      <c r="C84"/>
      <c r="D84"/>
      <c r="E84"/>
      <c r="F84"/>
      <c r="G84"/>
      <c r="H84"/>
    </row>
    <row r="85" spans="1:8" x14ac:dyDescent="0.25">
      <c r="A85"/>
      <c r="B85"/>
      <c r="C85"/>
      <c r="D85"/>
      <c r="E85"/>
      <c r="F85"/>
      <c r="G85"/>
      <c r="H85"/>
    </row>
    <row r="86" spans="1:8" x14ac:dyDescent="0.25">
      <c r="A86"/>
      <c r="B86"/>
      <c r="C86"/>
      <c r="D86"/>
      <c r="E86"/>
      <c r="F86"/>
      <c r="G86"/>
      <c r="H86"/>
    </row>
    <row r="87" spans="1:8" x14ac:dyDescent="0.25">
      <c r="A87"/>
      <c r="B87"/>
      <c r="C87"/>
      <c r="D87"/>
      <c r="E87"/>
      <c r="F87"/>
      <c r="G87"/>
      <c r="H87"/>
    </row>
    <row r="88" spans="1:8" x14ac:dyDescent="0.25">
      <c r="A88"/>
      <c r="B88"/>
      <c r="C88"/>
      <c r="D88"/>
      <c r="E88"/>
      <c r="F88"/>
      <c r="G88"/>
      <c r="H88"/>
    </row>
    <row r="89" spans="1:8" x14ac:dyDescent="0.25">
      <c r="A89"/>
      <c r="B89"/>
      <c r="C89"/>
      <c r="D89"/>
      <c r="E89"/>
      <c r="F89"/>
      <c r="G89"/>
      <c r="H89"/>
    </row>
    <row r="90" spans="1:8" x14ac:dyDescent="0.25">
      <c r="A90"/>
      <c r="B90"/>
      <c r="C90"/>
      <c r="D90"/>
      <c r="E90"/>
      <c r="F90"/>
      <c r="G90"/>
      <c r="H90"/>
    </row>
    <row r="91" spans="1:8" x14ac:dyDescent="0.25">
      <c r="A91"/>
      <c r="B91"/>
      <c r="C91"/>
      <c r="D91"/>
      <c r="E91"/>
      <c r="F91"/>
      <c r="G91"/>
      <c r="H91"/>
    </row>
    <row r="92" spans="1:8" x14ac:dyDescent="0.25">
      <c r="A92"/>
      <c r="B92"/>
      <c r="C92"/>
      <c r="D92"/>
      <c r="E92"/>
      <c r="F92"/>
      <c r="G92"/>
      <c r="H92"/>
    </row>
    <row r="93" spans="1:8" x14ac:dyDescent="0.25">
      <c r="A93"/>
      <c r="B93"/>
      <c r="C93"/>
      <c r="D93"/>
      <c r="E93"/>
      <c r="F93"/>
      <c r="G93"/>
      <c r="H93"/>
    </row>
    <row r="94" spans="1:8" x14ac:dyDescent="0.25">
      <c r="A94"/>
      <c r="B94"/>
      <c r="C94"/>
      <c r="D94"/>
      <c r="E94"/>
      <c r="F94"/>
      <c r="G94"/>
      <c r="H94"/>
    </row>
    <row r="95" spans="1:8" x14ac:dyDescent="0.25">
      <c r="A95"/>
      <c r="B95"/>
      <c r="C95"/>
      <c r="D95"/>
      <c r="E95"/>
      <c r="F95"/>
      <c r="G95"/>
      <c r="H95"/>
    </row>
    <row r="96" spans="1:8" x14ac:dyDescent="0.25">
      <c r="A96"/>
      <c r="B96"/>
      <c r="C96"/>
      <c r="D96"/>
      <c r="E96"/>
      <c r="F96"/>
      <c r="G96"/>
      <c r="H96"/>
    </row>
    <row r="97" spans="1:8" x14ac:dyDescent="0.25">
      <c r="A97"/>
      <c r="B97"/>
      <c r="C97"/>
      <c r="D97"/>
      <c r="E97"/>
      <c r="F97"/>
      <c r="G97"/>
      <c r="H97"/>
    </row>
    <row r="98" spans="1:8" x14ac:dyDescent="0.25">
      <c r="A98"/>
      <c r="B98"/>
      <c r="C98"/>
      <c r="D98"/>
      <c r="E98"/>
      <c r="F98"/>
      <c r="G98"/>
      <c r="H98"/>
    </row>
    <row r="99" spans="1:8" x14ac:dyDescent="0.25">
      <c r="A99"/>
      <c r="B99"/>
      <c r="C99"/>
      <c r="D99"/>
      <c r="E99"/>
      <c r="F99"/>
      <c r="G99"/>
      <c r="H99"/>
    </row>
    <row r="100" spans="1:8" x14ac:dyDescent="0.25">
      <c r="A100"/>
      <c r="B100"/>
      <c r="C100"/>
      <c r="D100"/>
      <c r="E100"/>
      <c r="F100"/>
      <c r="G100"/>
      <c r="H100"/>
    </row>
    <row r="101" spans="1:8" x14ac:dyDescent="0.25">
      <c r="A101"/>
      <c r="B101"/>
      <c r="C101"/>
      <c r="D101"/>
      <c r="E101"/>
      <c r="F101"/>
      <c r="G101"/>
      <c r="H101"/>
    </row>
    <row r="102" spans="1:8" x14ac:dyDescent="0.25">
      <c r="A102"/>
      <c r="B102"/>
      <c r="C102"/>
      <c r="D102"/>
      <c r="E102"/>
      <c r="F102"/>
      <c r="G102"/>
      <c r="H102"/>
    </row>
    <row r="103" spans="1:8" x14ac:dyDescent="0.25">
      <c r="A103"/>
      <c r="B103"/>
      <c r="C103"/>
      <c r="D103"/>
      <c r="E103"/>
      <c r="F103"/>
      <c r="G103"/>
      <c r="H103"/>
    </row>
    <row r="104" spans="1:8" x14ac:dyDescent="0.25">
      <c r="A104"/>
      <c r="B104"/>
      <c r="C104"/>
      <c r="D104"/>
      <c r="E104"/>
      <c r="F104"/>
      <c r="G104"/>
      <c r="H104"/>
    </row>
    <row r="105" spans="1:8" x14ac:dyDescent="0.25">
      <c r="A105"/>
      <c r="B105"/>
      <c r="C105"/>
      <c r="D105"/>
      <c r="E105"/>
      <c r="F105"/>
      <c r="G105"/>
      <c r="H105"/>
    </row>
    <row r="106" spans="1:8" x14ac:dyDescent="0.25">
      <c r="A106"/>
      <c r="B106"/>
      <c r="C106"/>
      <c r="D106"/>
      <c r="E106"/>
      <c r="F106"/>
      <c r="G106"/>
      <c r="H106"/>
    </row>
    <row r="107" spans="1:8" x14ac:dyDescent="0.25">
      <c r="A107"/>
      <c r="B107"/>
      <c r="C107"/>
      <c r="D107"/>
      <c r="E107"/>
      <c r="F107"/>
      <c r="G107"/>
      <c r="H107"/>
    </row>
    <row r="108" spans="1:8" x14ac:dyDescent="0.25">
      <c r="A108"/>
      <c r="B108"/>
      <c r="C108"/>
      <c r="D108"/>
      <c r="E108"/>
      <c r="F108"/>
      <c r="G108"/>
      <c r="H108"/>
    </row>
    <row r="109" spans="1:8" x14ac:dyDescent="0.25">
      <c r="A109"/>
      <c r="B109"/>
      <c r="C109"/>
      <c r="D109"/>
      <c r="E109"/>
      <c r="F109"/>
      <c r="G109"/>
      <c r="H109"/>
    </row>
    <row r="110" spans="1:8" x14ac:dyDescent="0.25">
      <c r="A110"/>
      <c r="B110"/>
      <c r="C110"/>
      <c r="D110"/>
      <c r="E110"/>
      <c r="F110"/>
      <c r="G110"/>
      <c r="H110"/>
    </row>
    <row r="111" spans="1:8" x14ac:dyDescent="0.25">
      <c r="A111"/>
      <c r="B111"/>
      <c r="C111"/>
      <c r="D111"/>
      <c r="E111"/>
      <c r="F111"/>
      <c r="G111"/>
      <c r="H111"/>
    </row>
    <row r="112" spans="1:8" x14ac:dyDescent="0.25">
      <c r="A112"/>
      <c r="B112"/>
      <c r="C112"/>
      <c r="D112"/>
      <c r="E112"/>
      <c r="F112"/>
      <c r="G112"/>
      <c r="H112"/>
    </row>
    <row r="113" spans="1:8" x14ac:dyDescent="0.25">
      <c r="A113"/>
      <c r="B113"/>
      <c r="C113"/>
      <c r="D113"/>
      <c r="E113"/>
      <c r="F113"/>
      <c r="G113"/>
      <c r="H113"/>
    </row>
    <row r="114" spans="1:8" x14ac:dyDescent="0.25">
      <c r="A114"/>
      <c r="B114"/>
      <c r="C114"/>
      <c r="D114"/>
      <c r="E114"/>
      <c r="F114"/>
      <c r="G114"/>
      <c r="H114"/>
    </row>
    <row r="115" spans="1:8" x14ac:dyDescent="0.25">
      <c r="A115"/>
      <c r="B115"/>
      <c r="C115"/>
      <c r="D115"/>
      <c r="E115"/>
      <c r="F115"/>
      <c r="G115"/>
      <c r="H115"/>
    </row>
    <row r="116" spans="1:8" x14ac:dyDescent="0.25">
      <c r="A116"/>
      <c r="B116"/>
      <c r="C116"/>
      <c r="D116"/>
      <c r="E116"/>
      <c r="F116"/>
      <c r="G116"/>
      <c r="H116"/>
    </row>
    <row r="117" spans="1:8" x14ac:dyDescent="0.25">
      <c r="A117"/>
      <c r="B117"/>
      <c r="C117"/>
      <c r="D117"/>
      <c r="E117"/>
      <c r="F117"/>
      <c r="G117"/>
      <c r="H117"/>
    </row>
    <row r="118" spans="1:8" x14ac:dyDescent="0.25">
      <c r="A118"/>
      <c r="B118"/>
      <c r="C118"/>
      <c r="D118"/>
      <c r="E118"/>
      <c r="F118"/>
      <c r="G118"/>
      <c r="H118"/>
    </row>
    <row r="119" spans="1:8" x14ac:dyDescent="0.25">
      <c r="A119"/>
      <c r="B119"/>
      <c r="C119"/>
      <c r="D119"/>
      <c r="E119"/>
      <c r="F119"/>
      <c r="G119"/>
      <c r="H119"/>
    </row>
    <row r="120" spans="1:8" x14ac:dyDescent="0.25">
      <c r="A120"/>
      <c r="B120"/>
      <c r="C120"/>
      <c r="D120"/>
      <c r="E120"/>
      <c r="F120"/>
      <c r="G120"/>
      <c r="H120"/>
    </row>
    <row r="121" spans="1:8" x14ac:dyDescent="0.25">
      <c r="A121"/>
      <c r="B121"/>
      <c r="C121"/>
      <c r="D121"/>
      <c r="E121"/>
      <c r="F121"/>
      <c r="G121"/>
      <c r="H121"/>
    </row>
    <row r="122" spans="1:8" x14ac:dyDescent="0.25">
      <c r="A122"/>
      <c r="B122"/>
      <c r="C122"/>
      <c r="D122"/>
      <c r="E122"/>
      <c r="F122"/>
      <c r="G122"/>
      <c r="H122"/>
    </row>
    <row r="123" spans="1:8" x14ac:dyDescent="0.25">
      <c r="A123"/>
      <c r="B123"/>
      <c r="C123"/>
      <c r="D123"/>
      <c r="E123"/>
      <c r="F123"/>
      <c r="G123"/>
      <c r="H123"/>
    </row>
    <row r="124" spans="1:8" x14ac:dyDescent="0.25">
      <c r="A124"/>
      <c r="B124"/>
      <c r="C124"/>
      <c r="D124"/>
      <c r="E124"/>
      <c r="F124"/>
      <c r="G124"/>
      <c r="H124"/>
    </row>
    <row r="125" spans="1:8" x14ac:dyDescent="0.25">
      <c r="A125"/>
      <c r="B125"/>
      <c r="C125"/>
      <c r="D125"/>
      <c r="E125"/>
      <c r="F125"/>
      <c r="G125"/>
      <c r="H125"/>
    </row>
    <row r="126" spans="1:8" x14ac:dyDescent="0.25">
      <c r="A126"/>
      <c r="B126"/>
      <c r="C126"/>
      <c r="D126"/>
      <c r="E126"/>
      <c r="F126"/>
      <c r="G126"/>
      <c r="H126"/>
    </row>
    <row r="127" spans="1:8" x14ac:dyDescent="0.25">
      <c r="A127"/>
      <c r="B127"/>
      <c r="C127"/>
      <c r="D127"/>
      <c r="E127"/>
      <c r="F127"/>
      <c r="G127"/>
      <c r="H127"/>
    </row>
    <row r="128" spans="1:8" x14ac:dyDescent="0.25">
      <c r="A128"/>
      <c r="B128"/>
      <c r="C128"/>
      <c r="D128"/>
      <c r="E128"/>
      <c r="F128"/>
      <c r="G128"/>
      <c r="H128"/>
    </row>
    <row r="129" spans="1:8" x14ac:dyDescent="0.25">
      <c r="A129"/>
      <c r="B129"/>
      <c r="C129"/>
      <c r="D129"/>
      <c r="E129"/>
      <c r="F129"/>
      <c r="G129"/>
      <c r="H129"/>
    </row>
    <row r="130" spans="1:8" x14ac:dyDescent="0.25">
      <c r="A130"/>
      <c r="B130"/>
      <c r="C130"/>
      <c r="D130"/>
      <c r="E130"/>
      <c r="F130"/>
      <c r="G130"/>
      <c r="H130"/>
    </row>
    <row r="131" spans="1:8" x14ac:dyDescent="0.25">
      <c r="A131"/>
      <c r="B131"/>
      <c r="C131"/>
      <c r="D131"/>
      <c r="E131"/>
      <c r="F131"/>
      <c r="G131"/>
      <c r="H131"/>
    </row>
    <row r="132" spans="1:8" x14ac:dyDescent="0.25">
      <c r="A132"/>
      <c r="B132"/>
      <c r="C132"/>
      <c r="D132"/>
      <c r="E132"/>
      <c r="F132"/>
      <c r="G132"/>
      <c r="H132"/>
    </row>
    <row r="133" spans="1:8" x14ac:dyDescent="0.25">
      <c r="A133"/>
      <c r="B133"/>
      <c r="C133"/>
      <c r="D133"/>
      <c r="E133"/>
      <c r="F133"/>
      <c r="G133"/>
      <c r="H133"/>
    </row>
    <row r="134" spans="1:8" x14ac:dyDescent="0.25">
      <c r="A134"/>
      <c r="B134"/>
      <c r="C134"/>
      <c r="D134"/>
      <c r="E134"/>
      <c r="F134"/>
      <c r="G134"/>
      <c r="H134"/>
    </row>
    <row r="135" spans="1:8" x14ac:dyDescent="0.25">
      <c r="A135"/>
      <c r="B135"/>
      <c r="C135"/>
      <c r="D135"/>
      <c r="E135"/>
      <c r="F135"/>
      <c r="G135"/>
      <c r="H135"/>
    </row>
    <row r="136" spans="1:8" x14ac:dyDescent="0.25">
      <c r="A136"/>
      <c r="B136"/>
      <c r="C136"/>
      <c r="D136"/>
      <c r="E136"/>
      <c r="F136"/>
      <c r="G136"/>
      <c r="H136"/>
    </row>
    <row r="137" spans="1:8" x14ac:dyDescent="0.25">
      <c r="A137"/>
      <c r="B137"/>
      <c r="C137"/>
      <c r="D137"/>
      <c r="E137"/>
      <c r="F137"/>
      <c r="G137"/>
      <c r="H137"/>
    </row>
    <row r="138" spans="1:8" x14ac:dyDescent="0.25">
      <c r="A138"/>
      <c r="B138"/>
      <c r="C138"/>
      <c r="D138"/>
      <c r="E138"/>
      <c r="F138"/>
      <c r="G138"/>
      <c r="H138"/>
    </row>
    <row r="139" spans="1:8" x14ac:dyDescent="0.25">
      <c r="A139"/>
      <c r="B139"/>
      <c r="C139"/>
      <c r="D139"/>
      <c r="E139"/>
      <c r="F139"/>
      <c r="G139"/>
      <c r="H139"/>
    </row>
    <row r="140" spans="1:8" x14ac:dyDescent="0.25">
      <c r="A140"/>
      <c r="B140"/>
      <c r="C140"/>
      <c r="D140"/>
      <c r="E140"/>
      <c r="F140"/>
      <c r="G140"/>
      <c r="H140"/>
    </row>
    <row r="141" spans="1:8" x14ac:dyDescent="0.25">
      <c r="A141"/>
      <c r="B141"/>
      <c r="C141"/>
      <c r="D141"/>
      <c r="E141"/>
      <c r="F141"/>
      <c r="G141"/>
      <c r="H141"/>
    </row>
    <row r="142" spans="1:8" x14ac:dyDescent="0.25">
      <c r="A142"/>
      <c r="B142"/>
      <c r="C142"/>
      <c r="D142"/>
      <c r="E142"/>
      <c r="F142"/>
      <c r="G142"/>
      <c r="H142"/>
    </row>
    <row r="143" spans="1:8" x14ac:dyDescent="0.25">
      <c r="A143"/>
      <c r="B143"/>
      <c r="C143"/>
      <c r="D143"/>
      <c r="E143"/>
      <c r="F143"/>
      <c r="G143"/>
      <c r="H143"/>
    </row>
    <row r="144" spans="1:8" x14ac:dyDescent="0.25">
      <c r="A144"/>
      <c r="B144"/>
      <c r="C144"/>
      <c r="D144"/>
      <c r="E144"/>
      <c r="F144"/>
      <c r="G144"/>
      <c r="H144"/>
    </row>
    <row r="145" spans="1:8" x14ac:dyDescent="0.25">
      <c r="A145"/>
      <c r="B145"/>
      <c r="C145"/>
      <c r="D145"/>
      <c r="E145"/>
      <c r="F145"/>
      <c r="G145"/>
      <c r="H145"/>
    </row>
    <row r="146" spans="1:8" x14ac:dyDescent="0.25">
      <c r="A146"/>
      <c r="B146"/>
      <c r="C146"/>
      <c r="D146"/>
      <c r="E146"/>
      <c r="F146"/>
      <c r="G146"/>
      <c r="H146"/>
    </row>
    <row r="147" spans="1:8" x14ac:dyDescent="0.25">
      <c r="A147"/>
      <c r="B147"/>
      <c r="C147"/>
      <c r="D147"/>
      <c r="E147"/>
      <c r="F147"/>
      <c r="G147"/>
      <c r="H147"/>
    </row>
    <row r="148" spans="1:8" x14ac:dyDescent="0.25">
      <c r="A148"/>
      <c r="B148"/>
      <c r="C148"/>
      <c r="D148"/>
      <c r="E148"/>
      <c r="F148"/>
      <c r="G148"/>
      <c r="H148"/>
    </row>
    <row r="149" spans="1:8" x14ac:dyDescent="0.25">
      <c r="A149"/>
      <c r="B149"/>
      <c r="C149"/>
      <c r="D149"/>
      <c r="E149"/>
      <c r="F149"/>
      <c r="G149"/>
      <c r="H149"/>
    </row>
    <row r="150" spans="1:8" x14ac:dyDescent="0.25">
      <c r="A150"/>
      <c r="B150"/>
      <c r="C150"/>
      <c r="D150"/>
      <c r="E150"/>
      <c r="F150"/>
      <c r="G150"/>
      <c r="H150"/>
    </row>
    <row r="151" spans="1:8" x14ac:dyDescent="0.25">
      <c r="A151"/>
      <c r="B151"/>
      <c r="C151"/>
      <c r="D151"/>
      <c r="E151"/>
      <c r="F151"/>
      <c r="G151"/>
      <c r="H151"/>
    </row>
    <row r="152" spans="1:8" x14ac:dyDescent="0.25">
      <c r="A152"/>
      <c r="B152"/>
      <c r="C152"/>
      <c r="D152"/>
      <c r="E152"/>
      <c r="F152"/>
      <c r="G152"/>
      <c r="H152"/>
    </row>
    <row r="153" spans="1:8" x14ac:dyDescent="0.25">
      <c r="A153"/>
      <c r="B153"/>
      <c r="C153"/>
      <c r="D153"/>
      <c r="E153"/>
      <c r="F153"/>
      <c r="G153"/>
      <c r="H153"/>
    </row>
    <row r="154" spans="1:8" x14ac:dyDescent="0.25">
      <c r="A154"/>
      <c r="B154"/>
      <c r="C154"/>
      <c r="D154"/>
      <c r="E154"/>
      <c r="F154"/>
      <c r="G154"/>
      <c r="H154"/>
    </row>
    <row r="155" spans="1:8" x14ac:dyDescent="0.25">
      <c r="A155"/>
      <c r="B155"/>
      <c r="C155"/>
      <c r="D155"/>
      <c r="E155"/>
      <c r="F155"/>
      <c r="G155"/>
      <c r="H155"/>
    </row>
    <row r="156" spans="1:8" x14ac:dyDescent="0.25">
      <c r="A156"/>
      <c r="B156"/>
      <c r="C156"/>
      <c r="D156"/>
      <c r="E156"/>
      <c r="F156"/>
      <c r="G156"/>
      <c r="H156"/>
    </row>
    <row r="157" spans="1:8" x14ac:dyDescent="0.25">
      <c r="A157"/>
      <c r="B157"/>
      <c r="C157"/>
      <c r="D157"/>
      <c r="E157"/>
      <c r="F157"/>
      <c r="G157"/>
      <c r="H157"/>
    </row>
    <row r="158" spans="1:8" x14ac:dyDescent="0.25">
      <c r="A158"/>
      <c r="B158"/>
      <c r="C158"/>
      <c r="D158"/>
      <c r="E158"/>
      <c r="F158"/>
      <c r="G158"/>
      <c r="H158"/>
    </row>
    <row r="159" spans="1:8" x14ac:dyDescent="0.25">
      <c r="A159"/>
      <c r="B159"/>
      <c r="C159"/>
      <c r="D159"/>
      <c r="E159"/>
      <c r="F159"/>
      <c r="G159"/>
      <c r="H159"/>
    </row>
    <row r="160" spans="1:8" x14ac:dyDescent="0.25">
      <c r="A160"/>
      <c r="B160"/>
      <c r="C160"/>
      <c r="D160"/>
      <c r="E160"/>
      <c r="F160"/>
      <c r="G160"/>
      <c r="H160"/>
    </row>
    <row r="161" spans="1:8" x14ac:dyDescent="0.25">
      <c r="A161"/>
      <c r="B161"/>
      <c r="C161"/>
      <c r="D161"/>
      <c r="E161"/>
      <c r="F161"/>
      <c r="G161"/>
      <c r="H161"/>
    </row>
    <row r="162" spans="1:8" x14ac:dyDescent="0.25">
      <c r="A162"/>
      <c r="B162"/>
      <c r="C162"/>
      <c r="D162"/>
      <c r="E162"/>
      <c r="F162"/>
      <c r="G162"/>
      <c r="H162"/>
    </row>
    <row r="163" spans="1:8" x14ac:dyDescent="0.25">
      <c r="A163"/>
      <c r="B163"/>
      <c r="C163"/>
      <c r="D163"/>
      <c r="E163"/>
      <c r="F163"/>
      <c r="G163"/>
      <c r="H163"/>
    </row>
    <row r="164" spans="1:8" x14ac:dyDescent="0.25">
      <c r="A164"/>
      <c r="B164"/>
      <c r="C164"/>
      <c r="D164"/>
      <c r="E164"/>
      <c r="F164"/>
      <c r="G164"/>
      <c r="H164"/>
    </row>
    <row r="165" spans="1:8" x14ac:dyDescent="0.25">
      <c r="A165"/>
      <c r="B165"/>
      <c r="C165"/>
      <c r="D165"/>
      <c r="E165"/>
      <c r="F165"/>
      <c r="G165"/>
      <c r="H165"/>
    </row>
    <row r="166" spans="1:8" x14ac:dyDescent="0.25">
      <c r="A166"/>
      <c r="B166"/>
      <c r="C166"/>
      <c r="D166"/>
      <c r="E166"/>
      <c r="F166"/>
      <c r="G166"/>
      <c r="H166"/>
    </row>
    <row r="167" spans="1:8" x14ac:dyDescent="0.25">
      <c r="A167"/>
      <c r="B167"/>
      <c r="C167"/>
      <c r="D167"/>
      <c r="E167"/>
      <c r="F167"/>
      <c r="G167"/>
      <c r="H167"/>
    </row>
    <row r="168" spans="1:8" x14ac:dyDescent="0.25">
      <c r="A168"/>
      <c r="B168"/>
      <c r="C168"/>
      <c r="D168"/>
      <c r="E168"/>
      <c r="F168"/>
      <c r="G168"/>
      <c r="H168"/>
    </row>
    <row r="169" spans="1:8" x14ac:dyDescent="0.25">
      <c r="A169"/>
      <c r="B169"/>
      <c r="C169"/>
      <c r="D169"/>
      <c r="E169"/>
      <c r="F169"/>
      <c r="G169"/>
      <c r="H169"/>
    </row>
    <row r="170" spans="1:8" x14ac:dyDescent="0.25">
      <c r="A170"/>
      <c r="B170"/>
      <c r="C170"/>
      <c r="D170"/>
      <c r="E170"/>
      <c r="F170"/>
      <c r="G170"/>
      <c r="H170"/>
    </row>
    <row r="171" spans="1:8" x14ac:dyDescent="0.25">
      <c r="A171"/>
      <c r="B171"/>
      <c r="C171"/>
      <c r="D171"/>
      <c r="E171"/>
      <c r="F171"/>
      <c r="G171"/>
      <c r="H171"/>
    </row>
    <row r="172" spans="1:8" x14ac:dyDescent="0.25">
      <c r="A172"/>
      <c r="B172"/>
      <c r="C172"/>
      <c r="D172"/>
      <c r="E172"/>
      <c r="F172"/>
      <c r="G172"/>
      <c r="H172"/>
    </row>
    <row r="173" spans="1:8" x14ac:dyDescent="0.25">
      <c r="A173"/>
      <c r="B173"/>
      <c r="C173"/>
      <c r="D173"/>
      <c r="E173"/>
      <c r="F173"/>
      <c r="G173"/>
      <c r="H173"/>
    </row>
    <row r="174" spans="1:8" x14ac:dyDescent="0.25">
      <c r="A174"/>
      <c r="B174"/>
      <c r="C174"/>
      <c r="D174"/>
      <c r="E174"/>
      <c r="F174"/>
      <c r="G174"/>
      <c r="H174"/>
    </row>
    <row r="175" spans="1:8" x14ac:dyDescent="0.25">
      <c r="A175"/>
      <c r="B175"/>
      <c r="C175"/>
      <c r="D175"/>
      <c r="E175"/>
      <c r="F175"/>
      <c r="G175"/>
      <c r="H175"/>
    </row>
    <row r="176" spans="1:8" x14ac:dyDescent="0.25">
      <c r="A176"/>
      <c r="B176"/>
      <c r="C176"/>
      <c r="D176"/>
      <c r="E176"/>
      <c r="F176"/>
      <c r="G176"/>
      <c r="H176"/>
    </row>
    <row r="177" spans="1:8" x14ac:dyDescent="0.25">
      <c r="A177"/>
      <c r="B177"/>
      <c r="C177"/>
      <c r="D177"/>
      <c r="E177"/>
      <c r="F177"/>
      <c r="G177"/>
      <c r="H177"/>
    </row>
    <row r="178" spans="1:8" x14ac:dyDescent="0.25">
      <c r="A178"/>
      <c r="B178"/>
      <c r="C178"/>
      <c r="D178"/>
      <c r="E178"/>
      <c r="F178"/>
      <c r="G178"/>
      <c r="H178"/>
    </row>
    <row r="179" spans="1:8" x14ac:dyDescent="0.25">
      <c r="A179"/>
      <c r="B179"/>
      <c r="C179"/>
      <c r="D179"/>
      <c r="E179"/>
      <c r="F179"/>
      <c r="G179"/>
      <c r="H179"/>
    </row>
    <row r="180" spans="1:8" x14ac:dyDescent="0.25">
      <c r="A180"/>
      <c r="B180"/>
      <c r="C180"/>
      <c r="D180"/>
      <c r="E180"/>
      <c r="F180"/>
      <c r="G180"/>
      <c r="H180"/>
    </row>
    <row r="181" spans="1:8" x14ac:dyDescent="0.25">
      <c r="A181"/>
      <c r="B181"/>
      <c r="C181"/>
      <c r="D181"/>
      <c r="E181"/>
      <c r="F181"/>
      <c r="G181"/>
      <c r="H181"/>
    </row>
    <row r="182" spans="1:8" x14ac:dyDescent="0.25">
      <c r="A182"/>
      <c r="B182"/>
      <c r="C182"/>
      <c r="D182"/>
      <c r="E182"/>
      <c r="F182"/>
      <c r="G182"/>
      <c r="H182"/>
    </row>
    <row r="183" spans="1:8" x14ac:dyDescent="0.25">
      <c r="A183"/>
      <c r="B183"/>
      <c r="C183"/>
      <c r="D183"/>
      <c r="E183"/>
      <c r="F183"/>
      <c r="G183"/>
      <c r="H183"/>
    </row>
    <row r="184" spans="1:8" x14ac:dyDescent="0.25">
      <c r="A184"/>
      <c r="B184"/>
      <c r="C184"/>
      <c r="D184"/>
      <c r="E184"/>
      <c r="F184"/>
      <c r="G184"/>
      <c r="H184"/>
    </row>
    <row r="185" spans="1:8" x14ac:dyDescent="0.25">
      <c r="A185"/>
      <c r="B185"/>
      <c r="C185"/>
      <c r="D185"/>
      <c r="E185"/>
      <c r="F185"/>
      <c r="G185"/>
      <c r="H185"/>
    </row>
    <row r="186" spans="1:8" x14ac:dyDescent="0.25">
      <c r="A186"/>
      <c r="B186"/>
      <c r="C186"/>
      <c r="D186"/>
      <c r="E186"/>
      <c r="F186"/>
      <c r="G186"/>
      <c r="H186"/>
    </row>
    <row r="187" spans="1:8" x14ac:dyDescent="0.25">
      <c r="A187"/>
      <c r="B187"/>
      <c r="C187"/>
      <c r="D187"/>
      <c r="E187"/>
      <c r="F187"/>
      <c r="G187"/>
      <c r="H187"/>
    </row>
    <row r="188" spans="1:8" x14ac:dyDescent="0.25">
      <c r="A188"/>
      <c r="B188"/>
      <c r="C188"/>
      <c r="D188"/>
      <c r="E188"/>
      <c r="F188"/>
      <c r="G188"/>
      <c r="H188"/>
    </row>
    <row r="189" spans="1:8" x14ac:dyDescent="0.25">
      <c r="A189"/>
      <c r="B189"/>
      <c r="C189"/>
      <c r="D189"/>
      <c r="E189"/>
      <c r="F189"/>
      <c r="G189"/>
      <c r="H189"/>
    </row>
    <row r="190" spans="1:8" x14ac:dyDescent="0.25">
      <c r="A190"/>
      <c r="B190"/>
      <c r="C190"/>
      <c r="D190"/>
      <c r="E190"/>
      <c r="F190"/>
      <c r="G190"/>
      <c r="H190"/>
    </row>
    <row r="191" spans="1:8" x14ac:dyDescent="0.25">
      <c r="A191"/>
      <c r="B191"/>
      <c r="C191"/>
      <c r="D191"/>
      <c r="E191"/>
      <c r="F191"/>
      <c r="G191"/>
      <c r="H191"/>
    </row>
    <row r="192" spans="1:8" x14ac:dyDescent="0.25">
      <c r="A192"/>
      <c r="B192"/>
      <c r="C192"/>
      <c r="D192"/>
      <c r="E192"/>
      <c r="F192"/>
      <c r="G192"/>
      <c r="H192"/>
    </row>
    <row r="193" spans="1:8" x14ac:dyDescent="0.25">
      <c r="A193"/>
      <c r="B193"/>
      <c r="C193"/>
      <c r="D193"/>
      <c r="E193"/>
      <c r="F193"/>
      <c r="G193"/>
      <c r="H193"/>
    </row>
    <row r="194" spans="1:8" x14ac:dyDescent="0.25">
      <c r="A194"/>
      <c r="B194"/>
      <c r="C194"/>
      <c r="D194"/>
      <c r="E194"/>
      <c r="F194"/>
      <c r="G194"/>
      <c r="H194"/>
    </row>
    <row r="195" spans="1:8" x14ac:dyDescent="0.25">
      <c r="A195"/>
      <c r="B195"/>
      <c r="C195"/>
      <c r="D195"/>
      <c r="E195"/>
      <c r="F195"/>
      <c r="G195"/>
      <c r="H195"/>
    </row>
    <row r="196" spans="1:8" x14ac:dyDescent="0.25">
      <c r="A196"/>
      <c r="B196"/>
      <c r="C196"/>
      <c r="D196"/>
      <c r="E196"/>
      <c r="F196"/>
      <c r="G196"/>
      <c r="H196"/>
    </row>
    <row r="197" spans="1:8" x14ac:dyDescent="0.25">
      <c r="A197"/>
      <c r="B197"/>
      <c r="C197"/>
      <c r="D197"/>
      <c r="E197"/>
      <c r="F197"/>
      <c r="G197"/>
      <c r="H197"/>
    </row>
    <row r="198" spans="1:8" x14ac:dyDescent="0.25">
      <c r="A198"/>
      <c r="B198"/>
      <c r="C198"/>
      <c r="D198"/>
      <c r="E198"/>
      <c r="F198"/>
      <c r="G198"/>
      <c r="H198"/>
    </row>
    <row r="199" spans="1:8" x14ac:dyDescent="0.25">
      <c r="A199"/>
      <c r="B199"/>
      <c r="C199"/>
      <c r="D199"/>
      <c r="E199"/>
      <c r="F199"/>
      <c r="G199"/>
      <c r="H199"/>
    </row>
    <row r="200" spans="1:8" x14ac:dyDescent="0.25">
      <c r="A200"/>
      <c r="B200"/>
      <c r="C200"/>
      <c r="D200"/>
      <c r="E200"/>
      <c r="F200"/>
      <c r="G200"/>
      <c r="H200"/>
    </row>
    <row r="201" spans="1:8" x14ac:dyDescent="0.25">
      <c r="A201"/>
      <c r="B201"/>
      <c r="C201"/>
      <c r="D201"/>
      <c r="E201"/>
      <c r="F201"/>
      <c r="G201"/>
      <c r="H201"/>
    </row>
    <row r="202" spans="1:8" x14ac:dyDescent="0.25">
      <c r="A202"/>
      <c r="B202"/>
      <c r="C202"/>
      <c r="D202"/>
      <c r="E202"/>
      <c r="F202"/>
      <c r="G202"/>
      <c r="H202"/>
    </row>
    <row r="203" spans="1:8" x14ac:dyDescent="0.25">
      <c r="A203"/>
      <c r="B203"/>
      <c r="C203"/>
      <c r="D203"/>
      <c r="E203"/>
      <c r="F203"/>
      <c r="G203"/>
      <c r="H203"/>
    </row>
    <row r="204" spans="1:8" x14ac:dyDescent="0.25">
      <c r="A204"/>
      <c r="B204"/>
      <c r="C204"/>
      <c r="D204"/>
      <c r="E204"/>
      <c r="F204"/>
      <c r="G204"/>
      <c r="H204"/>
    </row>
    <row r="205" spans="1:8" x14ac:dyDescent="0.25">
      <c r="A205"/>
      <c r="B205"/>
      <c r="C205"/>
      <c r="D205"/>
      <c r="E205"/>
      <c r="F205"/>
      <c r="G205"/>
      <c r="H205"/>
    </row>
    <row r="206" spans="1:8" x14ac:dyDescent="0.25">
      <c r="A206"/>
      <c r="B206"/>
      <c r="C206"/>
      <c r="D206"/>
      <c r="E206"/>
      <c r="F206"/>
      <c r="G206"/>
      <c r="H206"/>
    </row>
    <row r="207" spans="1:8" x14ac:dyDescent="0.25">
      <c r="A207"/>
      <c r="B207"/>
      <c r="C207"/>
      <c r="D207"/>
      <c r="E207"/>
      <c r="F207"/>
      <c r="G207"/>
      <c r="H207"/>
    </row>
    <row r="208" spans="1:8" x14ac:dyDescent="0.25">
      <c r="A208"/>
      <c r="B208"/>
      <c r="C208"/>
      <c r="D208"/>
      <c r="E208"/>
      <c r="F208"/>
      <c r="G208"/>
      <c r="H208"/>
    </row>
    <row r="209" spans="1:8" x14ac:dyDescent="0.25">
      <c r="A209"/>
      <c r="B209"/>
      <c r="C209"/>
      <c r="D209"/>
      <c r="E209"/>
      <c r="F209"/>
      <c r="G209"/>
      <c r="H209"/>
    </row>
    <row r="210" spans="1:8" x14ac:dyDescent="0.25">
      <c r="A210"/>
      <c r="B210"/>
      <c r="C210"/>
      <c r="D210"/>
      <c r="E210"/>
      <c r="F210"/>
      <c r="G210"/>
      <c r="H210"/>
    </row>
    <row r="211" spans="1:8" x14ac:dyDescent="0.25">
      <c r="A211"/>
      <c r="B211"/>
      <c r="C211"/>
      <c r="D211"/>
      <c r="E211"/>
      <c r="F211"/>
      <c r="G211"/>
      <c r="H211"/>
    </row>
    <row r="212" spans="1:8" x14ac:dyDescent="0.25">
      <c r="A212"/>
      <c r="B212"/>
      <c r="C212"/>
      <c r="D212"/>
      <c r="E212"/>
      <c r="F212"/>
      <c r="G212"/>
      <c r="H212"/>
    </row>
    <row r="213" spans="1:8" x14ac:dyDescent="0.25">
      <c r="A213"/>
      <c r="B213"/>
      <c r="C213"/>
      <c r="D213"/>
      <c r="E213"/>
      <c r="F213"/>
      <c r="G213"/>
      <c r="H213"/>
    </row>
    <row r="214" spans="1:8" x14ac:dyDescent="0.25">
      <c r="A214"/>
      <c r="B214"/>
      <c r="C214"/>
      <c r="D214"/>
      <c r="E214"/>
      <c r="F214"/>
      <c r="G214"/>
      <c r="H214"/>
    </row>
    <row r="215" spans="1:8" x14ac:dyDescent="0.25">
      <c r="A215"/>
      <c r="B215"/>
      <c r="C215"/>
      <c r="D215"/>
      <c r="E215"/>
      <c r="F215"/>
      <c r="G215"/>
      <c r="H215"/>
    </row>
    <row r="216" spans="1:8" x14ac:dyDescent="0.25">
      <c r="A216"/>
      <c r="B216"/>
      <c r="C216"/>
      <c r="D216"/>
      <c r="E216"/>
      <c r="F216"/>
      <c r="G216"/>
      <c r="H216"/>
    </row>
    <row r="217" spans="1:8" x14ac:dyDescent="0.25">
      <c r="A217"/>
      <c r="B217"/>
      <c r="C217"/>
      <c r="D217"/>
      <c r="E217"/>
      <c r="F217"/>
      <c r="G217"/>
      <c r="H217"/>
    </row>
    <row r="218" spans="1:8" x14ac:dyDescent="0.25">
      <c r="A218"/>
      <c r="B218"/>
      <c r="C218"/>
      <c r="D218"/>
      <c r="E218"/>
      <c r="F218"/>
      <c r="G218"/>
      <c r="H218"/>
    </row>
    <row r="219" spans="1:8" x14ac:dyDescent="0.25">
      <c r="A219"/>
      <c r="B219"/>
      <c r="C219"/>
      <c r="D219"/>
      <c r="E219"/>
      <c r="F219"/>
      <c r="G219"/>
      <c r="H219"/>
    </row>
    <row r="220" spans="1:8" x14ac:dyDescent="0.25">
      <c r="A220"/>
      <c r="B220"/>
      <c r="C220"/>
      <c r="D220"/>
      <c r="E220"/>
      <c r="F220"/>
      <c r="G220"/>
      <c r="H220"/>
    </row>
    <row r="221" spans="1:8" x14ac:dyDescent="0.25">
      <c r="A221"/>
      <c r="B221"/>
      <c r="C221"/>
      <c r="D221"/>
      <c r="E221"/>
      <c r="F221"/>
      <c r="G221"/>
      <c r="H221"/>
    </row>
    <row r="222" spans="1:8" x14ac:dyDescent="0.25">
      <c r="A222"/>
      <c r="B222"/>
      <c r="C222"/>
      <c r="D222"/>
      <c r="E222"/>
      <c r="F222"/>
      <c r="G222"/>
      <c r="H222"/>
    </row>
    <row r="223" spans="1:8" x14ac:dyDescent="0.25">
      <c r="A223"/>
      <c r="B223"/>
      <c r="C223"/>
      <c r="D223"/>
      <c r="E223"/>
      <c r="F223"/>
      <c r="G223"/>
      <c r="H223"/>
    </row>
    <row r="224" spans="1:8" x14ac:dyDescent="0.25">
      <c r="A224"/>
      <c r="B224"/>
      <c r="C224"/>
      <c r="D224"/>
      <c r="E224"/>
      <c r="F224"/>
      <c r="G224"/>
      <c r="H224"/>
    </row>
    <row r="225" spans="1:8" x14ac:dyDescent="0.25">
      <c r="A225"/>
      <c r="B225"/>
      <c r="C225"/>
      <c r="D225"/>
      <c r="E225"/>
      <c r="F225"/>
      <c r="G225"/>
      <c r="H225"/>
    </row>
    <row r="226" spans="1:8" x14ac:dyDescent="0.25">
      <c r="A226"/>
      <c r="B226"/>
      <c r="C226"/>
      <c r="D226"/>
      <c r="E226"/>
      <c r="F226"/>
      <c r="G226"/>
      <c r="H226"/>
    </row>
    <row r="227" spans="1:8" x14ac:dyDescent="0.25">
      <c r="A227"/>
      <c r="B227"/>
      <c r="C227"/>
      <c r="D227"/>
      <c r="E227"/>
      <c r="F227"/>
      <c r="G227"/>
      <c r="H227"/>
    </row>
    <row r="228" spans="1:8" x14ac:dyDescent="0.25">
      <c r="A228"/>
      <c r="B228"/>
      <c r="C228"/>
      <c r="D228"/>
      <c r="E228"/>
      <c r="F228"/>
      <c r="G228"/>
      <c r="H228"/>
    </row>
    <row r="229" spans="1:8" x14ac:dyDescent="0.25">
      <c r="A229"/>
      <c r="B229"/>
      <c r="C229"/>
      <c r="D229"/>
      <c r="E229"/>
      <c r="F229"/>
      <c r="G229"/>
      <c r="H229"/>
    </row>
    <row r="230" spans="1:8" x14ac:dyDescent="0.25">
      <c r="A230"/>
      <c r="B230"/>
      <c r="C230"/>
      <c r="D230"/>
      <c r="E230"/>
      <c r="F230"/>
      <c r="G230"/>
      <c r="H230"/>
    </row>
    <row r="231" spans="1:8" x14ac:dyDescent="0.25">
      <c r="A231"/>
      <c r="B231"/>
      <c r="C231"/>
      <c r="D231"/>
      <c r="E231"/>
      <c r="F231"/>
      <c r="G231"/>
      <c r="H231"/>
    </row>
    <row r="232" spans="1:8" x14ac:dyDescent="0.25">
      <c r="A232"/>
      <c r="B232"/>
      <c r="C232"/>
      <c r="D232"/>
      <c r="E232"/>
      <c r="F232"/>
      <c r="G232"/>
      <c r="H232"/>
    </row>
    <row r="233" spans="1:8" x14ac:dyDescent="0.25">
      <c r="A233"/>
      <c r="B233"/>
      <c r="C233"/>
      <c r="D233"/>
      <c r="E233"/>
      <c r="F233"/>
      <c r="G233"/>
      <c r="H233"/>
    </row>
    <row r="234" spans="1:8" x14ac:dyDescent="0.25">
      <c r="A234"/>
      <c r="B234"/>
      <c r="C234"/>
      <c r="D234"/>
      <c r="E234"/>
      <c r="F234"/>
      <c r="G234"/>
      <c r="H234"/>
    </row>
    <row r="235" spans="1:8" x14ac:dyDescent="0.25">
      <c r="A235"/>
      <c r="B235"/>
      <c r="C235"/>
      <c r="D235"/>
      <c r="E235"/>
      <c r="F235"/>
      <c r="G235"/>
      <c r="H235"/>
    </row>
    <row r="236" spans="1:8" x14ac:dyDescent="0.25">
      <c r="A236"/>
      <c r="B236"/>
      <c r="C236"/>
      <c r="D236"/>
      <c r="E236"/>
      <c r="F236"/>
      <c r="G236"/>
      <c r="H236"/>
    </row>
    <row r="237" spans="1:8" x14ac:dyDescent="0.25">
      <c r="A237"/>
      <c r="B237"/>
      <c r="C237"/>
      <c r="D237"/>
      <c r="E237"/>
      <c r="F237"/>
      <c r="G237"/>
      <c r="H237"/>
    </row>
    <row r="238" spans="1:8" x14ac:dyDescent="0.25">
      <c r="A238"/>
      <c r="B238"/>
      <c r="C238"/>
      <c r="D238"/>
      <c r="E238"/>
      <c r="F238"/>
      <c r="G238"/>
      <c r="H238"/>
    </row>
    <row r="239" spans="1:8" x14ac:dyDescent="0.25">
      <c r="A239"/>
      <c r="B239"/>
      <c r="C239"/>
      <c r="D239"/>
      <c r="E239"/>
      <c r="F239"/>
      <c r="G239"/>
      <c r="H239"/>
    </row>
    <row r="240" spans="1:8" x14ac:dyDescent="0.25">
      <c r="A240"/>
      <c r="B240"/>
      <c r="C240"/>
      <c r="D240"/>
      <c r="E240"/>
      <c r="F240"/>
      <c r="G240"/>
      <c r="H240"/>
    </row>
    <row r="241" spans="1:8" x14ac:dyDescent="0.25">
      <c r="A241"/>
      <c r="B241"/>
      <c r="C241"/>
      <c r="D241"/>
      <c r="E241"/>
      <c r="F241"/>
      <c r="G241"/>
      <c r="H241"/>
    </row>
    <row r="242" spans="1:8" x14ac:dyDescent="0.25">
      <c r="A242"/>
      <c r="B242"/>
      <c r="C242"/>
      <c r="D242"/>
      <c r="E242"/>
      <c r="F242"/>
      <c r="G242"/>
      <c r="H242"/>
    </row>
    <row r="243" spans="1:8" x14ac:dyDescent="0.25">
      <c r="A243"/>
      <c r="B243"/>
      <c r="C243"/>
      <c r="D243"/>
      <c r="E243"/>
      <c r="F243"/>
      <c r="G243"/>
      <c r="H243"/>
    </row>
    <row r="244" spans="1:8" x14ac:dyDescent="0.25">
      <c r="A244"/>
      <c r="B244"/>
      <c r="C244"/>
      <c r="D244"/>
      <c r="E244"/>
      <c r="F244"/>
      <c r="G244"/>
      <c r="H244"/>
    </row>
    <row r="245" spans="1:8" x14ac:dyDescent="0.25">
      <c r="A245"/>
      <c r="B245"/>
      <c r="C245"/>
      <c r="D245"/>
      <c r="E245"/>
      <c r="F245"/>
      <c r="G245"/>
      <c r="H245"/>
    </row>
    <row r="246" spans="1:8" x14ac:dyDescent="0.25">
      <c r="A246"/>
      <c r="B246"/>
      <c r="C246"/>
      <c r="D246"/>
      <c r="E246"/>
      <c r="F246"/>
      <c r="G246"/>
      <c r="H246"/>
    </row>
    <row r="247" spans="1:8" x14ac:dyDescent="0.25">
      <c r="A247"/>
      <c r="B247"/>
      <c r="C247"/>
      <c r="D247"/>
      <c r="E247"/>
      <c r="F247"/>
      <c r="G247"/>
      <c r="H247"/>
    </row>
    <row r="248" spans="1:8" x14ac:dyDescent="0.25">
      <c r="A248"/>
      <c r="B248"/>
      <c r="C248"/>
      <c r="D248"/>
      <c r="E248"/>
      <c r="F248"/>
      <c r="G248"/>
      <c r="H248"/>
    </row>
    <row r="249" spans="1:8" x14ac:dyDescent="0.25">
      <c r="A249"/>
      <c r="B249"/>
      <c r="C249"/>
      <c r="D249"/>
      <c r="E249"/>
      <c r="F249"/>
      <c r="G249"/>
      <c r="H249"/>
    </row>
    <row r="250" spans="1:8" x14ac:dyDescent="0.25">
      <c r="A250"/>
      <c r="B250"/>
      <c r="C250"/>
      <c r="D250"/>
      <c r="E250"/>
      <c r="F250"/>
      <c r="G250"/>
      <c r="H250"/>
    </row>
    <row r="251" spans="1:8" x14ac:dyDescent="0.25">
      <c r="A251"/>
      <c r="B251"/>
      <c r="C251"/>
      <c r="D251"/>
      <c r="E251"/>
      <c r="F251"/>
      <c r="G251"/>
      <c r="H251"/>
    </row>
    <row r="252" spans="1:8" x14ac:dyDescent="0.25">
      <c r="A252"/>
      <c r="B252"/>
      <c r="C252"/>
      <c r="D252"/>
      <c r="E252"/>
      <c r="F252"/>
      <c r="G252"/>
      <c r="H252"/>
    </row>
    <row r="253" spans="1:8" x14ac:dyDescent="0.25">
      <c r="A253"/>
      <c r="B253"/>
      <c r="C253"/>
      <c r="D253"/>
      <c r="E253"/>
      <c r="F253"/>
      <c r="G253"/>
      <c r="H253"/>
    </row>
    <row r="254" spans="1:8" x14ac:dyDescent="0.25">
      <c r="A254"/>
      <c r="B254"/>
      <c r="C254"/>
      <c r="D254"/>
      <c r="E254"/>
      <c r="F254"/>
      <c r="G254"/>
      <c r="H254"/>
    </row>
    <row r="255" spans="1:8" x14ac:dyDescent="0.25">
      <c r="A255"/>
      <c r="B255"/>
      <c r="C255"/>
      <c r="D255"/>
      <c r="E255"/>
      <c r="F255"/>
      <c r="G255"/>
      <c r="H255"/>
    </row>
    <row r="256" spans="1:8" x14ac:dyDescent="0.25">
      <c r="A256"/>
      <c r="B256"/>
      <c r="C256"/>
      <c r="D256"/>
      <c r="E256"/>
      <c r="F256"/>
      <c r="G256"/>
      <c r="H256"/>
    </row>
    <row r="257" spans="1:8" x14ac:dyDescent="0.25">
      <c r="A257"/>
      <c r="B257"/>
      <c r="C257"/>
      <c r="D257"/>
      <c r="E257"/>
      <c r="F257"/>
      <c r="G257"/>
      <c r="H257"/>
    </row>
    <row r="258" spans="1:8" x14ac:dyDescent="0.25">
      <c r="A258"/>
      <c r="B258"/>
      <c r="C258"/>
      <c r="D258"/>
      <c r="E258"/>
      <c r="F258"/>
      <c r="G258"/>
      <c r="H258"/>
    </row>
    <row r="259" spans="1:8" x14ac:dyDescent="0.25">
      <c r="A259"/>
      <c r="B259"/>
      <c r="C259"/>
      <c r="D259"/>
      <c r="E259"/>
      <c r="F259"/>
      <c r="G259"/>
      <c r="H259"/>
    </row>
    <row r="260" spans="1:8" x14ac:dyDescent="0.25">
      <c r="A260"/>
      <c r="B260"/>
      <c r="C260"/>
      <c r="D260"/>
      <c r="E260"/>
      <c r="F260"/>
      <c r="G260"/>
      <c r="H260"/>
    </row>
    <row r="261" spans="1:8" x14ac:dyDescent="0.25">
      <c r="A261"/>
      <c r="B261"/>
      <c r="C261"/>
      <c r="D261"/>
      <c r="E261"/>
      <c r="F261"/>
      <c r="G261"/>
      <c r="H261"/>
    </row>
    <row r="262" spans="1:8" x14ac:dyDescent="0.25">
      <c r="A262"/>
      <c r="B262"/>
      <c r="C262"/>
      <c r="D262"/>
      <c r="E262"/>
      <c r="F262"/>
      <c r="G262"/>
      <c r="H262"/>
    </row>
    <row r="263" spans="1:8" x14ac:dyDescent="0.25">
      <c r="A263"/>
      <c r="B263"/>
      <c r="C263"/>
      <c r="D263"/>
      <c r="E263"/>
      <c r="F263"/>
      <c r="G263"/>
      <c r="H263"/>
    </row>
    <row r="264" spans="1:8" x14ac:dyDescent="0.25">
      <c r="A264"/>
      <c r="B264"/>
      <c r="C264"/>
      <c r="D264"/>
      <c r="E264"/>
      <c r="F264"/>
      <c r="G264"/>
      <c r="H264"/>
    </row>
    <row r="265" spans="1:8" x14ac:dyDescent="0.25">
      <c r="A265"/>
      <c r="B265"/>
      <c r="C265"/>
      <c r="D265"/>
      <c r="E265"/>
      <c r="F265"/>
      <c r="G265"/>
      <c r="H265"/>
    </row>
    <row r="266" spans="1:8" x14ac:dyDescent="0.25">
      <c r="A266"/>
      <c r="B266"/>
      <c r="C266"/>
      <c r="D266"/>
      <c r="E266"/>
      <c r="F266"/>
      <c r="G266"/>
      <c r="H266"/>
    </row>
    <row r="267" spans="1:8" x14ac:dyDescent="0.25">
      <c r="A267"/>
      <c r="B267"/>
      <c r="C267"/>
      <c r="D267"/>
      <c r="E267"/>
      <c r="F267"/>
      <c r="G267"/>
      <c r="H267"/>
    </row>
    <row r="268" spans="1:8" x14ac:dyDescent="0.25">
      <c r="A268"/>
      <c r="B268"/>
      <c r="C268"/>
      <c r="D268"/>
      <c r="E268"/>
      <c r="F268"/>
      <c r="G268"/>
      <c r="H268"/>
    </row>
    <row r="269" spans="1:8" x14ac:dyDescent="0.25">
      <c r="A269"/>
      <c r="B269"/>
      <c r="C269"/>
      <c r="D269"/>
      <c r="E269"/>
      <c r="F269"/>
      <c r="G269"/>
      <c r="H269"/>
    </row>
    <row r="270" spans="1:8" x14ac:dyDescent="0.25">
      <c r="A270"/>
      <c r="B270"/>
      <c r="C270"/>
      <c r="D270"/>
      <c r="E270"/>
      <c r="F270"/>
      <c r="G270"/>
      <c r="H270"/>
    </row>
    <row r="271" spans="1:8" x14ac:dyDescent="0.25">
      <c r="A271"/>
      <c r="B271"/>
      <c r="C271"/>
      <c r="D271"/>
      <c r="E271"/>
      <c r="F271"/>
      <c r="G271"/>
      <c r="H271"/>
    </row>
    <row r="272" spans="1:8" x14ac:dyDescent="0.25">
      <c r="A272"/>
      <c r="B272"/>
      <c r="C272"/>
      <c r="D272"/>
      <c r="E272"/>
      <c r="F272"/>
      <c r="G272"/>
      <c r="H272"/>
    </row>
    <row r="273" spans="1:8" x14ac:dyDescent="0.25">
      <c r="A273"/>
      <c r="B273"/>
      <c r="C273"/>
      <c r="D273"/>
      <c r="E273"/>
      <c r="F273"/>
      <c r="G273"/>
      <c r="H273"/>
    </row>
    <row r="274" spans="1:8" x14ac:dyDescent="0.25">
      <c r="A274"/>
      <c r="B274"/>
      <c r="C274"/>
      <c r="D274"/>
      <c r="E274"/>
      <c r="F274"/>
      <c r="G274"/>
      <c r="H274"/>
    </row>
    <row r="275" spans="1:8" x14ac:dyDescent="0.25">
      <c r="A275"/>
      <c r="B275"/>
      <c r="C275"/>
      <c r="D275"/>
      <c r="E275"/>
      <c r="F275"/>
      <c r="G275"/>
      <c r="H275"/>
    </row>
    <row r="276" spans="1:8" x14ac:dyDescent="0.25">
      <c r="A276"/>
      <c r="B276"/>
      <c r="C276"/>
      <c r="D276"/>
      <c r="E276"/>
      <c r="F276"/>
      <c r="G276"/>
      <c r="H276"/>
    </row>
    <row r="277" spans="1:8" x14ac:dyDescent="0.25">
      <c r="A277"/>
      <c r="B277"/>
      <c r="C277"/>
      <c r="D277"/>
      <c r="E277"/>
      <c r="F277"/>
      <c r="G277"/>
      <c r="H277"/>
    </row>
    <row r="278" spans="1:8" x14ac:dyDescent="0.25">
      <c r="A278"/>
      <c r="B278"/>
      <c r="C278"/>
      <c r="D278"/>
      <c r="E278"/>
      <c r="F278"/>
      <c r="G278"/>
      <c r="H278"/>
    </row>
    <row r="279" spans="1:8" x14ac:dyDescent="0.25">
      <c r="A279"/>
      <c r="B279"/>
      <c r="C279"/>
      <c r="D279"/>
      <c r="E279"/>
      <c r="F279"/>
      <c r="G279"/>
      <c r="H279"/>
    </row>
    <row r="280" spans="1:8" x14ac:dyDescent="0.25">
      <c r="A280"/>
      <c r="B280"/>
      <c r="C280"/>
      <c r="D280"/>
      <c r="E280"/>
      <c r="F280"/>
      <c r="G280"/>
      <c r="H280"/>
    </row>
    <row r="281" spans="1:8" x14ac:dyDescent="0.25">
      <c r="A281"/>
      <c r="B281"/>
      <c r="C281"/>
      <c r="D281"/>
      <c r="E281"/>
      <c r="F281"/>
      <c r="G281"/>
      <c r="H281"/>
    </row>
    <row r="282" spans="1:8" x14ac:dyDescent="0.25">
      <c r="A282"/>
      <c r="B282"/>
      <c r="C282"/>
      <c r="D282"/>
      <c r="E282"/>
      <c r="F282"/>
      <c r="G282"/>
      <c r="H282"/>
    </row>
    <row r="283" spans="1:8" x14ac:dyDescent="0.25">
      <c r="A283"/>
      <c r="B283"/>
      <c r="C283"/>
      <c r="D283"/>
      <c r="E283"/>
      <c r="F283"/>
      <c r="G283"/>
      <c r="H283"/>
    </row>
    <row r="284" spans="1:8" x14ac:dyDescent="0.25">
      <c r="A284"/>
      <c r="B284"/>
      <c r="C284"/>
      <c r="D284"/>
      <c r="E284"/>
      <c r="F284"/>
      <c r="G284"/>
      <c r="H284"/>
    </row>
    <row r="285" spans="1:8" x14ac:dyDescent="0.25">
      <c r="A285"/>
      <c r="B285"/>
      <c r="C285"/>
      <c r="D285"/>
      <c r="E285"/>
      <c r="F285"/>
      <c r="G285"/>
      <c r="H285"/>
    </row>
    <row r="286" spans="1:8" x14ac:dyDescent="0.25">
      <c r="A286"/>
      <c r="B286"/>
      <c r="C286"/>
      <c r="D286"/>
      <c r="E286"/>
      <c r="F286"/>
      <c r="G286"/>
      <c r="H286"/>
    </row>
    <row r="287" spans="1:8" x14ac:dyDescent="0.25">
      <c r="A287"/>
      <c r="B287"/>
      <c r="C287"/>
      <c r="D287"/>
      <c r="E287"/>
      <c r="F287"/>
      <c r="G287"/>
      <c r="H287"/>
    </row>
    <row r="288" spans="1:8" x14ac:dyDescent="0.25">
      <c r="A288"/>
      <c r="B288"/>
      <c r="C288"/>
      <c r="D288"/>
      <c r="E288"/>
      <c r="F288"/>
      <c r="G288"/>
      <c r="H288"/>
    </row>
    <row r="289" spans="1:8" x14ac:dyDescent="0.25">
      <c r="A289"/>
      <c r="B289"/>
      <c r="C289"/>
      <c r="D289"/>
      <c r="E289"/>
      <c r="F289"/>
      <c r="G289"/>
      <c r="H289"/>
    </row>
    <row r="290" spans="1:8" x14ac:dyDescent="0.25">
      <c r="A290"/>
      <c r="B290"/>
      <c r="C290"/>
      <c r="D290"/>
      <c r="E290"/>
      <c r="F290"/>
      <c r="G290"/>
      <c r="H290"/>
    </row>
    <row r="291" spans="1:8" x14ac:dyDescent="0.25">
      <c r="A291"/>
      <c r="B291"/>
      <c r="C291"/>
      <c r="D291"/>
      <c r="E291"/>
      <c r="F291"/>
      <c r="G291"/>
      <c r="H291"/>
    </row>
    <row r="292" spans="1:8" x14ac:dyDescent="0.25">
      <c r="A292"/>
      <c r="B292"/>
      <c r="C292"/>
      <c r="D292"/>
      <c r="E292"/>
      <c r="F292"/>
      <c r="G292"/>
      <c r="H292"/>
    </row>
    <row r="293" spans="1:8" x14ac:dyDescent="0.25">
      <c r="A293"/>
      <c r="B293"/>
      <c r="C293"/>
      <c r="D293"/>
      <c r="E293"/>
      <c r="F293"/>
      <c r="G293"/>
      <c r="H293"/>
    </row>
    <row r="294" spans="1:8" x14ac:dyDescent="0.25">
      <c r="A294"/>
      <c r="B294"/>
      <c r="C294"/>
      <c r="D294"/>
      <c r="E294"/>
      <c r="F294"/>
      <c r="G294"/>
      <c r="H294"/>
    </row>
    <row r="295" spans="1:8" x14ac:dyDescent="0.25">
      <c r="A295"/>
      <c r="B295"/>
      <c r="C295"/>
      <c r="D295"/>
      <c r="E295"/>
      <c r="F295"/>
      <c r="G295"/>
      <c r="H295"/>
    </row>
    <row r="296" spans="1:8" x14ac:dyDescent="0.25">
      <c r="A296"/>
      <c r="B296"/>
      <c r="C296"/>
      <c r="D296"/>
      <c r="E296"/>
      <c r="F296"/>
      <c r="G296"/>
      <c r="H296"/>
    </row>
    <row r="297" spans="1:8" x14ac:dyDescent="0.25">
      <c r="A297"/>
      <c r="B297"/>
      <c r="C297"/>
      <c r="D297"/>
      <c r="E297"/>
      <c r="F297"/>
      <c r="G297"/>
      <c r="H297"/>
    </row>
    <row r="298" spans="1:8" x14ac:dyDescent="0.25">
      <c r="A298"/>
      <c r="B298"/>
      <c r="C298"/>
      <c r="D298"/>
      <c r="E298"/>
      <c r="F298"/>
      <c r="G298"/>
      <c r="H298"/>
    </row>
    <row r="299" spans="1:8" x14ac:dyDescent="0.25">
      <c r="A299"/>
      <c r="B299"/>
      <c r="C299"/>
      <c r="D299"/>
      <c r="E299"/>
      <c r="F299"/>
      <c r="G299"/>
      <c r="H299"/>
    </row>
    <row r="300" spans="1:8" x14ac:dyDescent="0.25">
      <c r="A300"/>
      <c r="B300"/>
      <c r="C300"/>
      <c r="D300"/>
      <c r="E300"/>
      <c r="F300"/>
      <c r="G300"/>
      <c r="H300"/>
    </row>
    <row r="301" spans="1:8" x14ac:dyDescent="0.25">
      <c r="A301"/>
      <c r="B301"/>
      <c r="C301"/>
      <c r="D301"/>
      <c r="E301"/>
      <c r="F301"/>
      <c r="G301"/>
      <c r="H301"/>
    </row>
    <row r="302" spans="1:8" x14ac:dyDescent="0.25">
      <c r="A302"/>
      <c r="B302"/>
      <c r="C302"/>
      <c r="D302"/>
      <c r="E302"/>
      <c r="F302"/>
      <c r="G302"/>
      <c r="H302"/>
    </row>
    <row r="303" spans="1:8" x14ac:dyDescent="0.25">
      <c r="A303"/>
      <c r="B303"/>
      <c r="C303"/>
      <c r="D303"/>
      <c r="E303"/>
      <c r="F303"/>
      <c r="G303"/>
      <c r="H303"/>
    </row>
    <row r="304" spans="1:8" x14ac:dyDescent="0.25">
      <c r="A304"/>
      <c r="B304"/>
      <c r="C304"/>
      <c r="D304"/>
      <c r="E304"/>
      <c r="F304"/>
      <c r="G304"/>
      <c r="H304"/>
    </row>
    <row r="305" spans="1:8" x14ac:dyDescent="0.25">
      <c r="A305"/>
      <c r="B305"/>
      <c r="C305"/>
      <c r="D305"/>
      <c r="E305"/>
      <c r="F305"/>
      <c r="G305"/>
      <c r="H305"/>
    </row>
    <row r="306" spans="1:8" x14ac:dyDescent="0.25">
      <c r="A306"/>
      <c r="B306"/>
      <c r="C306"/>
      <c r="D306"/>
      <c r="E306"/>
      <c r="F306"/>
      <c r="G306"/>
      <c r="H306"/>
    </row>
    <row r="307" spans="1:8" x14ac:dyDescent="0.25">
      <c r="A307"/>
      <c r="B307"/>
      <c r="C307"/>
      <c r="D307"/>
      <c r="E307"/>
      <c r="F307"/>
      <c r="G307"/>
      <c r="H307"/>
    </row>
    <row r="308" spans="1:8" x14ac:dyDescent="0.25">
      <c r="A308"/>
      <c r="B308"/>
      <c r="C308"/>
      <c r="D308"/>
      <c r="E308"/>
      <c r="F308"/>
      <c r="G308"/>
      <c r="H308"/>
    </row>
    <row r="309" spans="1:8" x14ac:dyDescent="0.25">
      <c r="A309"/>
      <c r="B309"/>
      <c r="C309"/>
      <c r="D309"/>
      <c r="E309"/>
      <c r="F309"/>
      <c r="G309"/>
      <c r="H309"/>
    </row>
    <row r="310" spans="1:8" x14ac:dyDescent="0.25">
      <c r="A310"/>
      <c r="B310"/>
      <c r="C310"/>
      <c r="D310"/>
      <c r="E310"/>
      <c r="F310"/>
      <c r="G310"/>
      <c r="H310"/>
    </row>
    <row r="311" spans="1:8" x14ac:dyDescent="0.25">
      <c r="A311"/>
      <c r="B311"/>
      <c r="C311"/>
      <c r="D311"/>
      <c r="E311"/>
      <c r="F311"/>
      <c r="G311"/>
      <c r="H311"/>
    </row>
    <row r="312" spans="1:8" x14ac:dyDescent="0.25">
      <c r="A312"/>
      <c r="B312"/>
      <c r="C312"/>
      <c r="D312"/>
      <c r="E312"/>
      <c r="F312"/>
      <c r="G312"/>
      <c r="H312"/>
    </row>
    <row r="313" spans="1:8" x14ac:dyDescent="0.25">
      <c r="A313"/>
      <c r="B313"/>
      <c r="C313"/>
      <c r="D313"/>
      <c r="E313"/>
      <c r="F313"/>
      <c r="G313"/>
      <c r="H313"/>
    </row>
    <row r="314" spans="1:8" x14ac:dyDescent="0.25">
      <c r="A314"/>
      <c r="B314"/>
      <c r="C314"/>
      <c r="D314"/>
      <c r="E314"/>
      <c r="F314"/>
      <c r="G314"/>
      <c r="H314"/>
    </row>
    <row r="315" spans="1:8" x14ac:dyDescent="0.25">
      <c r="A315"/>
      <c r="B315"/>
      <c r="C315"/>
      <c r="D315"/>
      <c r="E315"/>
      <c r="F315"/>
      <c r="G315"/>
      <c r="H315"/>
    </row>
    <row r="316" spans="1:8" x14ac:dyDescent="0.25">
      <c r="A316"/>
      <c r="B316"/>
      <c r="C316"/>
      <c r="D316"/>
      <c r="E316"/>
      <c r="F316"/>
      <c r="G316"/>
      <c r="H316"/>
    </row>
    <row r="317" spans="1:8" x14ac:dyDescent="0.25">
      <c r="A317"/>
      <c r="B317"/>
      <c r="C317"/>
      <c r="D317"/>
      <c r="E317"/>
      <c r="F317"/>
      <c r="G317"/>
      <c r="H317"/>
    </row>
    <row r="318" spans="1:8" x14ac:dyDescent="0.25">
      <c r="A318"/>
      <c r="B318"/>
      <c r="C318"/>
      <c r="D318"/>
      <c r="E318"/>
      <c r="F318"/>
      <c r="G318"/>
      <c r="H318"/>
    </row>
    <row r="319" spans="1:8" x14ac:dyDescent="0.25">
      <c r="A319"/>
      <c r="B319"/>
      <c r="C319"/>
      <c r="D319"/>
      <c r="E319"/>
      <c r="F319"/>
      <c r="G319"/>
      <c r="H319"/>
    </row>
    <row r="320" spans="1:8" x14ac:dyDescent="0.25">
      <c r="A320"/>
      <c r="B320"/>
      <c r="C320"/>
      <c r="D320"/>
      <c r="E320"/>
      <c r="F320"/>
      <c r="G320"/>
      <c r="H320"/>
    </row>
    <row r="321" spans="1:8" x14ac:dyDescent="0.25">
      <c r="A321"/>
      <c r="B321"/>
      <c r="C321"/>
      <c r="D321"/>
      <c r="E321"/>
      <c r="F321"/>
      <c r="G321"/>
      <c r="H321"/>
    </row>
    <row r="322" spans="1:8" x14ac:dyDescent="0.25">
      <c r="A322"/>
      <c r="B322"/>
      <c r="C322"/>
      <c r="D322"/>
      <c r="E322"/>
      <c r="F322"/>
      <c r="G322"/>
      <c r="H322"/>
    </row>
    <row r="323" spans="1:8" x14ac:dyDescent="0.25">
      <c r="A323"/>
      <c r="B323"/>
      <c r="C323"/>
      <c r="D323"/>
      <c r="E323"/>
      <c r="F323"/>
      <c r="G323"/>
      <c r="H323"/>
    </row>
    <row r="324" spans="1:8" x14ac:dyDescent="0.25">
      <c r="A324"/>
      <c r="B324"/>
      <c r="C324"/>
      <c r="D324"/>
      <c r="E324"/>
      <c r="F324"/>
      <c r="G324"/>
      <c r="H324"/>
    </row>
    <row r="325" spans="1:8" x14ac:dyDescent="0.25">
      <c r="A325"/>
      <c r="B325"/>
      <c r="C325"/>
      <c r="D325"/>
      <c r="E325"/>
      <c r="F325"/>
      <c r="G325"/>
      <c r="H325"/>
    </row>
    <row r="326" spans="1:8" x14ac:dyDescent="0.25">
      <c r="A326"/>
      <c r="B326"/>
      <c r="C326"/>
      <c r="D326"/>
      <c r="E326"/>
      <c r="F326"/>
      <c r="G326"/>
      <c r="H326"/>
    </row>
    <row r="327" spans="1:8" x14ac:dyDescent="0.25">
      <c r="A327"/>
      <c r="B327"/>
      <c r="C327"/>
      <c r="D327"/>
      <c r="E327"/>
      <c r="F327"/>
      <c r="G327"/>
      <c r="H327"/>
    </row>
    <row r="328" spans="1:8" x14ac:dyDescent="0.25">
      <c r="A328"/>
      <c r="B328"/>
      <c r="C328"/>
      <c r="D328"/>
      <c r="E328"/>
      <c r="F328"/>
      <c r="G328"/>
      <c r="H328"/>
    </row>
    <row r="329" spans="1:8" x14ac:dyDescent="0.25">
      <c r="A329"/>
      <c r="B329"/>
      <c r="C329"/>
      <c r="D329"/>
      <c r="E329"/>
      <c r="F329"/>
      <c r="G329"/>
      <c r="H329"/>
    </row>
    <row r="330" spans="1:8" x14ac:dyDescent="0.25">
      <c r="A330"/>
      <c r="B330"/>
      <c r="C330"/>
      <c r="D330"/>
      <c r="E330"/>
      <c r="F330"/>
      <c r="G330"/>
      <c r="H330"/>
    </row>
    <row r="331" spans="1:8" x14ac:dyDescent="0.25">
      <c r="A331"/>
      <c r="B331"/>
      <c r="C331"/>
      <c r="D331"/>
      <c r="E331"/>
      <c r="F331"/>
      <c r="G331"/>
      <c r="H331"/>
    </row>
    <row r="332" spans="1:8" x14ac:dyDescent="0.25">
      <c r="A332"/>
      <c r="B332"/>
      <c r="C332"/>
      <c r="D332"/>
      <c r="E332"/>
      <c r="F332"/>
      <c r="G332"/>
      <c r="H332"/>
    </row>
    <row r="333" spans="1:8" x14ac:dyDescent="0.25">
      <c r="A333"/>
      <c r="B333"/>
      <c r="C333"/>
      <c r="D333"/>
      <c r="E333"/>
      <c r="F333"/>
      <c r="G333"/>
      <c r="H333"/>
    </row>
    <row r="334" spans="1:8" x14ac:dyDescent="0.25">
      <c r="A334"/>
      <c r="B334"/>
      <c r="C334"/>
      <c r="D334"/>
      <c r="E334"/>
      <c r="F334"/>
      <c r="G334"/>
      <c r="H334"/>
    </row>
    <row r="335" spans="1:8" x14ac:dyDescent="0.25">
      <c r="A335"/>
      <c r="B335"/>
      <c r="C335"/>
      <c r="D335"/>
      <c r="E335"/>
      <c r="F335"/>
      <c r="G335"/>
      <c r="H335"/>
    </row>
    <row r="336" spans="1:8" x14ac:dyDescent="0.25">
      <c r="A336"/>
      <c r="B336"/>
      <c r="C336"/>
      <c r="D336"/>
      <c r="E336"/>
      <c r="F336"/>
      <c r="G336"/>
      <c r="H336"/>
    </row>
    <row r="337" spans="1:8" x14ac:dyDescent="0.25">
      <c r="A337"/>
      <c r="B337"/>
      <c r="C337"/>
      <c r="D337"/>
      <c r="E337"/>
      <c r="F337"/>
      <c r="G337"/>
      <c r="H337"/>
    </row>
    <row r="338" spans="1:8" x14ac:dyDescent="0.25">
      <c r="A338"/>
      <c r="B338"/>
      <c r="C338"/>
      <c r="D338"/>
      <c r="E338"/>
      <c r="F338"/>
      <c r="G338"/>
      <c r="H338"/>
    </row>
    <row r="339" spans="1:8" x14ac:dyDescent="0.25">
      <c r="A339"/>
      <c r="B339"/>
      <c r="C339"/>
      <c r="D339"/>
      <c r="E339"/>
      <c r="F339"/>
      <c r="G339"/>
      <c r="H339"/>
    </row>
    <row r="340" spans="1:8" x14ac:dyDescent="0.25">
      <c r="A340"/>
      <c r="B340"/>
      <c r="C340"/>
      <c r="D340"/>
      <c r="E340"/>
      <c r="F340"/>
      <c r="G340"/>
      <c r="H340"/>
    </row>
    <row r="341" spans="1:8" x14ac:dyDescent="0.25">
      <c r="A341"/>
      <c r="B341"/>
      <c r="C341"/>
      <c r="D341"/>
      <c r="E341"/>
      <c r="F341"/>
      <c r="G341"/>
      <c r="H341"/>
    </row>
    <row r="342" spans="1:8" x14ac:dyDescent="0.25">
      <c r="A342"/>
      <c r="B342"/>
      <c r="C342"/>
      <c r="D342"/>
      <c r="E342"/>
      <c r="F342"/>
      <c r="G342"/>
      <c r="H342"/>
    </row>
    <row r="343" spans="1:8" x14ac:dyDescent="0.25">
      <c r="A343"/>
      <c r="B343"/>
      <c r="C343"/>
      <c r="D343"/>
      <c r="E343"/>
      <c r="F343"/>
      <c r="G343"/>
      <c r="H343"/>
    </row>
    <row r="344" spans="1:8" x14ac:dyDescent="0.25">
      <c r="A344"/>
      <c r="B344"/>
      <c r="C344"/>
      <c r="D344"/>
      <c r="E344"/>
      <c r="F344"/>
      <c r="G344"/>
      <c r="H344"/>
    </row>
    <row r="345" spans="1:8" x14ac:dyDescent="0.25">
      <c r="A345"/>
      <c r="B345"/>
      <c r="C345"/>
      <c r="D345"/>
      <c r="E345"/>
      <c r="F345"/>
      <c r="G345"/>
      <c r="H345"/>
    </row>
    <row r="346" spans="1:8" x14ac:dyDescent="0.25">
      <c r="A346"/>
      <c r="B346"/>
      <c r="C346"/>
      <c r="D346"/>
      <c r="E346"/>
      <c r="F346"/>
      <c r="G346"/>
      <c r="H346"/>
    </row>
    <row r="347" spans="1:8" x14ac:dyDescent="0.25">
      <c r="A347"/>
      <c r="B347"/>
      <c r="C347"/>
      <c r="D347"/>
      <c r="E347"/>
      <c r="F347"/>
      <c r="G347"/>
      <c r="H347"/>
    </row>
    <row r="348" spans="1:8" x14ac:dyDescent="0.25">
      <c r="A348"/>
      <c r="B348"/>
      <c r="C348"/>
      <c r="D348"/>
      <c r="E348"/>
      <c r="F348"/>
      <c r="G348"/>
      <c r="H348"/>
    </row>
    <row r="349" spans="1:8" x14ac:dyDescent="0.25">
      <c r="A349"/>
      <c r="B349"/>
      <c r="C349"/>
      <c r="D349"/>
      <c r="E349"/>
      <c r="F349"/>
      <c r="G349"/>
      <c r="H349"/>
    </row>
    <row r="350" spans="1:8" x14ac:dyDescent="0.25">
      <c r="A350"/>
      <c r="B350"/>
      <c r="C350"/>
      <c r="D350"/>
      <c r="E350"/>
      <c r="F350"/>
      <c r="G350"/>
      <c r="H350"/>
    </row>
    <row r="351" spans="1:8" x14ac:dyDescent="0.25">
      <c r="A351"/>
      <c r="B351"/>
      <c r="C351"/>
      <c r="D351"/>
      <c r="E351"/>
      <c r="F351"/>
      <c r="G351"/>
      <c r="H351"/>
    </row>
    <row r="352" spans="1:8" x14ac:dyDescent="0.25">
      <c r="A352"/>
      <c r="B352"/>
      <c r="C352"/>
      <c r="D352"/>
      <c r="E352"/>
      <c r="F352"/>
      <c r="G352"/>
      <c r="H352"/>
    </row>
    <row r="353" spans="1:8" x14ac:dyDescent="0.25">
      <c r="A353"/>
      <c r="B353"/>
      <c r="C353"/>
      <c r="D353"/>
      <c r="E353"/>
      <c r="F353"/>
      <c r="G353"/>
      <c r="H353"/>
    </row>
    <row r="354" spans="1:8" x14ac:dyDescent="0.25">
      <c r="A354"/>
      <c r="B354"/>
      <c r="C354"/>
      <c r="D354"/>
      <c r="E354"/>
      <c r="F354"/>
      <c r="G354"/>
      <c r="H354"/>
    </row>
    <row r="355" spans="1:8" x14ac:dyDescent="0.25">
      <c r="A355"/>
      <c r="B355"/>
      <c r="C355"/>
      <c r="D355"/>
      <c r="E355"/>
      <c r="F355"/>
      <c r="G355"/>
      <c r="H355"/>
    </row>
    <row r="356" spans="1:8" x14ac:dyDescent="0.25">
      <c r="A356"/>
      <c r="B356"/>
      <c r="C356"/>
      <c r="D356"/>
      <c r="E356"/>
      <c r="F356"/>
      <c r="G356"/>
      <c r="H356"/>
    </row>
    <row r="357" spans="1:8" x14ac:dyDescent="0.25">
      <c r="A357"/>
      <c r="B357"/>
      <c r="C357"/>
      <c r="D357"/>
      <c r="E357"/>
      <c r="F357"/>
      <c r="G357"/>
      <c r="H357"/>
    </row>
    <row r="358" spans="1:8" x14ac:dyDescent="0.25">
      <c r="A358"/>
      <c r="B358"/>
      <c r="C358"/>
      <c r="D358"/>
      <c r="E358"/>
      <c r="F358"/>
      <c r="G358"/>
      <c r="H358"/>
    </row>
    <row r="359" spans="1:8" x14ac:dyDescent="0.25">
      <c r="A359"/>
      <c r="B359"/>
      <c r="C359"/>
      <c r="D359"/>
      <c r="E359"/>
      <c r="F359"/>
      <c r="G359"/>
      <c r="H359"/>
    </row>
    <row r="360" spans="1:8" x14ac:dyDescent="0.25">
      <c r="A360"/>
      <c r="B360"/>
      <c r="C360"/>
      <c r="D360"/>
      <c r="E360"/>
      <c r="F360"/>
      <c r="G360"/>
      <c r="H360"/>
    </row>
    <row r="361" spans="1:8" x14ac:dyDescent="0.25">
      <c r="A361"/>
      <c r="B361"/>
      <c r="C361"/>
      <c r="D361"/>
      <c r="E361"/>
      <c r="F361"/>
      <c r="G361"/>
      <c r="H361"/>
    </row>
    <row r="362" spans="1:8" x14ac:dyDescent="0.25">
      <c r="A362"/>
      <c r="B362"/>
      <c r="C362"/>
      <c r="D362"/>
      <c r="E362"/>
      <c r="F362"/>
      <c r="G362"/>
      <c r="H362"/>
    </row>
    <row r="363" spans="1:8" x14ac:dyDescent="0.25">
      <c r="A363"/>
      <c r="B363"/>
      <c r="C363"/>
      <c r="D363"/>
      <c r="E363"/>
      <c r="F363"/>
      <c r="G363"/>
      <c r="H363"/>
    </row>
    <row r="364" spans="1:8" x14ac:dyDescent="0.25">
      <c r="A364"/>
      <c r="B364"/>
      <c r="C364"/>
      <c r="D364"/>
      <c r="E364"/>
      <c r="F364"/>
      <c r="G364"/>
      <c r="H364"/>
    </row>
    <row r="365" spans="1:8" x14ac:dyDescent="0.25">
      <c r="A365"/>
      <c r="B365"/>
      <c r="C365"/>
      <c r="D365"/>
      <c r="E365"/>
      <c r="F365"/>
      <c r="G365"/>
      <c r="H365"/>
    </row>
    <row r="366" spans="1:8" x14ac:dyDescent="0.25">
      <c r="A366"/>
      <c r="B366"/>
      <c r="C366"/>
      <c r="D366"/>
      <c r="E366"/>
      <c r="F366"/>
      <c r="G366"/>
      <c r="H366"/>
    </row>
    <row r="367" spans="1:8" x14ac:dyDescent="0.25">
      <c r="A367"/>
      <c r="B367"/>
      <c r="C367"/>
      <c r="D367"/>
      <c r="E367"/>
      <c r="F367"/>
      <c r="G367"/>
      <c r="H367"/>
    </row>
    <row r="368" spans="1:8" x14ac:dyDescent="0.25">
      <c r="A368"/>
      <c r="B368"/>
      <c r="C368"/>
      <c r="D368"/>
      <c r="E368"/>
      <c r="F368"/>
      <c r="G368"/>
      <c r="H368"/>
    </row>
    <row r="369" spans="1:8" x14ac:dyDescent="0.25">
      <c r="A369"/>
      <c r="B369"/>
      <c r="C369"/>
      <c r="D369"/>
      <c r="E369"/>
      <c r="F369"/>
      <c r="G369"/>
      <c r="H369"/>
    </row>
    <row r="370" spans="1:8" x14ac:dyDescent="0.25">
      <c r="A370"/>
      <c r="B370"/>
      <c r="C370"/>
      <c r="D370"/>
      <c r="E370"/>
      <c r="F370"/>
      <c r="G370"/>
      <c r="H370"/>
    </row>
    <row r="371" spans="1:8" x14ac:dyDescent="0.25">
      <c r="A371"/>
      <c r="B371"/>
      <c r="C371"/>
      <c r="D371"/>
      <c r="E371"/>
      <c r="F371"/>
      <c r="G371"/>
      <c r="H371"/>
    </row>
    <row r="372" spans="1:8" x14ac:dyDescent="0.25">
      <c r="A372"/>
      <c r="B372"/>
      <c r="C372"/>
      <c r="D372"/>
      <c r="E372"/>
      <c r="F372"/>
      <c r="G372"/>
      <c r="H372"/>
    </row>
    <row r="373" spans="1:8" x14ac:dyDescent="0.25">
      <c r="A373"/>
      <c r="B373"/>
      <c r="C373"/>
      <c r="D373"/>
      <c r="E373"/>
      <c r="F373"/>
      <c r="G373"/>
      <c r="H373"/>
    </row>
    <row r="374" spans="1:8" x14ac:dyDescent="0.25">
      <c r="A374"/>
      <c r="B374"/>
      <c r="C374"/>
      <c r="D374"/>
      <c r="E374"/>
      <c r="F374"/>
      <c r="G374"/>
      <c r="H374"/>
    </row>
    <row r="375" spans="1:8" x14ac:dyDescent="0.25">
      <c r="A375"/>
      <c r="B375"/>
      <c r="C375"/>
      <c r="D375"/>
      <c r="E375"/>
      <c r="F375"/>
      <c r="G375"/>
      <c r="H375"/>
    </row>
    <row r="376" spans="1:8" x14ac:dyDescent="0.25">
      <c r="A376"/>
      <c r="B376"/>
      <c r="C376"/>
      <c r="D376"/>
      <c r="E376"/>
      <c r="F376"/>
      <c r="G376"/>
      <c r="H376"/>
    </row>
    <row r="377" spans="1:8" x14ac:dyDescent="0.25">
      <c r="A377"/>
      <c r="B377"/>
      <c r="C377"/>
      <c r="D377"/>
      <c r="E377"/>
      <c r="F377"/>
      <c r="G377"/>
      <c r="H377"/>
    </row>
    <row r="378" spans="1:8" x14ac:dyDescent="0.25">
      <c r="A378"/>
      <c r="B378"/>
      <c r="C378"/>
      <c r="D378"/>
      <c r="E378"/>
      <c r="F378"/>
      <c r="G378"/>
      <c r="H378"/>
    </row>
    <row r="379" spans="1:8" x14ac:dyDescent="0.25">
      <c r="A379"/>
      <c r="B379"/>
      <c r="C379"/>
      <c r="D379"/>
      <c r="E379"/>
      <c r="F379"/>
      <c r="G379"/>
      <c r="H379"/>
    </row>
    <row r="380" spans="1:8" x14ac:dyDescent="0.25">
      <c r="A380"/>
      <c r="B380"/>
      <c r="C380"/>
      <c r="D380"/>
      <c r="E380"/>
      <c r="F380"/>
      <c r="G380"/>
      <c r="H380"/>
    </row>
    <row r="381" spans="1:8" x14ac:dyDescent="0.25">
      <c r="A381"/>
      <c r="B381"/>
      <c r="C381"/>
      <c r="D381"/>
      <c r="E381"/>
      <c r="F381"/>
      <c r="G381"/>
      <c r="H381"/>
    </row>
    <row r="382" spans="1:8" x14ac:dyDescent="0.25">
      <c r="A382"/>
      <c r="B382"/>
      <c r="C382"/>
      <c r="D382"/>
      <c r="E382"/>
      <c r="F382"/>
      <c r="G382"/>
      <c r="H382"/>
    </row>
    <row r="383" spans="1:8" x14ac:dyDescent="0.25">
      <c r="A383"/>
      <c r="B383"/>
      <c r="C383"/>
      <c r="D383"/>
      <c r="E383"/>
      <c r="F383"/>
      <c r="G383"/>
      <c r="H383"/>
    </row>
    <row r="384" spans="1:8" x14ac:dyDescent="0.25">
      <c r="A384"/>
      <c r="B384"/>
      <c r="C384"/>
      <c r="D384"/>
      <c r="E384"/>
      <c r="F384"/>
      <c r="G384"/>
      <c r="H384"/>
    </row>
    <row r="385" spans="1:8" x14ac:dyDescent="0.25">
      <c r="A385"/>
      <c r="B385"/>
      <c r="C385"/>
      <c r="D385"/>
      <c r="E385"/>
      <c r="F385"/>
      <c r="G385"/>
      <c r="H385"/>
    </row>
    <row r="386" spans="1:8" x14ac:dyDescent="0.25">
      <c r="A386"/>
      <c r="B386"/>
      <c r="C386"/>
      <c r="D386"/>
      <c r="E386"/>
      <c r="F386"/>
      <c r="G386"/>
      <c r="H386"/>
    </row>
    <row r="387" spans="1:8" x14ac:dyDescent="0.25">
      <c r="A387"/>
      <c r="B387"/>
      <c r="C387"/>
      <c r="D387"/>
      <c r="E387"/>
      <c r="F387"/>
      <c r="G387"/>
      <c r="H387"/>
    </row>
    <row r="388" spans="1:8" x14ac:dyDescent="0.25">
      <c r="A388"/>
      <c r="B388"/>
      <c r="C388"/>
      <c r="D388"/>
      <c r="E388"/>
      <c r="F388"/>
      <c r="G388"/>
      <c r="H388"/>
    </row>
    <row r="389" spans="1:8" x14ac:dyDescent="0.25">
      <c r="A389"/>
      <c r="B389"/>
      <c r="C389"/>
      <c r="D389"/>
      <c r="E389"/>
      <c r="F389"/>
      <c r="G389"/>
      <c r="H389"/>
    </row>
    <row r="390" spans="1:8" x14ac:dyDescent="0.25">
      <c r="A390"/>
      <c r="B390"/>
      <c r="C390"/>
      <c r="D390"/>
      <c r="E390"/>
      <c r="F390"/>
      <c r="G390"/>
      <c r="H390"/>
    </row>
    <row r="391" spans="1:8" x14ac:dyDescent="0.25">
      <c r="A391"/>
      <c r="B391"/>
      <c r="C391"/>
      <c r="D391"/>
      <c r="E391"/>
      <c r="F391"/>
      <c r="G391"/>
      <c r="H391"/>
    </row>
    <row r="392" spans="1:8" x14ac:dyDescent="0.25">
      <c r="A392"/>
      <c r="B392"/>
      <c r="C392"/>
      <c r="D392"/>
      <c r="E392"/>
      <c r="F392"/>
      <c r="G392"/>
      <c r="H392"/>
    </row>
    <row r="393" spans="1:8" x14ac:dyDescent="0.25">
      <c r="A393"/>
      <c r="B393"/>
      <c r="C393"/>
      <c r="D393"/>
      <c r="E393"/>
      <c r="F393"/>
      <c r="G393"/>
      <c r="H393"/>
    </row>
    <row r="394" spans="1:8" x14ac:dyDescent="0.25">
      <c r="A394"/>
      <c r="B394"/>
      <c r="C394"/>
      <c r="D394"/>
      <c r="E394"/>
      <c r="F394"/>
      <c r="G394"/>
      <c r="H394"/>
    </row>
    <row r="395" spans="1:8" x14ac:dyDescent="0.25">
      <c r="A395"/>
      <c r="B395"/>
      <c r="C395"/>
      <c r="D395"/>
      <c r="E395"/>
      <c r="F395"/>
      <c r="G395"/>
      <c r="H395"/>
    </row>
    <row r="396" spans="1:8" x14ac:dyDescent="0.25">
      <c r="A396"/>
      <c r="B396"/>
      <c r="C396"/>
      <c r="D396"/>
      <c r="E396"/>
      <c r="F396"/>
      <c r="G396"/>
      <c r="H396"/>
    </row>
    <row r="397" spans="1:8" x14ac:dyDescent="0.25">
      <c r="A397"/>
      <c r="B397"/>
      <c r="C397"/>
      <c r="D397"/>
      <c r="E397"/>
      <c r="F397"/>
      <c r="G397"/>
      <c r="H397"/>
    </row>
    <row r="398" spans="1:8" x14ac:dyDescent="0.25">
      <c r="A398"/>
      <c r="B398"/>
      <c r="C398"/>
      <c r="D398"/>
      <c r="E398"/>
      <c r="F398"/>
      <c r="G398"/>
      <c r="H398"/>
    </row>
    <row r="399" spans="1:8" x14ac:dyDescent="0.25">
      <c r="A399"/>
      <c r="B399"/>
      <c r="C399"/>
      <c r="D399"/>
      <c r="E399"/>
      <c r="F399"/>
      <c r="G399"/>
      <c r="H399"/>
    </row>
    <row r="400" spans="1:8" x14ac:dyDescent="0.25">
      <c r="A400"/>
      <c r="B400"/>
      <c r="C400"/>
      <c r="D400"/>
      <c r="E400"/>
      <c r="F400"/>
      <c r="G400"/>
      <c r="H400"/>
    </row>
    <row r="401" spans="1:8" x14ac:dyDescent="0.25">
      <c r="A401"/>
      <c r="B401"/>
      <c r="C401"/>
      <c r="D401"/>
      <c r="E401"/>
      <c r="F401"/>
      <c r="G401"/>
      <c r="H401"/>
    </row>
    <row r="402" spans="1:8" x14ac:dyDescent="0.25">
      <c r="A402"/>
      <c r="B402"/>
      <c r="C402"/>
      <c r="D402"/>
      <c r="E402"/>
      <c r="F402"/>
      <c r="G402"/>
      <c r="H402"/>
    </row>
    <row r="403" spans="1:8" x14ac:dyDescent="0.25">
      <c r="A403"/>
      <c r="B403"/>
      <c r="C403"/>
      <c r="D403"/>
      <c r="E403"/>
      <c r="F403"/>
      <c r="G403"/>
      <c r="H403"/>
    </row>
    <row r="404" spans="1:8" x14ac:dyDescent="0.25">
      <c r="A404"/>
      <c r="B404"/>
      <c r="C404"/>
      <c r="D404"/>
      <c r="E404"/>
      <c r="F404"/>
      <c r="G404"/>
      <c r="H404"/>
    </row>
    <row r="405" spans="1:8" x14ac:dyDescent="0.25">
      <c r="A405"/>
      <c r="B405"/>
      <c r="C405"/>
      <c r="D405"/>
      <c r="E405"/>
      <c r="F405"/>
      <c r="G405"/>
      <c r="H405"/>
    </row>
    <row r="406" spans="1:8" x14ac:dyDescent="0.25">
      <c r="A406"/>
      <c r="B406"/>
      <c r="C406"/>
      <c r="D406"/>
      <c r="E406"/>
      <c r="F406"/>
      <c r="G406"/>
      <c r="H406"/>
    </row>
    <row r="407" spans="1:8" x14ac:dyDescent="0.25">
      <c r="A407"/>
      <c r="B407"/>
      <c r="C407"/>
      <c r="D407"/>
      <c r="E407"/>
      <c r="F407"/>
      <c r="G407"/>
      <c r="H407"/>
    </row>
    <row r="408" spans="1:8" x14ac:dyDescent="0.25">
      <c r="A408"/>
      <c r="B408"/>
      <c r="C408"/>
      <c r="D408"/>
      <c r="E408"/>
      <c r="F408"/>
      <c r="G408"/>
      <c r="H408"/>
    </row>
    <row r="409" spans="1:8" x14ac:dyDescent="0.25">
      <c r="A409"/>
      <c r="B409"/>
      <c r="C409"/>
      <c r="D409"/>
      <c r="E409"/>
      <c r="F409"/>
      <c r="G409"/>
      <c r="H409"/>
    </row>
    <row r="410" spans="1:8" x14ac:dyDescent="0.25">
      <c r="A410"/>
      <c r="B410"/>
      <c r="C410"/>
      <c r="D410"/>
      <c r="E410"/>
      <c r="F410"/>
      <c r="G410"/>
      <c r="H410"/>
    </row>
    <row r="411" spans="1:8" x14ac:dyDescent="0.25">
      <c r="A411"/>
      <c r="B411"/>
      <c r="C411"/>
      <c r="D411"/>
      <c r="E411"/>
      <c r="F411"/>
      <c r="G411"/>
      <c r="H411"/>
    </row>
    <row r="412" spans="1:8" x14ac:dyDescent="0.25">
      <c r="A412"/>
      <c r="B412"/>
      <c r="C412"/>
      <c r="D412"/>
      <c r="E412"/>
      <c r="F412"/>
      <c r="G412"/>
      <c r="H412"/>
    </row>
    <row r="413" spans="1:8" x14ac:dyDescent="0.25">
      <c r="A413"/>
      <c r="B413"/>
      <c r="C413"/>
      <c r="D413"/>
      <c r="E413"/>
      <c r="F413"/>
      <c r="G413"/>
      <c r="H413"/>
    </row>
    <row r="414" spans="1:8" x14ac:dyDescent="0.25">
      <c r="A414"/>
      <c r="B414"/>
      <c r="C414"/>
      <c r="D414"/>
      <c r="E414"/>
      <c r="F414"/>
      <c r="G414"/>
      <c r="H414"/>
    </row>
    <row r="415" spans="1:8" x14ac:dyDescent="0.25">
      <c r="A415"/>
      <c r="B415"/>
      <c r="C415"/>
      <c r="D415"/>
      <c r="E415"/>
      <c r="F415"/>
      <c r="G415"/>
      <c r="H415"/>
    </row>
    <row r="416" spans="1:8" x14ac:dyDescent="0.25">
      <c r="A416"/>
      <c r="B416"/>
      <c r="C416"/>
      <c r="D416"/>
      <c r="E416"/>
      <c r="F416"/>
      <c r="G416"/>
      <c r="H416"/>
    </row>
    <row r="417" spans="1:8" x14ac:dyDescent="0.25">
      <c r="A417"/>
      <c r="B417"/>
      <c r="C417"/>
      <c r="D417"/>
      <c r="E417"/>
      <c r="F417"/>
      <c r="G417"/>
      <c r="H417"/>
    </row>
    <row r="418" spans="1:8" x14ac:dyDescent="0.25">
      <c r="A418"/>
      <c r="B418"/>
      <c r="C418"/>
      <c r="D418"/>
      <c r="E418"/>
      <c r="F418"/>
      <c r="G418"/>
      <c r="H418"/>
    </row>
    <row r="419" spans="1:8" x14ac:dyDescent="0.25">
      <c r="A419"/>
      <c r="B419"/>
      <c r="C419"/>
      <c r="D419"/>
      <c r="E419"/>
      <c r="F419"/>
      <c r="G419"/>
      <c r="H419"/>
    </row>
    <row r="420" spans="1:8" x14ac:dyDescent="0.25">
      <c r="A420"/>
      <c r="B420"/>
      <c r="C420"/>
      <c r="D420"/>
      <c r="E420"/>
      <c r="F420"/>
      <c r="G420"/>
      <c r="H420"/>
    </row>
    <row r="421" spans="1:8" x14ac:dyDescent="0.25">
      <c r="A421"/>
      <c r="B421"/>
      <c r="C421"/>
      <c r="D421"/>
      <c r="E421"/>
      <c r="F421"/>
      <c r="G421"/>
      <c r="H421"/>
    </row>
    <row r="422" spans="1:8" x14ac:dyDescent="0.25">
      <c r="A422"/>
      <c r="B422"/>
      <c r="C422"/>
      <c r="D422"/>
      <c r="E422"/>
      <c r="F422"/>
      <c r="G422"/>
      <c r="H422"/>
    </row>
    <row r="423" spans="1:8" x14ac:dyDescent="0.25">
      <c r="A423"/>
      <c r="B423"/>
      <c r="C423"/>
      <c r="D423"/>
      <c r="E423"/>
      <c r="F423"/>
      <c r="G423"/>
      <c r="H423"/>
    </row>
    <row r="424" spans="1:8" x14ac:dyDescent="0.25">
      <c r="A424"/>
      <c r="B424"/>
      <c r="C424"/>
      <c r="D424"/>
      <c r="E424"/>
      <c r="F424"/>
      <c r="G424"/>
      <c r="H424"/>
    </row>
    <row r="425" spans="1:8" x14ac:dyDescent="0.25">
      <c r="A425"/>
      <c r="B425"/>
      <c r="C425"/>
      <c r="D425"/>
      <c r="E425"/>
      <c r="F425"/>
      <c r="G425"/>
      <c r="H425"/>
    </row>
    <row r="426" spans="1:8" x14ac:dyDescent="0.25">
      <c r="A426"/>
      <c r="B426"/>
      <c r="C426"/>
      <c r="D426"/>
      <c r="E426"/>
      <c r="F426"/>
      <c r="G426"/>
      <c r="H426"/>
    </row>
    <row r="427" spans="1:8" x14ac:dyDescent="0.25">
      <c r="A427"/>
      <c r="B427"/>
      <c r="C427"/>
      <c r="D427"/>
      <c r="E427"/>
      <c r="F427"/>
      <c r="G427"/>
      <c r="H427"/>
    </row>
    <row r="428" spans="1:8" x14ac:dyDescent="0.25">
      <c r="A428"/>
      <c r="B428"/>
      <c r="C428"/>
      <c r="D428"/>
      <c r="E428"/>
      <c r="F428"/>
      <c r="G428"/>
      <c r="H428"/>
    </row>
    <row r="429" spans="1:8" x14ac:dyDescent="0.25">
      <c r="A429"/>
      <c r="B429"/>
      <c r="C429"/>
      <c r="D429"/>
      <c r="E429"/>
      <c r="F429"/>
      <c r="G429"/>
      <c r="H429"/>
    </row>
    <row r="430" spans="1:8" x14ac:dyDescent="0.25">
      <c r="A430"/>
      <c r="B430"/>
      <c r="C430"/>
      <c r="D430"/>
      <c r="E430"/>
      <c r="F430"/>
      <c r="G430"/>
      <c r="H430"/>
    </row>
    <row r="431" spans="1:8" x14ac:dyDescent="0.25">
      <c r="A431"/>
      <c r="B431"/>
      <c r="C431"/>
      <c r="D431"/>
      <c r="E431"/>
      <c r="F431"/>
      <c r="G431"/>
      <c r="H431"/>
    </row>
    <row r="432" spans="1:8" x14ac:dyDescent="0.25">
      <c r="A432"/>
      <c r="B432"/>
      <c r="C432"/>
      <c r="D432"/>
      <c r="E432"/>
      <c r="F432"/>
      <c r="G432"/>
      <c r="H432"/>
    </row>
    <row r="433" spans="1:8" x14ac:dyDescent="0.25">
      <c r="A433"/>
      <c r="B433"/>
      <c r="C433"/>
      <c r="D433"/>
      <c r="E433"/>
      <c r="F433"/>
      <c r="G433"/>
      <c r="H433"/>
    </row>
    <row r="434" spans="1:8" x14ac:dyDescent="0.25">
      <c r="A434"/>
      <c r="B434"/>
      <c r="C434"/>
      <c r="D434"/>
      <c r="E434"/>
      <c r="F434"/>
      <c r="G434"/>
      <c r="H434"/>
    </row>
    <row r="435" spans="1:8" x14ac:dyDescent="0.25">
      <c r="A435"/>
      <c r="B435"/>
      <c r="C435"/>
      <c r="D435"/>
      <c r="E435"/>
      <c r="F435"/>
      <c r="G435"/>
      <c r="H435"/>
    </row>
    <row r="436" spans="1:8" x14ac:dyDescent="0.25">
      <c r="A436"/>
      <c r="B436"/>
      <c r="C436"/>
      <c r="D436"/>
      <c r="E436"/>
      <c r="F436"/>
      <c r="G436"/>
      <c r="H436"/>
    </row>
    <row r="437" spans="1:8" x14ac:dyDescent="0.25">
      <c r="A437"/>
      <c r="B437"/>
      <c r="C437"/>
      <c r="D437"/>
      <c r="E437"/>
      <c r="F437"/>
      <c r="G437"/>
      <c r="H437"/>
    </row>
    <row r="438" spans="1:8" x14ac:dyDescent="0.25">
      <c r="A438"/>
      <c r="B438"/>
      <c r="C438"/>
      <c r="D438"/>
      <c r="E438"/>
      <c r="F438"/>
      <c r="G438"/>
      <c r="H438"/>
    </row>
    <row r="439" spans="1:8" x14ac:dyDescent="0.25">
      <c r="A439"/>
      <c r="B439"/>
      <c r="C439"/>
      <c r="D439"/>
      <c r="E439"/>
      <c r="F439"/>
      <c r="G439"/>
      <c r="H439"/>
    </row>
    <row r="440" spans="1:8" x14ac:dyDescent="0.25">
      <c r="A440"/>
      <c r="B440"/>
      <c r="C440"/>
      <c r="D440"/>
      <c r="E440"/>
      <c r="F440"/>
      <c r="G440"/>
      <c r="H440"/>
    </row>
    <row r="441" spans="1:8" x14ac:dyDescent="0.25">
      <c r="A441"/>
      <c r="B441"/>
      <c r="C441"/>
      <c r="D441"/>
      <c r="E441"/>
      <c r="F441"/>
      <c r="G441"/>
      <c r="H441"/>
    </row>
    <row r="442" spans="1:8" x14ac:dyDescent="0.25">
      <c r="A442"/>
      <c r="B442"/>
      <c r="C442"/>
      <c r="D442"/>
      <c r="E442"/>
      <c r="F442"/>
      <c r="G442"/>
      <c r="H442"/>
    </row>
    <row r="443" spans="1:8" x14ac:dyDescent="0.25">
      <c r="A443"/>
      <c r="B443"/>
      <c r="C443"/>
      <c r="D443"/>
      <c r="E443"/>
      <c r="F443"/>
      <c r="G443"/>
      <c r="H443"/>
    </row>
    <row r="444" spans="1:8" x14ac:dyDescent="0.25">
      <c r="A444"/>
      <c r="B444"/>
      <c r="C444"/>
      <c r="D444"/>
      <c r="E444"/>
      <c r="F444"/>
      <c r="G444"/>
      <c r="H444"/>
    </row>
    <row r="445" spans="1:8" x14ac:dyDescent="0.25">
      <c r="A445"/>
      <c r="B445"/>
      <c r="C445"/>
      <c r="D445"/>
      <c r="E445"/>
      <c r="F445"/>
      <c r="G445"/>
      <c r="H445"/>
    </row>
    <row r="446" spans="1:8" x14ac:dyDescent="0.25">
      <c r="A446"/>
      <c r="B446"/>
      <c r="C446"/>
      <c r="D446"/>
      <c r="E446"/>
      <c r="F446"/>
      <c r="G446"/>
      <c r="H446"/>
    </row>
    <row r="447" spans="1:8" x14ac:dyDescent="0.25">
      <c r="A447"/>
      <c r="B447"/>
      <c r="C447"/>
      <c r="D447"/>
      <c r="E447"/>
      <c r="F447"/>
      <c r="G447"/>
      <c r="H447"/>
    </row>
    <row r="448" spans="1:8" x14ac:dyDescent="0.25">
      <c r="A448"/>
      <c r="B448"/>
      <c r="C448"/>
      <c r="D448"/>
      <c r="E448"/>
      <c r="F448"/>
      <c r="G448"/>
      <c r="H448"/>
    </row>
    <row r="449" spans="1:8" x14ac:dyDescent="0.25">
      <c r="A449"/>
      <c r="B449"/>
      <c r="C449"/>
      <c r="D449"/>
      <c r="E449"/>
      <c r="F449"/>
      <c r="G449"/>
      <c r="H449"/>
    </row>
    <row r="450" spans="1:8" x14ac:dyDescent="0.25">
      <c r="A450"/>
      <c r="B450"/>
      <c r="C450"/>
      <c r="D450"/>
      <c r="E450"/>
      <c r="F450"/>
      <c r="G450"/>
      <c r="H450"/>
    </row>
    <row r="451" spans="1:8" x14ac:dyDescent="0.25">
      <c r="A451"/>
      <c r="B451"/>
      <c r="C451"/>
      <c r="D451"/>
      <c r="E451"/>
      <c r="F451"/>
      <c r="G451"/>
      <c r="H451"/>
    </row>
    <row r="452" spans="1:8" x14ac:dyDescent="0.25">
      <c r="A452"/>
      <c r="B452"/>
      <c r="C452"/>
      <c r="D452"/>
      <c r="E452"/>
      <c r="F452"/>
      <c r="G452"/>
      <c r="H452"/>
    </row>
    <row r="453" spans="1:8" x14ac:dyDescent="0.25">
      <c r="A453"/>
      <c r="B453"/>
      <c r="C453"/>
      <c r="D453"/>
      <c r="E453"/>
      <c r="F453"/>
      <c r="G453"/>
      <c r="H453"/>
    </row>
    <row r="454" spans="1:8" x14ac:dyDescent="0.25">
      <c r="A454"/>
      <c r="B454"/>
      <c r="C454"/>
      <c r="D454"/>
      <c r="E454"/>
      <c r="F454"/>
      <c r="G454"/>
      <c r="H454"/>
    </row>
    <row r="455" spans="1:8" x14ac:dyDescent="0.25">
      <c r="A455"/>
      <c r="B455"/>
      <c r="C455"/>
      <c r="D455"/>
      <c r="E455"/>
      <c r="F455"/>
      <c r="G455"/>
      <c r="H455"/>
    </row>
    <row r="456" spans="1:8" x14ac:dyDescent="0.25">
      <c r="A456"/>
      <c r="B456"/>
      <c r="C456"/>
      <c r="D456"/>
      <c r="E456"/>
      <c r="F456"/>
      <c r="G456"/>
      <c r="H456"/>
    </row>
    <row r="457" spans="1:8" x14ac:dyDescent="0.25">
      <c r="A457"/>
      <c r="B457"/>
      <c r="C457"/>
      <c r="D457"/>
      <c r="E457"/>
      <c r="F457"/>
      <c r="G457"/>
      <c r="H457"/>
    </row>
    <row r="458" spans="1:8" x14ac:dyDescent="0.25">
      <c r="A458"/>
      <c r="B458"/>
      <c r="C458"/>
      <c r="D458"/>
      <c r="E458"/>
      <c r="F458"/>
      <c r="G458"/>
      <c r="H458"/>
    </row>
    <row r="459" spans="1:8" x14ac:dyDescent="0.25">
      <c r="A459"/>
      <c r="B459"/>
      <c r="C459"/>
      <c r="D459"/>
      <c r="E459"/>
      <c r="F459"/>
      <c r="G459"/>
      <c r="H459"/>
    </row>
    <row r="460" spans="1:8" x14ac:dyDescent="0.25">
      <c r="A460"/>
      <c r="B460"/>
      <c r="C460"/>
      <c r="D460"/>
      <c r="E460"/>
      <c r="F460"/>
      <c r="G460"/>
      <c r="H460"/>
    </row>
    <row r="461" spans="1:8" x14ac:dyDescent="0.25">
      <c r="A461"/>
      <c r="B461"/>
      <c r="C461"/>
      <c r="D461"/>
      <c r="E461"/>
      <c r="F461"/>
      <c r="G461"/>
      <c r="H461"/>
    </row>
    <row r="462" spans="1:8" x14ac:dyDescent="0.25">
      <c r="A462"/>
      <c r="B462"/>
      <c r="C462"/>
      <c r="D462"/>
      <c r="E462"/>
      <c r="F462"/>
      <c r="G462"/>
      <c r="H462"/>
    </row>
    <row r="463" spans="1:8" x14ac:dyDescent="0.25">
      <c r="A463"/>
      <c r="B463"/>
      <c r="C463"/>
      <c r="D463"/>
      <c r="E463"/>
      <c r="F463"/>
      <c r="G463"/>
      <c r="H463"/>
    </row>
    <row r="464" spans="1:8" x14ac:dyDescent="0.25">
      <c r="A464"/>
      <c r="B464"/>
      <c r="C464"/>
      <c r="D464"/>
      <c r="E464"/>
      <c r="F464"/>
      <c r="G464"/>
      <c r="H464"/>
    </row>
    <row r="465" spans="1:8" x14ac:dyDescent="0.25">
      <c r="A465"/>
      <c r="B465"/>
      <c r="C465"/>
      <c r="D465"/>
      <c r="E465"/>
      <c r="F465"/>
      <c r="G465"/>
      <c r="H465"/>
    </row>
    <row r="466" spans="1:8" x14ac:dyDescent="0.25">
      <c r="A466"/>
      <c r="B466"/>
      <c r="C466"/>
      <c r="D466"/>
      <c r="E466"/>
      <c r="F466"/>
      <c r="G466"/>
      <c r="H466"/>
    </row>
    <row r="467" spans="1:8" x14ac:dyDescent="0.25">
      <c r="A467"/>
      <c r="B467"/>
      <c r="C467"/>
      <c r="D467"/>
      <c r="E467"/>
      <c r="F467"/>
      <c r="G467"/>
      <c r="H467"/>
    </row>
    <row r="468" spans="1:8" x14ac:dyDescent="0.25">
      <c r="A468"/>
      <c r="B468"/>
      <c r="C468"/>
      <c r="D468"/>
      <c r="E468"/>
      <c r="F468"/>
      <c r="G468"/>
      <c r="H468"/>
    </row>
    <row r="469" spans="1:8" x14ac:dyDescent="0.25">
      <c r="A469"/>
      <c r="B469"/>
      <c r="C469"/>
      <c r="D469"/>
      <c r="E469"/>
      <c r="F469"/>
      <c r="G469"/>
      <c r="H469"/>
    </row>
    <row r="470" spans="1:8" x14ac:dyDescent="0.25">
      <c r="A470"/>
      <c r="B470"/>
      <c r="C470"/>
      <c r="D470"/>
      <c r="E470"/>
      <c r="F470"/>
      <c r="G470"/>
      <c r="H470"/>
    </row>
    <row r="471" spans="1:8" x14ac:dyDescent="0.25">
      <c r="A471"/>
      <c r="B471"/>
      <c r="C471"/>
      <c r="D471"/>
      <c r="E471"/>
      <c r="F471"/>
      <c r="G471"/>
      <c r="H471"/>
    </row>
    <row r="472" spans="1:8" x14ac:dyDescent="0.25">
      <c r="A472"/>
      <c r="B472"/>
      <c r="C472"/>
      <c r="D472"/>
      <c r="E472"/>
      <c r="F472"/>
      <c r="G472"/>
      <c r="H472"/>
    </row>
    <row r="473" spans="1:8" x14ac:dyDescent="0.25">
      <c r="A473"/>
      <c r="B473"/>
      <c r="C473"/>
      <c r="D473"/>
      <c r="E473"/>
      <c r="F473"/>
      <c r="G473"/>
      <c r="H473"/>
    </row>
    <row r="474" spans="1:8" x14ac:dyDescent="0.25">
      <c r="A474"/>
      <c r="B474"/>
      <c r="C474"/>
      <c r="D474"/>
      <c r="E474"/>
      <c r="F474"/>
      <c r="G474"/>
      <c r="H474"/>
    </row>
    <row r="475" spans="1:8" x14ac:dyDescent="0.25">
      <c r="A475"/>
      <c r="B475"/>
      <c r="C475"/>
      <c r="D475"/>
      <c r="E475"/>
      <c r="F475"/>
      <c r="G475"/>
      <c r="H475"/>
    </row>
    <row r="476" spans="1:8" x14ac:dyDescent="0.25">
      <c r="A476"/>
      <c r="B476"/>
      <c r="C476"/>
      <c r="D476"/>
      <c r="E476"/>
      <c r="F476"/>
      <c r="G476"/>
      <c r="H476"/>
    </row>
    <row r="477" spans="1:8" x14ac:dyDescent="0.25">
      <c r="A477"/>
      <c r="B477"/>
      <c r="C477"/>
      <c r="D477"/>
      <c r="E477"/>
      <c r="F477"/>
      <c r="G477"/>
      <c r="H477"/>
    </row>
    <row r="478" spans="1:8" x14ac:dyDescent="0.25">
      <c r="A478"/>
      <c r="B478"/>
      <c r="C478"/>
      <c r="D478"/>
      <c r="E478"/>
      <c r="F478"/>
      <c r="G478"/>
      <c r="H478"/>
    </row>
    <row r="479" spans="1:8" x14ac:dyDescent="0.25">
      <c r="A479"/>
      <c r="B479"/>
      <c r="C479"/>
      <c r="D479"/>
      <c r="E479"/>
      <c r="F479"/>
      <c r="G479"/>
      <c r="H479"/>
    </row>
    <row r="480" spans="1:8" x14ac:dyDescent="0.25">
      <c r="A480"/>
      <c r="B480"/>
      <c r="C480"/>
      <c r="D480"/>
      <c r="E480"/>
      <c r="F480"/>
      <c r="G480"/>
      <c r="H480"/>
    </row>
    <row r="481" spans="1:8" x14ac:dyDescent="0.25">
      <c r="A481"/>
      <c r="B481"/>
      <c r="C481"/>
      <c r="D481"/>
      <c r="E481"/>
      <c r="F481"/>
      <c r="G481"/>
      <c r="H481"/>
    </row>
    <row r="482" spans="1:8" x14ac:dyDescent="0.25">
      <c r="A482"/>
      <c r="B482"/>
      <c r="C482"/>
      <c r="D482"/>
      <c r="E482"/>
      <c r="F482"/>
      <c r="G482"/>
      <c r="H482"/>
    </row>
    <row r="483" spans="1:8" x14ac:dyDescent="0.25">
      <c r="A483"/>
      <c r="B483"/>
      <c r="C483"/>
      <c r="D483"/>
      <c r="E483"/>
      <c r="F483"/>
      <c r="G483"/>
      <c r="H483"/>
    </row>
    <row r="484" spans="1:8" x14ac:dyDescent="0.25">
      <c r="A484"/>
      <c r="B484"/>
      <c r="C484"/>
      <c r="D484"/>
      <c r="E484"/>
      <c r="F484"/>
      <c r="G484"/>
      <c r="H484"/>
    </row>
    <row r="485" spans="1:8" x14ac:dyDescent="0.25">
      <c r="A485"/>
      <c r="B485"/>
      <c r="C485"/>
      <c r="D485"/>
      <c r="E485"/>
      <c r="F485"/>
      <c r="G485"/>
      <c r="H485"/>
    </row>
    <row r="486" spans="1:8" x14ac:dyDescent="0.25">
      <c r="A486"/>
      <c r="B486"/>
      <c r="C486"/>
      <c r="D486"/>
      <c r="E486"/>
      <c r="F486"/>
      <c r="G486"/>
      <c r="H486"/>
    </row>
    <row r="487" spans="1:8" x14ac:dyDescent="0.25">
      <c r="A487"/>
      <c r="B487"/>
      <c r="C487"/>
      <c r="D487"/>
      <c r="E487"/>
      <c r="F487"/>
      <c r="G487"/>
      <c r="H487"/>
    </row>
    <row r="488" spans="1:8" x14ac:dyDescent="0.25">
      <c r="A488"/>
      <c r="B488"/>
      <c r="C488"/>
      <c r="D488"/>
      <c r="E488"/>
      <c r="F488"/>
      <c r="G488"/>
      <c r="H488"/>
    </row>
    <row r="489" spans="1:8" x14ac:dyDescent="0.25">
      <c r="A489"/>
      <c r="B489"/>
      <c r="C489"/>
      <c r="D489"/>
      <c r="E489"/>
      <c r="F489"/>
      <c r="G489"/>
      <c r="H489"/>
    </row>
    <row r="490" spans="1:8" x14ac:dyDescent="0.25">
      <c r="A490"/>
      <c r="B490"/>
      <c r="C490"/>
      <c r="D490"/>
      <c r="E490"/>
      <c r="F490"/>
      <c r="G490"/>
      <c r="H490"/>
    </row>
    <row r="491" spans="1:8" x14ac:dyDescent="0.25">
      <c r="A491"/>
      <c r="B491"/>
      <c r="C491"/>
      <c r="D491"/>
      <c r="E491"/>
      <c r="F491"/>
      <c r="G491"/>
      <c r="H491"/>
    </row>
    <row r="492" spans="1:8" x14ac:dyDescent="0.25">
      <c r="A492"/>
      <c r="B492"/>
      <c r="C492"/>
      <c r="D492"/>
      <c r="E492"/>
      <c r="F492"/>
      <c r="G492"/>
      <c r="H492"/>
    </row>
    <row r="493" spans="1:8" x14ac:dyDescent="0.25">
      <c r="A493"/>
      <c r="B493"/>
      <c r="C493"/>
      <c r="D493"/>
      <c r="E493"/>
      <c r="F493"/>
      <c r="G493"/>
      <c r="H493"/>
    </row>
    <row r="494" spans="1:8" x14ac:dyDescent="0.25">
      <c r="A494"/>
      <c r="B494"/>
      <c r="C494"/>
      <c r="D494"/>
      <c r="E494"/>
      <c r="F494"/>
      <c r="G494"/>
      <c r="H494"/>
    </row>
    <row r="495" spans="1:8" x14ac:dyDescent="0.25">
      <c r="A495"/>
      <c r="B495"/>
      <c r="C495"/>
      <c r="D495"/>
      <c r="E495"/>
      <c r="F495"/>
      <c r="G495"/>
      <c r="H495"/>
    </row>
    <row r="496" spans="1:8" x14ac:dyDescent="0.25">
      <c r="A496"/>
      <c r="B496"/>
      <c r="C496"/>
      <c r="D496"/>
      <c r="E496"/>
      <c r="F496"/>
      <c r="G496"/>
    </row>
    <row r="497" spans="1:7" x14ac:dyDescent="0.25">
      <c r="A497"/>
      <c r="B497"/>
      <c r="C497"/>
      <c r="D497"/>
      <c r="E497"/>
      <c r="F497"/>
      <c r="G497"/>
    </row>
    <row r="498" spans="1:7" x14ac:dyDescent="0.25">
      <c r="A498"/>
      <c r="B498"/>
      <c r="C498"/>
      <c r="D498"/>
      <c r="E498"/>
      <c r="F498"/>
      <c r="G498"/>
    </row>
    <row r="499" spans="1:7" x14ac:dyDescent="0.25">
      <c r="A499"/>
      <c r="B499"/>
      <c r="C499"/>
      <c r="D499"/>
      <c r="E499"/>
      <c r="F499"/>
      <c r="G499"/>
    </row>
    <row r="500" spans="1:7" x14ac:dyDescent="0.25">
      <c r="A500"/>
      <c r="B500"/>
      <c r="C500"/>
      <c r="D500"/>
      <c r="E500"/>
      <c r="F500"/>
      <c r="G500"/>
    </row>
    <row r="501" spans="1:7" x14ac:dyDescent="0.25">
      <c r="A501"/>
      <c r="B501"/>
      <c r="C501"/>
      <c r="D501"/>
      <c r="E501"/>
      <c r="F501"/>
      <c r="G501"/>
    </row>
    <row r="502" spans="1:7" x14ac:dyDescent="0.25">
      <c r="A502"/>
      <c r="B502"/>
      <c r="C502"/>
      <c r="D502"/>
      <c r="E502"/>
      <c r="F502"/>
      <c r="G502"/>
    </row>
    <row r="503" spans="1:7" x14ac:dyDescent="0.25">
      <c r="A503"/>
      <c r="B503"/>
      <c r="C503"/>
      <c r="D503"/>
      <c r="E503"/>
      <c r="F503"/>
      <c r="G503"/>
    </row>
    <row r="504" spans="1:7" x14ac:dyDescent="0.25">
      <c r="A504"/>
      <c r="B504"/>
      <c r="C504"/>
      <c r="D504"/>
      <c r="E504"/>
      <c r="F504"/>
      <c r="G504"/>
    </row>
    <row r="505" spans="1:7" x14ac:dyDescent="0.25">
      <c r="A505"/>
      <c r="B505"/>
      <c r="C505"/>
      <c r="D505"/>
      <c r="E505"/>
      <c r="F505"/>
      <c r="G505"/>
    </row>
    <row r="506" spans="1:7" x14ac:dyDescent="0.25">
      <c r="A506"/>
      <c r="B506"/>
      <c r="C506"/>
      <c r="D506"/>
      <c r="E506"/>
      <c r="F506"/>
      <c r="G506"/>
    </row>
    <row r="507" spans="1:7" x14ac:dyDescent="0.25">
      <c r="A507"/>
      <c r="B507"/>
      <c r="C507"/>
      <c r="D507"/>
      <c r="E507"/>
      <c r="F507"/>
      <c r="G507"/>
    </row>
    <row r="508" spans="1:7" x14ac:dyDescent="0.25">
      <c r="A508"/>
      <c r="B508"/>
      <c r="C508"/>
      <c r="D508"/>
      <c r="E508"/>
      <c r="F508"/>
      <c r="G508"/>
    </row>
    <row r="509" spans="1:7" x14ac:dyDescent="0.25">
      <c r="A509"/>
      <c r="B509"/>
      <c r="C509"/>
      <c r="D509"/>
      <c r="E509"/>
      <c r="F509"/>
      <c r="G509"/>
    </row>
    <row r="510" spans="1:7" x14ac:dyDescent="0.25">
      <c r="A510"/>
      <c r="B510"/>
      <c r="C510"/>
      <c r="D510"/>
      <c r="E510"/>
      <c r="F510"/>
      <c r="G510"/>
    </row>
    <row r="511" spans="1:7" x14ac:dyDescent="0.25">
      <c r="A511"/>
      <c r="B511"/>
      <c r="C511"/>
      <c r="D511"/>
      <c r="E511"/>
      <c r="F511"/>
      <c r="G511"/>
    </row>
    <row r="512" spans="1:7" x14ac:dyDescent="0.25">
      <c r="A512"/>
      <c r="B512"/>
      <c r="C512"/>
      <c r="D512"/>
      <c r="E512"/>
      <c r="F512"/>
      <c r="G512"/>
    </row>
    <row r="513" spans="1:7" x14ac:dyDescent="0.25">
      <c r="A513"/>
      <c r="B513"/>
      <c r="C513"/>
      <c r="D513"/>
      <c r="E513"/>
      <c r="F513"/>
      <c r="G513"/>
    </row>
    <row r="514" spans="1:7" x14ac:dyDescent="0.25">
      <c r="A514"/>
      <c r="B514"/>
      <c r="C514"/>
      <c r="D514"/>
      <c r="E514"/>
      <c r="F514"/>
      <c r="G514"/>
    </row>
    <row r="515" spans="1:7" x14ac:dyDescent="0.25">
      <c r="A515"/>
      <c r="B515"/>
      <c r="C515"/>
      <c r="D515"/>
      <c r="E515"/>
      <c r="F515"/>
      <c r="G515"/>
    </row>
    <row r="516" spans="1:7" x14ac:dyDescent="0.25">
      <c r="A516"/>
      <c r="B516"/>
      <c r="C516"/>
      <c r="D516"/>
      <c r="E516"/>
      <c r="F516"/>
      <c r="G516"/>
    </row>
    <row r="517" spans="1:7" x14ac:dyDescent="0.25">
      <c r="A517"/>
      <c r="B517"/>
      <c r="C517"/>
      <c r="D517"/>
      <c r="E517"/>
      <c r="F517"/>
      <c r="G517"/>
    </row>
    <row r="518" spans="1:7" x14ac:dyDescent="0.25">
      <c r="A518"/>
      <c r="B518"/>
      <c r="C518"/>
      <c r="D518"/>
      <c r="E518"/>
      <c r="F518"/>
      <c r="G518"/>
    </row>
    <row r="519" spans="1:7" x14ac:dyDescent="0.25">
      <c r="A519"/>
      <c r="B519"/>
      <c r="C519"/>
      <c r="D519"/>
      <c r="E519"/>
      <c r="F519"/>
      <c r="G519"/>
    </row>
    <row r="520" spans="1:7" x14ac:dyDescent="0.25">
      <c r="A520"/>
      <c r="B520"/>
      <c r="C520"/>
      <c r="D520"/>
      <c r="E520"/>
      <c r="F520"/>
      <c r="G520"/>
    </row>
    <row r="521" spans="1:7" x14ac:dyDescent="0.25">
      <c r="A521"/>
      <c r="B521"/>
      <c r="C521"/>
      <c r="D521"/>
      <c r="E521"/>
      <c r="F521"/>
      <c r="G521"/>
    </row>
    <row r="522" spans="1:7" x14ac:dyDescent="0.25">
      <c r="A522"/>
      <c r="B522"/>
      <c r="C522"/>
      <c r="D522"/>
      <c r="E522"/>
      <c r="F522"/>
      <c r="G522"/>
    </row>
    <row r="523" spans="1:7" x14ac:dyDescent="0.25">
      <c r="A523"/>
      <c r="B523"/>
      <c r="C523"/>
      <c r="D523"/>
      <c r="E523"/>
      <c r="F523"/>
      <c r="G523"/>
    </row>
    <row r="524" spans="1:7" x14ac:dyDescent="0.25">
      <c r="A524"/>
      <c r="B524"/>
      <c r="C524"/>
      <c r="D524"/>
      <c r="E524"/>
      <c r="F524"/>
      <c r="G524"/>
    </row>
    <row r="525" spans="1:7" x14ac:dyDescent="0.25">
      <c r="A525"/>
      <c r="B525"/>
      <c r="C525"/>
      <c r="D525"/>
      <c r="E525"/>
      <c r="F525"/>
      <c r="G525"/>
    </row>
    <row r="526" spans="1:7" x14ac:dyDescent="0.25">
      <c r="A526"/>
      <c r="B526"/>
      <c r="C526"/>
      <c r="D526"/>
      <c r="E526"/>
      <c r="F526"/>
      <c r="G526"/>
    </row>
    <row r="527" spans="1:7" x14ac:dyDescent="0.25">
      <c r="A527"/>
      <c r="B527"/>
      <c r="C527"/>
      <c r="D527"/>
      <c r="E527"/>
      <c r="F527"/>
      <c r="G527"/>
    </row>
    <row r="528" spans="1:7" x14ac:dyDescent="0.25">
      <c r="A528"/>
      <c r="B528"/>
      <c r="C528"/>
      <c r="D528"/>
      <c r="E528"/>
      <c r="F528"/>
      <c r="G528"/>
    </row>
    <row r="529" spans="1:7" x14ac:dyDescent="0.25">
      <c r="A529"/>
      <c r="B529"/>
      <c r="C529"/>
      <c r="D529"/>
      <c r="E529"/>
      <c r="F529"/>
      <c r="G529"/>
    </row>
    <row r="530" spans="1:7" x14ac:dyDescent="0.25">
      <c r="A530"/>
      <c r="B530"/>
      <c r="C530"/>
      <c r="D530"/>
      <c r="E530"/>
      <c r="F530"/>
      <c r="G530"/>
    </row>
    <row r="531" spans="1:7" x14ac:dyDescent="0.25">
      <c r="A531"/>
      <c r="B531"/>
      <c r="C531"/>
      <c r="D531"/>
      <c r="E531"/>
      <c r="F531"/>
      <c r="G531"/>
    </row>
    <row r="532" spans="1:7" x14ac:dyDescent="0.25">
      <c r="A532"/>
      <c r="B532"/>
      <c r="C532"/>
      <c r="D532"/>
      <c r="E532"/>
      <c r="F532"/>
      <c r="G532"/>
    </row>
    <row r="533" spans="1:7" x14ac:dyDescent="0.25">
      <c r="A533"/>
      <c r="B533"/>
      <c r="C533"/>
      <c r="D533"/>
      <c r="E533"/>
      <c r="F533"/>
      <c r="G533"/>
    </row>
    <row r="534" spans="1:7" x14ac:dyDescent="0.25">
      <c r="A534"/>
      <c r="B534"/>
      <c r="C534"/>
      <c r="D534"/>
      <c r="E534"/>
      <c r="F534"/>
      <c r="G534"/>
    </row>
    <row r="535" spans="1:7" x14ac:dyDescent="0.25">
      <c r="A535"/>
      <c r="B535"/>
      <c r="C535"/>
      <c r="D535"/>
      <c r="E535"/>
      <c r="F535"/>
      <c r="G535"/>
    </row>
    <row r="536" spans="1:7" x14ac:dyDescent="0.25">
      <c r="A536"/>
      <c r="B536"/>
      <c r="C536"/>
      <c r="D536"/>
      <c r="E536"/>
      <c r="F536"/>
      <c r="G536"/>
    </row>
    <row r="537" spans="1:7" x14ac:dyDescent="0.25">
      <c r="A537"/>
      <c r="B537"/>
      <c r="C537"/>
      <c r="D537"/>
      <c r="E537"/>
      <c r="F537"/>
      <c r="G537"/>
    </row>
    <row r="538" spans="1:7" x14ac:dyDescent="0.25">
      <c r="A538"/>
      <c r="B538"/>
      <c r="C538"/>
      <c r="D538"/>
      <c r="E538"/>
      <c r="F538"/>
      <c r="G538"/>
    </row>
    <row r="539" spans="1:7" x14ac:dyDescent="0.25">
      <c r="A539"/>
      <c r="B539"/>
      <c r="C539"/>
      <c r="D539"/>
      <c r="E539"/>
      <c r="F539"/>
      <c r="G539"/>
    </row>
    <row r="540" spans="1:7" x14ac:dyDescent="0.25">
      <c r="A540"/>
      <c r="B540"/>
      <c r="C540"/>
      <c r="D540"/>
      <c r="E540"/>
      <c r="F540"/>
      <c r="G540"/>
    </row>
    <row r="541" spans="1:7" x14ac:dyDescent="0.25">
      <c r="A541"/>
      <c r="B541"/>
      <c r="C541"/>
      <c r="D541"/>
      <c r="E541"/>
      <c r="F541"/>
      <c r="G541"/>
    </row>
    <row r="542" spans="1:7" x14ac:dyDescent="0.25">
      <c r="A542"/>
      <c r="B542"/>
      <c r="C542"/>
      <c r="D542"/>
      <c r="E542"/>
      <c r="F542"/>
      <c r="G542"/>
    </row>
    <row r="543" spans="1:7" x14ac:dyDescent="0.25">
      <c r="A543"/>
      <c r="B543"/>
      <c r="C543"/>
      <c r="D543"/>
      <c r="E543"/>
      <c r="F543"/>
      <c r="G543"/>
    </row>
    <row r="544" spans="1:7" x14ac:dyDescent="0.25">
      <c r="A544"/>
      <c r="B544"/>
      <c r="C544"/>
      <c r="D544"/>
      <c r="E544"/>
      <c r="F544"/>
      <c r="G544"/>
    </row>
    <row r="545" spans="1:7" x14ac:dyDescent="0.25">
      <c r="A545"/>
      <c r="B545"/>
      <c r="C545"/>
      <c r="D545"/>
      <c r="E545"/>
      <c r="F545"/>
      <c r="G545"/>
    </row>
    <row r="546" spans="1:7" x14ac:dyDescent="0.25">
      <c r="A546"/>
      <c r="B546"/>
      <c r="C546"/>
      <c r="D546"/>
      <c r="E546"/>
      <c r="F546"/>
      <c r="G546"/>
    </row>
    <row r="547" spans="1:7" x14ac:dyDescent="0.25">
      <c r="A547"/>
      <c r="B547"/>
      <c r="C547"/>
      <c r="D547"/>
      <c r="E547"/>
      <c r="F547"/>
      <c r="G547"/>
    </row>
    <row r="548" spans="1:7" x14ac:dyDescent="0.25">
      <c r="A548"/>
      <c r="B548"/>
      <c r="C548"/>
      <c r="D548"/>
      <c r="E548"/>
      <c r="F548"/>
      <c r="G548"/>
    </row>
    <row r="549" spans="1:7" x14ac:dyDescent="0.25">
      <c r="A549"/>
      <c r="B549"/>
      <c r="C549"/>
      <c r="D549"/>
      <c r="E549"/>
      <c r="F549"/>
      <c r="G549"/>
    </row>
    <row r="550" spans="1:7" x14ac:dyDescent="0.25">
      <c r="A550"/>
      <c r="B550"/>
      <c r="C550"/>
      <c r="D550"/>
      <c r="E550"/>
      <c r="F550"/>
      <c r="G550"/>
    </row>
    <row r="551" spans="1:7" x14ac:dyDescent="0.25">
      <c r="A551"/>
      <c r="B551"/>
      <c r="C551"/>
      <c r="D551"/>
      <c r="E551"/>
      <c r="F551"/>
      <c r="G551"/>
    </row>
    <row r="552" spans="1:7" x14ac:dyDescent="0.25">
      <c r="A552"/>
      <c r="B552"/>
      <c r="C552"/>
      <c r="D552"/>
      <c r="E552"/>
      <c r="F552"/>
      <c r="G552"/>
    </row>
    <row r="553" spans="1:7" x14ac:dyDescent="0.25">
      <c r="A553"/>
      <c r="B553"/>
      <c r="C553"/>
      <c r="D553"/>
      <c r="E553"/>
      <c r="F553"/>
      <c r="G553"/>
    </row>
    <row r="554" spans="1:7" x14ac:dyDescent="0.25">
      <c r="A554"/>
      <c r="B554"/>
      <c r="C554"/>
      <c r="D554"/>
      <c r="E554"/>
      <c r="F554"/>
      <c r="G554"/>
    </row>
    <row r="555" spans="1:7" x14ac:dyDescent="0.25">
      <c r="A555"/>
      <c r="B555"/>
      <c r="C555"/>
      <c r="D555"/>
      <c r="E555"/>
      <c r="F555"/>
      <c r="G555"/>
    </row>
    <row r="556" spans="1:7" x14ac:dyDescent="0.25">
      <c r="A556"/>
      <c r="B556"/>
      <c r="C556"/>
      <c r="D556"/>
      <c r="E556"/>
      <c r="F556"/>
      <c r="G556"/>
    </row>
    <row r="557" spans="1:7" x14ac:dyDescent="0.25">
      <c r="A557"/>
    </row>
    <row r="558" spans="1:7" x14ac:dyDescent="0.25">
      <c r="A558"/>
    </row>
    <row r="559" spans="1:7" x14ac:dyDescent="0.25">
      <c r="A559"/>
    </row>
    <row r="560" spans="1:7"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sheetData>
  <phoneticPr fontId="0" type="noConversion"/>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I639"/>
  <sheetViews>
    <sheetView workbookViewId="0">
      <selection activeCell="A9" sqref="A9"/>
    </sheetView>
  </sheetViews>
  <sheetFormatPr defaultRowHeight="15.75" x14ac:dyDescent="0.25"/>
  <cols>
    <col min="1" max="1" width="14.44140625" style="3" customWidth="1"/>
    <col min="2" max="2" width="14.109375" style="3" customWidth="1"/>
    <col min="3" max="5" width="10.5546875" style="3" customWidth="1"/>
    <col min="6" max="6" width="13.88671875" style="3" customWidth="1"/>
    <col min="7" max="8" width="11.77734375" style="3" customWidth="1"/>
    <col min="9" max="9" width="15.109375" style="3" customWidth="1"/>
    <col min="10" max="12" width="11.77734375" style="3" customWidth="1"/>
    <col min="13" max="13" width="15.109375" style="3" customWidth="1"/>
    <col min="14" max="16" width="11.77734375" style="3" customWidth="1"/>
    <col min="17" max="17" width="15.109375" style="3" customWidth="1"/>
    <col min="18" max="20" width="11.77734375" style="3" customWidth="1"/>
    <col min="21" max="21" width="15.109375" style="3" customWidth="1"/>
    <col min="22" max="24" width="11.77734375" style="3" customWidth="1"/>
    <col min="25" max="25" width="15.109375" style="3" customWidth="1"/>
    <col min="26" max="28" width="11.77734375" style="3" customWidth="1"/>
    <col min="29" max="29" width="15.109375" style="3" customWidth="1"/>
    <col min="30" max="32" width="11.77734375" style="3" customWidth="1"/>
    <col min="33" max="33" width="15.109375" style="3" customWidth="1"/>
    <col min="34" max="36" width="11.77734375" style="3" customWidth="1"/>
    <col min="37" max="37" width="15.109375" style="3" customWidth="1"/>
    <col min="38" max="40" width="11.77734375" style="3" customWidth="1"/>
    <col min="41" max="41" width="15.109375" style="3" customWidth="1"/>
    <col min="42" max="44" width="11.77734375" style="3" customWidth="1"/>
    <col min="45" max="45" width="15.109375" style="3" customWidth="1"/>
    <col min="46" max="48" width="11.77734375" style="3" customWidth="1"/>
    <col min="49" max="49" width="15.109375" style="3" customWidth="1"/>
    <col min="50" max="52" width="11.77734375" style="3" customWidth="1"/>
    <col min="53" max="53" width="15.109375" style="3" customWidth="1"/>
    <col min="54" max="56" width="11.77734375" style="3" customWidth="1"/>
    <col min="57" max="57" width="15.109375" style="3" customWidth="1"/>
    <col min="58" max="60" width="11.77734375" style="3" customWidth="1"/>
    <col min="61" max="61" width="15.109375" style="3" customWidth="1"/>
    <col min="62" max="64" width="11.77734375" style="3" customWidth="1"/>
    <col min="65" max="65" width="15.109375" style="3" customWidth="1"/>
    <col min="66" max="68" width="11.77734375" style="3" customWidth="1"/>
    <col min="69" max="69" width="15.109375" style="3" customWidth="1"/>
    <col min="70" max="72" width="11.77734375" style="3" customWidth="1"/>
    <col min="73" max="73" width="15.109375" style="3" customWidth="1"/>
    <col min="74" max="76" width="11.77734375" style="3" customWidth="1"/>
    <col min="77" max="77" width="15.109375" style="3" customWidth="1"/>
    <col min="78" max="80" width="11.77734375" style="3" customWidth="1"/>
    <col min="81" max="81" width="15.109375" style="3" customWidth="1"/>
    <col min="82" max="84" width="11.77734375" style="3" customWidth="1"/>
    <col min="85" max="85" width="15.109375" style="3" customWidth="1"/>
    <col min="86" max="88" width="11.77734375" style="3" customWidth="1"/>
    <col min="89" max="89" width="15.109375" style="3" customWidth="1"/>
    <col min="90" max="92" width="11.77734375" style="3" customWidth="1"/>
    <col min="93" max="93" width="15.109375" style="3" customWidth="1"/>
    <col min="94" max="96" width="11.77734375" style="3" customWidth="1"/>
    <col min="97" max="97" width="15.109375" style="3" customWidth="1"/>
    <col min="98" max="100" width="11.77734375" style="3" customWidth="1"/>
    <col min="101" max="101" width="15.109375" style="3" customWidth="1"/>
    <col min="102" max="104" width="11.77734375" style="3" customWidth="1"/>
    <col min="105" max="105" width="15.109375" style="3" customWidth="1"/>
    <col min="106" max="108" width="11.77734375" style="3" customWidth="1"/>
    <col min="109" max="109" width="15.109375" style="3" customWidth="1"/>
    <col min="110" max="112" width="11.77734375" style="3" customWidth="1"/>
    <col min="113" max="113" width="15.109375" style="3" customWidth="1"/>
    <col min="114" max="116" width="8.6640625" style="3" customWidth="1"/>
    <col min="117" max="117" width="5.77734375" style="3" customWidth="1"/>
    <col min="118" max="120" width="8.6640625" style="3" customWidth="1"/>
    <col min="121" max="121" width="5.77734375" style="3" customWidth="1"/>
    <col min="122" max="122" width="7.6640625" style="3" customWidth="1"/>
    <col min="123" max="124" width="8.6640625" style="3" customWidth="1"/>
    <col min="125" max="125" width="5.77734375" style="3" customWidth="1"/>
    <col min="126" max="128" width="8.6640625" style="3" customWidth="1"/>
    <col min="129" max="129" width="5.77734375" style="3" customWidth="1"/>
    <col min="130" max="132" width="8.6640625" style="3" customWidth="1"/>
    <col min="133" max="133" width="5.77734375" style="3" customWidth="1"/>
    <col min="134" max="136" width="8.6640625" style="3" customWidth="1"/>
    <col min="137" max="137" width="5.77734375" style="3" customWidth="1"/>
    <col min="138" max="140" width="8.6640625" style="3" customWidth="1"/>
    <col min="141" max="141" width="5.77734375" style="3" customWidth="1"/>
    <col min="142" max="144" width="8.6640625" style="3" customWidth="1"/>
    <col min="145" max="145" width="5.77734375" style="3" customWidth="1"/>
    <col min="146" max="148" width="8.6640625" style="3" customWidth="1"/>
    <col min="149" max="149" width="5.77734375" style="3" customWidth="1"/>
    <col min="150" max="152" width="8.6640625" style="3" customWidth="1"/>
    <col min="153" max="153" width="5.77734375" style="3" customWidth="1"/>
    <col min="154" max="156" width="8.6640625" style="3" customWidth="1"/>
    <col min="157" max="157" width="5.77734375" style="3" customWidth="1"/>
    <col min="158" max="159" width="8.6640625" style="3" customWidth="1"/>
    <col min="160" max="160" width="5.77734375" style="3" customWidth="1"/>
    <col min="161" max="161" width="8.6640625" style="3" customWidth="1"/>
    <col min="162" max="162" width="5.77734375" style="3" customWidth="1"/>
    <col min="163" max="164" width="8.6640625" style="3" customWidth="1"/>
    <col min="165" max="165" width="5.77734375" style="3" customWidth="1"/>
    <col min="166" max="168" width="8.6640625" style="3" customWidth="1"/>
    <col min="169" max="169" width="5.77734375" style="3" customWidth="1"/>
    <col min="170" max="172" width="8.6640625" style="3" customWidth="1"/>
    <col min="173" max="173" width="5.77734375" style="3" customWidth="1"/>
    <col min="174" max="176" width="8.6640625" style="3" customWidth="1"/>
    <col min="177" max="177" width="5.77734375" style="3" customWidth="1"/>
    <col min="178" max="180" width="8.6640625" style="3" customWidth="1"/>
    <col min="181" max="181" width="5.77734375" style="3" customWidth="1"/>
    <col min="182" max="184" width="8.6640625" style="3" customWidth="1"/>
    <col min="185" max="185" width="5.77734375" style="3" customWidth="1"/>
    <col min="186" max="188" width="8.6640625" style="3" customWidth="1"/>
    <col min="189" max="189" width="5.77734375" style="3" customWidth="1"/>
    <col min="190" max="191" width="8.6640625" style="3" customWidth="1"/>
    <col min="192" max="192" width="5.77734375" style="3" customWidth="1"/>
    <col min="193" max="195" width="8.6640625" style="3" customWidth="1"/>
    <col min="196" max="196" width="5.77734375" style="3" customWidth="1"/>
    <col min="197" max="199" width="8.6640625" style="3" customWidth="1"/>
    <col min="200" max="200" width="5.77734375" style="3" customWidth="1"/>
    <col min="201" max="203" width="8.6640625" style="3" customWidth="1"/>
    <col min="204" max="204" width="5.77734375" style="3" customWidth="1"/>
    <col min="205" max="207" width="8.6640625" style="3" customWidth="1"/>
    <col min="208" max="208" width="5.77734375" style="3" customWidth="1"/>
    <col min="209" max="211" width="8.6640625" style="3" customWidth="1"/>
    <col min="212" max="212" width="5.77734375" style="3" customWidth="1"/>
    <col min="213" max="215" width="8.6640625" style="3" customWidth="1"/>
    <col min="216" max="216" width="5.77734375" style="3" customWidth="1"/>
    <col min="217" max="219" width="8.6640625" style="3" customWidth="1"/>
    <col min="220" max="220" width="8.5546875" style="3" customWidth="1"/>
    <col min="221" max="223" width="11.44140625" style="3" bestFit="1" customWidth="1"/>
    <col min="224" max="224" width="10.88671875" style="3" bestFit="1" customWidth="1"/>
    <col min="225" max="16384" width="8.88671875" style="3"/>
  </cols>
  <sheetData>
    <row r="1" spans="1:113" x14ac:dyDescent="0.25">
      <c r="A1"/>
      <c r="B1"/>
    </row>
    <row r="2" spans="1:113" x14ac:dyDescent="0.25">
      <c r="A2" s="179" t="s">
        <v>11</v>
      </c>
      <c r="B2" s="180" t="s">
        <v>192</v>
      </c>
    </row>
    <row r="3" spans="1:113" x14ac:dyDescent="0.25">
      <c r="A3" s="179" t="s">
        <v>163</v>
      </c>
      <c r="B3" s="180" t="s">
        <v>167</v>
      </c>
    </row>
    <row r="4" spans="1:113" x14ac:dyDescent="0.25">
      <c r="A4" s="179" t="s">
        <v>25</v>
      </c>
      <c r="B4" s="180" t="s">
        <v>151</v>
      </c>
    </row>
    <row r="5" spans="1:113" x14ac:dyDescent="0.25">
      <c r="A5" s="179" t="s">
        <v>158</v>
      </c>
      <c r="B5" s="180" t="s">
        <v>151</v>
      </c>
    </row>
    <row r="6" spans="1:113" x14ac:dyDescent="0.25">
      <c r="A6"/>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row>
    <row r="7" spans="1:113" x14ac:dyDescent="0.25">
      <c r="A7" s="180"/>
      <c r="B7" s="179" t="s">
        <v>153</v>
      </c>
      <c r="C7" s="180"/>
      <c r="D7" s="180"/>
      <c r="E7" s="180"/>
      <c r="F7" s="180"/>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row>
    <row r="8" spans="1:113" x14ac:dyDescent="0.25">
      <c r="A8" s="179" t="s">
        <v>150</v>
      </c>
      <c r="B8" s="180" t="s">
        <v>248</v>
      </c>
      <c r="C8" s="180" t="s">
        <v>249</v>
      </c>
      <c r="D8" s="180" t="s">
        <v>250</v>
      </c>
      <c r="E8" s="180" t="s">
        <v>251</v>
      </c>
      <c r="F8" s="180" t="s">
        <v>252</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row>
    <row r="9" spans="1:113" x14ac:dyDescent="0.25">
      <c r="A9" s="181" t="s">
        <v>168</v>
      </c>
      <c r="B9" s="182">
        <v>16</v>
      </c>
      <c r="C9" s="182">
        <v>14</v>
      </c>
      <c r="D9" s="182">
        <v>14</v>
      </c>
      <c r="E9" s="182">
        <v>12</v>
      </c>
      <c r="F9" s="182">
        <v>56</v>
      </c>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row>
    <row r="10" spans="1:113" x14ac:dyDescent="0.25">
      <c r="A10" s="181" t="s">
        <v>172</v>
      </c>
      <c r="B10" s="182">
        <v>152</v>
      </c>
      <c r="C10" s="182">
        <v>104</v>
      </c>
      <c r="D10" s="182">
        <v>144</v>
      </c>
      <c r="E10" s="182">
        <v>98</v>
      </c>
      <c r="F10" s="182">
        <v>498</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row>
    <row r="11" spans="1:113" x14ac:dyDescent="0.25">
      <c r="A11" s="181" t="s">
        <v>61</v>
      </c>
      <c r="B11" s="182">
        <v>100</v>
      </c>
      <c r="C11" s="182">
        <v>110</v>
      </c>
      <c r="D11" s="182">
        <v>90</v>
      </c>
      <c r="E11" s="182">
        <v>80</v>
      </c>
      <c r="F11" s="182">
        <v>380</v>
      </c>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row>
    <row r="12" spans="1:113" x14ac:dyDescent="0.25">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row>
    <row r="13" spans="1:113" x14ac:dyDescent="0.25">
      <c r="A13"/>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row>
    <row r="14" spans="1:113" x14ac:dyDescent="0.25">
      <c r="A14"/>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113" x14ac:dyDescent="0.25">
      <c r="A15"/>
      <c r="B15"/>
      <c r="C15"/>
      <c r="D15"/>
      <c r="E15"/>
      <c r="F15"/>
    </row>
    <row r="16" spans="1:113" x14ac:dyDescent="0.25">
      <c r="A16"/>
      <c r="B16"/>
      <c r="C16"/>
      <c r="D16"/>
      <c r="E16"/>
      <c r="F16"/>
    </row>
    <row r="17" spans="1:6" x14ac:dyDescent="0.25">
      <c r="A17"/>
      <c r="B17"/>
      <c r="C17"/>
      <c r="D17"/>
      <c r="E17"/>
      <c r="F17"/>
    </row>
    <row r="18" spans="1:6" x14ac:dyDescent="0.25">
      <c r="A18"/>
      <c r="B18"/>
      <c r="C18"/>
      <c r="D18"/>
      <c r="E18"/>
      <c r="F18"/>
    </row>
    <row r="19" spans="1:6" x14ac:dyDescent="0.25">
      <c r="A19"/>
      <c r="B19"/>
      <c r="C19"/>
      <c r="D19"/>
      <c r="E19"/>
      <c r="F19"/>
    </row>
    <row r="20" spans="1:6" x14ac:dyDescent="0.25">
      <c r="A20"/>
      <c r="B20"/>
      <c r="C20"/>
      <c r="D20"/>
      <c r="E20"/>
      <c r="F20"/>
    </row>
    <row r="21" spans="1:6" x14ac:dyDescent="0.25">
      <c r="A21"/>
      <c r="B21"/>
      <c r="C21"/>
      <c r="D21"/>
      <c r="E21"/>
      <c r="F21"/>
    </row>
    <row r="22" spans="1:6" x14ac:dyDescent="0.25">
      <c r="A22"/>
      <c r="B22"/>
      <c r="C22"/>
      <c r="D22"/>
      <c r="E22"/>
      <c r="F22"/>
    </row>
    <row r="23" spans="1:6" x14ac:dyDescent="0.25">
      <c r="A23"/>
      <c r="B23"/>
      <c r="C23"/>
      <c r="D23"/>
      <c r="E23"/>
      <c r="F23"/>
    </row>
    <row r="24" spans="1:6" x14ac:dyDescent="0.25">
      <c r="A24"/>
      <c r="B24"/>
      <c r="C24"/>
      <c r="D24"/>
      <c r="E24"/>
      <c r="F24"/>
    </row>
    <row r="25" spans="1:6" x14ac:dyDescent="0.25">
      <c r="A25"/>
      <c r="B25"/>
      <c r="C25"/>
      <c r="D25"/>
      <c r="E25"/>
      <c r="F25"/>
    </row>
    <row r="26" spans="1:6" x14ac:dyDescent="0.25">
      <c r="A26"/>
      <c r="B26"/>
      <c r="C26"/>
      <c r="D26"/>
      <c r="E26"/>
      <c r="F26"/>
    </row>
    <row r="27" spans="1:6" x14ac:dyDescent="0.25">
      <c r="A27"/>
      <c r="B27"/>
      <c r="C27"/>
      <c r="D27"/>
      <c r="E27"/>
      <c r="F27"/>
    </row>
    <row r="28" spans="1:6" x14ac:dyDescent="0.25">
      <c r="A28"/>
      <c r="B28"/>
      <c r="C28"/>
      <c r="D28"/>
      <c r="E28"/>
      <c r="F28"/>
    </row>
    <row r="29" spans="1:6" x14ac:dyDescent="0.25">
      <c r="A29"/>
      <c r="B29"/>
      <c r="C29"/>
      <c r="D29"/>
      <c r="E29"/>
      <c r="F29"/>
    </row>
    <row r="30" spans="1:6" x14ac:dyDescent="0.25">
      <c r="A30"/>
      <c r="B30"/>
      <c r="C30"/>
      <c r="D30"/>
      <c r="E30"/>
      <c r="F30"/>
    </row>
    <row r="31" spans="1:6" x14ac:dyDescent="0.25">
      <c r="A31"/>
      <c r="B31"/>
      <c r="C31"/>
      <c r="D31"/>
      <c r="E31"/>
      <c r="F31"/>
    </row>
    <row r="32" spans="1:6" x14ac:dyDescent="0.25">
      <c r="A32"/>
      <c r="B32"/>
      <c r="C32"/>
      <c r="D32"/>
      <c r="E32"/>
      <c r="F32"/>
    </row>
    <row r="33" spans="1:6" x14ac:dyDescent="0.25">
      <c r="A33"/>
      <c r="B33"/>
      <c r="C33"/>
      <c r="D33"/>
      <c r="E33"/>
      <c r="F33"/>
    </row>
    <row r="34" spans="1:6" x14ac:dyDescent="0.25">
      <c r="A34"/>
      <c r="B34"/>
      <c r="C34"/>
      <c r="D34"/>
      <c r="E34"/>
      <c r="F34"/>
    </row>
    <row r="35" spans="1:6" x14ac:dyDescent="0.25">
      <c r="A35"/>
      <c r="B35"/>
      <c r="C35"/>
      <c r="D35"/>
      <c r="E35"/>
      <c r="F35"/>
    </row>
    <row r="36" spans="1:6" x14ac:dyDescent="0.25">
      <c r="A36"/>
      <c r="B36"/>
      <c r="C36"/>
      <c r="D36"/>
      <c r="E36"/>
      <c r="F36"/>
    </row>
    <row r="37" spans="1:6" x14ac:dyDescent="0.25">
      <c r="A37"/>
      <c r="B37"/>
      <c r="C37"/>
      <c r="D37"/>
      <c r="E37"/>
      <c r="F37"/>
    </row>
    <row r="38" spans="1:6" x14ac:dyDescent="0.25">
      <c r="A38"/>
      <c r="B38"/>
      <c r="C38"/>
      <c r="D38"/>
      <c r="E38"/>
      <c r="F38"/>
    </row>
    <row r="39" spans="1:6" x14ac:dyDescent="0.25">
      <c r="A39"/>
      <c r="B39"/>
      <c r="C39"/>
      <c r="D39"/>
      <c r="E39"/>
      <c r="F39"/>
    </row>
    <row r="40" spans="1:6" x14ac:dyDescent="0.25">
      <c r="A40"/>
      <c r="B40"/>
      <c r="C40"/>
      <c r="D40"/>
      <c r="E40"/>
      <c r="F40"/>
    </row>
    <row r="41" spans="1:6" x14ac:dyDescent="0.25">
      <c r="A41"/>
      <c r="B41"/>
      <c r="C41"/>
      <c r="D41"/>
      <c r="E41"/>
      <c r="F41"/>
    </row>
    <row r="42" spans="1:6" x14ac:dyDescent="0.25">
      <c r="A42"/>
      <c r="B42"/>
      <c r="C42"/>
      <c r="D42"/>
      <c r="E42"/>
      <c r="F42"/>
    </row>
    <row r="43" spans="1:6" x14ac:dyDescent="0.25">
      <c r="A43"/>
      <c r="B43"/>
      <c r="C43"/>
      <c r="D43"/>
      <c r="E43"/>
      <c r="F43"/>
    </row>
    <row r="44" spans="1:6" x14ac:dyDescent="0.25">
      <c r="A44"/>
      <c r="B44"/>
      <c r="C44"/>
      <c r="D44"/>
      <c r="E44"/>
      <c r="F44"/>
    </row>
    <row r="45" spans="1:6" x14ac:dyDescent="0.25">
      <c r="A45"/>
      <c r="B45"/>
      <c r="C45"/>
      <c r="D45"/>
      <c r="E45"/>
      <c r="F45"/>
    </row>
    <row r="46" spans="1:6" x14ac:dyDescent="0.25">
      <c r="A46"/>
      <c r="B46"/>
      <c r="C46"/>
      <c r="D46"/>
      <c r="E46"/>
      <c r="F46"/>
    </row>
    <row r="47" spans="1:6" x14ac:dyDescent="0.25">
      <c r="A47"/>
      <c r="B47"/>
      <c r="C47"/>
      <c r="D47"/>
      <c r="E47"/>
      <c r="F47"/>
    </row>
    <row r="48" spans="1:6" x14ac:dyDescent="0.25">
      <c r="A48"/>
      <c r="B48"/>
      <c r="C48"/>
      <c r="D48"/>
      <c r="E48"/>
      <c r="F48"/>
    </row>
    <row r="49" spans="1:6" x14ac:dyDescent="0.25">
      <c r="A49"/>
      <c r="B49"/>
      <c r="C49"/>
      <c r="D49"/>
      <c r="E49"/>
      <c r="F49"/>
    </row>
    <row r="50" spans="1:6" x14ac:dyDescent="0.25">
      <c r="A50"/>
      <c r="B50"/>
      <c r="C50"/>
      <c r="D50"/>
      <c r="E50"/>
      <c r="F50"/>
    </row>
    <row r="51" spans="1:6" x14ac:dyDescent="0.25">
      <c r="A51"/>
      <c r="B51"/>
      <c r="C51"/>
      <c r="D51"/>
      <c r="E51"/>
      <c r="F51"/>
    </row>
    <row r="52" spans="1:6" x14ac:dyDescent="0.25">
      <c r="A52"/>
      <c r="B52"/>
      <c r="C52"/>
      <c r="D52"/>
      <c r="E52"/>
      <c r="F52"/>
    </row>
    <row r="53" spans="1:6" x14ac:dyDescent="0.25">
      <c r="A53"/>
      <c r="B53"/>
      <c r="C53"/>
      <c r="D53"/>
      <c r="E53"/>
      <c r="F53"/>
    </row>
    <row r="54" spans="1:6" x14ac:dyDescent="0.25">
      <c r="A54"/>
      <c r="B54"/>
      <c r="C54"/>
      <c r="D54"/>
      <c r="E54"/>
      <c r="F54"/>
    </row>
    <row r="55" spans="1:6" x14ac:dyDescent="0.25">
      <c r="A55"/>
      <c r="B55"/>
      <c r="C55"/>
      <c r="D55"/>
      <c r="E55"/>
      <c r="F55"/>
    </row>
    <row r="56" spans="1:6" x14ac:dyDescent="0.25">
      <c r="A56"/>
      <c r="B56"/>
      <c r="C56"/>
      <c r="D56"/>
      <c r="E56"/>
      <c r="F56"/>
    </row>
    <row r="57" spans="1:6" x14ac:dyDescent="0.25">
      <c r="A57"/>
      <c r="B57"/>
      <c r="C57"/>
      <c r="D57"/>
      <c r="E57"/>
      <c r="F57"/>
    </row>
    <row r="58" spans="1:6" x14ac:dyDescent="0.25">
      <c r="A58"/>
      <c r="B58"/>
      <c r="C58"/>
      <c r="D58"/>
      <c r="E58"/>
      <c r="F58"/>
    </row>
    <row r="59" spans="1:6" x14ac:dyDescent="0.25">
      <c r="A59"/>
      <c r="B59"/>
      <c r="C59"/>
      <c r="D59"/>
      <c r="E59"/>
      <c r="F59"/>
    </row>
    <row r="60" spans="1:6" x14ac:dyDescent="0.25">
      <c r="A60"/>
      <c r="B60"/>
      <c r="C60"/>
      <c r="D60"/>
      <c r="E60"/>
      <c r="F60"/>
    </row>
    <row r="61" spans="1:6" x14ac:dyDescent="0.25">
      <c r="A61"/>
      <c r="B61"/>
      <c r="C61"/>
      <c r="D61"/>
      <c r="E61"/>
      <c r="F61"/>
    </row>
    <row r="62" spans="1:6" x14ac:dyDescent="0.25">
      <c r="A62"/>
      <c r="B62"/>
      <c r="C62"/>
      <c r="D62"/>
      <c r="E62"/>
      <c r="F62"/>
    </row>
    <row r="63" spans="1:6" x14ac:dyDescent="0.25">
      <c r="A63"/>
      <c r="B63"/>
      <c r="C63"/>
      <c r="D63"/>
      <c r="E63"/>
      <c r="F63"/>
    </row>
    <row r="64" spans="1:6" x14ac:dyDescent="0.25">
      <c r="A64"/>
      <c r="B64"/>
      <c r="C64"/>
      <c r="D64"/>
      <c r="E64"/>
      <c r="F64"/>
    </row>
    <row r="65" spans="1:6" x14ac:dyDescent="0.25">
      <c r="A65"/>
      <c r="B65"/>
      <c r="C65"/>
      <c r="D65"/>
      <c r="E65"/>
      <c r="F65"/>
    </row>
    <row r="66" spans="1:6" x14ac:dyDescent="0.25">
      <c r="A66"/>
      <c r="B66"/>
      <c r="C66"/>
      <c r="D66"/>
      <c r="E66"/>
      <c r="F66"/>
    </row>
    <row r="67" spans="1:6" x14ac:dyDescent="0.25">
      <c r="A67"/>
      <c r="B67"/>
      <c r="C67"/>
      <c r="D67"/>
      <c r="E67"/>
      <c r="F67"/>
    </row>
    <row r="68" spans="1:6" x14ac:dyDescent="0.25">
      <c r="A68"/>
      <c r="B68"/>
      <c r="C68"/>
      <c r="D68"/>
      <c r="E68"/>
      <c r="F68"/>
    </row>
    <row r="69" spans="1:6" x14ac:dyDescent="0.25">
      <c r="A69"/>
      <c r="B69"/>
      <c r="C69"/>
      <c r="D69"/>
      <c r="E69"/>
      <c r="F69"/>
    </row>
    <row r="70" spans="1:6" x14ac:dyDescent="0.25">
      <c r="A70"/>
      <c r="B70"/>
      <c r="C70"/>
      <c r="D70"/>
      <c r="E70"/>
      <c r="F70"/>
    </row>
    <row r="71" spans="1:6" x14ac:dyDescent="0.25">
      <c r="A71"/>
      <c r="B71"/>
      <c r="C71"/>
      <c r="D71"/>
      <c r="E71"/>
      <c r="F71"/>
    </row>
    <row r="72" spans="1:6" x14ac:dyDescent="0.25">
      <c r="A72"/>
      <c r="B72"/>
      <c r="C72"/>
      <c r="D72"/>
      <c r="E72"/>
      <c r="F72"/>
    </row>
    <row r="73" spans="1:6" x14ac:dyDescent="0.25">
      <c r="A73"/>
      <c r="B73"/>
      <c r="C73"/>
      <c r="D73"/>
      <c r="E73"/>
      <c r="F73"/>
    </row>
    <row r="74" spans="1:6" x14ac:dyDescent="0.25">
      <c r="A74"/>
      <c r="B74"/>
      <c r="C74"/>
      <c r="D74"/>
      <c r="E74"/>
      <c r="F74"/>
    </row>
    <row r="75" spans="1:6" x14ac:dyDescent="0.25">
      <c r="A75"/>
      <c r="B75"/>
      <c r="C75"/>
      <c r="D75"/>
      <c r="E75"/>
      <c r="F75"/>
    </row>
    <row r="76" spans="1:6" x14ac:dyDescent="0.25">
      <c r="A76"/>
      <c r="B76"/>
      <c r="C76"/>
      <c r="D76"/>
      <c r="E76"/>
      <c r="F76"/>
    </row>
    <row r="77" spans="1:6" x14ac:dyDescent="0.25">
      <c r="A77"/>
      <c r="B77"/>
      <c r="C77"/>
      <c r="D77"/>
      <c r="E77"/>
      <c r="F77"/>
    </row>
    <row r="78" spans="1:6" x14ac:dyDescent="0.25">
      <c r="A78"/>
      <c r="B78"/>
      <c r="C78"/>
      <c r="D78"/>
      <c r="E78"/>
      <c r="F78"/>
    </row>
    <row r="79" spans="1:6" x14ac:dyDescent="0.25">
      <c r="A79"/>
      <c r="B79"/>
      <c r="C79"/>
      <c r="D79"/>
      <c r="E79"/>
      <c r="F79"/>
    </row>
    <row r="80" spans="1:6" x14ac:dyDescent="0.25">
      <c r="A80"/>
      <c r="B80"/>
      <c r="C80"/>
      <c r="D80"/>
      <c r="E80"/>
      <c r="F80"/>
    </row>
    <row r="81" spans="1:6" x14ac:dyDescent="0.25">
      <c r="A81"/>
      <c r="B81"/>
      <c r="C81"/>
      <c r="D81"/>
      <c r="E81"/>
      <c r="F81"/>
    </row>
    <row r="82" spans="1:6" x14ac:dyDescent="0.25">
      <c r="A82"/>
      <c r="B82"/>
      <c r="C82"/>
      <c r="D82"/>
      <c r="E82"/>
      <c r="F82"/>
    </row>
    <row r="83" spans="1:6" x14ac:dyDescent="0.25">
      <c r="A83"/>
      <c r="B83"/>
      <c r="C83"/>
      <c r="D83"/>
      <c r="E83"/>
      <c r="F83"/>
    </row>
    <row r="84" spans="1:6" x14ac:dyDescent="0.25">
      <c r="A84"/>
      <c r="B84"/>
      <c r="C84"/>
      <c r="D84"/>
      <c r="E84"/>
      <c r="F84"/>
    </row>
    <row r="85" spans="1:6" x14ac:dyDescent="0.25">
      <c r="A85"/>
      <c r="B85"/>
      <c r="C85"/>
      <c r="D85"/>
      <c r="E85"/>
      <c r="F85"/>
    </row>
    <row r="86" spans="1:6" x14ac:dyDescent="0.25">
      <c r="A86"/>
      <c r="B86"/>
      <c r="C86"/>
      <c r="D86"/>
      <c r="E86"/>
      <c r="F86"/>
    </row>
    <row r="87" spans="1:6" x14ac:dyDescent="0.25">
      <c r="A87"/>
      <c r="B87"/>
      <c r="C87"/>
      <c r="D87"/>
      <c r="E87"/>
      <c r="F87"/>
    </row>
    <row r="88" spans="1:6" x14ac:dyDescent="0.25">
      <c r="A88"/>
      <c r="B88"/>
      <c r="C88"/>
      <c r="D88"/>
      <c r="E88"/>
      <c r="F88"/>
    </row>
    <row r="89" spans="1:6" x14ac:dyDescent="0.25">
      <c r="A89"/>
      <c r="B89"/>
      <c r="C89"/>
      <c r="D89"/>
      <c r="E89"/>
      <c r="F89"/>
    </row>
    <row r="90" spans="1:6" x14ac:dyDescent="0.25">
      <c r="A90"/>
      <c r="B90"/>
      <c r="C90"/>
      <c r="D90"/>
      <c r="E90"/>
      <c r="F90"/>
    </row>
    <row r="91" spans="1:6" x14ac:dyDescent="0.25">
      <c r="A91"/>
      <c r="B91"/>
      <c r="C91"/>
      <c r="D91"/>
      <c r="E91"/>
      <c r="F91"/>
    </row>
    <row r="92" spans="1:6" x14ac:dyDescent="0.25">
      <c r="A92"/>
      <c r="B92"/>
      <c r="C92"/>
      <c r="D92"/>
      <c r="E92"/>
      <c r="F92"/>
    </row>
    <row r="93" spans="1:6" x14ac:dyDescent="0.25">
      <c r="A93"/>
      <c r="B93"/>
      <c r="C93"/>
      <c r="D93"/>
      <c r="E93"/>
      <c r="F93"/>
    </row>
    <row r="94" spans="1:6" x14ac:dyDescent="0.25">
      <c r="A94"/>
      <c r="B94"/>
      <c r="C94"/>
      <c r="D94"/>
      <c r="E94"/>
      <c r="F94"/>
    </row>
    <row r="95" spans="1:6" x14ac:dyDescent="0.25">
      <c r="A95"/>
      <c r="B95"/>
      <c r="C95"/>
      <c r="D95"/>
      <c r="E95"/>
      <c r="F95"/>
    </row>
    <row r="96" spans="1:6" x14ac:dyDescent="0.25">
      <c r="A96"/>
      <c r="B96"/>
      <c r="C96"/>
      <c r="D96"/>
      <c r="E96"/>
      <c r="F96"/>
    </row>
    <row r="97" spans="1:6" x14ac:dyDescent="0.25">
      <c r="A97"/>
      <c r="B97"/>
      <c r="C97"/>
      <c r="D97"/>
      <c r="E97"/>
      <c r="F97"/>
    </row>
    <row r="98" spans="1:6" x14ac:dyDescent="0.25">
      <c r="A98"/>
      <c r="B98"/>
      <c r="C98"/>
      <c r="D98"/>
      <c r="E98"/>
      <c r="F98"/>
    </row>
    <row r="99" spans="1:6" x14ac:dyDescent="0.25">
      <c r="A99"/>
      <c r="B99"/>
      <c r="C99"/>
      <c r="D99"/>
      <c r="E99"/>
      <c r="F99"/>
    </row>
    <row r="100" spans="1:6" x14ac:dyDescent="0.25">
      <c r="A100"/>
      <c r="B100"/>
      <c r="C100"/>
      <c r="D100"/>
      <c r="E100"/>
      <c r="F100"/>
    </row>
    <row r="101" spans="1:6" x14ac:dyDescent="0.25">
      <c r="A101"/>
      <c r="B101"/>
      <c r="C101"/>
      <c r="D101"/>
      <c r="E101"/>
      <c r="F101"/>
    </row>
    <row r="102" spans="1:6" x14ac:dyDescent="0.25">
      <c r="A102"/>
      <c r="B102"/>
      <c r="C102"/>
      <c r="D102"/>
      <c r="E102"/>
      <c r="F102"/>
    </row>
    <row r="103" spans="1:6" x14ac:dyDescent="0.25">
      <c r="A103"/>
      <c r="B103"/>
      <c r="C103"/>
      <c r="D103"/>
      <c r="E103"/>
      <c r="F103"/>
    </row>
    <row r="104" spans="1:6" x14ac:dyDescent="0.25">
      <c r="A104"/>
      <c r="B104"/>
      <c r="C104"/>
      <c r="D104"/>
      <c r="E104"/>
      <c r="F104"/>
    </row>
    <row r="105" spans="1:6" x14ac:dyDescent="0.25">
      <c r="A105"/>
      <c r="B105"/>
      <c r="C105"/>
      <c r="D105"/>
      <c r="E105"/>
      <c r="F105"/>
    </row>
    <row r="106" spans="1:6" x14ac:dyDescent="0.25">
      <c r="A106"/>
      <c r="B106"/>
      <c r="C106"/>
      <c r="D106"/>
      <c r="E106"/>
      <c r="F106"/>
    </row>
    <row r="107" spans="1:6" x14ac:dyDescent="0.25">
      <c r="A107"/>
      <c r="B107"/>
      <c r="C107"/>
      <c r="D107"/>
      <c r="E107"/>
      <c r="F107"/>
    </row>
    <row r="108" spans="1:6" x14ac:dyDescent="0.25">
      <c r="A108"/>
      <c r="B108"/>
      <c r="C108"/>
      <c r="D108"/>
      <c r="E108"/>
      <c r="F108"/>
    </row>
    <row r="109" spans="1:6" x14ac:dyDescent="0.25">
      <c r="A109"/>
      <c r="B109"/>
      <c r="C109"/>
      <c r="D109"/>
      <c r="E109"/>
      <c r="F109"/>
    </row>
    <row r="110" spans="1:6" x14ac:dyDescent="0.25">
      <c r="A110"/>
      <c r="B110"/>
      <c r="C110"/>
      <c r="D110"/>
      <c r="E110"/>
      <c r="F110"/>
    </row>
    <row r="111" spans="1:6" x14ac:dyDescent="0.25">
      <c r="A111"/>
      <c r="B111"/>
      <c r="C111"/>
      <c r="D111"/>
      <c r="E111"/>
      <c r="F111"/>
    </row>
    <row r="112" spans="1:6" x14ac:dyDescent="0.25">
      <c r="A112"/>
      <c r="B112"/>
      <c r="C112"/>
      <c r="D112"/>
      <c r="E112"/>
      <c r="F112"/>
    </row>
    <row r="113" spans="1:6" x14ac:dyDescent="0.25">
      <c r="A113"/>
      <c r="B113"/>
      <c r="C113"/>
      <c r="D113"/>
      <c r="E113"/>
      <c r="F113"/>
    </row>
    <row r="114" spans="1:6" x14ac:dyDescent="0.25">
      <c r="A114"/>
      <c r="B114"/>
      <c r="C114"/>
      <c r="D114"/>
      <c r="E114"/>
      <c r="F114"/>
    </row>
    <row r="115" spans="1:6" x14ac:dyDescent="0.25">
      <c r="A115"/>
      <c r="B115"/>
      <c r="C115"/>
      <c r="D115"/>
      <c r="E115"/>
      <c r="F115"/>
    </row>
    <row r="116" spans="1:6" x14ac:dyDescent="0.25">
      <c r="A116"/>
      <c r="B116"/>
      <c r="C116"/>
      <c r="D116"/>
      <c r="E116"/>
      <c r="F116"/>
    </row>
    <row r="117" spans="1:6" x14ac:dyDescent="0.25">
      <c r="A117"/>
      <c r="B117"/>
      <c r="C117"/>
      <c r="D117"/>
      <c r="E117"/>
      <c r="F117"/>
    </row>
    <row r="118" spans="1:6" x14ac:dyDescent="0.25">
      <c r="A118"/>
      <c r="B118"/>
      <c r="C118"/>
      <c r="D118"/>
      <c r="E118"/>
      <c r="F118"/>
    </row>
    <row r="119" spans="1:6" x14ac:dyDescent="0.25">
      <c r="A119"/>
      <c r="B119"/>
      <c r="C119"/>
      <c r="D119"/>
      <c r="E119"/>
      <c r="F119"/>
    </row>
    <row r="120" spans="1:6" x14ac:dyDescent="0.25">
      <c r="A120"/>
      <c r="B120"/>
      <c r="C120"/>
      <c r="D120"/>
      <c r="E120"/>
      <c r="F120"/>
    </row>
    <row r="121" spans="1:6" x14ac:dyDescent="0.25">
      <c r="A121"/>
      <c r="B121"/>
      <c r="C121"/>
      <c r="D121"/>
      <c r="E121"/>
      <c r="F121"/>
    </row>
    <row r="122" spans="1:6" x14ac:dyDescent="0.25">
      <c r="A122"/>
      <c r="B122"/>
      <c r="C122"/>
      <c r="D122"/>
      <c r="E122"/>
      <c r="F122"/>
    </row>
    <row r="123" spans="1:6" x14ac:dyDescent="0.25">
      <c r="A123"/>
      <c r="B123"/>
      <c r="C123"/>
      <c r="D123"/>
      <c r="E123"/>
      <c r="F123"/>
    </row>
    <row r="124" spans="1:6" x14ac:dyDescent="0.25">
      <c r="A124"/>
      <c r="B124"/>
      <c r="C124"/>
      <c r="D124"/>
      <c r="E124"/>
      <c r="F124"/>
    </row>
    <row r="125" spans="1:6" x14ac:dyDescent="0.25">
      <c r="A125"/>
      <c r="B125"/>
      <c r="C125"/>
      <c r="D125"/>
      <c r="E125"/>
      <c r="F125"/>
    </row>
    <row r="126" spans="1:6" x14ac:dyDescent="0.25">
      <c r="A126"/>
      <c r="B126"/>
      <c r="C126"/>
      <c r="D126"/>
      <c r="E126"/>
      <c r="F126"/>
    </row>
    <row r="127" spans="1:6" x14ac:dyDescent="0.25">
      <c r="A127"/>
      <c r="B127"/>
      <c r="C127"/>
      <c r="D127"/>
      <c r="E127"/>
      <c r="F127"/>
    </row>
    <row r="128" spans="1:6" x14ac:dyDescent="0.25">
      <c r="A128"/>
      <c r="B128"/>
      <c r="C128"/>
      <c r="D128"/>
      <c r="E128"/>
      <c r="F128"/>
    </row>
    <row r="129" spans="1:6" x14ac:dyDescent="0.25">
      <c r="A129"/>
      <c r="B129"/>
      <c r="C129"/>
      <c r="D129"/>
      <c r="E129"/>
      <c r="F129"/>
    </row>
    <row r="130" spans="1:6" x14ac:dyDescent="0.25">
      <c r="A130"/>
      <c r="B130"/>
      <c r="C130"/>
      <c r="D130"/>
      <c r="E130"/>
      <c r="F130"/>
    </row>
    <row r="131" spans="1:6" x14ac:dyDescent="0.25">
      <c r="A131"/>
      <c r="B131"/>
      <c r="C131"/>
      <c r="D131"/>
      <c r="E131"/>
      <c r="F131"/>
    </row>
    <row r="132" spans="1:6" x14ac:dyDescent="0.25">
      <c r="A132"/>
      <c r="B132"/>
      <c r="C132"/>
      <c r="D132"/>
      <c r="E132"/>
      <c r="F132"/>
    </row>
    <row r="133" spans="1:6" x14ac:dyDescent="0.25">
      <c r="A133"/>
      <c r="B133"/>
      <c r="C133"/>
      <c r="D133"/>
      <c r="E133"/>
      <c r="F133"/>
    </row>
    <row r="134" spans="1:6" x14ac:dyDescent="0.25">
      <c r="A134"/>
      <c r="B134"/>
      <c r="C134"/>
      <c r="D134"/>
      <c r="E134"/>
      <c r="F134"/>
    </row>
    <row r="135" spans="1:6" x14ac:dyDescent="0.25">
      <c r="A135"/>
      <c r="B135"/>
      <c r="C135"/>
      <c r="D135"/>
      <c r="E135"/>
      <c r="F135"/>
    </row>
    <row r="136" spans="1:6" x14ac:dyDescent="0.25">
      <c r="A136"/>
      <c r="B136"/>
      <c r="C136"/>
      <c r="D136"/>
      <c r="E136"/>
      <c r="F136"/>
    </row>
    <row r="137" spans="1:6" x14ac:dyDescent="0.25">
      <c r="A137"/>
      <c r="B137"/>
      <c r="C137"/>
      <c r="D137"/>
      <c r="E137"/>
      <c r="F137"/>
    </row>
    <row r="138" spans="1:6" x14ac:dyDescent="0.25">
      <c r="A138"/>
      <c r="B138"/>
      <c r="C138"/>
      <c r="D138"/>
      <c r="E138"/>
      <c r="F138"/>
    </row>
    <row r="139" spans="1:6" x14ac:dyDescent="0.25">
      <c r="A139"/>
      <c r="B139"/>
      <c r="C139"/>
      <c r="D139"/>
      <c r="E139"/>
      <c r="F139"/>
    </row>
    <row r="140" spans="1:6" x14ac:dyDescent="0.25">
      <c r="A140"/>
      <c r="B140"/>
      <c r="C140"/>
      <c r="D140"/>
      <c r="E140"/>
      <c r="F140"/>
    </row>
    <row r="141" spans="1:6" x14ac:dyDescent="0.25">
      <c r="A141"/>
      <c r="B141"/>
      <c r="C141"/>
      <c r="D141"/>
      <c r="E141"/>
      <c r="F141"/>
    </row>
    <row r="142" spans="1:6" x14ac:dyDescent="0.25">
      <c r="A142"/>
      <c r="B142"/>
      <c r="C142"/>
      <c r="D142"/>
      <c r="E142"/>
      <c r="F142"/>
    </row>
    <row r="143" spans="1:6" x14ac:dyDescent="0.25">
      <c r="A143"/>
      <c r="B143"/>
      <c r="C143"/>
      <c r="D143"/>
      <c r="E143"/>
      <c r="F143"/>
    </row>
    <row r="144" spans="1:6" x14ac:dyDescent="0.25">
      <c r="A144"/>
      <c r="B144"/>
      <c r="C144"/>
      <c r="D144"/>
      <c r="E144"/>
      <c r="F144"/>
    </row>
    <row r="145" spans="1:6" x14ac:dyDescent="0.25">
      <c r="A145"/>
      <c r="B145"/>
      <c r="C145"/>
      <c r="D145"/>
      <c r="E145"/>
      <c r="F145"/>
    </row>
    <row r="146" spans="1:6" x14ac:dyDescent="0.25">
      <c r="A146"/>
      <c r="B146"/>
      <c r="C146"/>
      <c r="D146"/>
      <c r="E146"/>
      <c r="F146"/>
    </row>
    <row r="147" spans="1:6" x14ac:dyDescent="0.25">
      <c r="A147"/>
      <c r="B147"/>
      <c r="C147"/>
      <c r="D147"/>
      <c r="E147"/>
      <c r="F147"/>
    </row>
    <row r="148" spans="1:6" x14ac:dyDescent="0.25">
      <c r="A148"/>
      <c r="B148"/>
      <c r="C148"/>
      <c r="D148"/>
      <c r="E148"/>
      <c r="F148"/>
    </row>
    <row r="149" spans="1:6" x14ac:dyDescent="0.25">
      <c r="A149"/>
      <c r="B149"/>
      <c r="C149"/>
      <c r="D149"/>
      <c r="E149"/>
      <c r="F149"/>
    </row>
    <row r="150" spans="1:6" x14ac:dyDescent="0.25">
      <c r="A150"/>
      <c r="B150"/>
      <c r="C150"/>
      <c r="D150"/>
      <c r="E150"/>
      <c r="F150"/>
    </row>
    <row r="151" spans="1:6" x14ac:dyDescent="0.25">
      <c r="A151"/>
      <c r="B151"/>
      <c r="C151"/>
      <c r="D151"/>
      <c r="E151"/>
      <c r="F151"/>
    </row>
    <row r="152" spans="1:6" x14ac:dyDescent="0.25">
      <c r="A152"/>
      <c r="B152"/>
      <c r="C152"/>
      <c r="D152"/>
      <c r="E152"/>
      <c r="F152"/>
    </row>
    <row r="153" spans="1:6" x14ac:dyDescent="0.25">
      <c r="A153"/>
      <c r="B153"/>
      <c r="C153"/>
      <c r="D153"/>
      <c r="E153"/>
      <c r="F153"/>
    </row>
    <row r="154" spans="1:6" x14ac:dyDescent="0.25">
      <c r="A154"/>
      <c r="B154"/>
      <c r="C154"/>
      <c r="D154"/>
      <c r="E154"/>
      <c r="F154"/>
    </row>
    <row r="155" spans="1:6" x14ac:dyDescent="0.25">
      <c r="A155"/>
      <c r="B155"/>
      <c r="C155"/>
      <c r="D155"/>
      <c r="E155"/>
      <c r="F155"/>
    </row>
    <row r="156" spans="1:6" x14ac:dyDescent="0.25">
      <c r="A156"/>
      <c r="B156"/>
      <c r="C156"/>
      <c r="D156"/>
      <c r="E156"/>
      <c r="F156"/>
    </row>
    <row r="157" spans="1:6" x14ac:dyDescent="0.25">
      <c r="A157"/>
      <c r="B157"/>
      <c r="C157"/>
      <c r="D157"/>
      <c r="E157"/>
      <c r="F157"/>
    </row>
    <row r="158" spans="1:6" x14ac:dyDescent="0.25">
      <c r="A158"/>
      <c r="B158"/>
      <c r="C158"/>
      <c r="D158"/>
      <c r="E158"/>
      <c r="F158"/>
    </row>
    <row r="159" spans="1:6" x14ac:dyDescent="0.25">
      <c r="A159"/>
      <c r="B159"/>
      <c r="C159"/>
      <c r="D159"/>
      <c r="E159"/>
      <c r="F159"/>
    </row>
    <row r="160" spans="1:6" x14ac:dyDescent="0.25">
      <c r="A160"/>
      <c r="B160"/>
      <c r="C160"/>
      <c r="D160"/>
      <c r="E160"/>
      <c r="F160"/>
    </row>
    <row r="161" spans="1:6" x14ac:dyDescent="0.25">
      <c r="A161"/>
      <c r="B161"/>
      <c r="C161"/>
      <c r="D161"/>
      <c r="E161"/>
      <c r="F161"/>
    </row>
    <row r="162" spans="1:6" x14ac:dyDescent="0.25">
      <c r="A162"/>
      <c r="B162"/>
      <c r="C162"/>
      <c r="D162"/>
      <c r="E162"/>
      <c r="F162"/>
    </row>
    <row r="163" spans="1:6" x14ac:dyDescent="0.25">
      <c r="A163"/>
      <c r="B163"/>
      <c r="C163"/>
      <c r="D163"/>
      <c r="E163"/>
      <c r="F163"/>
    </row>
    <row r="164" spans="1:6" x14ac:dyDescent="0.25">
      <c r="A164"/>
      <c r="B164"/>
      <c r="C164"/>
      <c r="D164"/>
      <c r="E164"/>
      <c r="F164"/>
    </row>
    <row r="165" spans="1:6" x14ac:dyDescent="0.25">
      <c r="A165"/>
      <c r="B165"/>
      <c r="C165"/>
      <c r="D165"/>
      <c r="E165"/>
      <c r="F165"/>
    </row>
    <row r="166" spans="1:6" x14ac:dyDescent="0.25">
      <c r="A166"/>
      <c r="B166"/>
      <c r="C166"/>
      <c r="D166"/>
      <c r="E166"/>
      <c r="F166"/>
    </row>
    <row r="167" spans="1:6" x14ac:dyDescent="0.25">
      <c r="A167"/>
      <c r="B167"/>
      <c r="C167"/>
      <c r="D167"/>
      <c r="E167"/>
      <c r="F167"/>
    </row>
    <row r="168" spans="1:6" x14ac:dyDescent="0.25">
      <c r="A168"/>
      <c r="B168"/>
      <c r="C168"/>
      <c r="D168"/>
      <c r="E168"/>
      <c r="F168"/>
    </row>
    <row r="169" spans="1:6" x14ac:dyDescent="0.25">
      <c r="A169"/>
      <c r="B169"/>
      <c r="C169"/>
      <c r="D169"/>
      <c r="E169"/>
      <c r="F169"/>
    </row>
    <row r="170" spans="1:6" x14ac:dyDescent="0.25">
      <c r="A170"/>
      <c r="B170"/>
      <c r="C170"/>
      <c r="D170"/>
      <c r="E170"/>
      <c r="F170"/>
    </row>
    <row r="171" spans="1:6" x14ac:dyDescent="0.25">
      <c r="A171"/>
      <c r="B171"/>
      <c r="C171"/>
      <c r="D171"/>
      <c r="E171"/>
      <c r="F171"/>
    </row>
    <row r="172" spans="1:6" x14ac:dyDescent="0.25">
      <c r="A172"/>
      <c r="B172"/>
      <c r="C172"/>
      <c r="D172"/>
      <c r="E172"/>
      <c r="F172"/>
    </row>
    <row r="173" spans="1:6" x14ac:dyDescent="0.25">
      <c r="A173"/>
      <c r="B173"/>
      <c r="C173"/>
      <c r="D173"/>
      <c r="E173"/>
      <c r="F173"/>
    </row>
    <row r="174" spans="1:6" x14ac:dyDescent="0.25">
      <c r="A174"/>
      <c r="B174"/>
      <c r="C174"/>
      <c r="D174"/>
      <c r="E174"/>
      <c r="F174"/>
    </row>
    <row r="175" spans="1:6" x14ac:dyDescent="0.25">
      <c r="A175"/>
      <c r="B175"/>
      <c r="C175"/>
      <c r="D175"/>
      <c r="E175"/>
      <c r="F175"/>
    </row>
    <row r="176" spans="1:6" x14ac:dyDescent="0.25">
      <c r="A176"/>
      <c r="B176"/>
      <c r="C176"/>
      <c r="D176"/>
      <c r="E176"/>
      <c r="F176"/>
    </row>
    <row r="177" spans="1:6" x14ac:dyDescent="0.25">
      <c r="A177"/>
      <c r="B177"/>
      <c r="C177"/>
      <c r="D177"/>
      <c r="E177"/>
      <c r="F177"/>
    </row>
    <row r="178" spans="1:6" x14ac:dyDescent="0.25">
      <c r="A178"/>
      <c r="B178"/>
      <c r="C178"/>
      <c r="D178"/>
      <c r="E178"/>
      <c r="F178"/>
    </row>
    <row r="179" spans="1:6" x14ac:dyDescent="0.25">
      <c r="A179"/>
      <c r="B179"/>
      <c r="C179"/>
      <c r="D179"/>
      <c r="E179"/>
      <c r="F179"/>
    </row>
    <row r="180" spans="1:6" x14ac:dyDescent="0.25">
      <c r="A180"/>
      <c r="B180"/>
      <c r="C180"/>
      <c r="D180"/>
      <c r="E180"/>
      <c r="F180"/>
    </row>
    <row r="181" spans="1:6" x14ac:dyDescent="0.25">
      <c r="A181"/>
      <c r="B181"/>
      <c r="C181"/>
      <c r="D181"/>
      <c r="E181"/>
      <c r="F181"/>
    </row>
    <row r="182" spans="1:6" x14ac:dyDescent="0.25">
      <c r="A182"/>
      <c r="B182"/>
      <c r="C182"/>
      <c r="D182"/>
      <c r="E182"/>
      <c r="F182"/>
    </row>
    <row r="183" spans="1:6" x14ac:dyDescent="0.25">
      <c r="A183"/>
      <c r="B183"/>
      <c r="C183"/>
      <c r="D183"/>
      <c r="E183"/>
      <c r="F183"/>
    </row>
    <row r="184" spans="1:6" x14ac:dyDescent="0.25">
      <c r="A184"/>
      <c r="B184"/>
      <c r="C184"/>
      <c r="D184"/>
      <c r="E184"/>
      <c r="F184"/>
    </row>
    <row r="185" spans="1:6" x14ac:dyDescent="0.25">
      <c r="A185"/>
      <c r="B185"/>
      <c r="C185"/>
      <c r="D185"/>
      <c r="E185"/>
      <c r="F185"/>
    </row>
    <row r="186" spans="1:6" x14ac:dyDescent="0.25">
      <c r="A186"/>
      <c r="B186"/>
      <c r="C186"/>
      <c r="D186"/>
      <c r="E186"/>
      <c r="F186"/>
    </row>
    <row r="187" spans="1:6" x14ac:dyDescent="0.25">
      <c r="A187"/>
      <c r="B187"/>
      <c r="C187"/>
      <c r="D187"/>
      <c r="E187"/>
      <c r="F187"/>
    </row>
    <row r="188" spans="1:6" x14ac:dyDescent="0.25">
      <c r="A188"/>
      <c r="B188"/>
      <c r="C188"/>
      <c r="D188"/>
      <c r="E188"/>
      <c r="F188"/>
    </row>
    <row r="189" spans="1:6" x14ac:dyDescent="0.25">
      <c r="A189"/>
      <c r="B189"/>
      <c r="C189"/>
      <c r="D189"/>
      <c r="E189"/>
      <c r="F189"/>
    </row>
    <row r="190" spans="1:6" x14ac:dyDescent="0.25">
      <c r="A190"/>
      <c r="B190"/>
      <c r="C190"/>
      <c r="D190"/>
      <c r="E190"/>
      <c r="F190"/>
    </row>
    <row r="191" spans="1:6" x14ac:dyDescent="0.25">
      <c r="A191"/>
      <c r="B191"/>
      <c r="C191"/>
      <c r="D191"/>
      <c r="E191"/>
      <c r="F191"/>
    </row>
    <row r="192" spans="1:6" x14ac:dyDescent="0.25">
      <c r="A192"/>
      <c r="B192"/>
      <c r="C192"/>
      <c r="D192"/>
      <c r="E192"/>
      <c r="F192"/>
    </row>
    <row r="193" spans="1:6" x14ac:dyDescent="0.25">
      <c r="A193"/>
      <c r="B193"/>
      <c r="C193"/>
      <c r="D193"/>
      <c r="E193"/>
      <c r="F193"/>
    </row>
    <row r="194" spans="1:6" x14ac:dyDescent="0.25">
      <c r="A194"/>
      <c r="B194"/>
      <c r="C194"/>
      <c r="D194"/>
      <c r="E194"/>
      <c r="F194"/>
    </row>
    <row r="195" spans="1:6" x14ac:dyDescent="0.25">
      <c r="A195"/>
      <c r="B195"/>
      <c r="C195"/>
      <c r="D195"/>
      <c r="E195"/>
      <c r="F195"/>
    </row>
    <row r="196" spans="1:6" x14ac:dyDescent="0.25">
      <c r="A196"/>
      <c r="B196"/>
      <c r="C196"/>
      <c r="D196"/>
      <c r="E196"/>
      <c r="F196"/>
    </row>
    <row r="197" spans="1:6" x14ac:dyDescent="0.25">
      <c r="A197"/>
      <c r="B197"/>
      <c r="C197"/>
      <c r="D197"/>
      <c r="E197"/>
      <c r="F197"/>
    </row>
    <row r="198" spans="1:6" x14ac:dyDescent="0.25">
      <c r="A198"/>
      <c r="B198"/>
      <c r="C198"/>
      <c r="D198"/>
      <c r="E198"/>
      <c r="F198"/>
    </row>
    <row r="199" spans="1:6" x14ac:dyDescent="0.25">
      <c r="A199"/>
      <c r="B199"/>
      <c r="C199"/>
      <c r="D199"/>
      <c r="E199"/>
      <c r="F199"/>
    </row>
    <row r="200" spans="1:6" x14ac:dyDescent="0.25">
      <c r="A200"/>
      <c r="B200"/>
      <c r="C200"/>
      <c r="D200"/>
      <c r="E200"/>
      <c r="F200"/>
    </row>
    <row r="201" spans="1:6" x14ac:dyDescent="0.25">
      <c r="A201"/>
      <c r="B201"/>
      <c r="C201"/>
      <c r="D201"/>
      <c r="E201"/>
      <c r="F201"/>
    </row>
    <row r="202" spans="1:6" x14ac:dyDescent="0.25">
      <c r="A202"/>
      <c r="B202"/>
      <c r="C202"/>
      <c r="D202"/>
      <c r="E202"/>
      <c r="F202"/>
    </row>
    <row r="203" spans="1:6" x14ac:dyDescent="0.25">
      <c r="A203"/>
      <c r="B203"/>
      <c r="C203"/>
      <c r="D203"/>
      <c r="E203"/>
      <c r="F203"/>
    </row>
    <row r="204" spans="1:6" x14ac:dyDescent="0.25">
      <c r="A204"/>
      <c r="B204"/>
      <c r="C204"/>
      <c r="D204"/>
      <c r="E204"/>
      <c r="F204"/>
    </row>
    <row r="205" spans="1:6" x14ac:dyDescent="0.25">
      <c r="A205"/>
      <c r="B205"/>
      <c r="C205"/>
      <c r="D205"/>
      <c r="E205"/>
      <c r="F205"/>
    </row>
    <row r="206" spans="1:6" x14ac:dyDescent="0.25">
      <c r="A206"/>
      <c r="B206"/>
      <c r="C206"/>
      <c r="D206"/>
      <c r="E206"/>
      <c r="F206"/>
    </row>
    <row r="207" spans="1:6" x14ac:dyDescent="0.25">
      <c r="A207"/>
      <c r="B207"/>
      <c r="C207"/>
      <c r="D207"/>
      <c r="E207"/>
      <c r="F207"/>
    </row>
    <row r="208" spans="1:6" x14ac:dyDescent="0.25">
      <c r="A208"/>
      <c r="B208"/>
      <c r="C208"/>
      <c r="D208"/>
      <c r="E208"/>
      <c r="F208"/>
    </row>
    <row r="209" spans="1:6" x14ac:dyDescent="0.25">
      <c r="A209"/>
      <c r="B209"/>
      <c r="C209"/>
      <c r="D209"/>
      <c r="E209"/>
      <c r="F209"/>
    </row>
    <row r="210" spans="1:6" x14ac:dyDescent="0.25">
      <c r="A210"/>
      <c r="B210"/>
      <c r="C210"/>
      <c r="D210"/>
      <c r="E210"/>
      <c r="F210"/>
    </row>
    <row r="211" spans="1:6" x14ac:dyDescent="0.25">
      <c r="A211"/>
      <c r="B211"/>
      <c r="C211"/>
      <c r="D211"/>
      <c r="E211"/>
      <c r="F211"/>
    </row>
    <row r="212" spans="1:6" x14ac:dyDescent="0.25">
      <c r="A212"/>
      <c r="B212"/>
      <c r="C212"/>
      <c r="D212"/>
      <c r="E212"/>
      <c r="F212"/>
    </row>
    <row r="213" spans="1:6" x14ac:dyDescent="0.25">
      <c r="A213"/>
      <c r="B213"/>
      <c r="C213"/>
      <c r="D213"/>
      <c r="E213"/>
      <c r="F213"/>
    </row>
    <row r="214" spans="1:6" x14ac:dyDescent="0.25">
      <c r="A214"/>
      <c r="B214"/>
      <c r="C214"/>
      <c r="D214"/>
      <c r="E214"/>
      <c r="F214"/>
    </row>
    <row r="215" spans="1:6" x14ac:dyDescent="0.25">
      <c r="A215"/>
      <c r="B215"/>
      <c r="C215"/>
      <c r="D215"/>
      <c r="E215"/>
      <c r="F215"/>
    </row>
    <row r="216" spans="1:6" x14ac:dyDescent="0.25">
      <c r="A216"/>
      <c r="B216"/>
      <c r="C216"/>
      <c r="D216"/>
      <c r="E216"/>
      <c r="F216"/>
    </row>
    <row r="217" spans="1:6" x14ac:dyDescent="0.25">
      <c r="A217"/>
      <c r="B217"/>
      <c r="C217"/>
      <c r="D217"/>
      <c r="E217"/>
      <c r="F217"/>
    </row>
    <row r="218" spans="1:6" x14ac:dyDescent="0.25">
      <c r="A218"/>
      <c r="B218"/>
      <c r="C218"/>
      <c r="D218"/>
      <c r="E218"/>
      <c r="F218"/>
    </row>
    <row r="219" spans="1:6" x14ac:dyDescent="0.25">
      <c r="A219"/>
      <c r="B219"/>
      <c r="C219"/>
      <c r="D219"/>
      <c r="E219"/>
      <c r="F219"/>
    </row>
    <row r="220" spans="1:6" x14ac:dyDescent="0.25">
      <c r="A220"/>
      <c r="B220"/>
      <c r="C220"/>
      <c r="D220"/>
      <c r="E220"/>
      <c r="F220"/>
    </row>
    <row r="221" spans="1:6" x14ac:dyDescent="0.25">
      <c r="A221"/>
      <c r="B221"/>
      <c r="C221"/>
      <c r="D221"/>
      <c r="E221"/>
      <c r="F221"/>
    </row>
    <row r="222" spans="1:6" x14ac:dyDescent="0.25">
      <c r="A222"/>
      <c r="B222"/>
      <c r="C222"/>
      <c r="D222"/>
      <c r="E222"/>
      <c r="F222"/>
    </row>
    <row r="223" spans="1:6" x14ac:dyDescent="0.25">
      <c r="A223"/>
      <c r="B223"/>
      <c r="C223"/>
      <c r="D223"/>
      <c r="E223"/>
      <c r="F223"/>
    </row>
    <row r="224" spans="1:6" x14ac:dyDescent="0.25">
      <c r="A224"/>
      <c r="B224"/>
      <c r="C224"/>
      <c r="D224"/>
      <c r="E224"/>
      <c r="F224"/>
    </row>
    <row r="225" spans="1:6" x14ac:dyDescent="0.25">
      <c r="A225"/>
      <c r="B225"/>
      <c r="C225"/>
      <c r="D225"/>
      <c r="E225"/>
      <c r="F225"/>
    </row>
    <row r="226" spans="1:6" x14ac:dyDescent="0.25">
      <c r="A226"/>
      <c r="B226"/>
      <c r="C226"/>
      <c r="D226"/>
      <c r="E226"/>
      <c r="F226"/>
    </row>
    <row r="227" spans="1:6" x14ac:dyDescent="0.25">
      <c r="A227"/>
      <c r="B227"/>
      <c r="C227"/>
      <c r="D227"/>
      <c r="E227"/>
      <c r="F227"/>
    </row>
    <row r="228" spans="1:6" x14ac:dyDescent="0.25">
      <c r="A228"/>
      <c r="B228"/>
      <c r="C228"/>
      <c r="D228"/>
      <c r="E228"/>
      <c r="F228"/>
    </row>
    <row r="229" spans="1:6" x14ac:dyDescent="0.25">
      <c r="A229"/>
      <c r="B229"/>
      <c r="C229"/>
      <c r="D229"/>
      <c r="E229"/>
      <c r="F229"/>
    </row>
    <row r="230" spans="1:6" x14ac:dyDescent="0.25">
      <c r="A230"/>
      <c r="B230"/>
      <c r="C230"/>
      <c r="D230"/>
      <c r="E230"/>
      <c r="F230"/>
    </row>
    <row r="231" spans="1:6" x14ac:dyDescent="0.25">
      <c r="A231"/>
      <c r="B231"/>
      <c r="C231"/>
      <c r="D231"/>
      <c r="E231"/>
      <c r="F231"/>
    </row>
    <row r="232" spans="1:6" x14ac:dyDescent="0.25">
      <c r="A232"/>
      <c r="B232"/>
      <c r="C232"/>
      <c r="D232"/>
      <c r="E232"/>
      <c r="F232"/>
    </row>
    <row r="233" spans="1:6" x14ac:dyDescent="0.25">
      <c r="A233"/>
      <c r="B233"/>
      <c r="C233"/>
      <c r="D233"/>
      <c r="E233"/>
      <c r="F233"/>
    </row>
    <row r="234" spans="1:6" x14ac:dyDescent="0.25">
      <c r="A234"/>
      <c r="B234"/>
      <c r="C234"/>
      <c r="D234"/>
      <c r="E234"/>
      <c r="F234"/>
    </row>
    <row r="235" spans="1:6" x14ac:dyDescent="0.25">
      <c r="A235"/>
      <c r="B235"/>
      <c r="C235"/>
      <c r="D235"/>
      <c r="E235"/>
      <c r="F235"/>
    </row>
    <row r="236" spans="1:6" x14ac:dyDescent="0.25">
      <c r="A236"/>
      <c r="B236"/>
      <c r="C236"/>
      <c r="D236"/>
      <c r="E236"/>
      <c r="F236"/>
    </row>
    <row r="237" spans="1:6" x14ac:dyDescent="0.25">
      <c r="A237"/>
      <c r="B237"/>
      <c r="C237"/>
      <c r="D237"/>
      <c r="E237"/>
      <c r="F237"/>
    </row>
    <row r="238" spans="1:6" x14ac:dyDescent="0.25">
      <c r="A238"/>
      <c r="B238"/>
      <c r="C238"/>
      <c r="D238"/>
      <c r="E238"/>
      <c r="F238"/>
    </row>
    <row r="239" spans="1:6" x14ac:dyDescent="0.25">
      <c r="A239"/>
      <c r="B239"/>
      <c r="C239"/>
      <c r="D239"/>
      <c r="E239"/>
      <c r="F239"/>
    </row>
    <row r="240" spans="1:6" x14ac:dyDescent="0.25">
      <c r="A240"/>
      <c r="B240"/>
      <c r="C240"/>
      <c r="D240"/>
      <c r="E240"/>
      <c r="F240"/>
    </row>
    <row r="241" spans="1:6" x14ac:dyDescent="0.25">
      <c r="A241"/>
      <c r="B241"/>
      <c r="C241"/>
      <c r="D241"/>
      <c r="E241"/>
      <c r="F241"/>
    </row>
    <row r="242" spans="1:6" x14ac:dyDescent="0.25">
      <c r="A242"/>
      <c r="B242"/>
      <c r="C242"/>
      <c r="D242"/>
      <c r="E242"/>
      <c r="F242"/>
    </row>
    <row r="243" spans="1:6" x14ac:dyDescent="0.25">
      <c r="A243"/>
      <c r="B243"/>
      <c r="C243"/>
      <c r="D243"/>
      <c r="E243"/>
      <c r="F243"/>
    </row>
    <row r="244" spans="1:6" x14ac:dyDescent="0.25">
      <c r="A244"/>
      <c r="B244"/>
      <c r="C244"/>
      <c r="D244"/>
      <c r="E244"/>
      <c r="F244"/>
    </row>
    <row r="245" spans="1:6" x14ac:dyDescent="0.25">
      <c r="A245"/>
      <c r="B245"/>
      <c r="C245"/>
      <c r="D245"/>
      <c r="E245"/>
      <c r="F245"/>
    </row>
    <row r="246" spans="1:6" x14ac:dyDescent="0.25">
      <c r="A246"/>
      <c r="B246"/>
      <c r="C246"/>
      <c r="D246"/>
      <c r="E246"/>
      <c r="F246"/>
    </row>
    <row r="247" spans="1:6" x14ac:dyDescent="0.25">
      <c r="A247"/>
      <c r="B247"/>
      <c r="C247"/>
      <c r="D247"/>
      <c r="E247"/>
      <c r="F247"/>
    </row>
    <row r="248" spans="1:6" x14ac:dyDescent="0.25">
      <c r="A248"/>
      <c r="B248"/>
      <c r="C248"/>
      <c r="D248"/>
      <c r="E248"/>
      <c r="F248"/>
    </row>
    <row r="249" spans="1:6" x14ac:dyDescent="0.25">
      <c r="A249"/>
      <c r="B249"/>
      <c r="C249"/>
      <c r="D249"/>
      <c r="E249"/>
      <c r="F249"/>
    </row>
    <row r="250" spans="1:6" x14ac:dyDescent="0.25">
      <c r="A250"/>
      <c r="B250"/>
      <c r="C250"/>
      <c r="D250"/>
      <c r="E250"/>
      <c r="F250"/>
    </row>
    <row r="251" spans="1:6" x14ac:dyDescent="0.25">
      <c r="A251"/>
      <c r="B251"/>
      <c r="C251"/>
      <c r="D251"/>
      <c r="E251"/>
      <c r="F251"/>
    </row>
    <row r="252" spans="1:6" x14ac:dyDescent="0.25">
      <c r="A252"/>
      <c r="B252"/>
      <c r="C252"/>
      <c r="D252"/>
      <c r="E252"/>
      <c r="F252"/>
    </row>
    <row r="253" spans="1:6" x14ac:dyDescent="0.25">
      <c r="A253"/>
      <c r="B253"/>
      <c r="C253"/>
      <c r="D253"/>
      <c r="E253"/>
      <c r="F253"/>
    </row>
    <row r="254" spans="1:6" x14ac:dyDescent="0.25">
      <c r="A254"/>
      <c r="B254"/>
      <c r="C254"/>
      <c r="D254"/>
      <c r="E254"/>
      <c r="F254"/>
    </row>
    <row r="255" spans="1:6" x14ac:dyDescent="0.25">
      <c r="A255"/>
      <c r="B255"/>
      <c r="C255"/>
      <c r="D255"/>
      <c r="E255"/>
      <c r="F255"/>
    </row>
    <row r="256" spans="1:6" x14ac:dyDescent="0.25">
      <c r="A256"/>
      <c r="B256"/>
      <c r="C256"/>
      <c r="D256"/>
      <c r="E256"/>
      <c r="F256"/>
    </row>
    <row r="257" spans="1:6" x14ac:dyDescent="0.25">
      <c r="A257"/>
      <c r="B257"/>
      <c r="C257"/>
      <c r="D257"/>
      <c r="E257"/>
      <c r="F257"/>
    </row>
    <row r="258" spans="1:6" x14ac:dyDescent="0.25">
      <c r="A258"/>
      <c r="B258"/>
      <c r="C258"/>
      <c r="D258"/>
      <c r="E258"/>
      <c r="F258"/>
    </row>
    <row r="259" spans="1:6" x14ac:dyDescent="0.25">
      <c r="A259"/>
      <c r="B259"/>
      <c r="C259"/>
      <c r="D259"/>
      <c r="E259"/>
      <c r="F259"/>
    </row>
    <row r="260" spans="1:6" x14ac:dyDescent="0.25">
      <c r="A260"/>
      <c r="B260"/>
      <c r="C260"/>
      <c r="D260"/>
      <c r="E260"/>
      <c r="F260"/>
    </row>
    <row r="261" spans="1:6" x14ac:dyDescent="0.25">
      <c r="A261"/>
      <c r="B261"/>
      <c r="C261"/>
      <c r="D261"/>
      <c r="E261"/>
      <c r="F261"/>
    </row>
    <row r="262" spans="1:6" x14ac:dyDescent="0.25">
      <c r="A262"/>
      <c r="B262"/>
      <c r="C262"/>
      <c r="D262"/>
      <c r="E262"/>
      <c r="F262"/>
    </row>
    <row r="263" spans="1:6" x14ac:dyDescent="0.25">
      <c r="A263"/>
      <c r="B263"/>
      <c r="C263"/>
      <c r="D263"/>
      <c r="E263"/>
      <c r="F263"/>
    </row>
    <row r="264" spans="1:6" x14ac:dyDescent="0.25">
      <c r="A264"/>
      <c r="B264"/>
      <c r="C264"/>
      <c r="D264"/>
      <c r="E264"/>
      <c r="F264"/>
    </row>
    <row r="265" spans="1:6" x14ac:dyDescent="0.25">
      <c r="A265"/>
      <c r="B265"/>
      <c r="C265"/>
      <c r="D265"/>
      <c r="E265"/>
      <c r="F265"/>
    </row>
    <row r="266" spans="1:6" x14ac:dyDescent="0.25">
      <c r="A266"/>
      <c r="B266"/>
      <c r="C266"/>
      <c r="D266"/>
      <c r="E266"/>
      <c r="F266"/>
    </row>
    <row r="267" spans="1:6" x14ac:dyDescent="0.25">
      <c r="A267"/>
      <c r="B267"/>
      <c r="C267"/>
      <c r="D267"/>
      <c r="E267"/>
      <c r="F267"/>
    </row>
    <row r="268" spans="1:6" x14ac:dyDescent="0.25">
      <c r="A268"/>
      <c r="B268"/>
      <c r="C268"/>
      <c r="D268"/>
      <c r="E268"/>
      <c r="F268"/>
    </row>
    <row r="269" spans="1:6" x14ac:dyDescent="0.25">
      <c r="A269"/>
      <c r="B269"/>
      <c r="C269"/>
      <c r="D269"/>
      <c r="E269"/>
      <c r="F269"/>
    </row>
    <row r="270" spans="1:6" x14ac:dyDescent="0.25">
      <c r="A270"/>
      <c r="B270"/>
      <c r="C270"/>
      <c r="D270"/>
      <c r="E270"/>
      <c r="F270"/>
    </row>
    <row r="271" spans="1:6" x14ac:dyDescent="0.25">
      <c r="A271"/>
      <c r="B271"/>
      <c r="C271"/>
      <c r="D271"/>
      <c r="E271"/>
      <c r="F271"/>
    </row>
    <row r="272" spans="1:6" x14ac:dyDescent="0.25">
      <c r="A272"/>
      <c r="B272"/>
      <c r="C272"/>
      <c r="D272"/>
      <c r="E272"/>
      <c r="F272"/>
    </row>
    <row r="273" spans="1:6" x14ac:dyDescent="0.25">
      <c r="A273"/>
      <c r="B273"/>
      <c r="C273"/>
      <c r="D273"/>
      <c r="E273"/>
      <c r="F273"/>
    </row>
    <row r="274" spans="1:6" x14ac:dyDescent="0.25">
      <c r="A274"/>
      <c r="B274"/>
      <c r="C274"/>
      <c r="D274"/>
      <c r="E274"/>
      <c r="F274"/>
    </row>
    <row r="275" spans="1:6" x14ac:dyDescent="0.25">
      <c r="A275"/>
      <c r="B275"/>
      <c r="C275"/>
      <c r="D275"/>
      <c r="E275"/>
      <c r="F275"/>
    </row>
    <row r="276" spans="1:6" x14ac:dyDescent="0.25">
      <c r="A276"/>
      <c r="B276"/>
      <c r="C276"/>
      <c r="D276"/>
      <c r="E276"/>
      <c r="F276"/>
    </row>
    <row r="277" spans="1:6" x14ac:dyDescent="0.25">
      <c r="A277"/>
      <c r="B277"/>
      <c r="C277"/>
      <c r="D277"/>
      <c r="E277"/>
      <c r="F277"/>
    </row>
    <row r="278" spans="1:6" x14ac:dyDescent="0.25">
      <c r="A278"/>
      <c r="B278"/>
      <c r="C278"/>
      <c r="D278"/>
      <c r="E278"/>
      <c r="F278"/>
    </row>
    <row r="279" spans="1:6" x14ac:dyDescent="0.25">
      <c r="A279"/>
      <c r="B279"/>
      <c r="C279"/>
      <c r="D279"/>
      <c r="E279"/>
      <c r="F279"/>
    </row>
    <row r="280" spans="1:6" x14ac:dyDescent="0.25">
      <c r="A280"/>
      <c r="B280"/>
      <c r="C280"/>
      <c r="D280"/>
      <c r="E280"/>
      <c r="F280"/>
    </row>
    <row r="281" spans="1:6" x14ac:dyDescent="0.25">
      <c r="A281"/>
      <c r="B281"/>
      <c r="C281"/>
      <c r="D281"/>
      <c r="E281"/>
      <c r="F281"/>
    </row>
    <row r="282" spans="1:6" x14ac:dyDescent="0.25">
      <c r="A282"/>
      <c r="B282"/>
      <c r="C282"/>
      <c r="D282"/>
      <c r="E282"/>
      <c r="F282"/>
    </row>
    <row r="283" spans="1:6" x14ac:dyDescent="0.25">
      <c r="A283"/>
      <c r="B283"/>
      <c r="C283"/>
      <c r="D283"/>
      <c r="E283"/>
      <c r="F283"/>
    </row>
    <row r="284" spans="1:6" x14ac:dyDescent="0.25">
      <c r="A284"/>
      <c r="B284"/>
      <c r="C284"/>
      <c r="D284"/>
      <c r="E284"/>
      <c r="F284"/>
    </row>
    <row r="285" spans="1:6" x14ac:dyDescent="0.25">
      <c r="A285"/>
      <c r="B285"/>
      <c r="C285"/>
      <c r="D285"/>
      <c r="E285"/>
      <c r="F285"/>
    </row>
    <row r="286" spans="1:6" x14ac:dyDescent="0.25">
      <c r="A286"/>
      <c r="B286"/>
      <c r="C286"/>
      <c r="D286"/>
      <c r="E286"/>
      <c r="F286"/>
    </row>
    <row r="287" spans="1:6" x14ac:dyDescent="0.25">
      <c r="A287"/>
      <c r="B287"/>
      <c r="C287"/>
      <c r="D287"/>
      <c r="E287"/>
      <c r="F287"/>
    </row>
    <row r="288" spans="1:6" x14ac:dyDescent="0.25">
      <c r="A288"/>
      <c r="B288"/>
      <c r="C288"/>
      <c r="D288"/>
      <c r="E288"/>
      <c r="F288"/>
    </row>
    <row r="289" spans="1:6" x14ac:dyDescent="0.25">
      <c r="A289"/>
      <c r="B289"/>
      <c r="C289"/>
      <c r="D289"/>
      <c r="E289"/>
      <c r="F289"/>
    </row>
    <row r="290" spans="1:6" x14ac:dyDescent="0.25">
      <c r="A290"/>
      <c r="B290"/>
      <c r="C290"/>
      <c r="D290"/>
      <c r="E290"/>
      <c r="F290"/>
    </row>
    <row r="291" spans="1:6" x14ac:dyDescent="0.25">
      <c r="A291"/>
      <c r="B291"/>
      <c r="C291"/>
      <c r="D291"/>
      <c r="E291"/>
      <c r="F291"/>
    </row>
    <row r="292" spans="1:6" x14ac:dyDescent="0.25">
      <c r="A292"/>
      <c r="B292"/>
      <c r="C292"/>
      <c r="D292"/>
      <c r="E292"/>
      <c r="F292"/>
    </row>
    <row r="293" spans="1:6" x14ac:dyDescent="0.25">
      <c r="A293"/>
      <c r="B293"/>
      <c r="C293"/>
      <c r="D293"/>
      <c r="E293"/>
      <c r="F293"/>
    </row>
    <row r="294" spans="1:6" x14ac:dyDescent="0.25">
      <c r="A294"/>
      <c r="B294"/>
      <c r="C294"/>
      <c r="D294"/>
      <c r="E294"/>
      <c r="F294"/>
    </row>
    <row r="295" spans="1:6" x14ac:dyDescent="0.25">
      <c r="A295"/>
      <c r="B295"/>
      <c r="C295"/>
      <c r="D295"/>
      <c r="E295"/>
      <c r="F295"/>
    </row>
    <row r="296" spans="1:6" x14ac:dyDescent="0.25">
      <c r="A296"/>
      <c r="B296"/>
      <c r="C296"/>
      <c r="D296"/>
      <c r="E296"/>
      <c r="F296"/>
    </row>
    <row r="297" spans="1:6" x14ac:dyDescent="0.25">
      <c r="A297"/>
      <c r="B297"/>
      <c r="C297"/>
      <c r="D297"/>
      <c r="E297"/>
      <c r="F297"/>
    </row>
    <row r="298" spans="1:6" x14ac:dyDescent="0.25">
      <c r="A298"/>
      <c r="B298"/>
      <c r="C298"/>
      <c r="D298"/>
      <c r="E298"/>
      <c r="F298"/>
    </row>
    <row r="299" spans="1:6" x14ac:dyDescent="0.25">
      <c r="A299"/>
      <c r="B299"/>
      <c r="C299"/>
      <c r="D299"/>
      <c r="E299"/>
      <c r="F299"/>
    </row>
    <row r="300" spans="1:6" x14ac:dyDescent="0.25">
      <c r="A300"/>
      <c r="B300"/>
      <c r="C300"/>
      <c r="D300"/>
      <c r="E300"/>
      <c r="F300"/>
    </row>
    <row r="301" spans="1:6" x14ac:dyDescent="0.25">
      <c r="A301"/>
      <c r="B301"/>
      <c r="C301"/>
      <c r="D301"/>
      <c r="E301"/>
      <c r="F301"/>
    </row>
    <row r="302" spans="1:6" x14ac:dyDescent="0.25">
      <c r="A302"/>
      <c r="B302"/>
      <c r="C302"/>
      <c r="D302"/>
      <c r="E302"/>
      <c r="F302"/>
    </row>
    <row r="303" spans="1:6" x14ac:dyDescent="0.25">
      <c r="A303"/>
      <c r="B303"/>
      <c r="C303"/>
      <c r="D303"/>
      <c r="E303"/>
      <c r="F303"/>
    </row>
    <row r="304" spans="1:6" x14ac:dyDescent="0.25">
      <c r="A304"/>
      <c r="B304"/>
      <c r="C304"/>
      <c r="D304"/>
      <c r="E304"/>
      <c r="F304"/>
    </row>
    <row r="305" spans="1:6" x14ac:dyDescent="0.25">
      <c r="A305"/>
      <c r="B305"/>
      <c r="C305"/>
      <c r="D305"/>
      <c r="E305"/>
      <c r="F305"/>
    </row>
    <row r="306" spans="1:6" x14ac:dyDescent="0.25">
      <c r="A306"/>
      <c r="B306"/>
      <c r="C306"/>
      <c r="D306"/>
      <c r="E306"/>
      <c r="F306"/>
    </row>
    <row r="307" spans="1:6" x14ac:dyDescent="0.25">
      <c r="A307"/>
      <c r="B307"/>
      <c r="C307"/>
      <c r="D307"/>
      <c r="E307"/>
      <c r="F307"/>
    </row>
    <row r="308" spans="1:6" x14ac:dyDescent="0.25">
      <c r="A308"/>
      <c r="B308"/>
      <c r="C308"/>
      <c r="D308"/>
      <c r="E308"/>
      <c r="F308"/>
    </row>
    <row r="309" spans="1:6" x14ac:dyDescent="0.25">
      <c r="A309"/>
      <c r="B309"/>
      <c r="C309"/>
      <c r="D309"/>
      <c r="E309"/>
      <c r="F309"/>
    </row>
    <row r="310" spans="1:6" x14ac:dyDescent="0.25">
      <c r="A310"/>
      <c r="B310"/>
      <c r="C310"/>
      <c r="D310"/>
      <c r="E310"/>
      <c r="F310"/>
    </row>
    <row r="311" spans="1:6" x14ac:dyDescent="0.25">
      <c r="A311"/>
      <c r="B311"/>
      <c r="C311"/>
      <c r="D311"/>
      <c r="E311"/>
      <c r="F311"/>
    </row>
    <row r="312" spans="1:6" x14ac:dyDescent="0.25">
      <c r="A312"/>
      <c r="B312"/>
      <c r="C312"/>
      <c r="D312"/>
      <c r="E312"/>
      <c r="F312"/>
    </row>
    <row r="313" spans="1:6" x14ac:dyDescent="0.25">
      <c r="A313"/>
      <c r="B313"/>
      <c r="C313"/>
      <c r="D313"/>
      <c r="E313"/>
      <c r="F313"/>
    </row>
    <row r="314" spans="1:6" x14ac:dyDescent="0.25">
      <c r="A314"/>
      <c r="B314"/>
      <c r="C314"/>
      <c r="D314"/>
      <c r="E314"/>
      <c r="F314"/>
    </row>
    <row r="315" spans="1:6" x14ac:dyDescent="0.25">
      <c r="A315"/>
      <c r="B315"/>
      <c r="C315"/>
      <c r="D315"/>
      <c r="E315"/>
      <c r="F315"/>
    </row>
    <row r="316" spans="1:6" x14ac:dyDescent="0.25">
      <c r="A316"/>
      <c r="B316"/>
      <c r="C316"/>
      <c r="D316"/>
      <c r="E316"/>
      <c r="F316"/>
    </row>
    <row r="317" spans="1:6" x14ac:dyDescent="0.25">
      <c r="A317"/>
      <c r="B317"/>
      <c r="C317"/>
      <c r="D317"/>
      <c r="E317"/>
      <c r="F317"/>
    </row>
    <row r="318" spans="1:6" x14ac:dyDescent="0.25">
      <c r="A318"/>
      <c r="B318"/>
      <c r="C318"/>
      <c r="D318"/>
      <c r="E318"/>
      <c r="F318"/>
    </row>
    <row r="319" spans="1:6" x14ac:dyDescent="0.25">
      <c r="A319"/>
      <c r="B319"/>
      <c r="C319"/>
      <c r="D319"/>
      <c r="E319"/>
      <c r="F319"/>
    </row>
    <row r="320" spans="1:6" x14ac:dyDescent="0.25">
      <c r="A320"/>
      <c r="B320"/>
      <c r="C320"/>
      <c r="D320"/>
      <c r="E320"/>
      <c r="F320"/>
    </row>
    <row r="321" spans="1:6" x14ac:dyDescent="0.25">
      <c r="A321"/>
      <c r="B321"/>
      <c r="C321"/>
      <c r="D321"/>
      <c r="E321"/>
      <c r="F321"/>
    </row>
    <row r="322" spans="1:6" x14ac:dyDescent="0.25">
      <c r="A322"/>
      <c r="B322"/>
      <c r="C322"/>
      <c r="D322"/>
      <c r="E322"/>
      <c r="F322"/>
    </row>
    <row r="323" spans="1:6" x14ac:dyDescent="0.25">
      <c r="A323"/>
      <c r="B323"/>
      <c r="C323"/>
      <c r="D323"/>
      <c r="E323"/>
      <c r="F323"/>
    </row>
    <row r="324" spans="1:6" x14ac:dyDescent="0.25">
      <c r="A324"/>
      <c r="B324"/>
      <c r="C324"/>
      <c r="D324"/>
      <c r="E324"/>
      <c r="F324"/>
    </row>
    <row r="325" spans="1:6" x14ac:dyDescent="0.25">
      <c r="A325"/>
      <c r="B325"/>
      <c r="C325"/>
      <c r="D325"/>
      <c r="E325"/>
      <c r="F325"/>
    </row>
    <row r="326" spans="1:6" x14ac:dyDescent="0.25">
      <c r="A326"/>
      <c r="B326"/>
      <c r="C326"/>
      <c r="D326"/>
      <c r="E326"/>
      <c r="F326"/>
    </row>
    <row r="327" spans="1:6" x14ac:dyDescent="0.25">
      <c r="A327"/>
      <c r="B327"/>
      <c r="C327"/>
      <c r="D327"/>
      <c r="E327"/>
      <c r="F327"/>
    </row>
    <row r="328" spans="1:6" x14ac:dyDescent="0.25">
      <c r="A328"/>
      <c r="B328"/>
      <c r="C328"/>
      <c r="D328"/>
      <c r="E328"/>
      <c r="F328"/>
    </row>
    <row r="329" spans="1:6" x14ac:dyDescent="0.25">
      <c r="A329"/>
      <c r="B329"/>
      <c r="C329"/>
      <c r="D329"/>
      <c r="E329"/>
      <c r="F329"/>
    </row>
    <row r="330" spans="1:6" x14ac:dyDescent="0.25">
      <c r="A330"/>
      <c r="B330"/>
      <c r="C330"/>
      <c r="D330"/>
      <c r="E330"/>
      <c r="F330"/>
    </row>
    <row r="331" spans="1:6" x14ac:dyDescent="0.25">
      <c r="A331"/>
      <c r="B331"/>
      <c r="C331"/>
      <c r="D331"/>
      <c r="E331"/>
      <c r="F331"/>
    </row>
    <row r="332" spans="1:6" x14ac:dyDescent="0.25">
      <c r="A332"/>
      <c r="B332"/>
      <c r="C332"/>
      <c r="D332"/>
      <c r="E332"/>
      <c r="F332"/>
    </row>
    <row r="333" spans="1:6" x14ac:dyDescent="0.25">
      <c r="A333"/>
      <c r="B333"/>
      <c r="C333"/>
      <c r="D333"/>
      <c r="E333"/>
      <c r="F333"/>
    </row>
    <row r="334" spans="1:6" x14ac:dyDescent="0.25">
      <c r="A334"/>
      <c r="B334"/>
      <c r="C334"/>
      <c r="D334"/>
      <c r="E334"/>
      <c r="F334"/>
    </row>
    <row r="335" spans="1:6" x14ac:dyDescent="0.25">
      <c r="A335"/>
      <c r="B335"/>
      <c r="C335"/>
      <c r="D335"/>
      <c r="E335"/>
      <c r="F335"/>
    </row>
    <row r="336" spans="1:6" x14ac:dyDescent="0.25">
      <c r="A336"/>
      <c r="B336"/>
      <c r="C336"/>
      <c r="D336"/>
      <c r="E336"/>
      <c r="F336"/>
    </row>
    <row r="337" spans="1:6" x14ac:dyDescent="0.25">
      <c r="A337"/>
      <c r="B337"/>
      <c r="C337"/>
      <c r="D337"/>
      <c r="E337"/>
      <c r="F337"/>
    </row>
    <row r="338" spans="1:6" x14ac:dyDescent="0.25">
      <c r="A338"/>
      <c r="B338"/>
      <c r="C338"/>
      <c r="D338"/>
      <c r="E338"/>
      <c r="F338"/>
    </row>
    <row r="339" spans="1:6" x14ac:dyDescent="0.25">
      <c r="A339"/>
      <c r="B339"/>
      <c r="C339"/>
      <c r="D339"/>
      <c r="E339"/>
      <c r="F339"/>
    </row>
    <row r="340" spans="1:6" x14ac:dyDescent="0.25">
      <c r="A340"/>
      <c r="B340"/>
      <c r="C340"/>
      <c r="D340"/>
      <c r="E340"/>
      <c r="F340"/>
    </row>
    <row r="341" spans="1:6" x14ac:dyDescent="0.25">
      <c r="A341"/>
      <c r="B341"/>
      <c r="C341"/>
      <c r="D341"/>
      <c r="E341"/>
      <c r="F341"/>
    </row>
    <row r="342" spans="1:6" x14ac:dyDescent="0.25">
      <c r="A342"/>
      <c r="B342"/>
      <c r="C342"/>
      <c r="D342"/>
      <c r="E342"/>
      <c r="F342"/>
    </row>
    <row r="343" spans="1:6" x14ac:dyDescent="0.25">
      <c r="A343"/>
      <c r="B343"/>
      <c r="C343"/>
      <c r="D343"/>
      <c r="E343"/>
      <c r="F343"/>
    </row>
    <row r="344" spans="1:6" x14ac:dyDescent="0.25">
      <c r="A344"/>
      <c r="B344"/>
      <c r="C344"/>
      <c r="D344"/>
      <c r="E344"/>
      <c r="F344"/>
    </row>
    <row r="345" spans="1:6" x14ac:dyDescent="0.25">
      <c r="A345"/>
      <c r="B345"/>
      <c r="C345"/>
      <c r="D345"/>
      <c r="E345"/>
      <c r="F345"/>
    </row>
    <row r="346" spans="1:6" x14ac:dyDescent="0.25">
      <c r="A346"/>
      <c r="B346"/>
      <c r="C346"/>
      <c r="D346"/>
      <c r="E346"/>
      <c r="F346"/>
    </row>
    <row r="347" spans="1:6" x14ac:dyDescent="0.25">
      <c r="A347"/>
      <c r="B347"/>
      <c r="C347"/>
      <c r="D347"/>
      <c r="E347"/>
      <c r="F347"/>
    </row>
    <row r="348" spans="1:6" x14ac:dyDescent="0.25">
      <c r="A348"/>
      <c r="B348"/>
      <c r="C348"/>
      <c r="D348"/>
      <c r="E348"/>
      <c r="F348"/>
    </row>
    <row r="349" spans="1:6" x14ac:dyDescent="0.25">
      <c r="A349"/>
      <c r="B349"/>
      <c r="C349"/>
      <c r="D349"/>
      <c r="E349"/>
      <c r="F349"/>
    </row>
    <row r="350" spans="1:6" x14ac:dyDescent="0.25">
      <c r="A350"/>
      <c r="B350"/>
      <c r="C350"/>
      <c r="D350"/>
      <c r="E350"/>
      <c r="F350"/>
    </row>
    <row r="351" spans="1:6" x14ac:dyDescent="0.25">
      <c r="A351"/>
      <c r="B351"/>
      <c r="C351"/>
      <c r="D351"/>
      <c r="E351"/>
      <c r="F351"/>
    </row>
    <row r="352" spans="1:6" x14ac:dyDescent="0.25">
      <c r="A352"/>
      <c r="B352"/>
      <c r="C352"/>
      <c r="D352"/>
      <c r="E352"/>
      <c r="F352"/>
    </row>
    <row r="353" spans="1:6" x14ac:dyDescent="0.25">
      <c r="A353"/>
      <c r="B353"/>
      <c r="C353"/>
      <c r="D353"/>
      <c r="E353"/>
      <c r="F353"/>
    </row>
    <row r="354" spans="1:6" x14ac:dyDescent="0.25">
      <c r="A354"/>
      <c r="B354"/>
      <c r="C354"/>
      <c r="D354"/>
      <c r="E354"/>
      <c r="F354"/>
    </row>
    <row r="355" spans="1:6" x14ac:dyDescent="0.25">
      <c r="A355"/>
      <c r="B355"/>
      <c r="C355"/>
      <c r="D355"/>
      <c r="E355"/>
      <c r="F355"/>
    </row>
    <row r="356" spans="1:6" x14ac:dyDescent="0.25">
      <c r="A356"/>
      <c r="B356"/>
      <c r="C356"/>
      <c r="D356"/>
      <c r="E356"/>
      <c r="F356"/>
    </row>
    <row r="357" spans="1:6" x14ac:dyDescent="0.25">
      <c r="A357"/>
      <c r="B357"/>
      <c r="C357"/>
      <c r="D357"/>
      <c r="E357"/>
      <c r="F357"/>
    </row>
    <row r="358" spans="1:6" x14ac:dyDescent="0.25">
      <c r="A358"/>
      <c r="B358"/>
      <c r="C358"/>
      <c r="D358"/>
      <c r="E358"/>
      <c r="F358"/>
    </row>
    <row r="359" spans="1:6" x14ac:dyDescent="0.25">
      <c r="A359"/>
      <c r="B359"/>
      <c r="C359"/>
      <c r="D359"/>
      <c r="E359"/>
      <c r="F359"/>
    </row>
    <row r="360" spans="1:6" x14ac:dyDescent="0.25">
      <c r="A360"/>
      <c r="B360"/>
      <c r="C360"/>
      <c r="D360"/>
      <c r="E360"/>
      <c r="F360"/>
    </row>
    <row r="361" spans="1:6" x14ac:dyDescent="0.25">
      <c r="A361"/>
      <c r="B361"/>
      <c r="C361"/>
      <c r="D361"/>
      <c r="E361"/>
      <c r="F361"/>
    </row>
    <row r="362" spans="1:6" x14ac:dyDescent="0.25">
      <c r="A362"/>
      <c r="B362"/>
      <c r="C362"/>
      <c r="D362"/>
      <c r="E362"/>
      <c r="F362"/>
    </row>
    <row r="363" spans="1:6" x14ac:dyDescent="0.25">
      <c r="A363"/>
      <c r="B363"/>
      <c r="C363"/>
      <c r="D363"/>
      <c r="E363"/>
      <c r="F363"/>
    </row>
    <row r="364" spans="1:6" x14ac:dyDescent="0.25">
      <c r="A364"/>
      <c r="B364"/>
      <c r="C364"/>
      <c r="D364"/>
      <c r="E364"/>
      <c r="F364"/>
    </row>
    <row r="365" spans="1:6" x14ac:dyDescent="0.25">
      <c r="A365"/>
      <c r="B365"/>
      <c r="C365"/>
      <c r="D365"/>
      <c r="E365"/>
      <c r="F365"/>
    </row>
    <row r="366" spans="1:6" x14ac:dyDescent="0.25">
      <c r="A366"/>
      <c r="B366"/>
      <c r="C366"/>
      <c r="D366"/>
      <c r="E366"/>
      <c r="F366"/>
    </row>
    <row r="367" spans="1:6" x14ac:dyDescent="0.25">
      <c r="A367"/>
      <c r="B367"/>
      <c r="C367"/>
      <c r="D367"/>
      <c r="E367"/>
      <c r="F367"/>
    </row>
    <row r="368" spans="1:6" x14ac:dyDescent="0.25">
      <c r="A368"/>
      <c r="B368"/>
      <c r="C368"/>
      <c r="D368"/>
      <c r="E368"/>
      <c r="F368"/>
    </row>
    <row r="369" spans="1:6" x14ac:dyDescent="0.25">
      <c r="A369"/>
      <c r="B369"/>
      <c r="C369"/>
      <c r="D369"/>
      <c r="E369"/>
      <c r="F369"/>
    </row>
    <row r="370" spans="1:6" x14ac:dyDescent="0.25">
      <c r="A370"/>
      <c r="B370"/>
      <c r="C370"/>
      <c r="D370"/>
      <c r="E370"/>
      <c r="F370"/>
    </row>
    <row r="371" spans="1:6" x14ac:dyDescent="0.25">
      <c r="A371"/>
      <c r="B371"/>
      <c r="C371"/>
      <c r="D371"/>
      <c r="E371"/>
      <c r="F371"/>
    </row>
    <row r="372" spans="1:6" x14ac:dyDescent="0.25">
      <c r="A372"/>
      <c r="B372"/>
      <c r="C372"/>
      <c r="D372"/>
      <c r="E372"/>
      <c r="F372"/>
    </row>
    <row r="373" spans="1:6" x14ac:dyDescent="0.25">
      <c r="A373"/>
      <c r="B373"/>
      <c r="C373"/>
      <c r="D373"/>
      <c r="E373"/>
      <c r="F373"/>
    </row>
    <row r="374" spans="1:6" x14ac:dyDescent="0.25">
      <c r="A374"/>
      <c r="B374"/>
      <c r="C374"/>
      <c r="D374"/>
      <c r="E374"/>
      <c r="F374"/>
    </row>
    <row r="375" spans="1:6" x14ac:dyDescent="0.25">
      <c r="A375"/>
      <c r="B375"/>
      <c r="C375"/>
      <c r="D375"/>
      <c r="E375"/>
      <c r="F375"/>
    </row>
    <row r="376" spans="1:6" x14ac:dyDescent="0.25">
      <c r="A376"/>
      <c r="B376"/>
      <c r="C376"/>
      <c r="D376"/>
      <c r="E376"/>
      <c r="F376"/>
    </row>
    <row r="377" spans="1:6" x14ac:dyDescent="0.25">
      <c r="A377"/>
      <c r="B377"/>
      <c r="C377"/>
      <c r="D377"/>
      <c r="E377"/>
      <c r="F377"/>
    </row>
    <row r="378" spans="1:6" x14ac:dyDescent="0.25">
      <c r="A378"/>
      <c r="B378"/>
      <c r="C378"/>
      <c r="D378"/>
      <c r="E378"/>
      <c r="F378"/>
    </row>
    <row r="379" spans="1:6" x14ac:dyDescent="0.25">
      <c r="A379"/>
      <c r="B379"/>
      <c r="C379"/>
      <c r="D379"/>
      <c r="E379"/>
      <c r="F379"/>
    </row>
    <row r="380" spans="1:6" x14ac:dyDescent="0.25">
      <c r="A380"/>
      <c r="B380"/>
      <c r="C380"/>
      <c r="D380"/>
      <c r="E380"/>
      <c r="F380"/>
    </row>
    <row r="381" spans="1:6" x14ac:dyDescent="0.25">
      <c r="A381"/>
      <c r="B381"/>
      <c r="C381"/>
      <c r="D381"/>
      <c r="E381"/>
      <c r="F381"/>
    </row>
    <row r="382" spans="1:6" x14ac:dyDescent="0.25">
      <c r="A382"/>
      <c r="B382"/>
      <c r="C382"/>
      <c r="D382"/>
      <c r="E382"/>
      <c r="F382"/>
    </row>
    <row r="383" spans="1:6" x14ac:dyDescent="0.25">
      <c r="A383"/>
      <c r="B383"/>
      <c r="C383"/>
      <c r="D383"/>
      <c r="E383"/>
      <c r="F383"/>
    </row>
    <row r="384" spans="1:6" x14ac:dyDescent="0.25">
      <c r="A384"/>
      <c r="B384"/>
      <c r="C384"/>
      <c r="D384"/>
      <c r="E384"/>
      <c r="F384"/>
    </row>
    <row r="385" spans="1:6" x14ac:dyDescent="0.25">
      <c r="A385"/>
      <c r="B385"/>
      <c r="C385"/>
      <c r="D385"/>
      <c r="E385"/>
      <c r="F385"/>
    </row>
    <row r="386" spans="1:6" x14ac:dyDescent="0.25">
      <c r="A386"/>
      <c r="B386"/>
      <c r="C386"/>
      <c r="D386"/>
      <c r="E386"/>
      <c r="F386"/>
    </row>
    <row r="387" spans="1:6" x14ac:dyDescent="0.25">
      <c r="A387"/>
      <c r="B387"/>
      <c r="C387"/>
      <c r="D387"/>
      <c r="E387"/>
      <c r="F387"/>
    </row>
    <row r="388" spans="1:6" x14ac:dyDescent="0.25">
      <c r="A388"/>
      <c r="B388"/>
      <c r="C388"/>
      <c r="D388"/>
      <c r="E388"/>
      <c r="F388"/>
    </row>
    <row r="389" spans="1:6" x14ac:dyDescent="0.25">
      <c r="A389"/>
      <c r="B389"/>
      <c r="C389"/>
      <c r="D389"/>
      <c r="E389"/>
      <c r="F389"/>
    </row>
    <row r="390" spans="1:6" x14ac:dyDescent="0.25">
      <c r="A390"/>
      <c r="B390"/>
      <c r="C390"/>
      <c r="D390"/>
      <c r="E390"/>
      <c r="F390"/>
    </row>
    <row r="391" spans="1:6" x14ac:dyDescent="0.25">
      <c r="A391"/>
      <c r="B391"/>
      <c r="C391"/>
      <c r="D391"/>
      <c r="E391"/>
      <c r="F391"/>
    </row>
    <row r="392" spans="1:6" x14ac:dyDescent="0.25">
      <c r="A392"/>
      <c r="B392"/>
      <c r="C392"/>
      <c r="D392"/>
      <c r="E392"/>
      <c r="F392"/>
    </row>
    <row r="393" spans="1:6" x14ac:dyDescent="0.25">
      <c r="A393"/>
      <c r="B393"/>
      <c r="C393"/>
      <c r="D393"/>
      <c r="E393"/>
      <c r="F393"/>
    </row>
    <row r="394" spans="1:6" x14ac:dyDescent="0.25">
      <c r="A394"/>
      <c r="B394"/>
      <c r="C394"/>
      <c r="D394"/>
      <c r="E394"/>
      <c r="F394"/>
    </row>
    <row r="395" spans="1:6" x14ac:dyDescent="0.25">
      <c r="A395"/>
      <c r="B395"/>
      <c r="C395"/>
      <c r="D395"/>
      <c r="E395"/>
      <c r="F395"/>
    </row>
    <row r="396" spans="1:6" x14ac:dyDescent="0.25">
      <c r="A396"/>
      <c r="B396"/>
      <c r="C396"/>
      <c r="D396"/>
      <c r="E396"/>
      <c r="F396"/>
    </row>
    <row r="397" spans="1:6" x14ac:dyDescent="0.25">
      <c r="A397"/>
      <c r="B397"/>
      <c r="C397"/>
      <c r="D397"/>
      <c r="E397"/>
      <c r="F397"/>
    </row>
    <row r="398" spans="1:6" x14ac:dyDescent="0.25">
      <c r="A398"/>
      <c r="B398"/>
      <c r="C398"/>
      <c r="D398"/>
      <c r="E398"/>
      <c r="F398"/>
    </row>
    <row r="399" spans="1:6" x14ac:dyDescent="0.25">
      <c r="A399"/>
      <c r="B399"/>
      <c r="C399"/>
      <c r="D399"/>
      <c r="E399"/>
      <c r="F399"/>
    </row>
    <row r="400" spans="1:6" x14ac:dyDescent="0.25">
      <c r="A400"/>
      <c r="B400"/>
      <c r="C400"/>
      <c r="D400"/>
      <c r="E400"/>
      <c r="F400"/>
    </row>
    <row r="401" spans="1:6" x14ac:dyDescent="0.25">
      <c r="A401"/>
      <c r="B401"/>
      <c r="C401"/>
      <c r="D401"/>
      <c r="E401"/>
      <c r="F401"/>
    </row>
    <row r="402" spans="1:6" x14ac:dyDescent="0.25">
      <c r="A402"/>
      <c r="B402"/>
      <c r="C402"/>
      <c r="D402"/>
      <c r="E402"/>
      <c r="F402"/>
    </row>
    <row r="403" spans="1:6" x14ac:dyDescent="0.25">
      <c r="A403"/>
      <c r="B403"/>
      <c r="C403"/>
      <c r="D403"/>
      <c r="E403"/>
      <c r="F403"/>
    </row>
    <row r="404" spans="1:6" x14ac:dyDescent="0.25">
      <c r="A404"/>
      <c r="B404"/>
      <c r="C404"/>
      <c r="D404"/>
      <c r="E404"/>
      <c r="F404"/>
    </row>
    <row r="405" spans="1:6" x14ac:dyDescent="0.25">
      <c r="A405"/>
      <c r="B405"/>
      <c r="C405"/>
      <c r="D405"/>
      <c r="E405"/>
      <c r="F405"/>
    </row>
    <row r="406" spans="1:6" x14ac:dyDescent="0.25">
      <c r="A406"/>
      <c r="B406"/>
      <c r="C406"/>
      <c r="D406"/>
      <c r="E406"/>
      <c r="F406"/>
    </row>
    <row r="407" spans="1:6" x14ac:dyDescent="0.25">
      <c r="A407"/>
      <c r="B407"/>
      <c r="C407"/>
      <c r="D407"/>
      <c r="E407"/>
      <c r="F407"/>
    </row>
    <row r="408" spans="1:6" x14ac:dyDescent="0.25">
      <c r="A408"/>
      <c r="B408"/>
      <c r="C408"/>
      <c r="D408"/>
      <c r="E408"/>
      <c r="F408"/>
    </row>
    <row r="409" spans="1:6" x14ac:dyDescent="0.25">
      <c r="A409"/>
      <c r="B409"/>
      <c r="C409"/>
      <c r="D409"/>
      <c r="E409"/>
      <c r="F409"/>
    </row>
    <row r="410" spans="1:6" x14ac:dyDescent="0.25">
      <c r="A410"/>
      <c r="B410"/>
      <c r="C410"/>
      <c r="D410"/>
      <c r="E410"/>
      <c r="F410"/>
    </row>
    <row r="411" spans="1:6" x14ac:dyDescent="0.25">
      <c r="A411"/>
      <c r="B411"/>
      <c r="C411"/>
      <c r="D411"/>
      <c r="E411"/>
      <c r="F411"/>
    </row>
    <row r="412" spans="1:6" x14ac:dyDescent="0.25">
      <c r="A412"/>
      <c r="B412"/>
      <c r="C412"/>
      <c r="D412"/>
      <c r="E412"/>
      <c r="F412"/>
    </row>
    <row r="413" spans="1:6" x14ac:dyDescent="0.25">
      <c r="A413"/>
      <c r="B413"/>
      <c r="C413"/>
      <c r="D413"/>
      <c r="E413"/>
      <c r="F413"/>
    </row>
    <row r="414" spans="1:6" x14ac:dyDescent="0.25">
      <c r="A414"/>
      <c r="B414"/>
      <c r="C414"/>
      <c r="D414"/>
      <c r="E414"/>
      <c r="F414"/>
    </row>
    <row r="415" spans="1:6" x14ac:dyDescent="0.25">
      <c r="A415"/>
      <c r="B415"/>
      <c r="C415"/>
      <c r="D415"/>
      <c r="E415"/>
      <c r="F415"/>
    </row>
    <row r="416" spans="1:6" x14ac:dyDescent="0.25">
      <c r="A416"/>
      <c r="B416"/>
      <c r="C416"/>
      <c r="D416"/>
      <c r="E416"/>
      <c r="F416"/>
    </row>
    <row r="417" spans="1:6" x14ac:dyDescent="0.25">
      <c r="A417"/>
      <c r="B417"/>
      <c r="C417"/>
      <c r="D417"/>
      <c r="E417"/>
      <c r="F417"/>
    </row>
    <row r="418" spans="1:6" x14ac:dyDescent="0.25">
      <c r="A418"/>
      <c r="B418"/>
      <c r="C418"/>
      <c r="D418"/>
      <c r="E418"/>
      <c r="F418"/>
    </row>
    <row r="419" spans="1:6" x14ac:dyDescent="0.25">
      <c r="A419"/>
      <c r="B419"/>
      <c r="C419"/>
      <c r="D419"/>
      <c r="E419"/>
      <c r="F419"/>
    </row>
    <row r="420" spans="1:6" x14ac:dyDescent="0.25">
      <c r="A420"/>
      <c r="B420"/>
      <c r="C420"/>
      <c r="D420"/>
      <c r="E420"/>
      <c r="F420"/>
    </row>
    <row r="421" spans="1:6" x14ac:dyDescent="0.25">
      <c r="A421"/>
      <c r="B421"/>
      <c r="C421"/>
      <c r="D421"/>
      <c r="E421"/>
      <c r="F421"/>
    </row>
    <row r="422" spans="1:6" x14ac:dyDescent="0.25">
      <c r="A422"/>
      <c r="B422"/>
      <c r="C422"/>
      <c r="D422"/>
      <c r="E422"/>
      <c r="F422"/>
    </row>
    <row r="423" spans="1:6" x14ac:dyDescent="0.25">
      <c r="A423"/>
      <c r="B423"/>
      <c r="C423"/>
      <c r="D423"/>
      <c r="E423"/>
      <c r="F423"/>
    </row>
    <row r="424" spans="1:6" x14ac:dyDescent="0.25">
      <c r="A424"/>
      <c r="B424"/>
      <c r="C424"/>
      <c r="D424"/>
      <c r="E424"/>
      <c r="F424"/>
    </row>
    <row r="425" spans="1:6" x14ac:dyDescent="0.25">
      <c r="A425"/>
      <c r="B425"/>
      <c r="C425"/>
      <c r="D425"/>
      <c r="E425"/>
      <c r="F425"/>
    </row>
    <row r="426" spans="1:6" x14ac:dyDescent="0.25">
      <c r="A426"/>
      <c r="B426"/>
      <c r="C426"/>
      <c r="D426"/>
      <c r="E426"/>
      <c r="F426"/>
    </row>
    <row r="427" spans="1:6" x14ac:dyDescent="0.25">
      <c r="A427"/>
      <c r="B427"/>
      <c r="C427"/>
      <c r="D427"/>
      <c r="E427"/>
      <c r="F427"/>
    </row>
    <row r="428" spans="1:6" x14ac:dyDescent="0.25">
      <c r="A428"/>
      <c r="B428"/>
      <c r="C428"/>
      <c r="D428"/>
      <c r="E428"/>
      <c r="F428"/>
    </row>
    <row r="429" spans="1:6" x14ac:dyDescent="0.25">
      <c r="A429"/>
      <c r="B429"/>
      <c r="C429"/>
      <c r="D429"/>
      <c r="E429"/>
      <c r="F429"/>
    </row>
    <row r="430" spans="1:6" x14ac:dyDescent="0.25">
      <c r="A430"/>
      <c r="B430"/>
      <c r="C430"/>
      <c r="D430"/>
      <c r="E430"/>
      <c r="F430"/>
    </row>
    <row r="431" spans="1:6" x14ac:dyDescent="0.25">
      <c r="A431"/>
      <c r="B431"/>
      <c r="C431"/>
      <c r="D431"/>
      <c r="E431"/>
      <c r="F431"/>
    </row>
    <row r="432" spans="1:6" x14ac:dyDescent="0.25">
      <c r="A432"/>
      <c r="B432"/>
      <c r="C432"/>
      <c r="D432"/>
      <c r="E432"/>
      <c r="F432"/>
    </row>
    <row r="433" spans="1:6" x14ac:dyDescent="0.25">
      <c r="A433"/>
      <c r="B433"/>
      <c r="C433"/>
      <c r="D433"/>
      <c r="E433"/>
      <c r="F433"/>
    </row>
    <row r="434" spans="1:6" x14ac:dyDescent="0.25">
      <c r="A434"/>
      <c r="B434"/>
      <c r="C434"/>
      <c r="D434"/>
      <c r="E434"/>
      <c r="F434"/>
    </row>
    <row r="435" spans="1:6" x14ac:dyDescent="0.25">
      <c r="A435"/>
      <c r="B435"/>
      <c r="C435"/>
      <c r="D435"/>
      <c r="E435"/>
      <c r="F435"/>
    </row>
    <row r="436" spans="1:6" x14ac:dyDescent="0.25">
      <c r="A436"/>
      <c r="B436"/>
      <c r="C436"/>
      <c r="D436"/>
      <c r="E436"/>
      <c r="F436"/>
    </row>
    <row r="437" spans="1:6" x14ac:dyDescent="0.25">
      <c r="A437"/>
      <c r="B437"/>
      <c r="C437"/>
      <c r="D437"/>
      <c r="E437"/>
      <c r="F437"/>
    </row>
    <row r="438" spans="1:6" x14ac:dyDescent="0.25">
      <c r="A438"/>
      <c r="B438"/>
      <c r="C438"/>
      <c r="D438"/>
      <c r="E438"/>
      <c r="F438"/>
    </row>
    <row r="439" spans="1:6" x14ac:dyDescent="0.25">
      <c r="A439"/>
      <c r="B439"/>
      <c r="C439"/>
      <c r="D439"/>
      <c r="E439"/>
      <c r="F439"/>
    </row>
    <row r="440" spans="1:6" x14ac:dyDescent="0.25">
      <c r="A440"/>
      <c r="B440"/>
      <c r="C440"/>
      <c r="D440"/>
      <c r="E440"/>
      <c r="F440"/>
    </row>
    <row r="441" spans="1:6" x14ac:dyDescent="0.25">
      <c r="A441"/>
      <c r="B441"/>
      <c r="C441"/>
      <c r="D441"/>
      <c r="E441"/>
      <c r="F441"/>
    </row>
    <row r="442" spans="1:6" x14ac:dyDescent="0.25">
      <c r="A442"/>
      <c r="B442"/>
      <c r="C442"/>
      <c r="D442"/>
      <c r="E442"/>
      <c r="F442"/>
    </row>
    <row r="443" spans="1:6" x14ac:dyDescent="0.25">
      <c r="A443"/>
      <c r="B443"/>
      <c r="C443"/>
      <c r="D443"/>
      <c r="E443"/>
      <c r="F443"/>
    </row>
    <row r="444" spans="1:6" x14ac:dyDescent="0.25">
      <c r="A444"/>
      <c r="B444"/>
      <c r="C444"/>
      <c r="D444"/>
      <c r="E444"/>
      <c r="F444"/>
    </row>
    <row r="445" spans="1:6" x14ac:dyDescent="0.25">
      <c r="A445"/>
      <c r="B445"/>
      <c r="C445"/>
      <c r="D445"/>
      <c r="E445"/>
      <c r="F445"/>
    </row>
    <row r="446" spans="1:6" x14ac:dyDescent="0.25">
      <c r="A446"/>
      <c r="B446"/>
      <c r="C446"/>
      <c r="D446"/>
      <c r="E446"/>
      <c r="F446"/>
    </row>
    <row r="447" spans="1:6" x14ac:dyDescent="0.25">
      <c r="A447"/>
      <c r="B447"/>
      <c r="C447"/>
      <c r="D447"/>
      <c r="E447"/>
      <c r="F447"/>
    </row>
    <row r="448" spans="1:6" x14ac:dyDescent="0.25">
      <c r="A448"/>
      <c r="B448"/>
      <c r="C448"/>
      <c r="D448"/>
      <c r="E448"/>
      <c r="F448"/>
    </row>
    <row r="449" spans="1:6" x14ac:dyDescent="0.25">
      <c r="A449"/>
      <c r="B449"/>
      <c r="C449"/>
      <c r="D449"/>
      <c r="E449"/>
      <c r="F449"/>
    </row>
    <row r="450" spans="1:6" x14ac:dyDescent="0.25">
      <c r="A450"/>
      <c r="B450"/>
      <c r="C450"/>
      <c r="D450"/>
      <c r="E450"/>
      <c r="F450"/>
    </row>
    <row r="451" spans="1:6" x14ac:dyDescent="0.25">
      <c r="A451"/>
      <c r="B451"/>
      <c r="C451"/>
      <c r="D451"/>
      <c r="E451"/>
      <c r="F451"/>
    </row>
    <row r="452" spans="1:6" x14ac:dyDescent="0.25">
      <c r="A452"/>
      <c r="B452"/>
      <c r="C452"/>
      <c r="D452"/>
      <c r="E452"/>
      <c r="F452"/>
    </row>
    <row r="453" spans="1:6" x14ac:dyDescent="0.25">
      <c r="A453"/>
      <c r="B453"/>
      <c r="C453"/>
      <c r="D453"/>
      <c r="E453"/>
      <c r="F453"/>
    </row>
    <row r="454" spans="1:6" x14ac:dyDescent="0.25">
      <c r="A454"/>
      <c r="B454"/>
      <c r="C454"/>
      <c r="D454"/>
      <c r="E454"/>
      <c r="F454"/>
    </row>
    <row r="455" spans="1:6" x14ac:dyDescent="0.25">
      <c r="A455"/>
      <c r="B455"/>
      <c r="C455"/>
      <c r="D455"/>
      <c r="E455"/>
      <c r="F455"/>
    </row>
    <row r="456" spans="1:6" x14ac:dyDescent="0.25">
      <c r="A456"/>
      <c r="B456"/>
      <c r="C456"/>
      <c r="D456"/>
      <c r="E456"/>
      <c r="F456"/>
    </row>
    <row r="457" spans="1:6" x14ac:dyDescent="0.25">
      <c r="A457"/>
      <c r="B457"/>
      <c r="C457"/>
      <c r="D457"/>
      <c r="E457"/>
      <c r="F457"/>
    </row>
    <row r="458" spans="1:6" x14ac:dyDescent="0.25">
      <c r="A458"/>
      <c r="B458"/>
      <c r="C458"/>
      <c r="D458"/>
      <c r="E458"/>
      <c r="F458"/>
    </row>
    <row r="459" spans="1:6" x14ac:dyDescent="0.25">
      <c r="A459"/>
      <c r="B459"/>
      <c r="C459"/>
      <c r="D459"/>
      <c r="E459"/>
      <c r="F459"/>
    </row>
    <row r="460" spans="1:6" x14ac:dyDescent="0.25">
      <c r="A460"/>
      <c r="B460"/>
      <c r="C460"/>
      <c r="D460"/>
      <c r="E460"/>
      <c r="F460"/>
    </row>
    <row r="461" spans="1:6" x14ac:dyDescent="0.25">
      <c r="A461"/>
      <c r="B461"/>
      <c r="C461"/>
      <c r="D461"/>
      <c r="E461"/>
      <c r="F461"/>
    </row>
    <row r="462" spans="1:6" x14ac:dyDescent="0.25">
      <c r="A462"/>
      <c r="B462"/>
      <c r="C462"/>
      <c r="D462"/>
      <c r="E462"/>
      <c r="F462"/>
    </row>
    <row r="463" spans="1:6" x14ac:dyDescent="0.25">
      <c r="A463"/>
      <c r="B463"/>
      <c r="C463"/>
      <c r="D463"/>
      <c r="E463"/>
      <c r="F463"/>
    </row>
    <row r="464" spans="1:6" x14ac:dyDescent="0.25">
      <c r="A464"/>
      <c r="B464"/>
      <c r="C464"/>
      <c r="D464"/>
      <c r="E464"/>
      <c r="F464"/>
    </row>
    <row r="465" spans="1:6" x14ac:dyDescent="0.25">
      <c r="A465"/>
      <c r="B465"/>
      <c r="C465"/>
      <c r="D465"/>
      <c r="E465"/>
      <c r="F465"/>
    </row>
    <row r="466" spans="1:6" x14ac:dyDescent="0.25">
      <c r="A466"/>
      <c r="B466"/>
      <c r="C466"/>
      <c r="D466"/>
      <c r="E466"/>
      <c r="F466"/>
    </row>
    <row r="467" spans="1:6" x14ac:dyDescent="0.25">
      <c r="A467"/>
      <c r="B467"/>
      <c r="C467"/>
      <c r="D467"/>
      <c r="E467"/>
      <c r="F467"/>
    </row>
    <row r="468" spans="1:6" x14ac:dyDescent="0.25">
      <c r="A468"/>
      <c r="B468"/>
      <c r="C468"/>
      <c r="D468"/>
      <c r="E468"/>
      <c r="F468"/>
    </row>
    <row r="469" spans="1:6" x14ac:dyDescent="0.25">
      <c r="A469"/>
      <c r="B469"/>
      <c r="C469"/>
      <c r="D469"/>
      <c r="E469"/>
      <c r="F469"/>
    </row>
    <row r="470" spans="1:6" x14ac:dyDescent="0.25">
      <c r="A470"/>
      <c r="B470"/>
      <c r="C470"/>
      <c r="D470"/>
      <c r="E470"/>
      <c r="F470"/>
    </row>
    <row r="471" spans="1:6" x14ac:dyDescent="0.25">
      <c r="A471"/>
      <c r="B471"/>
      <c r="C471"/>
      <c r="D471"/>
      <c r="E471"/>
      <c r="F471"/>
    </row>
    <row r="472" spans="1:6" x14ac:dyDescent="0.25">
      <c r="A472"/>
      <c r="B472"/>
      <c r="C472"/>
      <c r="D472"/>
      <c r="E472"/>
      <c r="F472"/>
    </row>
    <row r="473" spans="1:6" x14ac:dyDescent="0.25">
      <c r="A473"/>
      <c r="B473"/>
      <c r="C473"/>
      <c r="D473"/>
      <c r="E473"/>
      <c r="F473"/>
    </row>
    <row r="474" spans="1:6" x14ac:dyDescent="0.25">
      <c r="A474"/>
      <c r="B474"/>
      <c r="C474"/>
      <c r="D474"/>
      <c r="E474"/>
      <c r="F474"/>
    </row>
    <row r="475" spans="1:6" x14ac:dyDescent="0.25">
      <c r="A475"/>
      <c r="B475"/>
      <c r="C475"/>
      <c r="D475"/>
      <c r="E475"/>
      <c r="F475"/>
    </row>
    <row r="476" spans="1:6" x14ac:dyDescent="0.25">
      <c r="A476"/>
      <c r="B476"/>
      <c r="C476"/>
      <c r="D476"/>
      <c r="E476"/>
      <c r="F476"/>
    </row>
    <row r="477" spans="1:6" x14ac:dyDescent="0.25">
      <c r="A477"/>
      <c r="B477"/>
      <c r="C477"/>
      <c r="D477"/>
      <c r="E477"/>
      <c r="F477"/>
    </row>
    <row r="478" spans="1:6" x14ac:dyDescent="0.25">
      <c r="A478"/>
      <c r="B478"/>
      <c r="C478"/>
      <c r="D478"/>
      <c r="E478"/>
      <c r="F478"/>
    </row>
    <row r="479" spans="1:6" x14ac:dyDescent="0.25">
      <c r="A479"/>
      <c r="B479"/>
      <c r="C479"/>
      <c r="D479"/>
      <c r="E479"/>
      <c r="F479"/>
    </row>
    <row r="480" spans="1:6" x14ac:dyDescent="0.25">
      <c r="A480"/>
      <c r="B480"/>
      <c r="C480"/>
      <c r="D480"/>
      <c r="E480"/>
      <c r="F480"/>
    </row>
    <row r="481" spans="1:6" x14ac:dyDescent="0.25">
      <c r="A481"/>
      <c r="B481"/>
      <c r="C481"/>
      <c r="D481"/>
      <c r="E481"/>
      <c r="F481"/>
    </row>
    <row r="482" spans="1:6" x14ac:dyDescent="0.25">
      <c r="A482"/>
      <c r="B482"/>
      <c r="C482"/>
      <c r="D482"/>
      <c r="E482"/>
      <c r="F482"/>
    </row>
    <row r="483" spans="1:6" x14ac:dyDescent="0.25">
      <c r="A483"/>
      <c r="B483"/>
      <c r="C483"/>
      <c r="D483"/>
      <c r="E483"/>
      <c r="F483"/>
    </row>
    <row r="484" spans="1:6" x14ac:dyDescent="0.25">
      <c r="A484"/>
      <c r="B484"/>
      <c r="C484"/>
      <c r="D484"/>
      <c r="E484"/>
      <c r="F484"/>
    </row>
    <row r="485" spans="1:6" x14ac:dyDescent="0.25">
      <c r="A485"/>
      <c r="B485"/>
      <c r="C485"/>
      <c r="D485"/>
      <c r="E485"/>
      <c r="F485"/>
    </row>
    <row r="486" spans="1:6" x14ac:dyDescent="0.25">
      <c r="A486"/>
      <c r="B486"/>
      <c r="C486"/>
      <c r="D486"/>
      <c r="E486"/>
      <c r="F486"/>
    </row>
    <row r="487" spans="1:6" x14ac:dyDescent="0.25">
      <c r="A487"/>
      <c r="B487"/>
      <c r="C487"/>
      <c r="D487"/>
      <c r="E487"/>
      <c r="F487"/>
    </row>
    <row r="488" spans="1:6" x14ac:dyDescent="0.25">
      <c r="A488"/>
      <c r="B488"/>
      <c r="C488"/>
      <c r="D488"/>
      <c r="E488"/>
      <c r="F488"/>
    </row>
    <row r="489" spans="1:6" x14ac:dyDescent="0.25">
      <c r="A489"/>
      <c r="B489"/>
      <c r="C489"/>
      <c r="D489"/>
      <c r="E489"/>
      <c r="F489"/>
    </row>
    <row r="490" spans="1:6" x14ac:dyDescent="0.25">
      <c r="A490"/>
      <c r="B490"/>
      <c r="C490"/>
      <c r="D490"/>
      <c r="E490"/>
      <c r="F490"/>
    </row>
    <row r="491" spans="1:6" x14ac:dyDescent="0.25">
      <c r="A491"/>
      <c r="B491"/>
      <c r="C491"/>
      <c r="D491"/>
      <c r="E491"/>
      <c r="F491"/>
    </row>
    <row r="492" spans="1:6" x14ac:dyDescent="0.25">
      <c r="A492"/>
      <c r="B492"/>
      <c r="C492"/>
      <c r="D492"/>
      <c r="E492"/>
      <c r="F492"/>
    </row>
    <row r="493" spans="1:6" x14ac:dyDescent="0.25">
      <c r="A493"/>
      <c r="B493"/>
      <c r="C493"/>
      <c r="D493"/>
      <c r="E493"/>
      <c r="F493"/>
    </row>
    <row r="494" spans="1:6" x14ac:dyDescent="0.25">
      <c r="A494"/>
      <c r="B494"/>
      <c r="C494"/>
      <c r="D494"/>
      <c r="E494"/>
      <c r="F494"/>
    </row>
    <row r="495" spans="1:6" x14ac:dyDescent="0.25">
      <c r="A495"/>
      <c r="B495"/>
      <c r="C495"/>
      <c r="D495"/>
      <c r="E495"/>
      <c r="F495"/>
    </row>
    <row r="496" spans="1:6" x14ac:dyDescent="0.25">
      <c r="A496"/>
      <c r="B496"/>
      <c r="C496"/>
      <c r="D496"/>
      <c r="E496"/>
      <c r="F496"/>
    </row>
    <row r="497" spans="1:6" x14ac:dyDescent="0.25">
      <c r="A497"/>
      <c r="B497"/>
      <c r="C497"/>
      <c r="D497"/>
      <c r="E497"/>
      <c r="F497"/>
    </row>
    <row r="498" spans="1:6" x14ac:dyDescent="0.25">
      <c r="A498"/>
      <c r="B498"/>
      <c r="C498"/>
      <c r="D498"/>
      <c r="E498"/>
      <c r="F498"/>
    </row>
    <row r="499" spans="1:6" x14ac:dyDescent="0.25">
      <c r="A499"/>
      <c r="B499"/>
      <c r="C499"/>
      <c r="D499"/>
      <c r="E499"/>
      <c r="F499"/>
    </row>
    <row r="500" spans="1:6" x14ac:dyDescent="0.25">
      <c r="A500"/>
      <c r="B500"/>
      <c r="C500"/>
      <c r="D500"/>
      <c r="E500"/>
      <c r="F500"/>
    </row>
    <row r="501" spans="1:6" x14ac:dyDescent="0.25">
      <c r="A501"/>
      <c r="B501"/>
      <c r="C501"/>
      <c r="D501"/>
      <c r="E501"/>
      <c r="F501"/>
    </row>
    <row r="502" spans="1:6" x14ac:dyDescent="0.25">
      <c r="A502"/>
      <c r="B502"/>
      <c r="C502"/>
      <c r="D502"/>
      <c r="E502"/>
      <c r="F502"/>
    </row>
    <row r="503" spans="1:6" x14ac:dyDescent="0.25">
      <c r="A503"/>
      <c r="B503"/>
      <c r="C503"/>
      <c r="D503"/>
      <c r="E503"/>
      <c r="F503"/>
    </row>
    <row r="504" spans="1:6" x14ac:dyDescent="0.25">
      <c r="A504"/>
      <c r="B504"/>
      <c r="C504"/>
      <c r="D504"/>
      <c r="E504"/>
      <c r="F504"/>
    </row>
    <row r="505" spans="1:6" x14ac:dyDescent="0.25">
      <c r="A505"/>
      <c r="B505"/>
      <c r="C505"/>
      <c r="D505"/>
      <c r="E505"/>
      <c r="F505"/>
    </row>
    <row r="506" spans="1:6" x14ac:dyDescent="0.25">
      <c r="A506"/>
      <c r="B506"/>
      <c r="C506"/>
      <c r="D506"/>
      <c r="E506"/>
      <c r="F506"/>
    </row>
    <row r="507" spans="1:6" x14ac:dyDescent="0.25">
      <c r="A507"/>
      <c r="B507"/>
      <c r="C507"/>
      <c r="D507"/>
      <c r="E507"/>
      <c r="F507"/>
    </row>
    <row r="508" spans="1:6" x14ac:dyDescent="0.25">
      <c r="A508"/>
      <c r="B508"/>
      <c r="C508"/>
      <c r="D508"/>
      <c r="E508"/>
      <c r="F508"/>
    </row>
    <row r="509" spans="1:6" x14ac:dyDescent="0.25">
      <c r="A509"/>
      <c r="B509"/>
      <c r="C509"/>
      <c r="D509"/>
      <c r="E509"/>
      <c r="F509"/>
    </row>
    <row r="510" spans="1:6" x14ac:dyDescent="0.25">
      <c r="A510"/>
      <c r="B510"/>
      <c r="C510"/>
      <c r="D510"/>
      <c r="E510"/>
      <c r="F510"/>
    </row>
    <row r="511" spans="1:6" x14ac:dyDescent="0.25">
      <c r="A511"/>
      <c r="B511"/>
      <c r="C511"/>
      <c r="D511"/>
      <c r="E511"/>
      <c r="F511"/>
    </row>
    <row r="512" spans="1:6" x14ac:dyDescent="0.25">
      <c r="A512"/>
      <c r="B512"/>
      <c r="C512"/>
      <c r="D512"/>
      <c r="E512"/>
      <c r="F512"/>
    </row>
    <row r="513" spans="1:6" x14ac:dyDescent="0.25">
      <c r="A513"/>
      <c r="B513"/>
      <c r="C513"/>
      <c r="D513"/>
      <c r="E513"/>
      <c r="F513"/>
    </row>
    <row r="514" spans="1:6" x14ac:dyDescent="0.25">
      <c r="A514"/>
      <c r="B514"/>
      <c r="C514"/>
      <c r="D514"/>
      <c r="E514"/>
      <c r="F514"/>
    </row>
    <row r="515" spans="1:6" x14ac:dyDescent="0.25">
      <c r="A515"/>
      <c r="B515"/>
      <c r="C515"/>
      <c r="D515"/>
      <c r="E515"/>
      <c r="F515"/>
    </row>
    <row r="516" spans="1:6" x14ac:dyDescent="0.25">
      <c r="A516"/>
      <c r="B516"/>
      <c r="C516"/>
      <c r="D516"/>
      <c r="E516"/>
      <c r="F516"/>
    </row>
    <row r="517" spans="1:6" x14ac:dyDescent="0.25">
      <c r="A517"/>
      <c r="B517"/>
      <c r="C517"/>
      <c r="D517"/>
      <c r="E517"/>
      <c r="F517"/>
    </row>
    <row r="518" spans="1:6" x14ac:dyDescent="0.25">
      <c r="A518"/>
      <c r="B518"/>
      <c r="C518"/>
      <c r="D518"/>
      <c r="E518"/>
      <c r="F518"/>
    </row>
    <row r="519" spans="1:6" x14ac:dyDescent="0.25">
      <c r="A519"/>
      <c r="B519"/>
      <c r="C519"/>
      <c r="D519"/>
      <c r="E519"/>
      <c r="F519"/>
    </row>
    <row r="520" spans="1:6" x14ac:dyDescent="0.25">
      <c r="A520"/>
      <c r="B520"/>
      <c r="C520"/>
      <c r="D520"/>
      <c r="E520"/>
      <c r="F520"/>
    </row>
    <row r="521" spans="1:6" x14ac:dyDescent="0.25">
      <c r="A521"/>
      <c r="B521"/>
      <c r="C521"/>
      <c r="D521"/>
      <c r="E521"/>
      <c r="F521"/>
    </row>
    <row r="522" spans="1:6" x14ac:dyDescent="0.25">
      <c r="A522"/>
      <c r="B522"/>
      <c r="C522"/>
      <c r="D522"/>
      <c r="E522"/>
      <c r="F522"/>
    </row>
    <row r="523" spans="1:6" x14ac:dyDescent="0.25">
      <c r="A523"/>
      <c r="B523"/>
      <c r="C523"/>
      <c r="D523"/>
      <c r="E523"/>
      <c r="F523"/>
    </row>
    <row r="524" spans="1:6" x14ac:dyDescent="0.25">
      <c r="A524"/>
      <c r="B524"/>
      <c r="C524"/>
      <c r="D524"/>
      <c r="E524"/>
      <c r="F524"/>
    </row>
    <row r="525" spans="1:6" x14ac:dyDescent="0.25">
      <c r="A525"/>
      <c r="B525"/>
      <c r="C525"/>
      <c r="D525"/>
      <c r="E525"/>
      <c r="F525"/>
    </row>
    <row r="526" spans="1:6" x14ac:dyDescent="0.25">
      <c r="A526"/>
      <c r="B526"/>
      <c r="C526"/>
      <c r="D526"/>
      <c r="E526"/>
      <c r="F526"/>
    </row>
    <row r="527" spans="1:6" x14ac:dyDescent="0.25">
      <c r="A527"/>
      <c r="B527"/>
      <c r="C527"/>
      <c r="D527"/>
      <c r="E527"/>
      <c r="F527"/>
    </row>
    <row r="528" spans="1:6" x14ac:dyDescent="0.25">
      <c r="A528"/>
      <c r="B528"/>
      <c r="C528"/>
      <c r="D528"/>
      <c r="E528"/>
      <c r="F528"/>
    </row>
    <row r="529" spans="1:6" x14ac:dyDescent="0.25">
      <c r="A529"/>
      <c r="B529"/>
      <c r="C529"/>
      <c r="D529"/>
      <c r="E529"/>
      <c r="F529"/>
    </row>
    <row r="530" spans="1:6" x14ac:dyDescent="0.25">
      <c r="A530"/>
      <c r="B530"/>
      <c r="C530"/>
      <c r="D530"/>
      <c r="E530"/>
      <c r="F530"/>
    </row>
    <row r="531" spans="1:6" x14ac:dyDescent="0.25">
      <c r="A531"/>
      <c r="B531"/>
      <c r="C531"/>
      <c r="D531"/>
      <c r="E531"/>
      <c r="F531"/>
    </row>
    <row r="532" spans="1:6" x14ac:dyDescent="0.25">
      <c r="A532"/>
      <c r="B532"/>
      <c r="C532"/>
      <c r="D532"/>
      <c r="E532"/>
      <c r="F532"/>
    </row>
    <row r="533" spans="1:6" x14ac:dyDescent="0.25">
      <c r="A533"/>
      <c r="B533"/>
      <c r="C533"/>
      <c r="D533"/>
      <c r="E533"/>
      <c r="F533"/>
    </row>
    <row r="534" spans="1:6" x14ac:dyDescent="0.25">
      <c r="A534"/>
      <c r="B534"/>
      <c r="C534"/>
      <c r="D534"/>
      <c r="E534"/>
      <c r="F534"/>
    </row>
    <row r="535" spans="1:6" x14ac:dyDescent="0.25">
      <c r="A535"/>
      <c r="B535"/>
      <c r="C535"/>
      <c r="D535"/>
      <c r="E535"/>
      <c r="F535"/>
    </row>
    <row r="536" spans="1:6" x14ac:dyDescent="0.25">
      <c r="A536"/>
      <c r="B536"/>
      <c r="C536"/>
      <c r="D536"/>
      <c r="E536"/>
      <c r="F536"/>
    </row>
    <row r="537" spans="1:6" x14ac:dyDescent="0.25">
      <c r="A537"/>
      <c r="B537"/>
      <c r="C537"/>
      <c r="D537"/>
      <c r="E537"/>
      <c r="F537"/>
    </row>
    <row r="538" spans="1:6" x14ac:dyDescent="0.25">
      <c r="A538"/>
      <c r="B538"/>
      <c r="C538"/>
      <c r="D538"/>
      <c r="E538"/>
      <c r="F538"/>
    </row>
    <row r="539" spans="1:6" x14ac:dyDescent="0.25">
      <c r="A539"/>
      <c r="B539"/>
      <c r="C539"/>
      <c r="D539"/>
      <c r="E539"/>
      <c r="F539"/>
    </row>
    <row r="540" spans="1:6" x14ac:dyDescent="0.25">
      <c r="A540"/>
      <c r="B540"/>
      <c r="C540"/>
      <c r="D540"/>
      <c r="E540"/>
      <c r="F540"/>
    </row>
    <row r="541" spans="1:6" x14ac:dyDescent="0.25">
      <c r="A541"/>
      <c r="B541"/>
      <c r="C541"/>
      <c r="D541"/>
      <c r="E541"/>
      <c r="F541"/>
    </row>
    <row r="542" spans="1:6" x14ac:dyDescent="0.25">
      <c r="A542"/>
      <c r="B542"/>
      <c r="C542"/>
      <c r="D542"/>
      <c r="E542"/>
      <c r="F542"/>
    </row>
    <row r="543" spans="1:6" x14ac:dyDescent="0.25">
      <c r="A543"/>
      <c r="B543"/>
      <c r="C543"/>
      <c r="D543"/>
      <c r="E543"/>
      <c r="F543"/>
    </row>
    <row r="544" spans="1:6" x14ac:dyDescent="0.25">
      <c r="A544"/>
      <c r="B544"/>
      <c r="C544"/>
      <c r="D544"/>
      <c r="E544"/>
      <c r="F544"/>
    </row>
    <row r="545" spans="1:6" x14ac:dyDescent="0.25">
      <c r="A545"/>
      <c r="B545"/>
      <c r="C545"/>
      <c r="D545"/>
      <c r="E545"/>
      <c r="F545"/>
    </row>
    <row r="546" spans="1:6" x14ac:dyDescent="0.25">
      <c r="A546"/>
      <c r="B546"/>
      <c r="C546"/>
      <c r="D546"/>
      <c r="E546"/>
      <c r="F546"/>
    </row>
    <row r="547" spans="1:6" x14ac:dyDescent="0.25">
      <c r="A547"/>
      <c r="B547"/>
      <c r="C547"/>
      <c r="D547"/>
      <c r="E547"/>
      <c r="F547"/>
    </row>
    <row r="548" spans="1:6" x14ac:dyDescent="0.25">
      <c r="A548"/>
      <c r="B548"/>
      <c r="C548"/>
      <c r="D548"/>
      <c r="E548"/>
      <c r="F548"/>
    </row>
    <row r="549" spans="1:6" x14ac:dyDescent="0.25">
      <c r="A549"/>
      <c r="B549"/>
      <c r="C549"/>
      <c r="D549"/>
      <c r="E549"/>
      <c r="F549"/>
    </row>
    <row r="550" spans="1:6" x14ac:dyDescent="0.25">
      <c r="A550"/>
      <c r="B550"/>
      <c r="C550"/>
      <c r="D550"/>
      <c r="E550"/>
      <c r="F550"/>
    </row>
    <row r="551" spans="1:6" x14ac:dyDescent="0.25">
      <c r="A551"/>
      <c r="B551"/>
      <c r="C551"/>
      <c r="D551"/>
      <c r="E551"/>
      <c r="F551"/>
    </row>
    <row r="552" spans="1:6" x14ac:dyDescent="0.25">
      <c r="A552"/>
      <c r="B552"/>
      <c r="C552"/>
      <c r="D552"/>
      <c r="E552"/>
      <c r="F552"/>
    </row>
    <row r="553" spans="1:6" x14ac:dyDescent="0.25">
      <c r="A553"/>
      <c r="B553"/>
      <c r="C553"/>
      <c r="D553"/>
      <c r="E553"/>
      <c r="F553"/>
    </row>
    <row r="554" spans="1:6" x14ac:dyDescent="0.25">
      <c r="A554"/>
      <c r="B554"/>
      <c r="C554"/>
      <c r="D554"/>
      <c r="E554"/>
      <c r="F554"/>
    </row>
    <row r="555" spans="1:6" x14ac:dyDescent="0.25">
      <c r="A555"/>
      <c r="B555"/>
      <c r="C555"/>
      <c r="D555"/>
      <c r="E555"/>
      <c r="F555"/>
    </row>
    <row r="556" spans="1:6" x14ac:dyDescent="0.25">
      <c r="A556"/>
      <c r="B556"/>
      <c r="C556"/>
      <c r="D556"/>
      <c r="E556"/>
      <c r="F556"/>
    </row>
    <row r="557" spans="1:6" x14ac:dyDescent="0.25">
      <c r="A557"/>
      <c r="B557"/>
      <c r="C557"/>
      <c r="D557"/>
      <c r="E557"/>
      <c r="F557"/>
    </row>
    <row r="558" spans="1:6" x14ac:dyDescent="0.25">
      <c r="A558"/>
      <c r="B558"/>
      <c r="C558"/>
      <c r="D558"/>
      <c r="E558"/>
      <c r="F558"/>
    </row>
    <row r="559" spans="1:6" x14ac:dyDescent="0.25">
      <c r="A559"/>
      <c r="B559"/>
      <c r="C559"/>
      <c r="D559"/>
      <c r="E559"/>
      <c r="F559"/>
    </row>
    <row r="560" spans="1:6" x14ac:dyDescent="0.25">
      <c r="A560"/>
      <c r="B560"/>
      <c r="C560"/>
      <c r="D560"/>
      <c r="E560"/>
      <c r="F560"/>
    </row>
    <row r="561" spans="1:6" x14ac:dyDescent="0.25">
      <c r="A561"/>
      <c r="B561"/>
      <c r="C561"/>
      <c r="D561"/>
      <c r="E561"/>
      <c r="F561"/>
    </row>
    <row r="562" spans="1:6" x14ac:dyDescent="0.25">
      <c r="A562"/>
      <c r="B562"/>
      <c r="C562"/>
      <c r="D562"/>
      <c r="E562"/>
      <c r="F562"/>
    </row>
    <row r="563" spans="1:6" x14ac:dyDescent="0.25">
      <c r="A563"/>
      <c r="B563"/>
      <c r="C563"/>
      <c r="D563"/>
      <c r="E563"/>
      <c r="F563"/>
    </row>
    <row r="564" spans="1:6" x14ac:dyDescent="0.25">
      <c r="A564"/>
      <c r="B564"/>
      <c r="C564"/>
      <c r="D564"/>
      <c r="E564"/>
      <c r="F564"/>
    </row>
    <row r="565" spans="1:6" x14ac:dyDescent="0.25">
      <c r="A565"/>
      <c r="B565"/>
      <c r="C565"/>
      <c r="D565"/>
      <c r="E565"/>
      <c r="F565"/>
    </row>
    <row r="566" spans="1:6" x14ac:dyDescent="0.25">
      <c r="A566"/>
      <c r="B566"/>
      <c r="C566"/>
      <c r="D566"/>
      <c r="E566"/>
      <c r="F566"/>
    </row>
    <row r="567" spans="1:6" x14ac:dyDescent="0.25">
      <c r="A567"/>
      <c r="B567"/>
      <c r="C567"/>
      <c r="D567"/>
      <c r="E567"/>
      <c r="F567"/>
    </row>
    <row r="568" spans="1:6" x14ac:dyDescent="0.25">
      <c r="A568"/>
      <c r="B568"/>
      <c r="C568"/>
      <c r="D568"/>
      <c r="E568"/>
      <c r="F568"/>
    </row>
    <row r="569" spans="1:6" x14ac:dyDescent="0.25">
      <c r="A569"/>
      <c r="B569"/>
      <c r="C569"/>
      <c r="D569"/>
      <c r="E569"/>
      <c r="F569"/>
    </row>
    <row r="570" spans="1:6" x14ac:dyDescent="0.25">
      <c r="A570"/>
      <c r="B570"/>
      <c r="C570"/>
      <c r="D570"/>
      <c r="E570"/>
      <c r="F570"/>
    </row>
    <row r="571" spans="1:6" x14ac:dyDescent="0.25">
      <c r="A571"/>
      <c r="B571"/>
      <c r="C571"/>
      <c r="D571"/>
      <c r="E571"/>
      <c r="F571"/>
    </row>
    <row r="572" spans="1:6" x14ac:dyDescent="0.25">
      <c r="A572"/>
      <c r="B572"/>
      <c r="C572"/>
      <c r="D572"/>
      <c r="E572"/>
      <c r="F572"/>
    </row>
    <row r="573" spans="1:6" x14ac:dyDescent="0.25">
      <c r="A573"/>
      <c r="B573"/>
      <c r="C573"/>
      <c r="D573"/>
      <c r="E573"/>
      <c r="F573"/>
    </row>
    <row r="574" spans="1:6" x14ac:dyDescent="0.25">
      <c r="A574"/>
      <c r="B574"/>
      <c r="C574"/>
      <c r="D574"/>
      <c r="E574"/>
      <c r="F574"/>
    </row>
    <row r="575" spans="1:6" x14ac:dyDescent="0.25">
      <c r="A575"/>
      <c r="B575"/>
      <c r="C575"/>
      <c r="D575"/>
      <c r="E575"/>
      <c r="F575"/>
    </row>
    <row r="576" spans="1:6" x14ac:dyDescent="0.25">
      <c r="A576"/>
      <c r="B576"/>
      <c r="C576"/>
      <c r="D576"/>
      <c r="E576"/>
      <c r="F576"/>
    </row>
    <row r="577" spans="1:6" x14ac:dyDescent="0.25">
      <c r="A577"/>
      <c r="B577"/>
      <c r="C577"/>
      <c r="D577"/>
      <c r="E577"/>
      <c r="F577"/>
    </row>
    <row r="578" spans="1:6" x14ac:dyDescent="0.25">
      <c r="A578"/>
      <c r="B578"/>
      <c r="C578"/>
      <c r="D578"/>
      <c r="E578"/>
      <c r="F578"/>
    </row>
    <row r="579" spans="1:6" x14ac:dyDescent="0.25">
      <c r="A579"/>
      <c r="B579"/>
      <c r="C579"/>
      <c r="D579"/>
      <c r="E579"/>
      <c r="F579"/>
    </row>
    <row r="580" spans="1:6" x14ac:dyDescent="0.25">
      <c r="A580"/>
      <c r="B580"/>
      <c r="C580"/>
      <c r="D580"/>
      <c r="E580"/>
      <c r="F580"/>
    </row>
    <row r="581" spans="1:6" x14ac:dyDescent="0.25">
      <c r="A581"/>
      <c r="B581"/>
      <c r="C581"/>
      <c r="D581"/>
      <c r="E581"/>
      <c r="F581"/>
    </row>
    <row r="582" spans="1:6" x14ac:dyDescent="0.25">
      <c r="A582"/>
      <c r="B582"/>
      <c r="C582"/>
      <c r="D582"/>
      <c r="E582"/>
      <c r="F582"/>
    </row>
    <row r="583" spans="1:6" x14ac:dyDescent="0.25">
      <c r="A583"/>
      <c r="B583"/>
      <c r="C583"/>
      <c r="D583"/>
      <c r="E583"/>
      <c r="F583"/>
    </row>
    <row r="584" spans="1:6" x14ac:dyDescent="0.25">
      <c r="A584"/>
      <c r="B584"/>
      <c r="C584"/>
      <c r="D584"/>
      <c r="E584"/>
      <c r="F584"/>
    </row>
    <row r="585" spans="1:6" x14ac:dyDescent="0.25">
      <c r="A585"/>
      <c r="B585"/>
      <c r="C585"/>
      <c r="D585"/>
      <c r="E585"/>
      <c r="F585"/>
    </row>
    <row r="586" spans="1:6" x14ac:dyDescent="0.25">
      <c r="A586"/>
      <c r="B586"/>
      <c r="C586"/>
      <c r="D586"/>
      <c r="E586"/>
      <c r="F586"/>
    </row>
    <row r="587" spans="1:6" x14ac:dyDescent="0.25">
      <c r="A587"/>
      <c r="B587"/>
      <c r="C587"/>
      <c r="D587"/>
      <c r="E587"/>
      <c r="F587"/>
    </row>
    <row r="588" spans="1:6" x14ac:dyDescent="0.25">
      <c r="A588"/>
      <c r="B588"/>
      <c r="C588"/>
      <c r="D588"/>
      <c r="E588"/>
      <c r="F588"/>
    </row>
    <row r="589" spans="1:6" x14ac:dyDescent="0.25">
      <c r="A589"/>
      <c r="B589"/>
      <c r="C589"/>
      <c r="D589"/>
      <c r="E589"/>
      <c r="F589"/>
    </row>
    <row r="590" spans="1:6" x14ac:dyDescent="0.25">
      <c r="A590"/>
      <c r="B590"/>
      <c r="C590"/>
      <c r="D590"/>
      <c r="E590"/>
      <c r="F590"/>
    </row>
    <row r="591" spans="1:6" x14ac:dyDescent="0.25">
      <c r="A591"/>
      <c r="B591"/>
      <c r="C591"/>
      <c r="D591"/>
      <c r="E591"/>
      <c r="F591"/>
    </row>
    <row r="592" spans="1:6" x14ac:dyDescent="0.25">
      <c r="A592"/>
      <c r="B592"/>
      <c r="C592"/>
      <c r="D592"/>
      <c r="E592"/>
      <c r="F592"/>
    </row>
    <row r="593" spans="1:6" x14ac:dyDescent="0.25">
      <c r="A593"/>
      <c r="B593"/>
      <c r="C593"/>
      <c r="D593"/>
      <c r="E593"/>
      <c r="F593"/>
    </row>
    <row r="594" spans="1:6" x14ac:dyDescent="0.25">
      <c r="A594"/>
      <c r="B594"/>
      <c r="C594"/>
      <c r="D594"/>
      <c r="E594"/>
      <c r="F594"/>
    </row>
    <row r="595" spans="1:6" x14ac:dyDescent="0.25">
      <c r="A595"/>
      <c r="B595"/>
      <c r="C595"/>
      <c r="D595"/>
      <c r="E595"/>
      <c r="F595"/>
    </row>
    <row r="596" spans="1:6" x14ac:dyDescent="0.25">
      <c r="A596"/>
      <c r="B596"/>
      <c r="C596"/>
      <c r="D596"/>
      <c r="E596"/>
      <c r="F596"/>
    </row>
    <row r="597" spans="1:6" x14ac:dyDescent="0.25">
      <c r="A597"/>
      <c r="B597"/>
      <c r="C597"/>
      <c r="D597"/>
      <c r="E597"/>
      <c r="F597"/>
    </row>
    <row r="598" spans="1:6" x14ac:dyDescent="0.25">
      <c r="A598"/>
      <c r="B598"/>
      <c r="C598"/>
      <c r="D598"/>
      <c r="E598"/>
      <c r="F598"/>
    </row>
    <row r="599" spans="1:6" x14ac:dyDescent="0.25">
      <c r="A599"/>
      <c r="B599"/>
      <c r="C599"/>
      <c r="D599"/>
      <c r="E599"/>
      <c r="F599"/>
    </row>
    <row r="600" spans="1:6" x14ac:dyDescent="0.25">
      <c r="A600"/>
      <c r="B600"/>
      <c r="C600"/>
      <c r="D600"/>
      <c r="E600"/>
      <c r="F600"/>
    </row>
    <row r="601" spans="1:6" x14ac:dyDescent="0.25">
      <c r="A601"/>
      <c r="B601"/>
      <c r="C601"/>
      <c r="D601"/>
      <c r="E601"/>
      <c r="F601"/>
    </row>
    <row r="602" spans="1:6" x14ac:dyDescent="0.25">
      <c r="A602"/>
      <c r="B602"/>
      <c r="C602"/>
      <c r="D602"/>
      <c r="E602"/>
      <c r="F602"/>
    </row>
    <row r="603" spans="1:6" x14ac:dyDescent="0.25">
      <c r="A603"/>
      <c r="B603"/>
      <c r="C603"/>
      <c r="D603"/>
      <c r="E603"/>
      <c r="F603"/>
    </row>
    <row r="604" spans="1:6" x14ac:dyDescent="0.25">
      <c r="A604"/>
      <c r="B604"/>
      <c r="C604"/>
      <c r="D604"/>
      <c r="E604"/>
      <c r="F604"/>
    </row>
    <row r="605" spans="1:6" x14ac:dyDescent="0.25">
      <c r="A605"/>
      <c r="B605"/>
      <c r="C605"/>
      <c r="D605"/>
      <c r="E605"/>
      <c r="F605"/>
    </row>
    <row r="606" spans="1:6" x14ac:dyDescent="0.25">
      <c r="A606"/>
      <c r="B606"/>
      <c r="C606"/>
      <c r="D606"/>
      <c r="E606"/>
      <c r="F606"/>
    </row>
    <row r="607" spans="1:6" x14ac:dyDescent="0.25">
      <c r="A607"/>
      <c r="B607"/>
      <c r="C607"/>
      <c r="D607"/>
      <c r="E607"/>
      <c r="F607"/>
    </row>
    <row r="608" spans="1:6" x14ac:dyDescent="0.25">
      <c r="A608"/>
      <c r="B608"/>
      <c r="C608"/>
      <c r="D608"/>
      <c r="E608"/>
      <c r="F608"/>
    </row>
    <row r="609" spans="1:6" x14ac:dyDescent="0.25">
      <c r="A609"/>
      <c r="B609"/>
      <c r="C609"/>
      <c r="D609"/>
      <c r="E609"/>
      <c r="F609"/>
    </row>
    <row r="610" spans="1:6" x14ac:dyDescent="0.25">
      <c r="A610"/>
      <c r="B610"/>
      <c r="C610"/>
      <c r="D610"/>
      <c r="E610"/>
      <c r="F610"/>
    </row>
    <row r="611" spans="1:6" x14ac:dyDescent="0.25">
      <c r="A611"/>
      <c r="B611"/>
      <c r="C611"/>
      <c r="D611"/>
      <c r="E611"/>
      <c r="F611"/>
    </row>
    <row r="612" spans="1:6" x14ac:dyDescent="0.25">
      <c r="A612"/>
      <c r="B612"/>
      <c r="C612"/>
      <c r="D612"/>
      <c r="E612"/>
      <c r="F612"/>
    </row>
    <row r="613" spans="1:6" x14ac:dyDescent="0.25">
      <c r="A613"/>
      <c r="B613"/>
      <c r="C613"/>
      <c r="D613"/>
      <c r="E613"/>
      <c r="F613"/>
    </row>
    <row r="614" spans="1:6" x14ac:dyDescent="0.25">
      <c r="A614"/>
      <c r="B614"/>
      <c r="C614"/>
      <c r="D614"/>
      <c r="E614"/>
      <c r="F614"/>
    </row>
    <row r="615" spans="1:6" x14ac:dyDescent="0.25">
      <c r="A615"/>
      <c r="B615"/>
      <c r="C615"/>
      <c r="D615"/>
      <c r="E615"/>
      <c r="F615"/>
    </row>
    <row r="616" spans="1:6" x14ac:dyDescent="0.25">
      <c r="A616"/>
      <c r="B616"/>
      <c r="C616"/>
      <c r="D616"/>
      <c r="E616"/>
      <c r="F616"/>
    </row>
    <row r="617" spans="1:6" x14ac:dyDescent="0.25">
      <c r="A617"/>
      <c r="B617"/>
      <c r="C617"/>
      <c r="D617"/>
      <c r="E617"/>
      <c r="F617"/>
    </row>
    <row r="618" spans="1:6" x14ac:dyDescent="0.25">
      <c r="A618"/>
      <c r="B618"/>
      <c r="C618"/>
      <c r="D618"/>
      <c r="E618"/>
      <c r="F618"/>
    </row>
    <row r="619" spans="1:6" x14ac:dyDescent="0.25">
      <c r="A619"/>
      <c r="B619"/>
      <c r="C619"/>
      <c r="D619"/>
      <c r="E619"/>
      <c r="F619"/>
    </row>
    <row r="620" spans="1:6" x14ac:dyDescent="0.25">
      <c r="A620"/>
      <c r="B620"/>
      <c r="C620"/>
      <c r="D620"/>
      <c r="E620"/>
      <c r="F620"/>
    </row>
    <row r="621" spans="1:6" x14ac:dyDescent="0.25">
      <c r="A621"/>
      <c r="B621"/>
      <c r="C621"/>
      <c r="D621"/>
      <c r="E621"/>
      <c r="F621"/>
    </row>
    <row r="622" spans="1:6" x14ac:dyDescent="0.25">
      <c r="A622"/>
      <c r="B622"/>
      <c r="C622"/>
      <c r="D622"/>
      <c r="E622"/>
      <c r="F622"/>
    </row>
    <row r="623" spans="1:6" x14ac:dyDescent="0.25">
      <c r="A623"/>
      <c r="B623"/>
      <c r="C623"/>
      <c r="D623"/>
      <c r="E623"/>
      <c r="F623"/>
    </row>
    <row r="624" spans="1:6" x14ac:dyDescent="0.25">
      <c r="A624"/>
      <c r="B624"/>
      <c r="C624"/>
      <c r="D624"/>
      <c r="E624"/>
      <c r="F624"/>
    </row>
    <row r="625" spans="1:6" x14ac:dyDescent="0.25">
      <c r="A625"/>
      <c r="B625"/>
      <c r="C625"/>
      <c r="D625"/>
      <c r="E625"/>
      <c r="F625"/>
    </row>
    <row r="626" spans="1:6" x14ac:dyDescent="0.25">
      <c r="A626"/>
      <c r="B626"/>
      <c r="C626"/>
      <c r="D626"/>
      <c r="E626"/>
      <c r="F626"/>
    </row>
    <row r="627" spans="1:6" x14ac:dyDescent="0.25">
      <c r="A627"/>
      <c r="B627"/>
      <c r="C627"/>
      <c r="D627"/>
      <c r="E627"/>
      <c r="F627"/>
    </row>
    <row r="628" spans="1:6" x14ac:dyDescent="0.25">
      <c r="A628"/>
      <c r="B628"/>
      <c r="C628"/>
      <c r="D628"/>
      <c r="E628"/>
      <c r="F628"/>
    </row>
    <row r="629" spans="1:6" x14ac:dyDescent="0.25">
      <c r="A629"/>
      <c r="B629"/>
      <c r="C629"/>
      <c r="D629"/>
      <c r="E629"/>
      <c r="F629"/>
    </row>
    <row r="630" spans="1:6" x14ac:dyDescent="0.25">
      <c r="A630"/>
      <c r="B630"/>
      <c r="C630"/>
      <c r="D630"/>
      <c r="E630"/>
      <c r="F630"/>
    </row>
    <row r="631" spans="1:6" x14ac:dyDescent="0.25">
      <c r="A631"/>
      <c r="B631"/>
      <c r="C631"/>
      <c r="D631"/>
      <c r="E631"/>
      <c r="F631"/>
    </row>
    <row r="632" spans="1:6" x14ac:dyDescent="0.25">
      <c r="A632"/>
      <c r="B632"/>
      <c r="C632"/>
      <c r="D632"/>
      <c r="E632"/>
      <c r="F632"/>
    </row>
    <row r="633" spans="1:6" x14ac:dyDescent="0.25">
      <c r="A633"/>
      <c r="B633"/>
      <c r="C633"/>
      <c r="D633"/>
      <c r="E633"/>
      <c r="F633"/>
    </row>
    <row r="634" spans="1:6" x14ac:dyDescent="0.25">
      <c r="A634"/>
      <c r="B634"/>
      <c r="C634"/>
      <c r="D634"/>
      <c r="E634"/>
      <c r="F634"/>
    </row>
    <row r="635" spans="1:6" x14ac:dyDescent="0.25">
      <c r="A635"/>
      <c r="B635"/>
      <c r="C635"/>
      <c r="D635"/>
      <c r="E635"/>
      <c r="F635"/>
    </row>
    <row r="636" spans="1:6" x14ac:dyDescent="0.25">
      <c r="A636"/>
      <c r="B636"/>
      <c r="C636"/>
      <c r="D636"/>
      <c r="E636"/>
      <c r="F636"/>
    </row>
    <row r="637" spans="1:6" x14ac:dyDescent="0.25">
      <c r="A637"/>
      <c r="B637"/>
      <c r="C637"/>
      <c r="D637"/>
      <c r="E637"/>
      <c r="F637"/>
    </row>
    <row r="638" spans="1:6" x14ac:dyDescent="0.25">
      <c r="A638"/>
      <c r="B638"/>
      <c r="C638"/>
      <c r="D638"/>
      <c r="E638"/>
      <c r="F638"/>
    </row>
    <row r="639" spans="1:6" x14ac:dyDescent="0.25">
      <c r="A639"/>
      <c r="B639"/>
      <c r="C639"/>
      <c r="D639"/>
      <c r="E639"/>
      <c r="F639"/>
    </row>
  </sheetData>
  <phoneticPr fontId="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614"/>
  <sheetViews>
    <sheetView workbookViewId="0">
      <selection activeCell="E12" sqref="E12"/>
    </sheetView>
  </sheetViews>
  <sheetFormatPr defaultRowHeight="15.75" x14ac:dyDescent="0.25"/>
  <cols>
    <col min="1" max="1" width="22.109375" style="3" customWidth="1"/>
    <col min="2" max="2" width="10.5546875" style="3" customWidth="1"/>
    <col min="3" max="4" width="10.5546875" style="3" bestFit="1" customWidth="1"/>
    <col min="5" max="5" width="10.5546875" style="3" customWidth="1"/>
    <col min="6" max="9" width="13.88671875" style="3" customWidth="1"/>
    <col min="10" max="28" width="13.77734375" style="3" customWidth="1"/>
    <col min="29" max="31" width="18.5546875" style="3" customWidth="1"/>
    <col min="32" max="33" width="17.33203125" style="3" customWidth="1"/>
    <col min="34" max="35" width="13.77734375" style="3" customWidth="1"/>
    <col min="36" max="37" width="17.33203125" style="3" customWidth="1"/>
    <col min="38" max="39" width="18.5546875" style="3" customWidth="1"/>
    <col min="40" max="42" width="7.6640625" style="3" customWidth="1"/>
    <col min="43" max="43" width="4.77734375" style="3" customWidth="1"/>
    <col min="44" max="45" width="7.6640625" style="3" customWidth="1"/>
    <col min="46" max="46" width="4.77734375" style="3" customWidth="1"/>
    <col min="47" max="49" width="7.6640625" style="3" customWidth="1"/>
    <col min="50" max="50" width="4.77734375" style="3" customWidth="1"/>
    <col min="51" max="53" width="7.6640625" style="3" customWidth="1"/>
    <col min="54" max="54" width="4.77734375" style="3" customWidth="1"/>
    <col min="55" max="56" width="7.6640625" style="3" customWidth="1"/>
    <col min="57" max="57" width="4.77734375" style="3" customWidth="1"/>
    <col min="58" max="59" width="7.6640625" style="3" customWidth="1"/>
    <col min="60" max="60" width="4.77734375" style="3" customWidth="1"/>
    <col min="61" max="63" width="7.6640625" style="3" customWidth="1"/>
    <col min="64" max="64" width="4.77734375" style="3" customWidth="1"/>
    <col min="65" max="67" width="7.6640625" style="3" customWidth="1"/>
    <col min="68" max="68" width="4.77734375" style="3" customWidth="1"/>
    <col min="69" max="71" width="7.6640625" style="3" customWidth="1"/>
    <col min="72" max="72" width="4.77734375" style="3" customWidth="1"/>
    <col min="73" max="75" width="7.6640625" style="3" customWidth="1"/>
    <col min="76" max="76" width="4.77734375" style="3" customWidth="1"/>
    <col min="77" max="79" width="7.6640625" style="3" customWidth="1"/>
    <col min="80" max="80" width="4.77734375" style="3" customWidth="1"/>
    <col min="81" max="83" width="7.6640625" style="3" customWidth="1"/>
    <col min="84" max="84" width="4.77734375" style="3" customWidth="1"/>
    <col min="85" max="86" width="7.6640625" style="3" customWidth="1"/>
    <col min="87" max="87" width="4.77734375" style="3" customWidth="1"/>
    <col min="88" max="90" width="7.6640625" style="3" customWidth="1"/>
    <col min="91" max="91" width="4.77734375" style="3" customWidth="1"/>
    <col min="92" max="93" width="7.6640625" style="3" customWidth="1"/>
    <col min="94" max="94" width="4.77734375" style="3" customWidth="1"/>
    <col min="95" max="97" width="7.6640625" style="3" customWidth="1"/>
    <col min="98" max="98" width="5.77734375" style="3" customWidth="1"/>
    <col min="99" max="99" width="7.6640625" style="3" customWidth="1"/>
    <col min="100" max="100" width="8.6640625" style="3" customWidth="1"/>
    <col min="101" max="101" width="7.6640625" style="3" customWidth="1"/>
    <col min="102" max="102" width="4.77734375" style="3" customWidth="1"/>
    <col min="103" max="105" width="7.6640625" style="3" customWidth="1"/>
    <col min="106" max="106" width="4.77734375" style="3" customWidth="1"/>
    <col min="107" max="109" width="7.6640625" style="3" customWidth="1"/>
    <col min="110" max="110" width="5.77734375" style="3" customWidth="1"/>
    <col min="111" max="112" width="7.6640625" style="3" customWidth="1"/>
    <col min="113" max="113" width="5.77734375" style="3" customWidth="1"/>
    <col min="114" max="116" width="8.6640625" style="3" customWidth="1"/>
    <col min="117" max="117" width="5.77734375" style="3" customWidth="1"/>
    <col min="118" max="120" width="8.6640625" style="3" customWidth="1"/>
    <col min="121" max="121" width="5.77734375" style="3" customWidth="1"/>
    <col min="122" max="122" width="7.6640625" style="3" customWidth="1"/>
    <col min="123" max="124" width="8.6640625" style="3" customWidth="1"/>
    <col min="125" max="125" width="5.77734375" style="3" customWidth="1"/>
    <col min="126" max="128" width="8.6640625" style="3" customWidth="1"/>
    <col min="129" max="129" width="5.77734375" style="3" customWidth="1"/>
    <col min="130" max="132" width="8.6640625" style="3" customWidth="1"/>
    <col min="133" max="133" width="5.77734375" style="3" customWidth="1"/>
    <col min="134" max="136" width="8.6640625" style="3" customWidth="1"/>
    <col min="137" max="137" width="5.77734375" style="3" customWidth="1"/>
    <col min="138" max="140" width="8.6640625" style="3" customWidth="1"/>
    <col min="141" max="141" width="5.77734375" style="3" customWidth="1"/>
    <col min="142" max="144" width="8.6640625" style="3" customWidth="1"/>
    <col min="145" max="145" width="5.77734375" style="3" customWidth="1"/>
    <col min="146" max="148" width="8.6640625" style="3" customWidth="1"/>
    <col min="149" max="149" width="5.77734375" style="3" customWidth="1"/>
    <col min="150" max="152" width="8.6640625" style="3" customWidth="1"/>
    <col min="153" max="153" width="5.77734375" style="3" customWidth="1"/>
    <col min="154" max="156" width="8.6640625" style="3" customWidth="1"/>
    <col min="157" max="157" width="5.77734375" style="3" customWidth="1"/>
    <col min="158" max="159" width="8.6640625" style="3" customWidth="1"/>
    <col min="160" max="160" width="5.77734375" style="3" customWidth="1"/>
    <col min="161" max="161" width="8.6640625" style="3" customWidth="1"/>
    <col min="162" max="162" width="5.77734375" style="3" customWidth="1"/>
    <col min="163" max="164" width="8.6640625" style="3" customWidth="1"/>
    <col min="165" max="165" width="5.77734375" style="3" customWidth="1"/>
    <col min="166" max="168" width="8.6640625" style="3" customWidth="1"/>
    <col min="169" max="169" width="5.77734375" style="3" customWidth="1"/>
    <col min="170" max="172" width="8.6640625" style="3" customWidth="1"/>
    <col min="173" max="173" width="5.77734375" style="3" customWidth="1"/>
    <col min="174" max="176" width="8.6640625" style="3" customWidth="1"/>
    <col min="177" max="177" width="5.77734375" style="3" customWidth="1"/>
    <col min="178" max="180" width="8.6640625" style="3" customWidth="1"/>
    <col min="181" max="181" width="5.77734375" style="3" customWidth="1"/>
    <col min="182" max="184" width="8.6640625" style="3" customWidth="1"/>
    <col min="185" max="185" width="5.77734375" style="3" customWidth="1"/>
    <col min="186" max="188" width="8.6640625" style="3" customWidth="1"/>
    <col min="189" max="189" width="5.77734375" style="3" customWidth="1"/>
    <col min="190" max="191" width="8.6640625" style="3" customWidth="1"/>
    <col min="192" max="192" width="5.77734375" style="3" customWidth="1"/>
    <col min="193" max="195" width="8.6640625" style="3" customWidth="1"/>
    <col min="196" max="196" width="5.77734375" style="3" customWidth="1"/>
    <col min="197" max="199" width="8.6640625" style="3" customWidth="1"/>
    <col min="200" max="200" width="5.77734375" style="3" customWidth="1"/>
    <col min="201" max="203" width="8.6640625" style="3" customWidth="1"/>
    <col min="204" max="204" width="5.77734375" style="3" customWidth="1"/>
    <col min="205" max="207" width="8.6640625" style="3" customWidth="1"/>
    <col min="208" max="208" width="5.77734375" style="3" customWidth="1"/>
    <col min="209" max="211" width="8.6640625" style="3" customWidth="1"/>
    <col min="212" max="212" width="5.77734375" style="3" customWidth="1"/>
    <col min="213" max="215" width="8.6640625" style="3" customWidth="1"/>
    <col min="216" max="216" width="5.77734375" style="3" customWidth="1"/>
    <col min="217" max="219" width="8.6640625" style="3" customWidth="1"/>
    <col min="220" max="220" width="8.5546875" style="3" customWidth="1"/>
    <col min="221" max="223" width="11.44140625" style="3" bestFit="1" customWidth="1"/>
    <col min="224" max="224" width="10.88671875" style="3" bestFit="1" customWidth="1"/>
    <col min="225" max="16384" width="8.88671875" style="3"/>
  </cols>
  <sheetData>
    <row r="1" spans="1:9" x14ac:dyDescent="0.25">
      <c r="A1"/>
      <c r="B1"/>
    </row>
    <row r="2" spans="1:9" x14ac:dyDescent="0.25">
      <c r="A2" s="179" t="s">
        <v>25</v>
      </c>
      <c r="B2" s="180" t="s">
        <v>151</v>
      </c>
    </row>
    <row r="3" spans="1:9" x14ac:dyDescent="0.25">
      <c r="A3" s="179" t="s">
        <v>158</v>
      </c>
      <c r="B3" s="180" t="s">
        <v>151</v>
      </c>
    </row>
    <row r="4" spans="1:9" x14ac:dyDescent="0.25">
      <c r="A4" s="179" t="s">
        <v>142</v>
      </c>
      <c r="B4" s="180" t="s">
        <v>151</v>
      </c>
    </row>
    <row r="5" spans="1:9" x14ac:dyDescent="0.25">
      <c r="A5" s="179" t="s">
        <v>163</v>
      </c>
      <c r="B5" s="180" t="s">
        <v>167</v>
      </c>
    </row>
    <row r="6" spans="1:9" x14ac:dyDescent="0.25">
      <c r="A6"/>
      <c r="B6"/>
      <c r="C6"/>
      <c r="D6"/>
      <c r="E6"/>
      <c r="F6"/>
      <c r="G6"/>
      <c r="H6"/>
      <c r="I6"/>
    </row>
    <row r="7" spans="1:9" x14ac:dyDescent="0.25">
      <c r="A7" s="180"/>
      <c r="B7" s="179" t="s">
        <v>153</v>
      </c>
      <c r="C7" s="180"/>
      <c r="D7" s="180"/>
      <c r="E7" s="180"/>
      <c r="F7" s="180"/>
      <c r="G7"/>
      <c r="H7"/>
      <c r="I7"/>
    </row>
    <row r="8" spans="1:9" x14ac:dyDescent="0.25">
      <c r="A8" s="179" t="s">
        <v>150</v>
      </c>
      <c r="B8" s="180" t="s">
        <v>248</v>
      </c>
      <c r="C8" s="180" t="s">
        <v>249</v>
      </c>
      <c r="D8" s="180" t="s">
        <v>250</v>
      </c>
      <c r="E8" s="180" t="s">
        <v>251</v>
      </c>
      <c r="F8" s="180" t="s">
        <v>252</v>
      </c>
      <c r="G8"/>
      <c r="H8"/>
      <c r="I8"/>
    </row>
    <row r="9" spans="1:9" x14ac:dyDescent="0.25">
      <c r="A9" s="181" t="s">
        <v>166</v>
      </c>
      <c r="B9" s="182"/>
      <c r="C9" s="182"/>
      <c r="D9" s="182"/>
      <c r="E9" s="182"/>
      <c r="F9" s="182"/>
      <c r="G9"/>
      <c r="H9"/>
      <c r="I9"/>
    </row>
    <row r="10" spans="1:9" x14ac:dyDescent="0.25">
      <c r="A10" s="192" t="s">
        <v>5</v>
      </c>
      <c r="B10" s="182">
        <v>58</v>
      </c>
      <c r="C10" s="182">
        <v>62</v>
      </c>
      <c r="D10" s="182">
        <v>52</v>
      </c>
      <c r="E10" s="182">
        <v>46</v>
      </c>
      <c r="F10" s="182">
        <v>218</v>
      </c>
      <c r="G10"/>
      <c r="H10"/>
      <c r="I10"/>
    </row>
    <row r="11" spans="1:9" x14ac:dyDescent="0.25">
      <c r="A11" s="192" t="s">
        <v>6</v>
      </c>
      <c r="B11" s="182">
        <v>58</v>
      </c>
      <c r="C11" s="182">
        <v>62</v>
      </c>
      <c r="D11" s="182">
        <v>52</v>
      </c>
      <c r="E11" s="182">
        <v>46</v>
      </c>
      <c r="F11" s="182">
        <v>218</v>
      </c>
    </row>
    <row r="12" spans="1:9" x14ac:dyDescent="0.25">
      <c r="A12" s="192" t="s">
        <v>156</v>
      </c>
      <c r="B12" s="182">
        <v>0</v>
      </c>
      <c r="C12" s="182">
        <v>0</v>
      </c>
      <c r="D12" s="182">
        <v>0</v>
      </c>
      <c r="E12" s="182">
        <v>0</v>
      </c>
      <c r="F12" s="182"/>
    </row>
    <row r="13" spans="1:9" x14ac:dyDescent="0.25">
      <c r="A13" s="181" t="s">
        <v>170</v>
      </c>
      <c r="B13" s="182">
        <v>152</v>
      </c>
      <c r="C13" s="182">
        <v>104</v>
      </c>
      <c r="D13" s="182">
        <v>144</v>
      </c>
      <c r="E13" s="182">
        <v>98</v>
      </c>
      <c r="F13" s="182">
        <v>498</v>
      </c>
    </row>
    <row r="14" spans="1:9" x14ac:dyDescent="0.25">
      <c r="A14"/>
      <c r="B14"/>
      <c r="C14"/>
      <c r="D14"/>
      <c r="E14"/>
      <c r="F14"/>
    </row>
    <row r="15" spans="1:9" x14ac:dyDescent="0.25">
      <c r="A15"/>
      <c r="B15"/>
      <c r="C15"/>
      <c r="D15"/>
      <c r="E15"/>
      <c r="F15"/>
    </row>
    <row r="16" spans="1:9" x14ac:dyDescent="0.25">
      <c r="A16"/>
      <c r="B16"/>
      <c r="C16"/>
      <c r="D16"/>
      <c r="E16"/>
      <c r="F16"/>
    </row>
    <row r="17" spans="1:6" x14ac:dyDescent="0.25">
      <c r="A17"/>
      <c r="B17"/>
      <c r="C17"/>
      <c r="D17"/>
      <c r="E17"/>
      <c r="F17"/>
    </row>
    <row r="18" spans="1:6" x14ac:dyDescent="0.25">
      <c r="A18"/>
      <c r="B18"/>
      <c r="C18"/>
      <c r="D18"/>
      <c r="E18"/>
      <c r="F18"/>
    </row>
    <row r="19" spans="1:6" x14ac:dyDescent="0.25">
      <c r="A19"/>
      <c r="B19"/>
      <c r="C19"/>
      <c r="D19"/>
      <c r="E19"/>
      <c r="F19"/>
    </row>
    <row r="20" spans="1:6" x14ac:dyDescent="0.25">
      <c r="A20"/>
      <c r="B20"/>
      <c r="C20"/>
      <c r="D20"/>
      <c r="E20"/>
      <c r="F20"/>
    </row>
    <row r="21" spans="1:6" x14ac:dyDescent="0.25">
      <c r="A21"/>
      <c r="B21"/>
      <c r="C21"/>
      <c r="D21"/>
      <c r="E21"/>
      <c r="F21"/>
    </row>
    <row r="22" spans="1:6" x14ac:dyDescent="0.25">
      <c r="A22"/>
      <c r="B22"/>
      <c r="C22"/>
      <c r="D22"/>
      <c r="E22"/>
      <c r="F22"/>
    </row>
    <row r="23" spans="1:6" x14ac:dyDescent="0.25">
      <c r="A23"/>
      <c r="B23"/>
      <c r="C23"/>
      <c r="D23"/>
      <c r="E23"/>
      <c r="F23"/>
    </row>
    <row r="24" spans="1:6" x14ac:dyDescent="0.25">
      <c r="A24"/>
      <c r="B24"/>
      <c r="C24"/>
      <c r="D24"/>
      <c r="E24"/>
      <c r="F24"/>
    </row>
    <row r="25" spans="1:6" x14ac:dyDescent="0.25">
      <c r="A25"/>
      <c r="B25"/>
      <c r="C25"/>
      <c r="D25"/>
      <c r="E25"/>
      <c r="F25"/>
    </row>
    <row r="26" spans="1:6" x14ac:dyDescent="0.25">
      <c r="A26"/>
      <c r="B26"/>
      <c r="C26"/>
      <c r="D26"/>
      <c r="E26"/>
      <c r="F26"/>
    </row>
    <row r="27" spans="1:6" x14ac:dyDescent="0.25">
      <c r="A27"/>
      <c r="B27"/>
      <c r="C27"/>
      <c r="D27"/>
      <c r="E27"/>
      <c r="F27"/>
    </row>
    <row r="28" spans="1:6" x14ac:dyDescent="0.25">
      <c r="A28"/>
      <c r="B28"/>
      <c r="C28"/>
      <c r="D28"/>
      <c r="E28"/>
      <c r="F28"/>
    </row>
    <row r="29" spans="1:6" x14ac:dyDescent="0.25">
      <c r="A29"/>
      <c r="B29"/>
      <c r="C29"/>
      <c r="D29"/>
      <c r="E29"/>
      <c r="F29"/>
    </row>
    <row r="30" spans="1:6" x14ac:dyDescent="0.25">
      <c r="A30"/>
      <c r="B30"/>
      <c r="C30"/>
      <c r="D30"/>
      <c r="E30"/>
      <c r="F30"/>
    </row>
    <row r="31" spans="1:6" x14ac:dyDescent="0.25">
      <c r="A31"/>
      <c r="B31"/>
      <c r="C31"/>
      <c r="D31"/>
      <c r="E31"/>
      <c r="F31"/>
    </row>
    <row r="32" spans="1:6" x14ac:dyDescent="0.25">
      <c r="A32"/>
      <c r="B32"/>
      <c r="C32"/>
      <c r="D32"/>
      <c r="E32"/>
      <c r="F32"/>
    </row>
    <row r="33" spans="1:6" x14ac:dyDescent="0.25">
      <c r="A33"/>
      <c r="B33"/>
      <c r="C33"/>
      <c r="D33"/>
      <c r="E33"/>
      <c r="F33"/>
    </row>
    <row r="34" spans="1:6" x14ac:dyDescent="0.25">
      <c r="A34"/>
      <c r="B34"/>
      <c r="C34"/>
      <c r="D34"/>
      <c r="E34"/>
      <c r="F34"/>
    </row>
    <row r="35" spans="1:6" x14ac:dyDescent="0.25">
      <c r="A35"/>
      <c r="B35"/>
      <c r="C35"/>
      <c r="D35"/>
      <c r="E35"/>
      <c r="F35"/>
    </row>
    <row r="36" spans="1:6" x14ac:dyDescent="0.25">
      <c r="A36"/>
      <c r="B36"/>
      <c r="C36"/>
      <c r="D36"/>
      <c r="E36"/>
      <c r="F36"/>
    </row>
    <row r="37" spans="1:6" x14ac:dyDescent="0.25">
      <c r="A37"/>
      <c r="B37"/>
      <c r="C37"/>
      <c r="D37"/>
      <c r="E37"/>
      <c r="F37"/>
    </row>
    <row r="38" spans="1:6" x14ac:dyDescent="0.25">
      <c r="A38"/>
      <c r="B38"/>
      <c r="C38"/>
      <c r="D38"/>
      <c r="E38"/>
      <c r="F38"/>
    </row>
    <row r="39" spans="1:6" x14ac:dyDescent="0.25">
      <c r="A39"/>
      <c r="B39"/>
      <c r="C39"/>
      <c r="D39"/>
      <c r="E39"/>
      <c r="F39"/>
    </row>
    <row r="40" spans="1:6" x14ac:dyDescent="0.25">
      <c r="A40"/>
      <c r="B40"/>
      <c r="C40"/>
      <c r="D40"/>
      <c r="E40"/>
      <c r="F40"/>
    </row>
    <row r="41" spans="1:6" x14ac:dyDescent="0.25">
      <c r="A41"/>
      <c r="B41"/>
      <c r="C41"/>
      <c r="D41"/>
      <c r="E41"/>
      <c r="F41"/>
    </row>
    <row r="42" spans="1:6" x14ac:dyDescent="0.25">
      <c r="A42"/>
      <c r="B42"/>
      <c r="C42"/>
      <c r="D42"/>
      <c r="E42"/>
      <c r="F42"/>
    </row>
    <row r="43" spans="1:6" x14ac:dyDescent="0.25">
      <c r="A43"/>
      <c r="B43"/>
      <c r="C43"/>
      <c r="D43"/>
      <c r="E43"/>
      <c r="F43"/>
    </row>
    <row r="44" spans="1:6" x14ac:dyDescent="0.25">
      <c r="A44"/>
      <c r="B44"/>
      <c r="C44"/>
      <c r="D44"/>
      <c r="E44"/>
      <c r="F44"/>
    </row>
    <row r="45" spans="1:6" x14ac:dyDescent="0.25">
      <c r="A45"/>
      <c r="B45"/>
      <c r="C45"/>
      <c r="D45"/>
      <c r="E45"/>
      <c r="F45"/>
    </row>
    <row r="46" spans="1:6" x14ac:dyDescent="0.25">
      <c r="A46"/>
      <c r="B46"/>
      <c r="C46"/>
      <c r="D46"/>
      <c r="E46"/>
      <c r="F46"/>
    </row>
    <row r="47" spans="1:6" x14ac:dyDescent="0.25">
      <c r="A47"/>
      <c r="B47"/>
      <c r="C47"/>
      <c r="D47"/>
      <c r="E47"/>
      <c r="F47"/>
    </row>
    <row r="48" spans="1:6" x14ac:dyDescent="0.25">
      <c r="A48"/>
      <c r="B48"/>
      <c r="C48"/>
      <c r="D48"/>
      <c r="E48"/>
      <c r="F48"/>
    </row>
    <row r="49" spans="1:6" x14ac:dyDescent="0.25">
      <c r="A49"/>
      <c r="B49"/>
      <c r="C49"/>
      <c r="D49"/>
      <c r="E49"/>
      <c r="F49"/>
    </row>
    <row r="50" spans="1:6" x14ac:dyDescent="0.25">
      <c r="A50"/>
      <c r="B50"/>
      <c r="C50"/>
      <c r="D50"/>
      <c r="E50"/>
      <c r="F50"/>
    </row>
    <row r="51" spans="1:6" x14ac:dyDescent="0.25">
      <c r="A51"/>
      <c r="B51"/>
      <c r="C51"/>
      <c r="D51"/>
      <c r="E51"/>
      <c r="F51"/>
    </row>
    <row r="52" spans="1:6" x14ac:dyDescent="0.25">
      <c r="A52"/>
      <c r="B52"/>
      <c r="C52"/>
      <c r="D52"/>
      <c r="E52"/>
      <c r="F52"/>
    </row>
    <row r="53" spans="1:6" x14ac:dyDescent="0.25">
      <c r="A53"/>
      <c r="B53"/>
      <c r="C53"/>
      <c r="D53"/>
      <c r="E53"/>
      <c r="F53"/>
    </row>
    <row r="54" spans="1:6" x14ac:dyDescent="0.25">
      <c r="A54"/>
      <c r="B54"/>
      <c r="C54"/>
      <c r="D54"/>
      <c r="E54"/>
      <c r="F54"/>
    </row>
    <row r="55" spans="1:6" x14ac:dyDescent="0.25">
      <c r="A55"/>
      <c r="B55"/>
      <c r="C55"/>
      <c r="D55"/>
      <c r="E55"/>
      <c r="F55"/>
    </row>
    <row r="56" spans="1:6" x14ac:dyDescent="0.25">
      <c r="A56"/>
      <c r="B56"/>
      <c r="C56"/>
      <c r="D56"/>
      <c r="E56"/>
      <c r="F56"/>
    </row>
    <row r="57" spans="1:6" x14ac:dyDescent="0.25">
      <c r="A57"/>
      <c r="B57"/>
      <c r="C57"/>
      <c r="D57"/>
      <c r="E57"/>
      <c r="F57"/>
    </row>
    <row r="58" spans="1:6" x14ac:dyDescent="0.25">
      <c r="A58"/>
      <c r="B58"/>
      <c r="C58"/>
      <c r="D58"/>
      <c r="E58"/>
      <c r="F58"/>
    </row>
    <row r="59" spans="1:6" x14ac:dyDescent="0.25">
      <c r="A59"/>
      <c r="B59"/>
      <c r="C59"/>
      <c r="D59"/>
      <c r="E59"/>
      <c r="F59"/>
    </row>
    <row r="60" spans="1:6" x14ac:dyDescent="0.25">
      <c r="A60"/>
      <c r="B60"/>
      <c r="C60"/>
      <c r="D60"/>
      <c r="E60"/>
      <c r="F60"/>
    </row>
    <row r="61" spans="1:6" x14ac:dyDescent="0.25">
      <c r="A61"/>
      <c r="B61"/>
      <c r="C61"/>
      <c r="D61"/>
      <c r="E61"/>
      <c r="F61"/>
    </row>
    <row r="62" spans="1:6" x14ac:dyDescent="0.25">
      <c r="A62"/>
      <c r="B62"/>
      <c r="C62"/>
      <c r="D62"/>
      <c r="E62"/>
      <c r="F62"/>
    </row>
    <row r="63" spans="1:6" x14ac:dyDescent="0.25">
      <c r="A63"/>
      <c r="B63"/>
      <c r="C63"/>
      <c r="D63"/>
      <c r="E63"/>
      <c r="F63"/>
    </row>
    <row r="64" spans="1:6" x14ac:dyDescent="0.25">
      <c r="A64"/>
      <c r="B64"/>
      <c r="C64"/>
      <c r="D64"/>
      <c r="E64"/>
      <c r="F64"/>
    </row>
    <row r="65" spans="1:6" x14ac:dyDescent="0.25">
      <c r="A65"/>
      <c r="B65"/>
      <c r="C65"/>
      <c r="D65"/>
      <c r="E65"/>
      <c r="F65"/>
    </row>
    <row r="66" spans="1:6" x14ac:dyDescent="0.25">
      <c r="A66"/>
      <c r="B66"/>
      <c r="C66"/>
      <c r="D66"/>
      <c r="E66"/>
      <c r="F66"/>
    </row>
    <row r="67" spans="1:6" x14ac:dyDescent="0.25">
      <c r="A67"/>
      <c r="B67"/>
      <c r="C67"/>
      <c r="D67"/>
      <c r="E67"/>
      <c r="F67"/>
    </row>
    <row r="68" spans="1:6" x14ac:dyDescent="0.25">
      <c r="A68"/>
      <c r="B68"/>
      <c r="C68"/>
      <c r="D68"/>
      <c r="E68"/>
      <c r="F68"/>
    </row>
    <row r="69" spans="1:6" x14ac:dyDescent="0.25">
      <c r="A69"/>
      <c r="B69"/>
      <c r="C69"/>
      <c r="D69"/>
      <c r="E69"/>
      <c r="F69"/>
    </row>
    <row r="70" spans="1:6" x14ac:dyDescent="0.25">
      <c r="A70"/>
      <c r="B70"/>
      <c r="C70"/>
      <c r="D70"/>
      <c r="E70"/>
      <c r="F70"/>
    </row>
    <row r="71" spans="1:6" x14ac:dyDescent="0.25">
      <c r="A71"/>
      <c r="B71"/>
      <c r="C71"/>
      <c r="D71"/>
      <c r="E71"/>
      <c r="F71"/>
    </row>
    <row r="72" spans="1:6" x14ac:dyDescent="0.25">
      <c r="A72"/>
      <c r="B72"/>
      <c r="C72"/>
      <c r="D72"/>
      <c r="E72"/>
      <c r="F72"/>
    </row>
    <row r="73" spans="1:6" x14ac:dyDescent="0.25">
      <c r="A73"/>
      <c r="B73"/>
      <c r="C73"/>
      <c r="D73"/>
      <c r="E73"/>
      <c r="F73"/>
    </row>
    <row r="74" spans="1:6" x14ac:dyDescent="0.25">
      <c r="A74"/>
      <c r="B74"/>
      <c r="C74"/>
      <c r="D74"/>
      <c r="E74"/>
      <c r="F74"/>
    </row>
    <row r="75" spans="1:6" x14ac:dyDescent="0.25">
      <c r="A75"/>
      <c r="B75"/>
      <c r="C75"/>
      <c r="D75"/>
      <c r="E75"/>
      <c r="F75"/>
    </row>
    <row r="76" spans="1:6" x14ac:dyDescent="0.25">
      <c r="A76"/>
      <c r="B76"/>
      <c r="C76"/>
      <c r="D76"/>
      <c r="E76"/>
      <c r="F76"/>
    </row>
    <row r="77" spans="1:6" x14ac:dyDescent="0.25">
      <c r="A77"/>
      <c r="B77"/>
      <c r="C77"/>
      <c r="D77"/>
      <c r="E77"/>
      <c r="F77"/>
    </row>
    <row r="78" spans="1:6" x14ac:dyDescent="0.25">
      <c r="A78"/>
      <c r="B78"/>
      <c r="C78"/>
      <c r="D78"/>
      <c r="E78"/>
      <c r="F78"/>
    </row>
    <row r="79" spans="1:6" x14ac:dyDescent="0.25">
      <c r="A79"/>
      <c r="B79"/>
      <c r="C79"/>
      <c r="D79"/>
      <c r="E79"/>
      <c r="F79"/>
    </row>
    <row r="80" spans="1:6" x14ac:dyDescent="0.25">
      <c r="A80"/>
      <c r="B80"/>
      <c r="C80"/>
      <c r="D80"/>
      <c r="E80"/>
      <c r="F80"/>
    </row>
    <row r="81" spans="1:6" x14ac:dyDescent="0.25">
      <c r="A81"/>
      <c r="B81"/>
      <c r="C81"/>
      <c r="D81"/>
      <c r="E81"/>
      <c r="F81"/>
    </row>
    <row r="82" spans="1:6" x14ac:dyDescent="0.25">
      <c r="A82"/>
      <c r="B82"/>
      <c r="C82"/>
      <c r="D82"/>
      <c r="E82"/>
      <c r="F82"/>
    </row>
    <row r="83" spans="1:6" x14ac:dyDescent="0.25">
      <c r="A83"/>
      <c r="B83"/>
      <c r="C83"/>
      <c r="D83"/>
      <c r="E83"/>
      <c r="F83"/>
    </row>
    <row r="84" spans="1:6" x14ac:dyDescent="0.25">
      <c r="A84"/>
      <c r="B84"/>
      <c r="C84"/>
      <c r="D84"/>
      <c r="E84"/>
      <c r="F84"/>
    </row>
    <row r="85" spans="1:6" x14ac:dyDescent="0.25">
      <c r="A85"/>
      <c r="B85"/>
      <c r="C85"/>
      <c r="D85"/>
      <c r="E85"/>
      <c r="F85"/>
    </row>
    <row r="86" spans="1:6" x14ac:dyDescent="0.25">
      <c r="A86"/>
      <c r="B86"/>
      <c r="C86"/>
      <c r="D86"/>
      <c r="E86"/>
      <c r="F86"/>
    </row>
    <row r="87" spans="1:6" x14ac:dyDescent="0.25">
      <c r="A87"/>
      <c r="B87"/>
      <c r="C87"/>
      <c r="D87"/>
      <c r="E87"/>
      <c r="F87"/>
    </row>
    <row r="88" spans="1:6" x14ac:dyDescent="0.25">
      <c r="A88"/>
      <c r="B88"/>
      <c r="C88"/>
      <c r="D88"/>
      <c r="E88"/>
      <c r="F88"/>
    </row>
    <row r="89" spans="1:6" x14ac:dyDescent="0.25">
      <c r="A89"/>
      <c r="B89"/>
      <c r="C89"/>
      <c r="D89"/>
      <c r="E89"/>
      <c r="F89"/>
    </row>
    <row r="90" spans="1:6" x14ac:dyDescent="0.25">
      <c r="A90"/>
      <c r="B90"/>
      <c r="C90"/>
      <c r="D90"/>
      <c r="E90"/>
      <c r="F90"/>
    </row>
    <row r="91" spans="1:6" x14ac:dyDescent="0.25">
      <c r="A91"/>
      <c r="B91"/>
      <c r="C91"/>
      <c r="D91"/>
      <c r="E91"/>
      <c r="F91"/>
    </row>
    <row r="92" spans="1:6" x14ac:dyDescent="0.25">
      <c r="A92"/>
      <c r="B92"/>
      <c r="C92"/>
      <c r="D92"/>
      <c r="E92"/>
      <c r="F92"/>
    </row>
    <row r="93" spans="1:6" x14ac:dyDescent="0.25">
      <c r="A93"/>
      <c r="B93"/>
      <c r="C93"/>
      <c r="D93"/>
      <c r="E93"/>
      <c r="F93"/>
    </row>
    <row r="94" spans="1:6" x14ac:dyDescent="0.25">
      <c r="A94"/>
      <c r="B94"/>
      <c r="C94"/>
      <c r="D94"/>
      <c r="E94"/>
      <c r="F94"/>
    </row>
    <row r="95" spans="1:6" x14ac:dyDescent="0.25">
      <c r="A95"/>
      <c r="B95"/>
      <c r="C95"/>
      <c r="D95"/>
      <c r="E95"/>
      <c r="F95"/>
    </row>
    <row r="96" spans="1:6" x14ac:dyDescent="0.25">
      <c r="A96"/>
      <c r="B96"/>
      <c r="C96"/>
      <c r="D96"/>
      <c r="E96"/>
      <c r="F96"/>
    </row>
    <row r="97" spans="1:6" x14ac:dyDescent="0.25">
      <c r="A97"/>
      <c r="B97"/>
      <c r="C97"/>
      <c r="D97"/>
      <c r="E97"/>
      <c r="F97"/>
    </row>
    <row r="98" spans="1:6" x14ac:dyDescent="0.25">
      <c r="A98"/>
      <c r="B98"/>
      <c r="C98"/>
      <c r="D98"/>
      <c r="E98"/>
      <c r="F98"/>
    </row>
    <row r="99" spans="1:6" x14ac:dyDescent="0.25">
      <c r="A99"/>
      <c r="B99"/>
      <c r="C99"/>
      <c r="D99"/>
      <c r="E99"/>
      <c r="F99"/>
    </row>
    <row r="100" spans="1:6" x14ac:dyDescent="0.25">
      <c r="A100"/>
      <c r="B100"/>
      <c r="C100"/>
      <c r="D100"/>
      <c r="E100"/>
      <c r="F100"/>
    </row>
    <row r="101" spans="1:6" x14ac:dyDescent="0.25">
      <c r="A101"/>
      <c r="B101"/>
      <c r="C101"/>
      <c r="D101"/>
      <c r="E101"/>
      <c r="F101"/>
    </row>
    <row r="102" spans="1:6" x14ac:dyDescent="0.25">
      <c r="A102"/>
      <c r="B102"/>
      <c r="C102"/>
      <c r="D102"/>
      <c r="E102"/>
      <c r="F102"/>
    </row>
    <row r="103" spans="1:6" x14ac:dyDescent="0.25">
      <c r="A103"/>
      <c r="B103"/>
      <c r="C103"/>
      <c r="D103"/>
      <c r="E103"/>
      <c r="F103"/>
    </row>
    <row r="104" spans="1:6" x14ac:dyDescent="0.25">
      <c r="A104"/>
      <c r="B104"/>
      <c r="C104"/>
      <c r="D104"/>
      <c r="E104"/>
      <c r="F104"/>
    </row>
    <row r="105" spans="1:6" x14ac:dyDescent="0.25">
      <c r="A105"/>
      <c r="B105"/>
      <c r="C105"/>
      <c r="D105"/>
      <c r="E105"/>
      <c r="F105"/>
    </row>
    <row r="106" spans="1:6" x14ac:dyDescent="0.25">
      <c r="A106"/>
      <c r="B106"/>
      <c r="C106"/>
      <c r="D106"/>
      <c r="E106"/>
      <c r="F106"/>
    </row>
    <row r="107" spans="1:6" x14ac:dyDescent="0.25">
      <c r="A107"/>
      <c r="B107"/>
      <c r="C107"/>
      <c r="D107"/>
      <c r="E107"/>
      <c r="F107"/>
    </row>
    <row r="108" spans="1:6" x14ac:dyDescent="0.25">
      <c r="A108"/>
      <c r="B108"/>
      <c r="C108"/>
      <c r="D108"/>
      <c r="E108"/>
      <c r="F108"/>
    </row>
    <row r="109" spans="1:6" x14ac:dyDescent="0.25">
      <c r="A109"/>
      <c r="B109"/>
      <c r="C109"/>
      <c r="D109"/>
      <c r="E109"/>
      <c r="F109"/>
    </row>
    <row r="110" spans="1:6" x14ac:dyDescent="0.25">
      <c r="A110"/>
      <c r="B110"/>
      <c r="C110"/>
      <c r="D110"/>
      <c r="E110"/>
      <c r="F110"/>
    </row>
    <row r="111" spans="1:6" x14ac:dyDescent="0.25">
      <c r="A111"/>
      <c r="B111"/>
      <c r="C111"/>
      <c r="D111"/>
      <c r="E111"/>
      <c r="F111"/>
    </row>
    <row r="112" spans="1:6" x14ac:dyDescent="0.25">
      <c r="A112"/>
      <c r="B112"/>
      <c r="C112"/>
      <c r="D112"/>
      <c r="E112"/>
      <c r="F112"/>
    </row>
    <row r="113" spans="1:6" x14ac:dyDescent="0.25">
      <c r="A113"/>
      <c r="B113"/>
      <c r="C113"/>
      <c r="D113"/>
      <c r="E113"/>
      <c r="F113"/>
    </row>
    <row r="114" spans="1:6" x14ac:dyDescent="0.25">
      <c r="A114"/>
      <c r="B114"/>
      <c r="C114"/>
      <c r="D114"/>
      <c r="E114"/>
      <c r="F114"/>
    </row>
    <row r="115" spans="1:6" x14ac:dyDescent="0.25">
      <c r="A115"/>
      <c r="B115"/>
      <c r="C115"/>
      <c r="D115"/>
      <c r="E115"/>
      <c r="F115"/>
    </row>
    <row r="116" spans="1:6" x14ac:dyDescent="0.25">
      <c r="A116"/>
      <c r="B116"/>
      <c r="C116"/>
      <c r="D116"/>
      <c r="E116"/>
      <c r="F116"/>
    </row>
    <row r="117" spans="1:6" x14ac:dyDescent="0.25">
      <c r="A117"/>
      <c r="B117"/>
      <c r="C117"/>
      <c r="D117"/>
      <c r="E117"/>
      <c r="F117"/>
    </row>
    <row r="118" spans="1:6" x14ac:dyDescent="0.25">
      <c r="A118"/>
      <c r="B118"/>
      <c r="C118"/>
      <c r="D118"/>
      <c r="E118"/>
      <c r="F118"/>
    </row>
    <row r="119" spans="1:6" x14ac:dyDescent="0.25">
      <c r="A119"/>
      <c r="B119"/>
      <c r="C119"/>
      <c r="D119"/>
      <c r="E119"/>
      <c r="F119"/>
    </row>
    <row r="120" spans="1:6" x14ac:dyDescent="0.25">
      <c r="A120"/>
      <c r="B120"/>
      <c r="C120"/>
      <c r="D120"/>
      <c r="E120"/>
      <c r="F120"/>
    </row>
    <row r="121" spans="1:6" x14ac:dyDescent="0.25">
      <c r="A121"/>
      <c r="B121"/>
      <c r="C121"/>
      <c r="D121"/>
      <c r="E121"/>
      <c r="F121"/>
    </row>
    <row r="122" spans="1:6" x14ac:dyDescent="0.25">
      <c r="A122"/>
      <c r="B122"/>
      <c r="C122"/>
      <c r="D122"/>
      <c r="E122"/>
      <c r="F122"/>
    </row>
    <row r="123" spans="1:6" x14ac:dyDescent="0.25">
      <c r="A123"/>
      <c r="B123"/>
      <c r="C123"/>
      <c r="D123"/>
      <c r="E123"/>
      <c r="F123"/>
    </row>
    <row r="124" spans="1:6" x14ac:dyDescent="0.25">
      <c r="A124"/>
      <c r="B124"/>
      <c r="C124"/>
      <c r="D124"/>
      <c r="E124"/>
      <c r="F124"/>
    </row>
    <row r="125" spans="1:6" x14ac:dyDescent="0.25">
      <c r="A125"/>
      <c r="B125"/>
      <c r="C125"/>
      <c r="D125"/>
      <c r="E125"/>
      <c r="F125"/>
    </row>
    <row r="126" spans="1:6" x14ac:dyDescent="0.25">
      <c r="A126"/>
      <c r="B126"/>
      <c r="C126"/>
      <c r="D126"/>
      <c r="E126"/>
      <c r="F126"/>
    </row>
    <row r="127" spans="1:6" x14ac:dyDescent="0.25">
      <c r="A127"/>
      <c r="B127"/>
      <c r="C127"/>
      <c r="D127"/>
      <c r="E127"/>
      <c r="F127"/>
    </row>
    <row r="128" spans="1:6" x14ac:dyDescent="0.25">
      <c r="A128"/>
      <c r="B128"/>
      <c r="C128"/>
      <c r="D128"/>
      <c r="E128"/>
      <c r="F128"/>
    </row>
    <row r="129" spans="1:6" x14ac:dyDescent="0.25">
      <c r="A129"/>
      <c r="B129"/>
      <c r="C129"/>
      <c r="D129"/>
      <c r="E129"/>
      <c r="F129"/>
    </row>
    <row r="130" spans="1:6" x14ac:dyDescent="0.25">
      <c r="A130"/>
      <c r="B130"/>
      <c r="C130"/>
      <c r="D130"/>
      <c r="E130"/>
      <c r="F130"/>
    </row>
    <row r="131" spans="1:6" x14ac:dyDescent="0.25">
      <c r="A131"/>
      <c r="B131"/>
      <c r="C131"/>
      <c r="D131"/>
      <c r="E131"/>
      <c r="F131"/>
    </row>
    <row r="132" spans="1:6" x14ac:dyDescent="0.25">
      <c r="A132"/>
      <c r="B132"/>
      <c r="C132"/>
      <c r="D132"/>
      <c r="E132"/>
      <c r="F132"/>
    </row>
    <row r="133" spans="1:6" x14ac:dyDescent="0.25">
      <c r="A133"/>
      <c r="B133"/>
      <c r="C133"/>
      <c r="D133"/>
      <c r="E133"/>
      <c r="F133"/>
    </row>
    <row r="134" spans="1:6" x14ac:dyDescent="0.25">
      <c r="A134"/>
      <c r="B134"/>
      <c r="C134"/>
      <c r="D134"/>
      <c r="E134"/>
      <c r="F134"/>
    </row>
    <row r="135" spans="1:6" x14ac:dyDescent="0.25">
      <c r="A135"/>
      <c r="B135"/>
      <c r="C135"/>
      <c r="D135"/>
      <c r="E135"/>
      <c r="F135"/>
    </row>
    <row r="136" spans="1:6" x14ac:dyDescent="0.25">
      <c r="A136"/>
      <c r="B136"/>
      <c r="C136"/>
      <c r="D136"/>
      <c r="E136"/>
      <c r="F136"/>
    </row>
    <row r="137" spans="1:6" x14ac:dyDescent="0.25">
      <c r="A137"/>
      <c r="B137"/>
      <c r="C137"/>
      <c r="D137"/>
      <c r="E137"/>
      <c r="F137"/>
    </row>
    <row r="138" spans="1:6" x14ac:dyDescent="0.25">
      <c r="A138"/>
      <c r="B138"/>
      <c r="C138"/>
      <c r="D138"/>
      <c r="E138"/>
      <c r="F138"/>
    </row>
    <row r="139" spans="1:6" x14ac:dyDescent="0.25">
      <c r="A139"/>
      <c r="B139"/>
      <c r="C139"/>
      <c r="D139"/>
      <c r="E139"/>
      <c r="F139"/>
    </row>
    <row r="140" spans="1:6" x14ac:dyDescent="0.25">
      <c r="A140"/>
      <c r="B140"/>
      <c r="C140"/>
      <c r="D140"/>
      <c r="E140"/>
      <c r="F140"/>
    </row>
    <row r="141" spans="1:6" x14ac:dyDescent="0.25">
      <c r="A141"/>
      <c r="B141"/>
      <c r="C141"/>
      <c r="D141"/>
      <c r="E141"/>
      <c r="F141"/>
    </row>
    <row r="142" spans="1:6" x14ac:dyDescent="0.25">
      <c r="A142"/>
      <c r="B142"/>
      <c r="C142"/>
      <c r="D142"/>
      <c r="E142"/>
      <c r="F142"/>
    </row>
    <row r="143" spans="1:6" x14ac:dyDescent="0.25">
      <c r="A143"/>
      <c r="B143"/>
      <c r="C143"/>
      <c r="D143"/>
      <c r="E143"/>
      <c r="F143"/>
    </row>
    <row r="144" spans="1:6" x14ac:dyDescent="0.25">
      <c r="A144"/>
      <c r="B144"/>
      <c r="C144"/>
      <c r="D144"/>
      <c r="E144"/>
      <c r="F144"/>
    </row>
    <row r="145" spans="1:6" x14ac:dyDescent="0.25">
      <c r="A145"/>
      <c r="B145"/>
      <c r="C145"/>
      <c r="D145"/>
      <c r="E145"/>
      <c r="F145"/>
    </row>
    <row r="146" spans="1:6" x14ac:dyDescent="0.25">
      <c r="A146"/>
      <c r="B146"/>
      <c r="C146"/>
      <c r="D146"/>
      <c r="E146"/>
      <c r="F146"/>
    </row>
    <row r="147" spans="1:6" x14ac:dyDescent="0.25">
      <c r="A147"/>
      <c r="B147"/>
      <c r="C147"/>
      <c r="D147"/>
      <c r="E147"/>
      <c r="F147"/>
    </row>
    <row r="148" spans="1:6" x14ac:dyDescent="0.25">
      <c r="A148"/>
      <c r="B148"/>
      <c r="C148"/>
      <c r="D148"/>
      <c r="E148"/>
      <c r="F148"/>
    </row>
    <row r="149" spans="1:6" x14ac:dyDescent="0.25">
      <c r="A149"/>
      <c r="B149"/>
      <c r="C149"/>
      <c r="D149"/>
      <c r="E149"/>
      <c r="F149"/>
    </row>
    <row r="150" spans="1:6" x14ac:dyDescent="0.25">
      <c r="A150"/>
      <c r="B150"/>
      <c r="C150"/>
      <c r="D150"/>
      <c r="E150"/>
      <c r="F150"/>
    </row>
    <row r="151" spans="1:6" x14ac:dyDescent="0.25">
      <c r="A151"/>
      <c r="B151"/>
      <c r="C151"/>
      <c r="D151"/>
      <c r="E151"/>
      <c r="F151"/>
    </row>
    <row r="152" spans="1:6" x14ac:dyDescent="0.25">
      <c r="A152"/>
      <c r="B152"/>
      <c r="C152"/>
      <c r="D152"/>
      <c r="E152"/>
      <c r="F152"/>
    </row>
    <row r="153" spans="1:6" x14ac:dyDescent="0.25">
      <c r="A153"/>
      <c r="B153"/>
      <c r="C153"/>
      <c r="D153"/>
      <c r="E153"/>
      <c r="F153"/>
    </row>
    <row r="154" spans="1:6" x14ac:dyDescent="0.25">
      <c r="A154"/>
      <c r="B154"/>
      <c r="C154"/>
      <c r="D154"/>
      <c r="E154"/>
      <c r="F154"/>
    </row>
    <row r="155" spans="1:6" x14ac:dyDescent="0.25">
      <c r="A155"/>
      <c r="B155"/>
      <c r="C155"/>
      <c r="D155"/>
      <c r="E155"/>
      <c r="F155"/>
    </row>
    <row r="156" spans="1:6" x14ac:dyDescent="0.25">
      <c r="A156"/>
      <c r="B156"/>
      <c r="C156"/>
      <c r="D156"/>
      <c r="E156"/>
      <c r="F156"/>
    </row>
    <row r="157" spans="1:6" x14ac:dyDescent="0.25">
      <c r="A157"/>
      <c r="B157"/>
      <c r="C157"/>
      <c r="D157"/>
      <c r="E157"/>
      <c r="F157"/>
    </row>
    <row r="158" spans="1:6" x14ac:dyDescent="0.25">
      <c r="A158"/>
      <c r="B158"/>
      <c r="C158"/>
      <c r="D158"/>
      <c r="E158"/>
      <c r="F158"/>
    </row>
    <row r="159" spans="1:6" x14ac:dyDescent="0.25">
      <c r="A159"/>
      <c r="B159"/>
      <c r="C159"/>
      <c r="D159"/>
      <c r="E159"/>
      <c r="F159"/>
    </row>
    <row r="160" spans="1:6" x14ac:dyDescent="0.25">
      <c r="A160"/>
      <c r="B160"/>
      <c r="C160"/>
      <c r="D160"/>
      <c r="E160"/>
      <c r="F160"/>
    </row>
    <row r="161" spans="1:6" x14ac:dyDescent="0.25">
      <c r="A161"/>
      <c r="B161"/>
      <c r="C161"/>
      <c r="D161"/>
      <c r="E161"/>
      <c r="F161"/>
    </row>
    <row r="162" spans="1:6" x14ac:dyDescent="0.25">
      <c r="A162"/>
      <c r="B162"/>
      <c r="C162"/>
      <c r="D162"/>
      <c r="E162"/>
      <c r="F162"/>
    </row>
    <row r="163" spans="1:6" x14ac:dyDescent="0.25">
      <c r="A163"/>
      <c r="B163"/>
      <c r="C163"/>
      <c r="D163"/>
      <c r="E163"/>
      <c r="F163"/>
    </row>
    <row r="164" spans="1:6" x14ac:dyDescent="0.25">
      <c r="A164"/>
      <c r="B164"/>
      <c r="C164"/>
      <c r="D164"/>
      <c r="E164"/>
      <c r="F164"/>
    </row>
    <row r="165" spans="1:6" x14ac:dyDescent="0.25">
      <c r="A165"/>
      <c r="B165"/>
      <c r="C165"/>
      <c r="D165"/>
      <c r="E165"/>
      <c r="F165"/>
    </row>
    <row r="166" spans="1:6" x14ac:dyDescent="0.25">
      <c r="A166"/>
      <c r="B166"/>
      <c r="C166"/>
      <c r="D166"/>
      <c r="E166"/>
      <c r="F166"/>
    </row>
    <row r="167" spans="1:6" x14ac:dyDescent="0.25">
      <c r="A167"/>
      <c r="B167"/>
      <c r="C167"/>
      <c r="D167"/>
      <c r="E167"/>
      <c r="F167"/>
    </row>
    <row r="168" spans="1:6" x14ac:dyDescent="0.25">
      <c r="A168"/>
      <c r="B168"/>
      <c r="C168"/>
      <c r="D168"/>
      <c r="E168"/>
      <c r="F168"/>
    </row>
    <row r="169" spans="1:6" x14ac:dyDescent="0.25">
      <c r="A169"/>
      <c r="B169"/>
      <c r="C169"/>
      <c r="D169"/>
      <c r="E169"/>
      <c r="F169"/>
    </row>
    <row r="170" spans="1:6" x14ac:dyDescent="0.25">
      <c r="A170"/>
      <c r="B170"/>
      <c r="C170"/>
      <c r="D170"/>
      <c r="E170"/>
      <c r="F170"/>
    </row>
    <row r="171" spans="1:6" x14ac:dyDescent="0.25">
      <c r="A171"/>
      <c r="B171"/>
      <c r="C171"/>
      <c r="D171"/>
      <c r="E171"/>
      <c r="F171"/>
    </row>
    <row r="172" spans="1:6" x14ac:dyDescent="0.25">
      <c r="A172"/>
      <c r="B172"/>
      <c r="C172"/>
      <c r="D172"/>
      <c r="E172"/>
      <c r="F172"/>
    </row>
    <row r="173" spans="1:6" x14ac:dyDescent="0.25">
      <c r="A173"/>
      <c r="B173"/>
      <c r="C173"/>
      <c r="D173"/>
      <c r="E173"/>
      <c r="F173"/>
    </row>
    <row r="174" spans="1:6" x14ac:dyDescent="0.25">
      <c r="A174"/>
      <c r="B174"/>
      <c r="C174"/>
      <c r="D174"/>
      <c r="E174"/>
      <c r="F174"/>
    </row>
    <row r="175" spans="1:6" x14ac:dyDescent="0.25">
      <c r="A175"/>
      <c r="B175"/>
      <c r="C175"/>
      <c r="D175"/>
      <c r="E175"/>
      <c r="F175"/>
    </row>
    <row r="176" spans="1:6" x14ac:dyDescent="0.25">
      <c r="A176"/>
      <c r="B176"/>
      <c r="C176"/>
      <c r="D176"/>
      <c r="E176"/>
      <c r="F176"/>
    </row>
    <row r="177" spans="1:6" x14ac:dyDescent="0.25">
      <c r="A177"/>
      <c r="B177"/>
      <c r="C177"/>
      <c r="D177"/>
      <c r="E177"/>
      <c r="F177"/>
    </row>
    <row r="178" spans="1:6" x14ac:dyDescent="0.25">
      <c r="A178"/>
      <c r="B178"/>
      <c r="C178"/>
      <c r="D178"/>
      <c r="E178"/>
      <c r="F178"/>
    </row>
    <row r="179" spans="1:6" x14ac:dyDescent="0.25">
      <c r="A179"/>
      <c r="B179"/>
      <c r="C179"/>
      <c r="D179"/>
      <c r="E179"/>
      <c r="F179"/>
    </row>
    <row r="180" spans="1:6" x14ac:dyDescent="0.25">
      <c r="A180"/>
      <c r="B180"/>
      <c r="C180"/>
      <c r="D180"/>
      <c r="E180"/>
      <c r="F180"/>
    </row>
    <row r="181" spans="1:6" x14ac:dyDescent="0.25">
      <c r="A181"/>
      <c r="B181"/>
      <c r="C181"/>
      <c r="D181"/>
      <c r="E181"/>
      <c r="F181"/>
    </row>
    <row r="182" spans="1:6" x14ac:dyDescent="0.25">
      <c r="A182"/>
      <c r="B182"/>
      <c r="C182"/>
      <c r="D182"/>
      <c r="E182"/>
      <c r="F182"/>
    </row>
    <row r="183" spans="1:6" x14ac:dyDescent="0.25">
      <c r="A183"/>
      <c r="B183"/>
      <c r="C183"/>
      <c r="D183"/>
      <c r="E183"/>
      <c r="F183"/>
    </row>
    <row r="184" spans="1:6" x14ac:dyDescent="0.25">
      <c r="A184"/>
      <c r="B184"/>
      <c r="C184"/>
      <c r="D184"/>
      <c r="E184"/>
      <c r="F184"/>
    </row>
    <row r="185" spans="1:6" x14ac:dyDescent="0.25">
      <c r="A185"/>
      <c r="B185"/>
      <c r="C185"/>
      <c r="D185"/>
      <c r="E185"/>
      <c r="F185"/>
    </row>
    <row r="186" spans="1:6" x14ac:dyDescent="0.25">
      <c r="A186"/>
      <c r="B186"/>
      <c r="C186"/>
      <c r="D186"/>
      <c r="E186"/>
      <c r="F186"/>
    </row>
    <row r="187" spans="1:6" x14ac:dyDescent="0.25">
      <c r="A187"/>
      <c r="B187"/>
      <c r="C187"/>
      <c r="D187"/>
      <c r="E187"/>
      <c r="F187"/>
    </row>
    <row r="188" spans="1:6" x14ac:dyDescent="0.25">
      <c r="A188"/>
      <c r="B188"/>
      <c r="C188"/>
      <c r="D188"/>
      <c r="E188"/>
      <c r="F188"/>
    </row>
    <row r="189" spans="1:6" x14ac:dyDescent="0.25">
      <c r="A189"/>
      <c r="B189"/>
      <c r="C189"/>
      <c r="D189"/>
      <c r="E189"/>
      <c r="F189"/>
    </row>
    <row r="190" spans="1:6" x14ac:dyDescent="0.25">
      <c r="A190"/>
      <c r="B190"/>
      <c r="C190"/>
      <c r="D190"/>
      <c r="E190"/>
      <c r="F190"/>
    </row>
    <row r="191" spans="1:6" x14ac:dyDescent="0.25">
      <c r="A191"/>
      <c r="B191"/>
      <c r="C191"/>
      <c r="D191"/>
      <c r="E191"/>
      <c r="F191"/>
    </row>
    <row r="192" spans="1:6" x14ac:dyDescent="0.25">
      <c r="A192"/>
      <c r="B192"/>
      <c r="C192"/>
      <c r="D192"/>
      <c r="E192"/>
      <c r="F192"/>
    </row>
    <row r="193" spans="1:6" x14ac:dyDescent="0.25">
      <c r="A193"/>
      <c r="B193"/>
      <c r="C193"/>
      <c r="D193"/>
      <c r="E193"/>
      <c r="F193"/>
    </row>
    <row r="194" spans="1:6" x14ac:dyDescent="0.25">
      <c r="A194"/>
      <c r="B194"/>
      <c r="C194"/>
      <c r="D194"/>
      <c r="E194"/>
      <c r="F194"/>
    </row>
    <row r="195" spans="1:6" x14ac:dyDescent="0.25">
      <c r="A195"/>
      <c r="B195"/>
      <c r="C195"/>
      <c r="D195"/>
      <c r="E195"/>
      <c r="F195"/>
    </row>
    <row r="196" spans="1:6" x14ac:dyDescent="0.25">
      <c r="A196"/>
      <c r="B196"/>
      <c r="C196"/>
      <c r="D196"/>
      <c r="E196"/>
      <c r="F196"/>
    </row>
    <row r="197" spans="1:6" x14ac:dyDescent="0.25">
      <c r="A197"/>
      <c r="B197"/>
      <c r="C197"/>
      <c r="D197"/>
      <c r="E197"/>
      <c r="F197"/>
    </row>
    <row r="198" spans="1:6" x14ac:dyDescent="0.25">
      <c r="A198"/>
      <c r="B198"/>
      <c r="C198"/>
      <c r="D198"/>
      <c r="E198"/>
      <c r="F198"/>
    </row>
    <row r="199" spans="1:6" x14ac:dyDescent="0.25">
      <c r="A199"/>
      <c r="B199"/>
      <c r="C199"/>
      <c r="D199"/>
      <c r="E199"/>
      <c r="F199"/>
    </row>
    <row r="200" spans="1:6" x14ac:dyDescent="0.25">
      <c r="A200"/>
      <c r="B200"/>
      <c r="C200"/>
      <c r="D200"/>
      <c r="E200"/>
      <c r="F200"/>
    </row>
    <row r="201" spans="1:6" x14ac:dyDescent="0.25">
      <c r="A201"/>
      <c r="B201"/>
      <c r="C201"/>
      <c r="D201"/>
      <c r="E201"/>
      <c r="F201"/>
    </row>
    <row r="202" spans="1:6" x14ac:dyDescent="0.25">
      <c r="A202"/>
      <c r="B202"/>
      <c r="C202"/>
      <c r="D202"/>
      <c r="E202"/>
      <c r="F202"/>
    </row>
    <row r="203" spans="1:6" x14ac:dyDescent="0.25">
      <c r="A203"/>
      <c r="B203"/>
      <c r="C203"/>
      <c r="D203"/>
      <c r="E203"/>
      <c r="F203"/>
    </row>
    <row r="204" spans="1:6" x14ac:dyDescent="0.25">
      <c r="A204"/>
      <c r="B204"/>
      <c r="C204"/>
      <c r="D204"/>
      <c r="E204"/>
      <c r="F204"/>
    </row>
    <row r="205" spans="1:6" x14ac:dyDescent="0.25">
      <c r="A205"/>
      <c r="B205"/>
      <c r="C205"/>
      <c r="D205"/>
      <c r="E205"/>
      <c r="F205"/>
    </row>
    <row r="206" spans="1:6" x14ac:dyDescent="0.25">
      <c r="A206"/>
      <c r="B206"/>
      <c r="C206"/>
      <c r="D206"/>
      <c r="E206"/>
      <c r="F206"/>
    </row>
    <row r="207" spans="1:6" x14ac:dyDescent="0.25">
      <c r="A207"/>
      <c r="B207"/>
      <c r="C207"/>
      <c r="D207"/>
      <c r="E207"/>
      <c r="F207"/>
    </row>
    <row r="208" spans="1:6" x14ac:dyDescent="0.25">
      <c r="A208"/>
      <c r="B208"/>
      <c r="C208"/>
      <c r="D208"/>
      <c r="E208"/>
      <c r="F208"/>
    </row>
    <row r="209" spans="1:6" x14ac:dyDescent="0.25">
      <c r="A209"/>
      <c r="B209"/>
      <c r="C209"/>
      <c r="D209"/>
      <c r="E209"/>
      <c r="F209"/>
    </row>
    <row r="210" spans="1:6" x14ac:dyDescent="0.25">
      <c r="A210"/>
      <c r="B210"/>
      <c r="C210"/>
      <c r="D210"/>
      <c r="E210"/>
      <c r="F210"/>
    </row>
    <row r="211" spans="1:6" x14ac:dyDescent="0.25">
      <c r="A211"/>
      <c r="B211"/>
      <c r="C211"/>
      <c r="D211"/>
      <c r="E211"/>
      <c r="F211"/>
    </row>
    <row r="212" spans="1:6" x14ac:dyDescent="0.25">
      <c r="A212"/>
      <c r="B212"/>
      <c r="C212"/>
      <c r="D212"/>
      <c r="E212"/>
      <c r="F212"/>
    </row>
    <row r="213" spans="1:6" x14ac:dyDescent="0.25">
      <c r="A213"/>
      <c r="B213"/>
      <c r="C213"/>
      <c r="D213"/>
      <c r="E213"/>
      <c r="F213"/>
    </row>
    <row r="214" spans="1:6" x14ac:dyDescent="0.25">
      <c r="A214"/>
      <c r="B214"/>
      <c r="C214"/>
      <c r="D214"/>
      <c r="E214"/>
      <c r="F214"/>
    </row>
    <row r="215" spans="1:6" x14ac:dyDescent="0.25">
      <c r="A215"/>
      <c r="B215"/>
      <c r="C215"/>
      <c r="D215"/>
      <c r="E215"/>
      <c r="F215"/>
    </row>
    <row r="216" spans="1:6" x14ac:dyDescent="0.25">
      <c r="A216"/>
      <c r="B216"/>
      <c r="C216"/>
      <c r="D216"/>
      <c r="E216"/>
      <c r="F216"/>
    </row>
    <row r="217" spans="1:6" x14ac:dyDescent="0.25">
      <c r="A217"/>
      <c r="B217"/>
      <c r="C217"/>
      <c r="D217"/>
      <c r="E217"/>
      <c r="F217"/>
    </row>
    <row r="218" spans="1:6" x14ac:dyDescent="0.25">
      <c r="A218"/>
      <c r="B218"/>
      <c r="C218"/>
      <c r="D218"/>
      <c r="E218"/>
      <c r="F218"/>
    </row>
    <row r="219" spans="1:6" x14ac:dyDescent="0.25">
      <c r="A219"/>
      <c r="B219"/>
      <c r="C219"/>
      <c r="D219"/>
      <c r="E219"/>
      <c r="F219"/>
    </row>
    <row r="220" spans="1:6" x14ac:dyDescent="0.25">
      <c r="A220"/>
      <c r="B220"/>
      <c r="C220"/>
      <c r="D220"/>
      <c r="E220"/>
      <c r="F220"/>
    </row>
    <row r="221" spans="1:6" x14ac:dyDescent="0.25">
      <c r="A221"/>
      <c r="B221"/>
      <c r="C221"/>
      <c r="D221"/>
      <c r="E221"/>
      <c r="F221"/>
    </row>
    <row r="222" spans="1:6" x14ac:dyDescent="0.25">
      <c r="A222"/>
      <c r="B222"/>
      <c r="C222"/>
      <c r="D222"/>
      <c r="E222"/>
      <c r="F222"/>
    </row>
    <row r="223" spans="1:6" x14ac:dyDescent="0.25">
      <c r="A223"/>
      <c r="B223"/>
      <c r="C223"/>
      <c r="D223"/>
      <c r="E223"/>
      <c r="F223"/>
    </row>
    <row r="224" spans="1:6" x14ac:dyDescent="0.25">
      <c r="A224"/>
      <c r="B224"/>
      <c r="C224"/>
      <c r="D224"/>
      <c r="E224"/>
      <c r="F224"/>
    </row>
    <row r="225" spans="1:6" x14ac:dyDescent="0.25">
      <c r="A225"/>
      <c r="B225"/>
      <c r="C225"/>
      <c r="D225"/>
      <c r="E225"/>
      <c r="F225"/>
    </row>
    <row r="226" spans="1:6" x14ac:dyDescent="0.25">
      <c r="A226"/>
      <c r="B226"/>
      <c r="C226"/>
      <c r="D226"/>
      <c r="E226"/>
      <c r="F226"/>
    </row>
    <row r="227" spans="1:6" x14ac:dyDescent="0.25">
      <c r="A227"/>
      <c r="B227"/>
      <c r="C227"/>
      <c r="D227"/>
      <c r="E227"/>
      <c r="F227"/>
    </row>
    <row r="228" spans="1:6" x14ac:dyDescent="0.25">
      <c r="A228"/>
      <c r="B228"/>
      <c r="C228"/>
      <c r="D228"/>
      <c r="E228"/>
      <c r="F228"/>
    </row>
    <row r="229" spans="1:6" x14ac:dyDescent="0.25">
      <c r="A229"/>
      <c r="B229"/>
      <c r="C229"/>
      <c r="D229"/>
      <c r="E229"/>
      <c r="F229"/>
    </row>
    <row r="230" spans="1:6" x14ac:dyDescent="0.25">
      <c r="A230"/>
      <c r="B230"/>
      <c r="C230"/>
      <c r="D230"/>
      <c r="E230"/>
      <c r="F230"/>
    </row>
    <row r="231" spans="1:6" x14ac:dyDescent="0.25">
      <c r="A231"/>
      <c r="B231"/>
      <c r="C231"/>
      <c r="D231"/>
      <c r="E231"/>
      <c r="F231"/>
    </row>
    <row r="232" spans="1:6" x14ac:dyDescent="0.25">
      <c r="A232"/>
      <c r="B232"/>
      <c r="C232"/>
      <c r="D232"/>
      <c r="E232"/>
      <c r="F232"/>
    </row>
    <row r="233" spans="1:6" x14ac:dyDescent="0.25">
      <c r="A233"/>
      <c r="B233"/>
      <c r="C233"/>
      <c r="D233"/>
      <c r="E233"/>
      <c r="F233"/>
    </row>
    <row r="234" spans="1:6" x14ac:dyDescent="0.25">
      <c r="A234"/>
      <c r="B234"/>
      <c r="C234"/>
      <c r="D234"/>
      <c r="E234"/>
      <c r="F234"/>
    </row>
    <row r="235" spans="1:6" x14ac:dyDescent="0.25">
      <c r="A235"/>
      <c r="B235"/>
      <c r="C235"/>
      <c r="D235"/>
      <c r="E235"/>
      <c r="F235"/>
    </row>
    <row r="236" spans="1:6" x14ac:dyDescent="0.25">
      <c r="A236"/>
      <c r="B236"/>
      <c r="C236"/>
      <c r="D236"/>
      <c r="E236"/>
      <c r="F236"/>
    </row>
    <row r="237" spans="1:6" x14ac:dyDescent="0.25">
      <c r="A237"/>
      <c r="B237"/>
      <c r="C237"/>
      <c r="D237"/>
      <c r="E237"/>
      <c r="F237"/>
    </row>
    <row r="238" spans="1:6" x14ac:dyDescent="0.25">
      <c r="A238"/>
      <c r="B238"/>
      <c r="C238"/>
      <c r="D238"/>
      <c r="E238"/>
      <c r="F238"/>
    </row>
    <row r="239" spans="1:6" x14ac:dyDescent="0.25">
      <c r="A239"/>
      <c r="B239"/>
      <c r="C239"/>
      <c r="D239"/>
      <c r="E239"/>
      <c r="F239"/>
    </row>
    <row r="240" spans="1:6" x14ac:dyDescent="0.25">
      <c r="A240"/>
      <c r="B240"/>
      <c r="C240"/>
      <c r="D240"/>
      <c r="E240"/>
      <c r="F240"/>
    </row>
    <row r="241" spans="1:6" x14ac:dyDescent="0.25">
      <c r="A241"/>
      <c r="B241"/>
      <c r="C241"/>
      <c r="D241"/>
      <c r="E241"/>
      <c r="F241"/>
    </row>
    <row r="242" spans="1:6" x14ac:dyDescent="0.25">
      <c r="A242"/>
      <c r="B242"/>
      <c r="C242"/>
      <c r="D242"/>
      <c r="E242"/>
      <c r="F242"/>
    </row>
    <row r="243" spans="1:6" x14ac:dyDescent="0.25">
      <c r="A243"/>
      <c r="B243"/>
      <c r="C243"/>
      <c r="D243"/>
      <c r="E243"/>
      <c r="F243"/>
    </row>
    <row r="244" spans="1:6" x14ac:dyDescent="0.25">
      <c r="A244"/>
      <c r="B244"/>
      <c r="C244"/>
      <c r="D244"/>
      <c r="E244"/>
      <c r="F244"/>
    </row>
    <row r="245" spans="1:6" x14ac:dyDescent="0.25">
      <c r="A245"/>
      <c r="B245"/>
      <c r="C245"/>
      <c r="D245"/>
      <c r="E245"/>
      <c r="F245"/>
    </row>
    <row r="246" spans="1:6" x14ac:dyDescent="0.25">
      <c r="A246"/>
      <c r="B246"/>
      <c r="C246"/>
      <c r="D246"/>
      <c r="E246"/>
      <c r="F246"/>
    </row>
    <row r="247" spans="1:6" x14ac:dyDescent="0.25">
      <c r="A247"/>
      <c r="B247"/>
      <c r="C247"/>
      <c r="D247"/>
      <c r="E247"/>
      <c r="F247"/>
    </row>
    <row r="248" spans="1:6" x14ac:dyDescent="0.25">
      <c r="A248"/>
      <c r="B248"/>
      <c r="C248"/>
      <c r="D248"/>
      <c r="E248"/>
      <c r="F248"/>
    </row>
    <row r="249" spans="1:6" x14ac:dyDescent="0.25">
      <c r="A249"/>
      <c r="B249"/>
      <c r="C249"/>
      <c r="D249"/>
      <c r="E249"/>
      <c r="F249"/>
    </row>
    <row r="250" spans="1:6" x14ac:dyDescent="0.25">
      <c r="A250"/>
      <c r="B250"/>
      <c r="C250"/>
      <c r="D250"/>
      <c r="E250"/>
      <c r="F250"/>
    </row>
    <row r="251" spans="1:6" x14ac:dyDescent="0.25">
      <c r="A251"/>
      <c r="B251"/>
      <c r="C251"/>
      <c r="D251"/>
      <c r="E251"/>
      <c r="F251"/>
    </row>
    <row r="252" spans="1:6" x14ac:dyDescent="0.25">
      <c r="A252"/>
      <c r="B252"/>
      <c r="C252"/>
      <c r="D252"/>
      <c r="E252"/>
      <c r="F252"/>
    </row>
    <row r="253" spans="1:6" x14ac:dyDescent="0.25">
      <c r="A253"/>
      <c r="B253"/>
      <c r="C253"/>
      <c r="D253"/>
      <c r="E253"/>
      <c r="F253"/>
    </row>
    <row r="254" spans="1:6" x14ac:dyDescent="0.25">
      <c r="A254"/>
      <c r="B254"/>
      <c r="C254"/>
      <c r="D254"/>
      <c r="E254"/>
      <c r="F254"/>
    </row>
    <row r="255" spans="1:6" x14ac:dyDescent="0.25">
      <c r="A255"/>
      <c r="B255"/>
      <c r="C255"/>
      <c r="D255"/>
      <c r="E255"/>
      <c r="F255"/>
    </row>
    <row r="256" spans="1:6" x14ac:dyDescent="0.25">
      <c r="A256"/>
      <c r="B256"/>
      <c r="C256"/>
      <c r="D256"/>
      <c r="E256"/>
      <c r="F256"/>
    </row>
    <row r="257" spans="1:6" x14ac:dyDescent="0.25">
      <c r="A257"/>
      <c r="B257"/>
      <c r="C257"/>
      <c r="D257"/>
      <c r="E257"/>
      <c r="F257"/>
    </row>
    <row r="258" spans="1:6" x14ac:dyDescent="0.25">
      <c r="A258"/>
      <c r="B258"/>
      <c r="C258"/>
      <c r="D258"/>
      <c r="E258"/>
      <c r="F258"/>
    </row>
    <row r="259" spans="1:6" x14ac:dyDescent="0.25">
      <c r="A259"/>
      <c r="B259"/>
      <c r="C259"/>
      <c r="D259"/>
      <c r="E259"/>
      <c r="F259"/>
    </row>
    <row r="260" spans="1:6" x14ac:dyDescent="0.25">
      <c r="A260"/>
      <c r="B260"/>
      <c r="C260"/>
      <c r="D260"/>
      <c r="E260"/>
      <c r="F260"/>
    </row>
    <row r="261" spans="1:6" x14ac:dyDescent="0.25">
      <c r="A261"/>
      <c r="B261"/>
      <c r="C261"/>
      <c r="D261"/>
      <c r="E261"/>
      <c r="F261"/>
    </row>
    <row r="262" spans="1:6" x14ac:dyDescent="0.25">
      <c r="A262"/>
      <c r="B262"/>
      <c r="C262"/>
      <c r="D262"/>
      <c r="E262"/>
      <c r="F262"/>
    </row>
    <row r="263" spans="1:6" x14ac:dyDescent="0.25">
      <c r="A263"/>
      <c r="B263"/>
      <c r="C263"/>
      <c r="D263"/>
      <c r="E263"/>
      <c r="F263"/>
    </row>
    <row r="264" spans="1:6" x14ac:dyDescent="0.25">
      <c r="A264"/>
      <c r="B264"/>
      <c r="C264"/>
      <c r="D264"/>
      <c r="E264"/>
      <c r="F264"/>
    </row>
    <row r="265" spans="1:6" x14ac:dyDescent="0.25">
      <c r="A265"/>
      <c r="B265"/>
      <c r="C265"/>
      <c r="D265"/>
      <c r="E265"/>
      <c r="F265"/>
    </row>
    <row r="266" spans="1:6" x14ac:dyDescent="0.25">
      <c r="A266"/>
      <c r="B266"/>
      <c r="C266"/>
      <c r="D266"/>
      <c r="E266"/>
      <c r="F266"/>
    </row>
    <row r="267" spans="1:6" x14ac:dyDescent="0.25">
      <c r="A267"/>
      <c r="B267"/>
      <c r="C267"/>
      <c r="D267"/>
      <c r="E267"/>
      <c r="F267"/>
    </row>
    <row r="268" spans="1:6" x14ac:dyDescent="0.25">
      <c r="A268"/>
      <c r="B268"/>
      <c r="C268"/>
      <c r="D268"/>
      <c r="E268"/>
      <c r="F268"/>
    </row>
    <row r="269" spans="1:6" x14ac:dyDescent="0.25">
      <c r="A269"/>
      <c r="B269"/>
      <c r="C269"/>
      <c r="D269"/>
      <c r="E269"/>
      <c r="F269"/>
    </row>
    <row r="270" spans="1:6" x14ac:dyDescent="0.25">
      <c r="A270"/>
      <c r="B270"/>
      <c r="C270"/>
      <c r="D270"/>
      <c r="E270"/>
      <c r="F270"/>
    </row>
    <row r="271" spans="1:6" x14ac:dyDescent="0.25">
      <c r="A271"/>
      <c r="B271"/>
      <c r="C271"/>
      <c r="D271"/>
      <c r="E271"/>
      <c r="F271"/>
    </row>
    <row r="272" spans="1:6" x14ac:dyDescent="0.25">
      <c r="A272"/>
      <c r="B272"/>
      <c r="C272"/>
      <c r="D272"/>
      <c r="E272"/>
      <c r="F272"/>
    </row>
    <row r="273" spans="1:6" x14ac:dyDescent="0.25">
      <c r="A273"/>
      <c r="B273"/>
      <c r="C273"/>
      <c r="D273"/>
      <c r="E273"/>
      <c r="F273"/>
    </row>
    <row r="274" spans="1:6" x14ac:dyDescent="0.25">
      <c r="A274"/>
      <c r="B274"/>
      <c r="C274"/>
      <c r="D274"/>
      <c r="E274"/>
      <c r="F274"/>
    </row>
    <row r="275" spans="1:6" x14ac:dyDescent="0.25">
      <c r="A275"/>
      <c r="B275"/>
      <c r="C275"/>
      <c r="D275"/>
      <c r="E275"/>
      <c r="F275"/>
    </row>
    <row r="276" spans="1:6" x14ac:dyDescent="0.25">
      <c r="A276"/>
      <c r="B276"/>
      <c r="C276"/>
      <c r="D276"/>
      <c r="E276"/>
      <c r="F276"/>
    </row>
    <row r="277" spans="1:6" x14ac:dyDescent="0.25">
      <c r="A277"/>
      <c r="B277"/>
      <c r="C277"/>
      <c r="D277"/>
      <c r="E277"/>
      <c r="F277"/>
    </row>
    <row r="278" spans="1:6" x14ac:dyDescent="0.25">
      <c r="A278"/>
      <c r="B278"/>
      <c r="C278"/>
      <c r="D278"/>
      <c r="E278"/>
      <c r="F278"/>
    </row>
    <row r="279" spans="1:6" x14ac:dyDescent="0.25">
      <c r="A279"/>
      <c r="B279"/>
      <c r="C279"/>
      <c r="D279"/>
      <c r="E279"/>
      <c r="F279"/>
    </row>
    <row r="280" spans="1:6" x14ac:dyDescent="0.25">
      <c r="A280"/>
      <c r="B280"/>
      <c r="C280"/>
      <c r="D280"/>
      <c r="E280"/>
      <c r="F280"/>
    </row>
    <row r="281" spans="1:6" x14ac:dyDescent="0.25">
      <c r="A281"/>
      <c r="B281"/>
      <c r="C281"/>
      <c r="D281"/>
      <c r="E281"/>
      <c r="F281"/>
    </row>
    <row r="282" spans="1:6" x14ac:dyDescent="0.25">
      <c r="A282"/>
      <c r="B282"/>
      <c r="C282"/>
      <c r="D282"/>
      <c r="E282"/>
      <c r="F282"/>
    </row>
    <row r="283" spans="1:6" x14ac:dyDescent="0.25">
      <c r="A283"/>
      <c r="B283"/>
      <c r="C283"/>
      <c r="D283"/>
      <c r="E283"/>
      <c r="F283"/>
    </row>
    <row r="284" spans="1:6" x14ac:dyDescent="0.25">
      <c r="A284"/>
      <c r="B284"/>
      <c r="C284"/>
      <c r="D284"/>
      <c r="E284"/>
      <c r="F284"/>
    </row>
    <row r="285" spans="1:6" x14ac:dyDescent="0.25">
      <c r="A285"/>
      <c r="B285"/>
      <c r="C285"/>
      <c r="D285"/>
      <c r="E285"/>
      <c r="F285"/>
    </row>
    <row r="286" spans="1:6" x14ac:dyDescent="0.25">
      <c r="A286"/>
      <c r="B286"/>
      <c r="C286"/>
      <c r="D286"/>
      <c r="E286"/>
      <c r="F286"/>
    </row>
    <row r="287" spans="1:6" x14ac:dyDescent="0.25">
      <c r="A287"/>
      <c r="B287"/>
      <c r="C287"/>
      <c r="D287"/>
      <c r="E287"/>
      <c r="F287"/>
    </row>
    <row r="288" spans="1:6" x14ac:dyDescent="0.25">
      <c r="A288"/>
      <c r="B288"/>
      <c r="C288"/>
      <c r="D288"/>
      <c r="E288"/>
      <c r="F288"/>
    </row>
    <row r="289" spans="1:6" x14ac:dyDescent="0.25">
      <c r="A289"/>
      <c r="B289"/>
      <c r="C289"/>
      <c r="D289"/>
      <c r="E289"/>
      <c r="F289"/>
    </row>
    <row r="290" spans="1:6" x14ac:dyDescent="0.25">
      <c r="A290"/>
      <c r="B290"/>
      <c r="C290"/>
      <c r="D290"/>
      <c r="E290"/>
      <c r="F290"/>
    </row>
    <row r="291" spans="1:6" x14ac:dyDescent="0.25">
      <c r="A291"/>
      <c r="B291"/>
      <c r="C291"/>
      <c r="D291"/>
      <c r="E291"/>
      <c r="F291"/>
    </row>
    <row r="292" spans="1:6" x14ac:dyDescent="0.25">
      <c r="A292"/>
      <c r="B292"/>
      <c r="C292"/>
      <c r="D292"/>
      <c r="E292"/>
      <c r="F292"/>
    </row>
    <row r="293" spans="1:6" x14ac:dyDescent="0.25">
      <c r="A293"/>
      <c r="B293"/>
      <c r="C293"/>
      <c r="D293"/>
      <c r="E293"/>
      <c r="F293"/>
    </row>
    <row r="294" spans="1:6" x14ac:dyDescent="0.25">
      <c r="A294"/>
      <c r="B294"/>
      <c r="C294"/>
      <c r="D294"/>
      <c r="E294"/>
      <c r="F294"/>
    </row>
    <row r="295" spans="1:6" x14ac:dyDescent="0.25">
      <c r="A295"/>
      <c r="B295"/>
      <c r="C295"/>
      <c r="D295"/>
      <c r="E295"/>
      <c r="F295"/>
    </row>
    <row r="296" spans="1:6" x14ac:dyDescent="0.25">
      <c r="A296"/>
      <c r="B296"/>
      <c r="C296"/>
      <c r="D296"/>
      <c r="E296"/>
      <c r="F296"/>
    </row>
    <row r="297" spans="1:6" x14ac:dyDescent="0.25">
      <c r="A297"/>
      <c r="B297"/>
      <c r="C297"/>
      <c r="D297"/>
      <c r="E297"/>
      <c r="F297"/>
    </row>
    <row r="298" spans="1:6" x14ac:dyDescent="0.25">
      <c r="A298"/>
      <c r="B298"/>
      <c r="C298"/>
      <c r="D298"/>
      <c r="E298"/>
      <c r="F298"/>
    </row>
    <row r="299" spans="1:6" x14ac:dyDescent="0.25">
      <c r="A299"/>
      <c r="B299"/>
      <c r="C299"/>
      <c r="D299"/>
      <c r="E299"/>
      <c r="F299"/>
    </row>
    <row r="300" spans="1:6" x14ac:dyDescent="0.25">
      <c r="A300"/>
      <c r="B300"/>
      <c r="C300"/>
      <c r="D300"/>
      <c r="E300"/>
      <c r="F300"/>
    </row>
    <row r="301" spans="1:6" x14ac:dyDescent="0.25">
      <c r="A301"/>
      <c r="B301"/>
      <c r="C301"/>
      <c r="D301"/>
      <c r="E301"/>
      <c r="F301"/>
    </row>
    <row r="302" spans="1:6" x14ac:dyDescent="0.25">
      <c r="A302"/>
      <c r="B302"/>
      <c r="C302"/>
      <c r="D302"/>
      <c r="E302"/>
      <c r="F302"/>
    </row>
    <row r="303" spans="1:6" x14ac:dyDescent="0.25">
      <c r="A303"/>
      <c r="B303"/>
      <c r="C303"/>
      <c r="D303"/>
      <c r="E303"/>
      <c r="F303"/>
    </row>
    <row r="304" spans="1:6" x14ac:dyDescent="0.25">
      <c r="A304"/>
      <c r="B304"/>
      <c r="C304"/>
      <c r="D304"/>
      <c r="E304"/>
      <c r="F304"/>
    </row>
    <row r="305" spans="1:6" x14ac:dyDescent="0.25">
      <c r="A305"/>
      <c r="B305"/>
      <c r="C305"/>
      <c r="D305"/>
      <c r="E305"/>
      <c r="F305"/>
    </row>
    <row r="306" spans="1:6" x14ac:dyDescent="0.25">
      <c r="A306"/>
      <c r="B306"/>
      <c r="C306"/>
      <c r="D306"/>
      <c r="E306"/>
      <c r="F306"/>
    </row>
    <row r="307" spans="1:6" x14ac:dyDescent="0.25">
      <c r="A307"/>
      <c r="B307"/>
      <c r="C307"/>
      <c r="D307"/>
      <c r="E307"/>
      <c r="F307"/>
    </row>
    <row r="308" spans="1:6" x14ac:dyDescent="0.25">
      <c r="A308"/>
      <c r="B308"/>
      <c r="C308"/>
      <c r="D308"/>
      <c r="E308"/>
      <c r="F308"/>
    </row>
    <row r="309" spans="1:6" x14ac:dyDescent="0.25">
      <c r="A309"/>
      <c r="B309"/>
      <c r="C309"/>
      <c r="D309"/>
      <c r="E309"/>
      <c r="F309"/>
    </row>
    <row r="310" spans="1:6" x14ac:dyDescent="0.25">
      <c r="A310"/>
      <c r="B310"/>
      <c r="C310"/>
      <c r="D310"/>
      <c r="E310"/>
      <c r="F310"/>
    </row>
    <row r="311" spans="1:6" x14ac:dyDescent="0.25">
      <c r="A311"/>
      <c r="B311"/>
      <c r="C311"/>
      <c r="D311"/>
      <c r="E311"/>
      <c r="F311"/>
    </row>
    <row r="312" spans="1:6" x14ac:dyDescent="0.25">
      <c r="A312"/>
      <c r="B312"/>
      <c r="C312"/>
      <c r="D312"/>
      <c r="E312"/>
      <c r="F312"/>
    </row>
    <row r="313" spans="1:6" x14ac:dyDescent="0.25">
      <c r="A313"/>
      <c r="B313"/>
      <c r="C313"/>
      <c r="D313"/>
      <c r="E313"/>
      <c r="F313"/>
    </row>
    <row r="314" spans="1:6" x14ac:dyDescent="0.25">
      <c r="A314"/>
      <c r="B314"/>
      <c r="C314"/>
      <c r="D314"/>
      <c r="E314"/>
      <c r="F314"/>
    </row>
    <row r="315" spans="1:6" x14ac:dyDescent="0.25">
      <c r="A315"/>
      <c r="B315"/>
      <c r="C315"/>
      <c r="D315"/>
      <c r="E315"/>
      <c r="F315"/>
    </row>
    <row r="316" spans="1:6" x14ac:dyDescent="0.25">
      <c r="A316"/>
      <c r="B316"/>
      <c r="C316"/>
      <c r="D316"/>
      <c r="E316"/>
      <c r="F316"/>
    </row>
    <row r="317" spans="1:6" x14ac:dyDescent="0.25">
      <c r="A317"/>
      <c r="B317"/>
      <c r="C317"/>
      <c r="D317"/>
      <c r="E317"/>
      <c r="F317"/>
    </row>
    <row r="318" spans="1:6" x14ac:dyDescent="0.25">
      <c r="A318"/>
      <c r="B318"/>
      <c r="C318"/>
      <c r="D318"/>
      <c r="E318"/>
      <c r="F318"/>
    </row>
    <row r="319" spans="1:6" x14ac:dyDescent="0.25">
      <c r="A319"/>
      <c r="B319"/>
      <c r="C319"/>
      <c r="D319"/>
      <c r="E319"/>
      <c r="F319"/>
    </row>
    <row r="320" spans="1:6" x14ac:dyDescent="0.25">
      <c r="A320"/>
      <c r="B320"/>
      <c r="C320"/>
      <c r="D320"/>
      <c r="E320"/>
      <c r="F320"/>
    </row>
    <row r="321" spans="1:6" x14ac:dyDescent="0.25">
      <c r="A321"/>
      <c r="B321"/>
      <c r="C321"/>
      <c r="D321"/>
      <c r="E321"/>
      <c r="F321"/>
    </row>
    <row r="322" spans="1:6" x14ac:dyDescent="0.25">
      <c r="A322"/>
      <c r="B322"/>
      <c r="C322"/>
      <c r="D322"/>
      <c r="E322"/>
      <c r="F322"/>
    </row>
    <row r="323" spans="1:6" x14ac:dyDescent="0.25">
      <c r="A323"/>
      <c r="B323"/>
      <c r="C323"/>
      <c r="D323"/>
      <c r="E323"/>
      <c r="F323"/>
    </row>
    <row r="324" spans="1:6" x14ac:dyDescent="0.25">
      <c r="A324"/>
      <c r="B324"/>
      <c r="C324"/>
      <c r="D324"/>
      <c r="E324"/>
      <c r="F324"/>
    </row>
    <row r="325" spans="1:6" x14ac:dyDescent="0.25">
      <c r="A325"/>
      <c r="B325"/>
      <c r="C325"/>
      <c r="D325"/>
      <c r="E325"/>
      <c r="F325"/>
    </row>
    <row r="326" spans="1:6" x14ac:dyDescent="0.25">
      <c r="A326"/>
      <c r="B326"/>
      <c r="C326"/>
      <c r="D326"/>
      <c r="E326"/>
      <c r="F326"/>
    </row>
    <row r="327" spans="1:6" x14ac:dyDescent="0.25">
      <c r="A327"/>
      <c r="B327"/>
      <c r="C327"/>
      <c r="D327"/>
      <c r="E327"/>
      <c r="F327"/>
    </row>
    <row r="328" spans="1:6" x14ac:dyDescent="0.25">
      <c r="A328"/>
      <c r="B328"/>
      <c r="C328"/>
      <c r="D328"/>
      <c r="E328"/>
      <c r="F328"/>
    </row>
    <row r="329" spans="1:6" x14ac:dyDescent="0.25">
      <c r="A329"/>
      <c r="B329"/>
      <c r="C329"/>
      <c r="D329"/>
      <c r="E329"/>
      <c r="F329"/>
    </row>
    <row r="330" spans="1:6" x14ac:dyDescent="0.25">
      <c r="A330"/>
      <c r="B330"/>
      <c r="C330"/>
      <c r="D330"/>
      <c r="E330"/>
      <c r="F330"/>
    </row>
    <row r="331" spans="1:6" x14ac:dyDescent="0.25">
      <c r="A331"/>
      <c r="B331"/>
      <c r="C331"/>
      <c r="D331"/>
      <c r="E331"/>
      <c r="F331"/>
    </row>
    <row r="332" spans="1:6" x14ac:dyDescent="0.25">
      <c r="A332"/>
      <c r="B332"/>
      <c r="C332"/>
      <c r="D332"/>
      <c r="E332"/>
      <c r="F332"/>
    </row>
    <row r="333" spans="1:6" x14ac:dyDescent="0.25">
      <c r="A333"/>
      <c r="B333"/>
      <c r="C333"/>
      <c r="D333"/>
      <c r="E333"/>
      <c r="F333"/>
    </row>
    <row r="334" spans="1:6" x14ac:dyDescent="0.25">
      <c r="A334"/>
      <c r="B334"/>
      <c r="C334"/>
      <c r="D334"/>
      <c r="E334"/>
      <c r="F334"/>
    </row>
    <row r="335" spans="1:6" x14ac:dyDescent="0.25">
      <c r="A335"/>
      <c r="B335"/>
      <c r="C335"/>
      <c r="D335"/>
      <c r="E335"/>
      <c r="F335"/>
    </row>
    <row r="336" spans="1:6" x14ac:dyDescent="0.25">
      <c r="A336"/>
      <c r="B336"/>
      <c r="C336"/>
      <c r="D336"/>
      <c r="E336"/>
      <c r="F336"/>
    </row>
    <row r="337" spans="1:6" x14ac:dyDescent="0.25">
      <c r="A337"/>
      <c r="B337"/>
      <c r="C337"/>
      <c r="D337"/>
      <c r="E337"/>
      <c r="F337"/>
    </row>
    <row r="338" spans="1:6" x14ac:dyDescent="0.25">
      <c r="A338"/>
      <c r="B338"/>
      <c r="C338"/>
      <c r="D338"/>
      <c r="E338"/>
      <c r="F338"/>
    </row>
    <row r="339" spans="1:6" x14ac:dyDescent="0.25">
      <c r="A339"/>
      <c r="B339"/>
      <c r="C339"/>
      <c r="D339"/>
      <c r="E339"/>
      <c r="F339"/>
    </row>
    <row r="340" spans="1:6" x14ac:dyDescent="0.25">
      <c r="A340"/>
      <c r="B340"/>
      <c r="C340"/>
      <c r="D340"/>
      <c r="E340"/>
      <c r="F340"/>
    </row>
    <row r="341" spans="1:6" x14ac:dyDescent="0.25">
      <c r="A341"/>
      <c r="B341"/>
      <c r="C341"/>
      <c r="D341"/>
      <c r="E341"/>
      <c r="F341"/>
    </row>
    <row r="342" spans="1:6" x14ac:dyDescent="0.25">
      <c r="A342"/>
      <c r="B342"/>
      <c r="C342"/>
      <c r="D342"/>
      <c r="E342"/>
      <c r="F342"/>
    </row>
    <row r="343" spans="1:6" x14ac:dyDescent="0.25">
      <c r="A343"/>
      <c r="B343"/>
      <c r="C343"/>
      <c r="D343"/>
      <c r="E343"/>
      <c r="F343"/>
    </row>
    <row r="344" spans="1:6" x14ac:dyDescent="0.25">
      <c r="A344"/>
      <c r="B344"/>
      <c r="C344"/>
      <c r="D344"/>
      <c r="E344"/>
      <c r="F344"/>
    </row>
    <row r="345" spans="1:6" x14ac:dyDescent="0.25">
      <c r="A345"/>
      <c r="B345"/>
      <c r="C345"/>
      <c r="D345"/>
      <c r="E345"/>
      <c r="F345"/>
    </row>
    <row r="346" spans="1:6" x14ac:dyDescent="0.25">
      <c r="A346"/>
      <c r="B346"/>
      <c r="C346"/>
      <c r="D346"/>
      <c r="E346"/>
      <c r="F346"/>
    </row>
    <row r="347" spans="1:6" x14ac:dyDescent="0.25">
      <c r="A347"/>
      <c r="B347"/>
      <c r="C347"/>
      <c r="D347"/>
      <c r="E347"/>
      <c r="F347"/>
    </row>
    <row r="348" spans="1:6" x14ac:dyDescent="0.25">
      <c r="A348"/>
      <c r="B348"/>
      <c r="C348"/>
      <c r="D348"/>
      <c r="E348"/>
      <c r="F348"/>
    </row>
    <row r="349" spans="1:6" x14ac:dyDescent="0.25">
      <c r="A349"/>
      <c r="B349"/>
      <c r="C349"/>
      <c r="D349"/>
      <c r="E349"/>
      <c r="F349"/>
    </row>
    <row r="350" spans="1:6" x14ac:dyDescent="0.25">
      <c r="A350"/>
      <c r="B350"/>
      <c r="C350"/>
      <c r="D350"/>
      <c r="E350"/>
      <c r="F350"/>
    </row>
    <row r="351" spans="1:6" x14ac:dyDescent="0.25">
      <c r="A351"/>
      <c r="B351"/>
      <c r="C351"/>
      <c r="D351"/>
      <c r="E351"/>
      <c r="F351"/>
    </row>
    <row r="352" spans="1:6" x14ac:dyDescent="0.25">
      <c r="A352"/>
      <c r="B352"/>
      <c r="C352"/>
      <c r="D352"/>
      <c r="E352"/>
      <c r="F352"/>
    </row>
    <row r="353" spans="1:6" x14ac:dyDescent="0.25">
      <c r="A353"/>
      <c r="B353"/>
      <c r="C353"/>
      <c r="D353"/>
      <c r="E353"/>
      <c r="F353"/>
    </row>
    <row r="354" spans="1:6" x14ac:dyDescent="0.25">
      <c r="A354"/>
      <c r="B354"/>
      <c r="C354"/>
      <c r="D354"/>
      <c r="E354"/>
      <c r="F354"/>
    </row>
    <row r="355" spans="1:6" x14ac:dyDescent="0.25">
      <c r="A355"/>
      <c r="B355"/>
      <c r="C355"/>
      <c r="D355"/>
      <c r="E355"/>
      <c r="F355"/>
    </row>
    <row r="356" spans="1:6" x14ac:dyDescent="0.25">
      <c r="A356"/>
      <c r="B356"/>
      <c r="C356"/>
      <c r="D356"/>
      <c r="E356"/>
      <c r="F356"/>
    </row>
    <row r="357" spans="1:6" x14ac:dyDescent="0.25">
      <c r="A357"/>
      <c r="B357"/>
      <c r="C357"/>
      <c r="D357"/>
      <c r="E357"/>
      <c r="F357"/>
    </row>
    <row r="358" spans="1:6" x14ac:dyDescent="0.25">
      <c r="A358"/>
      <c r="B358"/>
      <c r="C358"/>
      <c r="D358"/>
      <c r="E358"/>
      <c r="F358"/>
    </row>
    <row r="359" spans="1:6" x14ac:dyDescent="0.25">
      <c r="A359"/>
      <c r="B359"/>
      <c r="C359"/>
      <c r="D359"/>
      <c r="E359"/>
      <c r="F359"/>
    </row>
    <row r="360" spans="1:6" x14ac:dyDescent="0.25">
      <c r="A360"/>
      <c r="B360"/>
      <c r="C360"/>
      <c r="D360"/>
      <c r="E360"/>
      <c r="F360"/>
    </row>
    <row r="361" spans="1:6" x14ac:dyDescent="0.25">
      <c r="A361"/>
      <c r="B361"/>
      <c r="C361"/>
      <c r="D361"/>
      <c r="E361"/>
      <c r="F361"/>
    </row>
    <row r="362" spans="1:6" x14ac:dyDescent="0.25">
      <c r="A362"/>
      <c r="B362"/>
      <c r="C362"/>
      <c r="D362"/>
      <c r="E362"/>
      <c r="F362"/>
    </row>
    <row r="363" spans="1:6" x14ac:dyDescent="0.25">
      <c r="A363"/>
      <c r="B363"/>
      <c r="C363"/>
      <c r="D363"/>
      <c r="E363"/>
      <c r="F363"/>
    </row>
    <row r="364" spans="1:6" x14ac:dyDescent="0.25">
      <c r="A364"/>
      <c r="B364"/>
      <c r="C364"/>
      <c r="D364"/>
      <c r="E364"/>
      <c r="F364"/>
    </row>
    <row r="365" spans="1:6" x14ac:dyDescent="0.25">
      <c r="A365"/>
      <c r="B365"/>
      <c r="C365"/>
      <c r="D365"/>
      <c r="E365"/>
      <c r="F365"/>
    </row>
    <row r="366" spans="1:6" x14ac:dyDescent="0.25">
      <c r="A366"/>
      <c r="B366"/>
      <c r="C366"/>
      <c r="D366"/>
      <c r="E366"/>
      <c r="F366"/>
    </row>
    <row r="367" spans="1:6" x14ac:dyDescent="0.25">
      <c r="A367"/>
      <c r="B367"/>
      <c r="C367"/>
      <c r="D367"/>
      <c r="E367"/>
      <c r="F367"/>
    </row>
    <row r="368" spans="1:6" x14ac:dyDescent="0.25">
      <c r="A368"/>
      <c r="B368"/>
      <c r="C368"/>
      <c r="D368"/>
      <c r="E368"/>
      <c r="F368"/>
    </row>
    <row r="369" spans="1:6" x14ac:dyDescent="0.25">
      <c r="A369"/>
      <c r="B369"/>
      <c r="C369"/>
      <c r="D369"/>
      <c r="E369"/>
      <c r="F369"/>
    </row>
    <row r="370" spans="1:6" x14ac:dyDescent="0.25">
      <c r="A370"/>
      <c r="B370"/>
      <c r="C370"/>
      <c r="D370"/>
      <c r="E370"/>
      <c r="F370"/>
    </row>
    <row r="371" spans="1:6" x14ac:dyDescent="0.25">
      <c r="A371"/>
      <c r="B371"/>
      <c r="C371"/>
      <c r="D371"/>
      <c r="E371"/>
      <c r="F371"/>
    </row>
    <row r="372" spans="1:6" x14ac:dyDescent="0.25">
      <c r="A372"/>
      <c r="B372"/>
      <c r="C372"/>
      <c r="D372"/>
      <c r="E372"/>
      <c r="F372"/>
    </row>
    <row r="373" spans="1:6" x14ac:dyDescent="0.25">
      <c r="A373"/>
      <c r="B373"/>
      <c r="C373"/>
      <c r="D373"/>
      <c r="E373"/>
      <c r="F373"/>
    </row>
    <row r="374" spans="1:6" x14ac:dyDescent="0.25">
      <c r="A374"/>
      <c r="B374"/>
      <c r="C374"/>
      <c r="D374"/>
      <c r="E374"/>
      <c r="F374"/>
    </row>
    <row r="375" spans="1:6" x14ac:dyDescent="0.25">
      <c r="A375"/>
      <c r="B375"/>
      <c r="C375"/>
      <c r="D375"/>
      <c r="E375"/>
      <c r="F375"/>
    </row>
    <row r="376" spans="1:6" x14ac:dyDescent="0.25">
      <c r="A376"/>
      <c r="B376"/>
      <c r="C376"/>
      <c r="D376"/>
      <c r="E376"/>
      <c r="F376"/>
    </row>
    <row r="377" spans="1:6" x14ac:dyDescent="0.25">
      <c r="A377"/>
      <c r="B377"/>
      <c r="C377"/>
      <c r="D377"/>
      <c r="E377"/>
      <c r="F377"/>
    </row>
    <row r="378" spans="1:6" x14ac:dyDescent="0.25">
      <c r="A378"/>
      <c r="B378"/>
      <c r="C378"/>
      <c r="D378"/>
      <c r="E378"/>
      <c r="F378"/>
    </row>
    <row r="379" spans="1:6" x14ac:dyDescent="0.25">
      <c r="A379"/>
      <c r="B379"/>
      <c r="C379"/>
      <c r="D379"/>
      <c r="E379"/>
      <c r="F379"/>
    </row>
    <row r="380" spans="1:6" x14ac:dyDescent="0.25">
      <c r="A380"/>
      <c r="B380"/>
      <c r="C380"/>
      <c r="D380"/>
      <c r="E380"/>
      <c r="F380"/>
    </row>
    <row r="381" spans="1:6" x14ac:dyDescent="0.25">
      <c r="A381"/>
      <c r="B381"/>
      <c r="C381"/>
      <c r="D381"/>
      <c r="E381"/>
      <c r="F381"/>
    </row>
    <row r="382" spans="1:6" x14ac:dyDescent="0.25">
      <c r="A382"/>
      <c r="B382"/>
      <c r="C382"/>
      <c r="D382"/>
      <c r="E382"/>
      <c r="F382"/>
    </row>
    <row r="383" spans="1:6" x14ac:dyDescent="0.25">
      <c r="A383"/>
      <c r="B383"/>
      <c r="C383"/>
      <c r="D383"/>
      <c r="E383"/>
      <c r="F383"/>
    </row>
    <row r="384" spans="1:6" x14ac:dyDescent="0.25">
      <c r="A384"/>
      <c r="B384"/>
      <c r="C384"/>
      <c r="D384"/>
      <c r="E384"/>
      <c r="F384"/>
    </row>
    <row r="385" spans="1:6" x14ac:dyDescent="0.25">
      <c r="A385"/>
      <c r="B385"/>
      <c r="C385"/>
      <c r="D385"/>
      <c r="E385"/>
      <c r="F385"/>
    </row>
    <row r="386" spans="1:6" x14ac:dyDescent="0.25">
      <c r="A386"/>
      <c r="B386"/>
      <c r="C386"/>
      <c r="D386"/>
      <c r="E386"/>
      <c r="F386"/>
    </row>
    <row r="387" spans="1:6" x14ac:dyDescent="0.25">
      <c r="A387"/>
      <c r="B387"/>
      <c r="C387"/>
      <c r="D387"/>
      <c r="E387"/>
      <c r="F387"/>
    </row>
    <row r="388" spans="1:6" x14ac:dyDescent="0.25">
      <c r="A388"/>
      <c r="B388"/>
      <c r="C388"/>
      <c r="D388"/>
      <c r="E388"/>
      <c r="F388"/>
    </row>
    <row r="389" spans="1:6" x14ac:dyDescent="0.25">
      <c r="A389"/>
      <c r="B389"/>
      <c r="C389"/>
      <c r="D389"/>
      <c r="E389"/>
      <c r="F389"/>
    </row>
    <row r="390" spans="1:6" x14ac:dyDescent="0.25">
      <c r="A390"/>
      <c r="B390"/>
      <c r="C390"/>
      <c r="D390"/>
      <c r="E390"/>
      <c r="F390"/>
    </row>
    <row r="391" spans="1:6" x14ac:dyDescent="0.25">
      <c r="A391"/>
      <c r="B391"/>
      <c r="C391"/>
      <c r="D391"/>
      <c r="E391"/>
      <c r="F391"/>
    </row>
    <row r="392" spans="1:6" x14ac:dyDescent="0.25">
      <c r="A392"/>
      <c r="B392"/>
      <c r="C392"/>
      <c r="D392"/>
      <c r="E392"/>
      <c r="F392"/>
    </row>
    <row r="393" spans="1:6" x14ac:dyDescent="0.25">
      <c r="A393"/>
      <c r="B393"/>
      <c r="C393"/>
      <c r="D393"/>
      <c r="E393"/>
      <c r="F393"/>
    </row>
    <row r="394" spans="1:6" x14ac:dyDescent="0.25">
      <c r="A394"/>
      <c r="B394"/>
      <c r="C394"/>
      <c r="D394"/>
      <c r="E394"/>
      <c r="F394"/>
    </row>
    <row r="395" spans="1:6" x14ac:dyDescent="0.25">
      <c r="A395"/>
      <c r="B395"/>
      <c r="C395"/>
      <c r="D395"/>
      <c r="E395"/>
      <c r="F395"/>
    </row>
    <row r="396" spans="1:6" x14ac:dyDescent="0.25">
      <c r="A396"/>
      <c r="B396"/>
      <c r="C396"/>
      <c r="D396"/>
      <c r="E396"/>
      <c r="F396"/>
    </row>
    <row r="397" spans="1:6" x14ac:dyDescent="0.25">
      <c r="A397"/>
      <c r="B397"/>
      <c r="C397"/>
      <c r="D397"/>
      <c r="E397"/>
      <c r="F397"/>
    </row>
    <row r="398" spans="1:6" x14ac:dyDescent="0.25">
      <c r="A398"/>
      <c r="B398"/>
      <c r="C398"/>
      <c r="D398"/>
      <c r="E398"/>
      <c r="F398"/>
    </row>
    <row r="399" spans="1:6" x14ac:dyDescent="0.25">
      <c r="A399"/>
      <c r="B399"/>
      <c r="C399"/>
      <c r="D399"/>
      <c r="E399"/>
      <c r="F399"/>
    </row>
    <row r="400" spans="1:6" x14ac:dyDescent="0.25">
      <c r="A400"/>
      <c r="B400"/>
      <c r="C400"/>
      <c r="D400"/>
      <c r="E400"/>
      <c r="F400"/>
    </row>
    <row r="401" spans="1:6" x14ac:dyDescent="0.25">
      <c r="A401"/>
      <c r="B401"/>
      <c r="C401"/>
      <c r="D401"/>
      <c r="E401"/>
      <c r="F401"/>
    </row>
    <row r="402" spans="1:6" x14ac:dyDescent="0.25">
      <c r="A402"/>
      <c r="B402"/>
      <c r="C402"/>
      <c r="D402"/>
      <c r="E402"/>
      <c r="F402"/>
    </row>
    <row r="403" spans="1:6" x14ac:dyDescent="0.25">
      <c r="A403"/>
      <c r="B403"/>
      <c r="C403"/>
      <c r="D403"/>
      <c r="E403"/>
      <c r="F403"/>
    </row>
    <row r="404" spans="1:6" x14ac:dyDescent="0.25">
      <c r="A404"/>
      <c r="B404"/>
      <c r="C404"/>
      <c r="D404"/>
      <c r="E404"/>
      <c r="F404"/>
    </row>
    <row r="405" spans="1:6" x14ac:dyDescent="0.25">
      <c r="A405"/>
      <c r="B405"/>
      <c r="C405"/>
      <c r="D405"/>
      <c r="E405"/>
      <c r="F405"/>
    </row>
    <row r="406" spans="1:6" x14ac:dyDescent="0.25">
      <c r="A406"/>
      <c r="B406"/>
      <c r="C406"/>
      <c r="D406"/>
      <c r="E406"/>
      <c r="F406"/>
    </row>
    <row r="407" spans="1:6" x14ac:dyDescent="0.25">
      <c r="A407"/>
      <c r="B407"/>
      <c r="C407"/>
      <c r="D407"/>
      <c r="E407"/>
      <c r="F407"/>
    </row>
    <row r="408" spans="1:6" x14ac:dyDescent="0.25">
      <c r="A408"/>
      <c r="B408"/>
      <c r="C408"/>
      <c r="D408"/>
      <c r="E408"/>
      <c r="F408"/>
    </row>
    <row r="409" spans="1:6" x14ac:dyDescent="0.25">
      <c r="A409"/>
      <c r="B409"/>
      <c r="C409"/>
      <c r="D409"/>
      <c r="E409"/>
      <c r="F409"/>
    </row>
    <row r="410" spans="1:6" x14ac:dyDescent="0.25">
      <c r="A410"/>
      <c r="B410"/>
      <c r="C410"/>
      <c r="D410"/>
      <c r="E410"/>
      <c r="F410"/>
    </row>
    <row r="411" spans="1:6" x14ac:dyDescent="0.25">
      <c r="A411"/>
      <c r="B411"/>
      <c r="C411"/>
      <c r="D411"/>
      <c r="E411"/>
      <c r="F411"/>
    </row>
    <row r="412" spans="1:6" x14ac:dyDescent="0.25">
      <c r="A412"/>
      <c r="B412"/>
      <c r="C412"/>
      <c r="D412"/>
      <c r="E412"/>
      <c r="F412"/>
    </row>
    <row r="413" spans="1:6" x14ac:dyDescent="0.25">
      <c r="A413"/>
      <c r="B413"/>
      <c r="C413"/>
      <c r="D413"/>
      <c r="E413"/>
      <c r="F413"/>
    </row>
    <row r="414" spans="1:6" x14ac:dyDescent="0.25">
      <c r="A414"/>
      <c r="B414"/>
      <c r="C414"/>
      <c r="D414"/>
      <c r="E414"/>
      <c r="F414"/>
    </row>
    <row r="415" spans="1:6" x14ac:dyDescent="0.25">
      <c r="A415"/>
      <c r="B415"/>
      <c r="C415"/>
      <c r="D415"/>
      <c r="E415"/>
      <c r="F415"/>
    </row>
    <row r="416" spans="1:6" x14ac:dyDescent="0.25">
      <c r="A416"/>
      <c r="B416"/>
      <c r="C416"/>
      <c r="D416"/>
      <c r="E416"/>
      <c r="F416"/>
    </row>
    <row r="417" spans="1:6" x14ac:dyDescent="0.25">
      <c r="A417"/>
      <c r="B417"/>
      <c r="C417"/>
      <c r="D417"/>
      <c r="E417"/>
      <c r="F417"/>
    </row>
    <row r="418" spans="1:6" x14ac:dyDescent="0.25">
      <c r="A418"/>
      <c r="B418"/>
      <c r="C418"/>
      <c r="D418"/>
      <c r="E418"/>
      <c r="F418"/>
    </row>
    <row r="419" spans="1:6" x14ac:dyDescent="0.25">
      <c r="A419"/>
      <c r="B419"/>
      <c r="C419"/>
      <c r="D419"/>
      <c r="E419"/>
      <c r="F419"/>
    </row>
    <row r="420" spans="1:6" x14ac:dyDescent="0.25">
      <c r="A420"/>
      <c r="B420"/>
      <c r="C420"/>
      <c r="D420"/>
      <c r="E420"/>
      <c r="F420"/>
    </row>
    <row r="421" spans="1:6" x14ac:dyDescent="0.25">
      <c r="A421"/>
      <c r="B421"/>
      <c r="C421"/>
      <c r="D421"/>
      <c r="E421"/>
      <c r="F421"/>
    </row>
    <row r="422" spans="1:6" x14ac:dyDescent="0.25">
      <c r="A422"/>
      <c r="B422"/>
      <c r="C422"/>
      <c r="D422"/>
      <c r="E422"/>
      <c r="F422"/>
    </row>
    <row r="423" spans="1:6" x14ac:dyDescent="0.25">
      <c r="A423"/>
      <c r="B423"/>
      <c r="C423"/>
      <c r="D423"/>
      <c r="E423"/>
      <c r="F423"/>
    </row>
    <row r="424" spans="1:6" x14ac:dyDescent="0.25">
      <c r="A424"/>
      <c r="B424"/>
      <c r="C424"/>
      <c r="D424"/>
      <c r="E424"/>
      <c r="F424"/>
    </row>
    <row r="425" spans="1:6" x14ac:dyDescent="0.25">
      <c r="A425"/>
      <c r="B425"/>
      <c r="C425"/>
      <c r="D425"/>
      <c r="E425"/>
      <c r="F425"/>
    </row>
    <row r="426" spans="1:6" x14ac:dyDescent="0.25">
      <c r="A426"/>
      <c r="B426"/>
      <c r="C426"/>
      <c r="D426"/>
      <c r="E426"/>
      <c r="F426"/>
    </row>
    <row r="427" spans="1:6" x14ac:dyDescent="0.25">
      <c r="A427"/>
      <c r="B427"/>
      <c r="C427"/>
      <c r="D427"/>
      <c r="E427"/>
      <c r="F427"/>
    </row>
    <row r="428" spans="1:6" x14ac:dyDescent="0.25">
      <c r="A428"/>
      <c r="B428"/>
      <c r="C428"/>
      <c r="D428"/>
      <c r="E428"/>
      <c r="F428"/>
    </row>
    <row r="429" spans="1:6" x14ac:dyDescent="0.25">
      <c r="A429"/>
      <c r="B429"/>
      <c r="C429"/>
      <c r="D429"/>
      <c r="E429"/>
      <c r="F429"/>
    </row>
    <row r="430" spans="1:6" x14ac:dyDescent="0.25">
      <c r="A430"/>
      <c r="B430"/>
      <c r="C430"/>
      <c r="D430"/>
      <c r="E430"/>
      <c r="F430"/>
    </row>
    <row r="431" spans="1:6" x14ac:dyDescent="0.25">
      <c r="A431"/>
      <c r="B431"/>
      <c r="C431"/>
      <c r="D431"/>
      <c r="E431"/>
      <c r="F431"/>
    </row>
    <row r="432" spans="1:6" x14ac:dyDescent="0.25">
      <c r="A432"/>
      <c r="B432"/>
      <c r="C432"/>
      <c r="D432"/>
      <c r="E432"/>
      <c r="F432"/>
    </row>
    <row r="433" spans="1:6" x14ac:dyDescent="0.25">
      <c r="A433"/>
      <c r="B433"/>
      <c r="C433"/>
      <c r="D433"/>
      <c r="E433"/>
      <c r="F433"/>
    </row>
    <row r="434" spans="1:6" x14ac:dyDescent="0.25">
      <c r="A434"/>
      <c r="B434"/>
      <c r="C434"/>
      <c r="D434"/>
      <c r="E434"/>
      <c r="F434"/>
    </row>
    <row r="435" spans="1:6" x14ac:dyDescent="0.25">
      <c r="A435"/>
      <c r="B435"/>
      <c r="C435"/>
      <c r="D435"/>
      <c r="E435"/>
      <c r="F435"/>
    </row>
    <row r="436" spans="1:6" x14ac:dyDescent="0.25">
      <c r="A436"/>
      <c r="B436"/>
      <c r="C436"/>
      <c r="D436"/>
      <c r="E436"/>
      <c r="F436"/>
    </row>
    <row r="437" spans="1:6" x14ac:dyDescent="0.25">
      <c r="A437"/>
      <c r="B437"/>
      <c r="C437"/>
      <c r="D437"/>
      <c r="E437"/>
      <c r="F437"/>
    </row>
    <row r="438" spans="1:6" x14ac:dyDescent="0.25">
      <c r="A438"/>
      <c r="B438"/>
      <c r="C438"/>
      <c r="D438"/>
      <c r="E438"/>
      <c r="F438"/>
    </row>
    <row r="439" spans="1:6" x14ac:dyDescent="0.25">
      <c r="A439"/>
      <c r="B439"/>
      <c r="C439"/>
      <c r="D439"/>
      <c r="E439"/>
      <c r="F439"/>
    </row>
    <row r="440" spans="1:6" x14ac:dyDescent="0.25">
      <c r="A440"/>
      <c r="B440"/>
      <c r="C440"/>
      <c r="D440"/>
      <c r="E440"/>
      <c r="F440"/>
    </row>
    <row r="441" spans="1:6" x14ac:dyDescent="0.25">
      <c r="A441"/>
      <c r="B441"/>
      <c r="C441"/>
      <c r="D441"/>
      <c r="E441"/>
      <c r="F441"/>
    </row>
    <row r="442" spans="1:6" x14ac:dyDescent="0.25">
      <c r="A442"/>
      <c r="B442"/>
      <c r="C442"/>
      <c r="D442"/>
      <c r="E442"/>
      <c r="F442"/>
    </row>
    <row r="443" spans="1:6" x14ac:dyDescent="0.25">
      <c r="A443"/>
      <c r="B443"/>
      <c r="C443"/>
      <c r="D443"/>
      <c r="E443"/>
      <c r="F443"/>
    </row>
    <row r="444" spans="1:6" x14ac:dyDescent="0.25">
      <c r="A444"/>
      <c r="B444"/>
      <c r="C444"/>
      <c r="D444"/>
      <c r="E444"/>
      <c r="F444"/>
    </row>
    <row r="445" spans="1:6" x14ac:dyDescent="0.25">
      <c r="A445"/>
      <c r="B445"/>
      <c r="C445"/>
      <c r="D445"/>
      <c r="E445"/>
      <c r="F445"/>
    </row>
    <row r="446" spans="1:6" x14ac:dyDescent="0.25">
      <c r="A446"/>
      <c r="B446"/>
      <c r="C446"/>
      <c r="D446"/>
      <c r="E446"/>
      <c r="F446"/>
    </row>
    <row r="447" spans="1:6" x14ac:dyDescent="0.25">
      <c r="A447"/>
      <c r="B447"/>
      <c r="C447"/>
      <c r="D447"/>
      <c r="E447"/>
      <c r="F447"/>
    </row>
    <row r="448" spans="1:6" x14ac:dyDescent="0.25">
      <c r="A448"/>
      <c r="B448"/>
      <c r="C448"/>
      <c r="D448"/>
      <c r="E448"/>
      <c r="F448"/>
    </row>
    <row r="449" spans="1:6" x14ac:dyDescent="0.25">
      <c r="A449"/>
      <c r="B449"/>
      <c r="C449"/>
      <c r="D449"/>
      <c r="E449"/>
      <c r="F449"/>
    </row>
    <row r="450" spans="1:6" x14ac:dyDescent="0.25">
      <c r="A450"/>
      <c r="B450"/>
      <c r="C450"/>
      <c r="D450"/>
      <c r="E450"/>
      <c r="F450"/>
    </row>
    <row r="451" spans="1:6" x14ac:dyDescent="0.25">
      <c r="A451"/>
      <c r="B451"/>
      <c r="C451"/>
      <c r="D451"/>
      <c r="E451"/>
      <c r="F451"/>
    </row>
    <row r="452" spans="1:6" x14ac:dyDescent="0.25">
      <c r="A452"/>
      <c r="B452"/>
      <c r="C452"/>
      <c r="D452"/>
      <c r="E452"/>
      <c r="F452"/>
    </row>
    <row r="453" spans="1:6" x14ac:dyDescent="0.25">
      <c r="A453"/>
      <c r="B453"/>
      <c r="C453"/>
      <c r="D453"/>
      <c r="E453"/>
      <c r="F453"/>
    </row>
    <row r="454" spans="1:6" x14ac:dyDescent="0.25">
      <c r="A454"/>
      <c r="B454"/>
      <c r="C454"/>
      <c r="D454"/>
      <c r="E454"/>
      <c r="F454"/>
    </row>
    <row r="455" spans="1:6" x14ac:dyDescent="0.25">
      <c r="A455"/>
      <c r="B455"/>
      <c r="C455"/>
      <c r="D455"/>
      <c r="E455"/>
      <c r="F455"/>
    </row>
    <row r="456" spans="1:6" x14ac:dyDescent="0.25">
      <c r="A456"/>
      <c r="B456"/>
      <c r="C456"/>
      <c r="D456"/>
      <c r="E456"/>
      <c r="F456"/>
    </row>
    <row r="457" spans="1:6" x14ac:dyDescent="0.25">
      <c r="A457"/>
      <c r="B457"/>
      <c r="C457"/>
      <c r="D457"/>
      <c r="E457"/>
      <c r="F457"/>
    </row>
    <row r="458" spans="1:6" x14ac:dyDescent="0.25">
      <c r="A458"/>
      <c r="B458"/>
      <c r="C458"/>
      <c r="D458"/>
      <c r="E458"/>
      <c r="F458"/>
    </row>
    <row r="459" spans="1:6" x14ac:dyDescent="0.25">
      <c r="A459"/>
      <c r="B459"/>
      <c r="C459"/>
      <c r="D459"/>
      <c r="E459"/>
      <c r="F459"/>
    </row>
    <row r="460" spans="1:6" x14ac:dyDescent="0.25">
      <c r="A460"/>
      <c r="B460"/>
      <c r="C460"/>
      <c r="D460"/>
      <c r="E460"/>
      <c r="F460"/>
    </row>
    <row r="461" spans="1:6" x14ac:dyDescent="0.25">
      <c r="A461"/>
      <c r="B461"/>
      <c r="C461"/>
      <c r="D461"/>
      <c r="E461"/>
      <c r="F461"/>
    </row>
    <row r="462" spans="1:6" x14ac:dyDescent="0.25">
      <c r="A462"/>
      <c r="B462"/>
      <c r="C462"/>
      <c r="D462"/>
      <c r="E462"/>
      <c r="F462"/>
    </row>
    <row r="463" spans="1:6" x14ac:dyDescent="0.25">
      <c r="A463"/>
      <c r="B463"/>
      <c r="C463"/>
      <c r="D463"/>
      <c r="E463"/>
      <c r="F463"/>
    </row>
    <row r="464" spans="1:6" x14ac:dyDescent="0.25">
      <c r="A464"/>
      <c r="B464"/>
      <c r="C464"/>
      <c r="D464"/>
      <c r="E464"/>
      <c r="F464"/>
    </row>
    <row r="465" spans="1:6" x14ac:dyDescent="0.25">
      <c r="A465"/>
      <c r="B465"/>
      <c r="C465"/>
      <c r="D465"/>
      <c r="E465"/>
      <c r="F465"/>
    </row>
    <row r="466" spans="1:6" x14ac:dyDescent="0.25">
      <c r="A466"/>
      <c r="B466"/>
      <c r="C466"/>
      <c r="D466"/>
      <c r="E466"/>
      <c r="F466"/>
    </row>
    <row r="467" spans="1:6" x14ac:dyDescent="0.25">
      <c r="A467"/>
      <c r="B467"/>
      <c r="C467"/>
      <c r="D467"/>
      <c r="E467"/>
      <c r="F467"/>
    </row>
    <row r="468" spans="1:6" x14ac:dyDescent="0.25">
      <c r="A468"/>
      <c r="B468"/>
      <c r="C468"/>
      <c r="D468"/>
      <c r="E468"/>
      <c r="F468"/>
    </row>
    <row r="469" spans="1:6" x14ac:dyDescent="0.25">
      <c r="A469"/>
      <c r="B469"/>
      <c r="C469"/>
      <c r="D469"/>
      <c r="E469"/>
      <c r="F469"/>
    </row>
    <row r="470" spans="1:6" x14ac:dyDescent="0.25">
      <c r="A470"/>
      <c r="B470"/>
      <c r="C470"/>
      <c r="D470"/>
      <c r="E470"/>
      <c r="F470"/>
    </row>
    <row r="471" spans="1:6" x14ac:dyDescent="0.25">
      <c r="A471"/>
      <c r="B471"/>
      <c r="C471"/>
      <c r="D471"/>
      <c r="E471"/>
      <c r="F471"/>
    </row>
    <row r="472" spans="1:6" x14ac:dyDescent="0.25">
      <c r="A472"/>
      <c r="B472"/>
      <c r="C472"/>
      <c r="D472"/>
      <c r="E472"/>
      <c r="F472"/>
    </row>
    <row r="473" spans="1:6" x14ac:dyDescent="0.25">
      <c r="A473"/>
      <c r="B473"/>
      <c r="C473"/>
      <c r="D473"/>
      <c r="E473"/>
      <c r="F473"/>
    </row>
    <row r="474" spans="1:6" x14ac:dyDescent="0.25">
      <c r="A474"/>
      <c r="B474"/>
      <c r="C474"/>
      <c r="D474"/>
      <c r="E474"/>
      <c r="F474"/>
    </row>
    <row r="475" spans="1:6" x14ac:dyDescent="0.25">
      <c r="A475"/>
      <c r="B475"/>
      <c r="C475"/>
      <c r="D475"/>
      <c r="E475"/>
      <c r="F475"/>
    </row>
    <row r="476" spans="1:6" x14ac:dyDescent="0.25">
      <c r="A476"/>
      <c r="B476"/>
      <c r="C476"/>
      <c r="D476"/>
      <c r="E476"/>
      <c r="F476"/>
    </row>
    <row r="477" spans="1:6" x14ac:dyDescent="0.25">
      <c r="A477"/>
      <c r="B477"/>
      <c r="C477"/>
      <c r="D477"/>
      <c r="E477"/>
      <c r="F477"/>
    </row>
    <row r="478" spans="1:6" x14ac:dyDescent="0.25">
      <c r="A478"/>
      <c r="B478"/>
      <c r="C478"/>
      <c r="D478"/>
      <c r="E478"/>
      <c r="F478"/>
    </row>
    <row r="479" spans="1:6" x14ac:dyDescent="0.25">
      <c r="A479"/>
      <c r="B479"/>
      <c r="C479"/>
      <c r="D479"/>
      <c r="E479"/>
      <c r="F479"/>
    </row>
    <row r="480" spans="1:6" x14ac:dyDescent="0.25">
      <c r="A480"/>
      <c r="B480"/>
      <c r="C480"/>
      <c r="D480"/>
      <c r="E480"/>
      <c r="F480"/>
    </row>
    <row r="481" spans="1:6" x14ac:dyDescent="0.25">
      <c r="A481"/>
      <c r="B481"/>
      <c r="C481"/>
      <c r="D481"/>
      <c r="E481"/>
      <c r="F481"/>
    </row>
    <row r="482" spans="1:6" x14ac:dyDescent="0.25">
      <c r="A482"/>
      <c r="B482"/>
      <c r="C482"/>
      <c r="D482"/>
      <c r="E482"/>
      <c r="F482"/>
    </row>
    <row r="483" spans="1:6" x14ac:dyDescent="0.25">
      <c r="A483"/>
      <c r="B483"/>
      <c r="C483"/>
      <c r="D483"/>
      <c r="E483"/>
      <c r="F483"/>
    </row>
    <row r="484" spans="1:6" x14ac:dyDescent="0.25">
      <c r="A484"/>
      <c r="B484"/>
      <c r="C484"/>
      <c r="D484"/>
      <c r="E484"/>
      <c r="F484"/>
    </row>
    <row r="485" spans="1:6" x14ac:dyDescent="0.25">
      <c r="A485"/>
      <c r="B485"/>
      <c r="C485"/>
      <c r="D485"/>
      <c r="E485"/>
      <c r="F485"/>
    </row>
    <row r="486" spans="1:6" x14ac:dyDescent="0.25">
      <c r="A486"/>
      <c r="B486"/>
      <c r="C486"/>
      <c r="D486"/>
      <c r="E486"/>
      <c r="F486"/>
    </row>
    <row r="487" spans="1:6" x14ac:dyDescent="0.25">
      <c r="A487"/>
      <c r="B487"/>
      <c r="C487"/>
      <c r="D487"/>
      <c r="E487"/>
      <c r="F487"/>
    </row>
    <row r="488" spans="1:6" x14ac:dyDescent="0.25">
      <c r="A488"/>
      <c r="B488"/>
      <c r="C488"/>
      <c r="D488"/>
      <c r="E488"/>
      <c r="F488"/>
    </row>
    <row r="489" spans="1:6" x14ac:dyDescent="0.25">
      <c r="A489"/>
      <c r="B489"/>
      <c r="C489"/>
      <c r="D489"/>
      <c r="E489"/>
      <c r="F489"/>
    </row>
    <row r="490" spans="1:6" x14ac:dyDescent="0.25">
      <c r="A490"/>
      <c r="B490"/>
      <c r="C490"/>
      <c r="D490"/>
      <c r="E490"/>
      <c r="F490"/>
    </row>
    <row r="491" spans="1:6" x14ac:dyDescent="0.25">
      <c r="A491"/>
      <c r="B491"/>
      <c r="C491"/>
      <c r="D491"/>
      <c r="E491"/>
      <c r="F491"/>
    </row>
    <row r="492" spans="1:6" x14ac:dyDescent="0.25">
      <c r="A492"/>
      <c r="B492"/>
      <c r="C492"/>
      <c r="D492"/>
      <c r="E492"/>
      <c r="F492"/>
    </row>
    <row r="493" spans="1:6" x14ac:dyDescent="0.25">
      <c r="A493"/>
      <c r="B493"/>
      <c r="C493"/>
      <c r="D493"/>
      <c r="E493"/>
      <c r="F493"/>
    </row>
    <row r="494" spans="1:6" x14ac:dyDescent="0.25">
      <c r="A494"/>
      <c r="B494"/>
      <c r="C494"/>
      <c r="D494"/>
      <c r="E494"/>
      <c r="F494"/>
    </row>
    <row r="495" spans="1:6" x14ac:dyDescent="0.25">
      <c r="A495"/>
      <c r="B495"/>
      <c r="C495"/>
      <c r="D495"/>
      <c r="E495"/>
      <c r="F495"/>
    </row>
    <row r="496" spans="1:6" x14ac:dyDescent="0.25">
      <c r="A496"/>
      <c r="B496"/>
      <c r="C496"/>
      <c r="D496"/>
      <c r="E496"/>
      <c r="F496"/>
    </row>
    <row r="497" spans="1:6" x14ac:dyDescent="0.25">
      <c r="A497"/>
      <c r="B497"/>
      <c r="C497"/>
      <c r="D497"/>
      <c r="E497"/>
      <c r="F497"/>
    </row>
    <row r="498" spans="1:6" x14ac:dyDescent="0.25">
      <c r="A498"/>
      <c r="B498"/>
      <c r="C498"/>
      <c r="D498"/>
      <c r="E498"/>
      <c r="F498"/>
    </row>
    <row r="499" spans="1:6" x14ac:dyDescent="0.25">
      <c r="A499"/>
      <c r="B499"/>
      <c r="C499"/>
      <c r="D499"/>
      <c r="E499"/>
      <c r="F499"/>
    </row>
    <row r="500" spans="1:6" x14ac:dyDescent="0.25">
      <c r="A500"/>
      <c r="B500"/>
      <c r="C500"/>
      <c r="D500"/>
      <c r="E500"/>
      <c r="F500"/>
    </row>
    <row r="501" spans="1:6" x14ac:dyDescent="0.25">
      <c r="A501"/>
      <c r="B501"/>
      <c r="C501"/>
      <c r="D501"/>
      <c r="E501"/>
      <c r="F501"/>
    </row>
    <row r="502" spans="1:6" x14ac:dyDescent="0.25">
      <c r="A502"/>
      <c r="B502"/>
      <c r="C502"/>
      <c r="D502"/>
      <c r="E502"/>
      <c r="F502"/>
    </row>
    <row r="503" spans="1:6" x14ac:dyDescent="0.25">
      <c r="A503"/>
      <c r="B503"/>
      <c r="C503"/>
      <c r="D503"/>
      <c r="E503"/>
      <c r="F503"/>
    </row>
    <row r="504" spans="1:6" x14ac:dyDescent="0.25">
      <c r="A504"/>
      <c r="B504"/>
      <c r="C504"/>
      <c r="D504"/>
      <c r="E504"/>
      <c r="F504"/>
    </row>
    <row r="505" spans="1:6" x14ac:dyDescent="0.25">
      <c r="A505"/>
      <c r="B505"/>
      <c r="C505"/>
      <c r="D505"/>
      <c r="E505"/>
      <c r="F505"/>
    </row>
    <row r="506" spans="1:6" x14ac:dyDescent="0.25">
      <c r="A506"/>
      <c r="B506"/>
      <c r="C506"/>
      <c r="D506"/>
      <c r="E506"/>
      <c r="F506"/>
    </row>
    <row r="507" spans="1:6" x14ac:dyDescent="0.25">
      <c r="A507"/>
      <c r="B507"/>
      <c r="C507"/>
      <c r="D507"/>
      <c r="E507"/>
      <c r="F507"/>
    </row>
    <row r="508" spans="1:6" x14ac:dyDescent="0.25">
      <c r="A508"/>
      <c r="B508"/>
      <c r="C508"/>
      <c r="D508"/>
      <c r="E508"/>
      <c r="F508"/>
    </row>
    <row r="509" spans="1:6" x14ac:dyDescent="0.25">
      <c r="A509"/>
      <c r="B509"/>
      <c r="C509"/>
      <c r="D509"/>
      <c r="E509"/>
      <c r="F509"/>
    </row>
    <row r="510" spans="1:6" x14ac:dyDescent="0.25">
      <c r="A510"/>
      <c r="B510"/>
      <c r="C510"/>
      <c r="D510"/>
      <c r="E510"/>
      <c r="F510"/>
    </row>
    <row r="511" spans="1:6" x14ac:dyDescent="0.25">
      <c r="A511"/>
      <c r="B511"/>
      <c r="C511"/>
      <c r="D511"/>
      <c r="E511"/>
      <c r="F511"/>
    </row>
    <row r="512" spans="1:6" x14ac:dyDescent="0.25">
      <c r="A512"/>
      <c r="B512"/>
      <c r="C512"/>
      <c r="D512"/>
      <c r="E512"/>
      <c r="F512"/>
    </row>
    <row r="513" spans="1:6" x14ac:dyDescent="0.25">
      <c r="A513"/>
      <c r="B513"/>
      <c r="C513"/>
      <c r="D513"/>
      <c r="E513"/>
      <c r="F513"/>
    </row>
    <row r="514" spans="1:6" x14ac:dyDescent="0.25">
      <c r="A514"/>
      <c r="B514"/>
      <c r="C514"/>
      <c r="D514"/>
      <c r="E514"/>
      <c r="F514"/>
    </row>
    <row r="515" spans="1:6" x14ac:dyDescent="0.25">
      <c r="A515"/>
      <c r="B515"/>
      <c r="C515"/>
      <c r="D515"/>
      <c r="E515"/>
      <c r="F515"/>
    </row>
    <row r="516" spans="1:6" x14ac:dyDescent="0.25">
      <c r="A516"/>
      <c r="B516"/>
      <c r="C516"/>
      <c r="D516"/>
      <c r="E516"/>
      <c r="F516"/>
    </row>
    <row r="517" spans="1:6" x14ac:dyDescent="0.25">
      <c r="A517"/>
      <c r="B517"/>
      <c r="C517"/>
      <c r="D517"/>
      <c r="E517"/>
      <c r="F517"/>
    </row>
    <row r="518" spans="1:6" x14ac:dyDescent="0.25">
      <c r="A518"/>
      <c r="B518"/>
      <c r="C518"/>
      <c r="D518"/>
      <c r="E518"/>
      <c r="F518"/>
    </row>
    <row r="519" spans="1:6" x14ac:dyDescent="0.25">
      <c r="A519"/>
      <c r="B519"/>
      <c r="C519"/>
      <c r="D519"/>
      <c r="E519"/>
      <c r="F519"/>
    </row>
    <row r="520" spans="1:6" x14ac:dyDescent="0.25">
      <c r="A520"/>
      <c r="B520"/>
      <c r="C520"/>
      <c r="D520"/>
      <c r="E520"/>
      <c r="F520"/>
    </row>
    <row r="521" spans="1:6" x14ac:dyDescent="0.25">
      <c r="A521"/>
      <c r="B521"/>
      <c r="C521"/>
      <c r="D521"/>
      <c r="E521"/>
      <c r="F521"/>
    </row>
    <row r="522" spans="1:6" x14ac:dyDescent="0.25">
      <c r="A522"/>
      <c r="B522"/>
      <c r="C522"/>
      <c r="D522"/>
      <c r="E522"/>
      <c r="F522"/>
    </row>
    <row r="523" spans="1:6" x14ac:dyDescent="0.25">
      <c r="A523"/>
      <c r="B523"/>
      <c r="C523"/>
      <c r="D523"/>
      <c r="E523"/>
      <c r="F523"/>
    </row>
    <row r="524" spans="1:6" x14ac:dyDescent="0.25">
      <c r="A524"/>
      <c r="B524"/>
      <c r="C524"/>
      <c r="D524"/>
      <c r="E524"/>
      <c r="F524"/>
    </row>
    <row r="525" spans="1:6" x14ac:dyDescent="0.25">
      <c r="A525"/>
      <c r="B525"/>
      <c r="C525"/>
      <c r="D525"/>
      <c r="E525"/>
      <c r="F525"/>
    </row>
    <row r="526" spans="1:6" x14ac:dyDescent="0.25">
      <c r="A526"/>
      <c r="B526"/>
      <c r="C526"/>
      <c r="D526"/>
      <c r="E526"/>
      <c r="F526"/>
    </row>
    <row r="527" spans="1:6" x14ac:dyDescent="0.25">
      <c r="A527"/>
      <c r="B527"/>
      <c r="C527"/>
      <c r="D527"/>
      <c r="E527"/>
      <c r="F527"/>
    </row>
    <row r="528" spans="1:6" x14ac:dyDescent="0.25">
      <c r="A528"/>
      <c r="B528"/>
      <c r="C528"/>
      <c r="D528"/>
      <c r="E528"/>
      <c r="F528"/>
    </row>
    <row r="529" spans="1:6" x14ac:dyDescent="0.25">
      <c r="A529"/>
      <c r="B529"/>
      <c r="C529"/>
      <c r="D529"/>
      <c r="E529"/>
      <c r="F529"/>
    </row>
    <row r="530" spans="1:6" x14ac:dyDescent="0.25">
      <c r="A530"/>
      <c r="B530"/>
      <c r="C530"/>
      <c r="D530"/>
      <c r="E530"/>
      <c r="F530"/>
    </row>
    <row r="531" spans="1:6" x14ac:dyDescent="0.25">
      <c r="A531"/>
      <c r="B531"/>
      <c r="C531"/>
      <c r="D531"/>
      <c r="E531"/>
      <c r="F531"/>
    </row>
    <row r="532" spans="1:6" x14ac:dyDescent="0.25">
      <c r="A532"/>
      <c r="B532"/>
      <c r="C532"/>
      <c r="D532"/>
      <c r="E532"/>
      <c r="F532"/>
    </row>
    <row r="533" spans="1:6" x14ac:dyDescent="0.25">
      <c r="A533"/>
      <c r="B533"/>
      <c r="C533"/>
      <c r="D533"/>
      <c r="E533"/>
      <c r="F533"/>
    </row>
    <row r="534" spans="1:6" x14ac:dyDescent="0.25">
      <c r="A534"/>
      <c r="B534"/>
      <c r="C534"/>
      <c r="D534"/>
      <c r="E534"/>
      <c r="F534"/>
    </row>
    <row r="535" spans="1:6" x14ac:dyDescent="0.25">
      <c r="A535"/>
      <c r="B535"/>
      <c r="C535"/>
      <c r="D535"/>
      <c r="E535"/>
      <c r="F535"/>
    </row>
    <row r="536" spans="1:6" x14ac:dyDescent="0.25">
      <c r="A536"/>
      <c r="B536"/>
      <c r="C536"/>
      <c r="D536"/>
      <c r="E536"/>
      <c r="F536"/>
    </row>
    <row r="537" spans="1:6" x14ac:dyDescent="0.25">
      <c r="A537"/>
      <c r="B537"/>
      <c r="C537"/>
      <c r="D537"/>
      <c r="E537"/>
      <c r="F537"/>
    </row>
    <row r="538" spans="1:6" x14ac:dyDescent="0.25">
      <c r="A538"/>
      <c r="B538"/>
      <c r="C538"/>
      <c r="D538"/>
      <c r="E538"/>
      <c r="F538"/>
    </row>
    <row r="539" spans="1:6" x14ac:dyDescent="0.25">
      <c r="A539"/>
      <c r="B539"/>
      <c r="C539"/>
      <c r="D539"/>
      <c r="E539"/>
      <c r="F539"/>
    </row>
    <row r="540" spans="1:6" x14ac:dyDescent="0.25">
      <c r="A540"/>
      <c r="B540"/>
      <c r="C540"/>
      <c r="D540"/>
      <c r="E540"/>
      <c r="F540"/>
    </row>
    <row r="541" spans="1:6" x14ac:dyDescent="0.25">
      <c r="A541"/>
      <c r="B541"/>
      <c r="C541"/>
      <c r="D541"/>
      <c r="E541"/>
      <c r="F541"/>
    </row>
    <row r="542" spans="1:6" x14ac:dyDescent="0.25">
      <c r="A542"/>
      <c r="B542"/>
      <c r="C542"/>
      <c r="D542"/>
      <c r="E542"/>
      <c r="F542"/>
    </row>
    <row r="543" spans="1:6" x14ac:dyDescent="0.25">
      <c r="A543"/>
      <c r="B543"/>
      <c r="C543"/>
      <c r="D543"/>
      <c r="E543"/>
      <c r="F543"/>
    </row>
    <row r="544" spans="1:6" x14ac:dyDescent="0.25">
      <c r="A544"/>
      <c r="B544"/>
      <c r="C544"/>
      <c r="D544"/>
      <c r="E544"/>
      <c r="F544"/>
    </row>
    <row r="545" spans="1:6" x14ac:dyDescent="0.25">
      <c r="A545"/>
      <c r="B545"/>
      <c r="C545"/>
      <c r="D545"/>
      <c r="E545"/>
      <c r="F545"/>
    </row>
    <row r="546" spans="1:6" x14ac:dyDescent="0.25">
      <c r="A546"/>
      <c r="B546"/>
      <c r="C546"/>
      <c r="D546"/>
      <c r="E546"/>
      <c r="F546"/>
    </row>
    <row r="547" spans="1:6" x14ac:dyDescent="0.25">
      <c r="A547"/>
      <c r="B547"/>
      <c r="C547"/>
      <c r="D547"/>
      <c r="E547"/>
      <c r="F547"/>
    </row>
    <row r="548" spans="1:6" x14ac:dyDescent="0.25">
      <c r="A548"/>
      <c r="B548"/>
      <c r="C548"/>
      <c r="D548"/>
      <c r="E548"/>
      <c r="F548"/>
    </row>
    <row r="549" spans="1:6" x14ac:dyDescent="0.25">
      <c r="A549"/>
      <c r="B549"/>
      <c r="C549"/>
      <c r="D549"/>
      <c r="E549"/>
      <c r="F549"/>
    </row>
    <row r="550" spans="1:6" x14ac:dyDescent="0.25">
      <c r="A550"/>
      <c r="B550"/>
      <c r="C550"/>
      <c r="D550"/>
      <c r="E550"/>
      <c r="F550"/>
    </row>
    <row r="551" spans="1:6" x14ac:dyDescent="0.25">
      <c r="A551"/>
      <c r="B551"/>
      <c r="C551"/>
      <c r="D551"/>
      <c r="E551"/>
      <c r="F551"/>
    </row>
    <row r="552" spans="1:6" x14ac:dyDescent="0.25">
      <c r="A552"/>
      <c r="B552"/>
      <c r="C552"/>
      <c r="D552"/>
      <c r="E552"/>
      <c r="F552"/>
    </row>
    <row r="553" spans="1:6" x14ac:dyDescent="0.25">
      <c r="A553"/>
      <c r="B553"/>
      <c r="C553"/>
      <c r="D553"/>
      <c r="E553"/>
      <c r="F553"/>
    </row>
    <row r="554" spans="1:6" x14ac:dyDescent="0.25">
      <c r="A554"/>
      <c r="B554"/>
      <c r="C554"/>
      <c r="D554"/>
      <c r="E554"/>
      <c r="F554"/>
    </row>
    <row r="555" spans="1:6" x14ac:dyDescent="0.25">
      <c r="A555"/>
      <c r="B555"/>
      <c r="C555"/>
      <c r="D555"/>
      <c r="E555"/>
      <c r="F555"/>
    </row>
    <row r="556" spans="1:6" x14ac:dyDescent="0.25">
      <c r="A556"/>
      <c r="B556"/>
      <c r="C556"/>
      <c r="D556"/>
      <c r="E556"/>
      <c r="F556"/>
    </row>
    <row r="557" spans="1:6" x14ac:dyDescent="0.25">
      <c r="A557"/>
      <c r="B557"/>
      <c r="C557"/>
      <c r="D557"/>
      <c r="E557"/>
      <c r="F557"/>
    </row>
    <row r="558" spans="1:6" x14ac:dyDescent="0.25">
      <c r="A558"/>
      <c r="B558"/>
      <c r="C558"/>
      <c r="D558"/>
      <c r="E558"/>
      <c r="F558"/>
    </row>
    <row r="559" spans="1:6" x14ac:dyDescent="0.25">
      <c r="A559"/>
      <c r="B559"/>
      <c r="C559"/>
      <c r="D559"/>
      <c r="E559"/>
      <c r="F559"/>
    </row>
    <row r="560" spans="1:6" x14ac:dyDescent="0.25">
      <c r="A560"/>
      <c r="B560"/>
      <c r="C560"/>
      <c r="D560"/>
      <c r="E560"/>
      <c r="F560"/>
    </row>
    <row r="561" spans="1:6" x14ac:dyDescent="0.25">
      <c r="A561"/>
      <c r="B561"/>
      <c r="C561"/>
      <c r="D561"/>
      <c r="E561"/>
      <c r="F561"/>
    </row>
    <row r="562" spans="1:6" x14ac:dyDescent="0.25">
      <c r="A562"/>
      <c r="B562"/>
      <c r="C562"/>
      <c r="D562"/>
      <c r="E562"/>
      <c r="F562"/>
    </row>
    <row r="563" spans="1:6" x14ac:dyDescent="0.25">
      <c r="A563"/>
      <c r="B563"/>
      <c r="C563"/>
      <c r="D563"/>
      <c r="E563"/>
      <c r="F563"/>
    </row>
    <row r="564" spans="1:6" x14ac:dyDescent="0.25">
      <c r="A564"/>
      <c r="B564"/>
      <c r="C564"/>
      <c r="D564"/>
      <c r="E564"/>
      <c r="F564"/>
    </row>
    <row r="565" spans="1:6" x14ac:dyDescent="0.25">
      <c r="A565"/>
      <c r="B565"/>
      <c r="C565"/>
      <c r="D565"/>
      <c r="E565"/>
      <c r="F565"/>
    </row>
    <row r="566" spans="1:6" x14ac:dyDescent="0.25">
      <c r="A566"/>
      <c r="B566"/>
      <c r="C566"/>
      <c r="D566"/>
      <c r="E566"/>
      <c r="F566"/>
    </row>
    <row r="567" spans="1:6" x14ac:dyDescent="0.25">
      <c r="A567"/>
      <c r="B567"/>
      <c r="C567"/>
      <c r="D567"/>
      <c r="E567"/>
      <c r="F567"/>
    </row>
    <row r="568" spans="1:6" x14ac:dyDescent="0.25">
      <c r="A568"/>
      <c r="B568"/>
      <c r="C568"/>
      <c r="D568"/>
      <c r="E568"/>
      <c r="F568"/>
    </row>
    <row r="569" spans="1:6" x14ac:dyDescent="0.25">
      <c r="A569"/>
      <c r="B569"/>
      <c r="C569"/>
      <c r="D569"/>
      <c r="E569"/>
      <c r="F569"/>
    </row>
    <row r="570" spans="1:6" x14ac:dyDescent="0.25">
      <c r="A570"/>
      <c r="B570"/>
      <c r="C570"/>
      <c r="D570"/>
      <c r="E570"/>
      <c r="F570"/>
    </row>
    <row r="571" spans="1:6" x14ac:dyDescent="0.25">
      <c r="A571"/>
      <c r="B571"/>
      <c r="C571"/>
      <c r="D571"/>
      <c r="E571"/>
      <c r="F571"/>
    </row>
    <row r="572" spans="1:6" x14ac:dyDescent="0.25">
      <c r="A572"/>
      <c r="B572"/>
      <c r="C572"/>
      <c r="D572"/>
      <c r="E572"/>
      <c r="F572"/>
    </row>
    <row r="573" spans="1:6" x14ac:dyDescent="0.25">
      <c r="A573"/>
      <c r="B573"/>
      <c r="C573"/>
      <c r="D573"/>
      <c r="E573"/>
      <c r="F573"/>
    </row>
    <row r="574" spans="1:6" x14ac:dyDescent="0.25">
      <c r="A574"/>
      <c r="B574"/>
      <c r="C574"/>
      <c r="D574"/>
      <c r="E574"/>
      <c r="F574"/>
    </row>
    <row r="575" spans="1:6" x14ac:dyDescent="0.25">
      <c r="A575"/>
      <c r="B575"/>
      <c r="C575"/>
      <c r="D575"/>
      <c r="E575"/>
      <c r="F575"/>
    </row>
    <row r="576" spans="1:6" x14ac:dyDescent="0.25">
      <c r="A576"/>
      <c r="B576"/>
      <c r="C576"/>
      <c r="D576"/>
      <c r="E576"/>
      <c r="F576"/>
    </row>
    <row r="577" spans="1:6" x14ac:dyDescent="0.25">
      <c r="A577"/>
      <c r="B577"/>
      <c r="C577"/>
      <c r="D577"/>
      <c r="E577"/>
      <c r="F577"/>
    </row>
    <row r="578" spans="1:6" x14ac:dyDescent="0.25">
      <c r="A578"/>
      <c r="B578"/>
      <c r="C578"/>
      <c r="D578"/>
      <c r="E578"/>
      <c r="F578"/>
    </row>
    <row r="579" spans="1:6" x14ac:dyDescent="0.25">
      <c r="A579"/>
      <c r="B579"/>
      <c r="C579"/>
      <c r="D579"/>
      <c r="E579"/>
      <c r="F579"/>
    </row>
    <row r="580" spans="1:6" x14ac:dyDescent="0.25">
      <c r="A580"/>
      <c r="B580"/>
      <c r="C580"/>
      <c r="D580"/>
      <c r="E580"/>
      <c r="F580"/>
    </row>
    <row r="581" spans="1:6" x14ac:dyDescent="0.25">
      <c r="A581"/>
      <c r="B581"/>
      <c r="C581"/>
      <c r="D581"/>
      <c r="E581"/>
      <c r="F581"/>
    </row>
    <row r="582" spans="1:6" x14ac:dyDescent="0.25">
      <c r="A582"/>
      <c r="B582"/>
      <c r="C582"/>
      <c r="D582"/>
      <c r="E582"/>
      <c r="F582"/>
    </row>
    <row r="583" spans="1:6" x14ac:dyDescent="0.25">
      <c r="A583"/>
      <c r="B583"/>
      <c r="C583"/>
      <c r="D583"/>
      <c r="E583"/>
      <c r="F583"/>
    </row>
    <row r="584" spans="1:6" x14ac:dyDescent="0.25">
      <c r="A584"/>
      <c r="B584"/>
      <c r="C584"/>
      <c r="D584"/>
      <c r="E584"/>
      <c r="F584"/>
    </row>
    <row r="585" spans="1:6" x14ac:dyDescent="0.25">
      <c r="A585"/>
      <c r="B585"/>
      <c r="C585"/>
      <c r="D585"/>
      <c r="E585"/>
      <c r="F585"/>
    </row>
    <row r="586" spans="1:6" x14ac:dyDescent="0.25">
      <c r="A586"/>
      <c r="B586"/>
      <c r="C586"/>
      <c r="D586"/>
      <c r="E586"/>
      <c r="F586"/>
    </row>
    <row r="587" spans="1:6" x14ac:dyDescent="0.25">
      <c r="A587"/>
      <c r="B587"/>
      <c r="C587"/>
      <c r="D587"/>
      <c r="E587"/>
      <c r="F587"/>
    </row>
    <row r="588" spans="1:6" x14ac:dyDescent="0.25">
      <c r="A588"/>
      <c r="B588"/>
      <c r="C588"/>
      <c r="D588"/>
      <c r="E588"/>
      <c r="F588"/>
    </row>
    <row r="589" spans="1:6" x14ac:dyDescent="0.25">
      <c r="A589"/>
      <c r="B589"/>
      <c r="C589"/>
      <c r="D589"/>
      <c r="E589"/>
      <c r="F589"/>
    </row>
    <row r="590" spans="1:6" x14ac:dyDescent="0.25">
      <c r="A590"/>
      <c r="B590"/>
      <c r="C590"/>
      <c r="D590"/>
      <c r="E590"/>
      <c r="F590"/>
    </row>
    <row r="591" spans="1:6" x14ac:dyDescent="0.25">
      <c r="A591"/>
      <c r="B591"/>
      <c r="C591"/>
      <c r="D591"/>
      <c r="E591"/>
      <c r="F591"/>
    </row>
    <row r="592" spans="1:6" x14ac:dyDescent="0.25">
      <c r="A592"/>
      <c r="B592"/>
      <c r="C592"/>
      <c r="D592"/>
      <c r="E592"/>
      <c r="F592"/>
    </row>
    <row r="593" spans="1:6" x14ac:dyDescent="0.25">
      <c r="A593"/>
      <c r="B593"/>
      <c r="C593"/>
      <c r="D593"/>
      <c r="E593"/>
      <c r="F593"/>
    </row>
    <row r="594" spans="1:6" x14ac:dyDescent="0.25">
      <c r="A594"/>
      <c r="B594"/>
      <c r="C594"/>
      <c r="D594"/>
      <c r="E594"/>
      <c r="F594"/>
    </row>
    <row r="595" spans="1:6" x14ac:dyDescent="0.25">
      <c r="A595"/>
      <c r="B595"/>
      <c r="C595"/>
      <c r="D595"/>
      <c r="E595"/>
      <c r="F595"/>
    </row>
    <row r="596" spans="1:6" x14ac:dyDescent="0.25">
      <c r="A596"/>
      <c r="B596"/>
      <c r="C596"/>
      <c r="D596"/>
      <c r="E596"/>
      <c r="F596"/>
    </row>
    <row r="597" spans="1:6" x14ac:dyDescent="0.25">
      <c r="A597"/>
      <c r="B597"/>
      <c r="C597"/>
      <c r="D597"/>
      <c r="E597"/>
      <c r="F597"/>
    </row>
    <row r="598" spans="1:6" x14ac:dyDescent="0.25">
      <c r="A598"/>
      <c r="B598"/>
      <c r="C598"/>
      <c r="D598"/>
      <c r="E598"/>
      <c r="F598"/>
    </row>
    <row r="599" spans="1:6" x14ac:dyDescent="0.25">
      <c r="A599"/>
      <c r="B599"/>
      <c r="C599"/>
      <c r="D599"/>
      <c r="E599"/>
      <c r="F599"/>
    </row>
    <row r="600" spans="1:6" x14ac:dyDescent="0.25">
      <c r="A600"/>
      <c r="B600"/>
      <c r="C600"/>
      <c r="D600"/>
      <c r="E600"/>
      <c r="F600"/>
    </row>
    <row r="601" spans="1:6" x14ac:dyDescent="0.25">
      <c r="A601"/>
      <c r="B601"/>
      <c r="C601"/>
      <c r="D601"/>
      <c r="E601"/>
      <c r="F601"/>
    </row>
    <row r="602" spans="1:6" x14ac:dyDescent="0.25">
      <c r="A602"/>
      <c r="B602"/>
      <c r="C602"/>
      <c r="D602"/>
      <c r="E602"/>
      <c r="F602"/>
    </row>
    <row r="603" spans="1:6" x14ac:dyDescent="0.25">
      <c r="A603"/>
      <c r="B603"/>
      <c r="C603"/>
      <c r="D603"/>
      <c r="E603"/>
      <c r="F603"/>
    </row>
    <row r="604" spans="1:6" x14ac:dyDescent="0.25">
      <c r="A604"/>
      <c r="B604"/>
      <c r="C604"/>
      <c r="D604"/>
      <c r="E604"/>
      <c r="F604"/>
    </row>
    <row r="605" spans="1:6" x14ac:dyDescent="0.25">
      <c r="A605"/>
      <c r="B605"/>
      <c r="C605"/>
      <c r="D605"/>
      <c r="E605"/>
      <c r="F605"/>
    </row>
    <row r="606" spans="1:6" x14ac:dyDescent="0.25">
      <c r="A606"/>
      <c r="B606"/>
      <c r="C606"/>
      <c r="D606"/>
      <c r="E606"/>
      <c r="F606"/>
    </row>
    <row r="607" spans="1:6" x14ac:dyDescent="0.25">
      <c r="A607"/>
      <c r="B607"/>
      <c r="C607"/>
      <c r="D607"/>
      <c r="E607"/>
      <c r="F607"/>
    </row>
    <row r="608" spans="1:6" x14ac:dyDescent="0.25">
      <c r="A608"/>
      <c r="B608"/>
      <c r="C608"/>
      <c r="D608"/>
      <c r="E608"/>
      <c r="F608"/>
    </row>
    <row r="609" spans="1:6" x14ac:dyDescent="0.25">
      <c r="A609"/>
      <c r="B609"/>
      <c r="C609"/>
      <c r="D609"/>
      <c r="E609"/>
      <c r="F609"/>
    </row>
    <row r="610" spans="1:6" x14ac:dyDescent="0.25">
      <c r="A610"/>
      <c r="B610"/>
      <c r="C610"/>
      <c r="D610"/>
      <c r="E610"/>
      <c r="F610"/>
    </row>
    <row r="611" spans="1:6" x14ac:dyDescent="0.25">
      <c r="A611"/>
      <c r="B611"/>
      <c r="C611"/>
      <c r="D611"/>
      <c r="E611"/>
      <c r="F611"/>
    </row>
    <row r="612" spans="1:6" x14ac:dyDescent="0.25">
      <c r="A612"/>
      <c r="B612"/>
      <c r="C612"/>
      <c r="D612"/>
      <c r="E612"/>
      <c r="F612"/>
    </row>
    <row r="613" spans="1:6" x14ac:dyDescent="0.25">
      <c r="A613"/>
      <c r="B613"/>
      <c r="C613"/>
      <c r="D613"/>
      <c r="E613"/>
      <c r="F613"/>
    </row>
    <row r="614" spans="1:6" x14ac:dyDescent="0.25">
      <c r="A614"/>
      <c r="B614"/>
      <c r="C614"/>
      <c r="D614"/>
      <c r="E614"/>
      <c r="F614"/>
    </row>
  </sheetData>
  <phoneticPr fontId="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548"/>
  <sheetViews>
    <sheetView workbookViewId="0">
      <selection activeCell="G41" sqref="G41"/>
    </sheetView>
  </sheetViews>
  <sheetFormatPr defaultRowHeight="15.75" x14ac:dyDescent="0.25"/>
  <cols>
    <col min="1" max="1" width="28.33203125" style="3" customWidth="1"/>
    <col min="2" max="2" width="14.109375" style="3" customWidth="1"/>
    <col min="3" max="3" width="8.88671875" style="3" bestFit="1" customWidth="1"/>
    <col min="4" max="4" width="10.5546875" style="3" bestFit="1" customWidth="1"/>
    <col min="5" max="7" width="10.5546875" style="3" customWidth="1"/>
    <col min="8" max="9" width="13.88671875" style="3" customWidth="1"/>
    <col min="10" max="28" width="13.77734375" style="3" customWidth="1"/>
    <col min="29" max="31" width="18.5546875" style="3" customWidth="1"/>
    <col min="32" max="33" width="17.33203125" style="3" customWidth="1"/>
    <col min="34" max="35" width="13.77734375" style="3" customWidth="1"/>
    <col min="36" max="37" width="17.33203125" style="3" customWidth="1"/>
    <col min="38" max="39" width="18.5546875" style="3" customWidth="1"/>
    <col min="40" max="42" width="7.6640625" style="3" customWidth="1"/>
    <col min="43" max="43" width="4.77734375" style="3" customWidth="1"/>
    <col min="44" max="45" width="7.6640625" style="3" customWidth="1"/>
    <col min="46" max="46" width="4.77734375" style="3" customWidth="1"/>
    <col min="47" max="49" width="7.6640625" style="3" customWidth="1"/>
    <col min="50" max="50" width="4.77734375" style="3" customWidth="1"/>
    <col min="51" max="53" width="7.6640625" style="3" customWidth="1"/>
    <col min="54" max="54" width="4.77734375" style="3" customWidth="1"/>
    <col min="55" max="56" width="7.6640625" style="3" customWidth="1"/>
    <col min="57" max="57" width="4.77734375" style="3" customWidth="1"/>
    <col min="58" max="59" width="7.6640625" style="3" customWidth="1"/>
    <col min="60" max="60" width="4.77734375" style="3" customWidth="1"/>
    <col min="61" max="63" width="7.6640625" style="3" customWidth="1"/>
    <col min="64" max="64" width="4.77734375" style="3" customWidth="1"/>
    <col min="65" max="67" width="7.6640625" style="3" customWidth="1"/>
    <col min="68" max="68" width="4.77734375" style="3" customWidth="1"/>
    <col min="69" max="71" width="7.6640625" style="3" customWidth="1"/>
    <col min="72" max="72" width="4.77734375" style="3" customWidth="1"/>
    <col min="73" max="75" width="7.6640625" style="3" customWidth="1"/>
    <col min="76" max="76" width="4.77734375" style="3" customWidth="1"/>
    <col min="77" max="79" width="7.6640625" style="3" customWidth="1"/>
    <col min="80" max="80" width="4.77734375" style="3" customWidth="1"/>
    <col min="81" max="83" width="7.6640625" style="3" customWidth="1"/>
    <col min="84" max="84" width="4.77734375" style="3" customWidth="1"/>
    <col min="85" max="86" width="7.6640625" style="3" customWidth="1"/>
    <col min="87" max="87" width="4.77734375" style="3" customWidth="1"/>
    <col min="88" max="90" width="7.6640625" style="3" customWidth="1"/>
    <col min="91" max="91" width="4.77734375" style="3" customWidth="1"/>
    <col min="92" max="93" width="7.6640625" style="3" customWidth="1"/>
    <col min="94" max="94" width="4.77734375" style="3" customWidth="1"/>
    <col min="95" max="97" width="7.6640625" style="3" customWidth="1"/>
    <col min="98" max="98" width="5.77734375" style="3" customWidth="1"/>
    <col min="99" max="99" width="7.6640625" style="3" customWidth="1"/>
    <col min="100" max="100" width="8.6640625" style="3" customWidth="1"/>
    <col min="101" max="101" width="7.6640625" style="3" customWidth="1"/>
    <col min="102" max="102" width="4.77734375" style="3" customWidth="1"/>
    <col min="103" max="105" width="7.6640625" style="3" customWidth="1"/>
    <col min="106" max="106" width="4.77734375" style="3" customWidth="1"/>
    <col min="107" max="109" width="7.6640625" style="3" customWidth="1"/>
    <col min="110" max="110" width="5.77734375" style="3" customWidth="1"/>
    <col min="111" max="112" width="7.6640625" style="3" customWidth="1"/>
    <col min="113" max="113" width="5.77734375" style="3" customWidth="1"/>
    <col min="114" max="116" width="8.6640625" style="3" customWidth="1"/>
    <col min="117" max="117" width="5.77734375" style="3" customWidth="1"/>
    <col min="118" max="120" width="8.6640625" style="3" customWidth="1"/>
    <col min="121" max="121" width="5.77734375" style="3" customWidth="1"/>
    <col min="122" max="122" width="7.6640625" style="3" customWidth="1"/>
    <col min="123" max="124" width="8.6640625" style="3" customWidth="1"/>
    <col min="125" max="125" width="5.77734375" style="3" customWidth="1"/>
    <col min="126" max="128" width="8.6640625" style="3" customWidth="1"/>
    <col min="129" max="129" width="5.77734375" style="3" customWidth="1"/>
    <col min="130" max="132" width="8.6640625" style="3" customWidth="1"/>
    <col min="133" max="133" width="5.77734375" style="3" customWidth="1"/>
    <col min="134" max="136" width="8.6640625" style="3" customWidth="1"/>
    <col min="137" max="137" width="5.77734375" style="3" customWidth="1"/>
    <col min="138" max="140" width="8.6640625" style="3" customWidth="1"/>
    <col min="141" max="141" width="5.77734375" style="3" customWidth="1"/>
    <col min="142" max="144" width="8.6640625" style="3" customWidth="1"/>
    <col min="145" max="145" width="5.77734375" style="3" customWidth="1"/>
    <col min="146" max="148" width="8.6640625" style="3" customWidth="1"/>
    <col min="149" max="149" width="5.77734375" style="3" customWidth="1"/>
    <col min="150" max="152" width="8.6640625" style="3" customWidth="1"/>
    <col min="153" max="153" width="5.77734375" style="3" customWidth="1"/>
    <col min="154" max="156" width="8.6640625" style="3" customWidth="1"/>
    <col min="157" max="157" width="5.77734375" style="3" customWidth="1"/>
    <col min="158" max="159" width="8.6640625" style="3" customWidth="1"/>
    <col min="160" max="160" width="5.77734375" style="3" customWidth="1"/>
    <col min="161" max="161" width="8.6640625" style="3" customWidth="1"/>
    <col min="162" max="162" width="5.77734375" style="3" customWidth="1"/>
    <col min="163" max="164" width="8.6640625" style="3" customWidth="1"/>
    <col min="165" max="165" width="5.77734375" style="3" customWidth="1"/>
    <col min="166" max="168" width="8.6640625" style="3" customWidth="1"/>
    <col min="169" max="169" width="5.77734375" style="3" customWidth="1"/>
    <col min="170" max="172" width="8.6640625" style="3" customWidth="1"/>
    <col min="173" max="173" width="5.77734375" style="3" customWidth="1"/>
    <col min="174" max="176" width="8.6640625" style="3" customWidth="1"/>
    <col min="177" max="177" width="5.77734375" style="3" customWidth="1"/>
    <col min="178" max="180" width="8.6640625" style="3" customWidth="1"/>
    <col min="181" max="181" width="5.77734375" style="3" customWidth="1"/>
    <col min="182" max="184" width="8.6640625" style="3" customWidth="1"/>
    <col min="185" max="185" width="5.77734375" style="3" customWidth="1"/>
    <col min="186" max="188" width="8.6640625" style="3" customWidth="1"/>
    <col min="189" max="189" width="5.77734375" style="3" customWidth="1"/>
    <col min="190" max="191" width="8.6640625" style="3" customWidth="1"/>
    <col min="192" max="192" width="5.77734375" style="3" customWidth="1"/>
    <col min="193" max="195" width="8.6640625" style="3" customWidth="1"/>
    <col min="196" max="196" width="5.77734375" style="3" customWidth="1"/>
    <col min="197" max="199" width="8.6640625" style="3" customWidth="1"/>
    <col min="200" max="200" width="5.77734375" style="3" customWidth="1"/>
    <col min="201" max="203" width="8.6640625" style="3" customWidth="1"/>
    <col min="204" max="204" width="5.77734375" style="3" customWidth="1"/>
    <col min="205" max="207" width="8.6640625" style="3" customWidth="1"/>
    <col min="208" max="208" width="5.77734375" style="3" customWidth="1"/>
    <col min="209" max="211" width="8.6640625" style="3" customWidth="1"/>
    <col min="212" max="212" width="5.77734375" style="3" customWidth="1"/>
    <col min="213" max="215" width="8.6640625" style="3" customWidth="1"/>
    <col min="216" max="216" width="5.77734375" style="3" customWidth="1"/>
    <col min="217" max="219" width="8.6640625" style="3" customWidth="1"/>
    <col min="220" max="220" width="8.5546875" style="3" customWidth="1"/>
    <col min="221" max="223" width="11.44140625" style="3" bestFit="1" customWidth="1"/>
    <col min="224" max="224" width="10.88671875" style="3" bestFit="1" customWidth="1"/>
    <col min="225" max="16384" width="8.88671875" style="3"/>
  </cols>
  <sheetData>
    <row r="1" spans="1:9" x14ac:dyDescent="0.25">
      <c r="A1"/>
      <c r="B1"/>
    </row>
    <row r="2" spans="1:9" x14ac:dyDescent="0.25">
      <c r="A2" s="179" t="s">
        <v>163</v>
      </c>
      <c r="B2" s="180" t="s">
        <v>167</v>
      </c>
    </row>
    <row r="3" spans="1:9" x14ac:dyDescent="0.25">
      <c r="A3" s="179" t="s">
        <v>25</v>
      </c>
      <c r="B3" s="180" t="s">
        <v>151</v>
      </c>
    </row>
    <row r="4" spans="1:9" x14ac:dyDescent="0.25">
      <c r="A4" s="179" t="s">
        <v>142</v>
      </c>
      <c r="B4" s="180" t="s">
        <v>151</v>
      </c>
    </row>
    <row r="5" spans="1:9" x14ac:dyDescent="0.25">
      <c r="A5" s="179" t="s">
        <v>11</v>
      </c>
      <c r="B5" s="180" t="s">
        <v>192</v>
      </c>
    </row>
    <row r="6" spans="1:9" x14ac:dyDescent="0.25">
      <c r="A6"/>
      <c r="B6"/>
      <c r="C6"/>
      <c r="D6"/>
      <c r="E6"/>
      <c r="F6"/>
      <c r="G6"/>
      <c r="H6"/>
      <c r="I6"/>
    </row>
    <row r="7" spans="1:9" x14ac:dyDescent="0.25">
      <c r="A7" s="180"/>
      <c r="B7" s="179" t="s">
        <v>153</v>
      </c>
      <c r="C7" s="180"/>
      <c r="D7" s="180"/>
      <c r="E7" s="180"/>
      <c r="F7" s="180"/>
      <c r="G7" s="180"/>
      <c r="H7" s="180"/>
      <c r="I7"/>
    </row>
    <row r="8" spans="1:9" x14ac:dyDescent="0.25">
      <c r="A8" s="179" t="s">
        <v>150</v>
      </c>
      <c r="B8" s="193" t="s">
        <v>154</v>
      </c>
      <c r="C8" s="180" t="s">
        <v>155</v>
      </c>
      <c r="D8" s="180" t="s">
        <v>248</v>
      </c>
      <c r="E8" s="180" t="s">
        <v>249</v>
      </c>
      <c r="F8" s="180" t="s">
        <v>250</v>
      </c>
      <c r="G8" s="180" t="s">
        <v>251</v>
      </c>
      <c r="H8" s="180" t="s">
        <v>252</v>
      </c>
      <c r="I8"/>
    </row>
    <row r="9" spans="1:9" x14ac:dyDescent="0.25">
      <c r="A9" s="181" t="s">
        <v>33</v>
      </c>
      <c r="B9" s="182">
        <v>66</v>
      </c>
      <c r="C9" s="182">
        <v>136</v>
      </c>
      <c r="D9" s="182">
        <v>116</v>
      </c>
      <c r="E9" s="182">
        <v>124</v>
      </c>
      <c r="F9" s="182">
        <v>104</v>
      </c>
      <c r="G9" s="182">
        <v>92</v>
      </c>
      <c r="H9" s="182">
        <v>436</v>
      </c>
      <c r="I9"/>
    </row>
    <row r="10" spans="1:9" x14ac:dyDescent="0.25">
      <c r="A10" s="181" t="s">
        <v>306</v>
      </c>
      <c r="B10" s="182"/>
      <c r="C10" s="182"/>
      <c r="D10" s="182"/>
      <c r="E10" s="182"/>
      <c r="F10" s="182"/>
      <c r="G10" s="182"/>
      <c r="H10" s="182"/>
      <c r="I10"/>
    </row>
    <row r="11" spans="1:9" x14ac:dyDescent="0.25">
      <c r="A11" s="192">
        <v>186003762</v>
      </c>
      <c r="B11" s="182"/>
      <c r="C11" s="182"/>
      <c r="D11" s="182"/>
      <c r="E11" s="182"/>
      <c r="F11" s="182"/>
      <c r="G11" s="182"/>
      <c r="H11" s="182"/>
      <c r="I11"/>
    </row>
    <row r="12" spans="1:9" x14ac:dyDescent="0.25">
      <c r="A12" s="194" t="s">
        <v>169</v>
      </c>
      <c r="B12" s="182"/>
      <c r="C12" s="182"/>
      <c r="D12" s="182"/>
      <c r="E12" s="182"/>
      <c r="F12" s="182"/>
      <c r="G12" s="182"/>
      <c r="H12" s="182"/>
      <c r="I12"/>
    </row>
    <row r="13" spans="1:9" x14ac:dyDescent="0.25">
      <c r="A13" s="195" t="s">
        <v>5</v>
      </c>
      <c r="B13" s="182">
        <v>30</v>
      </c>
      <c r="C13" s="182">
        <v>149</v>
      </c>
      <c r="D13" s="182">
        <v>25</v>
      </c>
      <c r="E13" s="182">
        <v>20</v>
      </c>
      <c r="F13" s="182">
        <v>22</v>
      </c>
      <c r="G13" s="182">
        <v>23</v>
      </c>
      <c r="H13" s="182">
        <v>90</v>
      </c>
      <c r="I13"/>
    </row>
    <row r="14" spans="1:9" x14ac:dyDescent="0.25">
      <c r="A14" s="195" t="s">
        <v>6</v>
      </c>
      <c r="B14" s="182">
        <v>20</v>
      </c>
      <c r="C14" s="182">
        <v>57</v>
      </c>
      <c r="D14" s="182">
        <v>25</v>
      </c>
      <c r="E14" s="182">
        <v>20</v>
      </c>
      <c r="F14" s="182">
        <v>22</v>
      </c>
      <c r="G14" s="182">
        <v>23</v>
      </c>
      <c r="H14" s="182">
        <v>90</v>
      </c>
      <c r="I14"/>
    </row>
    <row r="15" spans="1:9" x14ac:dyDescent="0.25">
      <c r="A15" s="195" t="s">
        <v>156</v>
      </c>
      <c r="B15" s="182">
        <v>0</v>
      </c>
      <c r="C15" s="182">
        <v>0</v>
      </c>
      <c r="D15" s="182">
        <v>0</v>
      </c>
      <c r="E15" s="182">
        <v>0</v>
      </c>
      <c r="F15" s="182">
        <v>0</v>
      </c>
      <c r="G15" s="182">
        <v>0</v>
      </c>
      <c r="H15" s="182"/>
      <c r="I15"/>
    </row>
    <row r="16" spans="1:9" x14ac:dyDescent="0.25">
      <c r="A16" s="192">
        <v>186031000</v>
      </c>
      <c r="B16" s="182"/>
      <c r="C16" s="182"/>
      <c r="D16" s="182"/>
      <c r="E16" s="182"/>
      <c r="F16" s="182"/>
      <c r="G16" s="182"/>
      <c r="H16" s="182"/>
      <c r="I16"/>
    </row>
    <row r="17" spans="1:9" x14ac:dyDescent="0.25">
      <c r="A17" s="194" t="s">
        <v>178</v>
      </c>
      <c r="B17" s="182"/>
      <c r="C17" s="182"/>
      <c r="D17" s="182"/>
      <c r="E17" s="182"/>
      <c r="F17" s="182"/>
      <c r="G17" s="182"/>
      <c r="H17" s="182"/>
      <c r="I17"/>
    </row>
    <row r="18" spans="1:9" x14ac:dyDescent="0.25">
      <c r="A18" s="195" t="s">
        <v>5</v>
      </c>
      <c r="B18" s="182">
        <v>22</v>
      </c>
      <c r="C18" s="182">
        <v>113</v>
      </c>
      <c r="D18" s="182">
        <v>26</v>
      </c>
      <c r="E18" s="182">
        <v>0</v>
      </c>
      <c r="F18" s="182">
        <v>0</v>
      </c>
      <c r="G18" s="182">
        <v>0</v>
      </c>
      <c r="H18" s="182">
        <v>26</v>
      </c>
      <c r="I18"/>
    </row>
    <row r="19" spans="1:9" x14ac:dyDescent="0.25">
      <c r="A19" s="195" t="s">
        <v>6</v>
      </c>
      <c r="B19" s="182">
        <v>25</v>
      </c>
      <c r="C19" s="182">
        <v>53</v>
      </c>
      <c r="D19" s="182">
        <v>26</v>
      </c>
      <c r="E19" s="182">
        <v>0</v>
      </c>
      <c r="F19" s="182">
        <v>0</v>
      </c>
      <c r="G19" s="182">
        <v>0</v>
      </c>
      <c r="H19" s="182">
        <v>26</v>
      </c>
      <c r="I19"/>
    </row>
    <row r="20" spans="1:9" x14ac:dyDescent="0.25">
      <c r="A20" s="195" t="s">
        <v>156</v>
      </c>
      <c r="B20" s="182">
        <v>5</v>
      </c>
      <c r="C20" s="182">
        <v>5</v>
      </c>
      <c r="D20" s="182">
        <v>0</v>
      </c>
      <c r="E20" s="182">
        <v>0</v>
      </c>
      <c r="F20" s="182">
        <v>0</v>
      </c>
      <c r="G20" s="182">
        <v>0</v>
      </c>
      <c r="H20" s="182"/>
      <c r="I20"/>
    </row>
    <row r="21" spans="1:9" x14ac:dyDescent="0.25">
      <c r="A21" s="192">
        <v>186005832</v>
      </c>
      <c r="B21" s="182"/>
      <c r="C21" s="182"/>
      <c r="D21" s="182"/>
      <c r="E21" s="182"/>
      <c r="F21" s="182"/>
      <c r="G21" s="182"/>
      <c r="H21" s="182"/>
      <c r="I21"/>
    </row>
    <row r="22" spans="1:9" x14ac:dyDescent="0.25">
      <c r="A22" s="194" t="s">
        <v>335</v>
      </c>
      <c r="B22" s="182"/>
      <c r="C22" s="182"/>
      <c r="D22" s="182"/>
      <c r="E22" s="182"/>
      <c r="F22" s="182"/>
      <c r="G22" s="182"/>
      <c r="H22" s="182"/>
      <c r="I22"/>
    </row>
    <row r="23" spans="1:9" x14ac:dyDescent="0.25">
      <c r="A23" s="195" t="s">
        <v>5</v>
      </c>
      <c r="B23" s="182">
        <v>3</v>
      </c>
      <c r="C23" s="182">
        <v>3</v>
      </c>
      <c r="D23" s="182">
        <v>25</v>
      </c>
      <c r="E23" s="182">
        <v>32</v>
      </c>
      <c r="F23" s="182">
        <v>50</v>
      </c>
      <c r="G23" s="182">
        <v>26</v>
      </c>
      <c r="H23" s="182">
        <v>133</v>
      </c>
      <c r="I23"/>
    </row>
    <row r="24" spans="1:9" x14ac:dyDescent="0.25">
      <c r="A24" s="195" t="s">
        <v>6</v>
      </c>
      <c r="B24" s="182">
        <v>38</v>
      </c>
      <c r="C24" s="182">
        <v>38</v>
      </c>
      <c r="D24" s="182">
        <v>25</v>
      </c>
      <c r="E24" s="182">
        <v>32</v>
      </c>
      <c r="F24" s="182">
        <v>50</v>
      </c>
      <c r="G24" s="182">
        <v>26</v>
      </c>
      <c r="H24" s="182">
        <v>133</v>
      </c>
      <c r="I24"/>
    </row>
    <row r="25" spans="1:9" x14ac:dyDescent="0.25">
      <c r="A25" s="195" t="s">
        <v>156</v>
      </c>
      <c r="B25" s="182">
        <v>-10</v>
      </c>
      <c r="C25" s="182">
        <v>-10</v>
      </c>
      <c r="D25" s="182">
        <v>0</v>
      </c>
      <c r="E25" s="182">
        <v>0</v>
      </c>
      <c r="F25" s="182">
        <v>0</v>
      </c>
      <c r="G25" s="182">
        <v>0</v>
      </c>
      <c r="H25" s="182"/>
      <c r="I25"/>
    </row>
    <row r="26" spans="1:9" x14ac:dyDescent="0.25">
      <c r="A26"/>
      <c r="B26"/>
      <c r="C26"/>
      <c r="D26"/>
      <c r="E26"/>
      <c r="F26"/>
      <c r="G26"/>
      <c r="H26"/>
      <c r="I26"/>
    </row>
    <row r="27" spans="1:9" x14ac:dyDescent="0.25">
      <c r="A27"/>
      <c r="B27"/>
      <c r="C27"/>
      <c r="D27"/>
      <c r="E27"/>
      <c r="F27"/>
      <c r="G27"/>
      <c r="H27"/>
      <c r="I27"/>
    </row>
    <row r="28" spans="1:9" x14ac:dyDescent="0.25">
      <c r="A28"/>
      <c r="B28"/>
      <c r="C28"/>
      <c r="D28"/>
      <c r="E28"/>
      <c r="F28"/>
      <c r="G28"/>
      <c r="H28"/>
      <c r="I28"/>
    </row>
    <row r="29" spans="1:9" x14ac:dyDescent="0.25">
      <c r="A29"/>
      <c r="B29"/>
      <c r="C29"/>
      <c r="D29"/>
      <c r="E29"/>
      <c r="F29"/>
      <c r="G29"/>
      <c r="H29"/>
      <c r="I29"/>
    </row>
    <row r="30" spans="1:9" x14ac:dyDescent="0.25">
      <c r="A30"/>
      <c r="B30"/>
      <c r="C30"/>
      <c r="D30"/>
      <c r="E30"/>
      <c r="F30"/>
      <c r="G30"/>
      <c r="H30"/>
      <c r="I30"/>
    </row>
    <row r="31" spans="1:9" x14ac:dyDescent="0.25">
      <c r="A31"/>
      <c r="B31"/>
      <c r="C31"/>
      <c r="D31"/>
      <c r="E31"/>
      <c r="F31"/>
      <c r="G31"/>
      <c r="H31"/>
      <c r="I31"/>
    </row>
    <row r="32" spans="1:9" x14ac:dyDescent="0.25">
      <c r="A32"/>
      <c r="B32"/>
      <c r="C32"/>
      <c r="D32"/>
      <c r="E32"/>
      <c r="F32"/>
      <c r="G32"/>
      <c r="H32"/>
      <c r="I32"/>
    </row>
    <row r="33" spans="1:9" x14ac:dyDescent="0.25">
      <c r="A33"/>
      <c r="B33"/>
      <c r="C33"/>
      <c r="D33"/>
      <c r="E33"/>
      <c r="F33"/>
      <c r="G33"/>
      <c r="H33"/>
      <c r="I33"/>
    </row>
    <row r="34" spans="1:9" x14ac:dyDescent="0.25">
      <c r="A34"/>
      <c r="B34"/>
      <c r="C34"/>
      <c r="D34"/>
      <c r="E34"/>
      <c r="F34"/>
      <c r="G34"/>
      <c r="H34"/>
      <c r="I34"/>
    </row>
    <row r="35" spans="1:9" x14ac:dyDescent="0.25">
      <c r="A35"/>
      <c r="B35"/>
      <c r="C35"/>
      <c r="D35"/>
      <c r="E35"/>
      <c r="F35"/>
      <c r="G35"/>
      <c r="H35"/>
      <c r="I35"/>
    </row>
    <row r="36" spans="1:9" x14ac:dyDescent="0.25">
      <c r="A36"/>
      <c r="B36"/>
      <c r="C36"/>
      <c r="D36"/>
      <c r="E36"/>
      <c r="F36"/>
      <c r="G36"/>
      <c r="H36"/>
      <c r="I36"/>
    </row>
    <row r="37" spans="1:9" x14ac:dyDescent="0.25">
      <c r="A37"/>
      <c r="B37"/>
      <c r="C37"/>
      <c r="D37"/>
      <c r="E37"/>
      <c r="F37"/>
      <c r="G37"/>
      <c r="H37"/>
      <c r="I37"/>
    </row>
    <row r="38" spans="1:9" x14ac:dyDescent="0.25">
      <c r="A38"/>
      <c r="B38"/>
      <c r="C38"/>
      <c r="D38"/>
      <c r="E38"/>
      <c r="F38"/>
      <c r="G38"/>
      <c r="H38"/>
      <c r="I38"/>
    </row>
    <row r="39" spans="1:9" x14ac:dyDescent="0.25">
      <c r="A39"/>
      <c r="B39"/>
      <c r="C39"/>
      <c r="D39"/>
      <c r="E39"/>
      <c r="F39"/>
      <c r="G39"/>
      <c r="H39"/>
      <c r="I39"/>
    </row>
    <row r="40" spans="1:9" x14ac:dyDescent="0.25">
      <c r="A40"/>
      <c r="B40"/>
      <c r="C40"/>
      <c r="D40"/>
      <c r="E40"/>
      <c r="F40"/>
      <c r="G40"/>
      <c r="H40"/>
      <c r="I40"/>
    </row>
    <row r="41" spans="1:9" x14ac:dyDescent="0.25">
      <c r="A41"/>
      <c r="B41"/>
      <c r="C41"/>
      <c r="D41"/>
      <c r="E41"/>
      <c r="F41"/>
      <c r="G41"/>
      <c r="H41"/>
      <c r="I41"/>
    </row>
    <row r="42" spans="1:9" x14ac:dyDescent="0.25">
      <c r="A42"/>
      <c r="B42"/>
      <c r="C42"/>
      <c r="D42"/>
      <c r="E42"/>
      <c r="F42"/>
      <c r="G42"/>
      <c r="H42"/>
      <c r="I42"/>
    </row>
    <row r="43" spans="1:9" x14ac:dyDescent="0.25">
      <c r="A43"/>
      <c r="B43"/>
      <c r="C43"/>
      <c r="D43"/>
      <c r="E43"/>
      <c r="F43"/>
      <c r="G43"/>
      <c r="H43"/>
      <c r="I43"/>
    </row>
    <row r="44" spans="1:9" x14ac:dyDescent="0.25">
      <c r="A44"/>
      <c r="B44"/>
      <c r="C44"/>
      <c r="D44"/>
      <c r="E44"/>
      <c r="F44"/>
      <c r="G44"/>
      <c r="H44"/>
      <c r="I44"/>
    </row>
    <row r="45" spans="1:9" x14ac:dyDescent="0.25">
      <c r="A45"/>
      <c r="B45"/>
      <c r="C45"/>
      <c r="D45"/>
      <c r="E45"/>
      <c r="F45"/>
      <c r="G45"/>
      <c r="H45"/>
      <c r="I45"/>
    </row>
    <row r="46" spans="1:9" x14ac:dyDescent="0.25">
      <c r="A46"/>
      <c r="B46"/>
      <c r="C46"/>
      <c r="D46"/>
      <c r="E46"/>
      <c r="F46"/>
      <c r="G46"/>
      <c r="H46"/>
      <c r="I46"/>
    </row>
    <row r="47" spans="1:9" x14ac:dyDescent="0.25">
      <c r="A47"/>
      <c r="B47"/>
      <c r="C47"/>
      <c r="D47"/>
      <c r="E47"/>
      <c r="F47"/>
      <c r="G47"/>
      <c r="H47"/>
      <c r="I47"/>
    </row>
    <row r="48" spans="1:9" x14ac:dyDescent="0.25">
      <c r="A48"/>
      <c r="B48"/>
      <c r="C48"/>
      <c r="D48"/>
      <c r="E48"/>
      <c r="F48"/>
      <c r="G48"/>
      <c r="H48"/>
      <c r="I48"/>
    </row>
    <row r="49" spans="1:9" x14ac:dyDescent="0.25">
      <c r="A49"/>
      <c r="B49"/>
      <c r="C49"/>
      <c r="D49"/>
      <c r="E49"/>
      <c r="F49"/>
      <c r="G49"/>
      <c r="H49"/>
      <c r="I49"/>
    </row>
    <row r="50" spans="1:9" x14ac:dyDescent="0.25">
      <c r="A50"/>
      <c r="B50"/>
      <c r="C50"/>
      <c r="D50"/>
      <c r="E50"/>
      <c r="F50"/>
      <c r="G50"/>
      <c r="H50"/>
      <c r="I50"/>
    </row>
    <row r="51" spans="1:9" x14ac:dyDescent="0.25">
      <c r="A51"/>
      <c r="B51"/>
      <c r="C51"/>
      <c r="D51"/>
      <c r="E51"/>
      <c r="F51"/>
      <c r="G51"/>
      <c r="H51"/>
      <c r="I51"/>
    </row>
    <row r="52" spans="1:9" x14ac:dyDescent="0.25">
      <c r="A52"/>
      <c r="B52"/>
      <c r="C52"/>
      <c r="D52"/>
      <c r="E52"/>
      <c r="F52"/>
      <c r="G52"/>
      <c r="H52"/>
      <c r="I52"/>
    </row>
    <row r="53" spans="1:9" x14ac:dyDescent="0.25">
      <c r="A53"/>
      <c r="B53"/>
      <c r="C53"/>
      <c r="D53"/>
      <c r="E53"/>
      <c r="F53"/>
      <c r="G53"/>
      <c r="H53"/>
      <c r="I53"/>
    </row>
    <row r="54" spans="1:9" x14ac:dyDescent="0.25">
      <c r="A54"/>
      <c r="B54"/>
      <c r="C54"/>
      <c r="D54"/>
      <c r="E54"/>
      <c r="F54"/>
      <c r="G54"/>
      <c r="H54"/>
      <c r="I54"/>
    </row>
    <row r="55" spans="1:9" x14ac:dyDescent="0.25">
      <c r="A55"/>
      <c r="B55"/>
      <c r="C55"/>
      <c r="D55"/>
      <c r="E55"/>
      <c r="F55"/>
      <c r="G55"/>
      <c r="H55"/>
      <c r="I55"/>
    </row>
    <row r="56" spans="1:9" x14ac:dyDescent="0.25">
      <c r="A56"/>
      <c r="B56"/>
      <c r="C56"/>
      <c r="D56"/>
      <c r="E56"/>
      <c r="F56"/>
      <c r="G56"/>
      <c r="H56"/>
      <c r="I56"/>
    </row>
    <row r="57" spans="1:9" x14ac:dyDescent="0.25">
      <c r="A57"/>
      <c r="B57"/>
      <c r="C57"/>
      <c r="D57"/>
      <c r="E57"/>
      <c r="F57"/>
      <c r="G57"/>
      <c r="H57"/>
      <c r="I57"/>
    </row>
    <row r="58" spans="1:9" x14ac:dyDescent="0.25">
      <c r="A58"/>
      <c r="B58"/>
      <c r="C58"/>
      <c r="D58"/>
      <c r="E58"/>
      <c r="F58"/>
      <c r="G58"/>
      <c r="H58"/>
      <c r="I58"/>
    </row>
    <row r="59" spans="1:9" x14ac:dyDescent="0.25">
      <c r="A59"/>
      <c r="B59"/>
      <c r="C59"/>
      <c r="D59"/>
      <c r="E59"/>
      <c r="F59"/>
      <c r="G59"/>
      <c r="H59"/>
      <c r="I59"/>
    </row>
    <row r="60" spans="1:9" x14ac:dyDescent="0.25">
      <c r="A60"/>
      <c r="B60"/>
      <c r="C60"/>
      <c r="D60"/>
      <c r="E60"/>
      <c r="F60"/>
      <c r="G60"/>
      <c r="H60"/>
      <c r="I60"/>
    </row>
    <row r="61" spans="1:9" x14ac:dyDescent="0.25">
      <c r="A61"/>
      <c r="B61"/>
      <c r="C61"/>
      <c r="D61"/>
      <c r="E61"/>
      <c r="F61"/>
      <c r="G61"/>
      <c r="H61"/>
      <c r="I61"/>
    </row>
    <row r="62" spans="1:9" x14ac:dyDescent="0.25">
      <c r="A62"/>
      <c r="B62"/>
      <c r="C62"/>
      <c r="D62"/>
      <c r="E62"/>
      <c r="F62"/>
      <c r="G62"/>
      <c r="H62"/>
      <c r="I62"/>
    </row>
    <row r="63" spans="1:9" x14ac:dyDescent="0.25">
      <c r="A63"/>
      <c r="B63"/>
      <c r="C63"/>
      <c r="D63"/>
      <c r="E63"/>
      <c r="F63"/>
      <c r="G63"/>
      <c r="H63"/>
      <c r="I63"/>
    </row>
    <row r="64" spans="1:9" x14ac:dyDescent="0.25">
      <c r="A64"/>
      <c r="B64"/>
      <c r="C64"/>
      <c r="D64"/>
      <c r="E64"/>
      <c r="F64"/>
      <c r="G64"/>
      <c r="H64"/>
      <c r="I64"/>
    </row>
    <row r="65" spans="1:9" x14ac:dyDescent="0.25">
      <c r="A65"/>
      <c r="B65"/>
      <c r="C65"/>
      <c r="D65"/>
      <c r="E65"/>
      <c r="F65"/>
      <c r="G65"/>
      <c r="H65"/>
      <c r="I65"/>
    </row>
    <row r="66" spans="1:9" x14ac:dyDescent="0.25">
      <c r="A66"/>
      <c r="B66"/>
      <c r="C66"/>
      <c r="D66"/>
      <c r="E66"/>
      <c r="F66"/>
      <c r="G66"/>
      <c r="H66"/>
      <c r="I66"/>
    </row>
    <row r="67" spans="1:9" x14ac:dyDescent="0.25">
      <c r="A67"/>
      <c r="B67"/>
      <c r="C67"/>
      <c r="D67"/>
      <c r="E67"/>
      <c r="F67"/>
      <c r="G67"/>
      <c r="H67"/>
      <c r="I67"/>
    </row>
    <row r="68" spans="1:9" x14ac:dyDescent="0.25">
      <c r="A68"/>
      <c r="B68"/>
      <c r="C68"/>
      <c r="D68"/>
      <c r="E68"/>
      <c r="F68"/>
      <c r="G68"/>
      <c r="H68"/>
      <c r="I68"/>
    </row>
    <row r="69" spans="1:9" x14ac:dyDescent="0.25">
      <c r="A69"/>
      <c r="B69"/>
      <c r="C69"/>
      <c r="D69"/>
      <c r="E69"/>
      <c r="F69"/>
      <c r="G69"/>
      <c r="H69"/>
      <c r="I69"/>
    </row>
    <row r="70" spans="1:9" x14ac:dyDescent="0.25">
      <c r="A70"/>
      <c r="B70"/>
      <c r="C70"/>
      <c r="D70"/>
      <c r="E70"/>
      <c r="F70"/>
      <c r="G70"/>
      <c r="H70"/>
      <c r="I70"/>
    </row>
    <row r="71" spans="1:9" x14ac:dyDescent="0.25">
      <c r="A71"/>
      <c r="B71"/>
      <c r="C71"/>
      <c r="D71"/>
      <c r="E71"/>
      <c r="F71"/>
      <c r="G71"/>
      <c r="H71"/>
      <c r="I71"/>
    </row>
    <row r="72" spans="1:9" x14ac:dyDescent="0.25">
      <c r="A72"/>
      <c r="B72"/>
      <c r="C72"/>
      <c r="D72"/>
      <c r="E72"/>
      <c r="F72"/>
      <c r="G72"/>
      <c r="H72"/>
      <c r="I72"/>
    </row>
    <row r="73" spans="1:9" x14ac:dyDescent="0.25">
      <c r="A73"/>
      <c r="B73"/>
      <c r="C73"/>
      <c r="D73"/>
      <c r="E73"/>
      <c r="F73"/>
      <c r="G73"/>
      <c r="H73"/>
      <c r="I73"/>
    </row>
    <row r="74" spans="1:9" x14ac:dyDescent="0.25">
      <c r="A74"/>
      <c r="B74"/>
      <c r="C74"/>
      <c r="D74"/>
      <c r="E74"/>
      <c r="F74"/>
      <c r="G74"/>
      <c r="H74"/>
      <c r="I74"/>
    </row>
    <row r="75" spans="1:9" x14ac:dyDescent="0.25">
      <c r="A75"/>
      <c r="B75"/>
      <c r="C75"/>
      <c r="D75"/>
      <c r="E75"/>
      <c r="F75"/>
      <c r="G75"/>
      <c r="H75"/>
      <c r="I75"/>
    </row>
    <row r="76" spans="1:9" x14ac:dyDescent="0.25">
      <c r="A76"/>
      <c r="B76"/>
      <c r="C76"/>
      <c r="D76"/>
      <c r="E76"/>
      <c r="F76"/>
      <c r="G76"/>
      <c r="H76"/>
      <c r="I76"/>
    </row>
    <row r="77" spans="1:9" x14ac:dyDescent="0.25">
      <c r="A77"/>
      <c r="B77"/>
      <c r="C77"/>
      <c r="D77"/>
      <c r="E77"/>
      <c r="F77"/>
      <c r="G77"/>
      <c r="H77"/>
      <c r="I77"/>
    </row>
    <row r="78" spans="1:9" x14ac:dyDescent="0.25">
      <c r="A78"/>
      <c r="B78"/>
      <c r="C78"/>
      <c r="D78"/>
      <c r="E78"/>
      <c r="F78"/>
      <c r="G78"/>
      <c r="H78"/>
      <c r="I78"/>
    </row>
    <row r="79" spans="1:9" x14ac:dyDescent="0.25">
      <c r="A79"/>
      <c r="B79"/>
      <c r="C79"/>
      <c r="D79"/>
      <c r="E79"/>
      <c r="F79"/>
      <c r="G79"/>
      <c r="H79"/>
      <c r="I79"/>
    </row>
    <row r="80" spans="1:9" x14ac:dyDescent="0.25">
      <c r="A80"/>
      <c r="B80"/>
      <c r="C80"/>
      <c r="D80"/>
      <c r="E80"/>
      <c r="F80"/>
      <c r="G80"/>
      <c r="H80"/>
      <c r="I80"/>
    </row>
    <row r="81" spans="1:9" x14ac:dyDescent="0.25">
      <c r="A81"/>
      <c r="B81"/>
      <c r="C81"/>
      <c r="D81"/>
      <c r="E81"/>
      <c r="F81"/>
      <c r="G81"/>
      <c r="H81"/>
      <c r="I81"/>
    </row>
    <row r="82" spans="1:9" x14ac:dyDescent="0.25">
      <c r="A82"/>
      <c r="B82"/>
      <c r="C82"/>
      <c r="D82"/>
      <c r="E82"/>
      <c r="F82"/>
      <c r="G82"/>
      <c r="H82"/>
      <c r="I82"/>
    </row>
    <row r="83" spans="1:9" x14ac:dyDescent="0.25">
      <c r="A83"/>
      <c r="B83"/>
      <c r="C83"/>
      <c r="D83"/>
      <c r="E83"/>
      <c r="F83"/>
      <c r="G83"/>
      <c r="H83"/>
      <c r="I83"/>
    </row>
    <row r="84" spans="1:9" x14ac:dyDescent="0.25">
      <c r="A84"/>
      <c r="B84"/>
      <c r="C84"/>
      <c r="D84"/>
      <c r="E84"/>
      <c r="F84"/>
      <c r="G84"/>
      <c r="H84"/>
      <c r="I84"/>
    </row>
    <row r="85" spans="1:9" x14ac:dyDescent="0.25">
      <c r="A85"/>
      <c r="B85"/>
      <c r="C85"/>
      <c r="D85"/>
      <c r="E85"/>
      <c r="F85"/>
      <c r="G85"/>
      <c r="H85"/>
      <c r="I85"/>
    </row>
    <row r="86" spans="1:9" x14ac:dyDescent="0.25">
      <c r="A86"/>
      <c r="B86"/>
      <c r="C86"/>
      <c r="D86"/>
      <c r="E86"/>
      <c r="F86"/>
      <c r="G86"/>
      <c r="H86"/>
      <c r="I86"/>
    </row>
    <row r="87" spans="1:9" x14ac:dyDescent="0.25">
      <c r="A87"/>
      <c r="B87"/>
      <c r="C87"/>
      <c r="D87"/>
      <c r="E87"/>
      <c r="F87"/>
      <c r="G87"/>
      <c r="H87"/>
      <c r="I87"/>
    </row>
    <row r="88" spans="1:9" x14ac:dyDescent="0.25">
      <c r="A88"/>
      <c r="B88"/>
      <c r="C88"/>
      <c r="D88"/>
      <c r="E88"/>
      <c r="F88"/>
      <c r="G88"/>
      <c r="H88"/>
      <c r="I88"/>
    </row>
    <row r="89" spans="1:9" x14ac:dyDescent="0.25">
      <c r="A89"/>
      <c r="B89"/>
      <c r="C89"/>
      <c r="D89"/>
      <c r="E89"/>
      <c r="F89"/>
      <c r="G89"/>
      <c r="H89"/>
      <c r="I89"/>
    </row>
    <row r="90" spans="1:9" x14ac:dyDescent="0.25">
      <c r="A90"/>
      <c r="B90"/>
      <c r="C90"/>
      <c r="D90"/>
      <c r="E90"/>
      <c r="F90"/>
      <c r="G90"/>
      <c r="H90"/>
      <c r="I90"/>
    </row>
    <row r="91" spans="1:9" x14ac:dyDescent="0.25">
      <c r="A91"/>
      <c r="B91"/>
      <c r="C91"/>
      <c r="D91"/>
      <c r="E91"/>
      <c r="F91"/>
      <c r="G91"/>
      <c r="H91"/>
      <c r="I91"/>
    </row>
    <row r="92" spans="1:9" x14ac:dyDescent="0.25">
      <c r="A92"/>
      <c r="B92"/>
      <c r="C92"/>
      <c r="D92"/>
      <c r="E92"/>
      <c r="F92"/>
      <c r="G92"/>
      <c r="H92"/>
      <c r="I92"/>
    </row>
    <row r="93" spans="1:9" x14ac:dyDescent="0.25">
      <c r="A93"/>
      <c r="B93"/>
      <c r="C93"/>
      <c r="D93"/>
      <c r="E93"/>
      <c r="F93"/>
      <c r="G93"/>
      <c r="H93"/>
      <c r="I93"/>
    </row>
    <row r="94" spans="1:9" x14ac:dyDescent="0.25">
      <c r="A94"/>
      <c r="B94"/>
      <c r="C94"/>
      <c r="D94"/>
      <c r="E94"/>
      <c r="F94"/>
      <c r="G94"/>
      <c r="H94"/>
      <c r="I94"/>
    </row>
    <row r="95" spans="1:9" x14ac:dyDescent="0.25">
      <c r="A95"/>
      <c r="B95"/>
      <c r="C95"/>
      <c r="D95"/>
      <c r="E95"/>
      <c r="F95"/>
      <c r="G95"/>
      <c r="H95"/>
      <c r="I95"/>
    </row>
    <row r="96" spans="1:9" x14ac:dyDescent="0.25">
      <c r="A96"/>
      <c r="B96"/>
      <c r="C96"/>
      <c r="D96"/>
      <c r="E96"/>
      <c r="F96"/>
      <c r="G96"/>
      <c r="H96"/>
      <c r="I96"/>
    </row>
    <row r="97" spans="1:9" x14ac:dyDescent="0.25">
      <c r="A97"/>
      <c r="B97"/>
      <c r="C97"/>
      <c r="D97"/>
      <c r="E97"/>
      <c r="F97"/>
      <c r="G97"/>
      <c r="H97"/>
      <c r="I97"/>
    </row>
    <row r="98" spans="1:9" x14ac:dyDescent="0.25">
      <c r="A98"/>
      <c r="B98"/>
      <c r="C98"/>
      <c r="D98"/>
      <c r="E98"/>
      <c r="F98"/>
      <c r="G98"/>
      <c r="H98"/>
      <c r="I98"/>
    </row>
    <row r="99" spans="1:9" x14ac:dyDescent="0.25">
      <c r="A99"/>
      <c r="B99"/>
      <c r="C99"/>
      <c r="D99"/>
      <c r="E99"/>
      <c r="F99"/>
      <c r="G99"/>
      <c r="H99"/>
      <c r="I99"/>
    </row>
    <row r="100" spans="1:9" x14ac:dyDescent="0.25">
      <c r="A100"/>
      <c r="B100"/>
      <c r="C100"/>
      <c r="D100"/>
      <c r="E100"/>
      <c r="F100"/>
      <c r="G100"/>
      <c r="H100"/>
      <c r="I100"/>
    </row>
    <row r="101" spans="1:9" x14ac:dyDescent="0.25">
      <c r="A101"/>
      <c r="B101"/>
      <c r="C101"/>
      <c r="D101"/>
      <c r="E101"/>
      <c r="F101"/>
      <c r="G101"/>
      <c r="H101"/>
      <c r="I101"/>
    </row>
    <row r="102" spans="1:9" x14ac:dyDescent="0.25">
      <c r="A102"/>
      <c r="B102"/>
      <c r="C102"/>
      <c r="D102"/>
      <c r="E102"/>
      <c r="F102"/>
      <c r="G102"/>
      <c r="H102"/>
      <c r="I102"/>
    </row>
    <row r="103" spans="1:9" x14ac:dyDescent="0.25">
      <c r="A103"/>
      <c r="B103"/>
      <c r="C103"/>
      <c r="D103"/>
      <c r="E103"/>
      <c r="F103"/>
      <c r="G103"/>
      <c r="H103"/>
      <c r="I103"/>
    </row>
    <row r="104" spans="1:9" x14ac:dyDescent="0.25">
      <c r="A104"/>
      <c r="B104"/>
      <c r="C104"/>
      <c r="D104"/>
      <c r="E104"/>
      <c r="F104"/>
      <c r="G104"/>
      <c r="H104"/>
      <c r="I104"/>
    </row>
    <row r="105" spans="1:9" x14ac:dyDescent="0.25">
      <c r="A105"/>
      <c r="B105"/>
      <c r="C105"/>
      <c r="D105"/>
      <c r="E105"/>
      <c r="F105"/>
      <c r="G105"/>
      <c r="H105"/>
      <c r="I105"/>
    </row>
    <row r="106" spans="1:9" x14ac:dyDescent="0.25">
      <c r="A106"/>
      <c r="B106"/>
      <c r="C106"/>
      <c r="D106"/>
      <c r="E106"/>
      <c r="F106"/>
      <c r="G106"/>
      <c r="H106"/>
      <c r="I106"/>
    </row>
    <row r="107" spans="1:9" x14ac:dyDescent="0.25">
      <c r="A107"/>
      <c r="B107"/>
      <c r="C107"/>
      <c r="D107"/>
      <c r="E107"/>
      <c r="F107"/>
      <c r="G107"/>
      <c r="H107"/>
      <c r="I107"/>
    </row>
    <row r="108" spans="1:9" x14ac:dyDescent="0.25">
      <c r="A108"/>
      <c r="B108"/>
      <c r="C108"/>
      <c r="D108"/>
      <c r="E108"/>
      <c r="F108"/>
      <c r="G108"/>
      <c r="H108"/>
      <c r="I108"/>
    </row>
    <row r="109" spans="1:9" x14ac:dyDescent="0.25">
      <c r="A109"/>
      <c r="B109"/>
      <c r="C109"/>
      <c r="D109"/>
      <c r="E109"/>
      <c r="F109"/>
      <c r="G109"/>
      <c r="H109"/>
      <c r="I109"/>
    </row>
    <row r="110" spans="1:9" x14ac:dyDescent="0.25">
      <c r="A110"/>
      <c r="B110"/>
      <c r="C110"/>
      <c r="D110"/>
      <c r="E110"/>
      <c r="F110"/>
      <c r="G110"/>
      <c r="H110"/>
      <c r="I110"/>
    </row>
    <row r="111" spans="1:9" x14ac:dyDescent="0.25">
      <c r="A111"/>
      <c r="B111"/>
      <c r="C111"/>
      <c r="D111"/>
      <c r="E111"/>
      <c r="F111"/>
      <c r="G111"/>
      <c r="H111"/>
      <c r="I111"/>
    </row>
    <row r="112" spans="1:9" x14ac:dyDescent="0.25">
      <c r="A112"/>
      <c r="B112"/>
      <c r="C112"/>
      <c r="D112"/>
      <c r="E112"/>
      <c r="F112"/>
      <c r="G112"/>
      <c r="H112"/>
      <c r="I112"/>
    </row>
    <row r="113" spans="1:9" x14ac:dyDescent="0.25">
      <c r="A113"/>
      <c r="B113"/>
      <c r="C113"/>
      <c r="D113"/>
      <c r="E113"/>
      <c r="F113"/>
      <c r="G113"/>
      <c r="H113"/>
      <c r="I113"/>
    </row>
    <row r="114" spans="1:9" x14ac:dyDescent="0.25">
      <c r="A114"/>
      <c r="B114"/>
      <c r="C114"/>
      <c r="D114"/>
      <c r="E114"/>
      <c r="F114"/>
      <c r="G114"/>
      <c r="H114"/>
      <c r="I114"/>
    </row>
    <row r="115" spans="1:9" x14ac:dyDescent="0.25">
      <c r="A115"/>
      <c r="B115"/>
      <c r="C115"/>
      <c r="D115"/>
      <c r="E115"/>
      <c r="F115"/>
      <c r="G115"/>
      <c r="H115"/>
      <c r="I115"/>
    </row>
    <row r="116" spans="1:9" x14ac:dyDescent="0.25">
      <c r="A116"/>
      <c r="B116"/>
      <c r="C116"/>
      <c r="D116"/>
      <c r="E116"/>
      <c r="F116"/>
      <c r="G116"/>
      <c r="H116"/>
      <c r="I116"/>
    </row>
    <row r="117" spans="1:9" x14ac:dyDescent="0.25">
      <c r="A117"/>
      <c r="B117"/>
      <c r="C117"/>
      <c r="D117"/>
      <c r="E117"/>
      <c r="F117"/>
      <c r="G117"/>
      <c r="H117"/>
      <c r="I117"/>
    </row>
    <row r="118" spans="1:9" x14ac:dyDescent="0.25">
      <c r="A118"/>
      <c r="B118"/>
      <c r="C118"/>
      <c r="D118"/>
      <c r="E118"/>
      <c r="F118"/>
      <c r="G118"/>
      <c r="H118"/>
      <c r="I118"/>
    </row>
    <row r="119" spans="1:9" x14ac:dyDescent="0.25">
      <c r="A119"/>
      <c r="B119"/>
      <c r="C119"/>
      <c r="D119"/>
      <c r="E119"/>
      <c r="F119"/>
      <c r="G119"/>
      <c r="H119"/>
      <c r="I119"/>
    </row>
    <row r="120" spans="1:9" x14ac:dyDescent="0.25">
      <c r="A120"/>
      <c r="B120"/>
      <c r="C120"/>
      <c r="D120"/>
      <c r="E120"/>
      <c r="F120"/>
      <c r="G120"/>
      <c r="H120"/>
      <c r="I120"/>
    </row>
    <row r="121" spans="1:9" x14ac:dyDescent="0.25">
      <c r="A121"/>
      <c r="B121"/>
      <c r="C121"/>
      <c r="D121"/>
      <c r="E121"/>
      <c r="F121"/>
      <c r="G121"/>
      <c r="H121"/>
      <c r="I121"/>
    </row>
    <row r="122" spans="1:9" x14ac:dyDescent="0.25">
      <c r="A122"/>
      <c r="B122"/>
      <c r="C122"/>
      <c r="D122"/>
      <c r="E122"/>
      <c r="F122"/>
      <c r="G122"/>
      <c r="H122"/>
      <c r="I122"/>
    </row>
    <row r="123" spans="1:9" x14ac:dyDescent="0.25">
      <c r="A123"/>
      <c r="B123"/>
      <c r="C123"/>
      <c r="D123"/>
      <c r="E123"/>
      <c r="F123"/>
      <c r="G123"/>
      <c r="H123"/>
      <c r="I123"/>
    </row>
    <row r="124" spans="1:9" x14ac:dyDescent="0.25">
      <c r="A124"/>
      <c r="B124"/>
      <c r="C124"/>
      <c r="D124"/>
      <c r="E124"/>
      <c r="F124"/>
      <c r="G124"/>
      <c r="H124"/>
      <c r="I124"/>
    </row>
    <row r="125" spans="1:9" x14ac:dyDescent="0.25">
      <c r="A125"/>
      <c r="B125"/>
      <c r="C125"/>
      <c r="D125"/>
      <c r="E125"/>
      <c r="F125"/>
      <c r="G125"/>
      <c r="H125"/>
      <c r="I125"/>
    </row>
    <row r="126" spans="1:9" x14ac:dyDescent="0.25">
      <c r="A126"/>
      <c r="B126"/>
      <c r="C126"/>
      <c r="D126"/>
      <c r="E126"/>
      <c r="F126"/>
      <c r="G126"/>
      <c r="H126"/>
      <c r="I126"/>
    </row>
    <row r="127" spans="1:9" x14ac:dyDescent="0.25">
      <c r="A127"/>
      <c r="B127"/>
      <c r="C127"/>
      <c r="D127"/>
      <c r="E127"/>
      <c r="F127"/>
      <c r="G127"/>
      <c r="H127"/>
      <c r="I127"/>
    </row>
    <row r="128" spans="1:9" x14ac:dyDescent="0.25">
      <c r="A128"/>
      <c r="B128"/>
      <c r="C128"/>
      <c r="D128"/>
      <c r="E128"/>
      <c r="F128"/>
      <c r="G128"/>
      <c r="H128"/>
      <c r="I128"/>
    </row>
    <row r="129" spans="1:9" x14ac:dyDescent="0.25">
      <c r="A129"/>
      <c r="B129"/>
      <c r="C129"/>
      <c r="D129"/>
      <c r="E129"/>
      <c r="F129"/>
      <c r="G129"/>
      <c r="H129"/>
      <c r="I129"/>
    </row>
    <row r="130" spans="1:9" x14ac:dyDescent="0.25">
      <c r="A130"/>
      <c r="B130"/>
      <c r="C130"/>
      <c r="D130"/>
      <c r="E130"/>
      <c r="F130"/>
      <c r="G130"/>
      <c r="H130"/>
      <c r="I130"/>
    </row>
    <row r="131" spans="1:9" x14ac:dyDescent="0.25">
      <c r="A131"/>
      <c r="B131"/>
      <c r="C131"/>
      <c r="D131"/>
      <c r="E131"/>
      <c r="F131"/>
      <c r="G131"/>
      <c r="H131"/>
      <c r="I131"/>
    </row>
    <row r="132" spans="1:9" x14ac:dyDescent="0.25">
      <c r="A132"/>
      <c r="B132"/>
      <c r="C132"/>
      <c r="D132"/>
      <c r="E132"/>
      <c r="F132"/>
      <c r="G132"/>
      <c r="H132"/>
      <c r="I132"/>
    </row>
    <row r="133" spans="1:9" x14ac:dyDescent="0.25">
      <c r="A133"/>
      <c r="B133"/>
      <c r="C133"/>
      <c r="D133"/>
      <c r="E133"/>
      <c r="F133"/>
      <c r="G133"/>
      <c r="H133"/>
      <c r="I133"/>
    </row>
    <row r="134" spans="1:9" x14ac:dyDescent="0.25">
      <c r="A134"/>
      <c r="B134"/>
      <c r="C134"/>
      <c r="D134"/>
      <c r="E134"/>
      <c r="F134"/>
      <c r="G134"/>
      <c r="H134"/>
      <c r="I134"/>
    </row>
    <row r="135" spans="1:9" x14ac:dyDescent="0.25">
      <c r="A135"/>
      <c r="B135"/>
      <c r="C135"/>
      <c r="D135"/>
      <c r="E135"/>
      <c r="F135"/>
      <c r="G135"/>
      <c r="H135"/>
      <c r="I135"/>
    </row>
    <row r="136" spans="1:9" x14ac:dyDescent="0.25">
      <c r="A136"/>
      <c r="B136"/>
      <c r="C136"/>
      <c r="D136"/>
      <c r="E136"/>
      <c r="F136"/>
      <c r="G136"/>
      <c r="H136"/>
      <c r="I136"/>
    </row>
    <row r="137" spans="1:9" x14ac:dyDescent="0.25">
      <c r="A137"/>
      <c r="B137"/>
      <c r="C137"/>
      <c r="D137"/>
      <c r="E137"/>
      <c r="F137"/>
      <c r="G137"/>
      <c r="H137"/>
      <c r="I137"/>
    </row>
    <row r="138" spans="1:9" x14ac:dyDescent="0.25">
      <c r="A138"/>
      <c r="B138"/>
      <c r="C138"/>
      <c r="D138"/>
      <c r="E138"/>
      <c r="F138"/>
      <c r="G138"/>
      <c r="H138"/>
      <c r="I138"/>
    </row>
    <row r="139" spans="1:9" x14ac:dyDescent="0.25">
      <c r="A139"/>
      <c r="B139"/>
      <c r="C139"/>
      <c r="D139"/>
      <c r="E139"/>
      <c r="F139"/>
      <c r="G139"/>
      <c r="H139"/>
      <c r="I139"/>
    </row>
    <row r="140" spans="1:9" x14ac:dyDescent="0.25">
      <c r="A140"/>
      <c r="B140"/>
      <c r="C140"/>
      <c r="D140"/>
      <c r="E140"/>
      <c r="F140"/>
      <c r="G140"/>
      <c r="H140"/>
      <c r="I140"/>
    </row>
    <row r="141" spans="1:9" x14ac:dyDescent="0.25">
      <c r="A141"/>
      <c r="B141"/>
      <c r="C141"/>
      <c r="D141"/>
      <c r="E141"/>
      <c r="F141"/>
      <c r="G141"/>
      <c r="H141"/>
      <c r="I141"/>
    </row>
    <row r="142" spans="1:9" x14ac:dyDescent="0.25">
      <c r="A142"/>
      <c r="B142"/>
      <c r="C142"/>
      <c r="D142"/>
      <c r="E142"/>
      <c r="F142"/>
      <c r="G142"/>
      <c r="H142"/>
      <c r="I142"/>
    </row>
    <row r="143" spans="1:9" x14ac:dyDescent="0.25">
      <c r="A143"/>
      <c r="B143"/>
      <c r="C143"/>
      <c r="D143"/>
      <c r="E143"/>
      <c r="F143"/>
      <c r="G143"/>
      <c r="H143"/>
      <c r="I143"/>
    </row>
    <row r="144" spans="1:9" x14ac:dyDescent="0.25">
      <c r="A144"/>
      <c r="B144"/>
      <c r="C144"/>
      <c r="D144"/>
      <c r="E144"/>
      <c r="F144"/>
      <c r="G144"/>
      <c r="H144"/>
      <c r="I144"/>
    </row>
    <row r="145" spans="1:9" x14ac:dyDescent="0.25">
      <c r="A145"/>
      <c r="B145"/>
      <c r="C145"/>
      <c r="D145"/>
      <c r="E145"/>
      <c r="F145"/>
      <c r="G145"/>
      <c r="H145"/>
      <c r="I145"/>
    </row>
    <row r="146" spans="1:9" x14ac:dyDescent="0.25">
      <c r="A146"/>
      <c r="B146"/>
      <c r="C146"/>
      <c r="D146"/>
      <c r="E146"/>
      <c r="F146"/>
      <c r="G146"/>
      <c r="H146"/>
      <c r="I146"/>
    </row>
    <row r="147" spans="1:9" x14ac:dyDescent="0.25">
      <c r="A147"/>
      <c r="B147"/>
      <c r="C147"/>
      <c r="D147"/>
      <c r="E147"/>
      <c r="F147"/>
      <c r="G147"/>
      <c r="H147"/>
      <c r="I147"/>
    </row>
    <row r="148" spans="1:9" x14ac:dyDescent="0.25">
      <c r="A148"/>
      <c r="B148"/>
      <c r="C148"/>
      <c r="D148"/>
      <c r="E148"/>
      <c r="F148"/>
      <c r="G148"/>
      <c r="H148"/>
      <c r="I148"/>
    </row>
    <row r="149" spans="1:9" x14ac:dyDescent="0.25">
      <c r="A149"/>
      <c r="B149"/>
      <c r="C149"/>
      <c r="D149"/>
      <c r="E149"/>
      <c r="F149"/>
      <c r="G149"/>
      <c r="H149"/>
      <c r="I149"/>
    </row>
    <row r="150" spans="1:9" x14ac:dyDescent="0.25">
      <c r="A150"/>
      <c r="B150"/>
      <c r="C150"/>
      <c r="D150"/>
      <c r="E150"/>
      <c r="F150"/>
      <c r="G150"/>
      <c r="H150"/>
      <c r="I150"/>
    </row>
    <row r="151" spans="1:9" x14ac:dyDescent="0.25">
      <c r="A151"/>
      <c r="B151"/>
      <c r="C151"/>
      <c r="D151"/>
      <c r="E151"/>
      <c r="F151"/>
      <c r="G151"/>
      <c r="H151"/>
      <c r="I151"/>
    </row>
    <row r="152" spans="1:9" x14ac:dyDescent="0.25">
      <c r="A152"/>
      <c r="B152"/>
      <c r="C152"/>
      <c r="D152"/>
      <c r="E152"/>
      <c r="F152"/>
      <c r="G152"/>
      <c r="H152"/>
      <c r="I152"/>
    </row>
    <row r="153" spans="1:9" x14ac:dyDescent="0.25">
      <c r="A153"/>
      <c r="B153"/>
      <c r="C153"/>
      <c r="D153"/>
      <c r="E153"/>
      <c r="F153"/>
      <c r="G153"/>
      <c r="H153"/>
      <c r="I153"/>
    </row>
    <row r="154" spans="1:9" x14ac:dyDescent="0.25">
      <c r="A154"/>
      <c r="B154"/>
      <c r="C154"/>
      <c r="D154"/>
      <c r="E154"/>
      <c r="F154"/>
      <c r="G154"/>
      <c r="H154"/>
      <c r="I154"/>
    </row>
    <row r="155" spans="1:9" x14ac:dyDescent="0.25">
      <c r="A155"/>
      <c r="B155"/>
      <c r="C155"/>
      <c r="D155"/>
      <c r="E155"/>
      <c r="F155"/>
      <c r="G155"/>
      <c r="H155"/>
      <c r="I155"/>
    </row>
    <row r="156" spans="1:9" x14ac:dyDescent="0.25">
      <c r="A156"/>
      <c r="B156"/>
      <c r="C156"/>
      <c r="D156"/>
      <c r="E156"/>
      <c r="F156"/>
      <c r="G156"/>
      <c r="H156"/>
      <c r="I156"/>
    </row>
    <row r="157" spans="1:9" x14ac:dyDescent="0.25">
      <c r="A157"/>
      <c r="B157"/>
      <c r="C157"/>
      <c r="D157"/>
      <c r="E157"/>
      <c r="F157"/>
      <c r="G157"/>
      <c r="H157"/>
      <c r="I157"/>
    </row>
    <row r="158" spans="1:9" x14ac:dyDescent="0.25">
      <c r="A158"/>
      <c r="B158"/>
      <c r="C158"/>
      <c r="D158"/>
      <c r="E158"/>
      <c r="F158"/>
      <c r="G158"/>
      <c r="H158"/>
      <c r="I158"/>
    </row>
    <row r="159" spans="1:9" x14ac:dyDescent="0.25">
      <c r="A159"/>
      <c r="B159"/>
      <c r="C159"/>
      <c r="D159"/>
      <c r="E159"/>
      <c r="F159"/>
      <c r="G159"/>
      <c r="H159"/>
      <c r="I159"/>
    </row>
    <row r="160" spans="1:9" x14ac:dyDescent="0.25">
      <c r="A160"/>
      <c r="B160"/>
      <c r="C160"/>
      <c r="D160"/>
      <c r="E160"/>
      <c r="F160"/>
      <c r="G160"/>
      <c r="H160"/>
      <c r="I160"/>
    </row>
    <row r="161" spans="1:9" x14ac:dyDescent="0.25">
      <c r="A161"/>
      <c r="B161"/>
      <c r="C161"/>
      <c r="D161"/>
      <c r="E161"/>
      <c r="F161"/>
      <c r="G161"/>
      <c r="H161"/>
      <c r="I161"/>
    </row>
    <row r="162" spans="1:9" x14ac:dyDescent="0.25">
      <c r="A162"/>
      <c r="B162"/>
      <c r="C162"/>
      <c r="D162"/>
      <c r="E162"/>
      <c r="F162"/>
      <c r="G162"/>
      <c r="H162"/>
      <c r="I162"/>
    </row>
    <row r="163" spans="1:9" x14ac:dyDescent="0.25">
      <c r="A163"/>
      <c r="B163"/>
      <c r="C163"/>
      <c r="D163"/>
      <c r="E163"/>
      <c r="F163"/>
      <c r="G163"/>
      <c r="H163"/>
      <c r="I163"/>
    </row>
    <row r="164" spans="1:9" x14ac:dyDescent="0.25">
      <c r="A164"/>
      <c r="B164"/>
      <c r="C164"/>
      <c r="D164"/>
      <c r="E164"/>
      <c r="F164"/>
      <c r="G164"/>
      <c r="H164"/>
      <c r="I164"/>
    </row>
    <row r="165" spans="1:9" x14ac:dyDescent="0.25">
      <c r="A165"/>
      <c r="B165"/>
      <c r="C165"/>
      <c r="D165"/>
      <c r="E165"/>
      <c r="F165"/>
      <c r="G165"/>
      <c r="H165"/>
      <c r="I165"/>
    </row>
    <row r="166" spans="1:9" x14ac:dyDescent="0.25">
      <c r="A166"/>
      <c r="B166"/>
      <c r="C166"/>
      <c r="D166"/>
      <c r="E166"/>
      <c r="F166"/>
      <c r="G166"/>
      <c r="H166"/>
      <c r="I166"/>
    </row>
    <row r="167" spans="1:9" x14ac:dyDescent="0.25">
      <c r="A167"/>
      <c r="B167"/>
      <c r="C167"/>
      <c r="D167"/>
      <c r="E167"/>
      <c r="F167"/>
      <c r="G167"/>
      <c r="H167"/>
      <c r="I167"/>
    </row>
    <row r="168" spans="1:9" x14ac:dyDescent="0.25">
      <c r="A168"/>
      <c r="B168"/>
      <c r="C168"/>
      <c r="D168"/>
      <c r="E168"/>
      <c r="F168"/>
      <c r="G168"/>
      <c r="H168"/>
      <c r="I168"/>
    </row>
    <row r="169" spans="1:9" x14ac:dyDescent="0.25">
      <c r="A169"/>
      <c r="B169"/>
      <c r="C169"/>
      <c r="D169"/>
      <c r="E169"/>
      <c r="F169"/>
      <c r="G169"/>
      <c r="H169"/>
      <c r="I169"/>
    </row>
    <row r="170" spans="1:9" x14ac:dyDescent="0.25">
      <c r="A170"/>
      <c r="B170"/>
      <c r="C170"/>
      <c r="D170"/>
      <c r="E170"/>
      <c r="F170"/>
      <c r="G170"/>
      <c r="H170"/>
      <c r="I170"/>
    </row>
    <row r="171" spans="1:9" x14ac:dyDescent="0.25">
      <c r="A171"/>
      <c r="B171"/>
      <c r="C171"/>
      <c r="D171"/>
      <c r="E171"/>
      <c r="F171"/>
      <c r="G171"/>
      <c r="H171"/>
      <c r="I171"/>
    </row>
    <row r="172" spans="1:9" x14ac:dyDescent="0.25">
      <c r="A172"/>
      <c r="B172"/>
      <c r="C172"/>
      <c r="D172"/>
      <c r="E172"/>
      <c r="F172"/>
      <c r="G172"/>
      <c r="H172"/>
      <c r="I172"/>
    </row>
    <row r="173" spans="1:9" x14ac:dyDescent="0.25">
      <c r="A173"/>
      <c r="B173"/>
      <c r="C173"/>
      <c r="D173"/>
      <c r="E173"/>
      <c r="F173"/>
      <c r="G173"/>
      <c r="H173"/>
      <c r="I173"/>
    </row>
    <row r="174" spans="1:9" x14ac:dyDescent="0.25">
      <c r="A174"/>
      <c r="B174"/>
      <c r="C174"/>
      <c r="D174"/>
      <c r="E174"/>
      <c r="F174"/>
      <c r="G174"/>
      <c r="H174"/>
      <c r="I174"/>
    </row>
    <row r="175" spans="1:9" x14ac:dyDescent="0.25">
      <c r="A175"/>
      <c r="B175"/>
      <c r="C175"/>
      <c r="D175"/>
      <c r="E175"/>
      <c r="F175"/>
      <c r="G175"/>
      <c r="H175"/>
      <c r="I175"/>
    </row>
    <row r="176" spans="1:9" x14ac:dyDescent="0.25">
      <c r="A176"/>
      <c r="B176"/>
      <c r="C176"/>
      <c r="D176"/>
      <c r="E176"/>
      <c r="F176"/>
      <c r="G176"/>
      <c r="H176"/>
      <c r="I176"/>
    </row>
    <row r="177" spans="1:9" x14ac:dyDescent="0.25">
      <c r="A177"/>
      <c r="B177"/>
      <c r="C177"/>
      <c r="D177"/>
      <c r="E177"/>
      <c r="F177"/>
      <c r="G177"/>
      <c r="H177"/>
      <c r="I177"/>
    </row>
    <row r="178" spans="1:9" x14ac:dyDescent="0.25">
      <c r="A178"/>
      <c r="B178"/>
      <c r="C178"/>
      <c r="D178"/>
      <c r="E178"/>
      <c r="F178"/>
      <c r="G178"/>
      <c r="H178"/>
    </row>
    <row r="179" spans="1:9" x14ac:dyDescent="0.25">
      <c r="A179"/>
      <c r="B179"/>
      <c r="C179"/>
      <c r="D179"/>
      <c r="E179"/>
      <c r="F179"/>
      <c r="G179"/>
      <c r="H179"/>
    </row>
    <row r="180" spans="1:9" x14ac:dyDescent="0.25">
      <c r="A180"/>
      <c r="B180"/>
      <c r="C180"/>
      <c r="D180"/>
      <c r="E180"/>
      <c r="F180"/>
      <c r="G180"/>
      <c r="H180"/>
    </row>
    <row r="181" spans="1:9" x14ac:dyDescent="0.25">
      <c r="A181"/>
      <c r="B181"/>
      <c r="C181"/>
      <c r="D181"/>
      <c r="E181"/>
      <c r="F181"/>
      <c r="G181"/>
      <c r="H181"/>
    </row>
    <row r="182" spans="1:9" x14ac:dyDescent="0.25">
      <c r="A182"/>
      <c r="B182"/>
      <c r="C182"/>
      <c r="D182"/>
      <c r="E182"/>
      <c r="F182"/>
      <c r="G182"/>
      <c r="H182"/>
    </row>
    <row r="183" spans="1:9" x14ac:dyDescent="0.25">
      <c r="A183"/>
      <c r="B183"/>
      <c r="C183"/>
      <c r="D183"/>
      <c r="E183"/>
      <c r="F183"/>
      <c r="G183"/>
      <c r="H183"/>
    </row>
    <row r="184" spans="1:9" x14ac:dyDescent="0.25">
      <c r="A184"/>
      <c r="B184"/>
      <c r="C184"/>
      <c r="D184"/>
      <c r="E184"/>
      <c r="F184"/>
      <c r="G184"/>
      <c r="H184"/>
    </row>
    <row r="185" spans="1:9" x14ac:dyDescent="0.25">
      <c r="A185"/>
      <c r="B185"/>
      <c r="C185"/>
      <c r="D185"/>
      <c r="E185"/>
      <c r="F185"/>
      <c r="G185"/>
      <c r="H185"/>
    </row>
    <row r="186" spans="1:9" x14ac:dyDescent="0.25">
      <c r="A186"/>
      <c r="B186"/>
      <c r="C186"/>
      <c r="D186"/>
      <c r="E186"/>
      <c r="F186"/>
      <c r="G186"/>
      <c r="H186"/>
    </row>
    <row r="187" spans="1:9" x14ac:dyDescent="0.25">
      <c r="A187"/>
      <c r="B187"/>
      <c r="C187"/>
      <c r="D187"/>
      <c r="E187"/>
      <c r="F187"/>
      <c r="G187"/>
      <c r="H187"/>
    </row>
    <row r="188" spans="1:9" x14ac:dyDescent="0.25">
      <c r="A188"/>
      <c r="B188"/>
      <c r="C188"/>
      <c r="D188"/>
      <c r="E188"/>
      <c r="F188"/>
      <c r="G188"/>
      <c r="H188"/>
    </row>
    <row r="189" spans="1:9" x14ac:dyDescent="0.25">
      <c r="A189"/>
      <c r="B189"/>
      <c r="C189"/>
      <c r="D189"/>
      <c r="E189"/>
      <c r="F189"/>
      <c r="G189"/>
      <c r="H189"/>
    </row>
    <row r="190" spans="1:9" x14ac:dyDescent="0.25">
      <c r="A190"/>
      <c r="B190"/>
      <c r="C190"/>
      <c r="D190"/>
      <c r="E190"/>
      <c r="F190"/>
      <c r="G190"/>
      <c r="H190"/>
    </row>
    <row r="191" spans="1:9" x14ac:dyDescent="0.25">
      <c r="A191"/>
      <c r="B191"/>
      <c r="C191"/>
      <c r="D191"/>
      <c r="E191"/>
      <c r="F191"/>
      <c r="G191"/>
      <c r="H191"/>
    </row>
    <row r="192" spans="1:9" x14ac:dyDescent="0.25">
      <c r="A192"/>
      <c r="B192"/>
      <c r="C192"/>
      <c r="D192"/>
      <c r="E192"/>
      <c r="F192"/>
      <c r="G192"/>
      <c r="H192"/>
    </row>
    <row r="193" spans="1:8" x14ac:dyDescent="0.25">
      <c r="A193"/>
      <c r="B193"/>
      <c r="C193"/>
      <c r="D193"/>
      <c r="E193"/>
      <c r="F193"/>
      <c r="G193"/>
      <c r="H193"/>
    </row>
    <row r="194" spans="1:8" x14ac:dyDescent="0.25">
      <c r="A194"/>
      <c r="B194"/>
      <c r="C194"/>
      <c r="D194"/>
      <c r="E194"/>
      <c r="F194"/>
      <c r="G194"/>
      <c r="H194"/>
    </row>
    <row r="195" spans="1:8" x14ac:dyDescent="0.25">
      <c r="A195"/>
      <c r="B195"/>
      <c r="C195"/>
      <c r="D195"/>
      <c r="E195"/>
      <c r="F195"/>
      <c r="G195"/>
      <c r="H195"/>
    </row>
    <row r="196" spans="1:8" x14ac:dyDescent="0.25">
      <c r="A196"/>
      <c r="B196"/>
      <c r="C196"/>
      <c r="D196"/>
      <c r="E196"/>
      <c r="F196"/>
      <c r="G196"/>
      <c r="H196"/>
    </row>
    <row r="197" spans="1:8" x14ac:dyDescent="0.25">
      <c r="A197"/>
      <c r="B197"/>
      <c r="C197"/>
      <c r="D197"/>
      <c r="E197"/>
      <c r="F197"/>
      <c r="G197"/>
      <c r="H197"/>
    </row>
    <row r="198" spans="1:8" x14ac:dyDescent="0.25">
      <c r="A198"/>
      <c r="B198"/>
      <c r="C198"/>
      <c r="D198"/>
      <c r="E198"/>
      <c r="F198"/>
      <c r="G198"/>
      <c r="H198"/>
    </row>
    <row r="199" spans="1:8" x14ac:dyDescent="0.25">
      <c r="A199"/>
      <c r="B199"/>
      <c r="C199"/>
      <c r="D199"/>
      <c r="E199"/>
      <c r="F199"/>
      <c r="G199"/>
      <c r="H199"/>
    </row>
    <row r="200" spans="1:8" x14ac:dyDescent="0.25">
      <c r="A200"/>
      <c r="B200"/>
      <c r="C200"/>
      <c r="D200"/>
      <c r="E200"/>
      <c r="F200"/>
      <c r="G200"/>
      <c r="H200"/>
    </row>
    <row r="201" spans="1:8" x14ac:dyDescent="0.25">
      <c r="A201"/>
      <c r="B201"/>
      <c r="C201"/>
      <c r="D201"/>
      <c r="E201"/>
      <c r="F201"/>
      <c r="G201"/>
      <c r="H201"/>
    </row>
    <row r="202" spans="1:8" x14ac:dyDescent="0.25">
      <c r="A202"/>
      <c r="B202"/>
      <c r="C202"/>
      <c r="D202"/>
      <c r="E202"/>
      <c r="F202"/>
      <c r="G202"/>
      <c r="H202"/>
    </row>
    <row r="203" spans="1:8" x14ac:dyDescent="0.25">
      <c r="A203"/>
      <c r="B203"/>
      <c r="C203"/>
      <c r="D203"/>
      <c r="E203"/>
      <c r="F203"/>
      <c r="G203"/>
      <c r="H203"/>
    </row>
    <row r="204" spans="1:8" x14ac:dyDescent="0.25">
      <c r="A204"/>
      <c r="B204"/>
      <c r="C204"/>
      <c r="D204"/>
      <c r="E204"/>
      <c r="F204"/>
      <c r="G204"/>
      <c r="H204"/>
    </row>
    <row r="205" spans="1:8" x14ac:dyDescent="0.25">
      <c r="A205"/>
      <c r="B205"/>
      <c r="C205"/>
      <c r="D205"/>
      <c r="E205"/>
      <c r="F205"/>
      <c r="G205"/>
      <c r="H205"/>
    </row>
    <row r="206" spans="1:8" x14ac:dyDescent="0.25">
      <c r="A206"/>
      <c r="B206"/>
      <c r="C206"/>
      <c r="D206"/>
      <c r="E206"/>
      <c r="F206"/>
      <c r="G206"/>
      <c r="H206"/>
    </row>
    <row r="207" spans="1:8" x14ac:dyDescent="0.25">
      <c r="A207"/>
      <c r="B207"/>
      <c r="C207"/>
      <c r="D207"/>
      <c r="E207"/>
      <c r="F207"/>
      <c r="G207"/>
      <c r="H207"/>
    </row>
    <row r="208" spans="1:8" x14ac:dyDescent="0.25">
      <c r="A208"/>
      <c r="B208"/>
      <c r="C208"/>
      <c r="D208"/>
      <c r="E208"/>
      <c r="F208"/>
      <c r="G208"/>
      <c r="H208"/>
    </row>
    <row r="209" spans="1:8" x14ac:dyDescent="0.25">
      <c r="A209"/>
      <c r="B209"/>
      <c r="C209"/>
      <c r="D209"/>
      <c r="E209"/>
      <c r="F209"/>
      <c r="G209"/>
      <c r="H209"/>
    </row>
    <row r="210" spans="1:8" x14ac:dyDescent="0.25">
      <c r="A210"/>
      <c r="B210"/>
      <c r="C210"/>
      <c r="D210"/>
      <c r="E210"/>
      <c r="F210"/>
      <c r="G210"/>
      <c r="H210"/>
    </row>
    <row r="211" spans="1:8" x14ac:dyDescent="0.25">
      <c r="A211"/>
      <c r="B211"/>
      <c r="C211"/>
      <c r="D211"/>
      <c r="E211"/>
      <c r="F211"/>
      <c r="G211"/>
      <c r="H211"/>
    </row>
    <row r="212" spans="1:8" x14ac:dyDescent="0.25">
      <c r="A212"/>
      <c r="B212"/>
      <c r="C212"/>
      <c r="D212"/>
      <c r="E212"/>
      <c r="F212"/>
      <c r="G212"/>
      <c r="H212"/>
    </row>
    <row r="213" spans="1:8" x14ac:dyDescent="0.25">
      <c r="A213"/>
      <c r="B213"/>
      <c r="C213"/>
      <c r="D213"/>
      <c r="E213"/>
      <c r="F213"/>
      <c r="G213"/>
      <c r="H213"/>
    </row>
    <row r="214" spans="1:8" x14ac:dyDescent="0.25">
      <c r="A214"/>
      <c r="B214"/>
      <c r="C214"/>
      <c r="D214"/>
      <c r="E214"/>
      <c r="F214"/>
      <c r="G214"/>
      <c r="H214"/>
    </row>
    <row r="215" spans="1:8" x14ac:dyDescent="0.25">
      <c r="A215"/>
      <c r="B215"/>
      <c r="C215"/>
      <c r="D215"/>
      <c r="E215"/>
      <c r="F215"/>
      <c r="G215"/>
      <c r="H215"/>
    </row>
    <row r="216" spans="1:8" x14ac:dyDescent="0.25">
      <c r="A216"/>
      <c r="B216"/>
      <c r="C216"/>
      <c r="D216"/>
      <c r="E216"/>
      <c r="F216"/>
      <c r="G216"/>
      <c r="H216"/>
    </row>
    <row r="217" spans="1:8" x14ac:dyDescent="0.25">
      <c r="A217"/>
      <c r="B217"/>
      <c r="C217"/>
      <c r="D217"/>
      <c r="E217"/>
      <c r="F217"/>
      <c r="G217"/>
      <c r="H217"/>
    </row>
    <row r="218" spans="1:8" x14ac:dyDescent="0.25">
      <c r="A218"/>
      <c r="B218"/>
      <c r="C218"/>
      <c r="D218"/>
      <c r="E218"/>
      <c r="F218"/>
      <c r="G218"/>
      <c r="H218"/>
    </row>
    <row r="219" spans="1:8" x14ac:dyDescent="0.25">
      <c r="A219"/>
      <c r="B219"/>
      <c r="C219"/>
      <c r="D219"/>
      <c r="E219"/>
      <c r="F219"/>
      <c r="G219"/>
      <c r="H219"/>
    </row>
    <row r="220" spans="1:8" x14ac:dyDescent="0.25">
      <c r="A220"/>
      <c r="B220"/>
      <c r="C220"/>
      <c r="D220"/>
      <c r="E220"/>
      <c r="F220"/>
      <c r="G220"/>
      <c r="H220"/>
    </row>
    <row r="221" spans="1:8" x14ac:dyDescent="0.25">
      <c r="A221"/>
      <c r="B221"/>
      <c r="C221"/>
      <c r="D221"/>
      <c r="E221"/>
      <c r="F221"/>
      <c r="G221"/>
      <c r="H221"/>
    </row>
    <row r="222" spans="1:8" x14ac:dyDescent="0.25">
      <c r="A222"/>
      <c r="B222"/>
      <c r="C222"/>
      <c r="D222"/>
      <c r="E222"/>
      <c r="F222"/>
      <c r="G222"/>
      <c r="H222"/>
    </row>
    <row r="223" spans="1:8" x14ac:dyDescent="0.25">
      <c r="A223"/>
      <c r="B223"/>
      <c r="C223"/>
      <c r="D223"/>
      <c r="E223"/>
      <c r="F223"/>
      <c r="G223"/>
      <c r="H223"/>
    </row>
    <row r="224" spans="1:8" x14ac:dyDescent="0.25">
      <c r="A224"/>
      <c r="B224"/>
      <c r="C224"/>
      <c r="D224"/>
      <c r="E224"/>
      <c r="F224"/>
      <c r="G224"/>
      <c r="H224"/>
    </row>
    <row r="225" spans="1:8" x14ac:dyDescent="0.25">
      <c r="A225"/>
      <c r="B225"/>
      <c r="C225"/>
      <c r="D225"/>
      <c r="E225"/>
      <c r="F225"/>
      <c r="G225"/>
      <c r="H225"/>
    </row>
    <row r="226" spans="1:8" x14ac:dyDescent="0.25">
      <c r="A226"/>
      <c r="B226"/>
      <c r="C226"/>
      <c r="D226"/>
      <c r="E226"/>
      <c r="F226"/>
      <c r="G226"/>
      <c r="H226"/>
    </row>
    <row r="227" spans="1:8" x14ac:dyDescent="0.25">
      <c r="A227"/>
      <c r="B227"/>
      <c r="C227"/>
      <c r="D227"/>
      <c r="E227"/>
      <c r="F227"/>
      <c r="G227"/>
      <c r="H227"/>
    </row>
    <row r="228" spans="1:8" x14ac:dyDescent="0.25">
      <c r="A228"/>
      <c r="B228"/>
      <c r="C228"/>
      <c r="D228"/>
      <c r="E228"/>
      <c r="F228"/>
      <c r="G228"/>
      <c r="H228"/>
    </row>
    <row r="229" spans="1:8" x14ac:dyDescent="0.25">
      <c r="A229"/>
      <c r="B229"/>
      <c r="C229"/>
      <c r="D229"/>
      <c r="E229"/>
      <c r="F229"/>
      <c r="G229"/>
      <c r="H229"/>
    </row>
    <row r="230" spans="1:8" x14ac:dyDescent="0.25">
      <c r="A230"/>
      <c r="B230"/>
      <c r="C230"/>
      <c r="D230"/>
      <c r="E230"/>
      <c r="F230"/>
      <c r="G230"/>
      <c r="H230"/>
    </row>
    <row r="231" spans="1:8" x14ac:dyDescent="0.25">
      <c r="A231"/>
      <c r="B231"/>
      <c r="C231"/>
      <c r="D231"/>
      <c r="E231"/>
      <c r="F231"/>
      <c r="G231"/>
      <c r="H231"/>
    </row>
    <row r="232" spans="1:8" x14ac:dyDescent="0.25">
      <c r="A232"/>
      <c r="B232"/>
      <c r="C232"/>
      <c r="D232"/>
      <c r="E232"/>
      <c r="F232"/>
      <c r="G232"/>
      <c r="H232"/>
    </row>
    <row r="233" spans="1:8" x14ac:dyDescent="0.25">
      <c r="A233"/>
      <c r="B233"/>
      <c r="C233"/>
      <c r="D233"/>
      <c r="E233"/>
      <c r="F233"/>
      <c r="G233"/>
      <c r="H233"/>
    </row>
    <row r="234" spans="1:8" x14ac:dyDescent="0.25">
      <c r="A234"/>
      <c r="B234"/>
      <c r="C234"/>
      <c r="D234"/>
      <c r="E234"/>
      <c r="F234"/>
      <c r="G234"/>
      <c r="H234"/>
    </row>
    <row r="235" spans="1:8" x14ac:dyDescent="0.25">
      <c r="A235"/>
      <c r="B235"/>
      <c r="C235"/>
      <c r="D235"/>
      <c r="E235"/>
      <c r="F235"/>
      <c r="G235"/>
      <c r="H235"/>
    </row>
    <row r="236" spans="1:8" x14ac:dyDescent="0.25">
      <c r="A236"/>
      <c r="B236"/>
      <c r="C236"/>
      <c r="D236"/>
      <c r="E236"/>
      <c r="F236"/>
      <c r="G236"/>
      <c r="H236"/>
    </row>
    <row r="237" spans="1:8" x14ac:dyDescent="0.25">
      <c r="A237"/>
      <c r="B237"/>
      <c r="C237"/>
      <c r="D237"/>
      <c r="E237"/>
      <c r="F237"/>
      <c r="G237"/>
      <c r="H237"/>
    </row>
    <row r="238" spans="1:8" x14ac:dyDescent="0.25">
      <c r="A238"/>
      <c r="B238"/>
      <c r="C238"/>
      <c r="D238"/>
      <c r="E238"/>
      <c r="F238"/>
      <c r="G238"/>
      <c r="H238"/>
    </row>
    <row r="239" spans="1:8" x14ac:dyDescent="0.25">
      <c r="A239"/>
      <c r="B239"/>
      <c r="C239"/>
      <c r="D239"/>
      <c r="E239"/>
      <c r="F239"/>
      <c r="G239"/>
      <c r="H239"/>
    </row>
    <row r="240" spans="1:8" x14ac:dyDescent="0.25">
      <c r="A240"/>
      <c r="B240"/>
      <c r="C240"/>
      <c r="D240"/>
      <c r="E240"/>
      <c r="F240"/>
      <c r="G240"/>
      <c r="H240"/>
    </row>
    <row r="241" spans="1:8" x14ac:dyDescent="0.25">
      <c r="A241"/>
      <c r="B241"/>
      <c r="C241"/>
      <c r="D241"/>
      <c r="E241"/>
      <c r="F241"/>
      <c r="G241"/>
      <c r="H241"/>
    </row>
    <row r="242" spans="1:8" x14ac:dyDescent="0.25">
      <c r="A242"/>
      <c r="B242"/>
      <c r="C242"/>
      <c r="D242"/>
      <c r="E242"/>
      <c r="F242"/>
      <c r="G242"/>
      <c r="H242"/>
    </row>
    <row r="243" spans="1:8" x14ac:dyDescent="0.25">
      <c r="A243"/>
      <c r="B243"/>
      <c r="C243"/>
      <c r="D243"/>
      <c r="E243"/>
      <c r="F243"/>
      <c r="G243"/>
      <c r="H243"/>
    </row>
    <row r="244" spans="1:8" x14ac:dyDescent="0.25">
      <c r="A244"/>
      <c r="B244"/>
      <c r="C244"/>
      <c r="D244"/>
      <c r="E244"/>
      <c r="F244"/>
      <c r="G244"/>
      <c r="H244"/>
    </row>
    <row r="245" spans="1:8" x14ac:dyDescent="0.25">
      <c r="A245"/>
      <c r="B245"/>
      <c r="C245"/>
      <c r="D245"/>
      <c r="E245"/>
      <c r="F245"/>
      <c r="G245"/>
      <c r="H245"/>
    </row>
    <row r="246" spans="1:8" x14ac:dyDescent="0.25">
      <c r="A246"/>
      <c r="B246"/>
      <c r="C246"/>
      <c r="D246"/>
      <c r="E246"/>
      <c r="F246"/>
      <c r="G246"/>
      <c r="H246"/>
    </row>
    <row r="247" spans="1:8" x14ac:dyDescent="0.25">
      <c r="A247"/>
      <c r="B247"/>
      <c r="C247"/>
      <c r="D247"/>
      <c r="E247"/>
      <c r="F247"/>
      <c r="G247"/>
      <c r="H247"/>
    </row>
    <row r="248" spans="1:8" x14ac:dyDescent="0.25">
      <c r="A248"/>
      <c r="B248"/>
      <c r="C248"/>
      <c r="D248"/>
      <c r="E248"/>
      <c r="F248"/>
      <c r="G248"/>
      <c r="H248"/>
    </row>
    <row r="249" spans="1:8" x14ac:dyDescent="0.25">
      <c r="A249"/>
      <c r="B249"/>
      <c r="C249"/>
      <c r="D249"/>
      <c r="E249"/>
      <c r="F249"/>
      <c r="G249"/>
      <c r="H249"/>
    </row>
    <row r="250" spans="1:8" x14ac:dyDescent="0.25">
      <c r="A250"/>
      <c r="B250"/>
      <c r="C250"/>
      <c r="D250"/>
      <c r="E250"/>
      <c r="F250"/>
      <c r="G250"/>
      <c r="H250"/>
    </row>
    <row r="251" spans="1:8" x14ac:dyDescent="0.25">
      <c r="A251"/>
      <c r="B251"/>
      <c r="C251"/>
      <c r="D251"/>
      <c r="E251"/>
      <c r="F251"/>
      <c r="G251"/>
      <c r="H251"/>
    </row>
    <row r="252" spans="1:8" x14ac:dyDescent="0.25">
      <c r="A252"/>
      <c r="B252"/>
      <c r="C252"/>
      <c r="D252"/>
      <c r="E252"/>
      <c r="F252"/>
      <c r="G252"/>
      <c r="H252"/>
    </row>
    <row r="253" spans="1:8" x14ac:dyDescent="0.25">
      <c r="A253"/>
      <c r="B253"/>
      <c r="C253"/>
      <c r="D253"/>
      <c r="E253"/>
      <c r="F253"/>
      <c r="G253"/>
      <c r="H253"/>
    </row>
    <row r="254" spans="1:8" x14ac:dyDescent="0.25">
      <c r="A254"/>
      <c r="B254"/>
      <c r="C254"/>
      <c r="D254"/>
      <c r="E254"/>
      <c r="F254"/>
      <c r="G254"/>
      <c r="H254"/>
    </row>
    <row r="255" spans="1:8" x14ac:dyDescent="0.25">
      <c r="A255"/>
      <c r="B255"/>
      <c r="C255"/>
      <c r="D255"/>
      <c r="E255"/>
      <c r="F255"/>
      <c r="G255"/>
      <c r="H255"/>
    </row>
    <row r="256" spans="1:8" x14ac:dyDescent="0.25">
      <c r="A256"/>
      <c r="B256"/>
      <c r="C256"/>
      <c r="D256"/>
      <c r="E256"/>
      <c r="F256"/>
      <c r="G256"/>
      <c r="H256"/>
    </row>
    <row r="257" spans="1:8" x14ac:dyDescent="0.25">
      <c r="A257"/>
      <c r="B257"/>
      <c r="C257"/>
      <c r="D257"/>
      <c r="E257"/>
      <c r="F257"/>
      <c r="G257"/>
      <c r="H257"/>
    </row>
    <row r="258" spans="1:8" x14ac:dyDescent="0.25">
      <c r="A258"/>
      <c r="B258"/>
      <c r="C258"/>
      <c r="D258"/>
      <c r="E258"/>
      <c r="F258"/>
      <c r="G258"/>
      <c r="H258"/>
    </row>
    <row r="259" spans="1:8" x14ac:dyDescent="0.25">
      <c r="A259"/>
      <c r="B259"/>
      <c r="C259"/>
      <c r="D259"/>
      <c r="E259"/>
      <c r="F259"/>
      <c r="G259"/>
      <c r="H259"/>
    </row>
    <row r="260" spans="1:8" x14ac:dyDescent="0.25">
      <c r="A260"/>
      <c r="B260"/>
      <c r="C260"/>
      <c r="D260"/>
      <c r="E260"/>
      <c r="F260"/>
      <c r="G260"/>
      <c r="H260"/>
    </row>
    <row r="261" spans="1:8" x14ac:dyDescent="0.25">
      <c r="A261"/>
      <c r="B261"/>
      <c r="C261"/>
      <c r="D261"/>
      <c r="E261"/>
      <c r="F261"/>
      <c r="G261"/>
      <c r="H261"/>
    </row>
    <row r="262" spans="1:8" x14ac:dyDescent="0.25">
      <c r="A262"/>
      <c r="B262"/>
      <c r="C262"/>
      <c r="D262"/>
      <c r="E262"/>
      <c r="F262"/>
      <c r="G262"/>
      <c r="H262"/>
    </row>
    <row r="263" spans="1:8" x14ac:dyDescent="0.25">
      <c r="A263"/>
      <c r="B263"/>
      <c r="C263"/>
      <c r="D263"/>
      <c r="E263"/>
      <c r="F263"/>
      <c r="G263"/>
      <c r="H263"/>
    </row>
    <row r="264" spans="1:8" x14ac:dyDescent="0.25">
      <c r="A264"/>
      <c r="B264"/>
      <c r="C264"/>
      <c r="D264"/>
      <c r="E264"/>
      <c r="F264"/>
      <c r="G264"/>
      <c r="H264"/>
    </row>
    <row r="265" spans="1:8" x14ac:dyDescent="0.25">
      <c r="A265"/>
      <c r="B265"/>
      <c r="C265"/>
      <c r="D265"/>
      <c r="E265"/>
      <c r="F265"/>
      <c r="G265"/>
      <c r="H265"/>
    </row>
    <row r="266" spans="1:8" x14ac:dyDescent="0.25">
      <c r="A266"/>
      <c r="B266"/>
      <c r="C266"/>
      <c r="D266"/>
      <c r="E266"/>
      <c r="F266"/>
      <c r="G266"/>
      <c r="H266"/>
    </row>
    <row r="267" spans="1:8" x14ac:dyDescent="0.25">
      <c r="A267"/>
      <c r="B267"/>
      <c r="C267"/>
      <c r="D267"/>
      <c r="E267"/>
      <c r="F267"/>
      <c r="G267"/>
      <c r="H267"/>
    </row>
    <row r="268" spans="1:8" x14ac:dyDescent="0.25">
      <c r="A268"/>
      <c r="B268"/>
      <c r="C268"/>
      <c r="D268"/>
      <c r="E268"/>
      <c r="F268"/>
      <c r="G268"/>
      <c r="H268"/>
    </row>
    <row r="269" spans="1:8" x14ac:dyDescent="0.25">
      <c r="A269"/>
      <c r="B269"/>
      <c r="C269"/>
      <c r="D269"/>
      <c r="E269"/>
      <c r="F269"/>
      <c r="G269"/>
      <c r="H269"/>
    </row>
    <row r="270" spans="1:8" x14ac:dyDescent="0.25">
      <c r="A270"/>
      <c r="B270"/>
      <c r="C270"/>
      <c r="D270"/>
      <c r="E270"/>
      <c r="F270"/>
      <c r="G270"/>
      <c r="H270"/>
    </row>
    <row r="271" spans="1:8" x14ac:dyDescent="0.25">
      <c r="A271"/>
      <c r="B271"/>
      <c r="C271"/>
      <c r="D271"/>
      <c r="E271"/>
      <c r="F271"/>
      <c r="G271"/>
      <c r="H271"/>
    </row>
    <row r="272" spans="1:8" x14ac:dyDescent="0.25">
      <c r="A272"/>
      <c r="B272"/>
      <c r="C272"/>
      <c r="D272"/>
      <c r="E272"/>
      <c r="F272"/>
      <c r="G272"/>
      <c r="H272"/>
    </row>
    <row r="273" spans="1:8" x14ac:dyDescent="0.25">
      <c r="A273"/>
      <c r="B273"/>
      <c r="C273"/>
      <c r="D273"/>
      <c r="E273"/>
      <c r="F273"/>
      <c r="G273"/>
      <c r="H273"/>
    </row>
    <row r="274" spans="1:8" x14ac:dyDescent="0.25">
      <c r="A274"/>
      <c r="B274"/>
      <c r="C274"/>
      <c r="D274"/>
      <c r="E274"/>
      <c r="F274"/>
      <c r="G274"/>
      <c r="H274"/>
    </row>
    <row r="275" spans="1:8" x14ac:dyDescent="0.25">
      <c r="A275"/>
      <c r="B275"/>
      <c r="C275"/>
      <c r="D275"/>
      <c r="E275"/>
      <c r="F275"/>
      <c r="G275"/>
      <c r="H275"/>
    </row>
    <row r="276" spans="1:8" x14ac:dyDescent="0.25">
      <c r="A276"/>
      <c r="B276"/>
      <c r="C276"/>
      <c r="D276"/>
      <c r="E276"/>
      <c r="F276"/>
      <c r="G276"/>
      <c r="H276"/>
    </row>
    <row r="277" spans="1:8" x14ac:dyDescent="0.25">
      <c r="A277"/>
      <c r="B277"/>
      <c r="C277"/>
      <c r="D277"/>
      <c r="E277"/>
      <c r="F277"/>
      <c r="G277"/>
      <c r="H277"/>
    </row>
    <row r="278" spans="1:8" x14ac:dyDescent="0.25">
      <c r="A278"/>
      <c r="B278"/>
      <c r="C278"/>
      <c r="D278"/>
      <c r="E278"/>
      <c r="F278"/>
      <c r="G278"/>
      <c r="H278"/>
    </row>
    <row r="279" spans="1:8" x14ac:dyDescent="0.25">
      <c r="A279"/>
      <c r="B279"/>
      <c r="C279"/>
      <c r="D279"/>
      <c r="E279"/>
      <c r="F279"/>
      <c r="G279"/>
      <c r="H279"/>
    </row>
    <row r="280" spans="1:8" x14ac:dyDescent="0.25">
      <c r="A280"/>
      <c r="B280"/>
      <c r="C280"/>
      <c r="D280"/>
      <c r="E280"/>
      <c r="F280"/>
      <c r="G280"/>
      <c r="H280"/>
    </row>
    <row r="281" spans="1:8" x14ac:dyDescent="0.25">
      <c r="A281"/>
      <c r="B281"/>
      <c r="C281"/>
      <c r="D281"/>
      <c r="E281"/>
      <c r="F281"/>
      <c r="G281"/>
      <c r="H281"/>
    </row>
    <row r="282" spans="1:8" x14ac:dyDescent="0.25">
      <c r="A282"/>
      <c r="B282"/>
      <c r="C282"/>
      <c r="D282"/>
      <c r="E282"/>
      <c r="F282"/>
      <c r="G282"/>
      <c r="H282"/>
    </row>
    <row r="283" spans="1:8" x14ac:dyDescent="0.25">
      <c r="A283"/>
      <c r="B283"/>
      <c r="C283"/>
      <c r="D283"/>
      <c r="E283"/>
      <c r="F283"/>
      <c r="G283"/>
      <c r="H283"/>
    </row>
    <row r="284" spans="1:8" x14ac:dyDescent="0.25">
      <c r="A284"/>
      <c r="B284"/>
      <c r="C284"/>
      <c r="D284"/>
      <c r="E284"/>
      <c r="F284"/>
      <c r="G284"/>
      <c r="H284"/>
    </row>
    <row r="285" spans="1:8" x14ac:dyDescent="0.25">
      <c r="A285"/>
      <c r="B285"/>
      <c r="C285"/>
      <c r="D285"/>
      <c r="E285"/>
      <c r="F285"/>
      <c r="G285"/>
      <c r="H285"/>
    </row>
    <row r="286" spans="1:8" x14ac:dyDescent="0.25">
      <c r="A286"/>
      <c r="B286"/>
      <c r="C286"/>
      <c r="D286"/>
      <c r="E286"/>
      <c r="F286"/>
      <c r="G286"/>
      <c r="H286"/>
    </row>
    <row r="287" spans="1:8" x14ac:dyDescent="0.25">
      <c r="A287"/>
      <c r="B287"/>
      <c r="C287"/>
      <c r="D287"/>
      <c r="E287"/>
      <c r="F287"/>
      <c r="G287"/>
      <c r="H287"/>
    </row>
    <row r="288" spans="1:8" x14ac:dyDescent="0.25">
      <c r="A288"/>
      <c r="B288"/>
      <c r="C288"/>
      <c r="D288"/>
      <c r="E288"/>
      <c r="F288"/>
      <c r="G288"/>
      <c r="H288"/>
    </row>
    <row r="289" spans="1:8" x14ac:dyDescent="0.25">
      <c r="A289"/>
      <c r="B289"/>
      <c r="C289"/>
      <c r="D289"/>
      <c r="E289"/>
      <c r="F289"/>
      <c r="G289"/>
      <c r="H289"/>
    </row>
    <row r="290" spans="1:8" x14ac:dyDescent="0.25">
      <c r="A290"/>
      <c r="B290"/>
      <c r="C290"/>
      <c r="D290"/>
      <c r="E290"/>
      <c r="F290"/>
      <c r="G290"/>
      <c r="H290"/>
    </row>
    <row r="291" spans="1:8" x14ac:dyDescent="0.25">
      <c r="A291"/>
      <c r="B291"/>
      <c r="C291"/>
      <c r="D291"/>
      <c r="E291"/>
      <c r="F291"/>
      <c r="G291"/>
      <c r="H291"/>
    </row>
    <row r="292" spans="1:8" x14ac:dyDescent="0.25">
      <c r="A292"/>
      <c r="B292"/>
      <c r="C292"/>
      <c r="D292"/>
      <c r="E292"/>
      <c r="F292"/>
      <c r="G292"/>
      <c r="H292"/>
    </row>
    <row r="293" spans="1:8" x14ac:dyDescent="0.25">
      <c r="A293"/>
      <c r="B293"/>
      <c r="C293"/>
      <c r="D293"/>
      <c r="E293"/>
      <c r="F293"/>
      <c r="G293"/>
      <c r="H293"/>
    </row>
    <row r="294" spans="1:8" x14ac:dyDescent="0.25">
      <c r="A294"/>
      <c r="B294"/>
      <c r="C294"/>
      <c r="D294"/>
      <c r="E294"/>
      <c r="F294"/>
      <c r="G294"/>
      <c r="H294"/>
    </row>
    <row r="295" spans="1:8" x14ac:dyDescent="0.25">
      <c r="A295"/>
      <c r="B295"/>
      <c r="C295"/>
      <c r="D295"/>
      <c r="E295"/>
      <c r="F295"/>
      <c r="G295"/>
      <c r="H295"/>
    </row>
    <row r="296" spans="1:8" x14ac:dyDescent="0.25">
      <c r="A296"/>
      <c r="B296"/>
      <c r="C296"/>
      <c r="D296"/>
      <c r="E296"/>
      <c r="F296"/>
      <c r="G296"/>
      <c r="H296"/>
    </row>
    <row r="297" spans="1:8" x14ac:dyDescent="0.25">
      <c r="A297"/>
      <c r="B297"/>
      <c r="C297"/>
      <c r="D297"/>
      <c r="E297"/>
      <c r="F297"/>
      <c r="G297"/>
      <c r="H297"/>
    </row>
    <row r="298" spans="1:8" x14ac:dyDescent="0.25">
      <c r="A298"/>
      <c r="B298"/>
      <c r="C298"/>
      <c r="D298"/>
      <c r="E298"/>
      <c r="F298"/>
      <c r="G298"/>
      <c r="H298"/>
    </row>
    <row r="299" spans="1:8" x14ac:dyDescent="0.25">
      <c r="A299"/>
      <c r="B299"/>
      <c r="C299"/>
      <c r="D299"/>
      <c r="E299"/>
      <c r="F299"/>
      <c r="G299"/>
      <c r="H299"/>
    </row>
    <row r="300" spans="1:8" x14ac:dyDescent="0.25">
      <c r="A300"/>
      <c r="B300"/>
      <c r="C300"/>
      <c r="D300"/>
      <c r="E300"/>
      <c r="F300"/>
      <c r="G300"/>
      <c r="H300"/>
    </row>
    <row r="301" spans="1:8" x14ac:dyDescent="0.25">
      <c r="A301"/>
      <c r="B301"/>
      <c r="C301"/>
      <c r="D301"/>
      <c r="E301"/>
      <c r="F301"/>
      <c r="G301"/>
      <c r="H301"/>
    </row>
    <row r="302" spans="1:8" x14ac:dyDescent="0.25">
      <c r="A302"/>
      <c r="B302"/>
      <c r="C302"/>
      <c r="D302"/>
      <c r="E302"/>
      <c r="F302"/>
      <c r="G302"/>
      <c r="H302"/>
    </row>
    <row r="303" spans="1:8" x14ac:dyDescent="0.25">
      <c r="A303"/>
      <c r="B303"/>
      <c r="C303"/>
      <c r="D303"/>
      <c r="E303"/>
      <c r="F303"/>
      <c r="G303"/>
      <c r="H303"/>
    </row>
    <row r="304" spans="1:8" x14ac:dyDescent="0.25">
      <c r="A304"/>
      <c r="B304"/>
      <c r="C304"/>
      <c r="D304"/>
      <c r="E304"/>
      <c r="F304"/>
      <c r="G304"/>
      <c r="H304"/>
    </row>
    <row r="305" spans="1:8" x14ac:dyDescent="0.25">
      <c r="A305"/>
      <c r="B305"/>
      <c r="C305"/>
      <c r="D305"/>
      <c r="E305"/>
      <c r="F305"/>
      <c r="G305"/>
      <c r="H305"/>
    </row>
    <row r="306" spans="1:8" x14ac:dyDescent="0.25">
      <c r="A306"/>
      <c r="B306"/>
      <c r="C306"/>
      <c r="D306"/>
      <c r="E306"/>
      <c r="F306"/>
      <c r="G306"/>
      <c r="H306"/>
    </row>
    <row r="307" spans="1:8" x14ac:dyDescent="0.25">
      <c r="A307"/>
      <c r="B307"/>
      <c r="C307"/>
      <c r="D307"/>
      <c r="E307"/>
      <c r="F307"/>
      <c r="G307"/>
      <c r="H307"/>
    </row>
    <row r="308" spans="1:8" x14ac:dyDescent="0.25">
      <c r="A308"/>
      <c r="B308"/>
      <c r="C308"/>
      <c r="D308"/>
      <c r="E308"/>
      <c r="F308"/>
      <c r="G308"/>
      <c r="H308"/>
    </row>
    <row r="309" spans="1:8" x14ac:dyDescent="0.25">
      <c r="A309"/>
      <c r="B309"/>
      <c r="C309"/>
      <c r="D309"/>
      <c r="E309"/>
      <c r="F309"/>
      <c r="G309"/>
      <c r="H309"/>
    </row>
    <row r="310" spans="1:8" x14ac:dyDescent="0.25">
      <c r="A310"/>
      <c r="B310"/>
      <c r="C310"/>
      <c r="D310"/>
      <c r="E310"/>
      <c r="F310"/>
      <c r="G310"/>
      <c r="H310"/>
    </row>
    <row r="311" spans="1:8" x14ac:dyDescent="0.25">
      <c r="A311"/>
      <c r="B311"/>
      <c r="C311"/>
      <c r="D311"/>
      <c r="E311"/>
      <c r="F311"/>
      <c r="G311"/>
      <c r="H311"/>
    </row>
    <row r="312" spans="1:8" x14ac:dyDescent="0.25">
      <c r="A312"/>
      <c r="B312"/>
      <c r="C312"/>
      <c r="D312"/>
      <c r="E312"/>
      <c r="F312"/>
      <c r="G312"/>
      <c r="H312"/>
    </row>
    <row r="313" spans="1:8" x14ac:dyDescent="0.25">
      <c r="A313"/>
      <c r="B313"/>
      <c r="C313"/>
      <c r="D313"/>
      <c r="E313"/>
      <c r="F313"/>
      <c r="G313"/>
      <c r="H313"/>
    </row>
    <row r="314" spans="1:8" x14ac:dyDescent="0.25">
      <c r="A314"/>
      <c r="B314"/>
      <c r="C314"/>
      <c r="D314"/>
      <c r="E314"/>
      <c r="F314"/>
      <c r="G314"/>
      <c r="H314"/>
    </row>
    <row r="315" spans="1:8" x14ac:dyDescent="0.25">
      <c r="A315"/>
      <c r="B315"/>
      <c r="C315"/>
      <c r="D315"/>
      <c r="E315"/>
      <c r="F315"/>
      <c r="G315"/>
      <c r="H315"/>
    </row>
    <row r="316" spans="1:8" x14ac:dyDescent="0.25">
      <c r="A316"/>
      <c r="B316"/>
      <c r="C316"/>
      <c r="D316"/>
      <c r="E316"/>
      <c r="F316"/>
      <c r="G316"/>
      <c r="H316"/>
    </row>
    <row r="317" spans="1:8" x14ac:dyDescent="0.25">
      <c r="A317"/>
      <c r="B317"/>
      <c r="C317"/>
      <c r="D317"/>
      <c r="E317"/>
      <c r="F317"/>
      <c r="G317"/>
      <c r="H317"/>
    </row>
    <row r="318" spans="1:8" x14ac:dyDescent="0.25">
      <c r="A318"/>
      <c r="B318"/>
      <c r="C318"/>
      <c r="D318"/>
      <c r="E318"/>
      <c r="F318"/>
      <c r="G318"/>
      <c r="H318"/>
    </row>
    <row r="319" spans="1:8" x14ac:dyDescent="0.25">
      <c r="A319"/>
      <c r="B319"/>
      <c r="C319"/>
      <c r="D319"/>
      <c r="E319"/>
      <c r="F319"/>
      <c r="G319"/>
      <c r="H319"/>
    </row>
    <row r="320" spans="1:8" x14ac:dyDescent="0.25">
      <c r="A320"/>
      <c r="B320"/>
      <c r="C320"/>
      <c r="D320"/>
      <c r="E320"/>
      <c r="F320"/>
      <c r="G320"/>
      <c r="H320"/>
    </row>
    <row r="321" spans="1:8" x14ac:dyDescent="0.25">
      <c r="A321"/>
      <c r="B321"/>
      <c r="C321"/>
      <c r="D321"/>
      <c r="E321"/>
      <c r="F321"/>
      <c r="G321"/>
      <c r="H321"/>
    </row>
    <row r="322" spans="1:8" x14ac:dyDescent="0.25">
      <c r="A322"/>
      <c r="B322"/>
      <c r="C322"/>
      <c r="D322"/>
      <c r="E322"/>
      <c r="F322"/>
      <c r="G322"/>
      <c r="H322"/>
    </row>
    <row r="323" spans="1:8" x14ac:dyDescent="0.25">
      <c r="A323"/>
      <c r="B323"/>
      <c r="C323"/>
      <c r="D323"/>
      <c r="E323"/>
      <c r="F323"/>
      <c r="G323"/>
      <c r="H323"/>
    </row>
    <row r="324" spans="1:8" x14ac:dyDescent="0.25">
      <c r="A324"/>
      <c r="B324"/>
      <c r="C324"/>
      <c r="D324"/>
      <c r="E324"/>
      <c r="F324"/>
      <c r="G324"/>
      <c r="H324"/>
    </row>
    <row r="325" spans="1:8" x14ac:dyDescent="0.25">
      <c r="A325"/>
      <c r="B325"/>
      <c r="C325"/>
      <c r="D325"/>
      <c r="E325"/>
      <c r="F325"/>
      <c r="G325"/>
      <c r="H325"/>
    </row>
    <row r="326" spans="1:8" x14ac:dyDescent="0.25">
      <c r="A326"/>
      <c r="B326"/>
      <c r="C326"/>
      <c r="D326"/>
      <c r="E326"/>
      <c r="F326"/>
      <c r="G326"/>
      <c r="H326"/>
    </row>
    <row r="327" spans="1:8" x14ac:dyDescent="0.25">
      <c r="A327"/>
      <c r="B327"/>
      <c r="C327"/>
      <c r="D327"/>
      <c r="E327"/>
      <c r="F327"/>
      <c r="G327"/>
      <c r="H327"/>
    </row>
    <row r="328" spans="1:8" x14ac:dyDescent="0.25">
      <c r="A328"/>
      <c r="B328"/>
      <c r="C328"/>
      <c r="D328"/>
      <c r="E328"/>
      <c r="F328"/>
      <c r="G328"/>
      <c r="H328"/>
    </row>
    <row r="329" spans="1:8" x14ac:dyDescent="0.25">
      <c r="A329"/>
      <c r="B329"/>
      <c r="C329"/>
      <c r="D329"/>
      <c r="E329"/>
      <c r="F329"/>
      <c r="G329"/>
      <c r="H329"/>
    </row>
    <row r="330" spans="1:8" x14ac:dyDescent="0.25">
      <c r="A330"/>
      <c r="B330"/>
      <c r="C330"/>
      <c r="D330"/>
      <c r="E330"/>
      <c r="F330"/>
      <c r="G330"/>
      <c r="H330"/>
    </row>
    <row r="331" spans="1:8" x14ac:dyDescent="0.25">
      <c r="A331"/>
      <c r="B331"/>
      <c r="C331"/>
      <c r="D331"/>
      <c r="E331"/>
      <c r="F331"/>
      <c r="G331"/>
      <c r="H331"/>
    </row>
    <row r="332" spans="1:8" x14ac:dyDescent="0.25">
      <c r="A332"/>
      <c r="B332"/>
      <c r="C332"/>
      <c r="D332"/>
      <c r="E332"/>
      <c r="F332"/>
      <c r="G332"/>
      <c r="H332"/>
    </row>
    <row r="333" spans="1:8" x14ac:dyDescent="0.25">
      <c r="A333"/>
      <c r="B333"/>
      <c r="C333"/>
      <c r="D333"/>
      <c r="E333"/>
      <c r="F333"/>
      <c r="G333"/>
      <c r="H333"/>
    </row>
    <row r="334" spans="1:8" x14ac:dyDescent="0.25">
      <c r="A334"/>
      <c r="B334"/>
      <c r="C334"/>
      <c r="D334"/>
      <c r="E334"/>
      <c r="F334"/>
      <c r="G334"/>
      <c r="H334"/>
    </row>
    <row r="335" spans="1:8" x14ac:dyDescent="0.25">
      <c r="A335"/>
      <c r="B335"/>
      <c r="C335"/>
      <c r="D335"/>
      <c r="E335"/>
      <c r="F335"/>
      <c r="G335"/>
      <c r="H335"/>
    </row>
    <row r="336" spans="1:8" x14ac:dyDescent="0.25">
      <c r="A336"/>
      <c r="B336"/>
      <c r="C336"/>
      <c r="D336"/>
      <c r="E336"/>
      <c r="F336"/>
      <c r="G336"/>
      <c r="H336"/>
    </row>
    <row r="337" spans="1:8" x14ac:dyDescent="0.25">
      <c r="A337"/>
      <c r="B337"/>
      <c r="C337"/>
      <c r="D337"/>
      <c r="E337"/>
      <c r="F337"/>
      <c r="G337"/>
      <c r="H337"/>
    </row>
    <row r="338" spans="1:8" x14ac:dyDescent="0.25">
      <c r="A338"/>
      <c r="B338"/>
      <c r="C338"/>
      <c r="D338"/>
      <c r="E338"/>
      <c r="F338"/>
      <c r="G338"/>
      <c r="H338"/>
    </row>
    <row r="339" spans="1:8" x14ac:dyDescent="0.25">
      <c r="A339"/>
      <c r="B339"/>
      <c r="C339"/>
      <c r="D339"/>
      <c r="E339"/>
      <c r="F339"/>
    </row>
    <row r="340" spans="1:8" x14ac:dyDescent="0.25">
      <c r="A340"/>
      <c r="B340"/>
      <c r="C340"/>
      <c r="D340"/>
      <c r="E340"/>
      <c r="F340"/>
    </row>
    <row r="341" spans="1:8" x14ac:dyDescent="0.25">
      <c r="A341"/>
      <c r="B341"/>
      <c r="C341"/>
      <c r="D341"/>
      <c r="E341"/>
      <c r="F341"/>
    </row>
    <row r="342" spans="1:8" x14ac:dyDescent="0.25">
      <c r="A342"/>
      <c r="B342"/>
      <c r="C342"/>
      <c r="D342"/>
      <c r="E342"/>
      <c r="F342"/>
    </row>
    <row r="343" spans="1:8" x14ac:dyDescent="0.25">
      <c r="A343"/>
      <c r="B343"/>
      <c r="C343"/>
      <c r="D343"/>
      <c r="E343"/>
      <c r="F343"/>
    </row>
    <row r="344" spans="1:8" x14ac:dyDescent="0.25">
      <c r="A344"/>
      <c r="B344"/>
      <c r="C344"/>
      <c r="D344"/>
      <c r="E344"/>
      <c r="F344"/>
    </row>
    <row r="345" spans="1:8" x14ac:dyDescent="0.25">
      <c r="A345"/>
      <c r="B345"/>
      <c r="C345"/>
      <c r="D345"/>
      <c r="E345"/>
      <c r="F345"/>
    </row>
    <row r="346" spans="1:8" x14ac:dyDescent="0.25">
      <c r="A346"/>
      <c r="B346"/>
      <c r="C346"/>
      <c r="D346"/>
      <c r="E346"/>
      <c r="F346"/>
    </row>
    <row r="347" spans="1:8" x14ac:dyDescent="0.25">
      <c r="A347"/>
      <c r="B347"/>
      <c r="C347"/>
      <c r="D347"/>
      <c r="E347"/>
      <c r="F347"/>
    </row>
    <row r="348" spans="1:8" x14ac:dyDescent="0.25">
      <c r="A348"/>
      <c r="B348"/>
      <c r="C348"/>
      <c r="D348"/>
      <c r="E348"/>
      <c r="F348"/>
    </row>
    <row r="349" spans="1:8" x14ac:dyDescent="0.25">
      <c r="A349"/>
      <c r="B349"/>
      <c r="C349"/>
      <c r="D349"/>
      <c r="E349"/>
      <c r="F349"/>
    </row>
    <row r="350" spans="1:8" x14ac:dyDescent="0.25">
      <c r="A350"/>
      <c r="B350"/>
      <c r="C350"/>
      <c r="D350"/>
      <c r="E350"/>
      <c r="F350"/>
    </row>
    <row r="351" spans="1:8" x14ac:dyDescent="0.25">
      <c r="A351"/>
      <c r="B351"/>
      <c r="C351"/>
      <c r="D351"/>
      <c r="E351"/>
      <c r="F351"/>
    </row>
    <row r="352" spans="1:8" x14ac:dyDescent="0.25">
      <c r="A352"/>
      <c r="B352"/>
      <c r="C352"/>
      <c r="D352"/>
      <c r="E352"/>
      <c r="F352"/>
    </row>
    <row r="353" spans="1:6" x14ac:dyDescent="0.25">
      <c r="A353"/>
      <c r="B353"/>
      <c r="C353"/>
      <c r="D353"/>
      <c r="E353"/>
      <c r="F353"/>
    </row>
    <row r="354" spans="1:6" x14ac:dyDescent="0.25">
      <c r="A354"/>
      <c r="B354"/>
      <c r="C354"/>
      <c r="D354"/>
      <c r="E354"/>
      <c r="F354"/>
    </row>
    <row r="355" spans="1:6" x14ac:dyDescent="0.25">
      <c r="A355"/>
      <c r="B355"/>
      <c r="C355"/>
      <c r="D355"/>
      <c r="E355"/>
      <c r="F355"/>
    </row>
    <row r="356" spans="1:6" x14ac:dyDescent="0.25">
      <c r="A356"/>
      <c r="B356"/>
      <c r="C356"/>
      <c r="D356"/>
      <c r="E356"/>
      <c r="F356"/>
    </row>
    <row r="357" spans="1:6" x14ac:dyDescent="0.25">
      <c r="A357"/>
      <c r="B357"/>
      <c r="C357"/>
      <c r="D357"/>
      <c r="E357"/>
      <c r="F357"/>
    </row>
    <row r="358" spans="1:6" x14ac:dyDescent="0.25">
      <c r="A358"/>
      <c r="B358"/>
      <c r="C358"/>
      <c r="D358"/>
      <c r="E358"/>
      <c r="F358"/>
    </row>
    <row r="359" spans="1:6" x14ac:dyDescent="0.25">
      <c r="A359"/>
      <c r="B359"/>
      <c r="C359"/>
      <c r="D359"/>
      <c r="E359"/>
      <c r="F359"/>
    </row>
    <row r="360" spans="1:6" x14ac:dyDescent="0.25">
      <c r="A360"/>
      <c r="B360"/>
      <c r="C360"/>
      <c r="D360"/>
      <c r="E360"/>
      <c r="F360"/>
    </row>
    <row r="361" spans="1:6" x14ac:dyDescent="0.25">
      <c r="A361"/>
      <c r="B361"/>
      <c r="C361"/>
      <c r="D361"/>
      <c r="E361"/>
      <c r="F361"/>
    </row>
    <row r="362" spans="1:6" x14ac:dyDescent="0.25">
      <c r="A362"/>
      <c r="B362"/>
      <c r="C362"/>
      <c r="D362"/>
      <c r="E362"/>
      <c r="F362"/>
    </row>
    <row r="363" spans="1:6" x14ac:dyDescent="0.25">
      <c r="A363"/>
      <c r="B363"/>
      <c r="C363"/>
      <c r="D363"/>
      <c r="E363"/>
      <c r="F363"/>
    </row>
    <row r="364" spans="1:6" x14ac:dyDescent="0.25">
      <c r="A364"/>
      <c r="B364"/>
      <c r="C364"/>
      <c r="D364"/>
      <c r="E364"/>
      <c r="F364"/>
    </row>
    <row r="365" spans="1:6" x14ac:dyDescent="0.25">
      <c r="A365"/>
      <c r="B365"/>
      <c r="C365"/>
      <c r="D365"/>
      <c r="E365"/>
      <c r="F365"/>
    </row>
    <row r="366" spans="1:6" x14ac:dyDescent="0.25">
      <c r="A366"/>
      <c r="B366"/>
      <c r="C366"/>
      <c r="D366"/>
      <c r="E366"/>
      <c r="F366"/>
    </row>
    <row r="367" spans="1:6" x14ac:dyDescent="0.25">
      <c r="A367"/>
      <c r="B367"/>
      <c r="C367"/>
      <c r="D367"/>
      <c r="E367"/>
      <c r="F367"/>
    </row>
    <row r="368" spans="1:6" x14ac:dyDescent="0.25">
      <c r="A368"/>
      <c r="B368"/>
      <c r="C368"/>
      <c r="D368"/>
      <c r="E368"/>
      <c r="F368"/>
    </row>
    <row r="369" spans="1:6" x14ac:dyDescent="0.25">
      <c r="A369"/>
      <c r="B369"/>
      <c r="C369"/>
      <c r="D369"/>
      <c r="E369"/>
      <c r="F369"/>
    </row>
    <row r="370" spans="1:6" x14ac:dyDescent="0.25">
      <c r="A370"/>
      <c r="B370"/>
      <c r="C370"/>
      <c r="D370"/>
      <c r="E370"/>
      <c r="F370"/>
    </row>
    <row r="371" spans="1:6" x14ac:dyDescent="0.25">
      <c r="A371"/>
      <c r="B371"/>
      <c r="C371"/>
      <c r="D371"/>
      <c r="E371"/>
      <c r="F371"/>
    </row>
    <row r="372" spans="1:6" x14ac:dyDescent="0.25">
      <c r="A372"/>
      <c r="B372"/>
      <c r="C372"/>
      <c r="D372"/>
      <c r="E372"/>
      <c r="F372"/>
    </row>
    <row r="373" spans="1:6" x14ac:dyDescent="0.25">
      <c r="A373"/>
      <c r="B373"/>
      <c r="C373"/>
      <c r="D373"/>
      <c r="E373"/>
      <c r="F373"/>
    </row>
    <row r="374" spans="1:6" x14ac:dyDescent="0.25">
      <c r="A374"/>
      <c r="B374"/>
      <c r="C374"/>
      <c r="D374"/>
      <c r="E374"/>
      <c r="F374"/>
    </row>
    <row r="375" spans="1:6" x14ac:dyDescent="0.25">
      <c r="A375"/>
      <c r="B375"/>
      <c r="C375"/>
      <c r="D375"/>
      <c r="E375"/>
      <c r="F375"/>
    </row>
    <row r="376" spans="1:6" x14ac:dyDescent="0.25">
      <c r="A376"/>
      <c r="B376"/>
      <c r="C376"/>
      <c r="D376"/>
      <c r="E376"/>
      <c r="F376"/>
    </row>
    <row r="377" spans="1:6" x14ac:dyDescent="0.25">
      <c r="A377"/>
      <c r="B377"/>
      <c r="C377"/>
      <c r="D377"/>
      <c r="E377"/>
      <c r="F377"/>
    </row>
    <row r="378" spans="1:6" x14ac:dyDescent="0.25">
      <c r="A378"/>
      <c r="B378"/>
      <c r="C378"/>
      <c r="D378"/>
      <c r="E378"/>
      <c r="F378"/>
    </row>
    <row r="379" spans="1:6" x14ac:dyDescent="0.25">
      <c r="A379"/>
      <c r="B379"/>
      <c r="C379"/>
      <c r="D379"/>
      <c r="E379"/>
      <c r="F379"/>
    </row>
    <row r="380" spans="1:6" x14ac:dyDescent="0.25">
      <c r="A380"/>
      <c r="B380"/>
      <c r="C380"/>
      <c r="D380"/>
      <c r="E380"/>
      <c r="F380"/>
    </row>
    <row r="381" spans="1:6" x14ac:dyDescent="0.25">
      <c r="A381"/>
      <c r="B381"/>
      <c r="C381"/>
      <c r="D381"/>
      <c r="E381"/>
      <c r="F381"/>
    </row>
    <row r="382" spans="1:6" x14ac:dyDescent="0.25">
      <c r="A382"/>
      <c r="B382"/>
      <c r="C382"/>
      <c r="D382"/>
      <c r="E382"/>
      <c r="F382"/>
    </row>
    <row r="383" spans="1:6" x14ac:dyDescent="0.25">
      <c r="A383"/>
      <c r="B383"/>
      <c r="C383"/>
      <c r="D383"/>
      <c r="E383"/>
      <c r="F383"/>
    </row>
    <row r="384" spans="1:6" x14ac:dyDescent="0.25">
      <c r="A384"/>
      <c r="B384"/>
      <c r="C384"/>
      <c r="D384"/>
      <c r="E384"/>
      <c r="F384"/>
    </row>
    <row r="385" spans="1:6" x14ac:dyDescent="0.25">
      <c r="A385"/>
      <c r="B385"/>
      <c r="C385"/>
      <c r="D385"/>
      <c r="E385"/>
      <c r="F385"/>
    </row>
    <row r="386" spans="1:6" x14ac:dyDescent="0.25">
      <c r="A386"/>
      <c r="B386"/>
      <c r="C386"/>
      <c r="D386"/>
      <c r="E386"/>
      <c r="F386"/>
    </row>
    <row r="387" spans="1:6" x14ac:dyDescent="0.25">
      <c r="A387"/>
      <c r="B387"/>
      <c r="C387"/>
      <c r="D387"/>
      <c r="E387"/>
      <c r="F387"/>
    </row>
    <row r="388" spans="1:6" x14ac:dyDescent="0.25">
      <c r="A388"/>
      <c r="B388"/>
      <c r="C388"/>
      <c r="D388"/>
      <c r="E388"/>
      <c r="F388"/>
    </row>
    <row r="389" spans="1:6" x14ac:dyDescent="0.25">
      <c r="A389"/>
      <c r="B389"/>
      <c r="C389"/>
      <c r="D389"/>
      <c r="E389"/>
      <c r="F389"/>
    </row>
    <row r="390" spans="1:6" x14ac:dyDescent="0.25">
      <c r="A390"/>
      <c r="B390"/>
      <c r="C390"/>
      <c r="D390"/>
      <c r="E390"/>
      <c r="F390"/>
    </row>
    <row r="391" spans="1:6" x14ac:dyDescent="0.25">
      <c r="A391"/>
      <c r="B391"/>
      <c r="C391"/>
      <c r="D391"/>
      <c r="E391"/>
      <c r="F391"/>
    </row>
    <row r="392" spans="1:6" x14ac:dyDescent="0.25">
      <c r="A392"/>
      <c r="B392"/>
      <c r="C392"/>
      <c r="D392"/>
      <c r="E392"/>
      <c r="F392"/>
    </row>
    <row r="393" spans="1:6" x14ac:dyDescent="0.25">
      <c r="A393"/>
      <c r="B393"/>
      <c r="C393"/>
      <c r="D393"/>
      <c r="E393"/>
      <c r="F393"/>
    </row>
    <row r="394" spans="1:6" x14ac:dyDescent="0.25">
      <c r="A394"/>
      <c r="B394"/>
      <c r="C394"/>
      <c r="D394"/>
      <c r="E394"/>
      <c r="F394"/>
    </row>
    <row r="395" spans="1:6" x14ac:dyDescent="0.25">
      <c r="A395"/>
      <c r="B395"/>
      <c r="C395"/>
      <c r="D395"/>
      <c r="E395"/>
      <c r="F395"/>
    </row>
    <row r="396" spans="1:6" x14ac:dyDescent="0.25">
      <c r="A396"/>
      <c r="B396"/>
      <c r="C396"/>
      <c r="D396"/>
      <c r="E396"/>
      <c r="F396"/>
    </row>
    <row r="397" spans="1:6" x14ac:dyDescent="0.25">
      <c r="A397"/>
      <c r="B397"/>
      <c r="C397"/>
      <c r="D397"/>
      <c r="E397"/>
      <c r="F397"/>
    </row>
    <row r="398" spans="1:6" x14ac:dyDescent="0.25">
      <c r="A398"/>
      <c r="B398"/>
      <c r="C398"/>
      <c r="D398"/>
      <c r="E398"/>
      <c r="F398"/>
    </row>
    <row r="399" spans="1:6" x14ac:dyDescent="0.25">
      <c r="A399"/>
      <c r="B399"/>
      <c r="C399"/>
      <c r="D399"/>
      <c r="E399"/>
      <c r="F399"/>
    </row>
    <row r="400" spans="1:6" x14ac:dyDescent="0.25">
      <c r="A400"/>
      <c r="B400"/>
      <c r="C400"/>
      <c r="D400"/>
      <c r="E400"/>
      <c r="F400"/>
    </row>
    <row r="401" spans="1:6" x14ac:dyDescent="0.25">
      <c r="A401"/>
      <c r="B401"/>
      <c r="C401"/>
      <c r="D401"/>
      <c r="E401"/>
      <c r="F401"/>
    </row>
    <row r="402" spans="1:6" x14ac:dyDescent="0.25">
      <c r="A402"/>
      <c r="B402"/>
      <c r="C402"/>
      <c r="D402"/>
      <c r="E402"/>
      <c r="F402"/>
    </row>
    <row r="403" spans="1:6" x14ac:dyDescent="0.25">
      <c r="A403"/>
      <c r="B403"/>
      <c r="C403"/>
      <c r="D403"/>
      <c r="E403"/>
      <c r="F403"/>
    </row>
    <row r="404" spans="1:6" x14ac:dyDescent="0.25">
      <c r="A404"/>
      <c r="B404"/>
      <c r="C404"/>
      <c r="D404"/>
      <c r="E404"/>
      <c r="F404"/>
    </row>
    <row r="405" spans="1:6" x14ac:dyDescent="0.25">
      <c r="A405"/>
      <c r="B405"/>
      <c r="C405"/>
      <c r="D405"/>
      <c r="E405"/>
      <c r="F405"/>
    </row>
    <row r="406" spans="1:6" x14ac:dyDescent="0.25">
      <c r="A406"/>
      <c r="B406"/>
      <c r="C406"/>
      <c r="D406"/>
      <c r="E406"/>
      <c r="F406"/>
    </row>
    <row r="407" spans="1:6" x14ac:dyDescent="0.25">
      <c r="A407"/>
      <c r="B407"/>
      <c r="C407"/>
      <c r="D407"/>
      <c r="E407"/>
      <c r="F407"/>
    </row>
    <row r="408" spans="1:6" x14ac:dyDescent="0.25">
      <c r="A408"/>
      <c r="B408"/>
      <c r="C408"/>
      <c r="D408"/>
      <c r="E408"/>
      <c r="F408"/>
    </row>
    <row r="409" spans="1:6" x14ac:dyDescent="0.25">
      <c r="A409"/>
      <c r="B409"/>
      <c r="C409"/>
      <c r="D409"/>
      <c r="E409"/>
      <c r="F409"/>
    </row>
    <row r="410" spans="1:6" x14ac:dyDescent="0.25">
      <c r="A410"/>
      <c r="B410"/>
      <c r="C410"/>
      <c r="D410"/>
      <c r="E410"/>
      <c r="F410"/>
    </row>
    <row r="411" spans="1:6" x14ac:dyDescent="0.25">
      <c r="A411"/>
      <c r="B411"/>
      <c r="C411"/>
      <c r="D411"/>
      <c r="E411"/>
      <c r="F411"/>
    </row>
    <row r="412" spans="1:6" x14ac:dyDescent="0.25">
      <c r="A412"/>
      <c r="B412"/>
      <c r="C412"/>
      <c r="D412"/>
      <c r="E412"/>
      <c r="F412"/>
    </row>
    <row r="413" spans="1:6" x14ac:dyDescent="0.25">
      <c r="A413"/>
      <c r="B413"/>
      <c r="C413"/>
      <c r="D413"/>
      <c r="E413"/>
      <c r="F413"/>
    </row>
    <row r="414" spans="1:6" x14ac:dyDescent="0.25">
      <c r="A414"/>
      <c r="B414"/>
      <c r="C414"/>
      <c r="D414"/>
      <c r="E414"/>
      <c r="F414"/>
    </row>
    <row r="415" spans="1:6" x14ac:dyDescent="0.25">
      <c r="A415"/>
      <c r="B415"/>
      <c r="C415"/>
      <c r="D415"/>
      <c r="E415"/>
      <c r="F415"/>
    </row>
    <row r="416" spans="1:6" x14ac:dyDescent="0.25">
      <c r="A416"/>
      <c r="B416"/>
      <c r="C416"/>
      <c r="D416"/>
      <c r="E416"/>
      <c r="F416"/>
    </row>
    <row r="417" spans="1:6" x14ac:dyDescent="0.25">
      <c r="A417"/>
      <c r="B417"/>
      <c r="C417"/>
      <c r="D417"/>
      <c r="E417"/>
      <c r="F417"/>
    </row>
    <row r="418" spans="1:6" x14ac:dyDescent="0.25">
      <c r="A418"/>
      <c r="B418"/>
      <c r="C418"/>
      <c r="D418"/>
      <c r="E418"/>
      <c r="F418"/>
    </row>
    <row r="419" spans="1:6" x14ac:dyDescent="0.25">
      <c r="A419"/>
      <c r="B419"/>
      <c r="C419"/>
      <c r="D419"/>
      <c r="E419"/>
      <c r="F419"/>
    </row>
    <row r="420" spans="1:6" x14ac:dyDescent="0.25">
      <c r="A420"/>
      <c r="B420"/>
      <c r="C420"/>
      <c r="D420"/>
      <c r="E420"/>
      <c r="F420"/>
    </row>
    <row r="421" spans="1:6" x14ac:dyDescent="0.25">
      <c r="A421"/>
      <c r="B421"/>
      <c r="C421"/>
      <c r="D421"/>
      <c r="E421"/>
      <c r="F421"/>
    </row>
    <row r="422" spans="1:6" x14ac:dyDescent="0.25">
      <c r="A422"/>
      <c r="B422"/>
      <c r="C422"/>
      <c r="D422"/>
      <c r="E422"/>
      <c r="F422"/>
    </row>
    <row r="423" spans="1:6" x14ac:dyDescent="0.25">
      <c r="A423"/>
      <c r="B423"/>
      <c r="C423"/>
      <c r="D423"/>
      <c r="E423"/>
      <c r="F423"/>
    </row>
    <row r="424" spans="1:6" x14ac:dyDescent="0.25">
      <c r="A424"/>
      <c r="B424"/>
      <c r="C424"/>
      <c r="D424"/>
      <c r="E424"/>
      <c r="F424"/>
    </row>
    <row r="425" spans="1:6" x14ac:dyDescent="0.25">
      <c r="A425"/>
      <c r="B425"/>
      <c r="C425"/>
      <c r="D425"/>
      <c r="E425"/>
      <c r="F425"/>
    </row>
    <row r="426" spans="1:6" x14ac:dyDescent="0.25">
      <c r="A426"/>
      <c r="B426"/>
      <c r="C426"/>
      <c r="D426"/>
      <c r="E426"/>
      <c r="F426"/>
    </row>
    <row r="427" spans="1:6" x14ac:dyDescent="0.25">
      <c r="A427"/>
      <c r="B427"/>
      <c r="C427"/>
      <c r="D427"/>
      <c r="E427"/>
      <c r="F427"/>
    </row>
    <row r="428" spans="1:6" x14ac:dyDescent="0.25">
      <c r="A428"/>
      <c r="B428"/>
      <c r="C428"/>
      <c r="D428"/>
      <c r="E428"/>
      <c r="F428"/>
    </row>
    <row r="429" spans="1:6" x14ac:dyDescent="0.25">
      <c r="A429"/>
      <c r="B429"/>
      <c r="C429"/>
      <c r="D429"/>
      <c r="E429"/>
      <c r="F429"/>
    </row>
    <row r="430" spans="1:6" x14ac:dyDescent="0.25">
      <c r="A430"/>
      <c r="B430"/>
      <c r="C430"/>
      <c r="D430"/>
      <c r="E430"/>
      <c r="F430"/>
    </row>
    <row r="431" spans="1:6" x14ac:dyDescent="0.25">
      <c r="A431"/>
      <c r="B431"/>
      <c r="C431"/>
      <c r="D431"/>
      <c r="E431"/>
      <c r="F431"/>
    </row>
    <row r="432" spans="1:6" x14ac:dyDescent="0.25">
      <c r="A432"/>
      <c r="B432"/>
      <c r="C432"/>
      <c r="D432"/>
      <c r="E432"/>
      <c r="F432"/>
    </row>
    <row r="433" spans="1:6" x14ac:dyDescent="0.25">
      <c r="A433"/>
      <c r="B433"/>
      <c r="C433"/>
      <c r="D433"/>
      <c r="E433"/>
      <c r="F433"/>
    </row>
    <row r="434" spans="1:6" x14ac:dyDescent="0.25">
      <c r="A434"/>
      <c r="B434"/>
      <c r="C434"/>
      <c r="D434"/>
      <c r="E434"/>
      <c r="F434"/>
    </row>
    <row r="435" spans="1:6" x14ac:dyDescent="0.25">
      <c r="A435"/>
      <c r="B435"/>
      <c r="C435"/>
      <c r="D435"/>
      <c r="E435"/>
      <c r="F435"/>
    </row>
    <row r="436" spans="1:6" x14ac:dyDescent="0.25">
      <c r="A436"/>
      <c r="B436"/>
      <c r="C436"/>
      <c r="D436"/>
      <c r="E436"/>
      <c r="F436"/>
    </row>
    <row r="437" spans="1:6" x14ac:dyDescent="0.25">
      <c r="A437"/>
      <c r="B437"/>
      <c r="C437"/>
      <c r="D437"/>
      <c r="E437"/>
      <c r="F437"/>
    </row>
    <row r="438" spans="1:6" x14ac:dyDescent="0.25">
      <c r="A438"/>
      <c r="B438"/>
      <c r="C438"/>
      <c r="D438"/>
      <c r="E438"/>
      <c r="F438"/>
    </row>
    <row r="439" spans="1:6" x14ac:dyDescent="0.25">
      <c r="A439"/>
      <c r="B439"/>
      <c r="C439"/>
      <c r="D439"/>
      <c r="E439"/>
      <c r="F439"/>
    </row>
    <row r="440" spans="1:6" x14ac:dyDescent="0.25">
      <c r="A440"/>
      <c r="B440"/>
      <c r="C440"/>
      <c r="D440"/>
      <c r="E440"/>
      <c r="F440"/>
    </row>
    <row r="441" spans="1:6" x14ac:dyDescent="0.25">
      <c r="A441"/>
      <c r="B441"/>
      <c r="C441"/>
      <c r="D441"/>
      <c r="E441"/>
      <c r="F441"/>
    </row>
    <row r="442" spans="1:6" x14ac:dyDescent="0.25">
      <c r="A442"/>
      <c r="B442"/>
      <c r="C442"/>
      <c r="D442"/>
      <c r="E442"/>
      <c r="F442"/>
    </row>
    <row r="443" spans="1:6" x14ac:dyDescent="0.25">
      <c r="A443"/>
      <c r="B443"/>
      <c r="C443"/>
      <c r="D443"/>
      <c r="E443"/>
      <c r="F443"/>
    </row>
    <row r="444" spans="1:6" x14ac:dyDescent="0.25">
      <c r="A444"/>
      <c r="B444"/>
      <c r="C444"/>
      <c r="D444"/>
      <c r="E444"/>
      <c r="F444"/>
    </row>
    <row r="445" spans="1:6" x14ac:dyDescent="0.25">
      <c r="A445"/>
      <c r="B445"/>
      <c r="C445"/>
      <c r="D445"/>
      <c r="E445"/>
      <c r="F445"/>
    </row>
    <row r="446" spans="1:6" x14ac:dyDescent="0.25">
      <c r="A446"/>
      <c r="B446"/>
      <c r="C446"/>
      <c r="D446"/>
      <c r="E446"/>
      <c r="F446"/>
    </row>
    <row r="447" spans="1:6" x14ac:dyDescent="0.25">
      <c r="A447"/>
      <c r="B447"/>
      <c r="C447"/>
      <c r="D447"/>
      <c r="E447"/>
      <c r="F447"/>
    </row>
    <row r="448" spans="1:6" x14ac:dyDescent="0.25">
      <c r="A448"/>
      <c r="B448"/>
      <c r="C448"/>
      <c r="D448"/>
      <c r="E448"/>
      <c r="F448"/>
    </row>
    <row r="449" spans="1:6" x14ac:dyDescent="0.25">
      <c r="A449"/>
      <c r="B449"/>
      <c r="C449"/>
      <c r="D449"/>
      <c r="E449"/>
      <c r="F449"/>
    </row>
    <row r="450" spans="1:6" x14ac:dyDescent="0.25">
      <c r="A450"/>
      <c r="B450"/>
      <c r="C450"/>
      <c r="D450"/>
      <c r="E450"/>
      <c r="F450"/>
    </row>
    <row r="451" spans="1:6" x14ac:dyDescent="0.25">
      <c r="A451"/>
      <c r="B451"/>
      <c r="C451"/>
      <c r="D451"/>
      <c r="E451"/>
      <c r="F451"/>
    </row>
    <row r="452" spans="1:6" x14ac:dyDescent="0.25">
      <c r="A452"/>
      <c r="B452"/>
      <c r="C452"/>
      <c r="D452"/>
      <c r="E452"/>
      <c r="F452"/>
    </row>
    <row r="453" spans="1:6" x14ac:dyDescent="0.25">
      <c r="A453"/>
      <c r="B453"/>
      <c r="C453"/>
      <c r="D453"/>
      <c r="E453"/>
      <c r="F453"/>
    </row>
    <row r="454" spans="1:6" x14ac:dyDescent="0.25">
      <c r="A454"/>
      <c r="B454"/>
      <c r="C454"/>
      <c r="D454"/>
      <c r="E454"/>
      <c r="F454"/>
    </row>
    <row r="455" spans="1:6" x14ac:dyDescent="0.25">
      <c r="A455"/>
      <c r="B455"/>
      <c r="C455"/>
      <c r="D455"/>
      <c r="E455"/>
      <c r="F455"/>
    </row>
    <row r="456" spans="1:6" x14ac:dyDescent="0.25">
      <c r="A456"/>
      <c r="B456"/>
      <c r="C456"/>
      <c r="D456"/>
      <c r="E456"/>
      <c r="F456"/>
    </row>
    <row r="457" spans="1:6" x14ac:dyDescent="0.25">
      <c r="A457"/>
      <c r="B457"/>
      <c r="C457"/>
      <c r="D457"/>
      <c r="E457"/>
      <c r="F457"/>
    </row>
    <row r="458" spans="1:6" x14ac:dyDescent="0.25">
      <c r="A458"/>
      <c r="B458"/>
      <c r="C458"/>
      <c r="D458"/>
      <c r="E458"/>
      <c r="F458"/>
    </row>
    <row r="459" spans="1:6" x14ac:dyDescent="0.25">
      <c r="A459"/>
      <c r="B459"/>
      <c r="C459"/>
      <c r="D459"/>
      <c r="E459"/>
      <c r="F459"/>
    </row>
    <row r="460" spans="1:6" x14ac:dyDescent="0.25">
      <c r="A460"/>
      <c r="B460"/>
      <c r="C460"/>
      <c r="D460"/>
      <c r="E460"/>
      <c r="F460"/>
    </row>
    <row r="461" spans="1:6" x14ac:dyDescent="0.25">
      <c r="A461"/>
      <c r="B461"/>
      <c r="C461"/>
      <c r="D461"/>
      <c r="E461"/>
      <c r="F461"/>
    </row>
    <row r="462" spans="1:6" x14ac:dyDescent="0.25">
      <c r="A462"/>
      <c r="B462"/>
      <c r="C462"/>
      <c r="D462"/>
      <c r="E462"/>
      <c r="F462"/>
    </row>
    <row r="463" spans="1:6" x14ac:dyDescent="0.25">
      <c r="A463"/>
      <c r="B463"/>
      <c r="C463"/>
      <c r="D463"/>
      <c r="E463"/>
      <c r="F463"/>
    </row>
    <row r="464" spans="1:6" x14ac:dyDescent="0.25">
      <c r="A464"/>
      <c r="B464"/>
      <c r="C464"/>
      <c r="D464"/>
      <c r="E464"/>
      <c r="F464"/>
    </row>
    <row r="465" spans="1:6" x14ac:dyDescent="0.25">
      <c r="A465"/>
      <c r="B465"/>
      <c r="C465"/>
      <c r="D465"/>
      <c r="E465"/>
      <c r="F465"/>
    </row>
    <row r="466" spans="1:6" x14ac:dyDescent="0.25">
      <c r="A466"/>
      <c r="B466"/>
      <c r="C466"/>
      <c r="D466"/>
      <c r="E466"/>
      <c r="F466"/>
    </row>
    <row r="467" spans="1:6" x14ac:dyDescent="0.25">
      <c r="A467"/>
      <c r="B467"/>
      <c r="C467"/>
      <c r="D467"/>
      <c r="E467"/>
      <c r="F467"/>
    </row>
    <row r="468" spans="1:6" x14ac:dyDescent="0.25">
      <c r="A468"/>
      <c r="B468"/>
      <c r="C468"/>
      <c r="D468"/>
      <c r="E468"/>
      <c r="F468"/>
    </row>
    <row r="469" spans="1:6" x14ac:dyDescent="0.25">
      <c r="A469"/>
      <c r="B469"/>
      <c r="C469"/>
      <c r="D469"/>
      <c r="E469"/>
      <c r="F469"/>
    </row>
    <row r="470" spans="1:6" x14ac:dyDescent="0.25">
      <c r="A470"/>
      <c r="B470"/>
      <c r="C470"/>
      <c r="D470"/>
      <c r="E470"/>
      <c r="F470"/>
    </row>
    <row r="471" spans="1:6" x14ac:dyDescent="0.25">
      <c r="A471"/>
      <c r="B471"/>
      <c r="C471"/>
      <c r="D471"/>
      <c r="E471"/>
      <c r="F471"/>
    </row>
    <row r="472" spans="1:6" x14ac:dyDescent="0.25">
      <c r="A472"/>
      <c r="B472"/>
      <c r="C472"/>
      <c r="D472"/>
      <c r="E472"/>
      <c r="F472"/>
    </row>
    <row r="473" spans="1:6" x14ac:dyDescent="0.25">
      <c r="A473"/>
      <c r="B473"/>
      <c r="C473"/>
      <c r="D473"/>
      <c r="E473"/>
      <c r="F473"/>
    </row>
    <row r="474" spans="1:6" x14ac:dyDescent="0.25">
      <c r="A474"/>
      <c r="B474"/>
      <c r="C474"/>
      <c r="D474"/>
      <c r="E474"/>
      <c r="F474"/>
    </row>
    <row r="475" spans="1:6" x14ac:dyDescent="0.25">
      <c r="A475"/>
      <c r="B475"/>
      <c r="C475"/>
      <c r="D475"/>
      <c r="E475"/>
      <c r="F475"/>
    </row>
    <row r="476" spans="1:6" x14ac:dyDescent="0.25">
      <c r="A476"/>
      <c r="B476"/>
      <c r="C476"/>
      <c r="D476"/>
      <c r="E476"/>
      <c r="F476"/>
    </row>
    <row r="477" spans="1:6" x14ac:dyDescent="0.25">
      <c r="A477"/>
      <c r="B477"/>
      <c r="C477"/>
      <c r="D477"/>
      <c r="E477"/>
      <c r="F477"/>
    </row>
    <row r="478" spans="1:6" x14ac:dyDescent="0.25">
      <c r="A478"/>
      <c r="B478"/>
      <c r="C478"/>
      <c r="D478"/>
      <c r="E478"/>
      <c r="F478"/>
    </row>
    <row r="479" spans="1:6" x14ac:dyDescent="0.25">
      <c r="A479"/>
      <c r="B479"/>
      <c r="C479"/>
      <c r="D479"/>
      <c r="E479"/>
      <c r="F479"/>
    </row>
    <row r="480" spans="1:6" x14ac:dyDescent="0.25">
      <c r="A480"/>
      <c r="B480"/>
      <c r="C480"/>
      <c r="D480"/>
      <c r="E480"/>
      <c r="F480"/>
    </row>
    <row r="481" spans="1:6" x14ac:dyDescent="0.25">
      <c r="A481"/>
      <c r="B481"/>
      <c r="C481"/>
      <c r="D481"/>
      <c r="E481"/>
      <c r="F481"/>
    </row>
    <row r="482" spans="1:6" x14ac:dyDescent="0.25">
      <c r="A482"/>
      <c r="B482"/>
      <c r="C482"/>
      <c r="D482"/>
      <c r="E482"/>
      <c r="F482"/>
    </row>
    <row r="483" spans="1:6" x14ac:dyDescent="0.25">
      <c r="A483"/>
      <c r="B483"/>
      <c r="C483"/>
      <c r="D483"/>
      <c r="E483"/>
      <c r="F483"/>
    </row>
    <row r="484" spans="1:6" x14ac:dyDescent="0.25">
      <c r="A484"/>
      <c r="B484"/>
      <c r="C484"/>
      <c r="D484"/>
      <c r="E484"/>
      <c r="F484"/>
    </row>
    <row r="485" spans="1:6" x14ac:dyDescent="0.25">
      <c r="A485"/>
      <c r="B485"/>
      <c r="C485"/>
      <c r="D485"/>
      <c r="E485"/>
      <c r="F485"/>
    </row>
    <row r="486" spans="1:6" x14ac:dyDescent="0.25">
      <c r="A486"/>
      <c r="B486"/>
      <c r="C486"/>
      <c r="D486"/>
      <c r="E486"/>
      <c r="F486"/>
    </row>
    <row r="487" spans="1:6" x14ac:dyDescent="0.25">
      <c r="A487"/>
      <c r="B487"/>
      <c r="C487"/>
      <c r="D487"/>
      <c r="E487"/>
      <c r="F487"/>
    </row>
    <row r="488" spans="1:6" x14ac:dyDescent="0.25">
      <c r="A488"/>
      <c r="B488"/>
      <c r="C488"/>
      <c r="D488"/>
      <c r="E488"/>
      <c r="F488"/>
    </row>
    <row r="489" spans="1:6" x14ac:dyDescent="0.25">
      <c r="A489"/>
      <c r="B489"/>
      <c r="C489"/>
      <c r="D489"/>
      <c r="E489"/>
      <c r="F489"/>
    </row>
    <row r="490" spans="1:6" x14ac:dyDescent="0.25">
      <c r="A490"/>
      <c r="B490"/>
      <c r="C490"/>
      <c r="D490"/>
      <c r="E490"/>
      <c r="F490"/>
    </row>
    <row r="491" spans="1:6" x14ac:dyDescent="0.25">
      <c r="A491"/>
      <c r="B491"/>
      <c r="C491"/>
      <c r="D491"/>
      <c r="E491"/>
      <c r="F491"/>
    </row>
    <row r="492" spans="1:6" x14ac:dyDescent="0.25">
      <c r="A492"/>
      <c r="B492"/>
      <c r="C492"/>
      <c r="D492"/>
      <c r="E492"/>
      <c r="F492"/>
    </row>
    <row r="493" spans="1:6" x14ac:dyDescent="0.25">
      <c r="A493"/>
      <c r="B493"/>
      <c r="C493"/>
      <c r="D493"/>
      <c r="E493"/>
      <c r="F493"/>
    </row>
    <row r="494" spans="1:6" x14ac:dyDescent="0.25">
      <c r="A494"/>
      <c r="B494"/>
      <c r="C494"/>
      <c r="D494"/>
      <c r="E494"/>
      <c r="F494"/>
    </row>
    <row r="495" spans="1:6" x14ac:dyDescent="0.25">
      <c r="A495"/>
      <c r="B495"/>
      <c r="C495"/>
      <c r="D495"/>
      <c r="E495"/>
      <c r="F495"/>
    </row>
    <row r="496" spans="1:6" x14ac:dyDescent="0.25">
      <c r="A496"/>
      <c r="B496"/>
      <c r="C496"/>
      <c r="D496"/>
      <c r="E496"/>
      <c r="F496"/>
    </row>
    <row r="497" spans="1:6" x14ac:dyDescent="0.25">
      <c r="A497"/>
      <c r="B497"/>
      <c r="C497"/>
      <c r="D497"/>
      <c r="E497"/>
      <c r="F497"/>
    </row>
    <row r="498" spans="1:6" x14ac:dyDescent="0.25">
      <c r="A498"/>
      <c r="B498"/>
      <c r="C498"/>
      <c r="D498"/>
      <c r="E498"/>
      <c r="F498"/>
    </row>
    <row r="499" spans="1:6" x14ac:dyDescent="0.25">
      <c r="A499"/>
      <c r="B499"/>
      <c r="C499"/>
      <c r="D499"/>
      <c r="E499"/>
      <c r="F499"/>
    </row>
    <row r="500" spans="1:6" x14ac:dyDescent="0.25">
      <c r="A500"/>
      <c r="B500"/>
      <c r="C500"/>
      <c r="D500"/>
      <c r="E500"/>
      <c r="F500"/>
    </row>
    <row r="501" spans="1:6" x14ac:dyDescent="0.25">
      <c r="A501"/>
      <c r="B501"/>
      <c r="C501"/>
      <c r="D501"/>
      <c r="E501"/>
      <c r="F501"/>
    </row>
    <row r="502" spans="1:6" x14ac:dyDescent="0.25">
      <c r="A502"/>
      <c r="B502"/>
      <c r="C502"/>
      <c r="D502"/>
      <c r="E502"/>
      <c r="F502"/>
    </row>
    <row r="503" spans="1:6" x14ac:dyDescent="0.25">
      <c r="A503"/>
      <c r="B503"/>
      <c r="C503"/>
      <c r="D503"/>
      <c r="E503"/>
      <c r="F503"/>
    </row>
    <row r="504" spans="1:6" x14ac:dyDescent="0.25">
      <c r="A504"/>
      <c r="B504"/>
      <c r="C504"/>
      <c r="D504"/>
      <c r="E504"/>
      <c r="F504"/>
    </row>
    <row r="505" spans="1:6" x14ac:dyDescent="0.25">
      <c r="A505"/>
      <c r="B505"/>
      <c r="C505"/>
      <c r="D505"/>
      <c r="E505"/>
      <c r="F505"/>
    </row>
    <row r="506" spans="1:6" x14ac:dyDescent="0.25">
      <c r="A506"/>
      <c r="B506"/>
      <c r="C506"/>
      <c r="D506"/>
      <c r="E506"/>
      <c r="F506"/>
    </row>
    <row r="507" spans="1:6" x14ac:dyDescent="0.25">
      <c r="A507"/>
      <c r="B507"/>
      <c r="C507"/>
      <c r="D507"/>
      <c r="E507"/>
      <c r="F507"/>
    </row>
    <row r="508" spans="1:6" x14ac:dyDescent="0.25">
      <c r="A508"/>
      <c r="B508"/>
      <c r="C508"/>
      <c r="D508"/>
      <c r="E508"/>
      <c r="F508"/>
    </row>
    <row r="509" spans="1:6" x14ac:dyDescent="0.25">
      <c r="A509"/>
      <c r="B509"/>
      <c r="C509"/>
      <c r="D509"/>
      <c r="E509"/>
      <c r="F509"/>
    </row>
    <row r="510" spans="1:6" x14ac:dyDescent="0.25">
      <c r="A510"/>
      <c r="B510"/>
      <c r="C510"/>
      <c r="D510"/>
      <c r="E510"/>
      <c r="F510"/>
    </row>
    <row r="511" spans="1:6" x14ac:dyDescent="0.25">
      <c r="A511"/>
      <c r="B511"/>
      <c r="C511"/>
      <c r="D511"/>
      <c r="E511"/>
      <c r="F511"/>
    </row>
    <row r="512" spans="1:6" x14ac:dyDescent="0.25">
      <c r="A512"/>
      <c r="B512"/>
      <c r="C512"/>
      <c r="D512"/>
      <c r="E512"/>
      <c r="F512"/>
    </row>
    <row r="513" spans="1:6" x14ac:dyDescent="0.25">
      <c r="A513"/>
      <c r="B513"/>
      <c r="C513"/>
      <c r="D513"/>
      <c r="E513"/>
      <c r="F513"/>
    </row>
    <row r="514" spans="1:6" x14ac:dyDescent="0.25">
      <c r="A514"/>
      <c r="B514"/>
      <c r="C514"/>
      <c r="D514"/>
      <c r="E514"/>
      <c r="F514"/>
    </row>
    <row r="515" spans="1:6" x14ac:dyDescent="0.25">
      <c r="A515"/>
      <c r="B515"/>
      <c r="C515"/>
      <c r="D515"/>
      <c r="E515"/>
      <c r="F515"/>
    </row>
    <row r="516" spans="1:6" x14ac:dyDescent="0.25">
      <c r="A516"/>
      <c r="B516"/>
      <c r="C516"/>
      <c r="D516"/>
      <c r="E516"/>
      <c r="F516"/>
    </row>
    <row r="517" spans="1:6" x14ac:dyDescent="0.25">
      <c r="A517"/>
      <c r="B517"/>
      <c r="C517"/>
      <c r="D517"/>
      <c r="E517"/>
      <c r="F517"/>
    </row>
    <row r="518" spans="1:6" x14ac:dyDescent="0.25">
      <c r="A518"/>
      <c r="B518"/>
      <c r="C518"/>
      <c r="D518"/>
      <c r="E518"/>
      <c r="F518"/>
    </row>
    <row r="519" spans="1:6" x14ac:dyDescent="0.25">
      <c r="A519"/>
      <c r="B519"/>
      <c r="C519"/>
      <c r="D519"/>
      <c r="E519"/>
      <c r="F519"/>
    </row>
    <row r="520" spans="1:6" x14ac:dyDescent="0.25">
      <c r="A520"/>
      <c r="B520"/>
      <c r="C520"/>
      <c r="D520"/>
      <c r="E520"/>
      <c r="F520"/>
    </row>
    <row r="521" spans="1:6" x14ac:dyDescent="0.25">
      <c r="A521"/>
      <c r="B521"/>
      <c r="C521"/>
      <c r="D521"/>
      <c r="E521"/>
      <c r="F521"/>
    </row>
    <row r="522" spans="1:6" x14ac:dyDescent="0.25">
      <c r="A522"/>
      <c r="B522"/>
      <c r="C522"/>
      <c r="D522"/>
      <c r="E522"/>
      <c r="F522"/>
    </row>
    <row r="523" spans="1:6" x14ac:dyDescent="0.25">
      <c r="A523"/>
      <c r="B523"/>
      <c r="C523"/>
      <c r="D523"/>
      <c r="E523"/>
      <c r="F523"/>
    </row>
    <row r="524" spans="1:6" x14ac:dyDescent="0.25">
      <c r="A524"/>
      <c r="B524"/>
      <c r="C524"/>
      <c r="D524"/>
      <c r="E524"/>
      <c r="F524"/>
    </row>
    <row r="525" spans="1:6" x14ac:dyDescent="0.25">
      <c r="A525"/>
      <c r="B525"/>
      <c r="C525"/>
      <c r="D525"/>
      <c r="E525"/>
      <c r="F525"/>
    </row>
    <row r="526" spans="1:6" x14ac:dyDescent="0.25">
      <c r="A526"/>
      <c r="B526"/>
      <c r="C526"/>
      <c r="D526"/>
      <c r="E526"/>
      <c r="F526"/>
    </row>
    <row r="527" spans="1:6" x14ac:dyDescent="0.25">
      <c r="A527"/>
      <c r="B527"/>
      <c r="C527"/>
      <c r="D527"/>
      <c r="E527"/>
      <c r="F527"/>
    </row>
    <row r="528" spans="1:6" x14ac:dyDescent="0.25">
      <c r="A528"/>
      <c r="B528"/>
      <c r="C528"/>
      <c r="D528"/>
      <c r="E528"/>
      <c r="F528"/>
    </row>
    <row r="529" spans="1:6" x14ac:dyDescent="0.25">
      <c r="A529"/>
      <c r="B529"/>
      <c r="C529"/>
      <c r="D529"/>
      <c r="E529"/>
      <c r="F529"/>
    </row>
    <row r="530" spans="1:6" x14ac:dyDescent="0.25">
      <c r="A530"/>
      <c r="B530"/>
      <c r="C530"/>
      <c r="D530"/>
      <c r="E530"/>
      <c r="F530"/>
    </row>
    <row r="531" spans="1:6" x14ac:dyDescent="0.25">
      <c r="A531"/>
      <c r="B531"/>
      <c r="C531"/>
      <c r="D531"/>
      <c r="E531"/>
      <c r="F531"/>
    </row>
    <row r="532" spans="1:6" x14ac:dyDescent="0.25">
      <c r="A532"/>
      <c r="B532"/>
      <c r="C532"/>
      <c r="D532"/>
      <c r="E532"/>
      <c r="F532"/>
    </row>
    <row r="533" spans="1:6" x14ac:dyDescent="0.25">
      <c r="A533"/>
      <c r="B533"/>
      <c r="C533"/>
      <c r="D533"/>
      <c r="E533"/>
      <c r="F533"/>
    </row>
    <row r="534" spans="1:6" x14ac:dyDescent="0.25">
      <c r="A534"/>
      <c r="B534"/>
      <c r="C534"/>
      <c r="D534"/>
      <c r="E534"/>
      <c r="F534"/>
    </row>
    <row r="535" spans="1:6" x14ac:dyDescent="0.25">
      <c r="A535"/>
      <c r="B535"/>
      <c r="C535"/>
      <c r="D535"/>
      <c r="E535"/>
      <c r="F535"/>
    </row>
    <row r="536" spans="1:6" x14ac:dyDescent="0.25">
      <c r="A536"/>
      <c r="B536"/>
      <c r="C536"/>
      <c r="D536"/>
      <c r="E536"/>
      <c r="F536"/>
    </row>
    <row r="537" spans="1:6" x14ac:dyDescent="0.25">
      <c r="A537"/>
      <c r="B537"/>
      <c r="C537"/>
      <c r="D537"/>
      <c r="E537"/>
      <c r="F537"/>
    </row>
    <row r="538" spans="1:6" x14ac:dyDescent="0.25">
      <c r="A538"/>
      <c r="B538"/>
      <c r="C538"/>
      <c r="D538"/>
      <c r="E538"/>
      <c r="F538"/>
    </row>
    <row r="539" spans="1:6" x14ac:dyDescent="0.25">
      <c r="A539"/>
      <c r="B539"/>
      <c r="C539"/>
      <c r="D539"/>
      <c r="E539"/>
      <c r="F539"/>
    </row>
    <row r="540" spans="1:6" x14ac:dyDescent="0.25">
      <c r="A540"/>
      <c r="B540"/>
      <c r="C540"/>
      <c r="D540"/>
      <c r="E540"/>
      <c r="F540"/>
    </row>
    <row r="541" spans="1:6" x14ac:dyDescent="0.25">
      <c r="A541"/>
      <c r="B541"/>
      <c r="C541"/>
      <c r="D541"/>
      <c r="E541"/>
      <c r="F541"/>
    </row>
    <row r="542" spans="1:6" x14ac:dyDescent="0.25">
      <c r="A542"/>
      <c r="B542"/>
      <c r="C542"/>
      <c r="D542"/>
      <c r="E542"/>
      <c r="F542"/>
    </row>
    <row r="543" spans="1:6" x14ac:dyDescent="0.25">
      <c r="A543"/>
      <c r="B543"/>
      <c r="C543"/>
      <c r="D543"/>
      <c r="E543"/>
      <c r="F543"/>
    </row>
    <row r="544" spans="1:6" x14ac:dyDescent="0.25">
      <c r="A544"/>
      <c r="B544"/>
      <c r="C544"/>
      <c r="D544"/>
      <c r="E544"/>
      <c r="F544"/>
    </row>
    <row r="545" spans="1:6" x14ac:dyDescent="0.25">
      <c r="A545"/>
      <c r="B545"/>
      <c r="C545"/>
      <c r="D545"/>
      <c r="E545"/>
      <c r="F545"/>
    </row>
    <row r="546" spans="1:6" x14ac:dyDescent="0.25">
      <c r="A546"/>
      <c r="B546"/>
      <c r="C546"/>
      <c r="D546"/>
      <c r="E546"/>
      <c r="F546"/>
    </row>
    <row r="547" spans="1:6" x14ac:dyDescent="0.25">
      <c r="A547"/>
      <c r="B547"/>
      <c r="C547"/>
      <c r="D547"/>
      <c r="E547"/>
      <c r="F547"/>
    </row>
    <row r="548" spans="1:6" x14ac:dyDescent="0.25">
      <c r="A548"/>
      <c r="B548"/>
      <c r="C548"/>
      <c r="D548"/>
      <c r="E548"/>
      <c r="F548"/>
    </row>
  </sheetData>
  <phoneticPr fontId="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P176"/>
  <sheetViews>
    <sheetView zoomScale="80" zoomScaleNormal="80" workbookViewId="0">
      <selection activeCell="N28" sqref="N28"/>
    </sheetView>
  </sheetViews>
  <sheetFormatPr defaultRowHeight="15.75" x14ac:dyDescent="0.25"/>
  <cols>
    <col min="1" max="1" width="31.5546875" style="3" customWidth="1"/>
    <col min="2" max="2" width="15.44140625" style="3" customWidth="1"/>
    <col min="3" max="7" width="10.6640625" style="3" customWidth="1"/>
    <col min="8" max="8" width="10.6640625" style="3" bestFit="1" customWidth="1"/>
    <col min="9" max="9" width="11.109375" style="3" customWidth="1"/>
    <col min="10" max="10" width="9.88671875" style="3" customWidth="1"/>
    <col min="11" max="11" width="12.33203125" style="3" bestFit="1" customWidth="1"/>
    <col min="12" max="12" width="21.33203125" style="3" customWidth="1"/>
    <col min="13" max="13" width="18.21875" style="3" customWidth="1"/>
    <col min="14" max="14" width="14.21875" style="3" customWidth="1"/>
    <col min="15" max="15" width="13.21875" style="3" bestFit="1" customWidth="1"/>
    <col min="16" max="16" width="12.33203125" style="3" customWidth="1"/>
    <col min="17" max="17" width="21.33203125" style="3" customWidth="1"/>
    <col min="18" max="21" width="12.33203125" style="3" bestFit="1" customWidth="1"/>
    <col min="22" max="22" width="21.33203125" style="3" bestFit="1" customWidth="1"/>
    <col min="23" max="25" width="12.33203125" style="3" customWidth="1"/>
    <col min="26" max="26" width="12.33203125" style="3" bestFit="1" customWidth="1"/>
    <col min="27" max="27" width="21.33203125" style="3" bestFit="1" customWidth="1"/>
    <col min="28" max="29" width="12.33203125" style="3" bestFit="1" customWidth="1"/>
    <col min="30" max="31" width="12.33203125" style="3" customWidth="1"/>
    <col min="32" max="32" width="21.33203125" style="3" bestFit="1" customWidth="1"/>
    <col min="33" max="33" width="12.33203125" style="3" customWidth="1"/>
    <col min="34" max="36" width="12.33203125" style="3" bestFit="1" customWidth="1"/>
    <col min="37" max="37" width="26.109375" style="3" bestFit="1" customWidth="1"/>
    <col min="38" max="41" width="17.21875" style="3" bestFit="1" customWidth="1"/>
    <col min="42" max="16384" width="8.88671875" style="3"/>
  </cols>
  <sheetData>
    <row r="1" spans="1:16" x14ac:dyDescent="0.25">
      <c r="A1" s="256" t="s">
        <v>163</v>
      </c>
      <c r="B1" s="257" t="s">
        <v>192</v>
      </c>
    </row>
    <row r="2" spans="1:16" x14ac:dyDescent="0.25">
      <c r="A2" s="256" t="s">
        <v>159</v>
      </c>
      <c r="B2" s="257" t="s">
        <v>151</v>
      </c>
    </row>
    <row r="3" spans="1:16" x14ac:dyDescent="0.25">
      <c r="A3" s="256" t="s">
        <v>11</v>
      </c>
      <c r="B3" s="257" t="s">
        <v>151</v>
      </c>
      <c r="C3"/>
      <c r="D3"/>
      <c r="E3"/>
      <c r="F3"/>
    </row>
    <row r="4" spans="1:16" x14ac:dyDescent="0.25">
      <c r="A4" s="256" t="s">
        <v>142</v>
      </c>
      <c r="B4" s="257" t="s">
        <v>151</v>
      </c>
      <c r="C4"/>
      <c r="D4"/>
      <c r="E4"/>
      <c r="F4"/>
    </row>
    <row r="5" spans="1:16" x14ac:dyDescent="0.25">
      <c r="A5" s="256" t="s">
        <v>25</v>
      </c>
      <c r="B5" s="257" t="s">
        <v>192</v>
      </c>
      <c r="C5"/>
      <c r="D5"/>
      <c r="E5"/>
      <c r="F5"/>
    </row>
    <row r="6" spans="1:16" x14ac:dyDescent="0.25">
      <c r="A6"/>
      <c r="B6"/>
      <c r="C6"/>
      <c r="D6"/>
      <c r="E6"/>
      <c r="F6"/>
      <c r="G6"/>
      <c r="H6"/>
      <c r="I6"/>
      <c r="J6"/>
    </row>
    <row r="7" spans="1:16" x14ac:dyDescent="0.25">
      <c r="A7" s="257"/>
      <c r="B7" s="256" t="s">
        <v>153</v>
      </c>
      <c r="C7" s="257"/>
      <c r="D7" s="257"/>
      <c r="E7" s="257"/>
      <c r="F7" s="257"/>
      <c r="G7" s="257"/>
      <c r="H7"/>
      <c r="I7"/>
      <c r="J7"/>
      <c r="L7" s="253"/>
      <c r="M7" s="253"/>
      <c r="N7" s="253"/>
    </row>
    <row r="8" spans="1:16" x14ac:dyDescent="0.25">
      <c r="A8" s="256" t="s">
        <v>150</v>
      </c>
      <c r="B8" s="260" t="s">
        <v>253</v>
      </c>
      <c r="C8" s="257" t="s">
        <v>552</v>
      </c>
      <c r="D8" s="257" t="s">
        <v>314</v>
      </c>
      <c r="E8" s="257" t="s">
        <v>315</v>
      </c>
      <c r="F8" s="257" t="s">
        <v>316</v>
      </c>
      <c r="G8" s="257" t="s">
        <v>317</v>
      </c>
      <c r="H8"/>
      <c r="I8"/>
      <c r="J8"/>
      <c r="L8" s="245"/>
      <c r="M8" s="246"/>
      <c r="N8" s="261"/>
      <c r="O8" s="255"/>
      <c r="P8" s="246"/>
    </row>
    <row r="9" spans="1:16" x14ac:dyDescent="0.25">
      <c r="A9" s="258" t="s">
        <v>161</v>
      </c>
      <c r="B9" s="259">
        <v>19808966.909999996</v>
      </c>
      <c r="C9" s="259">
        <v>21882942.540000003</v>
      </c>
      <c r="D9" s="259">
        <v>27000459.068629347</v>
      </c>
      <c r="E9" s="259">
        <v>27334816.534295261</v>
      </c>
      <c r="F9" s="259">
        <v>27386987.151919872</v>
      </c>
      <c r="G9" s="259">
        <v>23018895.459303569</v>
      </c>
      <c r="H9"/>
      <c r="I9" s="293"/>
      <c r="J9"/>
      <c r="K9" s="212"/>
      <c r="L9" s="212"/>
    </row>
    <row r="10" spans="1:16" x14ac:dyDescent="0.25">
      <c r="A10" s="258" t="s">
        <v>223</v>
      </c>
      <c r="B10" s="259">
        <v>20045196.479999997</v>
      </c>
      <c r="C10" s="259">
        <v>21882942.540000003</v>
      </c>
      <c r="D10" s="259">
        <v>4603374.6655965755</v>
      </c>
      <c r="E10" s="259">
        <v>1489173.5123039964</v>
      </c>
      <c r="F10" s="259">
        <v>1022211.0097992707</v>
      </c>
      <c r="G10" s="259">
        <v>689092.36250596389</v>
      </c>
      <c r="H10"/>
      <c r="I10" s="293"/>
      <c r="J10"/>
    </row>
    <row r="11" spans="1:16" x14ac:dyDescent="0.25">
      <c r="A11"/>
      <c r="B11"/>
      <c r="C11"/>
      <c r="D11"/>
      <c r="E11"/>
      <c r="F11"/>
      <c r="G11"/>
      <c r="H11"/>
      <c r="I11" s="293"/>
      <c r="J11"/>
    </row>
    <row r="12" spans="1:16" x14ac:dyDescent="0.25">
      <c r="A12"/>
      <c r="B12"/>
      <c r="C12"/>
      <c r="D12"/>
      <c r="E12"/>
      <c r="F12"/>
      <c r="G12"/>
      <c r="H12"/>
      <c r="I12"/>
      <c r="J12"/>
    </row>
    <row r="13" spans="1:16" x14ac:dyDescent="0.25">
      <c r="A13"/>
      <c r="B13"/>
      <c r="C13"/>
      <c r="D13"/>
      <c r="E13"/>
      <c r="F13"/>
      <c r="G13"/>
      <c r="H13"/>
      <c r="I13"/>
      <c r="J13"/>
    </row>
    <row r="14" spans="1:16" x14ac:dyDescent="0.25">
      <c r="A14"/>
      <c r="B14"/>
      <c r="C14"/>
      <c r="D14"/>
      <c r="E14"/>
      <c r="F14"/>
      <c r="G14"/>
      <c r="H14"/>
      <c r="I14"/>
      <c r="J14"/>
    </row>
    <row r="15" spans="1:16" x14ac:dyDescent="0.25">
      <c r="A15"/>
      <c r="B15"/>
      <c r="C15"/>
      <c r="D15"/>
      <c r="E15"/>
      <c r="F15"/>
      <c r="G15"/>
      <c r="H15"/>
      <c r="I15"/>
      <c r="J15"/>
    </row>
    <row r="16" spans="1:16" x14ac:dyDescent="0.25">
      <c r="A16"/>
      <c r="B16"/>
      <c r="C16"/>
      <c r="D16"/>
      <c r="E16"/>
      <c r="F16"/>
      <c r="G16"/>
      <c r="H16"/>
      <c r="I16"/>
      <c r="J16"/>
    </row>
    <row r="17" spans="1:10" x14ac:dyDescent="0.25">
      <c r="A17"/>
      <c r="B17"/>
      <c r="C17"/>
      <c r="D17"/>
      <c r="E17"/>
      <c r="F17"/>
      <c r="G17"/>
      <c r="H17"/>
      <c r="I17"/>
      <c r="J17"/>
    </row>
    <row r="18" spans="1:10" x14ac:dyDescent="0.25">
      <c r="A18"/>
      <c r="B18"/>
      <c r="C18"/>
      <c r="D18"/>
      <c r="E18"/>
      <c r="F18"/>
      <c r="G18"/>
      <c r="H18"/>
      <c r="I18"/>
      <c r="J18"/>
    </row>
    <row r="19" spans="1:10" x14ac:dyDescent="0.25">
      <c r="A19"/>
      <c r="B19"/>
      <c r="C19"/>
      <c r="D19"/>
      <c r="E19"/>
      <c r="F19"/>
      <c r="G19"/>
      <c r="H19"/>
      <c r="I19"/>
      <c r="J19"/>
    </row>
    <row r="20" spans="1:10" x14ac:dyDescent="0.25">
      <c r="A20"/>
      <c r="B20"/>
      <c r="C20"/>
      <c r="D20"/>
      <c r="E20"/>
      <c r="F20"/>
      <c r="G20"/>
      <c r="H20"/>
      <c r="I20"/>
      <c r="J20"/>
    </row>
    <row r="21" spans="1:10" x14ac:dyDescent="0.25">
      <c r="A21"/>
      <c r="B21"/>
      <c r="C21"/>
      <c r="D21"/>
      <c r="E21"/>
      <c r="F21"/>
      <c r="G21"/>
      <c r="H21"/>
      <c r="I21"/>
      <c r="J21"/>
    </row>
    <row r="22" spans="1:10" x14ac:dyDescent="0.25">
      <c r="A22"/>
      <c r="B22"/>
      <c r="C22"/>
      <c r="D22"/>
      <c r="E22"/>
      <c r="F22"/>
      <c r="G22"/>
      <c r="H22"/>
      <c r="I22"/>
      <c r="J22"/>
    </row>
    <row r="23" spans="1:10" x14ac:dyDescent="0.25">
      <c r="A23"/>
      <c r="B23"/>
      <c r="C23"/>
      <c r="D23"/>
      <c r="E23"/>
      <c r="F23"/>
      <c r="G23"/>
      <c r="H23"/>
      <c r="I23"/>
      <c r="J23"/>
    </row>
    <row r="24" spans="1:10" x14ac:dyDescent="0.25">
      <c r="A24"/>
      <c r="B24"/>
      <c r="C24"/>
      <c r="D24"/>
      <c r="E24"/>
      <c r="F24"/>
      <c r="G24"/>
      <c r="H24"/>
      <c r="I24"/>
      <c r="J24"/>
    </row>
    <row r="25" spans="1:10" x14ac:dyDescent="0.25">
      <c r="A25"/>
      <c r="B25"/>
      <c r="C25"/>
      <c r="D25"/>
      <c r="E25"/>
      <c r="F25"/>
      <c r="G25"/>
      <c r="H25"/>
      <c r="I25"/>
      <c r="J25"/>
    </row>
    <row r="26" spans="1:10" x14ac:dyDescent="0.25">
      <c r="A26"/>
      <c r="B26"/>
      <c r="C26"/>
      <c r="D26"/>
      <c r="E26"/>
      <c r="F26"/>
      <c r="G26"/>
      <c r="H26"/>
      <c r="I26"/>
      <c r="J26"/>
    </row>
    <row r="27" spans="1:10" x14ac:dyDescent="0.25">
      <c r="A27"/>
      <c r="B27"/>
      <c r="C27"/>
      <c r="D27"/>
      <c r="E27"/>
      <c r="F27"/>
      <c r="G27"/>
      <c r="H27"/>
      <c r="I27"/>
      <c r="J27"/>
    </row>
    <row r="28" spans="1:10" x14ac:dyDescent="0.25">
      <c r="A28"/>
      <c r="B28"/>
      <c r="C28"/>
      <c r="D28"/>
      <c r="E28"/>
      <c r="F28"/>
      <c r="G28"/>
      <c r="H28"/>
      <c r="I28"/>
    </row>
    <row r="29" spans="1:10" x14ac:dyDescent="0.25">
      <c r="A29"/>
      <c r="B29"/>
      <c r="C29"/>
      <c r="D29"/>
      <c r="E29"/>
      <c r="F29"/>
      <c r="G29"/>
      <c r="H29"/>
      <c r="I29"/>
    </row>
    <row r="30" spans="1:10" x14ac:dyDescent="0.25">
      <c r="A30"/>
      <c r="B30"/>
      <c r="C30"/>
      <c r="D30"/>
      <c r="E30"/>
      <c r="F30"/>
      <c r="G30"/>
      <c r="H30"/>
      <c r="I30"/>
    </row>
    <row r="31" spans="1:10" x14ac:dyDescent="0.25">
      <c r="A31"/>
      <c r="B31"/>
      <c r="C31"/>
      <c r="D31"/>
      <c r="E31"/>
      <c r="F31"/>
      <c r="G31"/>
      <c r="H31"/>
      <c r="I31"/>
    </row>
    <row r="32" spans="1:10" x14ac:dyDescent="0.25">
      <c r="A32"/>
      <c r="B32"/>
      <c r="C32"/>
      <c r="D32"/>
      <c r="E32"/>
      <c r="F32"/>
      <c r="G32"/>
      <c r="H32"/>
      <c r="I32"/>
    </row>
    <row r="33" spans="1:8" x14ac:dyDescent="0.25">
      <c r="A33"/>
      <c r="B33"/>
      <c r="C33"/>
      <c r="D33"/>
      <c r="E33"/>
      <c r="F33"/>
      <c r="G33"/>
      <c r="H33"/>
    </row>
    <row r="34" spans="1:8" x14ac:dyDescent="0.25">
      <c r="A34"/>
      <c r="B34"/>
      <c r="C34"/>
      <c r="D34"/>
      <c r="E34"/>
      <c r="F34"/>
      <c r="G34"/>
      <c r="H34"/>
    </row>
    <row r="35" spans="1:8" x14ac:dyDescent="0.25">
      <c r="A35"/>
      <c r="B35"/>
      <c r="C35"/>
      <c r="D35"/>
      <c r="E35"/>
      <c r="F35"/>
      <c r="G35"/>
      <c r="H35"/>
    </row>
    <row r="36" spans="1:8" x14ac:dyDescent="0.25">
      <c r="A36"/>
      <c r="B36"/>
      <c r="C36"/>
      <c r="D36"/>
      <c r="E36"/>
      <c r="F36"/>
      <c r="G36"/>
      <c r="H36"/>
    </row>
    <row r="37" spans="1:8" x14ac:dyDescent="0.25">
      <c r="A37"/>
      <c r="B37"/>
      <c r="C37"/>
      <c r="D37"/>
      <c r="E37"/>
      <c r="F37"/>
      <c r="G37"/>
      <c r="H37"/>
    </row>
    <row r="38" spans="1:8" x14ac:dyDescent="0.25">
      <c r="A38"/>
      <c r="B38"/>
      <c r="C38"/>
      <c r="D38"/>
      <c r="E38"/>
      <c r="F38"/>
      <c r="G38"/>
      <c r="H38"/>
    </row>
    <row r="39" spans="1:8" x14ac:dyDescent="0.25">
      <c r="A39"/>
      <c r="B39"/>
      <c r="C39"/>
      <c r="D39"/>
      <c r="E39"/>
      <c r="F39"/>
      <c r="G39"/>
      <c r="H39"/>
    </row>
    <row r="40" spans="1:8" x14ac:dyDescent="0.25">
      <c r="A40"/>
      <c r="B40"/>
      <c r="C40"/>
      <c r="D40"/>
      <c r="E40"/>
      <c r="F40"/>
      <c r="G40"/>
      <c r="H40"/>
    </row>
    <row r="41" spans="1:8" x14ac:dyDescent="0.25">
      <c r="A41"/>
      <c r="B41"/>
      <c r="C41"/>
      <c r="D41"/>
      <c r="E41"/>
      <c r="F41"/>
      <c r="G41"/>
      <c r="H41"/>
    </row>
    <row r="42" spans="1:8" x14ac:dyDescent="0.25">
      <c r="A42"/>
      <c r="B42"/>
      <c r="C42"/>
      <c r="D42"/>
      <c r="E42"/>
      <c r="F42"/>
      <c r="G42"/>
      <c r="H42"/>
    </row>
    <row r="43" spans="1:8" x14ac:dyDescent="0.25">
      <c r="A43"/>
      <c r="B43"/>
      <c r="C43"/>
      <c r="D43"/>
      <c r="E43"/>
      <c r="F43"/>
      <c r="G43"/>
      <c r="H43"/>
    </row>
    <row r="44" spans="1:8" x14ac:dyDescent="0.25">
      <c r="A44"/>
      <c r="B44"/>
      <c r="C44"/>
      <c r="D44"/>
      <c r="E44"/>
      <c r="F44"/>
      <c r="G44"/>
      <c r="H44"/>
    </row>
    <row r="45" spans="1:8" x14ac:dyDescent="0.25">
      <c r="A45"/>
      <c r="B45"/>
      <c r="C45"/>
      <c r="D45"/>
      <c r="E45"/>
      <c r="F45"/>
      <c r="G45"/>
      <c r="H45"/>
    </row>
    <row r="46" spans="1:8" x14ac:dyDescent="0.25">
      <c r="A46"/>
      <c r="B46"/>
      <c r="C46"/>
      <c r="D46"/>
      <c r="E46"/>
      <c r="F46"/>
      <c r="G46"/>
      <c r="H46"/>
    </row>
    <row r="47" spans="1:8" x14ac:dyDescent="0.25">
      <c r="A47"/>
      <c r="B47"/>
      <c r="C47"/>
      <c r="D47"/>
      <c r="E47"/>
      <c r="F47"/>
      <c r="G47"/>
      <c r="H47"/>
    </row>
    <row r="48" spans="1:8" x14ac:dyDescent="0.25">
      <c r="A48"/>
      <c r="B48"/>
      <c r="C48"/>
      <c r="D48"/>
      <c r="E48"/>
      <c r="F48"/>
      <c r="G48"/>
      <c r="H48"/>
    </row>
    <row r="49" spans="1:8" x14ac:dyDescent="0.25">
      <c r="A49"/>
      <c r="B49"/>
      <c r="C49"/>
      <c r="D49"/>
      <c r="E49"/>
      <c r="F49"/>
      <c r="G49"/>
      <c r="H49"/>
    </row>
    <row r="50" spans="1:8" x14ac:dyDescent="0.25">
      <c r="A50"/>
      <c r="B50"/>
      <c r="C50"/>
      <c r="D50"/>
      <c r="E50"/>
      <c r="F50"/>
      <c r="G50"/>
      <c r="H50"/>
    </row>
    <row r="51" spans="1:8" x14ac:dyDescent="0.25">
      <c r="A51"/>
      <c r="B51"/>
      <c r="C51"/>
      <c r="D51"/>
      <c r="E51"/>
      <c r="F51"/>
      <c r="G51"/>
      <c r="H51"/>
    </row>
    <row r="52" spans="1:8" x14ac:dyDescent="0.25">
      <c r="A52"/>
      <c r="B52"/>
      <c r="C52"/>
      <c r="D52"/>
      <c r="E52"/>
      <c r="F52"/>
      <c r="G52"/>
      <c r="H52"/>
    </row>
    <row r="53" spans="1:8" x14ac:dyDescent="0.25">
      <c r="A53"/>
      <c r="B53"/>
      <c r="C53"/>
      <c r="D53"/>
      <c r="E53"/>
      <c r="F53"/>
      <c r="G53"/>
      <c r="H53"/>
    </row>
    <row r="54" spans="1:8" x14ac:dyDescent="0.25">
      <c r="A54"/>
      <c r="B54"/>
      <c r="C54"/>
      <c r="D54"/>
      <c r="E54"/>
      <c r="F54"/>
      <c r="G54"/>
      <c r="H54"/>
    </row>
    <row r="55" spans="1:8" x14ac:dyDescent="0.25">
      <c r="A55"/>
      <c r="B55"/>
      <c r="C55"/>
      <c r="D55"/>
      <c r="E55"/>
      <c r="F55"/>
      <c r="G55"/>
      <c r="H55"/>
    </row>
    <row r="56" spans="1:8" x14ac:dyDescent="0.25">
      <c r="A56"/>
      <c r="B56"/>
      <c r="C56"/>
      <c r="D56"/>
      <c r="E56"/>
      <c r="F56"/>
      <c r="G56"/>
      <c r="H56"/>
    </row>
    <row r="57" spans="1:8" x14ac:dyDescent="0.25">
      <c r="A57"/>
      <c r="B57"/>
      <c r="C57"/>
      <c r="D57"/>
      <c r="E57"/>
      <c r="F57"/>
      <c r="G57"/>
      <c r="H57"/>
    </row>
    <row r="58" spans="1:8" x14ac:dyDescent="0.25">
      <c r="A58"/>
      <c r="B58"/>
      <c r="C58"/>
      <c r="D58"/>
      <c r="E58"/>
      <c r="F58"/>
      <c r="G58"/>
      <c r="H58"/>
    </row>
    <row r="59" spans="1:8" x14ac:dyDescent="0.25">
      <c r="A59"/>
      <c r="B59"/>
      <c r="C59"/>
      <c r="D59"/>
      <c r="E59"/>
      <c r="F59"/>
      <c r="G59"/>
      <c r="H59"/>
    </row>
    <row r="60" spans="1:8" x14ac:dyDescent="0.25">
      <c r="A60"/>
      <c r="B60"/>
      <c r="C60"/>
      <c r="D60"/>
      <c r="E60"/>
      <c r="F60"/>
      <c r="G60"/>
      <c r="H60"/>
    </row>
    <row r="61" spans="1:8" x14ac:dyDescent="0.25">
      <c r="A61"/>
      <c r="B61"/>
      <c r="C61"/>
      <c r="D61"/>
      <c r="E61"/>
      <c r="F61"/>
      <c r="G61"/>
      <c r="H61"/>
    </row>
    <row r="62" spans="1:8" x14ac:dyDescent="0.25">
      <c r="A62"/>
      <c r="B62"/>
      <c r="C62"/>
      <c r="D62"/>
      <c r="E62"/>
      <c r="F62"/>
      <c r="G62"/>
      <c r="H62"/>
    </row>
    <row r="63" spans="1:8" x14ac:dyDescent="0.25">
      <c r="A63"/>
      <c r="B63"/>
      <c r="C63"/>
      <c r="D63"/>
      <c r="E63"/>
      <c r="F63"/>
      <c r="G63"/>
      <c r="H63"/>
    </row>
    <row r="64" spans="1:8" x14ac:dyDescent="0.25">
      <c r="A64"/>
      <c r="B64"/>
      <c r="C64"/>
      <c r="D64"/>
      <c r="E64"/>
      <c r="F64"/>
      <c r="G64"/>
      <c r="H64"/>
    </row>
    <row r="65" spans="1:8" x14ac:dyDescent="0.25">
      <c r="A65"/>
      <c r="B65"/>
      <c r="C65"/>
      <c r="D65"/>
      <c r="E65"/>
      <c r="F65"/>
      <c r="G65"/>
      <c r="H65"/>
    </row>
    <row r="66" spans="1:8" x14ac:dyDescent="0.25">
      <c r="A66"/>
      <c r="B66"/>
      <c r="C66"/>
      <c r="D66"/>
      <c r="E66"/>
      <c r="F66"/>
      <c r="G66"/>
      <c r="H66"/>
    </row>
    <row r="67" spans="1:8" x14ac:dyDescent="0.25">
      <c r="A67"/>
      <c r="B67"/>
      <c r="C67"/>
      <c r="D67"/>
      <c r="E67"/>
      <c r="F67"/>
      <c r="G67"/>
      <c r="H67"/>
    </row>
    <row r="68" spans="1:8" x14ac:dyDescent="0.25">
      <c r="A68"/>
      <c r="B68"/>
      <c r="C68"/>
      <c r="D68"/>
      <c r="E68"/>
      <c r="F68"/>
      <c r="G68"/>
      <c r="H68"/>
    </row>
    <row r="69" spans="1:8" x14ac:dyDescent="0.25">
      <c r="A69"/>
      <c r="B69"/>
      <c r="C69"/>
      <c r="D69"/>
      <c r="E69"/>
      <c r="F69"/>
      <c r="G69"/>
      <c r="H69"/>
    </row>
    <row r="70" spans="1:8" x14ac:dyDescent="0.25">
      <c r="A70"/>
      <c r="B70"/>
      <c r="C70"/>
      <c r="D70"/>
      <c r="E70"/>
      <c r="F70"/>
      <c r="G70"/>
      <c r="H70"/>
    </row>
    <row r="71" spans="1:8" x14ac:dyDescent="0.25">
      <c r="A71"/>
      <c r="B71"/>
      <c r="C71"/>
      <c r="D71"/>
      <c r="E71"/>
      <c r="F71"/>
      <c r="G71"/>
      <c r="H71"/>
    </row>
    <row r="72" spans="1:8" x14ac:dyDescent="0.25">
      <c r="A72"/>
      <c r="B72"/>
      <c r="C72"/>
      <c r="D72"/>
      <c r="E72"/>
      <c r="F72"/>
      <c r="G72"/>
      <c r="H72"/>
    </row>
    <row r="73" spans="1:8" x14ac:dyDescent="0.25">
      <c r="A73"/>
      <c r="B73"/>
      <c r="C73"/>
      <c r="D73"/>
      <c r="E73"/>
      <c r="F73"/>
      <c r="G73"/>
      <c r="H73"/>
    </row>
    <row r="74" spans="1:8" x14ac:dyDescent="0.25">
      <c r="A74"/>
      <c r="B74"/>
      <c r="C74"/>
      <c r="D74"/>
      <c r="E74"/>
      <c r="F74"/>
      <c r="G74"/>
      <c r="H74"/>
    </row>
    <row r="75" spans="1:8" x14ac:dyDescent="0.25">
      <c r="A75"/>
      <c r="B75"/>
      <c r="C75"/>
      <c r="D75"/>
      <c r="E75"/>
      <c r="F75"/>
      <c r="G75"/>
      <c r="H75"/>
    </row>
    <row r="76" spans="1:8" x14ac:dyDescent="0.25">
      <c r="A76"/>
      <c r="B76"/>
      <c r="C76"/>
      <c r="D76"/>
      <c r="E76"/>
      <c r="F76"/>
      <c r="G76"/>
      <c r="H76"/>
    </row>
    <row r="77" spans="1:8" x14ac:dyDescent="0.25">
      <c r="A77"/>
      <c r="B77"/>
      <c r="C77"/>
      <c r="D77"/>
      <c r="E77"/>
      <c r="F77"/>
      <c r="G77"/>
      <c r="H77"/>
    </row>
    <row r="78" spans="1:8" x14ac:dyDescent="0.25">
      <c r="A78"/>
      <c r="B78"/>
      <c r="C78"/>
      <c r="D78"/>
      <c r="E78"/>
      <c r="F78"/>
      <c r="G78"/>
      <c r="H78"/>
    </row>
    <row r="79" spans="1:8" x14ac:dyDescent="0.25">
      <c r="A79"/>
      <c r="B79"/>
      <c r="C79"/>
      <c r="D79"/>
      <c r="E79"/>
      <c r="F79"/>
      <c r="G79"/>
      <c r="H79"/>
    </row>
    <row r="80" spans="1:8" x14ac:dyDescent="0.25">
      <c r="A80"/>
      <c r="B80"/>
      <c r="C80"/>
      <c r="D80"/>
      <c r="E80"/>
      <c r="F80"/>
      <c r="G80"/>
      <c r="H80"/>
    </row>
    <row r="81" spans="1:8" x14ac:dyDescent="0.25">
      <c r="A81"/>
      <c r="B81"/>
      <c r="C81"/>
      <c r="D81"/>
      <c r="E81"/>
      <c r="F81"/>
      <c r="G81"/>
      <c r="H81"/>
    </row>
    <row r="82" spans="1:8" x14ac:dyDescent="0.25">
      <c r="A82"/>
      <c r="B82"/>
      <c r="C82"/>
      <c r="D82"/>
      <c r="E82"/>
      <c r="F82"/>
      <c r="G82"/>
      <c r="H82"/>
    </row>
    <row r="83" spans="1:8" x14ac:dyDescent="0.25">
      <c r="A83"/>
      <c r="B83"/>
      <c r="C83"/>
      <c r="D83"/>
      <c r="E83"/>
      <c r="F83"/>
      <c r="G83"/>
      <c r="H83"/>
    </row>
    <row r="84" spans="1:8" x14ac:dyDescent="0.25">
      <c r="A84"/>
      <c r="B84"/>
      <c r="C84"/>
      <c r="D84"/>
      <c r="E84"/>
      <c r="F84"/>
      <c r="G84"/>
      <c r="H84"/>
    </row>
    <row r="85" spans="1:8" x14ac:dyDescent="0.25">
      <c r="A85"/>
      <c r="B85"/>
      <c r="C85"/>
      <c r="D85"/>
      <c r="E85"/>
      <c r="F85"/>
      <c r="G85"/>
      <c r="H85"/>
    </row>
    <row r="86" spans="1:8" x14ac:dyDescent="0.25">
      <c r="A86"/>
      <c r="B86"/>
      <c r="C86"/>
      <c r="D86"/>
      <c r="E86"/>
      <c r="F86"/>
      <c r="G86"/>
      <c r="H86"/>
    </row>
    <row r="87" spans="1:8" x14ac:dyDescent="0.25">
      <c r="A87"/>
      <c r="B87"/>
      <c r="C87"/>
      <c r="D87"/>
      <c r="E87"/>
      <c r="F87"/>
      <c r="G87"/>
      <c r="H87"/>
    </row>
    <row r="88" spans="1:8" x14ac:dyDescent="0.25">
      <c r="A88"/>
      <c r="B88"/>
      <c r="C88"/>
      <c r="D88"/>
      <c r="E88"/>
      <c r="F88"/>
      <c r="G88"/>
      <c r="H88"/>
    </row>
    <row r="89" spans="1:8" x14ac:dyDescent="0.25">
      <c r="A89"/>
      <c r="B89"/>
      <c r="C89"/>
      <c r="D89"/>
      <c r="E89"/>
      <c r="F89"/>
      <c r="G89"/>
      <c r="H89"/>
    </row>
    <row r="90" spans="1:8" x14ac:dyDescent="0.25">
      <c r="A90"/>
      <c r="B90"/>
      <c r="C90"/>
      <c r="D90"/>
      <c r="E90"/>
      <c r="F90"/>
      <c r="G90"/>
      <c r="H90"/>
    </row>
    <row r="91" spans="1:8" x14ac:dyDescent="0.25">
      <c r="A91"/>
      <c r="B91"/>
      <c r="C91"/>
      <c r="D91"/>
      <c r="E91"/>
      <c r="F91"/>
      <c r="G91"/>
      <c r="H91"/>
    </row>
    <row r="92" spans="1:8" x14ac:dyDescent="0.25">
      <c r="A92"/>
      <c r="B92"/>
      <c r="C92"/>
      <c r="D92"/>
      <c r="E92"/>
      <c r="F92"/>
      <c r="G92"/>
      <c r="H92"/>
    </row>
    <row r="93" spans="1:8" x14ac:dyDescent="0.25">
      <c r="A93"/>
      <c r="B93"/>
      <c r="C93"/>
      <c r="D93"/>
      <c r="E93"/>
      <c r="F93"/>
      <c r="G93"/>
      <c r="H93"/>
    </row>
    <row r="94" spans="1:8" x14ac:dyDescent="0.25">
      <c r="A94"/>
      <c r="B94"/>
      <c r="C94"/>
      <c r="D94"/>
      <c r="E94"/>
      <c r="F94"/>
      <c r="G94"/>
      <c r="H94"/>
    </row>
    <row r="95" spans="1:8" x14ac:dyDescent="0.25">
      <c r="A95"/>
      <c r="B95"/>
      <c r="C95"/>
      <c r="D95"/>
      <c r="E95"/>
      <c r="F95"/>
      <c r="G95"/>
      <c r="H95"/>
    </row>
    <row r="96" spans="1:8" x14ac:dyDescent="0.25">
      <c r="A96"/>
      <c r="B96"/>
      <c r="C96"/>
      <c r="D96"/>
      <c r="E96"/>
      <c r="F96"/>
      <c r="G96"/>
      <c r="H96"/>
    </row>
    <row r="97" spans="1:8" x14ac:dyDescent="0.25">
      <c r="A97"/>
      <c r="B97"/>
      <c r="C97"/>
      <c r="D97"/>
      <c r="E97"/>
      <c r="F97"/>
      <c r="G97"/>
      <c r="H97"/>
    </row>
    <row r="98" spans="1:8" x14ac:dyDescent="0.25">
      <c r="A98"/>
      <c r="B98"/>
      <c r="C98"/>
      <c r="D98"/>
      <c r="E98"/>
      <c r="F98"/>
      <c r="G98"/>
      <c r="H98"/>
    </row>
    <row r="99" spans="1:8" x14ac:dyDescent="0.25">
      <c r="A99"/>
      <c r="B99"/>
      <c r="C99"/>
      <c r="D99"/>
      <c r="E99"/>
      <c r="F99"/>
      <c r="G99"/>
      <c r="H99"/>
    </row>
    <row r="100" spans="1:8" x14ac:dyDescent="0.25">
      <c r="A100"/>
      <c r="B100"/>
      <c r="C100"/>
      <c r="D100"/>
      <c r="E100"/>
      <c r="F100"/>
      <c r="G100"/>
      <c r="H100"/>
    </row>
    <row r="101" spans="1:8" x14ac:dyDescent="0.25">
      <c r="A101"/>
      <c r="B101"/>
      <c r="C101"/>
      <c r="D101"/>
      <c r="E101"/>
      <c r="F101"/>
      <c r="G101"/>
      <c r="H101"/>
    </row>
    <row r="102" spans="1:8" x14ac:dyDescent="0.25">
      <c r="A102"/>
      <c r="B102"/>
      <c r="C102"/>
      <c r="D102"/>
      <c r="E102"/>
      <c r="F102"/>
      <c r="G102"/>
      <c r="H102"/>
    </row>
    <row r="103" spans="1:8" x14ac:dyDescent="0.25">
      <c r="A103"/>
      <c r="B103"/>
      <c r="C103"/>
      <c r="D103"/>
      <c r="E103"/>
      <c r="F103"/>
      <c r="G103"/>
      <c r="H103"/>
    </row>
    <row r="104" spans="1:8" x14ac:dyDescent="0.25">
      <c r="A104"/>
      <c r="B104"/>
      <c r="C104"/>
      <c r="D104"/>
      <c r="E104"/>
      <c r="F104"/>
      <c r="G104"/>
      <c r="H104"/>
    </row>
    <row r="105" spans="1:8" x14ac:dyDescent="0.25">
      <c r="A105"/>
      <c r="B105"/>
      <c r="C105"/>
      <c r="D105"/>
      <c r="E105"/>
      <c r="F105"/>
      <c r="G105"/>
      <c r="H105"/>
    </row>
    <row r="106" spans="1:8" x14ac:dyDescent="0.25">
      <c r="A106"/>
      <c r="B106"/>
      <c r="C106"/>
      <c r="D106"/>
      <c r="E106"/>
      <c r="F106"/>
      <c r="G106"/>
      <c r="H106"/>
    </row>
    <row r="107" spans="1:8" x14ac:dyDescent="0.25">
      <c r="A107"/>
      <c r="B107"/>
      <c r="C107"/>
      <c r="D107"/>
      <c r="E107"/>
      <c r="F107"/>
      <c r="G107"/>
      <c r="H107"/>
    </row>
    <row r="108" spans="1:8" x14ac:dyDescent="0.25">
      <c r="A108"/>
      <c r="B108"/>
      <c r="C108"/>
      <c r="D108"/>
      <c r="E108"/>
      <c r="F108"/>
      <c r="G108"/>
      <c r="H108"/>
    </row>
    <row r="109" spans="1:8" x14ac:dyDescent="0.25">
      <c r="A109"/>
      <c r="B109"/>
      <c r="C109"/>
      <c r="D109"/>
      <c r="E109"/>
      <c r="F109"/>
      <c r="G109"/>
      <c r="H109"/>
    </row>
    <row r="110" spans="1:8" x14ac:dyDescent="0.25">
      <c r="A110"/>
      <c r="B110"/>
      <c r="C110"/>
      <c r="D110"/>
      <c r="E110"/>
      <c r="F110"/>
      <c r="G110"/>
      <c r="H110"/>
    </row>
    <row r="111" spans="1:8" x14ac:dyDescent="0.25">
      <c r="A111"/>
      <c r="B111"/>
      <c r="C111"/>
      <c r="D111"/>
      <c r="E111"/>
      <c r="F111"/>
      <c r="G111"/>
      <c r="H111"/>
    </row>
    <row r="112" spans="1:8" x14ac:dyDescent="0.25">
      <c r="A112"/>
      <c r="B112"/>
      <c r="C112"/>
      <c r="D112"/>
      <c r="E112"/>
      <c r="F112"/>
      <c r="G112"/>
      <c r="H112"/>
    </row>
    <row r="113" spans="1:8" x14ac:dyDescent="0.25">
      <c r="A113"/>
      <c r="B113"/>
      <c r="C113"/>
      <c r="D113"/>
      <c r="E113"/>
      <c r="F113"/>
      <c r="G113"/>
      <c r="H113"/>
    </row>
    <row r="114" spans="1:8" x14ac:dyDescent="0.25">
      <c r="A114"/>
      <c r="B114"/>
      <c r="C114"/>
      <c r="D114"/>
      <c r="E114"/>
      <c r="F114"/>
      <c r="G114"/>
      <c r="H114"/>
    </row>
    <row r="115" spans="1:8" x14ac:dyDescent="0.25">
      <c r="A115"/>
      <c r="B115"/>
      <c r="C115"/>
      <c r="D115"/>
      <c r="E115"/>
      <c r="F115"/>
      <c r="G115"/>
      <c r="H115"/>
    </row>
    <row r="116" spans="1:8" x14ac:dyDescent="0.25">
      <c r="A116"/>
      <c r="B116"/>
      <c r="C116"/>
      <c r="D116"/>
      <c r="E116"/>
      <c r="F116"/>
      <c r="G116"/>
      <c r="H116"/>
    </row>
    <row r="117" spans="1:8" x14ac:dyDescent="0.25">
      <c r="A117"/>
      <c r="B117"/>
      <c r="C117"/>
      <c r="D117"/>
      <c r="E117"/>
      <c r="F117"/>
      <c r="G117"/>
      <c r="H117"/>
    </row>
    <row r="118" spans="1:8" x14ac:dyDescent="0.25">
      <c r="A118"/>
      <c r="B118"/>
      <c r="C118"/>
      <c r="D118"/>
      <c r="E118"/>
      <c r="F118"/>
      <c r="G118"/>
      <c r="H118"/>
    </row>
    <row r="119" spans="1:8" x14ac:dyDescent="0.25">
      <c r="A119"/>
      <c r="B119"/>
      <c r="C119"/>
      <c r="D119"/>
      <c r="E119"/>
      <c r="F119"/>
      <c r="G119"/>
      <c r="H119"/>
    </row>
    <row r="120" spans="1:8" x14ac:dyDescent="0.25">
      <c r="A120"/>
      <c r="B120"/>
      <c r="C120"/>
      <c r="D120"/>
      <c r="E120"/>
      <c r="F120"/>
      <c r="G120"/>
      <c r="H120"/>
    </row>
    <row r="121" spans="1:8" x14ac:dyDescent="0.25">
      <c r="A121"/>
      <c r="B121"/>
      <c r="C121"/>
      <c r="D121"/>
      <c r="E121"/>
      <c r="F121"/>
      <c r="G121"/>
      <c r="H121"/>
    </row>
    <row r="122" spans="1:8" x14ac:dyDescent="0.25">
      <c r="A122"/>
      <c r="B122"/>
      <c r="C122"/>
      <c r="D122"/>
      <c r="E122"/>
      <c r="F122"/>
      <c r="G122"/>
      <c r="H122"/>
    </row>
    <row r="123" spans="1:8" x14ac:dyDescent="0.25">
      <c r="A123"/>
      <c r="B123"/>
      <c r="C123"/>
      <c r="D123"/>
      <c r="E123"/>
      <c r="F123"/>
      <c r="G123"/>
      <c r="H123"/>
    </row>
    <row r="124" spans="1:8" x14ac:dyDescent="0.25">
      <c r="A124"/>
      <c r="B124"/>
      <c r="C124"/>
      <c r="D124"/>
      <c r="E124"/>
      <c r="F124"/>
      <c r="G124"/>
      <c r="H124"/>
    </row>
    <row r="125" spans="1:8" x14ac:dyDescent="0.25">
      <c r="A125"/>
      <c r="B125"/>
      <c r="C125"/>
      <c r="D125"/>
      <c r="E125"/>
      <c r="F125"/>
      <c r="G125"/>
      <c r="H125"/>
    </row>
    <row r="126" spans="1:8" x14ac:dyDescent="0.25">
      <c r="A126"/>
      <c r="B126"/>
      <c r="C126"/>
      <c r="D126"/>
      <c r="E126"/>
      <c r="F126"/>
      <c r="G126"/>
      <c r="H126"/>
    </row>
    <row r="127" spans="1:8" x14ac:dyDescent="0.25">
      <c r="A127"/>
      <c r="B127"/>
      <c r="C127"/>
      <c r="D127"/>
      <c r="E127"/>
      <c r="F127"/>
      <c r="G127"/>
      <c r="H127"/>
    </row>
    <row r="128" spans="1:8" x14ac:dyDescent="0.25">
      <c r="A128"/>
      <c r="B128"/>
      <c r="C128"/>
      <c r="D128"/>
      <c r="E128"/>
      <c r="F128"/>
      <c r="G128"/>
      <c r="H128"/>
    </row>
    <row r="129" spans="1:8" x14ac:dyDescent="0.25">
      <c r="A129"/>
      <c r="B129"/>
      <c r="C129"/>
      <c r="D129"/>
      <c r="E129"/>
      <c r="F129"/>
      <c r="G129"/>
      <c r="H129"/>
    </row>
    <row r="130" spans="1:8" x14ac:dyDescent="0.25">
      <c r="A130"/>
      <c r="B130"/>
      <c r="C130"/>
      <c r="D130"/>
      <c r="E130"/>
      <c r="F130"/>
      <c r="G130"/>
      <c r="H130"/>
    </row>
    <row r="131" spans="1:8" x14ac:dyDescent="0.25">
      <c r="A131"/>
      <c r="B131"/>
      <c r="C131"/>
      <c r="D131"/>
      <c r="E131"/>
      <c r="F131"/>
      <c r="G131"/>
      <c r="H131"/>
    </row>
    <row r="132" spans="1:8" x14ac:dyDescent="0.25">
      <c r="A132"/>
      <c r="B132"/>
      <c r="C132"/>
      <c r="D132"/>
      <c r="E132"/>
      <c r="F132"/>
      <c r="G132"/>
      <c r="H132"/>
    </row>
    <row r="133" spans="1:8" x14ac:dyDescent="0.25">
      <c r="A133"/>
      <c r="B133"/>
      <c r="C133"/>
      <c r="D133"/>
      <c r="E133"/>
      <c r="F133"/>
      <c r="G133"/>
      <c r="H133"/>
    </row>
    <row r="134" spans="1:8" x14ac:dyDescent="0.25">
      <c r="A134"/>
      <c r="B134"/>
      <c r="C134"/>
      <c r="D134"/>
      <c r="E134"/>
      <c r="F134"/>
      <c r="G134"/>
      <c r="H134"/>
    </row>
    <row r="135" spans="1:8" x14ac:dyDescent="0.25">
      <c r="A135"/>
      <c r="B135"/>
      <c r="C135"/>
      <c r="D135"/>
      <c r="E135"/>
      <c r="F135"/>
      <c r="G135"/>
      <c r="H135"/>
    </row>
    <row r="136" spans="1:8" x14ac:dyDescent="0.25">
      <c r="A136"/>
      <c r="B136"/>
      <c r="C136"/>
      <c r="D136"/>
      <c r="E136"/>
      <c r="F136"/>
      <c r="G136"/>
      <c r="H136"/>
    </row>
    <row r="137" spans="1:8" x14ac:dyDescent="0.25">
      <c r="A137"/>
      <c r="B137"/>
      <c r="C137"/>
      <c r="D137"/>
      <c r="E137"/>
      <c r="F137"/>
      <c r="G137"/>
      <c r="H137"/>
    </row>
    <row r="138" spans="1:8" x14ac:dyDescent="0.25">
      <c r="A138"/>
      <c r="B138"/>
      <c r="C138"/>
      <c r="D138"/>
      <c r="E138"/>
      <c r="F138"/>
      <c r="G138"/>
      <c r="H138"/>
    </row>
    <row r="139" spans="1:8" x14ac:dyDescent="0.25">
      <c r="A139"/>
      <c r="B139"/>
      <c r="C139"/>
      <c r="D139"/>
      <c r="E139"/>
      <c r="F139"/>
      <c r="G139"/>
      <c r="H139"/>
    </row>
    <row r="140" spans="1:8" x14ac:dyDescent="0.25">
      <c r="A140"/>
      <c r="B140"/>
      <c r="C140"/>
      <c r="D140"/>
      <c r="E140"/>
      <c r="F140"/>
      <c r="G140"/>
      <c r="H140"/>
    </row>
    <row r="141" spans="1:8" x14ac:dyDescent="0.25">
      <c r="A141"/>
      <c r="B141"/>
      <c r="C141"/>
      <c r="D141"/>
      <c r="E141"/>
      <c r="F141"/>
      <c r="G141"/>
      <c r="H141"/>
    </row>
    <row r="142" spans="1:8" x14ac:dyDescent="0.25">
      <c r="A142"/>
      <c r="B142"/>
      <c r="C142"/>
      <c r="D142"/>
      <c r="E142"/>
      <c r="F142"/>
      <c r="G142"/>
      <c r="H142"/>
    </row>
    <row r="143" spans="1:8" x14ac:dyDescent="0.25">
      <c r="A143"/>
      <c r="B143"/>
      <c r="C143"/>
      <c r="D143"/>
      <c r="E143"/>
      <c r="F143"/>
      <c r="G143"/>
      <c r="H143"/>
    </row>
    <row r="144" spans="1:8" x14ac:dyDescent="0.25">
      <c r="A144"/>
      <c r="B144"/>
      <c r="C144"/>
      <c r="D144"/>
      <c r="E144"/>
      <c r="F144"/>
      <c r="G144"/>
      <c r="H144"/>
    </row>
    <row r="145" spans="1:8" x14ac:dyDescent="0.25">
      <c r="A145"/>
      <c r="B145"/>
      <c r="C145"/>
      <c r="D145"/>
      <c r="E145"/>
      <c r="F145"/>
      <c r="G145"/>
      <c r="H145"/>
    </row>
    <row r="146" spans="1:8" x14ac:dyDescent="0.25">
      <c r="A146"/>
      <c r="B146"/>
      <c r="C146"/>
      <c r="D146"/>
      <c r="E146"/>
      <c r="F146"/>
      <c r="G146"/>
      <c r="H146"/>
    </row>
    <row r="147" spans="1:8" x14ac:dyDescent="0.25">
      <c r="A147"/>
      <c r="B147"/>
      <c r="C147"/>
      <c r="D147"/>
      <c r="E147"/>
      <c r="F147"/>
      <c r="G147"/>
      <c r="H147"/>
    </row>
    <row r="148" spans="1:8" x14ac:dyDescent="0.25">
      <c r="A148"/>
      <c r="B148"/>
      <c r="C148"/>
      <c r="D148"/>
      <c r="E148"/>
      <c r="F148"/>
      <c r="G148"/>
      <c r="H148"/>
    </row>
    <row r="149" spans="1:8" x14ac:dyDescent="0.25">
      <c r="A149"/>
      <c r="B149"/>
      <c r="C149"/>
      <c r="D149"/>
      <c r="E149"/>
      <c r="F149"/>
      <c r="G149"/>
      <c r="H149"/>
    </row>
    <row r="150" spans="1:8" x14ac:dyDescent="0.25">
      <c r="A150"/>
      <c r="B150"/>
      <c r="C150"/>
      <c r="D150"/>
      <c r="E150"/>
      <c r="F150"/>
      <c r="G150"/>
      <c r="H150"/>
    </row>
    <row r="151" spans="1:8" x14ac:dyDescent="0.25">
      <c r="A151"/>
      <c r="B151"/>
      <c r="C151"/>
      <c r="D151"/>
      <c r="E151"/>
      <c r="F151"/>
      <c r="G151"/>
      <c r="H151"/>
    </row>
    <row r="152" spans="1:8" x14ac:dyDescent="0.25">
      <c r="A152"/>
      <c r="B152"/>
      <c r="C152"/>
      <c r="D152"/>
      <c r="E152"/>
      <c r="F152"/>
      <c r="G152"/>
      <c r="H152"/>
    </row>
    <row r="153" spans="1:8" x14ac:dyDescent="0.25">
      <c r="A153"/>
      <c r="B153"/>
      <c r="C153"/>
      <c r="D153"/>
      <c r="E153"/>
      <c r="F153"/>
      <c r="G153"/>
      <c r="H153"/>
    </row>
    <row r="154" spans="1:8" x14ac:dyDescent="0.25">
      <c r="A154"/>
      <c r="B154"/>
      <c r="C154"/>
      <c r="D154"/>
      <c r="E154"/>
      <c r="F154"/>
      <c r="G154"/>
      <c r="H154"/>
    </row>
    <row r="155" spans="1:8" x14ac:dyDescent="0.25">
      <c r="A155"/>
      <c r="B155"/>
      <c r="C155"/>
      <c r="D155"/>
      <c r="E155"/>
      <c r="F155"/>
      <c r="G155"/>
      <c r="H155"/>
    </row>
    <row r="156" spans="1:8" x14ac:dyDescent="0.25">
      <c r="A156"/>
      <c r="B156"/>
      <c r="C156"/>
      <c r="D156"/>
      <c r="E156"/>
      <c r="F156"/>
      <c r="G156"/>
      <c r="H156"/>
    </row>
    <row r="157" spans="1:8" x14ac:dyDescent="0.25">
      <c r="A157"/>
      <c r="B157"/>
      <c r="C157"/>
      <c r="D157"/>
      <c r="E157"/>
      <c r="F157"/>
      <c r="G157"/>
      <c r="H157"/>
    </row>
    <row r="158" spans="1:8" x14ac:dyDescent="0.25">
      <c r="A158"/>
      <c r="B158"/>
      <c r="C158"/>
      <c r="D158"/>
      <c r="E158"/>
      <c r="F158"/>
      <c r="G158"/>
      <c r="H158"/>
    </row>
    <row r="159" spans="1:8" x14ac:dyDescent="0.25">
      <c r="A159"/>
      <c r="B159"/>
      <c r="C159"/>
      <c r="D159"/>
      <c r="E159"/>
      <c r="F159"/>
      <c r="G159"/>
      <c r="H159"/>
    </row>
    <row r="160" spans="1:8" x14ac:dyDescent="0.25">
      <c r="A160"/>
      <c r="B160"/>
      <c r="C160"/>
      <c r="D160"/>
      <c r="E160"/>
      <c r="F160"/>
      <c r="G160"/>
      <c r="H160"/>
    </row>
    <row r="161" spans="1:8" x14ac:dyDescent="0.25">
      <c r="A161"/>
      <c r="B161"/>
      <c r="C161"/>
      <c r="D161"/>
      <c r="E161"/>
      <c r="F161"/>
      <c r="G161"/>
      <c r="H161"/>
    </row>
    <row r="162" spans="1:8" x14ac:dyDescent="0.25">
      <c r="A162"/>
      <c r="B162"/>
      <c r="C162"/>
      <c r="D162"/>
      <c r="E162"/>
      <c r="F162"/>
      <c r="G162"/>
      <c r="H162"/>
    </row>
    <row r="163" spans="1:8" x14ac:dyDescent="0.25">
      <c r="A163"/>
      <c r="B163"/>
      <c r="C163"/>
      <c r="D163"/>
      <c r="E163"/>
      <c r="F163"/>
      <c r="G163"/>
      <c r="H163"/>
    </row>
    <row r="164" spans="1:8" x14ac:dyDescent="0.25">
      <c r="A164"/>
      <c r="B164"/>
      <c r="C164"/>
      <c r="D164"/>
      <c r="E164"/>
      <c r="F164"/>
      <c r="G164"/>
      <c r="H164"/>
    </row>
    <row r="165" spans="1:8" x14ac:dyDescent="0.25">
      <c r="A165"/>
      <c r="B165"/>
      <c r="C165"/>
      <c r="D165"/>
      <c r="E165"/>
      <c r="F165"/>
      <c r="G165"/>
      <c r="H165"/>
    </row>
    <row r="166" spans="1:8" x14ac:dyDescent="0.25">
      <c r="A166"/>
      <c r="B166"/>
      <c r="C166"/>
      <c r="D166"/>
      <c r="E166"/>
      <c r="F166"/>
      <c r="G166"/>
      <c r="H166"/>
    </row>
    <row r="167" spans="1:8" x14ac:dyDescent="0.25">
      <c r="A167"/>
      <c r="B167"/>
      <c r="C167"/>
      <c r="D167"/>
      <c r="E167"/>
      <c r="F167"/>
      <c r="G167"/>
      <c r="H167"/>
    </row>
    <row r="168" spans="1:8" x14ac:dyDescent="0.25">
      <c r="A168"/>
      <c r="B168"/>
      <c r="C168"/>
      <c r="D168"/>
      <c r="E168"/>
      <c r="F168"/>
      <c r="G168"/>
      <c r="H168"/>
    </row>
    <row r="169" spans="1:8" x14ac:dyDescent="0.25">
      <c r="A169"/>
      <c r="B169"/>
      <c r="C169"/>
      <c r="D169"/>
      <c r="E169"/>
      <c r="F169"/>
      <c r="G169"/>
      <c r="H169"/>
    </row>
    <row r="170" spans="1:8" x14ac:dyDescent="0.25">
      <c r="A170"/>
      <c r="B170"/>
      <c r="C170"/>
      <c r="D170"/>
      <c r="E170"/>
      <c r="F170"/>
      <c r="G170"/>
      <c r="H170"/>
    </row>
    <row r="171" spans="1:8" x14ac:dyDescent="0.25">
      <c r="A171"/>
      <c r="B171"/>
      <c r="C171"/>
      <c r="D171"/>
      <c r="E171"/>
      <c r="F171"/>
      <c r="G171"/>
      <c r="H171"/>
    </row>
    <row r="172" spans="1:8" x14ac:dyDescent="0.25">
      <c r="A172"/>
      <c r="B172"/>
      <c r="C172"/>
      <c r="D172"/>
      <c r="E172"/>
      <c r="F172"/>
      <c r="G172"/>
      <c r="H172"/>
    </row>
    <row r="173" spans="1:8" x14ac:dyDescent="0.25">
      <c r="A173"/>
      <c r="B173"/>
      <c r="C173"/>
      <c r="D173"/>
      <c r="E173"/>
      <c r="F173"/>
      <c r="G173"/>
      <c r="H173"/>
    </row>
    <row r="174" spans="1:8" x14ac:dyDescent="0.25">
      <c r="A174"/>
      <c r="B174"/>
      <c r="C174"/>
      <c r="D174"/>
      <c r="E174"/>
      <c r="F174"/>
      <c r="G174"/>
      <c r="H174"/>
    </row>
    <row r="175" spans="1:8" x14ac:dyDescent="0.25">
      <c r="A175"/>
      <c r="B175"/>
      <c r="C175"/>
      <c r="D175"/>
      <c r="E175"/>
      <c r="F175"/>
      <c r="G175"/>
      <c r="H175"/>
    </row>
    <row r="176" spans="1:8" x14ac:dyDescent="0.25">
      <c r="A176"/>
      <c r="B176"/>
      <c r="C176"/>
      <c r="D176"/>
      <c r="E176"/>
      <c r="F176"/>
      <c r="G176"/>
      <c r="H176"/>
    </row>
  </sheetData>
  <phoneticPr fontId="0" type="noConversion"/>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
  <sheetViews>
    <sheetView workbookViewId="0"/>
  </sheetViews>
  <sheetFormatPr defaultRowHeight="15" x14ac:dyDescent="0.2"/>
  <sheetData/>
  <phoneticPr fontId="0"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filterMode="1">
    <pageSetUpPr fitToPage="1"/>
  </sheetPr>
  <dimension ref="A1:DL296"/>
  <sheetViews>
    <sheetView tabSelected="1" zoomScale="85" zoomScaleNormal="85" workbookViewId="0">
      <pane xSplit="11" ySplit="4" topLeftCell="AF5" activePane="bottomRight" state="frozen"/>
      <selection pane="topRight" activeCell="L1" sqref="L1"/>
      <selection pane="bottomLeft" activeCell="A5" sqref="A5"/>
      <selection pane="bottomRight" activeCell="C4" sqref="C4"/>
    </sheetView>
  </sheetViews>
  <sheetFormatPr defaultRowHeight="15" outlineLevelCol="1" x14ac:dyDescent="0.2"/>
  <cols>
    <col min="1" max="2" width="16.21875" style="66" hidden="1" customWidth="1"/>
    <col min="3" max="3" width="15.5546875" style="66" customWidth="1"/>
    <col min="4" max="4" width="30.5546875" style="66" customWidth="1"/>
    <col min="5" max="5" width="19.77734375" style="66" hidden="1" customWidth="1" outlineLevel="1"/>
    <col min="6" max="6" width="7.88671875" style="66" customWidth="1" outlineLevel="1"/>
    <col min="7" max="7" width="8.88671875" style="66" customWidth="1" outlineLevel="1"/>
    <col min="8" max="8" width="9.33203125" style="66" customWidth="1" outlineLevel="1"/>
    <col min="9" max="9" width="10" style="66" customWidth="1" outlineLevel="1"/>
    <col min="10" max="10" width="12.5546875" style="67" customWidth="1" outlineLevel="1"/>
    <col min="11" max="11" width="1.33203125" style="34" customWidth="1"/>
    <col min="12" max="12" width="6.77734375" style="157" hidden="1" customWidth="1"/>
    <col min="13" max="13" width="6.44140625" style="157" hidden="1" customWidth="1"/>
    <col min="14" max="14" width="6.21875" style="157" hidden="1" customWidth="1"/>
    <col min="15" max="15" width="6.6640625" style="157" hidden="1" customWidth="1"/>
    <col min="16" max="16" width="6.44140625" style="157" hidden="1" customWidth="1"/>
    <col min="17" max="17" width="4.6640625" style="157" hidden="1" customWidth="1"/>
    <col min="18" max="18" width="5" style="157" hidden="1" customWidth="1"/>
    <col min="19" max="19" width="4.5546875" style="157" hidden="1" customWidth="1"/>
    <col min="20" max="20" width="5.88671875" style="157" customWidth="1"/>
    <col min="21" max="21" width="5.6640625" style="157" customWidth="1"/>
    <col min="22" max="22" width="4.6640625" style="157" customWidth="1"/>
    <col min="23" max="23" width="5" style="157" customWidth="1"/>
    <col min="24" max="26" width="5.6640625" style="157" customWidth="1"/>
    <col min="27" max="27" width="4.6640625" style="157" customWidth="1"/>
    <col min="28" max="28" width="5" style="157" customWidth="1"/>
    <col min="29" max="31" width="5.6640625" style="157" hidden="1" customWidth="1"/>
    <col min="32" max="32" width="1.77734375" style="157" customWidth="1"/>
    <col min="33" max="33" width="7.21875" style="157" hidden="1" customWidth="1"/>
    <col min="34" max="34" width="7" style="89" hidden="1" customWidth="1"/>
    <col min="35" max="35" width="8.109375" style="89" hidden="1" customWidth="1"/>
    <col min="36" max="36" width="5.77734375" style="157" hidden="1" customWidth="1"/>
    <col min="37" max="37" width="6.5546875" style="160" hidden="1" customWidth="1"/>
    <col min="38" max="38" width="6" style="157" hidden="1" customWidth="1"/>
    <col min="39" max="39" width="5" style="157" hidden="1" customWidth="1"/>
    <col min="40" max="40" width="7.109375" style="157" hidden="1" customWidth="1"/>
    <col min="41" max="41" width="5.77734375" style="157" customWidth="1"/>
    <col min="42" max="42" width="6.21875" style="160" customWidth="1"/>
    <col min="43" max="49" width="6.109375" style="160" customWidth="1"/>
    <col min="50" max="52" width="6.109375" style="160" hidden="1" customWidth="1"/>
    <col min="53" max="53" width="1.88671875" style="157" hidden="1" customWidth="1"/>
    <col min="54" max="57" width="4.5546875" style="157" hidden="1" customWidth="1"/>
    <col min="58" max="58" width="6.109375" style="160" hidden="1" customWidth="1"/>
    <col min="59" max="62" width="4.5546875" style="157" hidden="1" customWidth="1"/>
    <col min="63" max="63" width="6.109375" style="160" hidden="1" customWidth="1"/>
    <col min="64" max="67" width="4.5546875" style="160" hidden="1" customWidth="1"/>
    <col min="68" max="68" width="3.88671875" style="160" hidden="1" customWidth="1"/>
    <col min="69" max="69" width="4.6640625" style="160" hidden="1" customWidth="1"/>
    <col min="70" max="72" width="4.5546875" style="160" hidden="1" customWidth="1"/>
    <col min="73" max="73" width="4.6640625" style="160" hidden="1" customWidth="1"/>
    <col min="74" max="74" width="2.33203125" style="157" customWidth="1"/>
    <col min="75" max="78" width="5.6640625" style="157" hidden="1" customWidth="1"/>
    <col min="79" max="79" width="6.109375" style="160" hidden="1" customWidth="1"/>
    <col min="80" max="80" width="5" style="157" hidden="1" customWidth="1"/>
    <col min="81" max="82" width="5" hidden="1" customWidth="1"/>
    <col min="83" max="83" width="5" customWidth="1"/>
    <col min="84" max="84" width="5.6640625" style="160" customWidth="1"/>
    <col min="85" max="85" width="6.109375" style="160" customWidth="1"/>
    <col min="86" max="86" width="6.5546875" style="160" customWidth="1"/>
    <col min="87" max="87" width="5.33203125" style="160" customWidth="1"/>
    <col min="88" max="88" width="5.88671875" style="160" customWidth="1"/>
    <col min="89" max="90" width="6.109375" style="160" customWidth="1"/>
    <col min="91" max="91" width="6.5546875" style="160" customWidth="1"/>
    <col min="92" max="92" width="5.33203125" style="160" hidden="1" customWidth="1"/>
    <col min="93" max="93" width="5.88671875" style="160" hidden="1" customWidth="1"/>
    <col min="94" max="94" width="6.109375" style="160" hidden="1" customWidth="1"/>
    <col min="95" max="95" width="1.21875" style="67" hidden="1" customWidth="1"/>
    <col min="96" max="99" width="5" style="67" hidden="1" customWidth="1"/>
    <col min="100" max="100" width="6.5546875" style="161" hidden="1" customWidth="1"/>
    <col min="101" max="104" width="5" style="67" hidden="1" customWidth="1"/>
    <col min="105" max="105" width="6.21875" style="161" hidden="1" customWidth="1"/>
    <col min="106" max="115" width="5" style="67" hidden="1" customWidth="1"/>
    <col min="116" max="116" width="29.5546875" style="162" customWidth="1"/>
    <col min="117" max="16384" width="8.88671875" style="34"/>
  </cols>
  <sheetData>
    <row r="1" spans="1:116" s="91" customFormat="1" ht="12.75" x14ac:dyDescent="0.2">
      <c r="A1" s="92">
        <v>1</v>
      </c>
      <c r="B1" s="92">
        <v>2</v>
      </c>
      <c r="C1" s="90">
        <v>3</v>
      </c>
      <c r="D1" s="90">
        <v>4</v>
      </c>
      <c r="E1" s="236">
        <v>5</v>
      </c>
      <c r="F1" s="90">
        <v>6</v>
      </c>
      <c r="G1" s="90">
        <v>7</v>
      </c>
      <c r="H1" s="90">
        <v>8</v>
      </c>
      <c r="I1" s="90">
        <v>9</v>
      </c>
      <c r="J1" s="90">
        <v>10</v>
      </c>
      <c r="K1" s="90">
        <v>11</v>
      </c>
      <c r="L1" s="90">
        <v>12</v>
      </c>
      <c r="M1" s="90">
        <v>13</v>
      </c>
      <c r="N1" s="90">
        <v>14</v>
      </c>
      <c r="O1" s="90">
        <v>15</v>
      </c>
      <c r="P1" s="90">
        <v>16</v>
      </c>
      <c r="Q1" s="90">
        <v>17</v>
      </c>
      <c r="R1" s="90">
        <v>18</v>
      </c>
      <c r="S1" s="90">
        <v>19</v>
      </c>
      <c r="T1" s="90">
        <v>20</v>
      </c>
      <c r="U1" s="90">
        <v>21</v>
      </c>
      <c r="V1" s="90">
        <v>22</v>
      </c>
      <c r="W1" s="90">
        <v>23</v>
      </c>
      <c r="X1" s="90">
        <v>24</v>
      </c>
      <c r="Y1" s="90">
        <v>25</v>
      </c>
      <c r="Z1" s="90">
        <v>26</v>
      </c>
      <c r="AA1" s="90">
        <v>27</v>
      </c>
      <c r="AB1" s="90">
        <v>28</v>
      </c>
      <c r="AC1" s="90">
        <v>29</v>
      </c>
      <c r="AD1" s="90">
        <v>30</v>
      </c>
      <c r="AE1" s="90">
        <v>31</v>
      </c>
      <c r="AF1" s="90">
        <v>32</v>
      </c>
      <c r="AG1" s="90">
        <v>33</v>
      </c>
      <c r="AH1" s="90">
        <v>34</v>
      </c>
      <c r="AI1" s="90">
        <v>35</v>
      </c>
      <c r="AJ1" s="90">
        <v>36</v>
      </c>
      <c r="AK1" s="90">
        <v>37</v>
      </c>
      <c r="AL1" s="90">
        <v>38</v>
      </c>
      <c r="AM1" s="90">
        <v>39</v>
      </c>
      <c r="AN1" s="90">
        <v>40</v>
      </c>
      <c r="AO1" s="90">
        <v>41</v>
      </c>
      <c r="AP1" s="90">
        <v>42</v>
      </c>
      <c r="AQ1" s="90">
        <v>43</v>
      </c>
      <c r="AR1" s="90">
        <v>44</v>
      </c>
      <c r="AS1" s="90">
        <v>45</v>
      </c>
      <c r="AT1" s="90">
        <v>46</v>
      </c>
      <c r="AU1" s="90">
        <v>47</v>
      </c>
      <c r="AV1" s="90">
        <v>48</v>
      </c>
      <c r="AW1" s="90">
        <v>49</v>
      </c>
      <c r="AX1" s="90">
        <v>50</v>
      </c>
      <c r="AY1" s="90">
        <v>51</v>
      </c>
      <c r="AZ1" s="90">
        <v>52</v>
      </c>
      <c r="BA1" s="90">
        <v>53</v>
      </c>
      <c r="BB1" s="90">
        <v>54</v>
      </c>
      <c r="BC1" s="90">
        <v>55</v>
      </c>
      <c r="BD1" s="90">
        <v>56</v>
      </c>
      <c r="BE1" s="90">
        <v>57</v>
      </c>
      <c r="BF1" s="90">
        <v>58</v>
      </c>
      <c r="BG1" s="90">
        <v>59</v>
      </c>
      <c r="BH1" s="90">
        <v>60</v>
      </c>
      <c r="BI1" s="90">
        <v>61</v>
      </c>
      <c r="BJ1" s="90">
        <v>62</v>
      </c>
      <c r="BK1" s="90">
        <v>63</v>
      </c>
      <c r="BL1" s="90">
        <v>64</v>
      </c>
      <c r="BM1" s="90">
        <v>65</v>
      </c>
      <c r="BN1" s="90">
        <v>66</v>
      </c>
      <c r="BO1" s="90">
        <v>67</v>
      </c>
      <c r="BP1" s="90">
        <v>68</v>
      </c>
      <c r="BQ1" s="90">
        <v>69</v>
      </c>
      <c r="BR1" s="90">
        <v>70</v>
      </c>
      <c r="BS1" s="90">
        <v>71</v>
      </c>
      <c r="BT1" s="90">
        <v>72</v>
      </c>
      <c r="BU1" s="90">
        <v>73</v>
      </c>
      <c r="BV1" s="90">
        <v>74</v>
      </c>
      <c r="BW1" s="90">
        <v>75</v>
      </c>
      <c r="BX1" s="90">
        <v>76</v>
      </c>
      <c r="BY1" s="90">
        <v>77</v>
      </c>
      <c r="BZ1" s="90">
        <v>78</v>
      </c>
      <c r="CA1" s="90">
        <v>79</v>
      </c>
      <c r="CB1" s="90">
        <v>80</v>
      </c>
      <c r="CC1" s="90">
        <v>81</v>
      </c>
      <c r="CD1" s="90">
        <v>82</v>
      </c>
      <c r="CE1" s="90">
        <v>83</v>
      </c>
      <c r="CF1" s="90">
        <v>84</v>
      </c>
      <c r="CG1" s="90">
        <v>85</v>
      </c>
      <c r="CH1" s="90">
        <v>86</v>
      </c>
      <c r="CI1" s="90">
        <v>87</v>
      </c>
      <c r="CJ1" s="90">
        <v>88</v>
      </c>
      <c r="CK1" s="90">
        <v>89</v>
      </c>
      <c r="CL1" s="90">
        <v>90</v>
      </c>
      <c r="CM1" s="90">
        <v>91</v>
      </c>
      <c r="CN1" s="90">
        <v>92</v>
      </c>
      <c r="CO1" s="90">
        <v>93</v>
      </c>
      <c r="CP1" s="90">
        <v>94</v>
      </c>
      <c r="CQ1" s="90">
        <v>95</v>
      </c>
      <c r="CR1" s="90">
        <v>96</v>
      </c>
      <c r="CS1" s="90">
        <v>97</v>
      </c>
      <c r="CT1" s="90">
        <v>98</v>
      </c>
      <c r="CU1" s="90">
        <v>99</v>
      </c>
      <c r="CV1" s="90">
        <v>100</v>
      </c>
      <c r="CW1" s="90">
        <v>101</v>
      </c>
      <c r="CX1" s="90">
        <v>102</v>
      </c>
      <c r="CY1" s="90">
        <v>103</v>
      </c>
      <c r="CZ1" s="90">
        <v>104</v>
      </c>
      <c r="DA1" s="90">
        <v>105</v>
      </c>
      <c r="DB1" s="90">
        <v>106</v>
      </c>
      <c r="DC1" s="90">
        <v>107</v>
      </c>
      <c r="DD1" s="90">
        <v>108</v>
      </c>
      <c r="DE1" s="90">
        <v>109</v>
      </c>
      <c r="DF1" s="90">
        <v>110</v>
      </c>
      <c r="DG1" s="90">
        <v>111</v>
      </c>
      <c r="DH1" s="90">
        <v>112</v>
      </c>
      <c r="DI1" s="90">
        <v>113</v>
      </c>
      <c r="DJ1" s="90">
        <v>114</v>
      </c>
      <c r="DK1" s="90">
        <v>115</v>
      </c>
      <c r="DL1" s="90">
        <v>67</v>
      </c>
    </row>
    <row r="2" spans="1:116" s="91" customFormat="1" ht="12.75" x14ac:dyDescent="0.2">
      <c r="A2" s="90">
        <v>1</v>
      </c>
      <c r="B2" s="90">
        <v>2</v>
      </c>
      <c r="C2" s="90">
        <v>1</v>
      </c>
      <c r="D2" s="90">
        <v>2</v>
      </c>
      <c r="E2" s="90">
        <v>3</v>
      </c>
      <c r="F2" s="90">
        <v>4</v>
      </c>
      <c r="G2" s="90">
        <v>5</v>
      </c>
      <c r="H2" s="90">
        <v>6</v>
      </c>
      <c r="I2" s="90">
        <v>7</v>
      </c>
      <c r="J2" s="90">
        <v>8</v>
      </c>
      <c r="K2" s="90">
        <v>9</v>
      </c>
      <c r="L2" s="90">
        <v>10</v>
      </c>
      <c r="M2" s="90">
        <v>11</v>
      </c>
      <c r="N2" s="90">
        <v>12</v>
      </c>
      <c r="O2" s="90">
        <v>13</v>
      </c>
      <c r="P2" s="90">
        <v>14</v>
      </c>
      <c r="Q2" s="90">
        <v>15</v>
      </c>
      <c r="R2" s="90">
        <v>16</v>
      </c>
      <c r="S2" s="90">
        <v>17</v>
      </c>
      <c r="T2" s="90">
        <v>18</v>
      </c>
      <c r="U2" s="90">
        <v>19</v>
      </c>
      <c r="V2" s="90">
        <v>20</v>
      </c>
      <c r="W2" s="90">
        <v>21</v>
      </c>
      <c r="X2" s="90">
        <v>22</v>
      </c>
      <c r="Y2" s="90">
        <v>23</v>
      </c>
      <c r="Z2" s="90">
        <v>24</v>
      </c>
      <c r="AA2" s="90">
        <v>25</v>
      </c>
      <c r="AB2" s="90">
        <v>26</v>
      </c>
      <c r="AC2" s="90">
        <v>27</v>
      </c>
      <c r="AD2" s="90">
        <v>28</v>
      </c>
      <c r="AE2" s="90">
        <v>29</v>
      </c>
      <c r="AF2" s="90">
        <v>30</v>
      </c>
      <c r="AG2" s="90">
        <v>31</v>
      </c>
      <c r="AH2" s="90">
        <v>32</v>
      </c>
      <c r="AI2" s="90">
        <v>33</v>
      </c>
      <c r="AJ2" s="90">
        <v>34</v>
      </c>
      <c r="AK2" s="90">
        <v>35</v>
      </c>
      <c r="AL2" s="90">
        <v>36</v>
      </c>
      <c r="AM2" s="90">
        <v>37</v>
      </c>
      <c r="AN2" s="90">
        <v>38</v>
      </c>
      <c r="AO2" s="90">
        <v>39</v>
      </c>
      <c r="AP2" s="90">
        <v>40</v>
      </c>
      <c r="AQ2" s="90">
        <v>41</v>
      </c>
      <c r="AR2" s="90">
        <v>42</v>
      </c>
      <c r="AS2" s="90">
        <v>43</v>
      </c>
      <c r="AT2" s="90">
        <v>44</v>
      </c>
      <c r="AU2" s="90">
        <v>45</v>
      </c>
      <c r="AV2" s="90">
        <v>46</v>
      </c>
      <c r="AW2" s="90">
        <v>47</v>
      </c>
      <c r="AX2" s="90">
        <v>48</v>
      </c>
      <c r="AY2" s="90">
        <v>49</v>
      </c>
      <c r="AZ2" s="90">
        <v>50</v>
      </c>
      <c r="BA2" s="90">
        <v>51</v>
      </c>
      <c r="BB2" s="90">
        <v>52</v>
      </c>
      <c r="BC2" s="90">
        <v>53</v>
      </c>
      <c r="BD2" s="90">
        <v>54</v>
      </c>
      <c r="BE2" s="90">
        <v>55</v>
      </c>
      <c r="BF2" s="90">
        <v>56</v>
      </c>
      <c r="BG2" s="90">
        <v>57</v>
      </c>
      <c r="BH2" s="90">
        <v>58</v>
      </c>
      <c r="BI2" s="90">
        <v>59</v>
      </c>
      <c r="BJ2" s="90">
        <v>60</v>
      </c>
      <c r="BK2" s="90">
        <v>61</v>
      </c>
      <c r="BL2" s="90">
        <v>62</v>
      </c>
      <c r="BM2" s="90">
        <v>63</v>
      </c>
      <c r="BN2" s="90">
        <v>64</v>
      </c>
      <c r="BO2" s="90">
        <v>65</v>
      </c>
      <c r="BP2" s="90">
        <v>66</v>
      </c>
      <c r="BQ2" s="90">
        <v>67</v>
      </c>
      <c r="BR2" s="90">
        <v>68</v>
      </c>
      <c r="BS2" s="90">
        <v>69</v>
      </c>
      <c r="BT2" s="90">
        <v>70</v>
      </c>
      <c r="BU2" s="90">
        <v>71</v>
      </c>
      <c r="BV2" s="90">
        <v>72</v>
      </c>
      <c r="BW2" s="90">
        <v>73</v>
      </c>
      <c r="BX2" s="90">
        <v>74</v>
      </c>
      <c r="BY2" s="90">
        <v>75</v>
      </c>
      <c r="BZ2" s="90">
        <v>76</v>
      </c>
      <c r="CA2" s="90">
        <v>77</v>
      </c>
      <c r="CB2" s="90">
        <v>78</v>
      </c>
      <c r="CC2" s="90">
        <v>79</v>
      </c>
      <c r="CD2" s="90">
        <v>80</v>
      </c>
      <c r="CE2" s="90">
        <v>81</v>
      </c>
      <c r="CF2" s="90">
        <v>82</v>
      </c>
      <c r="CG2" s="90">
        <v>83</v>
      </c>
      <c r="CH2" s="90">
        <v>84</v>
      </c>
      <c r="CI2" s="90">
        <v>85</v>
      </c>
      <c r="CJ2" s="90">
        <v>86</v>
      </c>
      <c r="CK2" s="90">
        <v>87</v>
      </c>
      <c r="CL2" s="90">
        <v>88</v>
      </c>
      <c r="CM2" s="90">
        <v>89</v>
      </c>
      <c r="CN2" s="90">
        <v>90</v>
      </c>
      <c r="CO2" s="90">
        <v>91</v>
      </c>
      <c r="CP2" s="90">
        <v>92</v>
      </c>
      <c r="CQ2" s="90">
        <v>93</v>
      </c>
      <c r="CR2" s="90">
        <v>94</v>
      </c>
      <c r="CS2" s="90">
        <v>95</v>
      </c>
      <c r="CT2" s="90">
        <v>96</v>
      </c>
      <c r="CU2" s="90">
        <v>97</v>
      </c>
      <c r="CV2" s="90">
        <v>98</v>
      </c>
      <c r="CW2" s="90">
        <v>99</v>
      </c>
      <c r="CX2" s="90">
        <v>100</v>
      </c>
      <c r="CY2" s="90">
        <v>101</v>
      </c>
      <c r="CZ2" s="90">
        <v>102</v>
      </c>
      <c r="DA2" s="90">
        <v>103</v>
      </c>
      <c r="DB2" s="90">
        <v>104</v>
      </c>
      <c r="DC2" s="90">
        <v>105</v>
      </c>
      <c r="DD2" s="90">
        <v>106</v>
      </c>
      <c r="DE2" s="90">
        <v>107</v>
      </c>
      <c r="DF2" s="90">
        <v>108</v>
      </c>
      <c r="DG2" s="90">
        <v>109</v>
      </c>
      <c r="DH2" s="90">
        <v>110</v>
      </c>
      <c r="DI2" s="90">
        <v>111</v>
      </c>
      <c r="DJ2" s="90">
        <v>112</v>
      </c>
      <c r="DK2" s="90">
        <v>113</v>
      </c>
      <c r="DL2" s="90">
        <v>67</v>
      </c>
    </row>
    <row r="3" spans="1:116" ht="18" customHeight="1" x14ac:dyDescent="0.2">
      <c r="E3" s="92"/>
      <c r="J3" s="66"/>
      <c r="K3" s="33"/>
      <c r="L3" s="301" t="s">
        <v>330</v>
      </c>
      <c r="M3" s="302"/>
      <c r="N3" s="302"/>
      <c r="O3" s="302"/>
      <c r="P3" s="302"/>
      <c r="Q3" s="302"/>
      <c r="R3" s="302"/>
      <c r="S3" s="302"/>
      <c r="T3" s="302"/>
      <c r="U3" s="302"/>
      <c r="V3" s="302"/>
      <c r="W3" s="302"/>
      <c r="X3" s="302"/>
      <c r="Y3" s="302"/>
      <c r="Z3" s="302"/>
      <c r="AA3" s="302"/>
      <c r="AB3" s="302"/>
      <c r="AC3" s="302"/>
      <c r="AD3" s="302"/>
      <c r="AE3" s="302"/>
      <c r="AF3" s="163"/>
      <c r="AG3" s="311" t="s">
        <v>331</v>
      </c>
      <c r="AH3" s="311"/>
      <c r="AI3" s="311"/>
      <c r="AJ3" s="311"/>
      <c r="AK3" s="311"/>
      <c r="AL3" s="311"/>
      <c r="AM3" s="311"/>
      <c r="AN3" s="311"/>
      <c r="AO3" s="311"/>
      <c r="AP3" s="311"/>
      <c r="AQ3" s="311"/>
      <c r="AR3" s="311"/>
      <c r="AS3" s="311"/>
      <c r="AT3" s="311"/>
      <c r="AU3" s="311"/>
      <c r="AV3" s="311"/>
      <c r="AW3" s="311"/>
      <c r="AX3" s="311"/>
      <c r="AY3" s="311"/>
      <c r="AZ3" s="312"/>
      <c r="BA3" s="128"/>
      <c r="BB3" s="308" t="s">
        <v>359</v>
      </c>
      <c r="BC3" s="309"/>
      <c r="BD3" s="309"/>
      <c r="BE3" s="309"/>
      <c r="BF3" s="309"/>
      <c r="BG3" s="309"/>
      <c r="BH3" s="309"/>
      <c r="BI3" s="309"/>
      <c r="BJ3" s="309"/>
      <c r="BK3" s="309"/>
      <c r="BL3" s="309"/>
      <c r="BM3" s="309"/>
      <c r="BN3" s="309"/>
      <c r="BO3" s="309"/>
      <c r="BP3" s="309"/>
      <c r="BQ3" s="309"/>
      <c r="BR3" s="309"/>
      <c r="BS3" s="309"/>
      <c r="BT3" s="309"/>
      <c r="BU3" s="310"/>
      <c r="BV3" s="128"/>
      <c r="BW3" s="305" t="s">
        <v>332</v>
      </c>
      <c r="BX3" s="306"/>
      <c r="BY3" s="306"/>
      <c r="BZ3" s="306"/>
      <c r="CA3" s="306"/>
      <c r="CB3" s="306"/>
      <c r="CC3" s="306"/>
      <c r="CD3" s="306"/>
      <c r="CE3" s="306"/>
      <c r="CF3" s="306"/>
      <c r="CG3" s="306"/>
      <c r="CH3" s="306"/>
      <c r="CI3" s="306"/>
      <c r="CJ3" s="306"/>
      <c r="CK3" s="306"/>
      <c r="CL3" s="306"/>
      <c r="CM3" s="306"/>
      <c r="CN3" s="306"/>
      <c r="CO3" s="306"/>
      <c r="CP3" s="307"/>
      <c r="CQ3" s="33"/>
      <c r="CR3" s="303" t="s">
        <v>360</v>
      </c>
      <c r="CS3" s="304"/>
      <c r="CT3" s="304"/>
      <c r="CU3" s="304"/>
      <c r="CV3" s="304"/>
      <c r="CW3" s="304"/>
      <c r="CX3" s="304"/>
      <c r="CY3" s="304"/>
      <c r="CZ3" s="304"/>
      <c r="DA3" s="304"/>
      <c r="DB3" s="304"/>
      <c r="DC3" s="304"/>
      <c r="DD3" s="304"/>
      <c r="DE3" s="304"/>
      <c r="DF3" s="304"/>
      <c r="DG3" s="304"/>
      <c r="DH3" s="304"/>
      <c r="DI3" s="304"/>
      <c r="DJ3" s="304"/>
      <c r="DK3" s="304"/>
      <c r="DL3" s="35"/>
    </row>
    <row r="4" spans="1:116" ht="39" customHeight="1" x14ac:dyDescent="0.2">
      <c r="A4" s="4"/>
      <c r="B4" s="4"/>
      <c r="C4" s="7" t="s">
        <v>553</v>
      </c>
      <c r="D4" s="8" t="s">
        <v>26</v>
      </c>
      <c r="E4" s="9" t="s">
        <v>11</v>
      </c>
      <c r="F4" s="9" t="s">
        <v>478</v>
      </c>
      <c r="G4" s="9" t="s">
        <v>28</v>
      </c>
      <c r="H4" s="9" t="s">
        <v>27</v>
      </c>
      <c r="I4" s="9" t="s">
        <v>479</v>
      </c>
      <c r="J4" s="9" t="s">
        <v>29</v>
      </c>
      <c r="K4" s="33"/>
      <c r="L4" s="10" t="s">
        <v>304</v>
      </c>
      <c r="M4" s="10" t="s">
        <v>307</v>
      </c>
      <c r="N4" s="10" t="s">
        <v>321</v>
      </c>
      <c r="O4" s="10" t="s">
        <v>334</v>
      </c>
      <c r="P4" s="129" t="s">
        <v>274</v>
      </c>
      <c r="Q4" s="5" t="s">
        <v>276</v>
      </c>
      <c r="R4" s="5" t="s">
        <v>282</v>
      </c>
      <c r="S4" s="5" t="s">
        <v>283</v>
      </c>
      <c r="T4" s="5" t="s">
        <v>284</v>
      </c>
      <c r="U4" s="129" t="s">
        <v>285</v>
      </c>
      <c r="V4" s="5" t="s">
        <v>314</v>
      </c>
      <c r="W4" s="5" t="s">
        <v>315</v>
      </c>
      <c r="X4" s="5" t="s">
        <v>316</v>
      </c>
      <c r="Y4" s="5" t="s">
        <v>317</v>
      </c>
      <c r="Z4" s="129" t="s">
        <v>313</v>
      </c>
      <c r="AA4" s="5" t="s">
        <v>497</v>
      </c>
      <c r="AB4" s="5" t="s">
        <v>498</v>
      </c>
      <c r="AC4" s="5" t="s">
        <v>499</v>
      </c>
      <c r="AD4" s="5" t="s">
        <v>500</v>
      </c>
      <c r="AE4" s="129" t="s">
        <v>501</v>
      </c>
      <c r="AF4" s="64"/>
      <c r="AG4" s="10" t="s">
        <v>304</v>
      </c>
      <c r="AH4" s="10" t="s">
        <v>307</v>
      </c>
      <c r="AI4" s="10" t="s">
        <v>321</v>
      </c>
      <c r="AJ4" s="10" t="s">
        <v>334</v>
      </c>
      <c r="AK4" s="129" t="s">
        <v>274</v>
      </c>
      <c r="AL4" s="5" t="s">
        <v>276</v>
      </c>
      <c r="AM4" s="5" t="s">
        <v>282</v>
      </c>
      <c r="AN4" s="5" t="s">
        <v>283</v>
      </c>
      <c r="AO4" s="5" t="s">
        <v>284</v>
      </c>
      <c r="AP4" s="129" t="s">
        <v>285</v>
      </c>
      <c r="AQ4" s="5" t="s">
        <v>314</v>
      </c>
      <c r="AR4" s="5" t="s">
        <v>315</v>
      </c>
      <c r="AS4" s="5" t="s">
        <v>316</v>
      </c>
      <c r="AT4" s="5" t="s">
        <v>317</v>
      </c>
      <c r="AU4" s="129" t="s">
        <v>313</v>
      </c>
      <c r="AV4" s="5" t="s">
        <v>497</v>
      </c>
      <c r="AW4" s="5" t="s">
        <v>498</v>
      </c>
      <c r="AX4" s="5" t="s">
        <v>499</v>
      </c>
      <c r="AY4" s="5" t="s">
        <v>500</v>
      </c>
      <c r="AZ4" s="129" t="s">
        <v>501</v>
      </c>
      <c r="BA4" s="69"/>
      <c r="BB4" s="10" t="s">
        <v>30</v>
      </c>
      <c r="BC4" s="11" t="s">
        <v>31</v>
      </c>
      <c r="BD4" s="11" t="s">
        <v>193</v>
      </c>
      <c r="BE4" s="11" t="s">
        <v>219</v>
      </c>
      <c r="BF4" s="129" t="s">
        <v>274</v>
      </c>
      <c r="BG4" s="5" t="s">
        <v>276</v>
      </c>
      <c r="BH4" s="5" t="s">
        <v>282</v>
      </c>
      <c r="BI4" s="5" t="s">
        <v>283</v>
      </c>
      <c r="BJ4" s="5" t="s">
        <v>284</v>
      </c>
      <c r="BK4" s="129" t="s">
        <v>285</v>
      </c>
      <c r="BL4" s="5" t="s">
        <v>314</v>
      </c>
      <c r="BM4" s="5" t="s">
        <v>315</v>
      </c>
      <c r="BN4" s="5" t="s">
        <v>316</v>
      </c>
      <c r="BO4" s="5" t="s">
        <v>317</v>
      </c>
      <c r="BP4" s="129" t="s">
        <v>313</v>
      </c>
      <c r="BQ4" s="5" t="s">
        <v>497</v>
      </c>
      <c r="BR4" s="5" t="s">
        <v>498</v>
      </c>
      <c r="BS4" s="5" t="s">
        <v>499</v>
      </c>
      <c r="BT4" s="5" t="s">
        <v>500</v>
      </c>
      <c r="BU4" s="129" t="s">
        <v>501</v>
      </c>
      <c r="BV4" s="32"/>
      <c r="BW4" s="10" t="s">
        <v>304</v>
      </c>
      <c r="BX4" s="10" t="s">
        <v>307</v>
      </c>
      <c r="BY4" s="10" t="s">
        <v>321</v>
      </c>
      <c r="BZ4" s="10" t="s">
        <v>334</v>
      </c>
      <c r="CA4" s="129" t="s">
        <v>274</v>
      </c>
      <c r="CB4" s="5" t="s">
        <v>276</v>
      </c>
      <c r="CC4" s="5" t="s">
        <v>282</v>
      </c>
      <c r="CD4" s="5" t="s">
        <v>283</v>
      </c>
      <c r="CE4" s="5" t="s">
        <v>284</v>
      </c>
      <c r="CF4" s="129" t="s">
        <v>285</v>
      </c>
      <c r="CG4" s="5" t="s">
        <v>314</v>
      </c>
      <c r="CH4" s="5" t="s">
        <v>315</v>
      </c>
      <c r="CI4" s="5" t="s">
        <v>316</v>
      </c>
      <c r="CJ4" s="5" t="s">
        <v>317</v>
      </c>
      <c r="CK4" s="129" t="s">
        <v>313</v>
      </c>
      <c r="CL4" s="5" t="s">
        <v>497</v>
      </c>
      <c r="CM4" s="5" t="s">
        <v>498</v>
      </c>
      <c r="CN4" s="5" t="s">
        <v>499</v>
      </c>
      <c r="CO4" s="5" t="s">
        <v>500</v>
      </c>
      <c r="CP4" s="129" t="s">
        <v>501</v>
      </c>
      <c r="CQ4" s="26"/>
      <c r="CR4" s="85" t="s">
        <v>30</v>
      </c>
      <c r="CS4" s="85" t="s">
        <v>31</v>
      </c>
      <c r="CT4" s="85" t="s">
        <v>193</v>
      </c>
      <c r="CU4" s="85" t="s">
        <v>219</v>
      </c>
      <c r="CV4" s="84" t="s">
        <v>274</v>
      </c>
      <c r="CW4" s="5" t="s">
        <v>276</v>
      </c>
      <c r="CX4" s="5" t="s">
        <v>282</v>
      </c>
      <c r="CY4" s="5" t="s">
        <v>283</v>
      </c>
      <c r="CZ4" s="5" t="s">
        <v>284</v>
      </c>
      <c r="DA4" s="84" t="s">
        <v>285</v>
      </c>
      <c r="DB4" s="5" t="s">
        <v>314</v>
      </c>
      <c r="DC4" s="5" t="s">
        <v>315</v>
      </c>
      <c r="DD4" s="5" t="s">
        <v>316</v>
      </c>
      <c r="DE4" s="5" t="s">
        <v>317</v>
      </c>
      <c r="DF4" s="129" t="s">
        <v>313</v>
      </c>
      <c r="DG4" s="5" t="s">
        <v>497</v>
      </c>
      <c r="DH4" s="5" t="s">
        <v>498</v>
      </c>
      <c r="DI4" s="5" t="s">
        <v>499</v>
      </c>
      <c r="DJ4" s="5" t="s">
        <v>500</v>
      </c>
      <c r="DK4" s="129" t="s">
        <v>501</v>
      </c>
      <c r="DL4" s="12" t="s">
        <v>235</v>
      </c>
    </row>
    <row r="5" spans="1:116" ht="15" hidden="1" customHeight="1" x14ac:dyDescent="0.2">
      <c r="A5" s="22" t="str">
        <f>CONCATENATE(C5,"P")</f>
        <v>176000613P</v>
      </c>
      <c r="B5" s="22" t="str">
        <f>CONCATENATE(C5,"C")</f>
        <v>176000613C</v>
      </c>
      <c r="C5" s="22">
        <v>176000613</v>
      </c>
      <c r="D5" s="22" t="s">
        <v>373</v>
      </c>
      <c r="E5" s="22" t="s">
        <v>166</v>
      </c>
      <c r="F5" s="159" t="s">
        <v>167</v>
      </c>
      <c r="G5" s="22" t="s">
        <v>168</v>
      </c>
      <c r="H5" s="164" t="s">
        <v>168</v>
      </c>
      <c r="I5" s="200">
        <v>71227.42</v>
      </c>
      <c r="J5" s="22" t="s">
        <v>33</v>
      </c>
      <c r="K5" s="145"/>
      <c r="L5" s="144">
        <v>0</v>
      </c>
      <c r="M5" s="144">
        <v>0</v>
      </c>
      <c r="N5" s="144">
        <v>0</v>
      </c>
      <c r="O5" s="159">
        <v>0</v>
      </c>
      <c r="P5" s="86">
        <f t="shared" ref="P5:P72" si="0">SUM(L5:O5)</f>
        <v>0</v>
      </c>
      <c r="Q5" s="159">
        <v>0</v>
      </c>
      <c r="R5" s="159">
        <v>0</v>
      </c>
      <c r="S5" s="159">
        <v>0</v>
      </c>
      <c r="T5" s="159">
        <v>0</v>
      </c>
      <c r="U5" s="86">
        <f>SUM(Q5:T5)</f>
        <v>0</v>
      </c>
      <c r="V5" s="159">
        <v>0</v>
      </c>
      <c r="W5" s="159">
        <v>0</v>
      </c>
      <c r="X5" s="159">
        <v>0</v>
      </c>
      <c r="Y5" s="159">
        <v>0</v>
      </c>
      <c r="Z5" s="86">
        <f>SUM(V5:Y5)</f>
        <v>0</v>
      </c>
      <c r="AA5" s="159">
        <v>0</v>
      </c>
      <c r="AB5" s="159">
        <v>0</v>
      </c>
      <c r="AC5" s="159">
        <v>0</v>
      </c>
      <c r="AD5" s="159">
        <v>0</v>
      </c>
      <c r="AE5" s="86">
        <f>SUM(AA5:AD5)</f>
        <v>0</v>
      </c>
      <c r="AF5" s="130"/>
      <c r="AG5" s="159">
        <f t="shared" ref="AG5:AG68" ca="1" si="1">VLOOKUP($A5,MasterData,27,FALSE)</f>
        <v>0</v>
      </c>
      <c r="AH5" s="159">
        <f t="shared" ref="AH5:AH68" ca="1" si="2">VLOOKUP($A5,MasterData,28,FALSE)</f>
        <v>0</v>
      </c>
      <c r="AI5" s="159">
        <f t="shared" ref="AI5:AI68" ca="1" si="3">VLOOKUP($A5,MasterData,29,FALSE)</f>
        <v>0</v>
      </c>
      <c r="AJ5" s="159">
        <f t="shared" ref="AJ5:AJ68" ca="1" si="4">VLOOKUP($A5,MasterData,30,FALSE)</f>
        <v>0</v>
      </c>
      <c r="AK5" s="86">
        <f t="shared" ref="AK5:AK72" ca="1" si="5">SUM(AG5:AJ5)</f>
        <v>0</v>
      </c>
      <c r="AL5" s="159">
        <f t="shared" ref="AL5:AL68" ca="1" si="6">VLOOKUP($A5,MasterData,32,FALSE)</f>
        <v>0</v>
      </c>
      <c r="AM5" s="159">
        <f t="shared" ref="AM5:AM68" ca="1" si="7">VLOOKUP($A5,MasterData,33,FALSE)</f>
        <v>0</v>
      </c>
      <c r="AN5" s="159">
        <f t="shared" ref="AN5:AN68" ca="1" si="8">VLOOKUP($A5,MasterData,34,FALSE)</f>
        <v>0</v>
      </c>
      <c r="AO5" s="159">
        <f t="shared" ref="AO5:AO68" ca="1" si="9">VLOOKUP($A5,MasterData,35,FALSE)</f>
        <v>0</v>
      </c>
      <c r="AP5" s="127">
        <f t="shared" ref="AP5:AP72" ca="1" si="10">SUM(AL5:AO5)</f>
        <v>0</v>
      </c>
      <c r="AQ5" s="159">
        <f t="shared" ref="AQ5:AQ68" ca="1" si="11">VLOOKUP($A5,MasterData,37,FALSE)</f>
        <v>0</v>
      </c>
      <c r="AR5" s="159">
        <f t="shared" ref="AR5:AR68" ca="1" si="12">VLOOKUP($A5,MasterData,38,FALSE)</f>
        <v>0</v>
      </c>
      <c r="AS5" s="159">
        <f t="shared" ref="AS5:AS68" ca="1" si="13">VLOOKUP($A5,MasterData,39,FALSE)</f>
        <v>0</v>
      </c>
      <c r="AT5" s="159">
        <f t="shared" ref="AT5:AT68" ca="1" si="14">VLOOKUP($A5,MasterData,40,FALSE)</f>
        <v>0</v>
      </c>
      <c r="AU5" s="127">
        <f ca="1">SUM(AQ5:AT5)</f>
        <v>0</v>
      </c>
      <c r="AV5" s="159">
        <f t="shared" ref="AV5:AV68" ca="1" si="15">VLOOKUP($A5,MasterData,42,FALSE)</f>
        <v>0</v>
      </c>
      <c r="AW5" s="159">
        <f t="shared" ref="AW5:AW68" ca="1" si="16">VLOOKUP($A5,MasterData,43,FALSE)</f>
        <v>0</v>
      </c>
      <c r="AX5" s="159">
        <f t="shared" ref="AX5:AX68" ca="1" si="17">VLOOKUP($A5,MasterData,44,FALSE)</f>
        <v>0</v>
      </c>
      <c r="AY5" s="159">
        <f t="shared" ref="AY5:AY68" ca="1" si="18">VLOOKUP($A5,MasterData,45,FALSE)</f>
        <v>0</v>
      </c>
      <c r="AZ5" s="127">
        <f ca="1">SUM(AV5:AY5)</f>
        <v>0</v>
      </c>
      <c r="BA5" s="72"/>
      <c r="BB5" s="159">
        <f t="shared" ref="BB5:BB13" ca="1" si="19">AG5-L5</f>
        <v>0</v>
      </c>
      <c r="BC5" s="159">
        <f t="shared" ref="BC5:BC72" ca="1" si="20">AH5-M5</f>
        <v>0</v>
      </c>
      <c r="BD5" s="159">
        <f t="shared" ref="BD5:BD72" ca="1" si="21">AI5-N5</f>
        <v>0</v>
      </c>
      <c r="BE5" s="159">
        <f t="shared" ref="BE5:BE72" ca="1" si="22">AJ5-O5</f>
        <v>0</v>
      </c>
      <c r="BF5" s="86">
        <f t="shared" ref="BF5:BF72" ca="1" si="23">AK5-P5</f>
        <v>0</v>
      </c>
      <c r="BG5" s="159">
        <f t="shared" ref="BG5:BG72" ca="1" si="24">AL5-Q5</f>
        <v>0</v>
      </c>
      <c r="BH5" s="159">
        <f t="shared" ref="BH5:BH72" ca="1" si="25">AM5-R5</f>
        <v>0</v>
      </c>
      <c r="BI5" s="159">
        <f t="shared" ref="BI5:BI72" ca="1" si="26">AN5-S5</f>
        <v>0</v>
      </c>
      <c r="BJ5" s="159">
        <f t="shared" ref="BJ5:BJ72" ca="1" si="27">AO5-T5</f>
        <v>0</v>
      </c>
      <c r="BK5" s="86">
        <f t="shared" ref="BK5:BK72" ca="1" si="28">AP5-U5</f>
        <v>0</v>
      </c>
      <c r="BL5" s="159">
        <f t="shared" ref="BL5:BL72" ca="1" si="29">AQ5-V5</f>
        <v>0</v>
      </c>
      <c r="BM5" s="159">
        <f t="shared" ref="BM5:BM72" ca="1" si="30">AR5-W5</f>
        <v>0</v>
      </c>
      <c r="BN5" s="159">
        <f t="shared" ref="BN5:BN72" ca="1" si="31">AS5-X5</f>
        <v>0</v>
      </c>
      <c r="BO5" s="159">
        <f t="shared" ref="BO5:BO72" ca="1" si="32">AT5-Y5</f>
        <v>0</v>
      </c>
      <c r="BP5" s="86">
        <f t="shared" ref="BP5:BP72" ca="1" si="33">AU5-Z5</f>
        <v>0</v>
      </c>
      <c r="BQ5" s="159">
        <f t="shared" ref="BQ5:BQ72" ca="1" si="34">AV5-AA5</f>
        <v>0</v>
      </c>
      <c r="BR5" s="159">
        <f t="shared" ref="BR5:BR72" ca="1" si="35">AW5-AB5</f>
        <v>0</v>
      </c>
      <c r="BS5" s="159">
        <f t="shared" ref="BS5:BS72" ca="1" si="36">AX5-AC5</f>
        <v>0</v>
      </c>
      <c r="BT5" s="159">
        <f t="shared" ref="BT5:BT72" ca="1" si="37">AY5-AD5</f>
        <v>0</v>
      </c>
      <c r="BU5" s="86">
        <f t="shared" ref="BU5:BU72" ca="1" si="38">AZ5-AE5</f>
        <v>0</v>
      </c>
      <c r="BV5" s="32"/>
      <c r="BW5" s="144">
        <v>0</v>
      </c>
      <c r="BX5" s="144">
        <v>0</v>
      </c>
      <c r="BY5" s="144">
        <v>0</v>
      </c>
      <c r="BZ5" s="159">
        <v>0</v>
      </c>
      <c r="CA5" s="86">
        <f>SUM(BW5:BZ5)</f>
        <v>0</v>
      </c>
      <c r="CB5" s="159">
        <v>0</v>
      </c>
      <c r="CC5" s="159">
        <v>0</v>
      </c>
      <c r="CD5" s="159">
        <v>0</v>
      </c>
      <c r="CE5" s="159">
        <v>0</v>
      </c>
      <c r="CF5" s="86">
        <f>SUM(CB5:CE5)</f>
        <v>0</v>
      </c>
      <c r="CG5" s="159"/>
      <c r="CH5" s="159"/>
      <c r="CI5" s="159"/>
      <c r="CJ5" s="159"/>
      <c r="CK5" s="86">
        <f>SUM(CG5:CJ5)</f>
        <v>0</v>
      </c>
      <c r="CL5" s="159"/>
      <c r="CM5" s="159"/>
      <c r="CN5" s="159">
        <v>0</v>
      </c>
      <c r="CO5" s="159">
        <v>0</v>
      </c>
      <c r="CP5" s="86">
        <f>SUM(CL5:CO5)</f>
        <v>0</v>
      </c>
      <c r="CQ5" s="70"/>
      <c r="CR5" s="144">
        <f ca="1">BW5-AG5</f>
        <v>0</v>
      </c>
      <c r="CS5" s="144">
        <f t="shared" ref="CS5:CS72" ca="1" si="39">BX5-AH5</f>
        <v>0</v>
      </c>
      <c r="CT5" s="144">
        <f t="shared" ref="CT5:CT72" ca="1" si="40">BY5-AI5</f>
        <v>0</v>
      </c>
      <c r="CU5" s="144">
        <f t="shared" ref="CU5:CU72" ca="1" si="41">BZ5-AJ5</f>
        <v>0</v>
      </c>
      <c r="CV5" s="86">
        <f t="shared" ref="CV5:CV72" ca="1" si="42">CA5-AK5</f>
        <v>0</v>
      </c>
      <c r="CW5" s="144">
        <f t="shared" ref="CW5:CW72" ca="1" si="43">CB5-AL5</f>
        <v>0</v>
      </c>
      <c r="CX5" s="144">
        <f t="shared" ref="CX5:CX36" ca="1" si="44">CC5-AM5</f>
        <v>0</v>
      </c>
      <c r="CY5" s="144">
        <f t="shared" ref="CY5:CY36" ca="1" si="45">CD5-AN5</f>
        <v>0</v>
      </c>
      <c r="CZ5" s="144">
        <f t="shared" ref="CZ5:CZ36" ca="1" si="46">CE5-AO5</f>
        <v>0</v>
      </c>
      <c r="DA5" s="88">
        <f t="shared" ref="DA5:DA36" ca="1" si="47">CF5-AP5</f>
        <v>0</v>
      </c>
      <c r="DB5" s="144">
        <f t="shared" ref="DB5:DB36" ca="1" si="48">CG5-AQ5</f>
        <v>0</v>
      </c>
      <c r="DC5" s="144">
        <f t="shared" ref="DC5:DC36" ca="1" si="49">CH5-AR5</f>
        <v>0</v>
      </c>
      <c r="DD5" s="144">
        <f t="shared" ref="DD5:DD36" ca="1" si="50">CI5-AS5</f>
        <v>0</v>
      </c>
      <c r="DE5" s="144">
        <f t="shared" ref="DE5:DE36" ca="1" si="51">CJ5-AT5</f>
        <v>0</v>
      </c>
      <c r="DF5" s="88">
        <f t="shared" ref="DF5:DF36" ca="1" si="52">CK5-AU5</f>
        <v>0</v>
      </c>
      <c r="DG5" s="159">
        <f t="shared" ref="DG5:DG68" ca="1" si="53">CL5-AV5</f>
        <v>0</v>
      </c>
      <c r="DH5" s="159">
        <f t="shared" ref="DH5:DH68" ca="1" si="54">CM5-AW5</f>
        <v>0</v>
      </c>
      <c r="DI5" s="159">
        <f t="shared" ref="DI5:DI68" ca="1" si="55">CN5-AX5</f>
        <v>0</v>
      </c>
      <c r="DJ5" s="159">
        <f t="shared" ref="DJ5:DJ68" ca="1" si="56">CO5-AY5</f>
        <v>0</v>
      </c>
      <c r="DK5" s="88">
        <f t="shared" ref="DK5:DK68" ca="1" si="57">CP5-AZ5</f>
        <v>0</v>
      </c>
      <c r="DL5" s="2"/>
    </row>
    <row r="6" spans="1:116" ht="15" hidden="1" customHeight="1" x14ac:dyDescent="0.2">
      <c r="A6" s="22" t="str">
        <f t="shared" ref="A6:A77" si="58">CONCATENATE(C6,"P")</f>
        <v>176000851P</v>
      </c>
      <c r="B6" s="22" t="str">
        <f t="shared" ref="B6:B76" si="59">CONCATENATE(C6,"C")</f>
        <v>176000851C</v>
      </c>
      <c r="C6" s="22">
        <v>176000851</v>
      </c>
      <c r="D6" s="22" t="s">
        <v>374</v>
      </c>
      <c r="E6" s="65" t="s">
        <v>166</v>
      </c>
      <c r="F6" s="159" t="s">
        <v>167</v>
      </c>
      <c r="G6" s="65" t="s">
        <v>168</v>
      </c>
      <c r="H6" s="164" t="s">
        <v>168</v>
      </c>
      <c r="I6" s="200">
        <v>166042.37</v>
      </c>
      <c r="J6" s="68" t="s">
        <v>33</v>
      </c>
      <c r="K6" s="145"/>
      <c r="L6" s="140">
        <v>4</v>
      </c>
      <c r="M6" s="137">
        <v>5</v>
      </c>
      <c r="N6" s="137">
        <v>7</v>
      </c>
      <c r="O6" s="159">
        <v>6</v>
      </c>
      <c r="P6" s="86">
        <f t="shared" si="0"/>
        <v>22</v>
      </c>
      <c r="Q6" s="137">
        <v>7</v>
      </c>
      <c r="R6" s="159">
        <v>5</v>
      </c>
      <c r="S6" s="159">
        <v>4</v>
      </c>
      <c r="T6" s="159">
        <v>5</v>
      </c>
      <c r="U6" s="86">
        <f t="shared" ref="U6:U73" si="60">SUM(Q6:T6)</f>
        <v>21</v>
      </c>
      <c r="V6" s="159">
        <v>4</v>
      </c>
      <c r="W6" s="159">
        <v>4</v>
      </c>
      <c r="X6" s="159">
        <v>4</v>
      </c>
      <c r="Y6" s="159">
        <v>4</v>
      </c>
      <c r="Z6" s="86">
        <f t="shared" ref="Z6:Z73" si="61">SUM(V6:Y6)</f>
        <v>16</v>
      </c>
      <c r="AA6" s="159">
        <v>0</v>
      </c>
      <c r="AB6" s="159">
        <v>0</v>
      </c>
      <c r="AC6" s="159">
        <v>0</v>
      </c>
      <c r="AD6" s="159">
        <v>0</v>
      </c>
      <c r="AE6" s="86">
        <f t="shared" ref="AE6:AE45" si="62">SUM(AA6:AD6)</f>
        <v>0</v>
      </c>
      <c r="AF6" s="130"/>
      <c r="AG6" s="159">
        <f t="shared" ca="1" si="1"/>
        <v>4</v>
      </c>
      <c r="AH6" s="159">
        <f t="shared" ca="1" si="2"/>
        <v>5</v>
      </c>
      <c r="AI6" s="159">
        <f t="shared" ca="1" si="3"/>
        <v>7</v>
      </c>
      <c r="AJ6" s="159">
        <f t="shared" ca="1" si="4"/>
        <v>6</v>
      </c>
      <c r="AK6" s="86">
        <f t="shared" ca="1" si="5"/>
        <v>22</v>
      </c>
      <c r="AL6" s="159">
        <f t="shared" ca="1" si="6"/>
        <v>7</v>
      </c>
      <c r="AM6" s="159">
        <f t="shared" ca="1" si="7"/>
        <v>5</v>
      </c>
      <c r="AN6" s="159">
        <f t="shared" ca="1" si="8"/>
        <v>4</v>
      </c>
      <c r="AO6" s="159">
        <f t="shared" ca="1" si="9"/>
        <v>5</v>
      </c>
      <c r="AP6" s="127">
        <f t="shared" ca="1" si="10"/>
        <v>21</v>
      </c>
      <c r="AQ6" s="159">
        <f t="shared" ca="1" si="11"/>
        <v>4</v>
      </c>
      <c r="AR6" s="159">
        <f t="shared" ca="1" si="12"/>
        <v>4</v>
      </c>
      <c r="AS6" s="159">
        <f t="shared" ca="1" si="13"/>
        <v>4</v>
      </c>
      <c r="AT6" s="159">
        <f t="shared" ca="1" si="14"/>
        <v>4</v>
      </c>
      <c r="AU6" s="127">
        <f t="shared" ref="AU6:AU78" ca="1" si="63">SUM(AQ6:AT6)</f>
        <v>16</v>
      </c>
      <c r="AV6" s="159">
        <f t="shared" ca="1" si="15"/>
        <v>0</v>
      </c>
      <c r="AW6" s="159">
        <f t="shared" ca="1" si="16"/>
        <v>0</v>
      </c>
      <c r="AX6" s="159">
        <f t="shared" ca="1" si="17"/>
        <v>0</v>
      </c>
      <c r="AY6" s="159">
        <f t="shared" ca="1" si="18"/>
        <v>0</v>
      </c>
      <c r="AZ6" s="127">
        <f t="shared" ref="AZ6:AZ78" ca="1" si="64">SUM(AV6:AY6)</f>
        <v>0</v>
      </c>
      <c r="BA6" s="72"/>
      <c r="BB6" s="159">
        <f t="shared" ca="1" si="19"/>
        <v>0</v>
      </c>
      <c r="BC6" s="159">
        <f t="shared" ca="1" si="20"/>
        <v>0</v>
      </c>
      <c r="BD6" s="159">
        <f t="shared" ca="1" si="21"/>
        <v>0</v>
      </c>
      <c r="BE6" s="159">
        <f t="shared" ca="1" si="22"/>
        <v>0</v>
      </c>
      <c r="BF6" s="86">
        <f t="shared" ca="1" si="23"/>
        <v>0</v>
      </c>
      <c r="BG6" s="159">
        <f t="shared" ca="1" si="24"/>
        <v>0</v>
      </c>
      <c r="BH6" s="159">
        <f t="shared" ca="1" si="25"/>
        <v>0</v>
      </c>
      <c r="BI6" s="159">
        <f t="shared" ca="1" si="26"/>
        <v>0</v>
      </c>
      <c r="BJ6" s="159">
        <f t="shared" ca="1" si="27"/>
        <v>0</v>
      </c>
      <c r="BK6" s="86">
        <f t="shared" ca="1" si="28"/>
        <v>0</v>
      </c>
      <c r="BL6" s="159">
        <f t="shared" ca="1" si="29"/>
        <v>0</v>
      </c>
      <c r="BM6" s="159">
        <f t="shared" ca="1" si="30"/>
        <v>0</v>
      </c>
      <c r="BN6" s="159">
        <f t="shared" ca="1" si="31"/>
        <v>0</v>
      </c>
      <c r="BO6" s="159">
        <f t="shared" ca="1" si="32"/>
        <v>0</v>
      </c>
      <c r="BP6" s="86">
        <f t="shared" ca="1" si="33"/>
        <v>0</v>
      </c>
      <c r="BQ6" s="159">
        <f t="shared" ca="1" si="34"/>
        <v>0</v>
      </c>
      <c r="BR6" s="159">
        <f t="shared" ca="1" si="35"/>
        <v>0</v>
      </c>
      <c r="BS6" s="159">
        <f t="shared" ca="1" si="36"/>
        <v>0</v>
      </c>
      <c r="BT6" s="159">
        <f t="shared" ca="1" si="37"/>
        <v>0</v>
      </c>
      <c r="BU6" s="86">
        <f t="shared" ca="1" si="38"/>
        <v>0</v>
      </c>
      <c r="BV6" s="71"/>
      <c r="BW6" s="140">
        <v>4</v>
      </c>
      <c r="BX6" s="137">
        <v>5</v>
      </c>
      <c r="BY6" s="137">
        <v>7</v>
      </c>
      <c r="BZ6" s="159">
        <v>6</v>
      </c>
      <c r="CA6" s="86">
        <f t="shared" ref="CA6:CA73" si="65">SUM(BW6:BZ6)</f>
        <v>22</v>
      </c>
      <c r="CB6" s="137">
        <v>7</v>
      </c>
      <c r="CC6" s="159">
        <v>5</v>
      </c>
      <c r="CD6" s="159">
        <v>4</v>
      </c>
      <c r="CE6" s="159">
        <v>5</v>
      </c>
      <c r="CF6" s="86">
        <f t="shared" ref="CF6:CF73" si="66">SUM(CB6:CE6)</f>
        <v>21</v>
      </c>
      <c r="CG6" s="159"/>
      <c r="CH6" s="159"/>
      <c r="CI6" s="159"/>
      <c r="CJ6" s="159"/>
      <c r="CK6" s="86">
        <f t="shared" ref="CK6:CK73" si="67">SUM(CG6:CJ6)</f>
        <v>0</v>
      </c>
      <c r="CL6" s="159"/>
      <c r="CM6" s="159"/>
      <c r="CN6" s="159">
        <v>0</v>
      </c>
      <c r="CO6" s="159">
        <v>0</v>
      </c>
      <c r="CP6" s="86">
        <f t="shared" ref="CP6:CP73" si="68">SUM(CL6:CO6)</f>
        <v>0</v>
      </c>
      <c r="CQ6" s="70"/>
      <c r="CR6" s="144">
        <f t="shared" ref="CR6:CR73" ca="1" si="69">BW6-AG6</f>
        <v>0</v>
      </c>
      <c r="CS6" s="144">
        <f t="shared" ca="1" si="39"/>
        <v>0</v>
      </c>
      <c r="CT6" s="144">
        <f t="shared" ca="1" si="40"/>
        <v>0</v>
      </c>
      <c r="CU6" s="144">
        <f t="shared" ca="1" si="41"/>
        <v>0</v>
      </c>
      <c r="CV6" s="86">
        <f t="shared" ca="1" si="42"/>
        <v>0</v>
      </c>
      <c r="CW6" s="144">
        <f t="shared" ca="1" si="43"/>
        <v>0</v>
      </c>
      <c r="CX6" s="144">
        <f t="shared" ca="1" si="44"/>
        <v>0</v>
      </c>
      <c r="CY6" s="144">
        <f t="shared" ca="1" si="45"/>
        <v>0</v>
      </c>
      <c r="CZ6" s="144">
        <f t="shared" ca="1" si="46"/>
        <v>0</v>
      </c>
      <c r="DA6" s="88">
        <f t="shared" ca="1" si="47"/>
        <v>0</v>
      </c>
      <c r="DB6" s="144">
        <f t="shared" ca="1" si="48"/>
        <v>-4</v>
      </c>
      <c r="DC6" s="144">
        <f t="shared" ca="1" si="49"/>
        <v>-4</v>
      </c>
      <c r="DD6" s="144">
        <f t="shared" ca="1" si="50"/>
        <v>-4</v>
      </c>
      <c r="DE6" s="144">
        <f t="shared" ca="1" si="51"/>
        <v>-4</v>
      </c>
      <c r="DF6" s="88">
        <f t="shared" ca="1" si="52"/>
        <v>-16</v>
      </c>
      <c r="DG6" s="159">
        <f t="shared" ca="1" si="53"/>
        <v>0</v>
      </c>
      <c r="DH6" s="159">
        <f t="shared" ca="1" si="54"/>
        <v>0</v>
      </c>
      <c r="DI6" s="159">
        <f t="shared" ca="1" si="55"/>
        <v>0</v>
      </c>
      <c r="DJ6" s="159">
        <f t="shared" ca="1" si="56"/>
        <v>0</v>
      </c>
      <c r="DK6" s="88">
        <f t="shared" ca="1" si="57"/>
        <v>0</v>
      </c>
      <c r="DL6" s="2"/>
    </row>
    <row r="7" spans="1:116" ht="15" hidden="1" customHeight="1" x14ac:dyDescent="0.2">
      <c r="A7" s="22" t="str">
        <f t="shared" si="58"/>
        <v>176000972P</v>
      </c>
      <c r="B7" s="22" t="str">
        <f t="shared" si="59"/>
        <v>176000972C</v>
      </c>
      <c r="C7" s="22">
        <v>176000972</v>
      </c>
      <c r="D7" s="22" t="s">
        <v>375</v>
      </c>
      <c r="E7" s="65" t="s">
        <v>166</v>
      </c>
      <c r="F7" s="159" t="s">
        <v>167</v>
      </c>
      <c r="G7" s="65" t="s">
        <v>168</v>
      </c>
      <c r="H7" s="164" t="s">
        <v>168</v>
      </c>
      <c r="I7" s="200">
        <v>0</v>
      </c>
      <c r="J7" s="68" t="s">
        <v>33</v>
      </c>
      <c r="K7" s="145"/>
      <c r="L7" s="144">
        <v>4</v>
      </c>
      <c r="M7" s="144">
        <v>2</v>
      </c>
      <c r="N7" s="144">
        <v>0</v>
      </c>
      <c r="O7" s="159">
        <v>0</v>
      </c>
      <c r="P7" s="86">
        <f t="shared" si="0"/>
        <v>6</v>
      </c>
      <c r="Q7" s="159">
        <v>0</v>
      </c>
      <c r="R7" s="159">
        <v>0</v>
      </c>
      <c r="S7" s="159">
        <v>0</v>
      </c>
      <c r="T7" s="159">
        <v>0</v>
      </c>
      <c r="U7" s="86">
        <f t="shared" si="60"/>
        <v>0</v>
      </c>
      <c r="V7" s="159">
        <v>0</v>
      </c>
      <c r="W7" s="159">
        <v>0</v>
      </c>
      <c r="X7" s="159">
        <v>0</v>
      </c>
      <c r="Y7" s="159">
        <v>0</v>
      </c>
      <c r="Z7" s="86">
        <f t="shared" si="61"/>
        <v>0</v>
      </c>
      <c r="AA7" s="159">
        <v>0</v>
      </c>
      <c r="AB7" s="159">
        <v>0</v>
      </c>
      <c r="AC7" s="159">
        <v>0</v>
      </c>
      <c r="AD7" s="159">
        <v>0</v>
      </c>
      <c r="AE7" s="86">
        <f t="shared" si="62"/>
        <v>0</v>
      </c>
      <c r="AF7" s="130"/>
      <c r="AG7" s="159">
        <f t="shared" ca="1" si="1"/>
        <v>4</v>
      </c>
      <c r="AH7" s="159">
        <f t="shared" ca="1" si="2"/>
        <v>2</v>
      </c>
      <c r="AI7" s="159">
        <f t="shared" ca="1" si="3"/>
        <v>0</v>
      </c>
      <c r="AJ7" s="159">
        <f t="shared" ca="1" si="4"/>
        <v>0</v>
      </c>
      <c r="AK7" s="86">
        <f t="shared" ca="1" si="5"/>
        <v>6</v>
      </c>
      <c r="AL7" s="159">
        <f t="shared" ca="1" si="6"/>
        <v>0</v>
      </c>
      <c r="AM7" s="159">
        <f t="shared" ca="1" si="7"/>
        <v>0</v>
      </c>
      <c r="AN7" s="159">
        <f t="shared" ca="1" si="8"/>
        <v>0</v>
      </c>
      <c r="AO7" s="159">
        <f t="shared" ca="1" si="9"/>
        <v>0</v>
      </c>
      <c r="AP7" s="127">
        <f t="shared" ca="1" si="10"/>
        <v>0</v>
      </c>
      <c r="AQ7" s="159">
        <f t="shared" ca="1" si="11"/>
        <v>0</v>
      </c>
      <c r="AR7" s="159">
        <f t="shared" ca="1" si="12"/>
        <v>0</v>
      </c>
      <c r="AS7" s="159">
        <f t="shared" ca="1" si="13"/>
        <v>0</v>
      </c>
      <c r="AT7" s="159">
        <f t="shared" ca="1" si="14"/>
        <v>0</v>
      </c>
      <c r="AU7" s="127">
        <f t="shared" ca="1" si="63"/>
        <v>0</v>
      </c>
      <c r="AV7" s="159">
        <f t="shared" ca="1" si="15"/>
        <v>0</v>
      </c>
      <c r="AW7" s="159">
        <f t="shared" ca="1" si="16"/>
        <v>0</v>
      </c>
      <c r="AX7" s="159">
        <f t="shared" ca="1" si="17"/>
        <v>0</v>
      </c>
      <c r="AY7" s="159">
        <f t="shared" ca="1" si="18"/>
        <v>0</v>
      </c>
      <c r="AZ7" s="127">
        <f t="shared" ca="1" si="64"/>
        <v>0</v>
      </c>
      <c r="BA7" s="72"/>
      <c r="BB7" s="159">
        <f t="shared" ca="1" si="19"/>
        <v>0</v>
      </c>
      <c r="BC7" s="159">
        <f t="shared" ca="1" si="20"/>
        <v>0</v>
      </c>
      <c r="BD7" s="159">
        <f t="shared" ca="1" si="21"/>
        <v>0</v>
      </c>
      <c r="BE7" s="159">
        <f t="shared" ca="1" si="22"/>
        <v>0</v>
      </c>
      <c r="BF7" s="86">
        <f t="shared" ca="1" si="23"/>
        <v>0</v>
      </c>
      <c r="BG7" s="159">
        <f t="shared" ca="1" si="24"/>
        <v>0</v>
      </c>
      <c r="BH7" s="159">
        <f t="shared" ca="1" si="25"/>
        <v>0</v>
      </c>
      <c r="BI7" s="159">
        <f t="shared" ca="1" si="26"/>
        <v>0</v>
      </c>
      <c r="BJ7" s="159">
        <f t="shared" ca="1" si="27"/>
        <v>0</v>
      </c>
      <c r="BK7" s="86">
        <f t="shared" ca="1" si="28"/>
        <v>0</v>
      </c>
      <c r="BL7" s="159">
        <f t="shared" ca="1" si="29"/>
        <v>0</v>
      </c>
      <c r="BM7" s="159">
        <f t="shared" ca="1" si="30"/>
        <v>0</v>
      </c>
      <c r="BN7" s="159">
        <f t="shared" ca="1" si="31"/>
        <v>0</v>
      </c>
      <c r="BO7" s="159">
        <f t="shared" ca="1" si="32"/>
        <v>0</v>
      </c>
      <c r="BP7" s="86">
        <f t="shared" ca="1" si="33"/>
        <v>0</v>
      </c>
      <c r="BQ7" s="159">
        <f t="shared" ca="1" si="34"/>
        <v>0</v>
      </c>
      <c r="BR7" s="159">
        <f t="shared" ca="1" si="35"/>
        <v>0</v>
      </c>
      <c r="BS7" s="159">
        <f t="shared" ca="1" si="36"/>
        <v>0</v>
      </c>
      <c r="BT7" s="159">
        <f t="shared" ca="1" si="37"/>
        <v>0</v>
      </c>
      <c r="BU7" s="86">
        <f t="shared" ca="1" si="38"/>
        <v>0</v>
      </c>
      <c r="BV7" s="71"/>
      <c r="BW7" s="144">
        <v>4</v>
      </c>
      <c r="BX7" s="144">
        <v>2</v>
      </c>
      <c r="BY7" s="144">
        <v>0</v>
      </c>
      <c r="BZ7" s="159">
        <v>0</v>
      </c>
      <c r="CA7" s="86">
        <f t="shared" si="65"/>
        <v>6</v>
      </c>
      <c r="CB7" s="159">
        <v>0</v>
      </c>
      <c r="CC7" s="159">
        <v>0</v>
      </c>
      <c r="CD7" s="159">
        <v>0</v>
      </c>
      <c r="CE7" s="159">
        <v>0</v>
      </c>
      <c r="CF7" s="86">
        <f t="shared" si="66"/>
        <v>0</v>
      </c>
      <c r="CG7" s="159"/>
      <c r="CH7" s="159"/>
      <c r="CI7" s="159"/>
      <c r="CJ7" s="159"/>
      <c r="CK7" s="86">
        <f t="shared" si="67"/>
        <v>0</v>
      </c>
      <c r="CL7" s="159"/>
      <c r="CM7" s="159"/>
      <c r="CN7" s="159">
        <v>0</v>
      </c>
      <c r="CO7" s="159">
        <v>0</v>
      </c>
      <c r="CP7" s="86">
        <f t="shared" si="68"/>
        <v>0</v>
      </c>
      <c r="CQ7" s="70"/>
      <c r="CR7" s="144">
        <f t="shared" ca="1" si="69"/>
        <v>0</v>
      </c>
      <c r="CS7" s="144">
        <f t="shared" ca="1" si="39"/>
        <v>0</v>
      </c>
      <c r="CT7" s="144">
        <f t="shared" ca="1" si="40"/>
        <v>0</v>
      </c>
      <c r="CU7" s="144">
        <f t="shared" ca="1" si="41"/>
        <v>0</v>
      </c>
      <c r="CV7" s="86">
        <f t="shared" ca="1" si="42"/>
        <v>0</v>
      </c>
      <c r="CW7" s="144">
        <f t="shared" ca="1" si="43"/>
        <v>0</v>
      </c>
      <c r="CX7" s="144">
        <f t="shared" ca="1" si="44"/>
        <v>0</v>
      </c>
      <c r="CY7" s="144">
        <f t="shared" ca="1" si="45"/>
        <v>0</v>
      </c>
      <c r="CZ7" s="144">
        <f t="shared" ca="1" si="46"/>
        <v>0</v>
      </c>
      <c r="DA7" s="88">
        <f t="shared" ca="1" si="47"/>
        <v>0</v>
      </c>
      <c r="DB7" s="144">
        <f t="shared" ca="1" si="48"/>
        <v>0</v>
      </c>
      <c r="DC7" s="144">
        <f t="shared" ca="1" si="49"/>
        <v>0</v>
      </c>
      <c r="DD7" s="144">
        <f t="shared" ca="1" si="50"/>
        <v>0</v>
      </c>
      <c r="DE7" s="144">
        <f t="shared" ca="1" si="51"/>
        <v>0</v>
      </c>
      <c r="DF7" s="88">
        <f t="shared" ca="1" si="52"/>
        <v>0</v>
      </c>
      <c r="DG7" s="159">
        <f t="shared" ca="1" si="53"/>
        <v>0</v>
      </c>
      <c r="DH7" s="159">
        <f t="shared" ca="1" si="54"/>
        <v>0</v>
      </c>
      <c r="DI7" s="159">
        <f t="shared" ca="1" si="55"/>
        <v>0</v>
      </c>
      <c r="DJ7" s="159">
        <f t="shared" ca="1" si="56"/>
        <v>0</v>
      </c>
      <c r="DK7" s="88">
        <f t="shared" ca="1" si="57"/>
        <v>0</v>
      </c>
      <c r="DL7" s="2"/>
    </row>
    <row r="8" spans="1:116" ht="15" customHeight="1" x14ac:dyDescent="0.2">
      <c r="A8" s="22" t="str">
        <f t="shared" si="58"/>
        <v>186000321P</v>
      </c>
      <c r="B8" s="22" t="str">
        <f t="shared" si="59"/>
        <v>186000321C</v>
      </c>
      <c r="C8" s="164">
        <v>186000321</v>
      </c>
      <c r="D8" s="164" t="s">
        <v>376</v>
      </c>
      <c r="E8" s="65" t="s">
        <v>12</v>
      </c>
      <c r="F8" s="159" t="s">
        <v>164</v>
      </c>
      <c r="G8" s="65" t="s">
        <v>144</v>
      </c>
      <c r="H8" s="164" t="s">
        <v>24</v>
      </c>
      <c r="I8" s="200">
        <v>1520.17</v>
      </c>
      <c r="J8" s="65" t="s">
        <v>35</v>
      </c>
      <c r="K8" s="146"/>
      <c r="L8" s="144">
        <v>36</v>
      </c>
      <c r="M8" s="144">
        <v>49</v>
      </c>
      <c r="N8" s="144">
        <v>34</v>
      </c>
      <c r="O8" s="144">
        <v>54</v>
      </c>
      <c r="P8" s="86">
        <f t="shared" si="0"/>
        <v>173</v>
      </c>
      <c r="Q8" s="159">
        <v>40</v>
      </c>
      <c r="R8" s="159">
        <v>35</v>
      </c>
      <c r="S8" s="159">
        <v>35</v>
      </c>
      <c r="T8" s="159">
        <v>20</v>
      </c>
      <c r="U8" s="86">
        <f t="shared" si="60"/>
        <v>130</v>
      </c>
      <c r="V8" s="159">
        <v>35</v>
      </c>
      <c r="W8" s="159">
        <v>35</v>
      </c>
      <c r="X8" s="159">
        <v>35</v>
      </c>
      <c r="Y8" s="159">
        <v>40</v>
      </c>
      <c r="Z8" s="86">
        <f t="shared" si="61"/>
        <v>145</v>
      </c>
      <c r="AA8" s="159">
        <v>20</v>
      </c>
      <c r="AB8" s="159">
        <v>0</v>
      </c>
      <c r="AC8" s="159">
        <v>0</v>
      </c>
      <c r="AD8" s="159">
        <v>0</v>
      </c>
      <c r="AE8" s="86">
        <f t="shared" si="62"/>
        <v>20</v>
      </c>
      <c r="AF8" s="130"/>
      <c r="AG8" s="159">
        <f t="shared" ca="1" si="1"/>
        <v>36</v>
      </c>
      <c r="AH8" s="159">
        <f t="shared" ca="1" si="2"/>
        <v>49</v>
      </c>
      <c r="AI8" s="159">
        <f t="shared" ca="1" si="3"/>
        <v>34</v>
      </c>
      <c r="AJ8" s="159">
        <f t="shared" ca="1" si="4"/>
        <v>54</v>
      </c>
      <c r="AK8" s="86">
        <f t="shared" ca="1" si="5"/>
        <v>173</v>
      </c>
      <c r="AL8" s="159">
        <f t="shared" ca="1" si="6"/>
        <v>40</v>
      </c>
      <c r="AM8" s="159">
        <f t="shared" ca="1" si="7"/>
        <v>35</v>
      </c>
      <c r="AN8" s="159">
        <f t="shared" ca="1" si="8"/>
        <v>35</v>
      </c>
      <c r="AO8" s="159">
        <f t="shared" ca="1" si="9"/>
        <v>20</v>
      </c>
      <c r="AP8" s="127">
        <f t="shared" ca="1" si="10"/>
        <v>130</v>
      </c>
      <c r="AQ8" s="159">
        <f t="shared" ca="1" si="11"/>
        <v>25</v>
      </c>
      <c r="AR8" s="159">
        <f t="shared" ca="1" si="12"/>
        <v>30</v>
      </c>
      <c r="AS8" s="159">
        <f t="shared" ca="1" si="13"/>
        <v>30</v>
      </c>
      <c r="AT8" s="159">
        <f t="shared" ca="1" si="14"/>
        <v>35</v>
      </c>
      <c r="AU8" s="127">
        <f t="shared" ca="1" si="63"/>
        <v>120</v>
      </c>
      <c r="AV8" s="159">
        <f t="shared" ca="1" si="15"/>
        <v>20</v>
      </c>
      <c r="AW8" s="159">
        <f t="shared" ca="1" si="16"/>
        <v>38</v>
      </c>
      <c r="AX8" s="159">
        <f t="shared" ca="1" si="17"/>
        <v>0</v>
      </c>
      <c r="AY8" s="159">
        <f t="shared" ca="1" si="18"/>
        <v>0</v>
      </c>
      <c r="AZ8" s="127">
        <f t="shared" ca="1" si="64"/>
        <v>58</v>
      </c>
      <c r="BA8" s="72"/>
      <c r="BB8" s="159">
        <f t="shared" ca="1" si="19"/>
        <v>0</v>
      </c>
      <c r="BC8" s="159">
        <f t="shared" ca="1" si="20"/>
        <v>0</v>
      </c>
      <c r="BD8" s="159">
        <f t="shared" ca="1" si="21"/>
        <v>0</v>
      </c>
      <c r="BE8" s="159">
        <f t="shared" ca="1" si="22"/>
        <v>0</v>
      </c>
      <c r="BF8" s="86">
        <f t="shared" ca="1" si="23"/>
        <v>0</v>
      </c>
      <c r="BG8" s="159">
        <f t="shared" ca="1" si="24"/>
        <v>0</v>
      </c>
      <c r="BH8" s="159">
        <f t="shared" ca="1" si="25"/>
        <v>0</v>
      </c>
      <c r="BI8" s="159">
        <f t="shared" ca="1" si="26"/>
        <v>0</v>
      </c>
      <c r="BJ8" s="159">
        <f t="shared" ca="1" si="27"/>
        <v>0</v>
      </c>
      <c r="BK8" s="86">
        <f t="shared" ca="1" si="28"/>
        <v>0</v>
      </c>
      <c r="BL8" s="159">
        <f t="shared" ca="1" si="29"/>
        <v>-10</v>
      </c>
      <c r="BM8" s="159">
        <f t="shared" ca="1" si="30"/>
        <v>-5</v>
      </c>
      <c r="BN8" s="159">
        <f t="shared" ca="1" si="31"/>
        <v>-5</v>
      </c>
      <c r="BO8" s="159">
        <f t="shared" ca="1" si="32"/>
        <v>-5</v>
      </c>
      <c r="BP8" s="86">
        <f t="shared" ca="1" si="33"/>
        <v>-25</v>
      </c>
      <c r="BQ8" s="159">
        <f t="shared" ca="1" si="34"/>
        <v>0</v>
      </c>
      <c r="BR8" s="159">
        <f t="shared" ca="1" si="35"/>
        <v>38</v>
      </c>
      <c r="BS8" s="159">
        <f t="shared" ca="1" si="36"/>
        <v>0</v>
      </c>
      <c r="BT8" s="159">
        <f t="shared" ca="1" si="37"/>
        <v>0</v>
      </c>
      <c r="BU8" s="86">
        <f t="shared" ca="1" si="38"/>
        <v>38</v>
      </c>
      <c r="BV8" s="71"/>
      <c r="BW8" s="144">
        <v>36</v>
      </c>
      <c r="BX8" s="144">
        <v>49</v>
      </c>
      <c r="BY8" s="144">
        <v>34</v>
      </c>
      <c r="BZ8" s="144">
        <v>54</v>
      </c>
      <c r="CA8" s="86">
        <f t="shared" si="65"/>
        <v>173</v>
      </c>
      <c r="CB8" s="159">
        <v>40</v>
      </c>
      <c r="CC8" s="159">
        <v>35</v>
      </c>
      <c r="CD8" s="159">
        <v>35</v>
      </c>
      <c r="CE8" s="159">
        <v>20</v>
      </c>
      <c r="CF8" s="86">
        <f t="shared" si="66"/>
        <v>130</v>
      </c>
      <c r="CG8" s="159"/>
      <c r="CH8" s="159"/>
      <c r="CI8" s="159"/>
      <c r="CJ8" s="159"/>
      <c r="CK8" s="86">
        <f t="shared" si="67"/>
        <v>0</v>
      </c>
      <c r="CL8" s="159"/>
      <c r="CM8" s="159"/>
      <c r="CN8" s="159">
        <v>0</v>
      </c>
      <c r="CO8" s="159">
        <v>0</v>
      </c>
      <c r="CP8" s="86">
        <f t="shared" si="68"/>
        <v>0</v>
      </c>
      <c r="CQ8" s="70"/>
      <c r="CR8" s="144">
        <f t="shared" ca="1" si="69"/>
        <v>0</v>
      </c>
      <c r="CS8" s="144">
        <f t="shared" ca="1" si="39"/>
        <v>0</v>
      </c>
      <c r="CT8" s="144">
        <f t="shared" ca="1" si="40"/>
        <v>0</v>
      </c>
      <c r="CU8" s="144">
        <f t="shared" ca="1" si="41"/>
        <v>0</v>
      </c>
      <c r="CV8" s="86">
        <f t="shared" ca="1" si="42"/>
        <v>0</v>
      </c>
      <c r="CW8" s="144">
        <f t="shared" ca="1" si="43"/>
        <v>0</v>
      </c>
      <c r="CX8" s="144">
        <f t="shared" ca="1" si="44"/>
        <v>0</v>
      </c>
      <c r="CY8" s="144">
        <f t="shared" ca="1" si="45"/>
        <v>0</v>
      </c>
      <c r="CZ8" s="144">
        <f t="shared" ca="1" si="46"/>
        <v>0</v>
      </c>
      <c r="DA8" s="88">
        <f t="shared" ca="1" si="47"/>
        <v>0</v>
      </c>
      <c r="DB8" s="144">
        <f t="shared" ca="1" si="48"/>
        <v>-25</v>
      </c>
      <c r="DC8" s="144">
        <f t="shared" ca="1" si="49"/>
        <v>-30</v>
      </c>
      <c r="DD8" s="144">
        <f t="shared" ca="1" si="50"/>
        <v>-30</v>
      </c>
      <c r="DE8" s="144">
        <f t="shared" ca="1" si="51"/>
        <v>-35</v>
      </c>
      <c r="DF8" s="88">
        <f t="shared" ca="1" si="52"/>
        <v>-120</v>
      </c>
      <c r="DG8" s="159">
        <f t="shared" ca="1" si="53"/>
        <v>-20</v>
      </c>
      <c r="DH8" s="159">
        <f t="shared" ca="1" si="54"/>
        <v>-38</v>
      </c>
      <c r="DI8" s="159">
        <f t="shared" ca="1" si="55"/>
        <v>0</v>
      </c>
      <c r="DJ8" s="159">
        <f t="shared" ca="1" si="56"/>
        <v>0</v>
      </c>
      <c r="DK8" s="88">
        <f t="shared" ca="1" si="57"/>
        <v>-58</v>
      </c>
      <c r="DL8" s="144"/>
    </row>
    <row r="9" spans="1:116" ht="15" customHeight="1" x14ac:dyDescent="0.2">
      <c r="A9" s="22" t="str">
        <f t="shared" si="58"/>
        <v>186000872P</v>
      </c>
      <c r="B9" s="22" t="str">
        <f t="shared" si="59"/>
        <v>186000872C</v>
      </c>
      <c r="C9" s="164">
        <v>186000872</v>
      </c>
      <c r="D9" s="164" t="s">
        <v>377</v>
      </c>
      <c r="E9" s="65" t="s">
        <v>12</v>
      </c>
      <c r="F9" s="159" t="s">
        <v>164</v>
      </c>
      <c r="G9" s="65" t="s">
        <v>144</v>
      </c>
      <c r="H9" s="164" t="s">
        <v>24</v>
      </c>
      <c r="I9" s="200">
        <v>478.46</v>
      </c>
      <c r="J9" s="65" t="s">
        <v>303</v>
      </c>
      <c r="K9" s="146"/>
      <c r="L9" s="144">
        <v>55</v>
      </c>
      <c r="M9" s="144">
        <v>90</v>
      </c>
      <c r="N9" s="144">
        <v>50</v>
      </c>
      <c r="O9" s="159">
        <v>120</v>
      </c>
      <c r="P9" s="86">
        <f t="shared" si="0"/>
        <v>315</v>
      </c>
      <c r="Q9" s="159">
        <v>40</v>
      </c>
      <c r="R9" s="159">
        <v>60</v>
      </c>
      <c r="S9" s="159">
        <v>45</v>
      </c>
      <c r="T9" s="159">
        <v>40</v>
      </c>
      <c r="U9" s="86">
        <f t="shared" si="60"/>
        <v>185</v>
      </c>
      <c r="V9" s="159">
        <v>50</v>
      </c>
      <c r="W9" s="159">
        <v>60</v>
      </c>
      <c r="X9" s="159">
        <v>60</v>
      </c>
      <c r="Y9" s="159">
        <v>50</v>
      </c>
      <c r="Z9" s="86">
        <f t="shared" si="61"/>
        <v>220</v>
      </c>
      <c r="AA9" s="159">
        <v>50</v>
      </c>
      <c r="AB9" s="159">
        <v>0</v>
      </c>
      <c r="AC9" s="159">
        <v>0</v>
      </c>
      <c r="AD9" s="159">
        <v>0</v>
      </c>
      <c r="AE9" s="86">
        <f t="shared" si="62"/>
        <v>50</v>
      </c>
      <c r="AF9" s="130"/>
      <c r="AG9" s="159">
        <f t="shared" ca="1" si="1"/>
        <v>55</v>
      </c>
      <c r="AH9" s="159">
        <f t="shared" ca="1" si="2"/>
        <v>90</v>
      </c>
      <c r="AI9" s="159">
        <f t="shared" ca="1" si="3"/>
        <v>50</v>
      </c>
      <c r="AJ9" s="159">
        <f t="shared" ca="1" si="4"/>
        <v>120</v>
      </c>
      <c r="AK9" s="86">
        <f t="shared" ca="1" si="5"/>
        <v>315</v>
      </c>
      <c r="AL9" s="159">
        <f t="shared" ca="1" si="6"/>
        <v>40</v>
      </c>
      <c r="AM9" s="159">
        <f t="shared" ca="1" si="7"/>
        <v>60</v>
      </c>
      <c r="AN9" s="159">
        <f t="shared" ca="1" si="8"/>
        <v>45</v>
      </c>
      <c r="AO9" s="159">
        <f t="shared" ca="1" si="9"/>
        <v>40</v>
      </c>
      <c r="AP9" s="127">
        <f t="shared" ca="1" si="10"/>
        <v>185</v>
      </c>
      <c r="AQ9" s="159">
        <f t="shared" ca="1" si="11"/>
        <v>45</v>
      </c>
      <c r="AR9" s="159">
        <f t="shared" ca="1" si="12"/>
        <v>50</v>
      </c>
      <c r="AS9" s="159">
        <f t="shared" ca="1" si="13"/>
        <v>50</v>
      </c>
      <c r="AT9" s="159">
        <f t="shared" ca="1" si="14"/>
        <v>55</v>
      </c>
      <c r="AU9" s="127">
        <f t="shared" ca="1" si="63"/>
        <v>200</v>
      </c>
      <c r="AV9" s="159">
        <f t="shared" ca="1" si="15"/>
        <v>50</v>
      </c>
      <c r="AW9" s="159">
        <f t="shared" ca="1" si="16"/>
        <v>55</v>
      </c>
      <c r="AX9" s="159">
        <f t="shared" ca="1" si="17"/>
        <v>0</v>
      </c>
      <c r="AY9" s="159">
        <f t="shared" ca="1" si="18"/>
        <v>0</v>
      </c>
      <c r="AZ9" s="127">
        <f t="shared" ca="1" si="64"/>
        <v>105</v>
      </c>
      <c r="BA9" s="72"/>
      <c r="BB9" s="159">
        <f t="shared" ca="1" si="19"/>
        <v>0</v>
      </c>
      <c r="BC9" s="159">
        <f t="shared" ca="1" si="20"/>
        <v>0</v>
      </c>
      <c r="BD9" s="159">
        <f t="shared" ca="1" si="21"/>
        <v>0</v>
      </c>
      <c r="BE9" s="159">
        <f t="shared" ca="1" si="22"/>
        <v>0</v>
      </c>
      <c r="BF9" s="86">
        <f t="shared" ca="1" si="23"/>
        <v>0</v>
      </c>
      <c r="BG9" s="159">
        <f t="shared" ca="1" si="24"/>
        <v>0</v>
      </c>
      <c r="BH9" s="159">
        <f t="shared" ca="1" si="25"/>
        <v>0</v>
      </c>
      <c r="BI9" s="159">
        <f t="shared" ca="1" si="26"/>
        <v>0</v>
      </c>
      <c r="BJ9" s="159">
        <f t="shared" ca="1" si="27"/>
        <v>0</v>
      </c>
      <c r="BK9" s="86">
        <f t="shared" ca="1" si="28"/>
        <v>0</v>
      </c>
      <c r="BL9" s="159">
        <f t="shared" ca="1" si="29"/>
        <v>-5</v>
      </c>
      <c r="BM9" s="159">
        <f t="shared" ca="1" si="30"/>
        <v>-10</v>
      </c>
      <c r="BN9" s="159">
        <f t="shared" ca="1" si="31"/>
        <v>-10</v>
      </c>
      <c r="BO9" s="159">
        <f t="shared" ca="1" si="32"/>
        <v>5</v>
      </c>
      <c r="BP9" s="86">
        <f t="shared" ca="1" si="33"/>
        <v>-20</v>
      </c>
      <c r="BQ9" s="159">
        <f t="shared" ca="1" si="34"/>
        <v>0</v>
      </c>
      <c r="BR9" s="159">
        <f t="shared" ca="1" si="35"/>
        <v>55</v>
      </c>
      <c r="BS9" s="159">
        <f t="shared" ca="1" si="36"/>
        <v>0</v>
      </c>
      <c r="BT9" s="159">
        <f t="shared" ca="1" si="37"/>
        <v>0</v>
      </c>
      <c r="BU9" s="86">
        <f t="shared" ca="1" si="38"/>
        <v>55</v>
      </c>
      <c r="BV9" s="71"/>
      <c r="BW9" s="144">
        <v>55</v>
      </c>
      <c r="BX9" s="144">
        <v>90</v>
      </c>
      <c r="BY9" s="144">
        <v>50</v>
      </c>
      <c r="BZ9" s="159">
        <v>120</v>
      </c>
      <c r="CA9" s="86">
        <f t="shared" si="65"/>
        <v>315</v>
      </c>
      <c r="CB9" s="159">
        <v>40</v>
      </c>
      <c r="CC9" s="159">
        <v>60</v>
      </c>
      <c r="CD9" s="159">
        <v>45</v>
      </c>
      <c r="CE9" s="159">
        <v>40</v>
      </c>
      <c r="CF9" s="86">
        <f t="shared" si="66"/>
        <v>185</v>
      </c>
      <c r="CG9" s="159"/>
      <c r="CH9" s="159"/>
      <c r="CI9" s="159"/>
      <c r="CJ9" s="159"/>
      <c r="CK9" s="86">
        <f t="shared" si="67"/>
        <v>0</v>
      </c>
      <c r="CL9" s="159"/>
      <c r="CM9" s="159"/>
      <c r="CN9" s="159">
        <v>0</v>
      </c>
      <c r="CO9" s="159">
        <v>0</v>
      </c>
      <c r="CP9" s="86">
        <f t="shared" si="68"/>
        <v>0</v>
      </c>
      <c r="CQ9" s="70"/>
      <c r="CR9" s="144">
        <f t="shared" ca="1" si="69"/>
        <v>0</v>
      </c>
      <c r="CS9" s="144">
        <f t="shared" ca="1" si="39"/>
        <v>0</v>
      </c>
      <c r="CT9" s="144">
        <f t="shared" ca="1" si="40"/>
        <v>0</v>
      </c>
      <c r="CU9" s="144">
        <f t="shared" ca="1" si="41"/>
        <v>0</v>
      </c>
      <c r="CV9" s="86">
        <f t="shared" ca="1" si="42"/>
        <v>0</v>
      </c>
      <c r="CW9" s="144">
        <f t="shared" ca="1" si="43"/>
        <v>0</v>
      </c>
      <c r="CX9" s="144">
        <f t="shared" ca="1" si="44"/>
        <v>0</v>
      </c>
      <c r="CY9" s="144">
        <f t="shared" ca="1" si="45"/>
        <v>0</v>
      </c>
      <c r="CZ9" s="144">
        <f t="shared" ca="1" si="46"/>
        <v>0</v>
      </c>
      <c r="DA9" s="88">
        <f t="shared" ca="1" si="47"/>
        <v>0</v>
      </c>
      <c r="DB9" s="144">
        <f t="shared" ca="1" si="48"/>
        <v>-45</v>
      </c>
      <c r="DC9" s="144">
        <f t="shared" ca="1" si="49"/>
        <v>-50</v>
      </c>
      <c r="DD9" s="144">
        <f t="shared" ca="1" si="50"/>
        <v>-50</v>
      </c>
      <c r="DE9" s="144">
        <f t="shared" ca="1" si="51"/>
        <v>-55</v>
      </c>
      <c r="DF9" s="88">
        <f t="shared" ca="1" si="52"/>
        <v>-200</v>
      </c>
      <c r="DG9" s="159">
        <f t="shared" ca="1" si="53"/>
        <v>-50</v>
      </c>
      <c r="DH9" s="159">
        <f t="shared" ca="1" si="54"/>
        <v>-55</v>
      </c>
      <c r="DI9" s="159">
        <f t="shared" ca="1" si="55"/>
        <v>0</v>
      </c>
      <c r="DJ9" s="159">
        <f t="shared" ca="1" si="56"/>
        <v>0</v>
      </c>
      <c r="DK9" s="88">
        <f t="shared" ca="1" si="57"/>
        <v>-105</v>
      </c>
      <c r="DL9" s="144"/>
    </row>
    <row r="10" spans="1:116" ht="15" customHeight="1" x14ac:dyDescent="0.2">
      <c r="A10" s="22" t="str">
        <f t="shared" si="58"/>
        <v>186001500P</v>
      </c>
      <c r="B10" s="22" t="str">
        <f t="shared" si="59"/>
        <v>186001500C</v>
      </c>
      <c r="C10" s="164">
        <v>186001500</v>
      </c>
      <c r="D10" s="164" t="s">
        <v>37</v>
      </c>
      <c r="E10" s="65" t="s">
        <v>145</v>
      </c>
      <c r="F10" s="159" t="s">
        <v>164</v>
      </c>
      <c r="G10" s="65" t="s">
        <v>144</v>
      </c>
      <c r="H10" s="164" t="s">
        <v>24</v>
      </c>
      <c r="I10" s="200">
        <v>774.9</v>
      </c>
      <c r="J10" s="65" t="s">
        <v>38</v>
      </c>
      <c r="K10" s="146"/>
      <c r="L10" s="144">
        <v>60</v>
      </c>
      <c r="M10" s="144">
        <v>80</v>
      </c>
      <c r="N10" s="144">
        <v>90</v>
      </c>
      <c r="O10" s="159">
        <v>80</v>
      </c>
      <c r="P10" s="86">
        <f t="shared" si="0"/>
        <v>310</v>
      </c>
      <c r="Q10" s="159">
        <v>30</v>
      </c>
      <c r="R10" s="159">
        <v>32</v>
      </c>
      <c r="S10" s="159">
        <v>38</v>
      </c>
      <c r="T10" s="159">
        <v>30</v>
      </c>
      <c r="U10" s="86">
        <f t="shared" si="60"/>
        <v>130</v>
      </c>
      <c r="V10" s="159">
        <v>60</v>
      </c>
      <c r="W10" s="159">
        <v>60</v>
      </c>
      <c r="X10" s="159">
        <v>60</v>
      </c>
      <c r="Y10" s="159">
        <v>60</v>
      </c>
      <c r="Z10" s="86">
        <f t="shared" si="61"/>
        <v>240</v>
      </c>
      <c r="AA10" s="159">
        <v>0</v>
      </c>
      <c r="AB10" s="159">
        <v>0</v>
      </c>
      <c r="AC10" s="159">
        <v>0</v>
      </c>
      <c r="AD10" s="159">
        <v>0</v>
      </c>
      <c r="AE10" s="86">
        <f t="shared" si="62"/>
        <v>0</v>
      </c>
      <c r="AF10" s="130"/>
      <c r="AG10" s="159">
        <f t="shared" ca="1" si="1"/>
        <v>60</v>
      </c>
      <c r="AH10" s="159">
        <f t="shared" ca="1" si="2"/>
        <v>80</v>
      </c>
      <c r="AI10" s="159">
        <f t="shared" ca="1" si="3"/>
        <v>90</v>
      </c>
      <c r="AJ10" s="159">
        <f t="shared" ca="1" si="4"/>
        <v>80</v>
      </c>
      <c r="AK10" s="86">
        <f t="shared" ca="1" si="5"/>
        <v>310</v>
      </c>
      <c r="AL10" s="159">
        <f t="shared" ca="1" si="6"/>
        <v>30</v>
      </c>
      <c r="AM10" s="159">
        <f t="shared" ca="1" si="7"/>
        <v>32</v>
      </c>
      <c r="AN10" s="159">
        <f t="shared" ca="1" si="8"/>
        <v>38</v>
      </c>
      <c r="AO10" s="159">
        <f t="shared" ca="1" si="9"/>
        <v>30</v>
      </c>
      <c r="AP10" s="127">
        <f t="shared" ca="1" si="10"/>
        <v>130</v>
      </c>
      <c r="AQ10" s="159">
        <f t="shared" ca="1" si="11"/>
        <v>60</v>
      </c>
      <c r="AR10" s="159">
        <f t="shared" ca="1" si="12"/>
        <v>55</v>
      </c>
      <c r="AS10" s="159">
        <f t="shared" ca="1" si="13"/>
        <v>50</v>
      </c>
      <c r="AT10" s="159">
        <f t="shared" ca="1" si="14"/>
        <v>55</v>
      </c>
      <c r="AU10" s="127">
        <f t="shared" ca="1" si="63"/>
        <v>220</v>
      </c>
      <c r="AV10" s="159">
        <f t="shared" ca="1" si="15"/>
        <v>50</v>
      </c>
      <c r="AW10" s="159">
        <f t="shared" ca="1" si="16"/>
        <v>60</v>
      </c>
      <c r="AX10" s="159">
        <f t="shared" ca="1" si="17"/>
        <v>0</v>
      </c>
      <c r="AY10" s="159">
        <f t="shared" ca="1" si="18"/>
        <v>0</v>
      </c>
      <c r="AZ10" s="127">
        <f t="shared" ca="1" si="64"/>
        <v>110</v>
      </c>
      <c r="BA10" s="72"/>
      <c r="BB10" s="159">
        <f t="shared" ca="1" si="19"/>
        <v>0</v>
      </c>
      <c r="BC10" s="159">
        <f t="shared" ca="1" si="20"/>
        <v>0</v>
      </c>
      <c r="BD10" s="159">
        <f t="shared" ca="1" si="21"/>
        <v>0</v>
      </c>
      <c r="BE10" s="159">
        <f t="shared" ca="1" si="22"/>
        <v>0</v>
      </c>
      <c r="BF10" s="86">
        <f t="shared" ca="1" si="23"/>
        <v>0</v>
      </c>
      <c r="BG10" s="159">
        <f t="shared" ca="1" si="24"/>
        <v>0</v>
      </c>
      <c r="BH10" s="159">
        <f t="shared" ca="1" si="25"/>
        <v>0</v>
      </c>
      <c r="BI10" s="159">
        <f t="shared" ca="1" si="26"/>
        <v>0</v>
      </c>
      <c r="BJ10" s="159">
        <f t="shared" ca="1" si="27"/>
        <v>0</v>
      </c>
      <c r="BK10" s="86">
        <f t="shared" ca="1" si="28"/>
        <v>0</v>
      </c>
      <c r="BL10" s="159">
        <f t="shared" ca="1" si="29"/>
        <v>0</v>
      </c>
      <c r="BM10" s="159">
        <f t="shared" ca="1" si="30"/>
        <v>-5</v>
      </c>
      <c r="BN10" s="159">
        <f t="shared" ca="1" si="31"/>
        <v>-10</v>
      </c>
      <c r="BO10" s="159">
        <f t="shared" ca="1" si="32"/>
        <v>-5</v>
      </c>
      <c r="BP10" s="86">
        <f t="shared" ca="1" si="33"/>
        <v>-20</v>
      </c>
      <c r="BQ10" s="159">
        <f t="shared" ca="1" si="34"/>
        <v>50</v>
      </c>
      <c r="BR10" s="159">
        <f t="shared" ca="1" si="35"/>
        <v>60</v>
      </c>
      <c r="BS10" s="159">
        <f t="shared" ca="1" si="36"/>
        <v>0</v>
      </c>
      <c r="BT10" s="159">
        <f t="shared" ca="1" si="37"/>
        <v>0</v>
      </c>
      <c r="BU10" s="86">
        <f t="shared" ca="1" si="38"/>
        <v>110</v>
      </c>
      <c r="BV10" s="71"/>
      <c r="BW10" s="144">
        <v>60</v>
      </c>
      <c r="BX10" s="144">
        <v>80</v>
      </c>
      <c r="BY10" s="144">
        <v>90</v>
      </c>
      <c r="BZ10" s="159">
        <v>80</v>
      </c>
      <c r="CA10" s="86">
        <f t="shared" si="65"/>
        <v>310</v>
      </c>
      <c r="CB10" s="159">
        <v>30</v>
      </c>
      <c r="CC10" s="159">
        <v>32</v>
      </c>
      <c r="CD10" s="159">
        <v>38</v>
      </c>
      <c r="CE10" s="159">
        <v>30</v>
      </c>
      <c r="CF10" s="86">
        <f t="shared" si="66"/>
        <v>130</v>
      </c>
      <c r="CG10" s="159"/>
      <c r="CH10" s="159"/>
      <c r="CI10" s="159"/>
      <c r="CJ10" s="159"/>
      <c r="CK10" s="86">
        <f t="shared" si="67"/>
        <v>0</v>
      </c>
      <c r="CL10" s="159"/>
      <c r="CM10" s="159"/>
      <c r="CN10" s="159">
        <v>0</v>
      </c>
      <c r="CO10" s="159">
        <v>0</v>
      </c>
      <c r="CP10" s="86">
        <f t="shared" si="68"/>
        <v>0</v>
      </c>
      <c r="CQ10" s="70"/>
      <c r="CR10" s="144">
        <f t="shared" ca="1" si="69"/>
        <v>0</v>
      </c>
      <c r="CS10" s="144">
        <f t="shared" ca="1" si="39"/>
        <v>0</v>
      </c>
      <c r="CT10" s="144">
        <f t="shared" ca="1" si="40"/>
        <v>0</v>
      </c>
      <c r="CU10" s="144">
        <f t="shared" ca="1" si="41"/>
        <v>0</v>
      </c>
      <c r="CV10" s="86">
        <f t="shared" ca="1" si="42"/>
        <v>0</v>
      </c>
      <c r="CW10" s="144">
        <f t="shared" ca="1" si="43"/>
        <v>0</v>
      </c>
      <c r="CX10" s="144">
        <f t="shared" ca="1" si="44"/>
        <v>0</v>
      </c>
      <c r="CY10" s="144">
        <f t="shared" ca="1" si="45"/>
        <v>0</v>
      </c>
      <c r="CZ10" s="144">
        <f t="shared" ca="1" si="46"/>
        <v>0</v>
      </c>
      <c r="DA10" s="88">
        <f t="shared" ca="1" si="47"/>
        <v>0</v>
      </c>
      <c r="DB10" s="144">
        <f t="shared" ca="1" si="48"/>
        <v>-60</v>
      </c>
      <c r="DC10" s="144">
        <f t="shared" ca="1" si="49"/>
        <v>-55</v>
      </c>
      <c r="DD10" s="144">
        <f t="shared" ca="1" si="50"/>
        <v>-50</v>
      </c>
      <c r="DE10" s="144">
        <f t="shared" ca="1" si="51"/>
        <v>-55</v>
      </c>
      <c r="DF10" s="88">
        <f t="shared" ca="1" si="52"/>
        <v>-220</v>
      </c>
      <c r="DG10" s="159">
        <f t="shared" ca="1" si="53"/>
        <v>-50</v>
      </c>
      <c r="DH10" s="159">
        <f t="shared" ca="1" si="54"/>
        <v>-60</v>
      </c>
      <c r="DI10" s="159">
        <f t="shared" ca="1" si="55"/>
        <v>0</v>
      </c>
      <c r="DJ10" s="159">
        <f t="shared" ca="1" si="56"/>
        <v>0</v>
      </c>
      <c r="DK10" s="88">
        <f t="shared" ca="1" si="57"/>
        <v>-110</v>
      </c>
      <c r="DL10" s="144"/>
    </row>
    <row r="11" spans="1:116" ht="15" customHeight="1" x14ac:dyDescent="0.2">
      <c r="A11" s="22" t="str">
        <f t="shared" si="58"/>
        <v>186001515P</v>
      </c>
      <c r="B11" s="22" t="str">
        <f t="shared" si="59"/>
        <v>186001515C</v>
      </c>
      <c r="C11" s="164">
        <v>186001515</v>
      </c>
      <c r="D11" s="164" t="s">
        <v>378</v>
      </c>
      <c r="E11" s="65" t="s">
        <v>145</v>
      </c>
      <c r="F11" s="159" t="s">
        <v>164</v>
      </c>
      <c r="G11" s="65" t="s">
        <v>144</v>
      </c>
      <c r="H11" s="164" t="s">
        <v>22</v>
      </c>
      <c r="I11" s="200">
        <v>2646.3</v>
      </c>
      <c r="J11" s="65" t="s">
        <v>38</v>
      </c>
      <c r="K11" s="146"/>
      <c r="L11" s="144">
        <v>25</v>
      </c>
      <c r="M11" s="144">
        <v>49</v>
      </c>
      <c r="N11" s="144">
        <v>40</v>
      </c>
      <c r="O11" s="159">
        <v>55</v>
      </c>
      <c r="P11" s="86">
        <f t="shared" si="0"/>
        <v>169</v>
      </c>
      <c r="Q11" s="159">
        <v>30</v>
      </c>
      <c r="R11" s="159">
        <v>50</v>
      </c>
      <c r="S11" s="159">
        <v>40</v>
      </c>
      <c r="T11" s="159">
        <v>30</v>
      </c>
      <c r="U11" s="86">
        <f t="shared" si="60"/>
        <v>150</v>
      </c>
      <c r="V11" s="159">
        <v>25</v>
      </c>
      <c r="W11" s="159">
        <v>25</v>
      </c>
      <c r="X11" s="159">
        <v>25</v>
      </c>
      <c r="Y11" s="159">
        <v>25</v>
      </c>
      <c r="Z11" s="86">
        <f t="shared" si="61"/>
        <v>100</v>
      </c>
      <c r="AA11" s="159">
        <v>0</v>
      </c>
      <c r="AB11" s="159">
        <v>0</v>
      </c>
      <c r="AC11" s="159">
        <v>0</v>
      </c>
      <c r="AD11" s="159">
        <v>0</v>
      </c>
      <c r="AE11" s="86">
        <f t="shared" si="62"/>
        <v>0</v>
      </c>
      <c r="AF11" s="130"/>
      <c r="AG11" s="159">
        <f t="shared" ca="1" si="1"/>
        <v>25</v>
      </c>
      <c r="AH11" s="159">
        <f t="shared" ca="1" si="2"/>
        <v>49</v>
      </c>
      <c r="AI11" s="159">
        <f t="shared" ca="1" si="3"/>
        <v>40</v>
      </c>
      <c r="AJ11" s="159">
        <f t="shared" ca="1" si="4"/>
        <v>55</v>
      </c>
      <c r="AK11" s="86">
        <f t="shared" ca="1" si="5"/>
        <v>169</v>
      </c>
      <c r="AL11" s="159">
        <f t="shared" ca="1" si="6"/>
        <v>30</v>
      </c>
      <c r="AM11" s="159">
        <f t="shared" ca="1" si="7"/>
        <v>50</v>
      </c>
      <c r="AN11" s="159">
        <f t="shared" ca="1" si="8"/>
        <v>40</v>
      </c>
      <c r="AO11" s="159">
        <f t="shared" ca="1" si="9"/>
        <v>30</v>
      </c>
      <c r="AP11" s="127">
        <f t="shared" ca="1" si="10"/>
        <v>150</v>
      </c>
      <c r="AQ11" s="159">
        <f t="shared" ca="1" si="11"/>
        <v>30</v>
      </c>
      <c r="AR11" s="159">
        <f t="shared" ca="1" si="12"/>
        <v>30</v>
      </c>
      <c r="AS11" s="159">
        <f t="shared" ca="1" si="13"/>
        <v>20</v>
      </c>
      <c r="AT11" s="159">
        <f t="shared" ca="1" si="14"/>
        <v>25</v>
      </c>
      <c r="AU11" s="127">
        <f t="shared" ca="1" si="63"/>
        <v>105</v>
      </c>
      <c r="AV11" s="159">
        <f t="shared" ca="1" si="15"/>
        <v>30</v>
      </c>
      <c r="AW11" s="159">
        <f t="shared" ca="1" si="16"/>
        <v>42</v>
      </c>
      <c r="AX11" s="159">
        <f t="shared" ca="1" si="17"/>
        <v>0</v>
      </c>
      <c r="AY11" s="159">
        <f t="shared" ca="1" si="18"/>
        <v>0</v>
      </c>
      <c r="AZ11" s="127">
        <f t="shared" ca="1" si="64"/>
        <v>72</v>
      </c>
      <c r="BA11" s="72"/>
      <c r="BB11" s="159">
        <f t="shared" ca="1" si="19"/>
        <v>0</v>
      </c>
      <c r="BC11" s="159">
        <f t="shared" ca="1" si="20"/>
        <v>0</v>
      </c>
      <c r="BD11" s="159">
        <f t="shared" ca="1" si="21"/>
        <v>0</v>
      </c>
      <c r="BE11" s="159">
        <f t="shared" ca="1" si="22"/>
        <v>0</v>
      </c>
      <c r="BF11" s="86">
        <f t="shared" ca="1" si="23"/>
        <v>0</v>
      </c>
      <c r="BG11" s="159">
        <f t="shared" ca="1" si="24"/>
        <v>0</v>
      </c>
      <c r="BH11" s="159">
        <f t="shared" ca="1" si="25"/>
        <v>0</v>
      </c>
      <c r="BI11" s="159">
        <f t="shared" ca="1" si="26"/>
        <v>0</v>
      </c>
      <c r="BJ11" s="159">
        <f t="shared" ca="1" si="27"/>
        <v>0</v>
      </c>
      <c r="BK11" s="86">
        <f t="shared" ca="1" si="28"/>
        <v>0</v>
      </c>
      <c r="BL11" s="159">
        <f t="shared" ca="1" si="29"/>
        <v>5</v>
      </c>
      <c r="BM11" s="159">
        <f t="shared" ca="1" si="30"/>
        <v>5</v>
      </c>
      <c r="BN11" s="159">
        <f t="shared" ca="1" si="31"/>
        <v>-5</v>
      </c>
      <c r="BO11" s="159">
        <f t="shared" ca="1" si="32"/>
        <v>0</v>
      </c>
      <c r="BP11" s="86">
        <f t="shared" ca="1" si="33"/>
        <v>5</v>
      </c>
      <c r="BQ11" s="159">
        <f t="shared" ca="1" si="34"/>
        <v>30</v>
      </c>
      <c r="BR11" s="159">
        <f t="shared" ca="1" si="35"/>
        <v>42</v>
      </c>
      <c r="BS11" s="159">
        <f t="shared" ca="1" si="36"/>
        <v>0</v>
      </c>
      <c r="BT11" s="159">
        <f t="shared" ca="1" si="37"/>
        <v>0</v>
      </c>
      <c r="BU11" s="86">
        <f t="shared" ca="1" si="38"/>
        <v>72</v>
      </c>
      <c r="BV11" s="71"/>
      <c r="BW11" s="144">
        <v>25</v>
      </c>
      <c r="BX11" s="144">
        <v>49</v>
      </c>
      <c r="BY11" s="144">
        <v>40</v>
      </c>
      <c r="BZ11" s="159">
        <v>55</v>
      </c>
      <c r="CA11" s="86">
        <f t="shared" si="65"/>
        <v>169</v>
      </c>
      <c r="CB11" s="159">
        <v>30</v>
      </c>
      <c r="CC11" s="159">
        <v>50</v>
      </c>
      <c r="CD11" s="159">
        <v>40</v>
      </c>
      <c r="CE11" s="159">
        <v>30</v>
      </c>
      <c r="CF11" s="86">
        <f t="shared" si="66"/>
        <v>150</v>
      </c>
      <c r="CG11" s="159"/>
      <c r="CH11" s="159"/>
      <c r="CI11" s="159"/>
      <c r="CJ11" s="159"/>
      <c r="CK11" s="86">
        <f t="shared" si="67"/>
        <v>0</v>
      </c>
      <c r="CL11" s="159"/>
      <c r="CM11" s="159"/>
      <c r="CN11" s="159">
        <v>0</v>
      </c>
      <c r="CO11" s="159">
        <v>0</v>
      </c>
      <c r="CP11" s="86">
        <f t="shared" si="68"/>
        <v>0</v>
      </c>
      <c r="CQ11" s="70"/>
      <c r="CR11" s="144">
        <f t="shared" ca="1" si="69"/>
        <v>0</v>
      </c>
      <c r="CS11" s="144">
        <f t="shared" ca="1" si="39"/>
        <v>0</v>
      </c>
      <c r="CT11" s="144">
        <f t="shared" ca="1" si="40"/>
        <v>0</v>
      </c>
      <c r="CU11" s="144">
        <f t="shared" ca="1" si="41"/>
        <v>0</v>
      </c>
      <c r="CV11" s="86">
        <f t="shared" ca="1" si="42"/>
        <v>0</v>
      </c>
      <c r="CW11" s="144">
        <f t="shared" ca="1" si="43"/>
        <v>0</v>
      </c>
      <c r="CX11" s="144">
        <f t="shared" ca="1" si="44"/>
        <v>0</v>
      </c>
      <c r="CY11" s="144">
        <f t="shared" ca="1" si="45"/>
        <v>0</v>
      </c>
      <c r="CZ11" s="144">
        <f t="shared" ca="1" si="46"/>
        <v>0</v>
      </c>
      <c r="DA11" s="88">
        <f t="shared" ca="1" si="47"/>
        <v>0</v>
      </c>
      <c r="DB11" s="144">
        <f t="shared" ca="1" si="48"/>
        <v>-30</v>
      </c>
      <c r="DC11" s="144">
        <f t="shared" ca="1" si="49"/>
        <v>-30</v>
      </c>
      <c r="DD11" s="144">
        <f t="shared" ca="1" si="50"/>
        <v>-20</v>
      </c>
      <c r="DE11" s="144">
        <f t="shared" ca="1" si="51"/>
        <v>-25</v>
      </c>
      <c r="DF11" s="88">
        <f t="shared" ca="1" si="52"/>
        <v>-105</v>
      </c>
      <c r="DG11" s="159">
        <f t="shared" ca="1" si="53"/>
        <v>-30</v>
      </c>
      <c r="DH11" s="159">
        <f t="shared" ca="1" si="54"/>
        <v>-42</v>
      </c>
      <c r="DI11" s="159">
        <f t="shared" ca="1" si="55"/>
        <v>0</v>
      </c>
      <c r="DJ11" s="159">
        <f t="shared" ca="1" si="56"/>
        <v>0</v>
      </c>
      <c r="DK11" s="88">
        <f t="shared" ca="1" si="57"/>
        <v>-72</v>
      </c>
      <c r="DL11" s="144"/>
    </row>
    <row r="12" spans="1:116" ht="15" customHeight="1" x14ac:dyDescent="0.2">
      <c r="A12" s="22" t="str">
        <f t="shared" si="58"/>
        <v>186001525P</v>
      </c>
      <c r="B12" s="22" t="str">
        <f t="shared" si="59"/>
        <v>186001525C</v>
      </c>
      <c r="C12" s="164">
        <v>186001525</v>
      </c>
      <c r="D12" s="164" t="s">
        <v>379</v>
      </c>
      <c r="E12" s="65" t="s">
        <v>145</v>
      </c>
      <c r="F12" s="159" t="s">
        <v>164</v>
      </c>
      <c r="G12" s="65" t="s">
        <v>144</v>
      </c>
      <c r="H12" s="164" t="s">
        <v>22</v>
      </c>
      <c r="I12" s="200">
        <v>3658.17</v>
      </c>
      <c r="J12" s="65" t="s">
        <v>38</v>
      </c>
      <c r="K12" s="146"/>
      <c r="L12" s="144">
        <v>95</v>
      </c>
      <c r="M12" s="144">
        <v>100</v>
      </c>
      <c r="N12" s="144">
        <v>120</v>
      </c>
      <c r="O12" s="159">
        <v>80</v>
      </c>
      <c r="P12" s="86">
        <f t="shared" si="0"/>
        <v>395</v>
      </c>
      <c r="Q12" s="159">
        <v>60</v>
      </c>
      <c r="R12" s="159">
        <v>90</v>
      </c>
      <c r="S12" s="159">
        <v>70</v>
      </c>
      <c r="T12" s="159">
        <v>55</v>
      </c>
      <c r="U12" s="86">
        <f t="shared" si="60"/>
        <v>275</v>
      </c>
      <c r="V12" s="159">
        <v>65</v>
      </c>
      <c r="W12" s="159">
        <v>75</v>
      </c>
      <c r="X12" s="159">
        <v>75</v>
      </c>
      <c r="Y12" s="159">
        <v>70</v>
      </c>
      <c r="Z12" s="86">
        <f t="shared" si="61"/>
        <v>285</v>
      </c>
      <c r="AA12" s="159">
        <v>0</v>
      </c>
      <c r="AB12" s="159">
        <v>0</v>
      </c>
      <c r="AC12" s="159">
        <v>0</v>
      </c>
      <c r="AD12" s="159">
        <v>0</v>
      </c>
      <c r="AE12" s="86">
        <f t="shared" si="62"/>
        <v>0</v>
      </c>
      <c r="AF12" s="130"/>
      <c r="AG12" s="159">
        <f t="shared" ca="1" si="1"/>
        <v>95</v>
      </c>
      <c r="AH12" s="159">
        <f t="shared" ca="1" si="2"/>
        <v>100</v>
      </c>
      <c r="AI12" s="159">
        <f t="shared" ca="1" si="3"/>
        <v>120</v>
      </c>
      <c r="AJ12" s="159">
        <f t="shared" ca="1" si="4"/>
        <v>80</v>
      </c>
      <c r="AK12" s="86">
        <f t="shared" ca="1" si="5"/>
        <v>395</v>
      </c>
      <c r="AL12" s="159">
        <f t="shared" ca="1" si="6"/>
        <v>60</v>
      </c>
      <c r="AM12" s="159">
        <f t="shared" ca="1" si="7"/>
        <v>90</v>
      </c>
      <c r="AN12" s="159">
        <f t="shared" ca="1" si="8"/>
        <v>70</v>
      </c>
      <c r="AO12" s="159">
        <f t="shared" ca="1" si="9"/>
        <v>55</v>
      </c>
      <c r="AP12" s="127">
        <f t="shared" ca="1" si="10"/>
        <v>275</v>
      </c>
      <c r="AQ12" s="159">
        <f t="shared" ca="1" si="11"/>
        <v>70</v>
      </c>
      <c r="AR12" s="159">
        <f t="shared" ca="1" si="12"/>
        <v>70</v>
      </c>
      <c r="AS12" s="159">
        <f t="shared" ca="1" si="13"/>
        <v>65</v>
      </c>
      <c r="AT12" s="159">
        <f t="shared" ca="1" si="14"/>
        <v>70</v>
      </c>
      <c r="AU12" s="127">
        <f t="shared" ca="1" si="63"/>
        <v>275</v>
      </c>
      <c r="AV12" s="159">
        <f t="shared" ca="1" si="15"/>
        <v>0</v>
      </c>
      <c r="AW12" s="159">
        <f t="shared" ca="1" si="16"/>
        <v>0</v>
      </c>
      <c r="AX12" s="159">
        <f t="shared" ca="1" si="17"/>
        <v>0</v>
      </c>
      <c r="AY12" s="159">
        <f t="shared" ca="1" si="18"/>
        <v>0</v>
      </c>
      <c r="AZ12" s="127">
        <f t="shared" ca="1" si="64"/>
        <v>0</v>
      </c>
      <c r="BA12" s="72"/>
      <c r="BB12" s="159">
        <f t="shared" ca="1" si="19"/>
        <v>0</v>
      </c>
      <c r="BC12" s="159">
        <f t="shared" ca="1" si="20"/>
        <v>0</v>
      </c>
      <c r="BD12" s="159">
        <f t="shared" ca="1" si="21"/>
        <v>0</v>
      </c>
      <c r="BE12" s="159">
        <f t="shared" ca="1" si="22"/>
        <v>0</v>
      </c>
      <c r="BF12" s="86">
        <f t="shared" ca="1" si="23"/>
        <v>0</v>
      </c>
      <c r="BG12" s="159">
        <f t="shared" ca="1" si="24"/>
        <v>0</v>
      </c>
      <c r="BH12" s="159">
        <f t="shared" ca="1" si="25"/>
        <v>0</v>
      </c>
      <c r="BI12" s="159">
        <f t="shared" ca="1" si="26"/>
        <v>0</v>
      </c>
      <c r="BJ12" s="159">
        <f t="shared" ca="1" si="27"/>
        <v>0</v>
      </c>
      <c r="BK12" s="86">
        <f t="shared" ca="1" si="28"/>
        <v>0</v>
      </c>
      <c r="BL12" s="159">
        <f t="shared" ca="1" si="29"/>
        <v>5</v>
      </c>
      <c r="BM12" s="159">
        <f t="shared" ca="1" si="30"/>
        <v>-5</v>
      </c>
      <c r="BN12" s="159">
        <f t="shared" ca="1" si="31"/>
        <v>-10</v>
      </c>
      <c r="BO12" s="159">
        <f t="shared" ca="1" si="32"/>
        <v>0</v>
      </c>
      <c r="BP12" s="86">
        <f t="shared" ca="1" si="33"/>
        <v>-10</v>
      </c>
      <c r="BQ12" s="159">
        <f t="shared" ca="1" si="34"/>
        <v>0</v>
      </c>
      <c r="BR12" s="159">
        <f t="shared" ca="1" si="35"/>
        <v>0</v>
      </c>
      <c r="BS12" s="159">
        <f t="shared" ca="1" si="36"/>
        <v>0</v>
      </c>
      <c r="BT12" s="159">
        <f t="shared" ca="1" si="37"/>
        <v>0</v>
      </c>
      <c r="BU12" s="86">
        <f t="shared" ca="1" si="38"/>
        <v>0</v>
      </c>
      <c r="BV12" s="71"/>
      <c r="BW12" s="144">
        <v>95</v>
      </c>
      <c r="BX12" s="144">
        <v>100</v>
      </c>
      <c r="BY12" s="144">
        <v>120</v>
      </c>
      <c r="BZ12" s="159">
        <v>80</v>
      </c>
      <c r="CA12" s="86">
        <f t="shared" si="65"/>
        <v>395</v>
      </c>
      <c r="CB12" s="159">
        <v>60</v>
      </c>
      <c r="CC12" s="159">
        <v>90</v>
      </c>
      <c r="CD12" s="159">
        <v>70</v>
      </c>
      <c r="CE12" s="159">
        <v>55</v>
      </c>
      <c r="CF12" s="86">
        <f t="shared" si="66"/>
        <v>275</v>
      </c>
      <c r="CG12" s="159"/>
      <c r="CH12" s="159"/>
      <c r="CI12" s="159"/>
      <c r="CJ12" s="159"/>
      <c r="CK12" s="86">
        <f t="shared" si="67"/>
        <v>0</v>
      </c>
      <c r="CL12" s="159"/>
      <c r="CM12" s="159"/>
      <c r="CN12" s="159">
        <v>0</v>
      </c>
      <c r="CO12" s="159">
        <v>0</v>
      </c>
      <c r="CP12" s="86">
        <f t="shared" si="68"/>
        <v>0</v>
      </c>
      <c r="CQ12" s="70"/>
      <c r="CR12" s="144">
        <f t="shared" ca="1" si="69"/>
        <v>0</v>
      </c>
      <c r="CS12" s="144">
        <f t="shared" ca="1" si="39"/>
        <v>0</v>
      </c>
      <c r="CT12" s="144">
        <f t="shared" ca="1" si="40"/>
        <v>0</v>
      </c>
      <c r="CU12" s="144">
        <f t="shared" ca="1" si="41"/>
        <v>0</v>
      </c>
      <c r="CV12" s="86">
        <f t="shared" ca="1" si="42"/>
        <v>0</v>
      </c>
      <c r="CW12" s="144">
        <f t="shared" ca="1" si="43"/>
        <v>0</v>
      </c>
      <c r="CX12" s="144">
        <f t="shared" ca="1" si="44"/>
        <v>0</v>
      </c>
      <c r="CY12" s="144">
        <f t="shared" ca="1" si="45"/>
        <v>0</v>
      </c>
      <c r="CZ12" s="144">
        <f t="shared" ca="1" si="46"/>
        <v>0</v>
      </c>
      <c r="DA12" s="88">
        <f t="shared" ca="1" si="47"/>
        <v>0</v>
      </c>
      <c r="DB12" s="144">
        <f t="shared" ca="1" si="48"/>
        <v>-70</v>
      </c>
      <c r="DC12" s="144">
        <f t="shared" ca="1" si="49"/>
        <v>-70</v>
      </c>
      <c r="DD12" s="144">
        <f t="shared" ca="1" si="50"/>
        <v>-65</v>
      </c>
      <c r="DE12" s="144">
        <f t="shared" ca="1" si="51"/>
        <v>-70</v>
      </c>
      <c r="DF12" s="88">
        <f t="shared" ca="1" si="52"/>
        <v>-275</v>
      </c>
      <c r="DG12" s="159">
        <f t="shared" ca="1" si="53"/>
        <v>0</v>
      </c>
      <c r="DH12" s="159">
        <f t="shared" ca="1" si="54"/>
        <v>0</v>
      </c>
      <c r="DI12" s="159">
        <f t="shared" ca="1" si="55"/>
        <v>0</v>
      </c>
      <c r="DJ12" s="159">
        <f t="shared" ca="1" si="56"/>
        <v>0</v>
      </c>
      <c r="DK12" s="88">
        <f t="shared" ca="1" si="57"/>
        <v>0</v>
      </c>
      <c r="DL12" s="144"/>
    </row>
    <row r="13" spans="1:116" ht="15" customHeight="1" x14ac:dyDescent="0.2">
      <c r="A13" s="22" t="str">
        <f t="shared" si="58"/>
        <v>186001791P</v>
      </c>
      <c r="B13" s="22" t="str">
        <f t="shared" si="59"/>
        <v>186001791C</v>
      </c>
      <c r="C13" s="164">
        <v>186001791</v>
      </c>
      <c r="D13" s="164" t="s">
        <v>380</v>
      </c>
      <c r="E13" s="65" t="s">
        <v>145</v>
      </c>
      <c r="F13" s="159" t="s">
        <v>164</v>
      </c>
      <c r="G13" s="65" t="s">
        <v>146</v>
      </c>
      <c r="H13" s="164" t="s">
        <v>9</v>
      </c>
      <c r="I13" s="200">
        <v>837.72</v>
      </c>
      <c r="J13" s="65" t="s">
        <v>38</v>
      </c>
      <c r="K13" s="145"/>
      <c r="L13" s="144">
        <v>330</v>
      </c>
      <c r="M13" s="144">
        <v>390</v>
      </c>
      <c r="N13" s="144">
        <v>350</v>
      </c>
      <c r="O13" s="159">
        <v>430</v>
      </c>
      <c r="P13" s="86">
        <f t="shared" si="0"/>
        <v>1500</v>
      </c>
      <c r="Q13" s="159">
        <v>185</v>
      </c>
      <c r="R13" s="159">
        <v>20</v>
      </c>
      <c r="S13" s="159">
        <v>30</v>
      </c>
      <c r="T13" s="159">
        <v>30</v>
      </c>
      <c r="U13" s="86">
        <f t="shared" si="60"/>
        <v>265</v>
      </c>
      <c r="V13" s="159">
        <v>30</v>
      </c>
      <c r="W13" s="159">
        <v>35</v>
      </c>
      <c r="X13" s="159">
        <v>35</v>
      </c>
      <c r="Y13" s="159">
        <v>35</v>
      </c>
      <c r="Z13" s="86">
        <f t="shared" si="61"/>
        <v>135</v>
      </c>
      <c r="AA13" s="159">
        <v>0</v>
      </c>
      <c r="AB13" s="159">
        <v>0</v>
      </c>
      <c r="AC13" s="159">
        <v>0</v>
      </c>
      <c r="AD13" s="159">
        <v>0</v>
      </c>
      <c r="AE13" s="86">
        <f t="shared" si="62"/>
        <v>0</v>
      </c>
      <c r="AF13" s="130"/>
      <c r="AG13" s="159">
        <f t="shared" ca="1" si="1"/>
        <v>330</v>
      </c>
      <c r="AH13" s="159">
        <f t="shared" ca="1" si="2"/>
        <v>390</v>
      </c>
      <c r="AI13" s="159">
        <f t="shared" ca="1" si="3"/>
        <v>350</v>
      </c>
      <c r="AJ13" s="159">
        <f t="shared" ca="1" si="4"/>
        <v>430</v>
      </c>
      <c r="AK13" s="86">
        <f t="shared" ca="1" si="5"/>
        <v>1500</v>
      </c>
      <c r="AL13" s="159">
        <f t="shared" ca="1" si="6"/>
        <v>185</v>
      </c>
      <c r="AM13" s="159">
        <f t="shared" ca="1" si="7"/>
        <v>20</v>
      </c>
      <c r="AN13" s="159">
        <f t="shared" ca="1" si="8"/>
        <v>30</v>
      </c>
      <c r="AO13" s="159">
        <f t="shared" ca="1" si="9"/>
        <v>30</v>
      </c>
      <c r="AP13" s="127">
        <f t="shared" ca="1" si="10"/>
        <v>265</v>
      </c>
      <c r="AQ13" s="159">
        <f t="shared" ca="1" si="11"/>
        <v>40</v>
      </c>
      <c r="AR13" s="159">
        <f t="shared" ca="1" si="12"/>
        <v>40</v>
      </c>
      <c r="AS13" s="159">
        <f t="shared" ca="1" si="13"/>
        <v>35</v>
      </c>
      <c r="AT13" s="159">
        <f t="shared" ca="1" si="14"/>
        <v>35</v>
      </c>
      <c r="AU13" s="127">
        <f t="shared" ca="1" si="63"/>
        <v>150</v>
      </c>
      <c r="AV13" s="159">
        <f t="shared" ca="1" si="15"/>
        <v>0</v>
      </c>
      <c r="AW13" s="159">
        <f t="shared" ca="1" si="16"/>
        <v>0</v>
      </c>
      <c r="AX13" s="159">
        <f t="shared" ca="1" si="17"/>
        <v>0</v>
      </c>
      <c r="AY13" s="159">
        <f t="shared" ca="1" si="18"/>
        <v>0</v>
      </c>
      <c r="AZ13" s="127">
        <f t="shared" ca="1" si="64"/>
        <v>0</v>
      </c>
      <c r="BA13" s="72"/>
      <c r="BB13" s="159">
        <f t="shared" ca="1" si="19"/>
        <v>0</v>
      </c>
      <c r="BC13" s="159">
        <f t="shared" ca="1" si="20"/>
        <v>0</v>
      </c>
      <c r="BD13" s="159">
        <f t="shared" ca="1" si="21"/>
        <v>0</v>
      </c>
      <c r="BE13" s="159">
        <f t="shared" ca="1" si="22"/>
        <v>0</v>
      </c>
      <c r="BF13" s="86">
        <f t="shared" ca="1" si="23"/>
        <v>0</v>
      </c>
      <c r="BG13" s="159">
        <f t="shared" ca="1" si="24"/>
        <v>0</v>
      </c>
      <c r="BH13" s="159">
        <f t="shared" ca="1" si="25"/>
        <v>0</v>
      </c>
      <c r="BI13" s="159">
        <f t="shared" ca="1" si="26"/>
        <v>0</v>
      </c>
      <c r="BJ13" s="159">
        <f t="shared" ca="1" si="27"/>
        <v>0</v>
      </c>
      <c r="BK13" s="86">
        <f t="shared" ca="1" si="28"/>
        <v>0</v>
      </c>
      <c r="BL13" s="159">
        <f t="shared" ca="1" si="29"/>
        <v>10</v>
      </c>
      <c r="BM13" s="159">
        <f t="shared" ca="1" si="30"/>
        <v>5</v>
      </c>
      <c r="BN13" s="159">
        <f t="shared" ca="1" si="31"/>
        <v>0</v>
      </c>
      <c r="BO13" s="159">
        <f t="shared" ca="1" si="32"/>
        <v>0</v>
      </c>
      <c r="BP13" s="86">
        <f t="shared" ca="1" si="33"/>
        <v>15</v>
      </c>
      <c r="BQ13" s="159">
        <f t="shared" ca="1" si="34"/>
        <v>0</v>
      </c>
      <c r="BR13" s="159">
        <f t="shared" ca="1" si="35"/>
        <v>0</v>
      </c>
      <c r="BS13" s="159">
        <f t="shared" ca="1" si="36"/>
        <v>0</v>
      </c>
      <c r="BT13" s="159">
        <f t="shared" ca="1" si="37"/>
        <v>0</v>
      </c>
      <c r="BU13" s="86">
        <f t="shared" ca="1" si="38"/>
        <v>0</v>
      </c>
      <c r="BV13" s="71"/>
      <c r="BW13" s="144">
        <v>330</v>
      </c>
      <c r="BX13" s="144">
        <v>390</v>
      </c>
      <c r="BY13" s="144">
        <v>350</v>
      </c>
      <c r="BZ13" s="159">
        <v>430</v>
      </c>
      <c r="CA13" s="86">
        <f t="shared" si="65"/>
        <v>1500</v>
      </c>
      <c r="CB13" s="159">
        <v>185</v>
      </c>
      <c r="CC13" s="159">
        <v>20</v>
      </c>
      <c r="CD13" s="159">
        <v>30</v>
      </c>
      <c r="CE13" s="159">
        <v>30</v>
      </c>
      <c r="CF13" s="86">
        <f t="shared" si="66"/>
        <v>265</v>
      </c>
      <c r="CG13" s="159"/>
      <c r="CH13" s="159"/>
      <c r="CI13" s="159"/>
      <c r="CJ13" s="159"/>
      <c r="CK13" s="86">
        <f t="shared" si="67"/>
        <v>0</v>
      </c>
      <c r="CL13" s="159"/>
      <c r="CM13" s="159"/>
      <c r="CN13" s="159">
        <v>0</v>
      </c>
      <c r="CO13" s="159">
        <v>0</v>
      </c>
      <c r="CP13" s="86">
        <f t="shared" si="68"/>
        <v>0</v>
      </c>
      <c r="CQ13" s="70"/>
      <c r="CR13" s="144">
        <f t="shared" ca="1" si="69"/>
        <v>0</v>
      </c>
      <c r="CS13" s="144">
        <f t="shared" ca="1" si="39"/>
        <v>0</v>
      </c>
      <c r="CT13" s="144">
        <f t="shared" ca="1" si="40"/>
        <v>0</v>
      </c>
      <c r="CU13" s="144">
        <f t="shared" ca="1" si="41"/>
        <v>0</v>
      </c>
      <c r="CV13" s="86">
        <f t="shared" ca="1" si="42"/>
        <v>0</v>
      </c>
      <c r="CW13" s="144">
        <f t="shared" ca="1" si="43"/>
        <v>0</v>
      </c>
      <c r="CX13" s="144">
        <f t="shared" ca="1" si="44"/>
        <v>0</v>
      </c>
      <c r="CY13" s="144">
        <f t="shared" ca="1" si="45"/>
        <v>0</v>
      </c>
      <c r="CZ13" s="144">
        <f t="shared" ca="1" si="46"/>
        <v>0</v>
      </c>
      <c r="DA13" s="88">
        <f t="shared" ca="1" si="47"/>
        <v>0</v>
      </c>
      <c r="DB13" s="144">
        <f t="shared" ca="1" si="48"/>
        <v>-40</v>
      </c>
      <c r="DC13" s="144">
        <f t="shared" ca="1" si="49"/>
        <v>-40</v>
      </c>
      <c r="DD13" s="144">
        <f t="shared" ca="1" si="50"/>
        <v>-35</v>
      </c>
      <c r="DE13" s="144">
        <f t="shared" ca="1" si="51"/>
        <v>-35</v>
      </c>
      <c r="DF13" s="88">
        <f t="shared" ca="1" si="52"/>
        <v>-150</v>
      </c>
      <c r="DG13" s="159">
        <f t="shared" ca="1" si="53"/>
        <v>0</v>
      </c>
      <c r="DH13" s="159">
        <f t="shared" ca="1" si="54"/>
        <v>0</v>
      </c>
      <c r="DI13" s="159">
        <f t="shared" ca="1" si="55"/>
        <v>0</v>
      </c>
      <c r="DJ13" s="159">
        <f t="shared" ca="1" si="56"/>
        <v>0</v>
      </c>
      <c r="DK13" s="88">
        <f t="shared" ca="1" si="57"/>
        <v>0</v>
      </c>
      <c r="DL13" s="156"/>
    </row>
    <row r="14" spans="1:116" ht="15" customHeight="1" x14ac:dyDescent="0.2">
      <c r="A14" s="22" t="str">
        <f t="shared" si="58"/>
        <v>186001825P</v>
      </c>
      <c r="B14" s="22" t="str">
        <f t="shared" si="59"/>
        <v>186001825C</v>
      </c>
      <c r="C14" s="164">
        <v>186001825</v>
      </c>
      <c r="D14" s="164" t="s">
        <v>381</v>
      </c>
      <c r="E14" s="65" t="s">
        <v>145</v>
      </c>
      <c r="F14" s="159" t="s">
        <v>164</v>
      </c>
      <c r="G14" s="65" t="s">
        <v>144</v>
      </c>
      <c r="H14" s="164" t="s">
        <v>22</v>
      </c>
      <c r="I14" s="200">
        <v>6248.84</v>
      </c>
      <c r="J14" s="65" t="s">
        <v>38</v>
      </c>
      <c r="K14" s="146"/>
      <c r="L14" s="144">
        <v>0</v>
      </c>
      <c r="M14" s="144">
        <v>0</v>
      </c>
      <c r="N14" s="144">
        <v>7</v>
      </c>
      <c r="O14" s="159">
        <v>5</v>
      </c>
      <c r="P14" s="86">
        <f t="shared" si="0"/>
        <v>12</v>
      </c>
      <c r="Q14" s="159">
        <v>12</v>
      </c>
      <c r="R14" s="159">
        <v>18</v>
      </c>
      <c r="S14" s="159">
        <v>15</v>
      </c>
      <c r="T14" s="159">
        <v>15</v>
      </c>
      <c r="U14" s="86">
        <f t="shared" si="60"/>
        <v>60</v>
      </c>
      <c r="V14" s="159">
        <v>15</v>
      </c>
      <c r="W14" s="159">
        <v>15</v>
      </c>
      <c r="X14" s="159">
        <v>15</v>
      </c>
      <c r="Y14" s="159">
        <v>18</v>
      </c>
      <c r="Z14" s="86">
        <f t="shared" si="61"/>
        <v>63</v>
      </c>
      <c r="AA14" s="159">
        <v>0</v>
      </c>
      <c r="AB14" s="159">
        <v>0</v>
      </c>
      <c r="AC14" s="159">
        <v>0</v>
      </c>
      <c r="AD14" s="159">
        <v>0</v>
      </c>
      <c r="AE14" s="86">
        <f t="shared" si="62"/>
        <v>0</v>
      </c>
      <c r="AF14" s="130"/>
      <c r="AG14" s="159">
        <f t="shared" ca="1" si="1"/>
        <v>0</v>
      </c>
      <c r="AH14" s="159">
        <f t="shared" ca="1" si="2"/>
        <v>0</v>
      </c>
      <c r="AI14" s="159">
        <f t="shared" ca="1" si="3"/>
        <v>7</v>
      </c>
      <c r="AJ14" s="159">
        <f t="shared" ca="1" si="4"/>
        <v>5</v>
      </c>
      <c r="AK14" s="86">
        <f t="shared" ca="1" si="5"/>
        <v>12</v>
      </c>
      <c r="AL14" s="159">
        <f t="shared" ca="1" si="6"/>
        <v>12</v>
      </c>
      <c r="AM14" s="159">
        <f t="shared" ca="1" si="7"/>
        <v>18</v>
      </c>
      <c r="AN14" s="159">
        <f t="shared" ca="1" si="8"/>
        <v>15</v>
      </c>
      <c r="AO14" s="159">
        <f t="shared" ca="1" si="9"/>
        <v>15</v>
      </c>
      <c r="AP14" s="127">
        <f t="shared" ca="1" si="10"/>
        <v>60</v>
      </c>
      <c r="AQ14" s="159">
        <f t="shared" ca="1" si="11"/>
        <v>15</v>
      </c>
      <c r="AR14" s="159">
        <f t="shared" ca="1" si="12"/>
        <v>15</v>
      </c>
      <c r="AS14" s="159">
        <f t="shared" ca="1" si="13"/>
        <v>14</v>
      </c>
      <c r="AT14" s="159">
        <f t="shared" ca="1" si="14"/>
        <v>15</v>
      </c>
      <c r="AU14" s="127">
        <f t="shared" ca="1" si="63"/>
        <v>59</v>
      </c>
      <c r="AV14" s="159">
        <f t="shared" ca="1" si="15"/>
        <v>12</v>
      </c>
      <c r="AW14" s="159">
        <f t="shared" ca="1" si="16"/>
        <v>14</v>
      </c>
      <c r="AX14" s="159">
        <f t="shared" ca="1" si="17"/>
        <v>0</v>
      </c>
      <c r="AY14" s="159">
        <f t="shared" ca="1" si="18"/>
        <v>0</v>
      </c>
      <c r="AZ14" s="127">
        <f t="shared" ca="1" si="64"/>
        <v>26</v>
      </c>
      <c r="BA14" s="72"/>
      <c r="BB14" s="159">
        <f ca="1">AG14-L14</f>
        <v>0</v>
      </c>
      <c r="BC14" s="159">
        <f t="shared" ca="1" si="20"/>
        <v>0</v>
      </c>
      <c r="BD14" s="159">
        <f t="shared" ca="1" si="21"/>
        <v>0</v>
      </c>
      <c r="BE14" s="159">
        <f t="shared" ca="1" si="22"/>
        <v>0</v>
      </c>
      <c r="BF14" s="86">
        <f t="shared" ca="1" si="23"/>
        <v>0</v>
      </c>
      <c r="BG14" s="159">
        <f t="shared" ca="1" si="24"/>
        <v>0</v>
      </c>
      <c r="BH14" s="159">
        <f t="shared" ca="1" si="25"/>
        <v>0</v>
      </c>
      <c r="BI14" s="159">
        <f t="shared" ca="1" si="26"/>
        <v>0</v>
      </c>
      <c r="BJ14" s="159">
        <f t="shared" ca="1" si="27"/>
        <v>0</v>
      </c>
      <c r="BK14" s="86">
        <f t="shared" ca="1" si="28"/>
        <v>0</v>
      </c>
      <c r="BL14" s="159">
        <f t="shared" ca="1" si="29"/>
        <v>0</v>
      </c>
      <c r="BM14" s="159">
        <f t="shared" ca="1" si="30"/>
        <v>0</v>
      </c>
      <c r="BN14" s="159">
        <f t="shared" ca="1" si="31"/>
        <v>-1</v>
      </c>
      <c r="BO14" s="159">
        <f t="shared" ca="1" si="32"/>
        <v>-3</v>
      </c>
      <c r="BP14" s="86">
        <f t="shared" ca="1" si="33"/>
        <v>-4</v>
      </c>
      <c r="BQ14" s="159">
        <f t="shared" ca="1" si="34"/>
        <v>12</v>
      </c>
      <c r="BR14" s="159">
        <f t="shared" ca="1" si="35"/>
        <v>14</v>
      </c>
      <c r="BS14" s="159">
        <f t="shared" ca="1" si="36"/>
        <v>0</v>
      </c>
      <c r="BT14" s="159">
        <f t="shared" ca="1" si="37"/>
        <v>0</v>
      </c>
      <c r="BU14" s="86">
        <f t="shared" ca="1" si="38"/>
        <v>26</v>
      </c>
      <c r="BV14" s="71"/>
      <c r="BW14" s="144">
        <v>0</v>
      </c>
      <c r="BX14" s="144">
        <v>0</v>
      </c>
      <c r="BY14" s="144">
        <v>7</v>
      </c>
      <c r="BZ14" s="159">
        <v>5</v>
      </c>
      <c r="CA14" s="86">
        <f t="shared" si="65"/>
        <v>12</v>
      </c>
      <c r="CB14" s="159">
        <v>12</v>
      </c>
      <c r="CC14" s="159">
        <v>18</v>
      </c>
      <c r="CD14" s="159">
        <v>15</v>
      </c>
      <c r="CE14" s="159">
        <v>15</v>
      </c>
      <c r="CF14" s="86">
        <f t="shared" si="66"/>
        <v>60</v>
      </c>
      <c r="CG14" s="159"/>
      <c r="CH14" s="159"/>
      <c r="CI14" s="159"/>
      <c r="CJ14" s="159"/>
      <c r="CK14" s="86">
        <f t="shared" si="67"/>
        <v>0</v>
      </c>
      <c r="CL14" s="159"/>
      <c r="CM14" s="159"/>
      <c r="CN14" s="159">
        <v>0</v>
      </c>
      <c r="CO14" s="159">
        <v>0</v>
      </c>
      <c r="CP14" s="86">
        <f t="shared" si="68"/>
        <v>0</v>
      </c>
      <c r="CQ14" s="70"/>
      <c r="CR14" s="144">
        <f t="shared" ca="1" si="69"/>
        <v>0</v>
      </c>
      <c r="CS14" s="144">
        <f t="shared" ca="1" si="39"/>
        <v>0</v>
      </c>
      <c r="CT14" s="144">
        <f t="shared" ca="1" si="40"/>
        <v>0</v>
      </c>
      <c r="CU14" s="144">
        <f t="shared" ca="1" si="41"/>
        <v>0</v>
      </c>
      <c r="CV14" s="86">
        <f t="shared" ca="1" si="42"/>
        <v>0</v>
      </c>
      <c r="CW14" s="144">
        <f t="shared" ca="1" si="43"/>
        <v>0</v>
      </c>
      <c r="CX14" s="144">
        <f t="shared" ca="1" si="44"/>
        <v>0</v>
      </c>
      <c r="CY14" s="144">
        <f t="shared" ca="1" si="45"/>
        <v>0</v>
      </c>
      <c r="CZ14" s="144">
        <f t="shared" ca="1" si="46"/>
        <v>0</v>
      </c>
      <c r="DA14" s="88">
        <f t="shared" ca="1" si="47"/>
        <v>0</v>
      </c>
      <c r="DB14" s="144">
        <f t="shared" ca="1" si="48"/>
        <v>-15</v>
      </c>
      <c r="DC14" s="144">
        <f t="shared" ca="1" si="49"/>
        <v>-15</v>
      </c>
      <c r="DD14" s="144">
        <f t="shared" ca="1" si="50"/>
        <v>-14</v>
      </c>
      <c r="DE14" s="144">
        <f t="shared" ca="1" si="51"/>
        <v>-15</v>
      </c>
      <c r="DF14" s="88">
        <f t="shared" ca="1" si="52"/>
        <v>-59</v>
      </c>
      <c r="DG14" s="159">
        <f t="shared" ca="1" si="53"/>
        <v>-12</v>
      </c>
      <c r="DH14" s="159">
        <f t="shared" ca="1" si="54"/>
        <v>-14</v>
      </c>
      <c r="DI14" s="159">
        <f t="shared" ca="1" si="55"/>
        <v>0</v>
      </c>
      <c r="DJ14" s="159">
        <f t="shared" ca="1" si="56"/>
        <v>0</v>
      </c>
      <c r="DK14" s="88">
        <f t="shared" ca="1" si="57"/>
        <v>-26</v>
      </c>
      <c r="DL14" s="144"/>
    </row>
    <row r="15" spans="1:116" ht="15" customHeight="1" x14ac:dyDescent="0.2">
      <c r="A15" s="22" t="str">
        <f t="shared" si="58"/>
        <v>186001825IVDP</v>
      </c>
      <c r="B15" s="22" t="str">
        <f t="shared" si="59"/>
        <v>186001825IVDC</v>
      </c>
      <c r="C15" s="164" t="s">
        <v>337</v>
      </c>
      <c r="D15" s="164" t="s">
        <v>461</v>
      </c>
      <c r="E15" s="65" t="s">
        <v>12</v>
      </c>
      <c r="F15" s="159" t="s">
        <v>164</v>
      </c>
      <c r="G15" s="65" t="s">
        <v>144</v>
      </c>
      <c r="H15" s="164" t="s">
        <v>22</v>
      </c>
      <c r="I15" s="200">
        <v>6877.88</v>
      </c>
      <c r="J15" s="65" t="s">
        <v>35</v>
      </c>
      <c r="K15" s="146"/>
      <c r="L15" s="144">
        <v>0</v>
      </c>
      <c r="M15" s="144">
        <v>0</v>
      </c>
      <c r="N15" s="144">
        <v>0</v>
      </c>
      <c r="O15" s="144">
        <v>0</v>
      </c>
      <c r="P15" s="86">
        <f t="shared" si="0"/>
        <v>0</v>
      </c>
      <c r="Q15" s="144">
        <v>12</v>
      </c>
      <c r="R15" s="159">
        <v>12</v>
      </c>
      <c r="S15" s="159">
        <v>6</v>
      </c>
      <c r="T15" s="159">
        <v>14</v>
      </c>
      <c r="U15" s="86">
        <f t="shared" si="60"/>
        <v>44</v>
      </c>
      <c r="V15" s="159">
        <v>10</v>
      </c>
      <c r="W15" s="159">
        <v>10</v>
      </c>
      <c r="X15" s="159">
        <v>10</v>
      </c>
      <c r="Y15" s="159">
        <v>10</v>
      </c>
      <c r="Z15" s="86">
        <f t="shared" si="61"/>
        <v>40</v>
      </c>
      <c r="AA15" s="159">
        <v>0</v>
      </c>
      <c r="AB15" s="159">
        <v>0</v>
      </c>
      <c r="AC15" s="159">
        <v>0</v>
      </c>
      <c r="AD15" s="159">
        <v>0</v>
      </c>
      <c r="AE15" s="86">
        <f t="shared" si="62"/>
        <v>0</v>
      </c>
      <c r="AF15" s="130"/>
      <c r="AG15" s="159">
        <f t="shared" ca="1" si="1"/>
        <v>0</v>
      </c>
      <c r="AH15" s="159">
        <f t="shared" ca="1" si="2"/>
        <v>0</v>
      </c>
      <c r="AI15" s="159">
        <f t="shared" ca="1" si="3"/>
        <v>0</v>
      </c>
      <c r="AJ15" s="159">
        <f t="shared" ca="1" si="4"/>
        <v>0</v>
      </c>
      <c r="AK15" s="86">
        <f t="shared" ca="1" si="5"/>
        <v>0</v>
      </c>
      <c r="AL15" s="159">
        <f t="shared" ca="1" si="6"/>
        <v>12</v>
      </c>
      <c r="AM15" s="159">
        <f t="shared" ca="1" si="7"/>
        <v>12</v>
      </c>
      <c r="AN15" s="159">
        <f t="shared" ca="1" si="8"/>
        <v>6</v>
      </c>
      <c r="AO15" s="159">
        <f t="shared" ca="1" si="9"/>
        <v>14</v>
      </c>
      <c r="AP15" s="127">
        <f t="shared" ca="1" si="10"/>
        <v>44</v>
      </c>
      <c r="AQ15" s="159">
        <f t="shared" ca="1" si="11"/>
        <v>10</v>
      </c>
      <c r="AR15" s="159">
        <f t="shared" ca="1" si="12"/>
        <v>10</v>
      </c>
      <c r="AS15" s="159">
        <f t="shared" ca="1" si="13"/>
        <v>10</v>
      </c>
      <c r="AT15" s="159">
        <f t="shared" ca="1" si="14"/>
        <v>12</v>
      </c>
      <c r="AU15" s="127">
        <f t="shared" ref="AU15" ca="1" si="70">SUM(AQ15:AT15)</f>
        <v>42</v>
      </c>
      <c r="AV15" s="159">
        <f t="shared" ca="1" si="15"/>
        <v>8</v>
      </c>
      <c r="AW15" s="159">
        <f t="shared" ca="1" si="16"/>
        <v>10</v>
      </c>
      <c r="AX15" s="159">
        <f t="shared" ca="1" si="17"/>
        <v>0</v>
      </c>
      <c r="AY15" s="159">
        <f t="shared" ca="1" si="18"/>
        <v>0</v>
      </c>
      <c r="AZ15" s="127">
        <f t="shared" ca="1" si="64"/>
        <v>18</v>
      </c>
      <c r="BA15" s="72"/>
      <c r="BB15" s="159">
        <f t="shared" ref="BB15:BB82" ca="1" si="71">AG15-L15</f>
        <v>0</v>
      </c>
      <c r="BC15" s="159">
        <f t="shared" ca="1" si="20"/>
        <v>0</v>
      </c>
      <c r="BD15" s="159">
        <f t="shared" ca="1" si="21"/>
        <v>0</v>
      </c>
      <c r="BE15" s="159">
        <f t="shared" ca="1" si="22"/>
        <v>0</v>
      </c>
      <c r="BF15" s="86">
        <f t="shared" ca="1" si="23"/>
        <v>0</v>
      </c>
      <c r="BG15" s="159">
        <f t="shared" ca="1" si="24"/>
        <v>0</v>
      </c>
      <c r="BH15" s="159">
        <f t="shared" ca="1" si="25"/>
        <v>0</v>
      </c>
      <c r="BI15" s="159">
        <f t="shared" ca="1" si="26"/>
        <v>0</v>
      </c>
      <c r="BJ15" s="159">
        <f t="shared" ca="1" si="27"/>
        <v>0</v>
      </c>
      <c r="BK15" s="86">
        <f t="shared" ca="1" si="28"/>
        <v>0</v>
      </c>
      <c r="BL15" s="159">
        <f t="shared" ca="1" si="29"/>
        <v>0</v>
      </c>
      <c r="BM15" s="159">
        <f t="shared" ca="1" si="30"/>
        <v>0</v>
      </c>
      <c r="BN15" s="159">
        <f t="shared" ca="1" si="31"/>
        <v>0</v>
      </c>
      <c r="BO15" s="159">
        <f t="shared" ca="1" si="32"/>
        <v>2</v>
      </c>
      <c r="BP15" s="86">
        <f t="shared" ca="1" si="33"/>
        <v>2</v>
      </c>
      <c r="BQ15" s="159">
        <f t="shared" ca="1" si="34"/>
        <v>8</v>
      </c>
      <c r="BR15" s="159">
        <f t="shared" ca="1" si="35"/>
        <v>10</v>
      </c>
      <c r="BS15" s="159">
        <f t="shared" ca="1" si="36"/>
        <v>0</v>
      </c>
      <c r="BT15" s="159">
        <f t="shared" ca="1" si="37"/>
        <v>0</v>
      </c>
      <c r="BU15" s="86">
        <f t="shared" ca="1" si="38"/>
        <v>18</v>
      </c>
      <c r="BV15" s="71"/>
      <c r="BW15" s="144">
        <v>0</v>
      </c>
      <c r="BX15" s="144">
        <v>0</v>
      </c>
      <c r="BY15" s="144">
        <v>0</v>
      </c>
      <c r="BZ15" s="144">
        <v>0</v>
      </c>
      <c r="CA15" s="86">
        <f t="shared" si="65"/>
        <v>0</v>
      </c>
      <c r="CB15" s="144">
        <v>12</v>
      </c>
      <c r="CC15" s="159">
        <v>12</v>
      </c>
      <c r="CD15" s="159">
        <v>6</v>
      </c>
      <c r="CE15" s="159">
        <v>14</v>
      </c>
      <c r="CF15" s="86">
        <f t="shared" si="66"/>
        <v>44</v>
      </c>
      <c r="CG15" s="159"/>
      <c r="CH15" s="159"/>
      <c r="CI15" s="159"/>
      <c r="CJ15" s="159"/>
      <c r="CK15" s="86">
        <f t="shared" si="67"/>
        <v>0</v>
      </c>
      <c r="CL15" s="159"/>
      <c r="CM15" s="159"/>
      <c r="CN15" s="159">
        <v>0</v>
      </c>
      <c r="CO15" s="159">
        <v>0</v>
      </c>
      <c r="CP15" s="86">
        <f t="shared" si="68"/>
        <v>0</v>
      </c>
      <c r="CQ15" s="70"/>
      <c r="CR15" s="144">
        <f t="shared" ca="1" si="69"/>
        <v>0</v>
      </c>
      <c r="CS15" s="144">
        <f t="shared" ca="1" si="39"/>
        <v>0</v>
      </c>
      <c r="CT15" s="144">
        <f t="shared" ca="1" si="40"/>
        <v>0</v>
      </c>
      <c r="CU15" s="144">
        <f t="shared" ca="1" si="41"/>
        <v>0</v>
      </c>
      <c r="CV15" s="86">
        <f t="shared" ca="1" si="42"/>
        <v>0</v>
      </c>
      <c r="CW15" s="144">
        <f t="shared" ca="1" si="43"/>
        <v>0</v>
      </c>
      <c r="CX15" s="144">
        <f t="shared" ca="1" si="44"/>
        <v>0</v>
      </c>
      <c r="CY15" s="144">
        <f t="shared" ca="1" si="45"/>
        <v>0</v>
      </c>
      <c r="CZ15" s="144">
        <f t="shared" ca="1" si="46"/>
        <v>0</v>
      </c>
      <c r="DA15" s="88">
        <f t="shared" ca="1" si="47"/>
        <v>0</v>
      </c>
      <c r="DB15" s="144">
        <f t="shared" ca="1" si="48"/>
        <v>-10</v>
      </c>
      <c r="DC15" s="144">
        <f t="shared" ca="1" si="49"/>
        <v>-10</v>
      </c>
      <c r="DD15" s="144">
        <f t="shared" ca="1" si="50"/>
        <v>-10</v>
      </c>
      <c r="DE15" s="144">
        <f t="shared" ca="1" si="51"/>
        <v>-12</v>
      </c>
      <c r="DF15" s="88">
        <f t="shared" ca="1" si="52"/>
        <v>-42</v>
      </c>
      <c r="DG15" s="159">
        <f t="shared" ca="1" si="53"/>
        <v>-8</v>
      </c>
      <c r="DH15" s="159">
        <f t="shared" ca="1" si="54"/>
        <v>-10</v>
      </c>
      <c r="DI15" s="159">
        <f t="shared" ca="1" si="55"/>
        <v>0</v>
      </c>
      <c r="DJ15" s="159">
        <f t="shared" ca="1" si="56"/>
        <v>0</v>
      </c>
      <c r="DK15" s="88">
        <f t="shared" ca="1" si="57"/>
        <v>-18</v>
      </c>
      <c r="DL15" s="144"/>
    </row>
    <row r="16" spans="1:116" ht="15" customHeight="1" x14ac:dyDescent="0.2">
      <c r="A16" s="22" t="str">
        <f t="shared" si="58"/>
        <v>186001863P</v>
      </c>
      <c r="B16" s="22" t="str">
        <f t="shared" si="59"/>
        <v>186001863C</v>
      </c>
      <c r="C16" s="164">
        <v>186001863</v>
      </c>
      <c r="D16" s="164" t="s">
        <v>382</v>
      </c>
      <c r="E16" s="65" t="s">
        <v>145</v>
      </c>
      <c r="F16" s="159" t="s">
        <v>164</v>
      </c>
      <c r="G16" s="65" t="s">
        <v>146</v>
      </c>
      <c r="H16" s="164" t="s">
        <v>9</v>
      </c>
      <c r="I16" s="200">
        <v>544.73</v>
      </c>
      <c r="J16" s="65" t="s">
        <v>38</v>
      </c>
      <c r="K16" s="145"/>
      <c r="L16" s="144">
        <v>440</v>
      </c>
      <c r="M16" s="144">
        <v>530</v>
      </c>
      <c r="N16" s="144">
        <v>420</v>
      </c>
      <c r="O16" s="159">
        <v>560</v>
      </c>
      <c r="P16" s="86">
        <f t="shared" si="0"/>
        <v>1950</v>
      </c>
      <c r="Q16" s="159">
        <v>80</v>
      </c>
      <c r="R16" s="159">
        <v>20</v>
      </c>
      <c r="S16" s="159">
        <v>10</v>
      </c>
      <c r="T16" s="159">
        <v>0</v>
      </c>
      <c r="U16" s="86">
        <f t="shared" si="60"/>
        <v>110</v>
      </c>
      <c r="V16" s="159">
        <v>0</v>
      </c>
      <c r="W16" s="159">
        <v>10</v>
      </c>
      <c r="X16" s="159">
        <v>10</v>
      </c>
      <c r="Y16" s="159">
        <v>0</v>
      </c>
      <c r="Z16" s="86">
        <f t="shared" si="61"/>
        <v>20</v>
      </c>
      <c r="AA16" s="159">
        <v>10</v>
      </c>
      <c r="AB16" s="159">
        <v>0</v>
      </c>
      <c r="AC16" s="159">
        <v>0</v>
      </c>
      <c r="AD16" s="159">
        <v>0</v>
      </c>
      <c r="AE16" s="86">
        <f t="shared" si="62"/>
        <v>10</v>
      </c>
      <c r="AF16" s="130"/>
      <c r="AG16" s="159">
        <f t="shared" ca="1" si="1"/>
        <v>440</v>
      </c>
      <c r="AH16" s="159">
        <f t="shared" ca="1" si="2"/>
        <v>530</v>
      </c>
      <c r="AI16" s="159">
        <f t="shared" ca="1" si="3"/>
        <v>420</v>
      </c>
      <c r="AJ16" s="159">
        <f t="shared" ca="1" si="4"/>
        <v>560</v>
      </c>
      <c r="AK16" s="86">
        <f t="shared" ca="1" si="5"/>
        <v>1950</v>
      </c>
      <c r="AL16" s="159">
        <f t="shared" ca="1" si="6"/>
        <v>80</v>
      </c>
      <c r="AM16" s="159">
        <f t="shared" ca="1" si="7"/>
        <v>20</v>
      </c>
      <c r="AN16" s="159">
        <f t="shared" ca="1" si="8"/>
        <v>10</v>
      </c>
      <c r="AO16" s="159">
        <f t="shared" ca="1" si="9"/>
        <v>0</v>
      </c>
      <c r="AP16" s="127">
        <f t="shared" ca="1" si="10"/>
        <v>110</v>
      </c>
      <c r="AQ16" s="159">
        <f t="shared" ca="1" si="11"/>
        <v>0</v>
      </c>
      <c r="AR16" s="159">
        <f t="shared" ca="1" si="12"/>
        <v>10</v>
      </c>
      <c r="AS16" s="159">
        <f t="shared" ca="1" si="13"/>
        <v>10</v>
      </c>
      <c r="AT16" s="159">
        <f t="shared" ca="1" si="14"/>
        <v>0</v>
      </c>
      <c r="AU16" s="127">
        <f t="shared" ca="1" si="63"/>
        <v>20</v>
      </c>
      <c r="AV16" s="159">
        <f t="shared" ca="1" si="15"/>
        <v>10</v>
      </c>
      <c r="AW16" s="159">
        <f t="shared" ca="1" si="16"/>
        <v>0</v>
      </c>
      <c r="AX16" s="159">
        <f t="shared" ca="1" si="17"/>
        <v>0</v>
      </c>
      <c r="AY16" s="159">
        <f t="shared" ca="1" si="18"/>
        <v>0</v>
      </c>
      <c r="AZ16" s="127">
        <f t="shared" ca="1" si="64"/>
        <v>10</v>
      </c>
      <c r="BA16" s="72"/>
      <c r="BB16" s="159">
        <f t="shared" ca="1" si="71"/>
        <v>0</v>
      </c>
      <c r="BC16" s="159">
        <f t="shared" ca="1" si="20"/>
        <v>0</v>
      </c>
      <c r="BD16" s="159">
        <f t="shared" ca="1" si="21"/>
        <v>0</v>
      </c>
      <c r="BE16" s="159">
        <f t="shared" ca="1" si="22"/>
        <v>0</v>
      </c>
      <c r="BF16" s="86">
        <f t="shared" ca="1" si="23"/>
        <v>0</v>
      </c>
      <c r="BG16" s="159">
        <f t="shared" ca="1" si="24"/>
        <v>0</v>
      </c>
      <c r="BH16" s="159">
        <f t="shared" ca="1" si="25"/>
        <v>0</v>
      </c>
      <c r="BI16" s="159">
        <f t="shared" ca="1" si="26"/>
        <v>0</v>
      </c>
      <c r="BJ16" s="159">
        <f t="shared" ca="1" si="27"/>
        <v>0</v>
      </c>
      <c r="BK16" s="86">
        <f t="shared" ca="1" si="28"/>
        <v>0</v>
      </c>
      <c r="BL16" s="159">
        <f t="shared" ca="1" si="29"/>
        <v>0</v>
      </c>
      <c r="BM16" s="159">
        <f t="shared" ca="1" si="30"/>
        <v>0</v>
      </c>
      <c r="BN16" s="159">
        <f t="shared" ca="1" si="31"/>
        <v>0</v>
      </c>
      <c r="BO16" s="159">
        <f t="shared" ca="1" si="32"/>
        <v>0</v>
      </c>
      <c r="BP16" s="86">
        <f t="shared" ca="1" si="33"/>
        <v>0</v>
      </c>
      <c r="BQ16" s="159">
        <f t="shared" ca="1" si="34"/>
        <v>0</v>
      </c>
      <c r="BR16" s="159">
        <f t="shared" ca="1" si="35"/>
        <v>0</v>
      </c>
      <c r="BS16" s="159">
        <f t="shared" ca="1" si="36"/>
        <v>0</v>
      </c>
      <c r="BT16" s="159">
        <f t="shared" ca="1" si="37"/>
        <v>0</v>
      </c>
      <c r="BU16" s="86">
        <f t="shared" ca="1" si="38"/>
        <v>0</v>
      </c>
      <c r="BV16" s="71"/>
      <c r="BW16" s="144">
        <v>440</v>
      </c>
      <c r="BX16" s="144">
        <v>530</v>
      </c>
      <c r="BY16" s="144">
        <v>420</v>
      </c>
      <c r="BZ16" s="159">
        <v>560</v>
      </c>
      <c r="CA16" s="86">
        <f t="shared" si="65"/>
        <v>1950</v>
      </c>
      <c r="CB16" s="159">
        <v>80</v>
      </c>
      <c r="CC16" s="159">
        <v>20</v>
      </c>
      <c r="CD16" s="159">
        <v>10</v>
      </c>
      <c r="CE16" s="159">
        <v>0</v>
      </c>
      <c r="CF16" s="86">
        <f t="shared" si="66"/>
        <v>110</v>
      </c>
      <c r="CG16" s="159"/>
      <c r="CH16" s="159"/>
      <c r="CI16" s="159"/>
      <c r="CJ16" s="159"/>
      <c r="CK16" s="86">
        <f t="shared" si="67"/>
        <v>0</v>
      </c>
      <c r="CL16" s="159"/>
      <c r="CM16" s="159"/>
      <c r="CN16" s="159">
        <v>0</v>
      </c>
      <c r="CO16" s="159">
        <v>0</v>
      </c>
      <c r="CP16" s="86">
        <f t="shared" si="68"/>
        <v>0</v>
      </c>
      <c r="CQ16" s="70"/>
      <c r="CR16" s="144">
        <f t="shared" ca="1" si="69"/>
        <v>0</v>
      </c>
      <c r="CS16" s="144">
        <f t="shared" ca="1" si="39"/>
        <v>0</v>
      </c>
      <c r="CT16" s="144">
        <f t="shared" ca="1" si="40"/>
        <v>0</v>
      </c>
      <c r="CU16" s="144">
        <f t="shared" ca="1" si="41"/>
        <v>0</v>
      </c>
      <c r="CV16" s="86">
        <f t="shared" ca="1" si="42"/>
        <v>0</v>
      </c>
      <c r="CW16" s="144">
        <f t="shared" ca="1" si="43"/>
        <v>0</v>
      </c>
      <c r="CX16" s="144">
        <f t="shared" ca="1" si="44"/>
        <v>0</v>
      </c>
      <c r="CY16" s="144">
        <f t="shared" ca="1" si="45"/>
        <v>0</v>
      </c>
      <c r="CZ16" s="144">
        <f t="shared" ca="1" si="46"/>
        <v>0</v>
      </c>
      <c r="DA16" s="88">
        <f t="shared" ca="1" si="47"/>
        <v>0</v>
      </c>
      <c r="DB16" s="144">
        <f t="shared" ca="1" si="48"/>
        <v>0</v>
      </c>
      <c r="DC16" s="144">
        <f t="shared" ca="1" si="49"/>
        <v>-10</v>
      </c>
      <c r="DD16" s="144">
        <f t="shared" ca="1" si="50"/>
        <v>-10</v>
      </c>
      <c r="DE16" s="144">
        <f t="shared" ca="1" si="51"/>
        <v>0</v>
      </c>
      <c r="DF16" s="88">
        <f t="shared" ca="1" si="52"/>
        <v>-20</v>
      </c>
      <c r="DG16" s="159">
        <f t="shared" ca="1" si="53"/>
        <v>-10</v>
      </c>
      <c r="DH16" s="159">
        <f t="shared" ca="1" si="54"/>
        <v>0</v>
      </c>
      <c r="DI16" s="159">
        <f t="shared" ca="1" si="55"/>
        <v>0</v>
      </c>
      <c r="DJ16" s="159">
        <f t="shared" ca="1" si="56"/>
        <v>0</v>
      </c>
      <c r="DK16" s="88">
        <f t="shared" ca="1" si="57"/>
        <v>-10</v>
      </c>
      <c r="DL16" s="235"/>
    </row>
    <row r="17" spans="1:116" ht="15" customHeight="1" x14ac:dyDescent="0.2">
      <c r="A17" s="22" t="str">
        <f t="shared" si="58"/>
        <v>186001878P</v>
      </c>
      <c r="B17" s="22" t="str">
        <f t="shared" si="59"/>
        <v>186001878C</v>
      </c>
      <c r="C17" s="164">
        <v>186001878</v>
      </c>
      <c r="D17" s="164" t="s">
        <v>383</v>
      </c>
      <c r="E17" s="65" t="s">
        <v>21</v>
      </c>
      <c r="F17" s="159" t="s">
        <v>164</v>
      </c>
      <c r="G17" s="65" t="s">
        <v>144</v>
      </c>
      <c r="H17" s="164" t="s">
        <v>24</v>
      </c>
      <c r="I17" s="200">
        <v>2362.42</v>
      </c>
      <c r="J17" s="65" t="s">
        <v>508</v>
      </c>
      <c r="K17" s="145"/>
      <c r="L17" s="144">
        <v>50</v>
      </c>
      <c r="M17" s="144">
        <v>90</v>
      </c>
      <c r="N17" s="144">
        <v>75</v>
      </c>
      <c r="O17" s="144">
        <v>50</v>
      </c>
      <c r="P17" s="86">
        <f t="shared" si="0"/>
        <v>265</v>
      </c>
      <c r="Q17" s="159">
        <v>60</v>
      </c>
      <c r="R17" s="159">
        <v>75</v>
      </c>
      <c r="S17" s="159">
        <v>60</v>
      </c>
      <c r="T17" s="159">
        <v>60</v>
      </c>
      <c r="U17" s="86">
        <f t="shared" si="60"/>
        <v>255</v>
      </c>
      <c r="V17" s="159">
        <v>45</v>
      </c>
      <c r="W17" s="159">
        <v>50</v>
      </c>
      <c r="X17" s="159">
        <v>55</v>
      </c>
      <c r="Y17" s="159">
        <v>55</v>
      </c>
      <c r="Z17" s="86">
        <f t="shared" si="61"/>
        <v>205</v>
      </c>
      <c r="AA17" s="159">
        <v>45</v>
      </c>
      <c r="AB17" s="159">
        <v>0</v>
      </c>
      <c r="AC17" s="159">
        <v>0</v>
      </c>
      <c r="AD17" s="159">
        <v>0</v>
      </c>
      <c r="AE17" s="86">
        <f t="shared" si="62"/>
        <v>45</v>
      </c>
      <c r="AF17" s="130"/>
      <c r="AG17" s="159">
        <f t="shared" ca="1" si="1"/>
        <v>50</v>
      </c>
      <c r="AH17" s="159">
        <f t="shared" ca="1" si="2"/>
        <v>90</v>
      </c>
      <c r="AI17" s="159">
        <f t="shared" ca="1" si="3"/>
        <v>75</v>
      </c>
      <c r="AJ17" s="159">
        <f t="shared" ca="1" si="4"/>
        <v>50</v>
      </c>
      <c r="AK17" s="86">
        <f t="shared" ca="1" si="5"/>
        <v>265</v>
      </c>
      <c r="AL17" s="159">
        <f t="shared" ca="1" si="6"/>
        <v>60</v>
      </c>
      <c r="AM17" s="159">
        <f t="shared" ca="1" si="7"/>
        <v>75</v>
      </c>
      <c r="AN17" s="159">
        <f t="shared" ca="1" si="8"/>
        <v>60</v>
      </c>
      <c r="AO17" s="159">
        <f t="shared" ca="1" si="9"/>
        <v>60</v>
      </c>
      <c r="AP17" s="127">
        <f t="shared" ca="1" si="10"/>
        <v>255</v>
      </c>
      <c r="AQ17" s="159">
        <f t="shared" ca="1" si="11"/>
        <v>50</v>
      </c>
      <c r="AR17" s="159">
        <f t="shared" ca="1" si="12"/>
        <v>50</v>
      </c>
      <c r="AS17" s="159">
        <f t="shared" ca="1" si="13"/>
        <v>48</v>
      </c>
      <c r="AT17" s="159">
        <f t="shared" ca="1" si="14"/>
        <v>65</v>
      </c>
      <c r="AU17" s="127">
        <f t="shared" ca="1" si="63"/>
        <v>213</v>
      </c>
      <c r="AV17" s="159">
        <f t="shared" ca="1" si="15"/>
        <v>50</v>
      </c>
      <c r="AW17" s="159">
        <f t="shared" ca="1" si="16"/>
        <v>55</v>
      </c>
      <c r="AX17" s="159">
        <f t="shared" ca="1" si="17"/>
        <v>0</v>
      </c>
      <c r="AY17" s="159">
        <f t="shared" ca="1" si="18"/>
        <v>0</v>
      </c>
      <c r="AZ17" s="127">
        <f t="shared" ca="1" si="64"/>
        <v>105</v>
      </c>
      <c r="BA17" s="72"/>
      <c r="BB17" s="159">
        <f t="shared" ca="1" si="71"/>
        <v>0</v>
      </c>
      <c r="BC17" s="159">
        <f t="shared" ca="1" si="20"/>
        <v>0</v>
      </c>
      <c r="BD17" s="159">
        <f t="shared" ca="1" si="21"/>
        <v>0</v>
      </c>
      <c r="BE17" s="159">
        <f t="shared" ca="1" si="22"/>
        <v>0</v>
      </c>
      <c r="BF17" s="86">
        <f t="shared" ca="1" si="23"/>
        <v>0</v>
      </c>
      <c r="BG17" s="159">
        <f t="shared" ca="1" si="24"/>
        <v>0</v>
      </c>
      <c r="BH17" s="159">
        <f t="shared" ca="1" si="25"/>
        <v>0</v>
      </c>
      <c r="BI17" s="159">
        <f t="shared" ca="1" si="26"/>
        <v>0</v>
      </c>
      <c r="BJ17" s="159">
        <f t="shared" ca="1" si="27"/>
        <v>0</v>
      </c>
      <c r="BK17" s="86">
        <f t="shared" ca="1" si="28"/>
        <v>0</v>
      </c>
      <c r="BL17" s="159">
        <f t="shared" ca="1" si="29"/>
        <v>5</v>
      </c>
      <c r="BM17" s="159">
        <f t="shared" ca="1" si="30"/>
        <v>0</v>
      </c>
      <c r="BN17" s="159">
        <f t="shared" ca="1" si="31"/>
        <v>-7</v>
      </c>
      <c r="BO17" s="159">
        <f t="shared" ca="1" si="32"/>
        <v>10</v>
      </c>
      <c r="BP17" s="86">
        <f t="shared" ca="1" si="33"/>
        <v>8</v>
      </c>
      <c r="BQ17" s="159">
        <f t="shared" ca="1" si="34"/>
        <v>5</v>
      </c>
      <c r="BR17" s="159">
        <f t="shared" ca="1" si="35"/>
        <v>55</v>
      </c>
      <c r="BS17" s="159">
        <f t="shared" ca="1" si="36"/>
        <v>0</v>
      </c>
      <c r="BT17" s="159">
        <f t="shared" ca="1" si="37"/>
        <v>0</v>
      </c>
      <c r="BU17" s="86">
        <f t="shared" ca="1" si="38"/>
        <v>60</v>
      </c>
      <c r="BV17" s="71"/>
      <c r="BW17" s="144">
        <v>50</v>
      </c>
      <c r="BX17" s="144">
        <v>90</v>
      </c>
      <c r="BY17" s="144">
        <v>75</v>
      </c>
      <c r="BZ17" s="144">
        <v>50</v>
      </c>
      <c r="CA17" s="86">
        <f t="shared" si="65"/>
        <v>265</v>
      </c>
      <c r="CB17" s="159">
        <v>60</v>
      </c>
      <c r="CC17" s="159">
        <v>75</v>
      </c>
      <c r="CD17" s="159">
        <v>60</v>
      </c>
      <c r="CE17" s="159">
        <v>60</v>
      </c>
      <c r="CF17" s="86">
        <f t="shared" si="66"/>
        <v>255</v>
      </c>
      <c r="CG17" s="159"/>
      <c r="CH17" s="159"/>
      <c r="CI17" s="159"/>
      <c r="CJ17" s="159"/>
      <c r="CK17" s="86">
        <f t="shared" si="67"/>
        <v>0</v>
      </c>
      <c r="CL17" s="159"/>
      <c r="CM17" s="159"/>
      <c r="CN17" s="159">
        <v>0</v>
      </c>
      <c r="CO17" s="159">
        <v>0</v>
      </c>
      <c r="CP17" s="86">
        <f t="shared" si="68"/>
        <v>0</v>
      </c>
      <c r="CQ17" s="70"/>
      <c r="CR17" s="144">
        <f t="shared" ca="1" si="69"/>
        <v>0</v>
      </c>
      <c r="CS17" s="144">
        <f t="shared" ca="1" si="39"/>
        <v>0</v>
      </c>
      <c r="CT17" s="144">
        <f t="shared" ca="1" si="40"/>
        <v>0</v>
      </c>
      <c r="CU17" s="144">
        <f t="shared" ca="1" si="41"/>
        <v>0</v>
      </c>
      <c r="CV17" s="86">
        <f t="shared" ca="1" si="42"/>
        <v>0</v>
      </c>
      <c r="CW17" s="144">
        <f t="shared" ca="1" si="43"/>
        <v>0</v>
      </c>
      <c r="CX17" s="144">
        <f t="shared" ca="1" si="44"/>
        <v>0</v>
      </c>
      <c r="CY17" s="144">
        <f t="shared" ca="1" si="45"/>
        <v>0</v>
      </c>
      <c r="CZ17" s="144">
        <f t="shared" ca="1" si="46"/>
        <v>0</v>
      </c>
      <c r="DA17" s="88">
        <f t="shared" ca="1" si="47"/>
        <v>0</v>
      </c>
      <c r="DB17" s="144">
        <f t="shared" ca="1" si="48"/>
        <v>-50</v>
      </c>
      <c r="DC17" s="144">
        <f t="shared" ca="1" si="49"/>
        <v>-50</v>
      </c>
      <c r="DD17" s="144">
        <f t="shared" ca="1" si="50"/>
        <v>-48</v>
      </c>
      <c r="DE17" s="144">
        <f t="shared" ca="1" si="51"/>
        <v>-65</v>
      </c>
      <c r="DF17" s="88">
        <f t="shared" ca="1" si="52"/>
        <v>-213</v>
      </c>
      <c r="DG17" s="159">
        <f t="shared" ca="1" si="53"/>
        <v>-50</v>
      </c>
      <c r="DH17" s="159">
        <f t="shared" ca="1" si="54"/>
        <v>-55</v>
      </c>
      <c r="DI17" s="159">
        <f t="shared" ca="1" si="55"/>
        <v>0</v>
      </c>
      <c r="DJ17" s="159">
        <f t="shared" ca="1" si="56"/>
        <v>0</v>
      </c>
      <c r="DK17" s="88">
        <f t="shared" ca="1" si="57"/>
        <v>-105</v>
      </c>
      <c r="DL17" s="159"/>
    </row>
    <row r="18" spans="1:116" ht="15" customHeight="1" x14ac:dyDescent="0.2">
      <c r="A18" s="22" t="str">
        <f t="shared" si="58"/>
        <v>186002424P</v>
      </c>
      <c r="B18" s="22" t="str">
        <f t="shared" si="59"/>
        <v>186002424C</v>
      </c>
      <c r="C18" s="164">
        <v>186002424</v>
      </c>
      <c r="D18" s="164" t="s">
        <v>384</v>
      </c>
      <c r="E18" s="65" t="s">
        <v>12</v>
      </c>
      <c r="F18" s="159" t="s">
        <v>164</v>
      </c>
      <c r="G18" s="65" t="s">
        <v>146</v>
      </c>
      <c r="H18" s="164" t="s">
        <v>10</v>
      </c>
      <c r="I18" s="200">
        <v>5422.15</v>
      </c>
      <c r="J18" s="65" t="s">
        <v>303</v>
      </c>
      <c r="K18" s="145"/>
      <c r="L18" s="144">
        <v>53</v>
      </c>
      <c r="M18" s="144">
        <v>62</v>
      </c>
      <c r="N18" s="144">
        <v>45</v>
      </c>
      <c r="O18" s="159">
        <v>50</v>
      </c>
      <c r="P18" s="86">
        <f t="shared" si="0"/>
        <v>210</v>
      </c>
      <c r="Q18" s="159">
        <v>60</v>
      </c>
      <c r="R18" s="159">
        <v>30</v>
      </c>
      <c r="S18" s="159">
        <v>17</v>
      </c>
      <c r="T18" s="159">
        <v>30</v>
      </c>
      <c r="U18" s="86">
        <f t="shared" si="60"/>
        <v>137</v>
      </c>
      <c r="V18" s="159">
        <v>15</v>
      </c>
      <c r="W18" s="159">
        <v>22</v>
      </c>
      <c r="X18" s="159">
        <v>22</v>
      </c>
      <c r="Y18" s="159">
        <v>25</v>
      </c>
      <c r="Z18" s="86">
        <f t="shared" si="61"/>
        <v>84</v>
      </c>
      <c r="AA18" s="159">
        <v>20</v>
      </c>
      <c r="AB18" s="159">
        <v>0</v>
      </c>
      <c r="AC18" s="159">
        <v>0</v>
      </c>
      <c r="AD18" s="159">
        <v>0</v>
      </c>
      <c r="AE18" s="86">
        <f t="shared" si="62"/>
        <v>20</v>
      </c>
      <c r="AF18" s="130"/>
      <c r="AG18" s="159">
        <f t="shared" ca="1" si="1"/>
        <v>53</v>
      </c>
      <c r="AH18" s="159">
        <f t="shared" ca="1" si="2"/>
        <v>62</v>
      </c>
      <c r="AI18" s="159">
        <f t="shared" ca="1" si="3"/>
        <v>45</v>
      </c>
      <c r="AJ18" s="159">
        <f t="shared" ca="1" si="4"/>
        <v>50</v>
      </c>
      <c r="AK18" s="86">
        <f t="shared" ca="1" si="5"/>
        <v>210</v>
      </c>
      <c r="AL18" s="159">
        <f t="shared" ca="1" si="6"/>
        <v>60</v>
      </c>
      <c r="AM18" s="159">
        <f t="shared" ca="1" si="7"/>
        <v>30</v>
      </c>
      <c r="AN18" s="159">
        <f t="shared" ca="1" si="8"/>
        <v>17</v>
      </c>
      <c r="AO18" s="159">
        <f t="shared" ca="1" si="9"/>
        <v>30</v>
      </c>
      <c r="AP18" s="127">
        <f t="shared" ca="1" si="10"/>
        <v>137</v>
      </c>
      <c r="AQ18" s="159">
        <f t="shared" ca="1" si="11"/>
        <v>20</v>
      </c>
      <c r="AR18" s="159">
        <f t="shared" ca="1" si="12"/>
        <v>20</v>
      </c>
      <c r="AS18" s="159">
        <f t="shared" ca="1" si="13"/>
        <v>15</v>
      </c>
      <c r="AT18" s="159">
        <f t="shared" ca="1" si="14"/>
        <v>20</v>
      </c>
      <c r="AU18" s="127">
        <f t="shared" ca="1" si="63"/>
        <v>75</v>
      </c>
      <c r="AV18" s="159">
        <f t="shared" ca="1" si="15"/>
        <v>20</v>
      </c>
      <c r="AW18" s="159">
        <f t="shared" ca="1" si="16"/>
        <v>20</v>
      </c>
      <c r="AX18" s="159">
        <f t="shared" ca="1" si="17"/>
        <v>0</v>
      </c>
      <c r="AY18" s="159">
        <f t="shared" ca="1" si="18"/>
        <v>0</v>
      </c>
      <c r="AZ18" s="127">
        <f t="shared" ca="1" si="64"/>
        <v>40</v>
      </c>
      <c r="BA18" s="72"/>
      <c r="BB18" s="159">
        <f t="shared" ca="1" si="71"/>
        <v>0</v>
      </c>
      <c r="BC18" s="159">
        <f t="shared" ca="1" si="20"/>
        <v>0</v>
      </c>
      <c r="BD18" s="159">
        <f t="shared" ca="1" si="21"/>
        <v>0</v>
      </c>
      <c r="BE18" s="159">
        <f t="shared" ca="1" si="22"/>
        <v>0</v>
      </c>
      <c r="BF18" s="86">
        <f t="shared" ca="1" si="23"/>
        <v>0</v>
      </c>
      <c r="BG18" s="159">
        <f t="shared" ca="1" si="24"/>
        <v>0</v>
      </c>
      <c r="BH18" s="159">
        <f t="shared" ca="1" si="25"/>
        <v>0</v>
      </c>
      <c r="BI18" s="159">
        <f t="shared" ca="1" si="26"/>
        <v>0</v>
      </c>
      <c r="BJ18" s="159">
        <f t="shared" ca="1" si="27"/>
        <v>0</v>
      </c>
      <c r="BK18" s="86">
        <f t="shared" ca="1" si="28"/>
        <v>0</v>
      </c>
      <c r="BL18" s="159">
        <f t="shared" ca="1" si="29"/>
        <v>5</v>
      </c>
      <c r="BM18" s="159">
        <f t="shared" ca="1" si="30"/>
        <v>-2</v>
      </c>
      <c r="BN18" s="159">
        <f t="shared" ca="1" si="31"/>
        <v>-7</v>
      </c>
      <c r="BO18" s="159">
        <f t="shared" ca="1" si="32"/>
        <v>-5</v>
      </c>
      <c r="BP18" s="86">
        <f t="shared" ca="1" si="33"/>
        <v>-9</v>
      </c>
      <c r="BQ18" s="159">
        <f t="shared" ca="1" si="34"/>
        <v>0</v>
      </c>
      <c r="BR18" s="159">
        <f t="shared" ca="1" si="35"/>
        <v>20</v>
      </c>
      <c r="BS18" s="159">
        <f t="shared" ca="1" si="36"/>
        <v>0</v>
      </c>
      <c r="BT18" s="159">
        <f t="shared" ca="1" si="37"/>
        <v>0</v>
      </c>
      <c r="BU18" s="86">
        <f t="shared" ca="1" si="38"/>
        <v>20</v>
      </c>
      <c r="BV18" s="71"/>
      <c r="BW18" s="144">
        <v>53</v>
      </c>
      <c r="BX18" s="144">
        <v>62</v>
      </c>
      <c r="BY18" s="144">
        <v>45</v>
      </c>
      <c r="BZ18" s="159">
        <v>50</v>
      </c>
      <c r="CA18" s="86">
        <f t="shared" si="65"/>
        <v>210</v>
      </c>
      <c r="CB18" s="159">
        <v>60</v>
      </c>
      <c r="CC18" s="159">
        <v>30</v>
      </c>
      <c r="CD18" s="159">
        <v>17</v>
      </c>
      <c r="CE18" s="159">
        <v>30</v>
      </c>
      <c r="CF18" s="86">
        <f t="shared" si="66"/>
        <v>137</v>
      </c>
      <c r="CG18" s="159"/>
      <c r="CH18" s="159"/>
      <c r="CI18" s="159"/>
      <c r="CJ18" s="159"/>
      <c r="CK18" s="86">
        <f t="shared" si="67"/>
        <v>0</v>
      </c>
      <c r="CL18" s="159"/>
      <c r="CM18" s="159"/>
      <c r="CN18" s="159">
        <v>0</v>
      </c>
      <c r="CO18" s="159">
        <v>0</v>
      </c>
      <c r="CP18" s="86">
        <f t="shared" si="68"/>
        <v>0</v>
      </c>
      <c r="CQ18" s="70"/>
      <c r="CR18" s="144">
        <f t="shared" ca="1" si="69"/>
        <v>0</v>
      </c>
      <c r="CS18" s="144">
        <f t="shared" ca="1" si="39"/>
        <v>0</v>
      </c>
      <c r="CT18" s="144">
        <f t="shared" ca="1" si="40"/>
        <v>0</v>
      </c>
      <c r="CU18" s="144">
        <f t="shared" ca="1" si="41"/>
        <v>0</v>
      </c>
      <c r="CV18" s="86">
        <f t="shared" ca="1" si="42"/>
        <v>0</v>
      </c>
      <c r="CW18" s="144">
        <f t="shared" ca="1" si="43"/>
        <v>0</v>
      </c>
      <c r="CX18" s="144">
        <f t="shared" ca="1" si="44"/>
        <v>0</v>
      </c>
      <c r="CY18" s="144">
        <f t="shared" ca="1" si="45"/>
        <v>0</v>
      </c>
      <c r="CZ18" s="144">
        <f t="shared" ca="1" si="46"/>
        <v>0</v>
      </c>
      <c r="DA18" s="88">
        <f t="shared" ca="1" si="47"/>
        <v>0</v>
      </c>
      <c r="DB18" s="144">
        <f t="shared" ca="1" si="48"/>
        <v>-20</v>
      </c>
      <c r="DC18" s="144">
        <f t="shared" ca="1" si="49"/>
        <v>-20</v>
      </c>
      <c r="DD18" s="144">
        <f t="shared" ca="1" si="50"/>
        <v>-15</v>
      </c>
      <c r="DE18" s="144">
        <f t="shared" ca="1" si="51"/>
        <v>-20</v>
      </c>
      <c r="DF18" s="88">
        <f t="shared" ca="1" si="52"/>
        <v>-75</v>
      </c>
      <c r="DG18" s="159">
        <f t="shared" ca="1" si="53"/>
        <v>-20</v>
      </c>
      <c r="DH18" s="159">
        <f t="shared" ca="1" si="54"/>
        <v>-20</v>
      </c>
      <c r="DI18" s="159">
        <f t="shared" ca="1" si="55"/>
        <v>0</v>
      </c>
      <c r="DJ18" s="159">
        <f t="shared" ca="1" si="56"/>
        <v>0</v>
      </c>
      <c r="DK18" s="88">
        <f t="shared" ca="1" si="57"/>
        <v>-40</v>
      </c>
      <c r="DL18" s="144"/>
    </row>
    <row r="19" spans="1:116" ht="15" customHeight="1" x14ac:dyDescent="0.2">
      <c r="A19" s="22" t="str">
        <f t="shared" si="58"/>
        <v>186002441P</v>
      </c>
      <c r="B19" s="22" t="str">
        <f t="shared" si="59"/>
        <v>186002441C</v>
      </c>
      <c r="C19" s="164">
        <v>186002441</v>
      </c>
      <c r="D19" s="164" t="s">
        <v>385</v>
      </c>
      <c r="E19" s="65" t="s">
        <v>145</v>
      </c>
      <c r="F19" s="159" t="s">
        <v>164</v>
      </c>
      <c r="G19" s="65" t="s">
        <v>144</v>
      </c>
      <c r="H19" s="164" t="s">
        <v>24</v>
      </c>
      <c r="I19" s="200">
        <v>669.66</v>
      </c>
      <c r="J19" s="65" t="s">
        <v>38</v>
      </c>
      <c r="K19" s="146"/>
      <c r="L19" s="144">
        <v>82</v>
      </c>
      <c r="M19" s="144">
        <v>68</v>
      </c>
      <c r="N19" s="144">
        <v>112</v>
      </c>
      <c r="O19" s="159">
        <v>85</v>
      </c>
      <c r="P19" s="86">
        <f t="shared" si="0"/>
        <v>347</v>
      </c>
      <c r="Q19" s="159">
        <v>60</v>
      </c>
      <c r="R19" s="159">
        <v>64</v>
      </c>
      <c r="S19" s="159">
        <v>46</v>
      </c>
      <c r="T19" s="159">
        <v>69</v>
      </c>
      <c r="U19" s="86">
        <f t="shared" si="60"/>
        <v>239</v>
      </c>
      <c r="V19" s="159">
        <v>50</v>
      </c>
      <c r="W19" s="159">
        <v>60</v>
      </c>
      <c r="X19" s="159">
        <v>55</v>
      </c>
      <c r="Y19" s="159">
        <v>50</v>
      </c>
      <c r="Z19" s="86">
        <f t="shared" si="61"/>
        <v>215</v>
      </c>
      <c r="AA19" s="159">
        <v>0</v>
      </c>
      <c r="AB19" s="159">
        <v>0</v>
      </c>
      <c r="AC19" s="159">
        <v>0</v>
      </c>
      <c r="AD19" s="159">
        <v>0</v>
      </c>
      <c r="AE19" s="86">
        <f t="shared" si="62"/>
        <v>0</v>
      </c>
      <c r="AF19" s="130"/>
      <c r="AG19" s="159">
        <f t="shared" ca="1" si="1"/>
        <v>82</v>
      </c>
      <c r="AH19" s="159">
        <f t="shared" ca="1" si="2"/>
        <v>68</v>
      </c>
      <c r="AI19" s="159">
        <f t="shared" ca="1" si="3"/>
        <v>112</v>
      </c>
      <c r="AJ19" s="159">
        <f t="shared" ca="1" si="4"/>
        <v>85</v>
      </c>
      <c r="AK19" s="86">
        <f t="shared" ca="1" si="5"/>
        <v>347</v>
      </c>
      <c r="AL19" s="159">
        <f t="shared" ca="1" si="6"/>
        <v>60</v>
      </c>
      <c r="AM19" s="159">
        <f t="shared" ca="1" si="7"/>
        <v>64</v>
      </c>
      <c r="AN19" s="159">
        <f t="shared" ca="1" si="8"/>
        <v>46</v>
      </c>
      <c r="AO19" s="159">
        <f t="shared" ca="1" si="9"/>
        <v>69</v>
      </c>
      <c r="AP19" s="127">
        <f t="shared" ca="1" si="10"/>
        <v>239</v>
      </c>
      <c r="AQ19" s="159">
        <f t="shared" ca="1" si="11"/>
        <v>50</v>
      </c>
      <c r="AR19" s="159">
        <f t="shared" ca="1" si="12"/>
        <v>50</v>
      </c>
      <c r="AS19" s="159">
        <f t="shared" ca="1" si="13"/>
        <v>45</v>
      </c>
      <c r="AT19" s="159">
        <f t="shared" ca="1" si="14"/>
        <v>60</v>
      </c>
      <c r="AU19" s="127">
        <f t="shared" ca="1" si="63"/>
        <v>205</v>
      </c>
      <c r="AV19" s="159">
        <f t="shared" ca="1" si="15"/>
        <v>45</v>
      </c>
      <c r="AW19" s="159">
        <f t="shared" ca="1" si="16"/>
        <v>64</v>
      </c>
      <c r="AX19" s="159">
        <f t="shared" ca="1" si="17"/>
        <v>0</v>
      </c>
      <c r="AY19" s="159">
        <f t="shared" ca="1" si="18"/>
        <v>0</v>
      </c>
      <c r="AZ19" s="127">
        <f t="shared" ca="1" si="64"/>
        <v>109</v>
      </c>
      <c r="BA19" s="72"/>
      <c r="BB19" s="159">
        <f t="shared" ca="1" si="71"/>
        <v>0</v>
      </c>
      <c r="BC19" s="159">
        <f t="shared" ca="1" si="20"/>
        <v>0</v>
      </c>
      <c r="BD19" s="159">
        <f t="shared" ca="1" si="21"/>
        <v>0</v>
      </c>
      <c r="BE19" s="159">
        <f t="shared" ca="1" si="22"/>
        <v>0</v>
      </c>
      <c r="BF19" s="86">
        <f t="shared" ca="1" si="23"/>
        <v>0</v>
      </c>
      <c r="BG19" s="159">
        <f t="shared" ca="1" si="24"/>
        <v>0</v>
      </c>
      <c r="BH19" s="159">
        <f t="shared" ca="1" si="25"/>
        <v>0</v>
      </c>
      <c r="BI19" s="159">
        <f t="shared" ca="1" si="26"/>
        <v>0</v>
      </c>
      <c r="BJ19" s="159">
        <f t="shared" ca="1" si="27"/>
        <v>0</v>
      </c>
      <c r="BK19" s="86">
        <f t="shared" ca="1" si="28"/>
        <v>0</v>
      </c>
      <c r="BL19" s="159">
        <f t="shared" ca="1" si="29"/>
        <v>0</v>
      </c>
      <c r="BM19" s="159">
        <f t="shared" ca="1" si="30"/>
        <v>-10</v>
      </c>
      <c r="BN19" s="159">
        <f t="shared" ca="1" si="31"/>
        <v>-10</v>
      </c>
      <c r="BO19" s="159">
        <f t="shared" ca="1" si="32"/>
        <v>10</v>
      </c>
      <c r="BP19" s="86">
        <f t="shared" ca="1" si="33"/>
        <v>-10</v>
      </c>
      <c r="BQ19" s="159">
        <f t="shared" ca="1" si="34"/>
        <v>45</v>
      </c>
      <c r="BR19" s="159">
        <f t="shared" ca="1" si="35"/>
        <v>64</v>
      </c>
      <c r="BS19" s="159">
        <f t="shared" ca="1" si="36"/>
        <v>0</v>
      </c>
      <c r="BT19" s="159">
        <f t="shared" ca="1" si="37"/>
        <v>0</v>
      </c>
      <c r="BU19" s="86">
        <f t="shared" ca="1" si="38"/>
        <v>109</v>
      </c>
      <c r="BV19" s="71"/>
      <c r="BW19" s="144">
        <v>82</v>
      </c>
      <c r="BX19" s="144">
        <v>68</v>
      </c>
      <c r="BY19" s="144">
        <v>112</v>
      </c>
      <c r="BZ19" s="159">
        <v>85</v>
      </c>
      <c r="CA19" s="86">
        <f t="shared" si="65"/>
        <v>347</v>
      </c>
      <c r="CB19" s="159">
        <v>60</v>
      </c>
      <c r="CC19" s="159">
        <v>64</v>
      </c>
      <c r="CD19" s="159">
        <v>46</v>
      </c>
      <c r="CE19" s="159">
        <v>69</v>
      </c>
      <c r="CF19" s="86">
        <f t="shared" si="66"/>
        <v>239</v>
      </c>
      <c r="CG19" s="159"/>
      <c r="CH19" s="159"/>
      <c r="CI19" s="159"/>
      <c r="CJ19" s="159"/>
      <c r="CK19" s="86">
        <f t="shared" si="67"/>
        <v>0</v>
      </c>
      <c r="CL19" s="159"/>
      <c r="CM19" s="159"/>
      <c r="CN19" s="159">
        <v>0</v>
      </c>
      <c r="CO19" s="159">
        <v>0</v>
      </c>
      <c r="CP19" s="86">
        <f t="shared" si="68"/>
        <v>0</v>
      </c>
      <c r="CQ19" s="70">
        <v>50</v>
      </c>
      <c r="CR19" s="144">
        <f t="shared" ca="1" si="69"/>
        <v>0</v>
      </c>
      <c r="CS19" s="144">
        <f t="shared" ca="1" si="39"/>
        <v>0</v>
      </c>
      <c r="CT19" s="144">
        <f t="shared" ca="1" si="40"/>
        <v>0</v>
      </c>
      <c r="CU19" s="144">
        <f t="shared" ca="1" si="41"/>
        <v>0</v>
      </c>
      <c r="CV19" s="86">
        <f t="shared" ca="1" si="42"/>
        <v>0</v>
      </c>
      <c r="CW19" s="144">
        <f t="shared" ca="1" si="43"/>
        <v>0</v>
      </c>
      <c r="CX19" s="144">
        <f t="shared" ca="1" si="44"/>
        <v>0</v>
      </c>
      <c r="CY19" s="144">
        <f t="shared" ca="1" si="45"/>
        <v>0</v>
      </c>
      <c r="CZ19" s="144">
        <f t="shared" ca="1" si="46"/>
        <v>0</v>
      </c>
      <c r="DA19" s="88">
        <f t="shared" ca="1" si="47"/>
        <v>0</v>
      </c>
      <c r="DB19" s="144">
        <f t="shared" ca="1" si="48"/>
        <v>-50</v>
      </c>
      <c r="DC19" s="144">
        <f t="shared" ca="1" si="49"/>
        <v>-50</v>
      </c>
      <c r="DD19" s="144">
        <f t="shared" ca="1" si="50"/>
        <v>-45</v>
      </c>
      <c r="DE19" s="144">
        <f t="shared" ca="1" si="51"/>
        <v>-60</v>
      </c>
      <c r="DF19" s="88">
        <f t="shared" ca="1" si="52"/>
        <v>-205</v>
      </c>
      <c r="DG19" s="159">
        <f t="shared" ca="1" si="53"/>
        <v>-45</v>
      </c>
      <c r="DH19" s="159">
        <f t="shared" ca="1" si="54"/>
        <v>-64</v>
      </c>
      <c r="DI19" s="159">
        <f t="shared" ca="1" si="55"/>
        <v>0</v>
      </c>
      <c r="DJ19" s="159">
        <f t="shared" ca="1" si="56"/>
        <v>0</v>
      </c>
      <c r="DK19" s="88">
        <f t="shared" ca="1" si="57"/>
        <v>-109</v>
      </c>
      <c r="DL19" s="144"/>
    </row>
    <row r="20" spans="1:116" ht="15" customHeight="1" x14ac:dyDescent="0.2">
      <c r="A20" s="22" t="str">
        <f t="shared" si="58"/>
        <v>186002449P</v>
      </c>
      <c r="B20" s="22" t="str">
        <f t="shared" si="59"/>
        <v>186002449C</v>
      </c>
      <c r="C20" s="164">
        <v>186002449</v>
      </c>
      <c r="D20" s="164" t="s">
        <v>386</v>
      </c>
      <c r="E20" s="65" t="s">
        <v>145</v>
      </c>
      <c r="F20" s="159" t="s">
        <v>50</v>
      </c>
      <c r="G20" s="65" t="s">
        <v>202</v>
      </c>
      <c r="H20" s="164" t="s">
        <v>202</v>
      </c>
      <c r="I20" s="200">
        <v>735.02</v>
      </c>
      <c r="J20" s="65" t="s">
        <v>38</v>
      </c>
      <c r="K20" s="145"/>
      <c r="L20" s="144">
        <v>40</v>
      </c>
      <c r="M20" s="144">
        <v>70</v>
      </c>
      <c r="N20" s="144">
        <v>40</v>
      </c>
      <c r="O20" s="159">
        <v>70</v>
      </c>
      <c r="P20" s="86">
        <f t="shared" si="0"/>
        <v>220</v>
      </c>
      <c r="Q20" s="159">
        <v>45</v>
      </c>
      <c r="R20" s="159">
        <v>52</v>
      </c>
      <c r="S20" s="159">
        <v>66</v>
      </c>
      <c r="T20" s="159">
        <v>41</v>
      </c>
      <c r="U20" s="86">
        <f t="shared" si="60"/>
        <v>204</v>
      </c>
      <c r="V20" s="159">
        <v>40</v>
      </c>
      <c r="W20" s="159">
        <v>55</v>
      </c>
      <c r="X20" s="159">
        <v>50</v>
      </c>
      <c r="Y20" s="159">
        <v>40</v>
      </c>
      <c r="Z20" s="86">
        <f t="shared" si="61"/>
        <v>185</v>
      </c>
      <c r="AA20" s="159">
        <v>0</v>
      </c>
      <c r="AB20" s="159">
        <v>0</v>
      </c>
      <c r="AC20" s="159">
        <v>0</v>
      </c>
      <c r="AD20" s="159">
        <v>0</v>
      </c>
      <c r="AE20" s="86">
        <f t="shared" si="62"/>
        <v>0</v>
      </c>
      <c r="AF20" s="130"/>
      <c r="AG20" s="159">
        <f t="shared" ca="1" si="1"/>
        <v>40</v>
      </c>
      <c r="AH20" s="159">
        <f t="shared" ca="1" si="2"/>
        <v>70</v>
      </c>
      <c r="AI20" s="159">
        <f t="shared" ca="1" si="3"/>
        <v>40</v>
      </c>
      <c r="AJ20" s="159">
        <f t="shared" ca="1" si="4"/>
        <v>70</v>
      </c>
      <c r="AK20" s="86">
        <f t="shared" ca="1" si="5"/>
        <v>220</v>
      </c>
      <c r="AL20" s="159">
        <f t="shared" ca="1" si="6"/>
        <v>45</v>
      </c>
      <c r="AM20" s="159">
        <f t="shared" ca="1" si="7"/>
        <v>52</v>
      </c>
      <c r="AN20" s="159">
        <f t="shared" ca="1" si="8"/>
        <v>66</v>
      </c>
      <c r="AO20" s="159">
        <f t="shared" ca="1" si="9"/>
        <v>41</v>
      </c>
      <c r="AP20" s="127">
        <f t="shared" ca="1" si="10"/>
        <v>204</v>
      </c>
      <c r="AQ20" s="159">
        <f t="shared" ca="1" si="11"/>
        <v>50</v>
      </c>
      <c r="AR20" s="159">
        <f t="shared" ca="1" si="12"/>
        <v>40</v>
      </c>
      <c r="AS20" s="159">
        <f t="shared" ca="1" si="13"/>
        <v>35</v>
      </c>
      <c r="AT20" s="159">
        <f t="shared" ca="1" si="14"/>
        <v>50</v>
      </c>
      <c r="AU20" s="127">
        <f t="shared" ca="1" si="63"/>
        <v>175</v>
      </c>
      <c r="AV20" s="159">
        <f t="shared" ca="1" si="15"/>
        <v>45</v>
      </c>
      <c r="AW20" s="159">
        <f t="shared" ca="1" si="16"/>
        <v>50</v>
      </c>
      <c r="AX20" s="159">
        <f t="shared" ca="1" si="17"/>
        <v>0</v>
      </c>
      <c r="AY20" s="159">
        <f t="shared" ca="1" si="18"/>
        <v>0</v>
      </c>
      <c r="AZ20" s="127">
        <f t="shared" ca="1" si="64"/>
        <v>95</v>
      </c>
      <c r="BA20" s="72"/>
      <c r="BB20" s="159">
        <f t="shared" ca="1" si="71"/>
        <v>0</v>
      </c>
      <c r="BC20" s="159">
        <f t="shared" ca="1" si="20"/>
        <v>0</v>
      </c>
      <c r="BD20" s="159">
        <f t="shared" ca="1" si="21"/>
        <v>0</v>
      </c>
      <c r="BE20" s="159">
        <f t="shared" ca="1" si="22"/>
        <v>0</v>
      </c>
      <c r="BF20" s="86">
        <f t="shared" ca="1" si="23"/>
        <v>0</v>
      </c>
      <c r="BG20" s="159">
        <f t="shared" ca="1" si="24"/>
        <v>0</v>
      </c>
      <c r="BH20" s="159">
        <f t="shared" ca="1" si="25"/>
        <v>0</v>
      </c>
      <c r="BI20" s="159">
        <f t="shared" ca="1" si="26"/>
        <v>0</v>
      </c>
      <c r="BJ20" s="159">
        <f t="shared" ca="1" si="27"/>
        <v>0</v>
      </c>
      <c r="BK20" s="86">
        <f t="shared" ca="1" si="28"/>
        <v>0</v>
      </c>
      <c r="BL20" s="159">
        <f t="shared" ca="1" si="29"/>
        <v>10</v>
      </c>
      <c r="BM20" s="159">
        <f t="shared" ca="1" si="30"/>
        <v>-15</v>
      </c>
      <c r="BN20" s="159">
        <f t="shared" ca="1" si="31"/>
        <v>-15</v>
      </c>
      <c r="BO20" s="159">
        <f t="shared" ca="1" si="32"/>
        <v>10</v>
      </c>
      <c r="BP20" s="86">
        <f t="shared" ca="1" si="33"/>
        <v>-10</v>
      </c>
      <c r="BQ20" s="159">
        <f t="shared" ca="1" si="34"/>
        <v>45</v>
      </c>
      <c r="BR20" s="159">
        <f t="shared" ca="1" si="35"/>
        <v>50</v>
      </c>
      <c r="BS20" s="159">
        <f t="shared" ca="1" si="36"/>
        <v>0</v>
      </c>
      <c r="BT20" s="159">
        <f t="shared" ca="1" si="37"/>
        <v>0</v>
      </c>
      <c r="BU20" s="86">
        <f t="shared" ca="1" si="38"/>
        <v>95</v>
      </c>
      <c r="BV20" s="71"/>
      <c r="BW20" s="144">
        <v>40</v>
      </c>
      <c r="BX20" s="144">
        <v>70</v>
      </c>
      <c r="BY20" s="144">
        <v>40</v>
      </c>
      <c r="BZ20" s="159">
        <v>70</v>
      </c>
      <c r="CA20" s="86">
        <f t="shared" si="65"/>
        <v>220</v>
      </c>
      <c r="CB20" s="159">
        <v>45</v>
      </c>
      <c r="CC20" s="159">
        <v>52</v>
      </c>
      <c r="CD20" s="159">
        <v>66</v>
      </c>
      <c r="CE20" s="159">
        <v>41</v>
      </c>
      <c r="CF20" s="86">
        <f t="shared" si="66"/>
        <v>204</v>
      </c>
      <c r="CG20" s="159"/>
      <c r="CH20" s="159"/>
      <c r="CI20" s="159"/>
      <c r="CJ20" s="159"/>
      <c r="CK20" s="86">
        <f t="shared" si="67"/>
        <v>0</v>
      </c>
      <c r="CL20" s="159"/>
      <c r="CM20" s="159"/>
      <c r="CN20" s="159">
        <v>0</v>
      </c>
      <c r="CO20" s="159">
        <v>0</v>
      </c>
      <c r="CP20" s="86">
        <f t="shared" si="68"/>
        <v>0</v>
      </c>
      <c r="CQ20" s="70"/>
      <c r="CR20" s="144">
        <f t="shared" ca="1" si="69"/>
        <v>0</v>
      </c>
      <c r="CS20" s="144">
        <f t="shared" ca="1" si="39"/>
        <v>0</v>
      </c>
      <c r="CT20" s="144">
        <f t="shared" ca="1" si="40"/>
        <v>0</v>
      </c>
      <c r="CU20" s="144">
        <f t="shared" ca="1" si="41"/>
        <v>0</v>
      </c>
      <c r="CV20" s="86">
        <f t="shared" ca="1" si="42"/>
        <v>0</v>
      </c>
      <c r="CW20" s="144">
        <f t="shared" ca="1" si="43"/>
        <v>0</v>
      </c>
      <c r="CX20" s="144">
        <f t="shared" ca="1" si="44"/>
        <v>0</v>
      </c>
      <c r="CY20" s="144">
        <f t="shared" ca="1" si="45"/>
        <v>0</v>
      </c>
      <c r="CZ20" s="144">
        <f t="shared" ca="1" si="46"/>
        <v>0</v>
      </c>
      <c r="DA20" s="88">
        <f t="shared" ca="1" si="47"/>
        <v>0</v>
      </c>
      <c r="DB20" s="144">
        <f t="shared" ca="1" si="48"/>
        <v>-50</v>
      </c>
      <c r="DC20" s="144">
        <f t="shared" ca="1" si="49"/>
        <v>-40</v>
      </c>
      <c r="DD20" s="144">
        <f t="shared" ca="1" si="50"/>
        <v>-35</v>
      </c>
      <c r="DE20" s="144">
        <f t="shared" ca="1" si="51"/>
        <v>-50</v>
      </c>
      <c r="DF20" s="88">
        <f t="shared" ca="1" si="52"/>
        <v>-175</v>
      </c>
      <c r="DG20" s="159">
        <f t="shared" ca="1" si="53"/>
        <v>-45</v>
      </c>
      <c r="DH20" s="159">
        <f t="shared" ca="1" si="54"/>
        <v>-50</v>
      </c>
      <c r="DI20" s="159">
        <f t="shared" ca="1" si="55"/>
        <v>0</v>
      </c>
      <c r="DJ20" s="159">
        <f t="shared" ca="1" si="56"/>
        <v>0</v>
      </c>
      <c r="DK20" s="88">
        <f t="shared" ca="1" si="57"/>
        <v>-95</v>
      </c>
      <c r="DL20" s="144"/>
    </row>
    <row r="21" spans="1:116" ht="15" customHeight="1" x14ac:dyDescent="0.2">
      <c r="A21" s="22" t="str">
        <f t="shared" si="58"/>
        <v>186002465P</v>
      </c>
      <c r="B21" s="22" t="str">
        <f t="shared" si="59"/>
        <v>186002465C</v>
      </c>
      <c r="C21" s="164">
        <v>186002465</v>
      </c>
      <c r="D21" s="164" t="s">
        <v>387</v>
      </c>
      <c r="E21" s="65" t="s">
        <v>21</v>
      </c>
      <c r="F21" s="159" t="s">
        <v>164</v>
      </c>
      <c r="G21" s="65" t="s">
        <v>144</v>
      </c>
      <c r="H21" s="164" t="s">
        <v>10</v>
      </c>
      <c r="I21" s="200">
        <v>3509.55</v>
      </c>
      <c r="J21" s="65" t="s">
        <v>508</v>
      </c>
      <c r="K21" s="145"/>
      <c r="L21" s="144">
        <v>10</v>
      </c>
      <c r="M21" s="144">
        <v>10</v>
      </c>
      <c r="N21" s="144">
        <v>10</v>
      </c>
      <c r="O21" s="144">
        <v>30</v>
      </c>
      <c r="P21" s="86">
        <f t="shared" si="0"/>
        <v>60</v>
      </c>
      <c r="Q21" s="159">
        <v>20</v>
      </c>
      <c r="R21" s="159">
        <v>20</v>
      </c>
      <c r="S21" s="159">
        <v>12</v>
      </c>
      <c r="T21" s="159">
        <v>20</v>
      </c>
      <c r="U21" s="86">
        <f t="shared" si="60"/>
        <v>72</v>
      </c>
      <c r="V21" s="159">
        <v>10</v>
      </c>
      <c r="W21" s="159">
        <v>15</v>
      </c>
      <c r="X21" s="159">
        <v>15</v>
      </c>
      <c r="Y21" s="159">
        <v>15</v>
      </c>
      <c r="Z21" s="86">
        <f t="shared" si="61"/>
        <v>55</v>
      </c>
      <c r="AA21" s="159">
        <v>15</v>
      </c>
      <c r="AB21" s="159">
        <v>0</v>
      </c>
      <c r="AC21" s="159">
        <v>0</v>
      </c>
      <c r="AD21" s="159">
        <v>0</v>
      </c>
      <c r="AE21" s="86">
        <f t="shared" si="62"/>
        <v>15</v>
      </c>
      <c r="AF21" s="130"/>
      <c r="AG21" s="159">
        <f t="shared" ca="1" si="1"/>
        <v>10</v>
      </c>
      <c r="AH21" s="159">
        <f t="shared" ca="1" si="2"/>
        <v>10</v>
      </c>
      <c r="AI21" s="159">
        <f t="shared" ca="1" si="3"/>
        <v>10</v>
      </c>
      <c r="AJ21" s="159">
        <f t="shared" ca="1" si="4"/>
        <v>30</v>
      </c>
      <c r="AK21" s="86">
        <f t="shared" ca="1" si="5"/>
        <v>60</v>
      </c>
      <c r="AL21" s="159">
        <f t="shared" ca="1" si="6"/>
        <v>20</v>
      </c>
      <c r="AM21" s="159">
        <f t="shared" ca="1" si="7"/>
        <v>20</v>
      </c>
      <c r="AN21" s="159">
        <f t="shared" ca="1" si="8"/>
        <v>12</v>
      </c>
      <c r="AO21" s="159">
        <f t="shared" ca="1" si="9"/>
        <v>20</v>
      </c>
      <c r="AP21" s="127">
        <f t="shared" ca="1" si="10"/>
        <v>72</v>
      </c>
      <c r="AQ21" s="159">
        <f t="shared" ca="1" si="11"/>
        <v>10</v>
      </c>
      <c r="AR21" s="159">
        <f t="shared" ca="1" si="12"/>
        <v>10</v>
      </c>
      <c r="AS21" s="159">
        <f t="shared" ca="1" si="13"/>
        <v>10</v>
      </c>
      <c r="AT21" s="159">
        <f t="shared" ca="1" si="14"/>
        <v>10</v>
      </c>
      <c r="AU21" s="127">
        <f t="shared" ca="1" si="63"/>
        <v>40</v>
      </c>
      <c r="AV21" s="159">
        <f t="shared" ca="1" si="15"/>
        <v>14</v>
      </c>
      <c r="AW21" s="159">
        <f t="shared" ca="1" si="16"/>
        <v>22</v>
      </c>
      <c r="AX21" s="159">
        <f t="shared" ca="1" si="17"/>
        <v>0</v>
      </c>
      <c r="AY21" s="159">
        <f t="shared" ca="1" si="18"/>
        <v>0</v>
      </c>
      <c r="AZ21" s="127">
        <f t="shared" ca="1" si="64"/>
        <v>36</v>
      </c>
      <c r="BA21" s="72"/>
      <c r="BB21" s="159">
        <f t="shared" ca="1" si="71"/>
        <v>0</v>
      </c>
      <c r="BC21" s="159">
        <f t="shared" ca="1" si="20"/>
        <v>0</v>
      </c>
      <c r="BD21" s="159">
        <f t="shared" ca="1" si="21"/>
        <v>0</v>
      </c>
      <c r="BE21" s="159">
        <f t="shared" ca="1" si="22"/>
        <v>0</v>
      </c>
      <c r="BF21" s="86">
        <f t="shared" ca="1" si="23"/>
        <v>0</v>
      </c>
      <c r="BG21" s="159">
        <f t="shared" ca="1" si="24"/>
        <v>0</v>
      </c>
      <c r="BH21" s="159">
        <f t="shared" ca="1" si="25"/>
        <v>0</v>
      </c>
      <c r="BI21" s="159">
        <f t="shared" ca="1" si="26"/>
        <v>0</v>
      </c>
      <c r="BJ21" s="159">
        <f t="shared" ca="1" si="27"/>
        <v>0</v>
      </c>
      <c r="BK21" s="86">
        <f t="shared" ca="1" si="28"/>
        <v>0</v>
      </c>
      <c r="BL21" s="159">
        <f t="shared" ca="1" si="29"/>
        <v>0</v>
      </c>
      <c r="BM21" s="159">
        <f t="shared" ca="1" si="30"/>
        <v>-5</v>
      </c>
      <c r="BN21" s="159">
        <f t="shared" ca="1" si="31"/>
        <v>-5</v>
      </c>
      <c r="BO21" s="159">
        <f t="shared" ca="1" si="32"/>
        <v>-5</v>
      </c>
      <c r="BP21" s="86">
        <f t="shared" ca="1" si="33"/>
        <v>-15</v>
      </c>
      <c r="BQ21" s="159">
        <f t="shared" ca="1" si="34"/>
        <v>-1</v>
      </c>
      <c r="BR21" s="159">
        <f t="shared" ca="1" si="35"/>
        <v>22</v>
      </c>
      <c r="BS21" s="159">
        <f t="shared" ca="1" si="36"/>
        <v>0</v>
      </c>
      <c r="BT21" s="159">
        <f t="shared" ca="1" si="37"/>
        <v>0</v>
      </c>
      <c r="BU21" s="86">
        <f t="shared" ca="1" si="38"/>
        <v>21</v>
      </c>
      <c r="BV21" s="71"/>
      <c r="BW21" s="144">
        <v>10</v>
      </c>
      <c r="BX21" s="144">
        <v>10</v>
      </c>
      <c r="BY21" s="144">
        <v>10</v>
      </c>
      <c r="BZ21" s="144">
        <v>30</v>
      </c>
      <c r="CA21" s="86">
        <f t="shared" si="65"/>
        <v>60</v>
      </c>
      <c r="CB21" s="159">
        <v>20</v>
      </c>
      <c r="CC21" s="159">
        <v>20</v>
      </c>
      <c r="CD21" s="159">
        <v>12</v>
      </c>
      <c r="CE21" s="159">
        <v>20</v>
      </c>
      <c r="CF21" s="86">
        <f t="shared" si="66"/>
        <v>72</v>
      </c>
      <c r="CG21" s="159"/>
      <c r="CH21" s="159"/>
      <c r="CI21" s="159"/>
      <c r="CJ21" s="159"/>
      <c r="CK21" s="86">
        <f t="shared" si="67"/>
        <v>0</v>
      </c>
      <c r="CL21" s="159"/>
      <c r="CM21" s="159"/>
      <c r="CN21" s="159">
        <v>0</v>
      </c>
      <c r="CO21" s="159">
        <v>0</v>
      </c>
      <c r="CP21" s="86">
        <f t="shared" si="68"/>
        <v>0</v>
      </c>
      <c r="CQ21" s="70"/>
      <c r="CR21" s="144">
        <f t="shared" ca="1" si="69"/>
        <v>0</v>
      </c>
      <c r="CS21" s="144">
        <f t="shared" ca="1" si="39"/>
        <v>0</v>
      </c>
      <c r="CT21" s="144">
        <f t="shared" ca="1" si="40"/>
        <v>0</v>
      </c>
      <c r="CU21" s="144">
        <f t="shared" ca="1" si="41"/>
        <v>0</v>
      </c>
      <c r="CV21" s="86">
        <f t="shared" ca="1" si="42"/>
        <v>0</v>
      </c>
      <c r="CW21" s="144">
        <f t="shared" ca="1" si="43"/>
        <v>0</v>
      </c>
      <c r="CX21" s="144">
        <f t="shared" ca="1" si="44"/>
        <v>0</v>
      </c>
      <c r="CY21" s="144">
        <f t="shared" ca="1" si="45"/>
        <v>0</v>
      </c>
      <c r="CZ21" s="144">
        <f t="shared" ca="1" si="46"/>
        <v>0</v>
      </c>
      <c r="DA21" s="88">
        <f t="shared" ca="1" si="47"/>
        <v>0</v>
      </c>
      <c r="DB21" s="144">
        <f t="shared" ca="1" si="48"/>
        <v>-10</v>
      </c>
      <c r="DC21" s="144">
        <f t="shared" ca="1" si="49"/>
        <v>-10</v>
      </c>
      <c r="DD21" s="144">
        <f t="shared" ca="1" si="50"/>
        <v>-10</v>
      </c>
      <c r="DE21" s="144">
        <f t="shared" ca="1" si="51"/>
        <v>-10</v>
      </c>
      <c r="DF21" s="88">
        <f t="shared" ca="1" si="52"/>
        <v>-40</v>
      </c>
      <c r="DG21" s="159">
        <f t="shared" ca="1" si="53"/>
        <v>-14</v>
      </c>
      <c r="DH21" s="159">
        <f t="shared" ca="1" si="54"/>
        <v>-22</v>
      </c>
      <c r="DI21" s="159">
        <f t="shared" ca="1" si="55"/>
        <v>0</v>
      </c>
      <c r="DJ21" s="159">
        <f t="shared" ca="1" si="56"/>
        <v>0</v>
      </c>
      <c r="DK21" s="88">
        <f t="shared" ca="1" si="57"/>
        <v>-36</v>
      </c>
      <c r="DL21" s="159"/>
    </row>
    <row r="22" spans="1:116" ht="15" customHeight="1" x14ac:dyDescent="0.2">
      <c r="A22" s="22" t="str">
        <f t="shared" si="58"/>
        <v>186002475P</v>
      </c>
      <c r="B22" s="22" t="str">
        <f t="shared" si="59"/>
        <v>186002475C</v>
      </c>
      <c r="C22" s="164">
        <v>186002475</v>
      </c>
      <c r="D22" s="164" t="s">
        <v>388</v>
      </c>
      <c r="E22" s="164" t="s">
        <v>145</v>
      </c>
      <c r="F22" s="159" t="s">
        <v>164</v>
      </c>
      <c r="G22" s="65" t="s">
        <v>146</v>
      </c>
      <c r="H22" s="164" t="s">
        <v>10</v>
      </c>
      <c r="I22" s="200">
        <v>4403.08</v>
      </c>
      <c r="J22" s="65" t="s">
        <v>38</v>
      </c>
      <c r="K22" s="145"/>
      <c r="L22" s="144">
        <v>143</v>
      </c>
      <c r="M22" s="144">
        <v>140</v>
      </c>
      <c r="N22" s="159">
        <v>155</v>
      </c>
      <c r="O22" s="159">
        <v>153</v>
      </c>
      <c r="P22" s="86">
        <f t="shared" si="0"/>
        <v>591</v>
      </c>
      <c r="Q22" s="153">
        <v>113</v>
      </c>
      <c r="R22" s="159">
        <v>32</v>
      </c>
      <c r="S22" s="159">
        <v>50</v>
      </c>
      <c r="T22" s="159">
        <v>40</v>
      </c>
      <c r="U22" s="86">
        <f t="shared" si="60"/>
        <v>235</v>
      </c>
      <c r="V22" s="159">
        <v>45</v>
      </c>
      <c r="W22" s="159">
        <v>50</v>
      </c>
      <c r="X22" s="159">
        <v>50</v>
      </c>
      <c r="Y22" s="159">
        <v>65</v>
      </c>
      <c r="Z22" s="86">
        <f t="shared" si="61"/>
        <v>210</v>
      </c>
      <c r="AA22" s="159">
        <v>0</v>
      </c>
      <c r="AB22" s="159">
        <v>0</v>
      </c>
      <c r="AC22" s="159">
        <v>0</v>
      </c>
      <c r="AD22" s="159">
        <v>0</v>
      </c>
      <c r="AE22" s="86">
        <f t="shared" si="62"/>
        <v>0</v>
      </c>
      <c r="AF22" s="130"/>
      <c r="AG22" s="159">
        <f t="shared" ca="1" si="1"/>
        <v>143</v>
      </c>
      <c r="AH22" s="159">
        <f t="shared" ca="1" si="2"/>
        <v>140</v>
      </c>
      <c r="AI22" s="159">
        <f t="shared" ca="1" si="3"/>
        <v>155</v>
      </c>
      <c r="AJ22" s="159">
        <f t="shared" ca="1" si="4"/>
        <v>153</v>
      </c>
      <c r="AK22" s="86">
        <f t="shared" ca="1" si="5"/>
        <v>591</v>
      </c>
      <c r="AL22" s="159">
        <f t="shared" ca="1" si="6"/>
        <v>113</v>
      </c>
      <c r="AM22" s="159">
        <f t="shared" ca="1" si="7"/>
        <v>32</v>
      </c>
      <c r="AN22" s="159">
        <f t="shared" ca="1" si="8"/>
        <v>50</v>
      </c>
      <c r="AO22" s="159">
        <f t="shared" ca="1" si="9"/>
        <v>40</v>
      </c>
      <c r="AP22" s="127">
        <f t="shared" ca="1" si="10"/>
        <v>235</v>
      </c>
      <c r="AQ22" s="159">
        <f t="shared" ca="1" si="11"/>
        <v>45</v>
      </c>
      <c r="AR22" s="159">
        <f t="shared" ca="1" si="12"/>
        <v>45</v>
      </c>
      <c r="AS22" s="159">
        <f t="shared" ca="1" si="13"/>
        <v>45</v>
      </c>
      <c r="AT22" s="159">
        <f t="shared" ca="1" si="14"/>
        <v>50</v>
      </c>
      <c r="AU22" s="127">
        <f t="shared" ca="1" si="63"/>
        <v>185</v>
      </c>
      <c r="AV22" s="159">
        <f t="shared" ca="1" si="15"/>
        <v>45</v>
      </c>
      <c r="AW22" s="159">
        <f t="shared" ca="1" si="16"/>
        <v>45</v>
      </c>
      <c r="AX22" s="159">
        <f t="shared" ca="1" si="17"/>
        <v>0</v>
      </c>
      <c r="AY22" s="159">
        <f t="shared" ca="1" si="18"/>
        <v>0</v>
      </c>
      <c r="AZ22" s="127">
        <f t="shared" ca="1" si="64"/>
        <v>90</v>
      </c>
      <c r="BA22" s="72"/>
      <c r="BB22" s="159">
        <f t="shared" ca="1" si="71"/>
        <v>0</v>
      </c>
      <c r="BC22" s="159">
        <f t="shared" ca="1" si="20"/>
        <v>0</v>
      </c>
      <c r="BD22" s="159">
        <f t="shared" ca="1" si="21"/>
        <v>0</v>
      </c>
      <c r="BE22" s="159">
        <f t="shared" ca="1" si="22"/>
        <v>0</v>
      </c>
      <c r="BF22" s="86">
        <f t="shared" ca="1" si="23"/>
        <v>0</v>
      </c>
      <c r="BG22" s="159">
        <f t="shared" ca="1" si="24"/>
        <v>0</v>
      </c>
      <c r="BH22" s="159">
        <f t="shared" ca="1" si="25"/>
        <v>0</v>
      </c>
      <c r="BI22" s="159">
        <f t="shared" ca="1" si="26"/>
        <v>0</v>
      </c>
      <c r="BJ22" s="159">
        <f t="shared" ca="1" si="27"/>
        <v>0</v>
      </c>
      <c r="BK22" s="86">
        <f t="shared" ca="1" si="28"/>
        <v>0</v>
      </c>
      <c r="BL22" s="159">
        <f t="shared" ca="1" si="29"/>
        <v>0</v>
      </c>
      <c r="BM22" s="159">
        <f t="shared" ca="1" si="30"/>
        <v>-5</v>
      </c>
      <c r="BN22" s="159">
        <f t="shared" ca="1" si="31"/>
        <v>-5</v>
      </c>
      <c r="BO22" s="159">
        <f t="shared" ca="1" si="32"/>
        <v>-15</v>
      </c>
      <c r="BP22" s="86">
        <f t="shared" ca="1" si="33"/>
        <v>-25</v>
      </c>
      <c r="BQ22" s="159">
        <f t="shared" ca="1" si="34"/>
        <v>45</v>
      </c>
      <c r="BR22" s="159">
        <f t="shared" ca="1" si="35"/>
        <v>45</v>
      </c>
      <c r="BS22" s="159">
        <f t="shared" ca="1" si="36"/>
        <v>0</v>
      </c>
      <c r="BT22" s="159">
        <f t="shared" ca="1" si="37"/>
        <v>0</v>
      </c>
      <c r="BU22" s="86">
        <f t="shared" ca="1" si="38"/>
        <v>90</v>
      </c>
      <c r="BV22" s="71"/>
      <c r="BW22" s="144">
        <v>143</v>
      </c>
      <c r="BX22" s="144">
        <v>140</v>
      </c>
      <c r="BY22" s="159">
        <v>155</v>
      </c>
      <c r="BZ22" s="159">
        <v>153</v>
      </c>
      <c r="CA22" s="86">
        <f t="shared" si="65"/>
        <v>591</v>
      </c>
      <c r="CB22" s="153">
        <v>113</v>
      </c>
      <c r="CC22" s="159">
        <v>32</v>
      </c>
      <c r="CD22" s="159">
        <v>50</v>
      </c>
      <c r="CE22" s="159">
        <v>40</v>
      </c>
      <c r="CF22" s="86">
        <f t="shared" si="66"/>
        <v>235</v>
      </c>
      <c r="CG22" s="159"/>
      <c r="CH22" s="159"/>
      <c r="CI22" s="159"/>
      <c r="CJ22" s="159"/>
      <c r="CK22" s="86">
        <f t="shared" si="67"/>
        <v>0</v>
      </c>
      <c r="CL22" s="159"/>
      <c r="CM22" s="159"/>
      <c r="CN22" s="159">
        <v>0</v>
      </c>
      <c r="CO22" s="159">
        <v>0</v>
      </c>
      <c r="CP22" s="86">
        <f t="shared" si="68"/>
        <v>0</v>
      </c>
      <c r="CQ22" s="70"/>
      <c r="CR22" s="144">
        <f t="shared" ca="1" si="69"/>
        <v>0</v>
      </c>
      <c r="CS22" s="144">
        <f t="shared" ca="1" si="39"/>
        <v>0</v>
      </c>
      <c r="CT22" s="144">
        <f t="shared" ca="1" si="40"/>
        <v>0</v>
      </c>
      <c r="CU22" s="144">
        <f t="shared" ca="1" si="41"/>
        <v>0</v>
      </c>
      <c r="CV22" s="86">
        <f t="shared" ca="1" si="42"/>
        <v>0</v>
      </c>
      <c r="CW22" s="144">
        <f t="shared" ca="1" si="43"/>
        <v>0</v>
      </c>
      <c r="CX22" s="144">
        <f t="shared" ca="1" si="44"/>
        <v>0</v>
      </c>
      <c r="CY22" s="144">
        <f t="shared" ca="1" si="45"/>
        <v>0</v>
      </c>
      <c r="CZ22" s="144">
        <f t="shared" ca="1" si="46"/>
        <v>0</v>
      </c>
      <c r="DA22" s="88">
        <f t="shared" ca="1" si="47"/>
        <v>0</v>
      </c>
      <c r="DB22" s="144">
        <f t="shared" ca="1" si="48"/>
        <v>-45</v>
      </c>
      <c r="DC22" s="144">
        <f t="shared" ca="1" si="49"/>
        <v>-45</v>
      </c>
      <c r="DD22" s="144">
        <f t="shared" ca="1" si="50"/>
        <v>-45</v>
      </c>
      <c r="DE22" s="144">
        <f t="shared" ca="1" si="51"/>
        <v>-50</v>
      </c>
      <c r="DF22" s="88">
        <f t="shared" ca="1" si="52"/>
        <v>-185</v>
      </c>
      <c r="DG22" s="159">
        <f t="shared" ca="1" si="53"/>
        <v>-45</v>
      </c>
      <c r="DH22" s="159">
        <f t="shared" ca="1" si="54"/>
        <v>-45</v>
      </c>
      <c r="DI22" s="159">
        <f t="shared" ca="1" si="55"/>
        <v>0</v>
      </c>
      <c r="DJ22" s="159">
        <f t="shared" ca="1" si="56"/>
        <v>0</v>
      </c>
      <c r="DK22" s="88">
        <f t="shared" ca="1" si="57"/>
        <v>-90</v>
      </c>
      <c r="DL22" s="24"/>
    </row>
    <row r="23" spans="1:116" ht="15" customHeight="1" x14ac:dyDescent="0.2">
      <c r="A23" s="22" t="str">
        <f t="shared" si="58"/>
        <v>186002487P</v>
      </c>
      <c r="B23" s="22" t="str">
        <f t="shared" si="59"/>
        <v>186002487C</v>
      </c>
      <c r="C23" s="164">
        <v>186002487</v>
      </c>
      <c r="D23" s="164" t="s">
        <v>289</v>
      </c>
      <c r="E23" s="65" t="s">
        <v>145</v>
      </c>
      <c r="F23" s="159" t="s">
        <v>164</v>
      </c>
      <c r="G23" s="65" t="s">
        <v>146</v>
      </c>
      <c r="H23" s="164" t="s">
        <v>10</v>
      </c>
      <c r="I23" s="200">
        <v>2115.62</v>
      </c>
      <c r="J23" s="65" t="s">
        <v>38</v>
      </c>
      <c r="K23" s="145"/>
      <c r="L23" s="144">
        <v>770</v>
      </c>
      <c r="M23" s="144">
        <v>700</v>
      </c>
      <c r="N23" s="144">
        <v>650</v>
      </c>
      <c r="O23" s="159">
        <v>732</v>
      </c>
      <c r="P23" s="86">
        <f t="shared" si="0"/>
        <v>2852</v>
      </c>
      <c r="Q23" s="159">
        <v>315</v>
      </c>
      <c r="R23" s="159">
        <v>200</v>
      </c>
      <c r="S23" s="159">
        <v>170</v>
      </c>
      <c r="T23" s="159">
        <v>150</v>
      </c>
      <c r="U23" s="86">
        <f t="shared" si="60"/>
        <v>835</v>
      </c>
      <c r="V23" s="159">
        <v>130</v>
      </c>
      <c r="W23" s="159">
        <v>160</v>
      </c>
      <c r="X23" s="159">
        <v>155</v>
      </c>
      <c r="Y23" s="159">
        <v>180</v>
      </c>
      <c r="Z23" s="86">
        <f t="shared" si="61"/>
        <v>625</v>
      </c>
      <c r="AA23" s="159">
        <v>0</v>
      </c>
      <c r="AB23" s="159">
        <v>0</v>
      </c>
      <c r="AC23" s="159">
        <v>0</v>
      </c>
      <c r="AD23" s="159">
        <v>0</v>
      </c>
      <c r="AE23" s="86">
        <f t="shared" si="62"/>
        <v>0</v>
      </c>
      <c r="AF23" s="130"/>
      <c r="AG23" s="159">
        <f t="shared" ca="1" si="1"/>
        <v>770</v>
      </c>
      <c r="AH23" s="159">
        <f t="shared" ca="1" si="2"/>
        <v>700</v>
      </c>
      <c r="AI23" s="159">
        <f t="shared" ca="1" si="3"/>
        <v>650</v>
      </c>
      <c r="AJ23" s="159">
        <f t="shared" ca="1" si="4"/>
        <v>732</v>
      </c>
      <c r="AK23" s="86">
        <f t="shared" ca="1" si="5"/>
        <v>2852</v>
      </c>
      <c r="AL23" s="159">
        <f t="shared" ca="1" si="6"/>
        <v>315</v>
      </c>
      <c r="AM23" s="159">
        <f t="shared" ca="1" si="7"/>
        <v>200</v>
      </c>
      <c r="AN23" s="159">
        <f t="shared" ca="1" si="8"/>
        <v>170</v>
      </c>
      <c r="AO23" s="159">
        <f t="shared" ca="1" si="9"/>
        <v>150</v>
      </c>
      <c r="AP23" s="127">
        <f t="shared" ca="1" si="10"/>
        <v>835</v>
      </c>
      <c r="AQ23" s="159">
        <f t="shared" ca="1" si="11"/>
        <v>160</v>
      </c>
      <c r="AR23" s="159">
        <f t="shared" ca="1" si="12"/>
        <v>150</v>
      </c>
      <c r="AS23" s="159">
        <f t="shared" ca="1" si="13"/>
        <v>150</v>
      </c>
      <c r="AT23" s="159">
        <f t="shared" ca="1" si="14"/>
        <v>170</v>
      </c>
      <c r="AU23" s="127">
        <f t="shared" ca="1" si="63"/>
        <v>630</v>
      </c>
      <c r="AV23" s="159">
        <f t="shared" ca="1" si="15"/>
        <v>0</v>
      </c>
      <c r="AW23" s="159">
        <f t="shared" ca="1" si="16"/>
        <v>0</v>
      </c>
      <c r="AX23" s="159">
        <f t="shared" ca="1" si="17"/>
        <v>0</v>
      </c>
      <c r="AY23" s="159">
        <f t="shared" ca="1" si="18"/>
        <v>0</v>
      </c>
      <c r="AZ23" s="127">
        <f t="shared" ca="1" si="64"/>
        <v>0</v>
      </c>
      <c r="BA23" s="72"/>
      <c r="BB23" s="159">
        <f t="shared" ca="1" si="71"/>
        <v>0</v>
      </c>
      <c r="BC23" s="159">
        <f t="shared" ca="1" si="20"/>
        <v>0</v>
      </c>
      <c r="BD23" s="159">
        <f t="shared" ca="1" si="21"/>
        <v>0</v>
      </c>
      <c r="BE23" s="159">
        <f t="shared" ca="1" si="22"/>
        <v>0</v>
      </c>
      <c r="BF23" s="86">
        <f t="shared" ca="1" si="23"/>
        <v>0</v>
      </c>
      <c r="BG23" s="159">
        <f t="shared" ca="1" si="24"/>
        <v>0</v>
      </c>
      <c r="BH23" s="159">
        <f t="shared" ca="1" si="25"/>
        <v>0</v>
      </c>
      <c r="BI23" s="159">
        <f t="shared" ca="1" si="26"/>
        <v>0</v>
      </c>
      <c r="BJ23" s="159">
        <f t="shared" ca="1" si="27"/>
        <v>0</v>
      </c>
      <c r="BK23" s="86">
        <f t="shared" ca="1" si="28"/>
        <v>0</v>
      </c>
      <c r="BL23" s="159">
        <f t="shared" ca="1" si="29"/>
        <v>30</v>
      </c>
      <c r="BM23" s="159">
        <f t="shared" ca="1" si="30"/>
        <v>-10</v>
      </c>
      <c r="BN23" s="159">
        <f t="shared" ca="1" si="31"/>
        <v>-5</v>
      </c>
      <c r="BO23" s="159">
        <f t="shared" ca="1" si="32"/>
        <v>-10</v>
      </c>
      <c r="BP23" s="86">
        <f t="shared" ca="1" si="33"/>
        <v>5</v>
      </c>
      <c r="BQ23" s="159">
        <f t="shared" ca="1" si="34"/>
        <v>0</v>
      </c>
      <c r="BR23" s="159">
        <f t="shared" ca="1" si="35"/>
        <v>0</v>
      </c>
      <c r="BS23" s="159">
        <f t="shared" ca="1" si="36"/>
        <v>0</v>
      </c>
      <c r="BT23" s="159">
        <f t="shared" ca="1" si="37"/>
        <v>0</v>
      </c>
      <c r="BU23" s="86">
        <f t="shared" ca="1" si="38"/>
        <v>0</v>
      </c>
      <c r="BV23" s="71"/>
      <c r="BW23" s="144">
        <v>770</v>
      </c>
      <c r="BX23" s="144">
        <v>700</v>
      </c>
      <c r="BY23" s="144">
        <v>650</v>
      </c>
      <c r="BZ23" s="159">
        <v>732</v>
      </c>
      <c r="CA23" s="86">
        <f t="shared" si="65"/>
        <v>2852</v>
      </c>
      <c r="CB23" s="159">
        <v>315</v>
      </c>
      <c r="CC23" s="159">
        <v>200</v>
      </c>
      <c r="CD23" s="159">
        <v>170</v>
      </c>
      <c r="CE23" s="159">
        <v>150</v>
      </c>
      <c r="CF23" s="86">
        <f t="shared" si="66"/>
        <v>835</v>
      </c>
      <c r="CG23" s="159"/>
      <c r="CH23" s="159"/>
      <c r="CI23" s="159"/>
      <c r="CJ23" s="159"/>
      <c r="CK23" s="86">
        <f t="shared" si="67"/>
        <v>0</v>
      </c>
      <c r="CL23" s="159"/>
      <c r="CM23" s="159"/>
      <c r="CN23" s="159">
        <v>0</v>
      </c>
      <c r="CO23" s="159">
        <v>0</v>
      </c>
      <c r="CP23" s="86">
        <f t="shared" si="68"/>
        <v>0</v>
      </c>
      <c r="CQ23" s="70"/>
      <c r="CR23" s="144">
        <f t="shared" ca="1" si="69"/>
        <v>0</v>
      </c>
      <c r="CS23" s="144">
        <f t="shared" ca="1" si="39"/>
        <v>0</v>
      </c>
      <c r="CT23" s="144">
        <f t="shared" ca="1" si="40"/>
        <v>0</v>
      </c>
      <c r="CU23" s="144">
        <f t="shared" ca="1" si="41"/>
        <v>0</v>
      </c>
      <c r="CV23" s="86">
        <f t="shared" ca="1" si="42"/>
        <v>0</v>
      </c>
      <c r="CW23" s="144">
        <f t="shared" ca="1" si="43"/>
        <v>0</v>
      </c>
      <c r="CX23" s="144">
        <f t="shared" ca="1" si="44"/>
        <v>0</v>
      </c>
      <c r="CY23" s="144">
        <f t="shared" ca="1" si="45"/>
        <v>0</v>
      </c>
      <c r="CZ23" s="144">
        <f t="shared" ca="1" si="46"/>
        <v>0</v>
      </c>
      <c r="DA23" s="88">
        <f t="shared" ca="1" si="47"/>
        <v>0</v>
      </c>
      <c r="DB23" s="144">
        <f t="shared" ca="1" si="48"/>
        <v>-160</v>
      </c>
      <c r="DC23" s="144">
        <f t="shared" ca="1" si="49"/>
        <v>-150</v>
      </c>
      <c r="DD23" s="144">
        <f t="shared" ca="1" si="50"/>
        <v>-150</v>
      </c>
      <c r="DE23" s="144">
        <f t="shared" ca="1" si="51"/>
        <v>-170</v>
      </c>
      <c r="DF23" s="88">
        <f t="shared" ca="1" si="52"/>
        <v>-630</v>
      </c>
      <c r="DG23" s="159">
        <f t="shared" ca="1" si="53"/>
        <v>0</v>
      </c>
      <c r="DH23" s="159">
        <f t="shared" ca="1" si="54"/>
        <v>0</v>
      </c>
      <c r="DI23" s="159">
        <f t="shared" ca="1" si="55"/>
        <v>0</v>
      </c>
      <c r="DJ23" s="159">
        <f t="shared" ca="1" si="56"/>
        <v>0</v>
      </c>
      <c r="DK23" s="88">
        <f t="shared" ca="1" si="57"/>
        <v>0</v>
      </c>
      <c r="DL23" s="144"/>
    </row>
    <row r="24" spans="1:116" ht="15" customHeight="1" x14ac:dyDescent="0.2">
      <c r="A24" s="22" t="str">
        <f t="shared" si="58"/>
        <v>186002488P</v>
      </c>
      <c r="B24" s="22" t="str">
        <f t="shared" si="59"/>
        <v>186002488C</v>
      </c>
      <c r="C24" s="164">
        <v>186002488</v>
      </c>
      <c r="D24" s="164" t="s">
        <v>389</v>
      </c>
      <c r="E24" s="65" t="s">
        <v>12</v>
      </c>
      <c r="F24" s="159" t="s">
        <v>164</v>
      </c>
      <c r="G24" s="65" t="s">
        <v>144</v>
      </c>
      <c r="H24" s="164" t="s">
        <v>24</v>
      </c>
      <c r="I24" s="200">
        <v>2613.5700000000002</v>
      </c>
      <c r="J24" s="65" t="s">
        <v>303</v>
      </c>
      <c r="K24" s="145"/>
      <c r="L24" s="144">
        <v>5</v>
      </c>
      <c r="M24" s="144">
        <v>15</v>
      </c>
      <c r="N24" s="144">
        <v>10</v>
      </c>
      <c r="O24" s="159">
        <v>8</v>
      </c>
      <c r="P24" s="86">
        <f t="shared" si="0"/>
        <v>38</v>
      </c>
      <c r="Q24" s="159">
        <v>8</v>
      </c>
      <c r="R24" s="159">
        <v>18</v>
      </c>
      <c r="S24" s="159">
        <v>12</v>
      </c>
      <c r="T24" s="159">
        <v>15</v>
      </c>
      <c r="U24" s="86">
        <f t="shared" si="60"/>
        <v>53</v>
      </c>
      <c r="V24" s="159">
        <v>8</v>
      </c>
      <c r="W24" s="159">
        <v>8</v>
      </c>
      <c r="X24" s="159">
        <v>8</v>
      </c>
      <c r="Y24" s="159">
        <v>8</v>
      </c>
      <c r="Z24" s="86">
        <f t="shared" si="61"/>
        <v>32</v>
      </c>
      <c r="AA24" s="159">
        <v>12</v>
      </c>
      <c r="AB24" s="159">
        <v>0</v>
      </c>
      <c r="AC24" s="159">
        <v>0</v>
      </c>
      <c r="AD24" s="159">
        <v>0</v>
      </c>
      <c r="AE24" s="86">
        <f t="shared" si="62"/>
        <v>12</v>
      </c>
      <c r="AF24" s="130"/>
      <c r="AG24" s="159">
        <f t="shared" ca="1" si="1"/>
        <v>5</v>
      </c>
      <c r="AH24" s="159">
        <f t="shared" ca="1" si="2"/>
        <v>15</v>
      </c>
      <c r="AI24" s="159">
        <f t="shared" ca="1" si="3"/>
        <v>10</v>
      </c>
      <c r="AJ24" s="159">
        <f t="shared" ca="1" si="4"/>
        <v>8</v>
      </c>
      <c r="AK24" s="86">
        <f t="shared" ca="1" si="5"/>
        <v>38</v>
      </c>
      <c r="AL24" s="159">
        <f t="shared" ca="1" si="6"/>
        <v>8</v>
      </c>
      <c r="AM24" s="159">
        <f t="shared" ca="1" si="7"/>
        <v>18</v>
      </c>
      <c r="AN24" s="159">
        <f t="shared" ca="1" si="8"/>
        <v>12</v>
      </c>
      <c r="AO24" s="159">
        <f t="shared" ca="1" si="9"/>
        <v>15</v>
      </c>
      <c r="AP24" s="127">
        <f t="shared" ca="1" si="10"/>
        <v>53</v>
      </c>
      <c r="AQ24" s="159">
        <f t="shared" ca="1" si="11"/>
        <v>5</v>
      </c>
      <c r="AR24" s="159">
        <f t="shared" ca="1" si="12"/>
        <v>8</v>
      </c>
      <c r="AS24" s="159">
        <f t="shared" ca="1" si="13"/>
        <v>5</v>
      </c>
      <c r="AT24" s="159">
        <f t="shared" ca="1" si="14"/>
        <v>12</v>
      </c>
      <c r="AU24" s="127">
        <f t="shared" ca="1" si="63"/>
        <v>30</v>
      </c>
      <c r="AV24" s="159">
        <f t="shared" ca="1" si="15"/>
        <v>10</v>
      </c>
      <c r="AW24" s="159">
        <f t="shared" ca="1" si="16"/>
        <v>13</v>
      </c>
      <c r="AX24" s="159">
        <f t="shared" ca="1" si="17"/>
        <v>0</v>
      </c>
      <c r="AY24" s="159">
        <f t="shared" ca="1" si="18"/>
        <v>0</v>
      </c>
      <c r="AZ24" s="127">
        <f t="shared" ca="1" si="64"/>
        <v>23</v>
      </c>
      <c r="BA24" s="72"/>
      <c r="BB24" s="159">
        <f t="shared" ca="1" si="71"/>
        <v>0</v>
      </c>
      <c r="BC24" s="159">
        <f t="shared" ca="1" si="20"/>
        <v>0</v>
      </c>
      <c r="BD24" s="159">
        <f t="shared" ca="1" si="21"/>
        <v>0</v>
      </c>
      <c r="BE24" s="159">
        <f t="shared" ca="1" si="22"/>
        <v>0</v>
      </c>
      <c r="BF24" s="86">
        <f t="shared" ca="1" si="23"/>
        <v>0</v>
      </c>
      <c r="BG24" s="159">
        <f t="shared" ca="1" si="24"/>
        <v>0</v>
      </c>
      <c r="BH24" s="159">
        <f t="shared" ca="1" si="25"/>
        <v>0</v>
      </c>
      <c r="BI24" s="159">
        <f t="shared" ca="1" si="26"/>
        <v>0</v>
      </c>
      <c r="BJ24" s="159">
        <f t="shared" ca="1" si="27"/>
        <v>0</v>
      </c>
      <c r="BK24" s="86">
        <f t="shared" ca="1" si="28"/>
        <v>0</v>
      </c>
      <c r="BL24" s="159">
        <f t="shared" ca="1" si="29"/>
        <v>-3</v>
      </c>
      <c r="BM24" s="159">
        <f t="shared" ca="1" si="30"/>
        <v>0</v>
      </c>
      <c r="BN24" s="159">
        <f t="shared" ca="1" si="31"/>
        <v>-3</v>
      </c>
      <c r="BO24" s="159">
        <f t="shared" ca="1" si="32"/>
        <v>4</v>
      </c>
      <c r="BP24" s="86">
        <f t="shared" ca="1" si="33"/>
        <v>-2</v>
      </c>
      <c r="BQ24" s="159">
        <f t="shared" ca="1" si="34"/>
        <v>-2</v>
      </c>
      <c r="BR24" s="159">
        <f t="shared" ca="1" si="35"/>
        <v>13</v>
      </c>
      <c r="BS24" s="159">
        <f t="shared" ca="1" si="36"/>
        <v>0</v>
      </c>
      <c r="BT24" s="159">
        <f t="shared" ca="1" si="37"/>
        <v>0</v>
      </c>
      <c r="BU24" s="86">
        <f t="shared" ca="1" si="38"/>
        <v>11</v>
      </c>
      <c r="BV24" s="71"/>
      <c r="BW24" s="144">
        <v>5</v>
      </c>
      <c r="BX24" s="144">
        <v>15</v>
      </c>
      <c r="BY24" s="144">
        <v>10</v>
      </c>
      <c r="BZ24" s="159">
        <v>8</v>
      </c>
      <c r="CA24" s="86">
        <f t="shared" si="65"/>
        <v>38</v>
      </c>
      <c r="CB24" s="159">
        <v>8</v>
      </c>
      <c r="CC24" s="159">
        <v>18</v>
      </c>
      <c r="CD24" s="159">
        <v>12</v>
      </c>
      <c r="CE24" s="159">
        <v>15</v>
      </c>
      <c r="CF24" s="86">
        <f t="shared" si="66"/>
        <v>53</v>
      </c>
      <c r="CG24" s="159"/>
      <c r="CH24" s="159"/>
      <c r="CI24" s="159"/>
      <c r="CJ24" s="159"/>
      <c r="CK24" s="86">
        <f t="shared" si="67"/>
        <v>0</v>
      </c>
      <c r="CL24" s="159"/>
      <c r="CM24" s="159"/>
      <c r="CN24" s="159">
        <v>0</v>
      </c>
      <c r="CO24" s="159">
        <v>0</v>
      </c>
      <c r="CP24" s="86">
        <f t="shared" si="68"/>
        <v>0</v>
      </c>
      <c r="CQ24" s="70"/>
      <c r="CR24" s="144">
        <f t="shared" ca="1" si="69"/>
        <v>0</v>
      </c>
      <c r="CS24" s="144">
        <f t="shared" ca="1" si="39"/>
        <v>0</v>
      </c>
      <c r="CT24" s="144">
        <f t="shared" ca="1" si="40"/>
        <v>0</v>
      </c>
      <c r="CU24" s="144">
        <f t="shared" ca="1" si="41"/>
        <v>0</v>
      </c>
      <c r="CV24" s="86">
        <f t="shared" ca="1" si="42"/>
        <v>0</v>
      </c>
      <c r="CW24" s="144">
        <f t="shared" ca="1" si="43"/>
        <v>0</v>
      </c>
      <c r="CX24" s="144">
        <f t="shared" ca="1" si="44"/>
        <v>0</v>
      </c>
      <c r="CY24" s="144">
        <f t="shared" ca="1" si="45"/>
        <v>0</v>
      </c>
      <c r="CZ24" s="144">
        <f t="shared" ca="1" si="46"/>
        <v>0</v>
      </c>
      <c r="DA24" s="88">
        <f t="shared" ca="1" si="47"/>
        <v>0</v>
      </c>
      <c r="DB24" s="144">
        <f t="shared" ca="1" si="48"/>
        <v>-5</v>
      </c>
      <c r="DC24" s="144">
        <f t="shared" ca="1" si="49"/>
        <v>-8</v>
      </c>
      <c r="DD24" s="144">
        <f t="shared" ca="1" si="50"/>
        <v>-5</v>
      </c>
      <c r="DE24" s="144">
        <f t="shared" ca="1" si="51"/>
        <v>-12</v>
      </c>
      <c r="DF24" s="88">
        <f t="shared" ca="1" si="52"/>
        <v>-30</v>
      </c>
      <c r="DG24" s="159">
        <f t="shared" ca="1" si="53"/>
        <v>-10</v>
      </c>
      <c r="DH24" s="159">
        <f t="shared" ca="1" si="54"/>
        <v>-13</v>
      </c>
      <c r="DI24" s="159">
        <f t="shared" ca="1" si="55"/>
        <v>0</v>
      </c>
      <c r="DJ24" s="159">
        <f t="shared" ca="1" si="56"/>
        <v>0</v>
      </c>
      <c r="DK24" s="88">
        <f t="shared" ca="1" si="57"/>
        <v>-23</v>
      </c>
      <c r="DL24" s="144"/>
    </row>
    <row r="25" spans="1:116" ht="15" customHeight="1" x14ac:dyDescent="0.2">
      <c r="A25" s="22" t="str">
        <f t="shared" si="58"/>
        <v>186002776P</v>
      </c>
      <c r="B25" s="22" t="str">
        <f t="shared" si="59"/>
        <v>186002776C</v>
      </c>
      <c r="C25" s="164">
        <v>186002776</v>
      </c>
      <c r="D25" s="164" t="s">
        <v>390</v>
      </c>
      <c r="E25" s="65" t="s">
        <v>21</v>
      </c>
      <c r="F25" s="159" t="s">
        <v>164</v>
      </c>
      <c r="G25" s="65" t="s">
        <v>144</v>
      </c>
      <c r="H25" s="164" t="s">
        <v>23</v>
      </c>
      <c r="I25" s="200">
        <v>9796.41</v>
      </c>
      <c r="J25" s="65" t="s">
        <v>508</v>
      </c>
      <c r="K25" s="145"/>
      <c r="L25" s="144">
        <v>10</v>
      </c>
      <c r="M25" s="144">
        <v>5</v>
      </c>
      <c r="N25" s="144">
        <v>15</v>
      </c>
      <c r="O25" s="144">
        <v>20</v>
      </c>
      <c r="P25" s="86">
        <f t="shared" si="0"/>
        <v>50</v>
      </c>
      <c r="Q25" s="159">
        <v>8</v>
      </c>
      <c r="R25" s="159">
        <v>22</v>
      </c>
      <c r="S25" s="159">
        <v>20</v>
      </c>
      <c r="T25" s="159">
        <v>20</v>
      </c>
      <c r="U25" s="86">
        <f t="shared" si="60"/>
        <v>70</v>
      </c>
      <c r="V25" s="159">
        <v>10</v>
      </c>
      <c r="W25" s="159">
        <v>15</v>
      </c>
      <c r="X25" s="159">
        <v>15</v>
      </c>
      <c r="Y25" s="159">
        <v>21</v>
      </c>
      <c r="Z25" s="86">
        <f t="shared" si="61"/>
        <v>61</v>
      </c>
      <c r="AA25" s="159">
        <v>16</v>
      </c>
      <c r="AB25" s="159">
        <v>0</v>
      </c>
      <c r="AC25" s="159">
        <v>0</v>
      </c>
      <c r="AD25" s="159">
        <v>0</v>
      </c>
      <c r="AE25" s="86">
        <f t="shared" si="62"/>
        <v>16</v>
      </c>
      <c r="AF25" s="130"/>
      <c r="AG25" s="159">
        <f t="shared" ca="1" si="1"/>
        <v>10</v>
      </c>
      <c r="AH25" s="159">
        <f t="shared" ca="1" si="2"/>
        <v>5</v>
      </c>
      <c r="AI25" s="159">
        <f t="shared" ca="1" si="3"/>
        <v>15</v>
      </c>
      <c r="AJ25" s="159">
        <f t="shared" ca="1" si="4"/>
        <v>20</v>
      </c>
      <c r="AK25" s="86">
        <f t="shared" ca="1" si="5"/>
        <v>50</v>
      </c>
      <c r="AL25" s="159">
        <f t="shared" ca="1" si="6"/>
        <v>8</v>
      </c>
      <c r="AM25" s="159">
        <f t="shared" ca="1" si="7"/>
        <v>22</v>
      </c>
      <c r="AN25" s="159">
        <f t="shared" ca="1" si="8"/>
        <v>20</v>
      </c>
      <c r="AO25" s="159">
        <f t="shared" ca="1" si="9"/>
        <v>20</v>
      </c>
      <c r="AP25" s="127">
        <f t="shared" ca="1" si="10"/>
        <v>70</v>
      </c>
      <c r="AQ25" s="159">
        <f t="shared" ca="1" si="11"/>
        <v>21</v>
      </c>
      <c r="AR25" s="159">
        <f t="shared" ca="1" si="12"/>
        <v>20</v>
      </c>
      <c r="AS25" s="159">
        <f t="shared" ca="1" si="13"/>
        <v>17</v>
      </c>
      <c r="AT25" s="159">
        <f t="shared" ca="1" si="14"/>
        <v>22</v>
      </c>
      <c r="AU25" s="127">
        <f t="shared" ca="1" si="63"/>
        <v>80</v>
      </c>
      <c r="AV25" s="159">
        <f t="shared" ca="1" si="15"/>
        <v>16</v>
      </c>
      <c r="AW25" s="159">
        <f t="shared" ca="1" si="16"/>
        <v>20</v>
      </c>
      <c r="AX25" s="159">
        <f t="shared" ca="1" si="17"/>
        <v>0</v>
      </c>
      <c r="AY25" s="159">
        <f t="shared" ca="1" si="18"/>
        <v>0</v>
      </c>
      <c r="AZ25" s="127">
        <f t="shared" ca="1" si="64"/>
        <v>36</v>
      </c>
      <c r="BA25" s="72"/>
      <c r="BB25" s="159">
        <f t="shared" ca="1" si="71"/>
        <v>0</v>
      </c>
      <c r="BC25" s="159">
        <f t="shared" ca="1" si="20"/>
        <v>0</v>
      </c>
      <c r="BD25" s="159">
        <f t="shared" ca="1" si="21"/>
        <v>0</v>
      </c>
      <c r="BE25" s="159">
        <f t="shared" ca="1" si="22"/>
        <v>0</v>
      </c>
      <c r="BF25" s="86">
        <f t="shared" ca="1" si="23"/>
        <v>0</v>
      </c>
      <c r="BG25" s="159">
        <f t="shared" ca="1" si="24"/>
        <v>0</v>
      </c>
      <c r="BH25" s="159">
        <f t="shared" ca="1" si="25"/>
        <v>0</v>
      </c>
      <c r="BI25" s="159">
        <f t="shared" ca="1" si="26"/>
        <v>0</v>
      </c>
      <c r="BJ25" s="159">
        <f t="shared" ca="1" si="27"/>
        <v>0</v>
      </c>
      <c r="BK25" s="86">
        <f t="shared" ca="1" si="28"/>
        <v>0</v>
      </c>
      <c r="BL25" s="159">
        <f t="shared" ca="1" si="29"/>
        <v>11</v>
      </c>
      <c r="BM25" s="159">
        <f t="shared" ca="1" si="30"/>
        <v>5</v>
      </c>
      <c r="BN25" s="159">
        <f t="shared" ca="1" si="31"/>
        <v>2</v>
      </c>
      <c r="BO25" s="159">
        <f t="shared" ca="1" si="32"/>
        <v>1</v>
      </c>
      <c r="BP25" s="86">
        <f t="shared" ca="1" si="33"/>
        <v>19</v>
      </c>
      <c r="BQ25" s="159">
        <f t="shared" ca="1" si="34"/>
        <v>0</v>
      </c>
      <c r="BR25" s="159">
        <f t="shared" ca="1" si="35"/>
        <v>20</v>
      </c>
      <c r="BS25" s="159">
        <f t="shared" ca="1" si="36"/>
        <v>0</v>
      </c>
      <c r="BT25" s="159">
        <f t="shared" ca="1" si="37"/>
        <v>0</v>
      </c>
      <c r="BU25" s="86">
        <f t="shared" ca="1" si="38"/>
        <v>20</v>
      </c>
      <c r="BV25" s="71"/>
      <c r="BW25" s="144">
        <v>10</v>
      </c>
      <c r="BX25" s="144">
        <v>5</v>
      </c>
      <c r="BY25" s="144">
        <v>15</v>
      </c>
      <c r="BZ25" s="144">
        <v>20</v>
      </c>
      <c r="CA25" s="86">
        <f t="shared" si="65"/>
        <v>50</v>
      </c>
      <c r="CB25" s="159">
        <v>8</v>
      </c>
      <c r="CC25" s="159">
        <v>22</v>
      </c>
      <c r="CD25" s="159">
        <v>20</v>
      </c>
      <c r="CE25" s="159">
        <v>20</v>
      </c>
      <c r="CF25" s="86">
        <f t="shared" si="66"/>
        <v>70</v>
      </c>
      <c r="CG25" s="159"/>
      <c r="CH25" s="159"/>
      <c r="CI25" s="159"/>
      <c r="CJ25" s="159"/>
      <c r="CK25" s="86">
        <f t="shared" si="67"/>
        <v>0</v>
      </c>
      <c r="CL25" s="159"/>
      <c r="CM25" s="159"/>
      <c r="CN25" s="159">
        <v>0</v>
      </c>
      <c r="CO25" s="159">
        <v>0</v>
      </c>
      <c r="CP25" s="86">
        <f t="shared" si="68"/>
        <v>0</v>
      </c>
      <c r="CQ25" s="70"/>
      <c r="CR25" s="144">
        <f t="shared" ca="1" si="69"/>
        <v>0</v>
      </c>
      <c r="CS25" s="144">
        <f t="shared" ca="1" si="39"/>
        <v>0</v>
      </c>
      <c r="CT25" s="144">
        <f t="shared" ca="1" si="40"/>
        <v>0</v>
      </c>
      <c r="CU25" s="144">
        <f t="shared" ca="1" si="41"/>
        <v>0</v>
      </c>
      <c r="CV25" s="86">
        <f t="shared" ca="1" si="42"/>
        <v>0</v>
      </c>
      <c r="CW25" s="144">
        <f t="shared" ca="1" si="43"/>
        <v>0</v>
      </c>
      <c r="CX25" s="144">
        <f t="shared" ca="1" si="44"/>
        <v>0</v>
      </c>
      <c r="CY25" s="144">
        <f t="shared" ca="1" si="45"/>
        <v>0</v>
      </c>
      <c r="CZ25" s="144">
        <f t="shared" ca="1" si="46"/>
        <v>0</v>
      </c>
      <c r="DA25" s="88">
        <f t="shared" ca="1" si="47"/>
        <v>0</v>
      </c>
      <c r="DB25" s="144">
        <f t="shared" ca="1" si="48"/>
        <v>-21</v>
      </c>
      <c r="DC25" s="144">
        <f t="shared" ca="1" si="49"/>
        <v>-20</v>
      </c>
      <c r="DD25" s="144">
        <f t="shared" ca="1" si="50"/>
        <v>-17</v>
      </c>
      <c r="DE25" s="144">
        <f t="shared" ca="1" si="51"/>
        <v>-22</v>
      </c>
      <c r="DF25" s="88">
        <f t="shared" ca="1" si="52"/>
        <v>-80</v>
      </c>
      <c r="DG25" s="159">
        <f t="shared" ca="1" si="53"/>
        <v>-16</v>
      </c>
      <c r="DH25" s="159">
        <f t="shared" ca="1" si="54"/>
        <v>-20</v>
      </c>
      <c r="DI25" s="159">
        <f t="shared" ca="1" si="55"/>
        <v>0</v>
      </c>
      <c r="DJ25" s="159">
        <f t="shared" ca="1" si="56"/>
        <v>0</v>
      </c>
      <c r="DK25" s="88">
        <f t="shared" ca="1" si="57"/>
        <v>-36</v>
      </c>
      <c r="DL25" s="159"/>
    </row>
    <row r="26" spans="1:116" ht="15" customHeight="1" x14ac:dyDescent="0.2">
      <c r="A26" s="22" t="str">
        <f t="shared" ref="A26" si="72">CONCATENATE(C26,"P")</f>
        <v>186002776IVDP</v>
      </c>
      <c r="B26" s="22" t="str">
        <f t="shared" si="59"/>
        <v>186002776IVDC</v>
      </c>
      <c r="C26" s="164" t="s">
        <v>344</v>
      </c>
      <c r="D26" s="164" t="s">
        <v>462</v>
      </c>
      <c r="E26" s="65" t="s">
        <v>12</v>
      </c>
      <c r="F26" s="159" t="s">
        <v>164</v>
      </c>
      <c r="G26" s="65" t="s">
        <v>144</v>
      </c>
      <c r="H26" s="164" t="s">
        <v>23</v>
      </c>
      <c r="I26" s="200">
        <v>10727.85</v>
      </c>
      <c r="J26" s="65" t="s">
        <v>35</v>
      </c>
      <c r="K26" s="145"/>
      <c r="L26" s="144">
        <v>0</v>
      </c>
      <c r="M26" s="144">
        <v>0</v>
      </c>
      <c r="N26" s="144">
        <v>0</v>
      </c>
      <c r="O26" s="144">
        <v>0</v>
      </c>
      <c r="P26" s="86">
        <f t="shared" si="0"/>
        <v>0</v>
      </c>
      <c r="Q26" s="144">
        <v>11</v>
      </c>
      <c r="R26" s="159">
        <v>12</v>
      </c>
      <c r="S26" s="159">
        <v>6</v>
      </c>
      <c r="T26" s="159">
        <v>13</v>
      </c>
      <c r="U26" s="86">
        <f t="shared" si="60"/>
        <v>42</v>
      </c>
      <c r="V26" s="159">
        <v>8</v>
      </c>
      <c r="W26" s="159">
        <v>9</v>
      </c>
      <c r="X26" s="159">
        <v>8</v>
      </c>
      <c r="Y26" s="159">
        <v>10</v>
      </c>
      <c r="Z26" s="86">
        <f t="shared" si="61"/>
        <v>35</v>
      </c>
      <c r="AA26" s="159">
        <v>8</v>
      </c>
      <c r="AB26" s="159">
        <v>0</v>
      </c>
      <c r="AC26" s="159">
        <v>0</v>
      </c>
      <c r="AD26" s="159">
        <v>0</v>
      </c>
      <c r="AE26" s="86">
        <f t="shared" si="62"/>
        <v>8</v>
      </c>
      <c r="AF26" s="130"/>
      <c r="AG26" s="159">
        <f t="shared" ca="1" si="1"/>
        <v>0</v>
      </c>
      <c r="AH26" s="159">
        <f t="shared" ca="1" si="2"/>
        <v>0</v>
      </c>
      <c r="AI26" s="159">
        <f t="shared" ca="1" si="3"/>
        <v>0</v>
      </c>
      <c r="AJ26" s="159">
        <f t="shared" ca="1" si="4"/>
        <v>0</v>
      </c>
      <c r="AK26" s="86">
        <f t="shared" ca="1" si="5"/>
        <v>0</v>
      </c>
      <c r="AL26" s="159">
        <f t="shared" ca="1" si="6"/>
        <v>11</v>
      </c>
      <c r="AM26" s="159">
        <f t="shared" ca="1" si="7"/>
        <v>12</v>
      </c>
      <c r="AN26" s="159">
        <f t="shared" ca="1" si="8"/>
        <v>6</v>
      </c>
      <c r="AO26" s="159">
        <f t="shared" ca="1" si="9"/>
        <v>13</v>
      </c>
      <c r="AP26" s="127">
        <f t="shared" ca="1" si="10"/>
        <v>42</v>
      </c>
      <c r="AQ26" s="159">
        <f t="shared" ca="1" si="11"/>
        <v>11</v>
      </c>
      <c r="AR26" s="159">
        <f t="shared" ca="1" si="12"/>
        <v>10</v>
      </c>
      <c r="AS26" s="159">
        <f t="shared" ca="1" si="13"/>
        <v>10</v>
      </c>
      <c r="AT26" s="159">
        <f t="shared" ca="1" si="14"/>
        <v>12</v>
      </c>
      <c r="AU26" s="127">
        <f t="shared" ca="1" si="63"/>
        <v>43</v>
      </c>
      <c r="AV26" s="159">
        <f t="shared" ca="1" si="15"/>
        <v>8</v>
      </c>
      <c r="AW26" s="159">
        <f t="shared" ca="1" si="16"/>
        <v>10</v>
      </c>
      <c r="AX26" s="159">
        <f t="shared" ca="1" si="17"/>
        <v>0</v>
      </c>
      <c r="AY26" s="159">
        <f t="shared" ca="1" si="18"/>
        <v>0</v>
      </c>
      <c r="AZ26" s="127">
        <f t="shared" ca="1" si="64"/>
        <v>18</v>
      </c>
      <c r="BA26" s="72"/>
      <c r="BB26" s="159">
        <f t="shared" ca="1" si="71"/>
        <v>0</v>
      </c>
      <c r="BC26" s="159">
        <f t="shared" ca="1" si="20"/>
        <v>0</v>
      </c>
      <c r="BD26" s="159">
        <f t="shared" ca="1" si="21"/>
        <v>0</v>
      </c>
      <c r="BE26" s="159">
        <f t="shared" ca="1" si="22"/>
        <v>0</v>
      </c>
      <c r="BF26" s="86">
        <f t="shared" ca="1" si="23"/>
        <v>0</v>
      </c>
      <c r="BG26" s="159">
        <f t="shared" ca="1" si="24"/>
        <v>0</v>
      </c>
      <c r="BH26" s="159">
        <f t="shared" ca="1" si="25"/>
        <v>0</v>
      </c>
      <c r="BI26" s="159">
        <f t="shared" ca="1" si="26"/>
        <v>0</v>
      </c>
      <c r="BJ26" s="159">
        <f t="shared" ca="1" si="27"/>
        <v>0</v>
      </c>
      <c r="BK26" s="86">
        <f t="shared" ca="1" si="28"/>
        <v>0</v>
      </c>
      <c r="BL26" s="159">
        <f t="shared" ca="1" si="29"/>
        <v>3</v>
      </c>
      <c r="BM26" s="159">
        <f t="shared" ca="1" si="30"/>
        <v>1</v>
      </c>
      <c r="BN26" s="159">
        <f t="shared" ca="1" si="31"/>
        <v>2</v>
      </c>
      <c r="BO26" s="159">
        <f t="shared" ca="1" si="32"/>
        <v>2</v>
      </c>
      <c r="BP26" s="86">
        <f t="shared" ca="1" si="33"/>
        <v>8</v>
      </c>
      <c r="BQ26" s="159">
        <f t="shared" ca="1" si="34"/>
        <v>0</v>
      </c>
      <c r="BR26" s="159">
        <f t="shared" ca="1" si="35"/>
        <v>10</v>
      </c>
      <c r="BS26" s="159">
        <f t="shared" ca="1" si="36"/>
        <v>0</v>
      </c>
      <c r="BT26" s="159">
        <f t="shared" ca="1" si="37"/>
        <v>0</v>
      </c>
      <c r="BU26" s="86">
        <f t="shared" ca="1" si="38"/>
        <v>10</v>
      </c>
      <c r="BV26" s="71"/>
      <c r="BW26" s="144">
        <v>0</v>
      </c>
      <c r="BX26" s="144">
        <v>0</v>
      </c>
      <c r="BY26" s="144">
        <v>0</v>
      </c>
      <c r="BZ26" s="144">
        <v>0</v>
      </c>
      <c r="CA26" s="86">
        <f t="shared" si="65"/>
        <v>0</v>
      </c>
      <c r="CB26" s="144">
        <v>11</v>
      </c>
      <c r="CC26" s="159">
        <v>12</v>
      </c>
      <c r="CD26" s="159">
        <v>6</v>
      </c>
      <c r="CE26" s="159">
        <v>13</v>
      </c>
      <c r="CF26" s="86">
        <f t="shared" si="66"/>
        <v>42</v>
      </c>
      <c r="CG26" s="159"/>
      <c r="CH26" s="159"/>
      <c r="CI26" s="159"/>
      <c r="CJ26" s="159"/>
      <c r="CK26" s="86">
        <f t="shared" si="67"/>
        <v>0</v>
      </c>
      <c r="CL26" s="159"/>
      <c r="CM26" s="159"/>
      <c r="CN26" s="159">
        <v>0</v>
      </c>
      <c r="CO26" s="159">
        <v>0</v>
      </c>
      <c r="CP26" s="86">
        <f t="shared" si="68"/>
        <v>0</v>
      </c>
      <c r="CQ26" s="70"/>
      <c r="CR26" s="144">
        <f t="shared" ca="1" si="69"/>
        <v>0</v>
      </c>
      <c r="CS26" s="144">
        <f t="shared" ca="1" si="39"/>
        <v>0</v>
      </c>
      <c r="CT26" s="144">
        <f t="shared" ca="1" si="40"/>
        <v>0</v>
      </c>
      <c r="CU26" s="144">
        <f t="shared" ca="1" si="41"/>
        <v>0</v>
      </c>
      <c r="CV26" s="86">
        <f t="shared" ca="1" si="42"/>
        <v>0</v>
      </c>
      <c r="CW26" s="144">
        <f t="shared" ca="1" si="43"/>
        <v>0</v>
      </c>
      <c r="CX26" s="144">
        <f t="shared" ca="1" si="44"/>
        <v>0</v>
      </c>
      <c r="CY26" s="144">
        <f t="shared" ca="1" si="45"/>
        <v>0</v>
      </c>
      <c r="CZ26" s="144">
        <f t="shared" ca="1" si="46"/>
        <v>0</v>
      </c>
      <c r="DA26" s="88">
        <f t="shared" ca="1" si="47"/>
        <v>0</v>
      </c>
      <c r="DB26" s="144">
        <f t="shared" ca="1" si="48"/>
        <v>-11</v>
      </c>
      <c r="DC26" s="144">
        <f t="shared" ca="1" si="49"/>
        <v>-10</v>
      </c>
      <c r="DD26" s="144">
        <f t="shared" ca="1" si="50"/>
        <v>-10</v>
      </c>
      <c r="DE26" s="144">
        <f t="shared" ca="1" si="51"/>
        <v>-12</v>
      </c>
      <c r="DF26" s="88">
        <f t="shared" ca="1" si="52"/>
        <v>-43</v>
      </c>
      <c r="DG26" s="159">
        <f t="shared" ca="1" si="53"/>
        <v>-8</v>
      </c>
      <c r="DH26" s="159">
        <f t="shared" ca="1" si="54"/>
        <v>-10</v>
      </c>
      <c r="DI26" s="159">
        <f t="shared" ca="1" si="55"/>
        <v>0</v>
      </c>
      <c r="DJ26" s="159">
        <f t="shared" ca="1" si="56"/>
        <v>0</v>
      </c>
      <c r="DK26" s="88">
        <f t="shared" ca="1" si="57"/>
        <v>-18</v>
      </c>
      <c r="DL26" s="144"/>
    </row>
    <row r="27" spans="1:116" ht="15" customHeight="1" x14ac:dyDescent="0.2">
      <c r="A27" s="22" t="str">
        <f t="shared" si="58"/>
        <v>186002777P</v>
      </c>
      <c r="B27" s="22" t="str">
        <f t="shared" si="59"/>
        <v>186002777C</v>
      </c>
      <c r="C27" s="164">
        <v>186002777</v>
      </c>
      <c r="D27" s="164" t="s">
        <v>391</v>
      </c>
      <c r="E27" s="65" t="s">
        <v>21</v>
      </c>
      <c r="F27" s="159" t="s">
        <v>164</v>
      </c>
      <c r="G27" s="65" t="s">
        <v>144</v>
      </c>
      <c r="H27" s="164" t="s">
        <v>23</v>
      </c>
      <c r="I27" s="200">
        <v>10296.959999999999</v>
      </c>
      <c r="J27" s="65" t="s">
        <v>508</v>
      </c>
      <c r="K27" s="146"/>
      <c r="L27" s="144">
        <v>5</v>
      </c>
      <c r="M27" s="144">
        <v>5</v>
      </c>
      <c r="N27" s="144">
        <v>2</v>
      </c>
      <c r="O27" s="144">
        <v>3</v>
      </c>
      <c r="P27" s="86">
        <f t="shared" si="0"/>
        <v>15</v>
      </c>
      <c r="Q27" s="159">
        <v>2</v>
      </c>
      <c r="R27" s="159">
        <v>5</v>
      </c>
      <c r="S27" s="159">
        <v>4</v>
      </c>
      <c r="T27" s="159">
        <v>3</v>
      </c>
      <c r="U27" s="86">
        <f t="shared" si="60"/>
        <v>14</v>
      </c>
      <c r="V27" s="159">
        <v>0</v>
      </c>
      <c r="W27" s="159">
        <v>3</v>
      </c>
      <c r="X27" s="159">
        <v>3</v>
      </c>
      <c r="Y27" s="159">
        <v>3</v>
      </c>
      <c r="Z27" s="86">
        <f t="shared" si="61"/>
        <v>9</v>
      </c>
      <c r="AA27" s="159">
        <v>3</v>
      </c>
      <c r="AB27" s="159">
        <v>0</v>
      </c>
      <c r="AC27" s="159">
        <v>0</v>
      </c>
      <c r="AD27" s="159">
        <v>0</v>
      </c>
      <c r="AE27" s="86">
        <f t="shared" si="62"/>
        <v>3</v>
      </c>
      <c r="AF27" s="130"/>
      <c r="AG27" s="159">
        <f t="shared" ca="1" si="1"/>
        <v>5</v>
      </c>
      <c r="AH27" s="159">
        <f t="shared" ca="1" si="2"/>
        <v>5</v>
      </c>
      <c r="AI27" s="159">
        <f t="shared" ca="1" si="3"/>
        <v>2</v>
      </c>
      <c r="AJ27" s="159">
        <f t="shared" ca="1" si="4"/>
        <v>3</v>
      </c>
      <c r="AK27" s="86">
        <f t="shared" ca="1" si="5"/>
        <v>15</v>
      </c>
      <c r="AL27" s="159">
        <f t="shared" ca="1" si="6"/>
        <v>2</v>
      </c>
      <c r="AM27" s="159">
        <f t="shared" ca="1" si="7"/>
        <v>5</v>
      </c>
      <c r="AN27" s="159">
        <f t="shared" ca="1" si="8"/>
        <v>4</v>
      </c>
      <c r="AO27" s="159">
        <f t="shared" ca="1" si="9"/>
        <v>3</v>
      </c>
      <c r="AP27" s="127">
        <f t="shared" ca="1" si="10"/>
        <v>14</v>
      </c>
      <c r="AQ27" s="159">
        <f t="shared" ca="1" si="11"/>
        <v>0</v>
      </c>
      <c r="AR27" s="159">
        <f t="shared" ca="1" si="12"/>
        <v>3</v>
      </c>
      <c r="AS27" s="159">
        <f t="shared" ca="1" si="13"/>
        <v>3</v>
      </c>
      <c r="AT27" s="159">
        <f t="shared" ca="1" si="14"/>
        <v>3</v>
      </c>
      <c r="AU27" s="127">
        <f t="shared" ca="1" si="63"/>
        <v>9</v>
      </c>
      <c r="AV27" s="159">
        <f t="shared" ca="1" si="15"/>
        <v>3</v>
      </c>
      <c r="AW27" s="159">
        <f t="shared" ca="1" si="16"/>
        <v>4</v>
      </c>
      <c r="AX27" s="159">
        <f t="shared" ca="1" si="17"/>
        <v>0</v>
      </c>
      <c r="AY27" s="159">
        <f t="shared" ca="1" si="18"/>
        <v>0</v>
      </c>
      <c r="AZ27" s="127">
        <f t="shared" ca="1" si="64"/>
        <v>7</v>
      </c>
      <c r="BA27" s="72"/>
      <c r="BB27" s="159">
        <f t="shared" ca="1" si="71"/>
        <v>0</v>
      </c>
      <c r="BC27" s="159">
        <f t="shared" ca="1" si="20"/>
        <v>0</v>
      </c>
      <c r="BD27" s="159">
        <f t="shared" ca="1" si="21"/>
        <v>0</v>
      </c>
      <c r="BE27" s="159">
        <f t="shared" ca="1" si="22"/>
        <v>0</v>
      </c>
      <c r="BF27" s="86">
        <f t="shared" ca="1" si="23"/>
        <v>0</v>
      </c>
      <c r="BG27" s="159">
        <f t="shared" ca="1" si="24"/>
        <v>0</v>
      </c>
      <c r="BH27" s="159">
        <f t="shared" ca="1" si="25"/>
        <v>0</v>
      </c>
      <c r="BI27" s="159">
        <f t="shared" ca="1" si="26"/>
        <v>0</v>
      </c>
      <c r="BJ27" s="159">
        <f t="shared" ca="1" si="27"/>
        <v>0</v>
      </c>
      <c r="BK27" s="86">
        <f t="shared" ca="1" si="28"/>
        <v>0</v>
      </c>
      <c r="BL27" s="159">
        <f t="shared" ca="1" si="29"/>
        <v>0</v>
      </c>
      <c r="BM27" s="159">
        <f t="shared" ca="1" si="30"/>
        <v>0</v>
      </c>
      <c r="BN27" s="159">
        <f t="shared" ca="1" si="31"/>
        <v>0</v>
      </c>
      <c r="BO27" s="159">
        <f t="shared" ca="1" si="32"/>
        <v>0</v>
      </c>
      <c r="BP27" s="86">
        <f t="shared" ca="1" si="33"/>
        <v>0</v>
      </c>
      <c r="BQ27" s="159">
        <f t="shared" ca="1" si="34"/>
        <v>0</v>
      </c>
      <c r="BR27" s="159">
        <f t="shared" ca="1" si="35"/>
        <v>4</v>
      </c>
      <c r="BS27" s="159">
        <f t="shared" ca="1" si="36"/>
        <v>0</v>
      </c>
      <c r="BT27" s="159">
        <f t="shared" ca="1" si="37"/>
        <v>0</v>
      </c>
      <c r="BU27" s="86">
        <f t="shared" ca="1" si="38"/>
        <v>4</v>
      </c>
      <c r="BV27" s="71"/>
      <c r="BW27" s="144">
        <v>5</v>
      </c>
      <c r="BX27" s="144">
        <v>5</v>
      </c>
      <c r="BY27" s="144">
        <v>2</v>
      </c>
      <c r="BZ27" s="144">
        <v>3</v>
      </c>
      <c r="CA27" s="86">
        <f t="shared" si="65"/>
        <v>15</v>
      </c>
      <c r="CB27" s="159">
        <v>2</v>
      </c>
      <c r="CC27" s="159">
        <v>5</v>
      </c>
      <c r="CD27" s="159">
        <v>4</v>
      </c>
      <c r="CE27" s="159">
        <v>3</v>
      </c>
      <c r="CF27" s="86">
        <f t="shared" si="66"/>
        <v>14</v>
      </c>
      <c r="CG27" s="159"/>
      <c r="CH27" s="159"/>
      <c r="CI27" s="159"/>
      <c r="CJ27" s="159"/>
      <c r="CK27" s="86">
        <f t="shared" si="67"/>
        <v>0</v>
      </c>
      <c r="CL27" s="159"/>
      <c r="CM27" s="159"/>
      <c r="CN27" s="159">
        <v>0</v>
      </c>
      <c r="CO27" s="159">
        <v>0</v>
      </c>
      <c r="CP27" s="86">
        <f t="shared" si="68"/>
        <v>0</v>
      </c>
      <c r="CQ27" s="70"/>
      <c r="CR27" s="144">
        <f t="shared" ca="1" si="69"/>
        <v>0</v>
      </c>
      <c r="CS27" s="144">
        <f t="shared" ca="1" si="39"/>
        <v>0</v>
      </c>
      <c r="CT27" s="144">
        <f t="shared" ca="1" si="40"/>
        <v>0</v>
      </c>
      <c r="CU27" s="144">
        <f t="shared" ca="1" si="41"/>
        <v>0</v>
      </c>
      <c r="CV27" s="86">
        <f t="shared" ca="1" si="42"/>
        <v>0</v>
      </c>
      <c r="CW27" s="144">
        <f t="shared" ca="1" si="43"/>
        <v>0</v>
      </c>
      <c r="CX27" s="144">
        <f t="shared" ca="1" si="44"/>
        <v>0</v>
      </c>
      <c r="CY27" s="144">
        <f t="shared" ca="1" si="45"/>
        <v>0</v>
      </c>
      <c r="CZ27" s="144">
        <f t="shared" ca="1" si="46"/>
        <v>0</v>
      </c>
      <c r="DA27" s="88">
        <f t="shared" ca="1" si="47"/>
        <v>0</v>
      </c>
      <c r="DB27" s="144">
        <f t="shared" ca="1" si="48"/>
        <v>0</v>
      </c>
      <c r="DC27" s="144">
        <f t="shared" ca="1" si="49"/>
        <v>-3</v>
      </c>
      <c r="DD27" s="144">
        <f t="shared" ca="1" si="50"/>
        <v>-3</v>
      </c>
      <c r="DE27" s="144">
        <f t="shared" ca="1" si="51"/>
        <v>-3</v>
      </c>
      <c r="DF27" s="88">
        <f t="shared" ca="1" si="52"/>
        <v>-9</v>
      </c>
      <c r="DG27" s="159">
        <f t="shared" ca="1" si="53"/>
        <v>-3</v>
      </c>
      <c r="DH27" s="159">
        <f t="shared" ca="1" si="54"/>
        <v>-4</v>
      </c>
      <c r="DI27" s="159">
        <f t="shared" ca="1" si="55"/>
        <v>0</v>
      </c>
      <c r="DJ27" s="159">
        <f t="shared" ca="1" si="56"/>
        <v>0</v>
      </c>
      <c r="DK27" s="88">
        <f t="shared" ca="1" si="57"/>
        <v>-7</v>
      </c>
      <c r="DL27" s="159"/>
    </row>
    <row r="28" spans="1:116" ht="15" customHeight="1" x14ac:dyDescent="0.2">
      <c r="A28" s="22" t="str">
        <f t="shared" si="58"/>
        <v>186002998P</v>
      </c>
      <c r="B28" s="22" t="str">
        <f t="shared" si="59"/>
        <v>186002998C</v>
      </c>
      <c r="C28" s="164">
        <v>186002998</v>
      </c>
      <c r="D28" s="164" t="s">
        <v>288</v>
      </c>
      <c r="E28" s="65" t="s">
        <v>145</v>
      </c>
      <c r="F28" s="159" t="s">
        <v>164</v>
      </c>
      <c r="G28" s="65" t="s">
        <v>146</v>
      </c>
      <c r="H28" s="164" t="s">
        <v>10</v>
      </c>
      <c r="I28" s="200">
        <v>3174.35</v>
      </c>
      <c r="J28" s="65" t="s">
        <v>38</v>
      </c>
      <c r="K28" s="146"/>
      <c r="L28" s="144">
        <v>384</v>
      </c>
      <c r="M28" s="144">
        <v>438</v>
      </c>
      <c r="N28" s="159">
        <v>520</v>
      </c>
      <c r="O28" s="159">
        <v>510</v>
      </c>
      <c r="P28" s="86">
        <f t="shared" si="0"/>
        <v>1852</v>
      </c>
      <c r="Q28" s="159">
        <v>102</v>
      </c>
      <c r="R28" s="159">
        <v>75</v>
      </c>
      <c r="S28" s="159">
        <v>95</v>
      </c>
      <c r="T28" s="159">
        <v>85</v>
      </c>
      <c r="U28" s="86">
        <f t="shared" si="60"/>
        <v>357</v>
      </c>
      <c r="V28" s="159">
        <v>90</v>
      </c>
      <c r="W28" s="159">
        <v>100</v>
      </c>
      <c r="X28" s="159">
        <v>95</v>
      </c>
      <c r="Y28" s="159">
        <v>115</v>
      </c>
      <c r="Z28" s="86">
        <f t="shared" si="61"/>
        <v>400</v>
      </c>
      <c r="AA28" s="159">
        <v>0</v>
      </c>
      <c r="AB28" s="159">
        <v>0</v>
      </c>
      <c r="AC28" s="159">
        <v>0</v>
      </c>
      <c r="AD28" s="159">
        <v>0</v>
      </c>
      <c r="AE28" s="86">
        <f t="shared" si="62"/>
        <v>0</v>
      </c>
      <c r="AF28" s="130"/>
      <c r="AG28" s="159">
        <f t="shared" ca="1" si="1"/>
        <v>384</v>
      </c>
      <c r="AH28" s="159">
        <f t="shared" ca="1" si="2"/>
        <v>438</v>
      </c>
      <c r="AI28" s="159">
        <f t="shared" ca="1" si="3"/>
        <v>520</v>
      </c>
      <c r="AJ28" s="159">
        <f t="shared" ca="1" si="4"/>
        <v>510</v>
      </c>
      <c r="AK28" s="86">
        <f t="shared" ca="1" si="5"/>
        <v>1852</v>
      </c>
      <c r="AL28" s="159">
        <f t="shared" ca="1" si="6"/>
        <v>102</v>
      </c>
      <c r="AM28" s="159">
        <f t="shared" ca="1" si="7"/>
        <v>75</v>
      </c>
      <c r="AN28" s="159">
        <f t="shared" ca="1" si="8"/>
        <v>95</v>
      </c>
      <c r="AO28" s="159">
        <f t="shared" ca="1" si="9"/>
        <v>85</v>
      </c>
      <c r="AP28" s="127">
        <f t="shared" ca="1" si="10"/>
        <v>357</v>
      </c>
      <c r="AQ28" s="159">
        <f t="shared" ca="1" si="11"/>
        <v>135</v>
      </c>
      <c r="AR28" s="159">
        <f t="shared" ca="1" si="12"/>
        <v>125</v>
      </c>
      <c r="AS28" s="159">
        <f t="shared" ca="1" si="13"/>
        <v>100</v>
      </c>
      <c r="AT28" s="159">
        <f t="shared" ca="1" si="14"/>
        <v>120</v>
      </c>
      <c r="AU28" s="127">
        <f t="shared" ca="1" si="63"/>
        <v>480</v>
      </c>
      <c r="AV28" s="159">
        <f t="shared" ca="1" si="15"/>
        <v>0</v>
      </c>
      <c r="AW28" s="159">
        <f t="shared" ca="1" si="16"/>
        <v>0</v>
      </c>
      <c r="AX28" s="159">
        <f t="shared" ca="1" si="17"/>
        <v>0</v>
      </c>
      <c r="AY28" s="159">
        <f t="shared" ca="1" si="18"/>
        <v>0</v>
      </c>
      <c r="AZ28" s="127">
        <f t="shared" ca="1" si="64"/>
        <v>0</v>
      </c>
      <c r="BA28" s="72"/>
      <c r="BB28" s="159">
        <f t="shared" ca="1" si="71"/>
        <v>0</v>
      </c>
      <c r="BC28" s="159">
        <f t="shared" ca="1" si="20"/>
        <v>0</v>
      </c>
      <c r="BD28" s="159">
        <f t="shared" ca="1" si="21"/>
        <v>0</v>
      </c>
      <c r="BE28" s="159">
        <f t="shared" ca="1" si="22"/>
        <v>0</v>
      </c>
      <c r="BF28" s="86">
        <f t="shared" ca="1" si="23"/>
        <v>0</v>
      </c>
      <c r="BG28" s="159">
        <f t="shared" ca="1" si="24"/>
        <v>0</v>
      </c>
      <c r="BH28" s="159">
        <f t="shared" ca="1" si="25"/>
        <v>0</v>
      </c>
      <c r="BI28" s="159">
        <f t="shared" ca="1" si="26"/>
        <v>0</v>
      </c>
      <c r="BJ28" s="159">
        <f t="shared" ca="1" si="27"/>
        <v>0</v>
      </c>
      <c r="BK28" s="86">
        <f t="shared" ca="1" si="28"/>
        <v>0</v>
      </c>
      <c r="BL28" s="159">
        <f t="shared" ca="1" si="29"/>
        <v>45</v>
      </c>
      <c r="BM28" s="159">
        <f t="shared" ca="1" si="30"/>
        <v>25</v>
      </c>
      <c r="BN28" s="159">
        <f t="shared" ca="1" si="31"/>
        <v>5</v>
      </c>
      <c r="BO28" s="159">
        <f t="shared" ca="1" si="32"/>
        <v>5</v>
      </c>
      <c r="BP28" s="86">
        <f t="shared" ca="1" si="33"/>
        <v>80</v>
      </c>
      <c r="BQ28" s="159">
        <f t="shared" ca="1" si="34"/>
        <v>0</v>
      </c>
      <c r="BR28" s="159">
        <f t="shared" ca="1" si="35"/>
        <v>0</v>
      </c>
      <c r="BS28" s="159">
        <f t="shared" ca="1" si="36"/>
        <v>0</v>
      </c>
      <c r="BT28" s="159">
        <f t="shared" ca="1" si="37"/>
        <v>0</v>
      </c>
      <c r="BU28" s="86">
        <f t="shared" ca="1" si="38"/>
        <v>0</v>
      </c>
      <c r="BV28" s="71"/>
      <c r="BW28" s="144">
        <v>384</v>
      </c>
      <c r="BX28" s="144">
        <v>438</v>
      </c>
      <c r="BY28" s="159">
        <v>520</v>
      </c>
      <c r="BZ28" s="159">
        <v>510</v>
      </c>
      <c r="CA28" s="86">
        <f t="shared" si="65"/>
        <v>1852</v>
      </c>
      <c r="CB28" s="159">
        <v>102</v>
      </c>
      <c r="CC28" s="159">
        <v>75</v>
      </c>
      <c r="CD28" s="159">
        <v>95</v>
      </c>
      <c r="CE28" s="159">
        <v>85</v>
      </c>
      <c r="CF28" s="86">
        <f t="shared" si="66"/>
        <v>357</v>
      </c>
      <c r="CG28" s="159"/>
      <c r="CH28" s="159"/>
      <c r="CI28" s="159"/>
      <c r="CJ28" s="159"/>
      <c r="CK28" s="86">
        <f t="shared" si="67"/>
        <v>0</v>
      </c>
      <c r="CL28" s="159"/>
      <c r="CM28" s="159"/>
      <c r="CN28" s="159">
        <v>0</v>
      </c>
      <c r="CO28" s="159">
        <v>0</v>
      </c>
      <c r="CP28" s="86">
        <f t="shared" si="68"/>
        <v>0</v>
      </c>
      <c r="CQ28" s="70"/>
      <c r="CR28" s="144">
        <f t="shared" ca="1" si="69"/>
        <v>0</v>
      </c>
      <c r="CS28" s="144">
        <f t="shared" ca="1" si="39"/>
        <v>0</v>
      </c>
      <c r="CT28" s="144">
        <f t="shared" ca="1" si="40"/>
        <v>0</v>
      </c>
      <c r="CU28" s="144">
        <f t="shared" ca="1" si="41"/>
        <v>0</v>
      </c>
      <c r="CV28" s="86">
        <f t="shared" ca="1" si="42"/>
        <v>0</v>
      </c>
      <c r="CW28" s="144">
        <f t="shared" ca="1" si="43"/>
        <v>0</v>
      </c>
      <c r="CX28" s="144">
        <f t="shared" ca="1" si="44"/>
        <v>0</v>
      </c>
      <c r="CY28" s="144">
        <f t="shared" ca="1" si="45"/>
        <v>0</v>
      </c>
      <c r="CZ28" s="144">
        <f t="shared" ca="1" si="46"/>
        <v>0</v>
      </c>
      <c r="DA28" s="88">
        <f t="shared" ca="1" si="47"/>
        <v>0</v>
      </c>
      <c r="DB28" s="144">
        <f t="shared" ca="1" si="48"/>
        <v>-135</v>
      </c>
      <c r="DC28" s="144">
        <f t="shared" ca="1" si="49"/>
        <v>-125</v>
      </c>
      <c r="DD28" s="144">
        <f t="shared" ca="1" si="50"/>
        <v>-100</v>
      </c>
      <c r="DE28" s="144">
        <f t="shared" ca="1" si="51"/>
        <v>-120</v>
      </c>
      <c r="DF28" s="88">
        <f t="shared" ca="1" si="52"/>
        <v>-480</v>
      </c>
      <c r="DG28" s="159">
        <f t="shared" ca="1" si="53"/>
        <v>0</v>
      </c>
      <c r="DH28" s="159">
        <f t="shared" ca="1" si="54"/>
        <v>0</v>
      </c>
      <c r="DI28" s="159">
        <f t="shared" ca="1" si="55"/>
        <v>0</v>
      </c>
      <c r="DJ28" s="159">
        <f t="shared" ca="1" si="56"/>
        <v>0</v>
      </c>
      <c r="DK28" s="88">
        <f t="shared" ca="1" si="57"/>
        <v>0</v>
      </c>
      <c r="DL28" s="144"/>
    </row>
    <row r="29" spans="1:116" ht="15" hidden="1" customHeight="1" x14ac:dyDescent="0.2">
      <c r="A29" s="22" t="str">
        <f t="shared" si="58"/>
        <v>186003762P</v>
      </c>
      <c r="B29" s="22" t="str">
        <f t="shared" si="59"/>
        <v>186003762C</v>
      </c>
      <c r="C29" s="22">
        <v>186003762</v>
      </c>
      <c r="D29" s="22" t="s">
        <v>392</v>
      </c>
      <c r="E29" s="65" t="s">
        <v>170</v>
      </c>
      <c r="F29" s="159" t="s">
        <v>167</v>
      </c>
      <c r="G29" s="154" t="s">
        <v>172</v>
      </c>
      <c r="H29" s="164" t="s">
        <v>320</v>
      </c>
      <c r="I29" s="200">
        <v>25756.39</v>
      </c>
      <c r="J29" s="68" t="s">
        <v>306</v>
      </c>
      <c r="K29" s="145"/>
      <c r="L29" s="144">
        <v>25</v>
      </c>
      <c r="M29" s="144">
        <v>20</v>
      </c>
      <c r="N29" s="150">
        <v>22</v>
      </c>
      <c r="O29" s="159">
        <v>23</v>
      </c>
      <c r="P29" s="86">
        <f t="shared" si="0"/>
        <v>90</v>
      </c>
      <c r="Q29" s="159">
        <v>25</v>
      </c>
      <c r="R29" s="144">
        <v>13</v>
      </c>
      <c r="S29" s="159">
        <v>25</v>
      </c>
      <c r="T29" s="159">
        <v>0</v>
      </c>
      <c r="U29" s="86">
        <f t="shared" si="60"/>
        <v>63</v>
      </c>
      <c r="V29" s="159">
        <v>0</v>
      </c>
      <c r="W29" s="159">
        <v>0</v>
      </c>
      <c r="X29" s="159">
        <v>0</v>
      </c>
      <c r="Y29" s="159">
        <v>0</v>
      </c>
      <c r="Z29" s="86">
        <f t="shared" si="61"/>
        <v>0</v>
      </c>
      <c r="AA29" s="159">
        <v>0</v>
      </c>
      <c r="AB29" s="159">
        <v>0</v>
      </c>
      <c r="AC29" s="159">
        <v>0</v>
      </c>
      <c r="AD29" s="159">
        <v>0</v>
      </c>
      <c r="AE29" s="86">
        <f t="shared" si="62"/>
        <v>0</v>
      </c>
      <c r="AF29" s="130"/>
      <c r="AG29" s="159">
        <f t="shared" ca="1" si="1"/>
        <v>25</v>
      </c>
      <c r="AH29" s="159">
        <f t="shared" ca="1" si="2"/>
        <v>20</v>
      </c>
      <c r="AI29" s="159">
        <f t="shared" ca="1" si="3"/>
        <v>22</v>
      </c>
      <c r="AJ29" s="159">
        <f t="shared" ca="1" si="4"/>
        <v>23</v>
      </c>
      <c r="AK29" s="86">
        <f t="shared" ca="1" si="5"/>
        <v>90</v>
      </c>
      <c r="AL29" s="159">
        <f t="shared" ca="1" si="6"/>
        <v>25</v>
      </c>
      <c r="AM29" s="159">
        <f t="shared" ca="1" si="7"/>
        <v>13</v>
      </c>
      <c r="AN29" s="159">
        <f t="shared" ca="1" si="8"/>
        <v>25</v>
      </c>
      <c r="AO29" s="159">
        <f t="shared" ca="1" si="9"/>
        <v>0</v>
      </c>
      <c r="AP29" s="127">
        <f t="shared" ca="1" si="10"/>
        <v>63</v>
      </c>
      <c r="AQ29" s="159">
        <f t="shared" ca="1" si="11"/>
        <v>0</v>
      </c>
      <c r="AR29" s="159">
        <f t="shared" ca="1" si="12"/>
        <v>0</v>
      </c>
      <c r="AS29" s="159">
        <f t="shared" ca="1" si="13"/>
        <v>0</v>
      </c>
      <c r="AT29" s="159">
        <f t="shared" ca="1" si="14"/>
        <v>0</v>
      </c>
      <c r="AU29" s="127">
        <f t="shared" ca="1" si="63"/>
        <v>0</v>
      </c>
      <c r="AV29" s="159">
        <f t="shared" ca="1" si="15"/>
        <v>0</v>
      </c>
      <c r="AW29" s="159">
        <f t="shared" ca="1" si="16"/>
        <v>0</v>
      </c>
      <c r="AX29" s="159">
        <f t="shared" ca="1" si="17"/>
        <v>0</v>
      </c>
      <c r="AY29" s="159">
        <f t="shared" ca="1" si="18"/>
        <v>0</v>
      </c>
      <c r="AZ29" s="127">
        <f t="shared" ca="1" si="64"/>
        <v>0</v>
      </c>
      <c r="BA29" s="72"/>
      <c r="BB29" s="159">
        <f t="shared" ca="1" si="71"/>
        <v>0</v>
      </c>
      <c r="BC29" s="159">
        <f t="shared" ca="1" si="20"/>
        <v>0</v>
      </c>
      <c r="BD29" s="159">
        <f t="shared" ca="1" si="21"/>
        <v>0</v>
      </c>
      <c r="BE29" s="159">
        <f t="shared" ca="1" si="22"/>
        <v>0</v>
      </c>
      <c r="BF29" s="86">
        <f t="shared" ca="1" si="23"/>
        <v>0</v>
      </c>
      <c r="BG29" s="159">
        <f t="shared" ca="1" si="24"/>
        <v>0</v>
      </c>
      <c r="BH29" s="159">
        <f t="shared" ca="1" si="25"/>
        <v>0</v>
      </c>
      <c r="BI29" s="159">
        <f t="shared" ca="1" si="26"/>
        <v>0</v>
      </c>
      <c r="BJ29" s="159">
        <f t="shared" ca="1" si="27"/>
        <v>0</v>
      </c>
      <c r="BK29" s="86">
        <f t="shared" ca="1" si="28"/>
        <v>0</v>
      </c>
      <c r="BL29" s="159">
        <f t="shared" ca="1" si="29"/>
        <v>0</v>
      </c>
      <c r="BM29" s="159">
        <f t="shared" ca="1" si="30"/>
        <v>0</v>
      </c>
      <c r="BN29" s="159">
        <f t="shared" ca="1" si="31"/>
        <v>0</v>
      </c>
      <c r="BO29" s="159">
        <f t="shared" ca="1" si="32"/>
        <v>0</v>
      </c>
      <c r="BP29" s="86">
        <f t="shared" ca="1" si="33"/>
        <v>0</v>
      </c>
      <c r="BQ29" s="159">
        <f t="shared" ca="1" si="34"/>
        <v>0</v>
      </c>
      <c r="BR29" s="159">
        <f t="shared" ca="1" si="35"/>
        <v>0</v>
      </c>
      <c r="BS29" s="159">
        <f t="shared" ca="1" si="36"/>
        <v>0</v>
      </c>
      <c r="BT29" s="159">
        <f t="shared" ca="1" si="37"/>
        <v>0</v>
      </c>
      <c r="BU29" s="86">
        <f t="shared" ca="1" si="38"/>
        <v>0</v>
      </c>
      <c r="BV29" s="71"/>
      <c r="BW29" s="144">
        <v>25</v>
      </c>
      <c r="BX29" s="144">
        <v>20</v>
      </c>
      <c r="BY29" s="150">
        <v>22</v>
      </c>
      <c r="BZ29" s="159">
        <v>23</v>
      </c>
      <c r="CA29" s="86">
        <f t="shared" si="65"/>
        <v>90</v>
      </c>
      <c r="CB29" s="159">
        <v>25</v>
      </c>
      <c r="CC29" s="144">
        <v>13</v>
      </c>
      <c r="CD29" s="159">
        <v>25</v>
      </c>
      <c r="CE29" s="159">
        <v>0</v>
      </c>
      <c r="CF29" s="86">
        <f t="shared" si="66"/>
        <v>63</v>
      </c>
      <c r="CG29" s="159"/>
      <c r="CH29" s="159"/>
      <c r="CI29" s="159"/>
      <c r="CJ29" s="159"/>
      <c r="CK29" s="86">
        <f t="shared" si="67"/>
        <v>0</v>
      </c>
      <c r="CL29" s="159"/>
      <c r="CM29" s="159"/>
      <c r="CN29" s="159">
        <v>0</v>
      </c>
      <c r="CO29" s="159">
        <v>0</v>
      </c>
      <c r="CP29" s="86">
        <f t="shared" si="68"/>
        <v>0</v>
      </c>
      <c r="CQ29" s="70"/>
      <c r="CR29" s="144">
        <f t="shared" ca="1" si="69"/>
        <v>0</v>
      </c>
      <c r="CS29" s="144">
        <f t="shared" ca="1" si="39"/>
        <v>0</v>
      </c>
      <c r="CT29" s="144">
        <f t="shared" ca="1" si="40"/>
        <v>0</v>
      </c>
      <c r="CU29" s="144">
        <f t="shared" ca="1" si="41"/>
        <v>0</v>
      </c>
      <c r="CV29" s="86">
        <f t="shared" ca="1" si="42"/>
        <v>0</v>
      </c>
      <c r="CW29" s="144">
        <f t="shared" ca="1" si="43"/>
        <v>0</v>
      </c>
      <c r="CX29" s="144">
        <f t="shared" ca="1" si="44"/>
        <v>0</v>
      </c>
      <c r="CY29" s="144">
        <f t="shared" ca="1" si="45"/>
        <v>0</v>
      </c>
      <c r="CZ29" s="144">
        <f t="shared" ca="1" si="46"/>
        <v>0</v>
      </c>
      <c r="DA29" s="88">
        <f t="shared" ca="1" si="47"/>
        <v>0</v>
      </c>
      <c r="DB29" s="144">
        <f t="shared" ca="1" si="48"/>
        <v>0</v>
      </c>
      <c r="DC29" s="144">
        <f t="shared" ca="1" si="49"/>
        <v>0</v>
      </c>
      <c r="DD29" s="144">
        <f t="shared" ca="1" si="50"/>
        <v>0</v>
      </c>
      <c r="DE29" s="144">
        <f t="shared" ca="1" si="51"/>
        <v>0</v>
      </c>
      <c r="DF29" s="88">
        <f t="shared" ca="1" si="52"/>
        <v>0</v>
      </c>
      <c r="DG29" s="159">
        <f t="shared" ca="1" si="53"/>
        <v>0</v>
      </c>
      <c r="DH29" s="159">
        <f t="shared" ca="1" si="54"/>
        <v>0</v>
      </c>
      <c r="DI29" s="159">
        <f t="shared" ca="1" si="55"/>
        <v>0</v>
      </c>
      <c r="DJ29" s="159">
        <f t="shared" ca="1" si="56"/>
        <v>0</v>
      </c>
      <c r="DK29" s="88">
        <f t="shared" ca="1" si="57"/>
        <v>0</v>
      </c>
      <c r="DL29" s="2"/>
    </row>
    <row r="30" spans="1:116" ht="15" customHeight="1" x14ac:dyDescent="0.2">
      <c r="A30" s="22" t="str">
        <f t="shared" si="58"/>
        <v>186003765P</v>
      </c>
      <c r="B30" s="22" t="str">
        <f t="shared" si="59"/>
        <v>186003765C</v>
      </c>
      <c r="C30" s="164">
        <v>186003765</v>
      </c>
      <c r="D30" s="164" t="s">
        <v>393</v>
      </c>
      <c r="E30" s="65" t="s">
        <v>12</v>
      </c>
      <c r="F30" s="159" t="s">
        <v>164</v>
      </c>
      <c r="G30" s="65" t="s">
        <v>143</v>
      </c>
      <c r="H30" s="164" t="s">
        <v>24</v>
      </c>
      <c r="I30" s="200">
        <v>5549.89</v>
      </c>
      <c r="J30" s="65" t="s">
        <v>35</v>
      </c>
      <c r="K30" s="146"/>
      <c r="L30" s="144">
        <v>15</v>
      </c>
      <c r="M30" s="144">
        <v>20</v>
      </c>
      <c r="N30" s="144">
        <v>15</v>
      </c>
      <c r="O30" s="159">
        <v>10</v>
      </c>
      <c r="P30" s="86">
        <f t="shared" si="0"/>
        <v>60</v>
      </c>
      <c r="Q30" s="159">
        <v>21</v>
      </c>
      <c r="R30" s="159">
        <v>18</v>
      </c>
      <c r="S30" s="159">
        <v>15</v>
      </c>
      <c r="T30" s="159">
        <v>10</v>
      </c>
      <c r="U30" s="86">
        <f t="shared" si="60"/>
        <v>64</v>
      </c>
      <c r="V30" s="159">
        <v>10</v>
      </c>
      <c r="W30" s="159">
        <v>10</v>
      </c>
      <c r="X30" s="159">
        <v>10</v>
      </c>
      <c r="Y30" s="159">
        <v>10</v>
      </c>
      <c r="Z30" s="86">
        <f t="shared" si="61"/>
        <v>40</v>
      </c>
      <c r="AA30" s="159">
        <v>10</v>
      </c>
      <c r="AB30" s="159">
        <v>0</v>
      </c>
      <c r="AC30" s="159">
        <v>0</v>
      </c>
      <c r="AD30" s="159">
        <v>0</v>
      </c>
      <c r="AE30" s="86">
        <f t="shared" si="62"/>
        <v>10</v>
      </c>
      <c r="AF30" s="130"/>
      <c r="AG30" s="159">
        <f t="shared" ca="1" si="1"/>
        <v>15</v>
      </c>
      <c r="AH30" s="159">
        <f t="shared" ca="1" si="2"/>
        <v>20</v>
      </c>
      <c r="AI30" s="159">
        <f t="shared" ca="1" si="3"/>
        <v>15</v>
      </c>
      <c r="AJ30" s="159">
        <f t="shared" ca="1" si="4"/>
        <v>10</v>
      </c>
      <c r="AK30" s="86">
        <f t="shared" ca="1" si="5"/>
        <v>60</v>
      </c>
      <c r="AL30" s="159">
        <f t="shared" ca="1" si="6"/>
        <v>21</v>
      </c>
      <c r="AM30" s="159">
        <f t="shared" ca="1" si="7"/>
        <v>18</v>
      </c>
      <c r="AN30" s="159">
        <f t="shared" ca="1" si="8"/>
        <v>15</v>
      </c>
      <c r="AO30" s="159">
        <f t="shared" ca="1" si="9"/>
        <v>10</v>
      </c>
      <c r="AP30" s="127">
        <f t="shared" ca="1" si="10"/>
        <v>64</v>
      </c>
      <c r="AQ30" s="159">
        <f t="shared" ca="1" si="11"/>
        <v>10</v>
      </c>
      <c r="AR30" s="159">
        <f t="shared" ca="1" si="12"/>
        <v>8</v>
      </c>
      <c r="AS30" s="159">
        <f t="shared" ca="1" si="13"/>
        <v>8</v>
      </c>
      <c r="AT30" s="159">
        <f t="shared" ca="1" si="14"/>
        <v>10</v>
      </c>
      <c r="AU30" s="127">
        <f t="shared" ca="1" si="63"/>
        <v>36</v>
      </c>
      <c r="AV30" s="159">
        <f t="shared" ca="1" si="15"/>
        <v>12</v>
      </c>
      <c r="AW30" s="159">
        <f t="shared" ca="1" si="16"/>
        <v>14</v>
      </c>
      <c r="AX30" s="159">
        <f t="shared" ca="1" si="17"/>
        <v>0</v>
      </c>
      <c r="AY30" s="159">
        <f t="shared" ca="1" si="18"/>
        <v>0</v>
      </c>
      <c r="AZ30" s="127">
        <f t="shared" ca="1" si="64"/>
        <v>26</v>
      </c>
      <c r="BA30" s="72"/>
      <c r="BB30" s="159">
        <f t="shared" ca="1" si="71"/>
        <v>0</v>
      </c>
      <c r="BC30" s="159">
        <f t="shared" ca="1" si="20"/>
        <v>0</v>
      </c>
      <c r="BD30" s="159">
        <f t="shared" ca="1" si="21"/>
        <v>0</v>
      </c>
      <c r="BE30" s="159">
        <f t="shared" ca="1" si="22"/>
        <v>0</v>
      </c>
      <c r="BF30" s="86">
        <f t="shared" ca="1" si="23"/>
        <v>0</v>
      </c>
      <c r="BG30" s="159">
        <f t="shared" ca="1" si="24"/>
        <v>0</v>
      </c>
      <c r="BH30" s="159">
        <f t="shared" ca="1" si="25"/>
        <v>0</v>
      </c>
      <c r="BI30" s="159">
        <f t="shared" ca="1" si="26"/>
        <v>0</v>
      </c>
      <c r="BJ30" s="159">
        <f t="shared" ca="1" si="27"/>
        <v>0</v>
      </c>
      <c r="BK30" s="86">
        <f t="shared" ca="1" si="28"/>
        <v>0</v>
      </c>
      <c r="BL30" s="159">
        <f t="shared" ca="1" si="29"/>
        <v>0</v>
      </c>
      <c r="BM30" s="159">
        <f t="shared" ca="1" si="30"/>
        <v>-2</v>
      </c>
      <c r="BN30" s="159">
        <f t="shared" ca="1" si="31"/>
        <v>-2</v>
      </c>
      <c r="BO30" s="159">
        <f t="shared" ca="1" si="32"/>
        <v>0</v>
      </c>
      <c r="BP30" s="86">
        <f t="shared" ca="1" si="33"/>
        <v>-4</v>
      </c>
      <c r="BQ30" s="159">
        <f t="shared" ca="1" si="34"/>
        <v>2</v>
      </c>
      <c r="BR30" s="159">
        <f t="shared" ca="1" si="35"/>
        <v>14</v>
      </c>
      <c r="BS30" s="159">
        <f t="shared" ca="1" si="36"/>
        <v>0</v>
      </c>
      <c r="BT30" s="159">
        <f t="shared" ca="1" si="37"/>
        <v>0</v>
      </c>
      <c r="BU30" s="86">
        <f t="shared" ca="1" si="38"/>
        <v>16</v>
      </c>
      <c r="BV30" s="71"/>
      <c r="BW30" s="144">
        <v>15</v>
      </c>
      <c r="BX30" s="144">
        <v>20</v>
      </c>
      <c r="BY30" s="144">
        <v>15</v>
      </c>
      <c r="BZ30" s="159">
        <v>10</v>
      </c>
      <c r="CA30" s="86">
        <f t="shared" si="65"/>
        <v>60</v>
      </c>
      <c r="CB30" s="159">
        <v>21</v>
      </c>
      <c r="CC30" s="159">
        <v>18</v>
      </c>
      <c r="CD30" s="159">
        <v>15</v>
      </c>
      <c r="CE30" s="159">
        <v>10</v>
      </c>
      <c r="CF30" s="86">
        <f t="shared" si="66"/>
        <v>64</v>
      </c>
      <c r="CG30" s="159"/>
      <c r="CH30" s="159"/>
      <c r="CI30" s="159"/>
      <c r="CJ30" s="159"/>
      <c r="CK30" s="86">
        <f t="shared" si="67"/>
        <v>0</v>
      </c>
      <c r="CL30" s="159"/>
      <c r="CM30" s="159"/>
      <c r="CN30" s="159">
        <v>0</v>
      </c>
      <c r="CO30" s="159">
        <v>0</v>
      </c>
      <c r="CP30" s="86">
        <f t="shared" si="68"/>
        <v>0</v>
      </c>
      <c r="CQ30" s="70"/>
      <c r="CR30" s="144">
        <f t="shared" ca="1" si="69"/>
        <v>0</v>
      </c>
      <c r="CS30" s="144">
        <f t="shared" ca="1" si="39"/>
        <v>0</v>
      </c>
      <c r="CT30" s="144">
        <f t="shared" ca="1" si="40"/>
        <v>0</v>
      </c>
      <c r="CU30" s="144">
        <f t="shared" ca="1" si="41"/>
        <v>0</v>
      </c>
      <c r="CV30" s="86">
        <f t="shared" ca="1" si="42"/>
        <v>0</v>
      </c>
      <c r="CW30" s="144">
        <f t="shared" ca="1" si="43"/>
        <v>0</v>
      </c>
      <c r="CX30" s="144">
        <f t="shared" ca="1" si="44"/>
        <v>0</v>
      </c>
      <c r="CY30" s="144">
        <f t="shared" ca="1" si="45"/>
        <v>0</v>
      </c>
      <c r="CZ30" s="144">
        <f t="shared" ca="1" si="46"/>
        <v>0</v>
      </c>
      <c r="DA30" s="88">
        <f t="shared" ca="1" si="47"/>
        <v>0</v>
      </c>
      <c r="DB30" s="144">
        <f t="shared" ca="1" si="48"/>
        <v>-10</v>
      </c>
      <c r="DC30" s="144">
        <f t="shared" ca="1" si="49"/>
        <v>-8</v>
      </c>
      <c r="DD30" s="144">
        <f t="shared" ca="1" si="50"/>
        <v>-8</v>
      </c>
      <c r="DE30" s="144">
        <f t="shared" ca="1" si="51"/>
        <v>-10</v>
      </c>
      <c r="DF30" s="88">
        <f t="shared" ca="1" si="52"/>
        <v>-36</v>
      </c>
      <c r="DG30" s="159">
        <f t="shared" ca="1" si="53"/>
        <v>-12</v>
      </c>
      <c r="DH30" s="159">
        <f t="shared" ca="1" si="54"/>
        <v>-14</v>
      </c>
      <c r="DI30" s="159">
        <f t="shared" ca="1" si="55"/>
        <v>0</v>
      </c>
      <c r="DJ30" s="159">
        <f t="shared" ca="1" si="56"/>
        <v>0</v>
      </c>
      <c r="DK30" s="88">
        <f t="shared" ca="1" si="57"/>
        <v>-26</v>
      </c>
      <c r="DL30" s="144"/>
    </row>
    <row r="31" spans="1:116" ht="15" customHeight="1" x14ac:dyDescent="0.2">
      <c r="A31" s="22" t="str">
        <f t="shared" si="58"/>
        <v>186004462P</v>
      </c>
      <c r="B31" s="22" t="str">
        <f t="shared" si="59"/>
        <v>186004462C</v>
      </c>
      <c r="C31" s="164">
        <v>186004462</v>
      </c>
      <c r="D31" s="164" t="s">
        <v>62</v>
      </c>
      <c r="E31" s="65" t="s">
        <v>21</v>
      </c>
      <c r="F31" s="159" t="s">
        <v>164</v>
      </c>
      <c r="G31" s="65" t="s">
        <v>144</v>
      </c>
      <c r="H31" s="164" t="s">
        <v>23</v>
      </c>
      <c r="I31" s="200">
        <v>2439.4</v>
      </c>
      <c r="J31" s="65" t="s">
        <v>508</v>
      </c>
      <c r="K31" s="145"/>
      <c r="L31" s="144">
        <v>60</v>
      </c>
      <c r="M31" s="144">
        <v>65</v>
      </c>
      <c r="N31" s="144">
        <v>70</v>
      </c>
      <c r="O31" s="144">
        <v>102</v>
      </c>
      <c r="P31" s="86">
        <f t="shared" si="0"/>
        <v>297</v>
      </c>
      <c r="Q31" s="159">
        <v>50</v>
      </c>
      <c r="R31" s="159">
        <v>71</v>
      </c>
      <c r="S31" s="159">
        <v>50</v>
      </c>
      <c r="T31" s="159">
        <v>50</v>
      </c>
      <c r="U31" s="86">
        <f t="shared" si="60"/>
        <v>221</v>
      </c>
      <c r="V31" s="159">
        <v>45</v>
      </c>
      <c r="W31" s="159">
        <v>50</v>
      </c>
      <c r="X31" s="159">
        <v>50</v>
      </c>
      <c r="Y31" s="159">
        <v>55</v>
      </c>
      <c r="Z31" s="86">
        <f t="shared" si="61"/>
        <v>200</v>
      </c>
      <c r="AA31" s="159">
        <v>55</v>
      </c>
      <c r="AB31" s="159">
        <v>0</v>
      </c>
      <c r="AC31" s="159">
        <v>0</v>
      </c>
      <c r="AD31" s="159">
        <v>0</v>
      </c>
      <c r="AE31" s="86">
        <f t="shared" si="62"/>
        <v>55</v>
      </c>
      <c r="AF31" s="130"/>
      <c r="AG31" s="159">
        <f t="shared" ca="1" si="1"/>
        <v>60</v>
      </c>
      <c r="AH31" s="159">
        <f t="shared" ca="1" si="2"/>
        <v>65</v>
      </c>
      <c r="AI31" s="159">
        <f t="shared" ca="1" si="3"/>
        <v>70</v>
      </c>
      <c r="AJ31" s="159">
        <f t="shared" ca="1" si="4"/>
        <v>102</v>
      </c>
      <c r="AK31" s="86">
        <f t="shared" ca="1" si="5"/>
        <v>297</v>
      </c>
      <c r="AL31" s="159">
        <f t="shared" ca="1" si="6"/>
        <v>50</v>
      </c>
      <c r="AM31" s="159">
        <f t="shared" ca="1" si="7"/>
        <v>71</v>
      </c>
      <c r="AN31" s="159">
        <f t="shared" ca="1" si="8"/>
        <v>50</v>
      </c>
      <c r="AO31" s="159">
        <f t="shared" ca="1" si="9"/>
        <v>50</v>
      </c>
      <c r="AP31" s="127">
        <f t="shared" ca="1" si="10"/>
        <v>221</v>
      </c>
      <c r="AQ31" s="159">
        <f t="shared" ca="1" si="11"/>
        <v>65</v>
      </c>
      <c r="AR31" s="159">
        <f t="shared" ca="1" si="12"/>
        <v>55</v>
      </c>
      <c r="AS31" s="159">
        <f t="shared" ca="1" si="13"/>
        <v>50</v>
      </c>
      <c r="AT31" s="159">
        <f t="shared" ca="1" si="14"/>
        <v>55</v>
      </c>
      <c r="AU31" s="127">
        <f t="shared" ca="1" si="63"/>
        <v>225</v>
      </c>
      <c r="AV31" s="159">
        <f t="shared" ca="1" si="15"/>
        <v>55</v>
      </c>
      <c r="AW31" s="159">
        <f t="shared" ca="1" si="16"/>
        <v>62</v>
      </c>
      <c r="AX31" s="159">
        <f t="shared" ca="1" si="17"/>
        <v>0</v>
      </c>
      <c r="AY31" s="159">
        <f t="shared" ca="1" si="18"/>
        <v>0</v>
      </c>
      <c r="AZ31" s="127">
        <f t="shared" ca="1" si="64"/>
        <v>117</v>
      </c>
      <c r="BA31" s="72"/>
      <c r="BB31" s="159">
        <f t="shared" ca="1" si="71"/>
        <v>0</v>
      </c>
      <c r="BC31" s="159">
        <f t="shared" ca="1" si="20"/>
        <v>0</v>
      </c>
      <c r="BD31" s="159">
        <f t="shared" ca="1" si="21"/>
        <v>0</v>
      </c>
      <c r="BE31" s="159">
        <f t="shared" ca="1" si="22"/>
        <v>0</v>
      </c>
      <c r="BF31" s="86">
        <f t="shared" ca="1" si="23"/>
        <v>0</v>
      </c>
      <c r="BG31" s="159">
        <f t="shared" ca="1" si="24"/>
        <v>0</v>
      </c>
      <c r="BH31" s="159">
        <f t="shared" ca="1" si="25"/>
        <v>0</v>
      </c>
      <c r="BI31" s="159">
        <f t="shared" ca="1" si="26"/>
        <v>0</v>
      </c>
      <c r="BJ31" s="159">
        <f t="shared" ca="1" si="27"/>
        <v>0</v>
      </c>
      <c r="BK31" s="86">
        <f t="shared" ca="1" si="28"/>
        <v>0</v>
      </c>
      <c r="BL31" s="159">
        <f t="shared" ca="1" si="29"/>
        <v>20</v>
      </c>
      <c r="BM31" s="159">
        <f t="shared" ca="1" si="30"/>
        <v>5</v>
      </c>
      <c r="BN31" s="159">
        <f t="shared" ca="1" si="31"/>
        <v>0</v>
      </c>
      <c r="BO31" s="159">
        <f t="shared" ca="1" si="32"/>
        <v>0</v>
      </c>
      <c r="BP31" s="86">
        <f t="shared" ca="1" si="33"/>
        <v>25</v>
      </c>
      <c r="BQ31" s="159">
        <f t="shared" ca="1" si="34"/>
        <v>0</v>
      </c>
      <c r="BR31" s="159">
        <f t="shared" ca="1" si="35"/>
        <v>62</v>
      </c>
      <c r="BS31" s="159">
        <f t="shared" ca="1" si="36"/>
        <v>0</v>
      </c>
      <c r="BT31" s="159">
        <f t="shared" ca="1" si="37"/>
        <v>0</v>
      </c>
      <c r="BU31" s="86">
        <f t="shared" ca="1" si="38"/>
        <v>62</v>
      </c>
      <c r="BV31" s="71"/>
      <c r="BW31" s="144">
        <v>60</v>
      </c>
      <c r="BX31" s="144">
        <v>65</v>
      </c>
      <c r="BY31" s="144">
        <v>70</v>
      </c>
      <c r="BZ31" s="144">
        <v>102</v>
      </c>
      <c r="CA31" s="86">
        <f t="shared" si="65"/>
        <v>297</v>
      </c>
      <c r="CB31" s="159">
        <v>50</v>
      </c>
      <c r="CC31" s="159">
        <v>71</v>
      </c>
      <c r="CD31" s="159">
        <v>50</v>
      </c>
      <c r="CE31" s="159">
        <v>50</v>
      </c>
      <c r="CF31" s="86">
        <f t="shared" si="66"/>
        <v>221</v>
      </c>
      <c r="CG31" s="159"/>
      <c r="CH31" s="159"/>
      <c r="CI31" s="159"/>
      <c r="CJ31" s="159"/>
      <c r="CK31" s="86">
        <f t="shared" si="67"/>
        <v>0</v>
      </c>
      <c r="CL31" s="159"/>
      <c r="CM31" s="159"/>
      <c r="CN31" s="159">
        <v>0</v>
      </c>
      <c r="CO31" s="159">
        <v>0</v>
      </c>
      <c r="CP31" s="86">
        <f t="shared" si="68"/>
        <v>0</v>
      </c>
      <c r="CQ31" s="70"/>
      <c r="CR31" s="144">
        <f t="shared" ca="1" si="69"/>
        <v>0</v>
      </c>
      <c r="CS31" s="144">
        <f t="shared" ca="1" si="39"/>
        <v>0</v>
      </c>
      <c r="CT31" s="144">
        <f t="shared" ca="1" si="40"/>
        <v>0</v>
      </c>
      <c r="CU31" s="144">
        <f t="shared" ca="1" si="41"/>
        <v>0</v>
      </c>
      <c r="CV31" s="86">
        <f t="shared" ca="1" si="42"/>
        <v>0</v>
      </c>
      <c r="CW31" s="144">
        <f t="shared" ca="1" si="43"/>
        <v>0</v>
      </c>
      <c r="CX31" s="144">
        <f t="shared" ca="1" si="44"/>
        <v>0</v>
      </c>
      <c r="CY31" s="144">
        <f t="shared" ca="1" si="45"/>
        <v>0</v>
      </c>
      <c r="CZ31" s="144">
        <f t="shared" ca="1" si="46"/>
        <v>0</v>
      </c>
      <c r="DA31" s="88">
        <f t="shared" ca="1" si="47"/>
        <v>0</v>
      </c>
      <c r="DB31" s="144">
        <f t="shared" ca="1" si="48"/>
        <v>-65</v>
      </c>
      <c r="DC31" s="144">
        <f t="shared" ca="1" si="49"/>
        <v>-55</v>
      </c>
      <c r="DD31" s="144">
        <f t="shared" ca="1" si="50"/>
        <v>-50</v>
      </c>
      <c r="DE31" s="144">
        <f t="shared" ca="1" si="51"/>
        <v>-55</v>
      </c>
      <c r="DF31" s="88">
        <f t="shared" ca="1" si="52"/>
        <v>-225</v>
      </c>
      <c r="DG31" s="159">
        <f t="shared" ca="1" si="53"/>
        <v>-55</v>
      </c>
      <c r="DH31" s="159">
        <f t="shared" ca="1" si="54"/>
        <v>-62</v>
      </c>
      <c r="DI31" s="159">
        <f t="shared" ca="1" si="55"/>
        <v>0</v>
      </c>
      <c r="DJ31" s="159">
        <f t="shared" ca="1" si="56"/>
        <v>0</v>
      </c>
      <c r="DK31" s="88">
        <f t="shared" ca="1" si="57"/>
        <v>-117</v>
      </c>
      <c r="DL31" s="159"/>
    </row>
    <row r="32" spans="1:116" ht="15" customHeight="1" x14ac:dyDescent="0.2">
      <c r="A32" s="22" t="str">
        <f t="shared" si="58"/>
        <v>186004463P</v>
      </c>
      <c r="B32" s="22" t="str">
        <f t="shared" si="59"/>
        <v>186004463C</v>
      </c>
      <c r="C32" s="164">
        <v>186004463</v>
      </c>
      <c r="D32" s="164" t="s">
        <v>394</v>
      </c>
      <c r="E32" s="65" t="s">
        <v>21</v>
      </c>
      <c r="F32" s="159" t="s">
        <v>164</v>
      </c>
      <c r="G32" s="65" t="s">
        <v>144</v>
      </c>
      <c r="H32" s="164" t="s">
        <v>23</v>
      </c>
      <c r="I32" s="200">
        <v>2726.7</v>
      </c>
      <c r="J32" s="65" t="s">
        <v>508</v>
      </c>
      <c r="K32" s="145"/>
      <c r="L32" s="144">
        <v>12</v>
      </c>
      <c r="M32" s="144">
        <v>2</v>
      </c>
      <c r="N32" s="144">
        <v>8</v>
      </c>
      <c r="O32" s="144">
        <v>20</v>
      </c>
      <c r="P32" s="86">
        <f t="shared" si="0"/>
        <v>42</v>
      </c>
      <c r="Q32" s="159">
        <v>15</v>
      </c>
      <c r="R32" s="159">
        <v>18</v>
      </c>
      <c r="S32" s="159">
        <v>8</v>
      </c>
      <c r="T32" s="159">
        <v>8</v>
      </c>
      <c r="U32" s="86">
        <f t="shared" si="60"/>
        <v>49</v>
      </c>
      <c r="V32" s="159">
        <v>10</v>
      </c>
      <c r="W32" s="159">
        <v>8</v>
      </c>
      <c r="X32" s="159">
        <v>8</v>
      </c>
      <c r="Y32" s="159">
        <v>10</v>
      </c>
      <c r="Z32" s="86">
        <f t="shared" si="61"/>
        <v>36</v>
      </c>
      <c r="AA32" s="159">
        <v>8</v>
      </c>
      <c r="AB32" s="159">
        <v>0</v>
      </c>
      <c r="AC32" s="159">
        <v>0</v>
      </c>
      <c r="AD32" s="159">
        <v>0</v>
      </c>
      <c r="AE32" s="86">
        <f t="shared" si="62"/>
        <v>8</v>
      </c>
      <c r="AF32" s="130"/>
      <c r="AG32" s="159">
        <f t="shared" ca="1" si="1"/>
        <v>12</v>
      </c>
      <c r="AH32" s="159">
        <f t="shared" ca="1" si="2"/>
        <v>2</v>
      </c>
      <c r="AI32" s="159">
        <f t="shared" ca="1" si="3"/>
        <v>8</v>
      </c>
      <c r="AJ32" s="159">
        <f t="shared" ca="1" si="4"/>
        <v>20</v>
      </c>
      <c r="AK32" s="86">
        <f t="shared" ca="1" si="5"/>
        <v>42</v>
      </c>
      <c r="AL32" s="159">
        <f t="shared" ca="1" si="6"/>
        <v>15</v>
      </c>
      <c r="AM32" s="159">
        <f t="shared" ca="1" si="7"/>
        <v>18</v>
      </c>
      <c r="AN32" s="159">
        <f t="shared" ca="1" si="8"/>
        <v>8</v>
      </c>
      <c r="AO32" s="159">
        <f t="shared" ca="1" si="9"/>
        <v>8</v>
      </c>
      <c r="AP32" s="127">
        <f t="shared" ca="1" si="10"/>
        <v>49</v>
      </c>
      <c r="AQ32" s="159">
        <f t="shared" ca="1" si="11"/>
        <v>10</v>
      </c>
      <c r="AR32" s="159">
        <f t="shared" ca="1" si="12"/>
        <v>8</v>
      </c>
      <c r="AS32" s="159">
        <f t="shared" ca="1" si="13"/>
        <v>10</v>
      </c>
      <c r="AT32" s="159">
        <f t="shared" ca="1" si="14"/>
        <v>15</v>
      </c>
      <c r="AU32" s="127">
        <f t="shared" ca="1" si="63"/>
        <v>43</v>
      </c>
      <c r="AV32" s="159">
        <f t="shared" ca="1" si="15"/>
        <v>12</v>
      </c>
      <c r="AW32" s="159">
        <f t="shared" ca="1" si="16"/>
        <v>15</v>
      </c>
      <c r="AX32" s="159">
        <f t="shared" ca="1" si="17"/>
        <v>0</v>
      </c>
      <c r="AY32" s="159">
        <f t="shared" ca="1" si="18"/>
        <v>0</v>
      </c>
      <c r="AZ32" s="127">
        <f t="shared" ca="1" si="64"/>
        <v>27</v>
      </c>
      <c r="BA32" s="72"/>
      <c r="BB32" s="159">
        <f t="shared" ca="1" si="71"/>
        <v>0</v>
      </c>
      <c r="BC32" s="159">
        <f t="shared" ca="1" si="20"/>
        <v>0</v>
      </c>
      <c r="BD32" s="159">
        <f t="shared" ca="1" si="21"/>
        <v>0</v>
      </c>
      <c r="BE32" s="159">
        <f t="shared" ca="1" si="22"/>
        <v>0</v>
      </c>
      <c r="BF32" s="86">
        <f t="shared" ca="1" si="23"/>
        <v>0</v>
      </c>
      <c r="BG32" s="159">
        <f t="shared" ca="1" si="24"/>
        <v>0</v>
      </c>
      <c r="BH32" s="159">
        <f t="shared" ca="1" si="25"/>
        <v>0</v>
      </c>
      <c r="BI32" s="159">
        <f t="shared" ca="1" si="26"/>
        <v>0</v>
      </c>
      <c r="BJ32" s="159">
        <f t="shared" ca="1" si="27"/>
        <v>0</v>
      </c>
      <c r="BK32" s="86">
        <f t="shared" ca="1" si="28"/>
        <v>0</v>
      </c>
      <c r="BL32" s="159">
        <f t="shared" ca="1" si="29"/>
        <v>0</v>
      </c>
      <c r="BM32" s="159">
        <f t="shared" ca="1" si="30"/>
        <v>0</v>
      </c>
      <c r="BN32" s="159">
        <f t="shared" ca="1" si="31"/>
        <v>2</v>
      </c>
      <c r="BO32" s="159">
        <f t="shared" ca="1" si="32"/>
        <v>5</v>
      </c>
      <c r="BP32" s="86">
        <f t="shared" ca="1" si="33"/>
        <v>7</v>
      </c>
      <c r="BQ32" s="159">
        <f t="shared" ca="1" si="34"/>
        <v>4</v>
      </c>
      <c r="BR32" s="159">
        <f t="shared" ca="1" si="35"/>
        <v>15</v>
      </c>
      <c r="BS32" s="159">
        <f t="shared" ca="1" si="36"/>
        <v>0</v>
      </c>
      <c r="BT32" s="159">
        <f t="shared" ca="1" si="37"/>
        <v>0</v>
      </c>
      <c r="BU32" s="86">
        <f t="shared" ca="1" si="38"/>
        <v>19</v>
      </c>
      <c r="BV32" s="71"/>
      <c r="BW32" s="144">
        <v>12</v>
      </c>
      <c r="BX32" s="144">
        <v>2</v>
      </c>
      <c r="BY32" s="144">
        <v>8</v>
      </c>
      <c r="BZ32" s="144">
        <v>20</v>
      </c>
      <c r="CA32" s="86">
        <f t="shared" si="65"/>
        <v>42</v>
      </c>
      <c r="CB32" s="159">
        <v>15</v>
      </c>
      <c r="CC32" s="159">
        <v>18</v>
      </c>
      <c r="CD32" s="159">
        <v>8</v>
      </c>
      <c r="CE32" s="159">
        <v>8</v>
      </c>
      <c r="CF32" s="86">
        <f t="shared" si="66"/>
        <v>49</v>
      </c>
      <c r="CG32" s="159"/>
      <c r="CH32" s="159"/>
      <c r="CI32" s="159"/>
      <c r="CJ32" s="159"/>
      <c r="CK32" s="86">
        <f t="shared" si="67"/>
        <v>0</v>
      </c>
      <c r="CL32" s="159"/>
      <c r="CM32" s="159"/>
      <c r="CN32" s="159">
        <v>0</v>
      </c>
      <c r="CO32" s="159">
        <v>0</v>
      </c>
      <c r="CP32" s="86">
        <f t="shared" si="68"/>
        <v>0</v>
      </c>
      <c r="CQ32" s="70"/>
      <c r="CR32" s="144">
        <f t="shared" ca="1" si="69"/>
        <v>0</v>
      </c>
      <c r="CS32" s="144">
        <f t="shared" ca="1" si="39"/>
        <v>0</v>
      </c>
      <c r="CT32" s="144">
        <f t="shared" ca="1" si="40"/>
        <v>0</v>
      </c>
      <c r="CU32" s="144">
        <f t="shared" ca="1" si="41"/>
        <v>0</v>
      </c>
      <c r="CV32" s="86">
        <f t="shared" ca="1" si="42"/>
        <v>0</v>
      </c>
      <c r="CW32" s="144">
        <f t="shared" ca="1" si="43"/>
        <v>0</v>
      </c>
      <c r="CX32" s="144">
        <f t="shared" ca="1" si="44"/>
        <v>0</v>
      </c>
      <c r="CY32" s="144">
        <f t="shared" ca="1" si="45"/>
        <v>0</v>
      </c>
      <c r="CZ32" s="144">
        <f t="shared" ca="1" si="46"/>
        <v>0</v>
      </c>
      <c r="DA32" s="88">
        <f t="shared" ca="1" si="47"/>
        <v>0</v>
      </c>
      <c r="DB32" s="144">
        <f t="shared" ca="1" si="48"/>
        <v>-10</v>
      </c>
      <c r="DC32" s="144">
        <f t="shared" ca="1" si="49"/>
        <v>-8</v>
      </c>
      <c r="DD32" s="144">
        <f t="shared" ca="1" si="50"/>
        <v>-10</v>
      </c>
      <c r="DE32" s="144">
        <f t="shared" ca="1" si="51"/>
        <v>-15</v>
      </c>
      <c r="DF32" s="88">
        <f t="shared" ca="1" si="52"/>
        <v>-43</v>
      </c>
      <c r="DG32" s="159">
        <f t="shared" ca="1" si="53"/>
        <v>-12</v>
      </c>
      <c r="DH32" s="159">
        <f t="shared" ca="1" si="54"/>
        <v>-15</v>
      </c>
      <c r="DI32" s="159">
        <f t="shared" ca="1" si="55"/>
        <v>0</v>
      </c>
      <c r="DJ32" s="159">
        <f t="shared" ca="1" si="56"/>
        <v>0</v>
      </c>
      <c r="DK32" s="88">
        <f t="shared" ca="1" si="57"/>
        <v>-27</v>
      </c>
      <c r="DL32" s="159"/>
    </row>
    <row r="33" spans="1:116" ht="15" customHeight="1" x14ac:dyDescent="0.2">
      <c r="A33" s="22" t="str">
        <f t="shared" si="58"/>
        <v>186004556P</v>
      </c>
      <c r="B33" s="22" t="str">
        <f t="shared" si="59"/>
        <v>186004556C</v>
      </c>
      <c r="C33" s="164">
        <v>186004556</v>
      </c>
      <c r="D33" s="164" t="s">
        <v>395</v>
      </c>
      <c r="E33" s="65" t="s">
        <v>12</v>
      </c>
      <c r="F33" s="159" t="s">
        <v>164</v>
      </c>
      <c r="G33" s="65" t="s">
        <v>143</v>
      </c>
      <c r="H33" s="164" t="s">
        <v>22</v>
      </c>
      <c r="I33" s="200">
        <v>8194.16</v>
      </c>
      <c r="J33" s="65" t="s">
        <v>35</v>
      </c>
      <c r="K33" s="145"/>
      <c r="L33" s="144">
        <v>7</v>
      </c>
      <c r="M33" s="144">
        <v>22</v>
      </c>
      <c r="N33" s="144">
        <v>30</v>
      </c>
      <c r="O33" s="159">
        <v>30</v>
      </c>
      <c r="P33" s="86">
        <f t="shared" si="0"/>
        <v>89</v>
      </c>
      <c r="Q33" s="159">
        <v>30</v>
      </c>
      <c r="R33" s="159">
        <v>25</v>
      </c>
      <c r="S33" s="159">
        <v>30</v>
      </c>
      <c r="T33" s="159">
        <v>24</v>
      </c>
      <c r="U33" s="86">
        <f t="shared" si="60"/>
        <v>109</v>
      </c>
      <c r="V33" s="159">
        <v>30</v>
      </c>
      <c r="W33" s="159">
        <v>30</v>
      </c>
      <c r="X33" s="159">
        <v>30</v>
      </c>
      <c r="Y33" s="159">
        <v>30</v>
      </c>
      <c r="Z33" s="86">
        <f t="shared" si="61"/>
        <v>120</v>
      </c>
      <c r="AA33" s="159">
        <v>30</v>
      </c>
      <c r="AB33" s="159">
        <v>0</v>
      </c>
      <c r="AC33" s="159">
        <v>0</v>
      </c>
      <c r="AD33" s="159">
        <v>0</v>
      </c>
      <c r="AE33" s="86">
        <f t="shared" si="62"/>
        <v>30</v>
      </c>
      <c r="AF33" s="130"/>
      <c r="AG33" s="159">
        <f t="shared" ca="1" si="1"/>
        <v>7</v>
      </c>
      <c r="AH33" s="159">
        <f t="shared" ca="1" si="2"/>
        <v>22</v>
      </c>
      <c r="AI33" s="159">
        <f t="shared" ca="1" si="3"/>
        <v>30</v>
      </c>
      <c r="AJ33" s="159">
        <f t="shared" ca="1" si="4"/>
        <v>30</v>
      </c>
      <c r="AK33" s="86">
        <f t="shared" ca="1" si="5"/>
        <v>89</v>
      </c>
      <c r="AL33" s="159">
        <f t="shared" ca="1" si="6"/>
        <v>30</v>
      </c>
      <c r="AM33" s="159">
        <f t="shared" ca="1" si="7"/>
        <v>25</v>
      </c>
      <c r="AN33" s="159">
        <f t="shared" ca="1" si="8"/>
        <v>30</v>
      </c>
      <c r="AO33" s="159">
        <f t="shared" ca="1" si="9"/>
        <v>24</v>
      </c>
      <c r="AP33" s="127">
        <f t="shared" ca="1" si="10"/>
        <v>109</v>
      </c>
      <c r="AQ33" s="159">
        <f t="shared" ca="1" si="11"/>
        <v>24</v>
      </c>
      <c r="AR33" s="159">
        <f t="shared" ca="1" si="12"/>
        <v>29</v>
      </c>
      <c r="AS33" s="159">
        <f t="shared" ca="1" si="13"/>
        <v>24</v>
      </c>
      <c r="AT33" s="159">
        <f t="shared" ca="1" si="14"/>
        <v>26</v>
      </c>
      <c r="AU33" s="127">
        <f t="shared" ca="1" si="63"/>
        <v>103</v>
      </c>
      <c r="AV33" s="159">
        <f t="shared" ca="1" si="15"/>
        <v>10</v>
      </c>
      <c r="AW33" s="159">
        <f t="shared" ca="1" si="16"/>
        <v>20</v>
      </c>
      <c r="AX33" s="159">
        <f t="shared" ca="1" si="17"/>
        <v>0</v>
      </c>
      <c r="AY33" s="159">
        <f t="shared" ca="1" si="18"/>
        <v>0</v>
      </c>
      <c r="AZ33" s="127">
        <f t="shared" ca="1" si="64"/>
        <v>30</v>
      </c>
      <c r="BA33" s="72"/>
      <c r="BB33" s="159">
        <f t="shared" ca="1" si="71"/>
        <v>0</v>
      </c>
      <c r="BC33" s="159">
        <f t="shared" ca="1" si="20"/>
        <v>0</v>
      </c>
      <c r="BD33" s="159">
        <f t="shared" ca="1" si="21"/>
        <v>0</v>
      </c>
      <c r="BE33" s="159">
        <f t="shared" ca="1" si="22"/>
        <v>0</v>
      </c>
      <c r="BF33" s="86">
        <f t="shared" ca="1" si="23"/>
        <v>0</v>
      </c>
      <c r="BG33" s="159">
        <f t="shared" ca="1" si="24"/>
        <v>0</v>
      </c>
      <c r="BH33" s="159">
        <f t="shared" ca="1" si="25"/>
        <v>0</v>
      </c>
      <c r="BI33" s="159">
        <f t="shared" ca="1" si="26"/>
        <v>0</v>
      </c>
      <c r="BJ33" s="159">
        <f t="shared" ca="1" si="27"/>
        <v>0</v>
      </c>
      <c r="BK33" s="86">
        <f t="shared" ca="1" si="28"/>
        <v>0</v>
      </c>
      <c r="BL33" s="159">
        <f t="shared" ca="1" si="29"/>
        <v>-6</v>
      </c>
      <c r="BM33" s="159">
        <f t="shared" ca="1" si="30"/>
        <v>-1</v>
      </c>
      <c r="BN33" s="159">
        <f t="shared" ca="1" si="31"/>
        <v>-6</v>
      </c>
      <c r="BO33" s="159">
        <f t="shared" ca="1" si="32"/>
        <v>-4</v>
      </c>
      <c r="BP33" s="86">
        <f t="shared" ca="1" si="33"/>
        <v>-17</v>
      </c>
      <c r="BQ33" s="159">
        <f t="shared" ca="1" si="34"/>
        <v>-20</v>
      </c>
      <c r="BR33" s="159">
        <f t="shared" ca="1" si="35"/>
        <v>20</v>
      </c>
      <c r="BS33" s="159">
        <f t="shared" ca="1" si="36"/>
        <v>0</v>
      </c>
      <c r="BT33" s="159">
        <f t="shared" ca="1" si="37"/>
        <v>0</v>
      </c>
      <c r="BU33" s="86">
        <f t="shared" ca="1" si="38"/>
        <v>0</v>
      </c>
      <c r="BV33" s="71"/>
      <c r="BW33" s="144">
        <v>7</v>
      </c>
      <c r="BX33" s="144">
        <v>22</v>
      </c>
      <c r="BY33" s="144">
        <v>30</v>
      </c>
      <c r="BZ33" s="159">
        <v>30</v>
      </c>
      <c r="CA33" s="86">
        <f t="shared" si="65"/>
        <v>89</v>
      </c>
      <c r="CB33" s="159">
        <v>30</v>
      </c>
      <c r="CC33" s="159">
        <v>25</v>
      </c>
      <c r="CD33" s="159">
        <v>30</v>
      </c>
      <c r="CE33" s="159">
        <v>24</v>
      </c>
      <c r="CF33" s="86">
        <f t="shared" si="66"/>
        <v>109</v>
      </c>
      <c r="CG33" s="159"/>
      <c r="CH33" s="159"/>
      <c r="CI33" s="159"/>
      <c r="CJ33" s="159"/>
      <c r="CK33" s="86">
        <f t="shared" si="67"/>
        <v>0</v>
      </c>
      <c r="CL33" s="159"/>
      <c r="CM33" s="159"/>
      <c r="CN33" s="159">
        <v>0</v>
      </c>
      <c r="CO33" s="159">
        <v>0</v>
      </c>
      <c r="CP33" s="86">
        <f t="shared" si="68"/>
        <v>0</v>
      </c>
      <c r="CQ33" s="70"/>
      <c r="CR33" s="144">
        <f t="shared" ca="1" si="69"/>
        <v>0</v>
      </c>
      <c r="CS33" s="144">
        <f t="shared" ca="1" si="39"/>
        <v>0</v>
      </c>
      <c r="CT33" s="144">
        <f t="shared" ca="1" si="40"/>
        <v>0</v>
      </c>
      <c r="CU33" s="144">
        <f t="shared" ca="1" si="41"/>
        <v>0</v>
      </c>
      <c r="CV33" s="86">
        <f t="shared" ca="1" si="42"/>
        <v>0</v>
      </c>
      <c r="CW33" s="144">
        <f t="shared" ca="1" si="43"/>
        <v>0</v>
      </c>
      <c r="CX33" s="144">
        <f t="shared" ca="1" si="44"/>
        <v>0</v>
      </c>
      <c r="CY33" s="144">
        <f t="shared" ca="1" si="45"/>
        <v>0</v>
      </c>
      <c r="CZ33" s="144">
        <f t="shared" ca="1" si="46"/>
        <v>0</v>
      </c>
      <c r="DA33" s="88">
        <f t="shared" ca="1" si="47"/>
        <v>0</v>
      </c>
      <c r="DB33" s="144">
        <f t="shared" ca="1" si="48"/>
        <v>-24</v>
      </c>
      <c r="DC33" s="144">
        <f t="shared" ca="1" si="49"/>
        <v>-29</v>
      </c>
      <c r="DD33" s="144">
        <f t="shared" ca="1" si="50"/>
        <v>-24</v>
      </c>
      <c r="DE33" s="144">
        <f t="shared" ca="1" si="51"/>
        <v>-26</v>
      </c>
      <c r="DF33" s="88">
        <f t="shared" ca="1" si="52"/>
        <v>-103</v>
      </c>
      <c r="DG33" s="159">
        <f t="shared" ca="1" si="53"/>
        <v>-10</v>
      </c>
      <c r="DH33" s="159">
        <f t="shared" ca="1" si="54"/>
        <v>-20</v>
      </c>
      <c r="DI33" s="159">
        <f t="shared" ca="1" si="55"/>
        <v>0</v>
      </c>
      <c r="DJ33" s="159">
        <f t="shared" ca="1" si="56"/>
        <v>0</v>
      </c>
      <c r="DK33" s="88">
        <f t="shared" ca="1" si="57"/>
        <v>-30</v>
      </c>
      <c r="DL33" s="144"/>
    </row>
    <row r="34" spans="1:116" ht="15" customHeight="1" x14ac:dyDescent="0.2">
      <c r="A34" s="22" t="str">
        <f t="shared" si="58"/>
        <v>186004557P</v>
      </c>
      <c r="B34" s="22" t="str">
        <f t="shared" si="59"/>
        <v>186004557C</v>
      </c>
      <c r="C34" s="164">
        <v>186004557</v>
      </c>
      <c r="D34" s="164" t="s">
        <v>396</v>
      </c>
      <c r="E34" s="65" t="s">
        <v>12</v>
      </c>
      <c r="F34" s="159" t="s">
        <v>164</v>
      </c>
      <c r="G34" s="65" t="s">
        <v>143</v>
      </c>
      <c r="H34" s="164" t="s">
        <v>22</v>
      </c>
      <c r="I34" s="200">
        <v>8806.19</v>
      </c>
      <c r="J34" s="65" t="s">
        <v>35</v>
      </c>
      <c r="K34" s="145"/>
      <c r="L34" s="144">
        <v>15</v>
      </c>
      <c r="M34" s="144">
        <v>15</v>
      </c>
      <c r="N34" s="144">
        <v>15</v>
      </c>
      <c r="O34" s="159">
        <v>14</v>
      </c>
      <c r="P34" s="86">
        <f t="shared" si="0"/>
        <v>59</v>
      </c>
      <c r="Q34" s="144">
        <v>16</v>
      </c>
      <c r="R34" s="159">
        <v>16</v>
      </c>
      <c r="S34" s="159">
        <v>16</v>
      </c>
      <c r="T34" s="159">
        <v>23</v>
      </c>
      <c r="U34" s="86">
        <f t="shared" si="60"/>
        <v>71</v>
      </c>
      <c r="V34" s="159">
        <v>18</v>
      </c>
      <c r="W34" s="159">
        <v>15</v>
      </c>
      <c r="X34" s="159">
        <v>16</v>
      </c>
      <c r="Y34" s="159">
        <v>25</v>
      </c>
      <c r="Z34" s="86">
        <f t="shared" si="61"/>
        <v>74</v>
      </c>
      <c r="AA34" s="159">
        <v>15</v>
      </c>
      <c r="AB34" s="159">
        <v>0</v>
      </c>
      <c r="AC34" s="159">
        <v>0</v>
      </c>
      <c r="AD34" s="159">
        <v>0</v>
      </c>
      <c r="AE34" s="86">
        <f t="shared" si="62"/>
        <v>15</v>
      </c>
      <c r="AF34" s="130"/>
      <c r="AG34" s="159">
        <f t="shared" ca="1" si="1"/>
        <v>15</v>
      </c>
      <c r="AH34" s="159">
        <f t="shared" ca="1" si="2"/>
        <v>15</v>
      </c>
      <c r="AI34" s="159">
        <f t="shared" ca="1" si="3"/>
        <v>15</v>
      </c>
      <c r="AJ34" s="159">
        <f t="shared" ca="1" si="4"/>
        <v>14</v>
      </c>
      <c r="AK34" s="86">
        <f t="shared" ca="1" si="5"/>
        <v>59</v>
      </c>
      <c r="AL34" s="159">
        <f t="shared" ca="1" si="6"/>
        <v>16</v>
      </c>
      <c r="AM34" s="159">
        <f t="shared" ca="1" si="7"/>
        <v>16</v>
      </c>
      <c r="AN34" s="159">
        <f t="shared" ca="1" si="8"/>
        <v>16</v>
      </c>
      <c r="AO34" s="159">
        <f t="shared" ca="1" si="9"/>
        <v>23</v>
      </c>
      <c r="AP34" s="127">
        <f t="shared" ca="1" si="10"/>
        <v>71</v>
      </c>
      <c r="AQ34" s="159">
        <f t="shared" ca="1" si="11"/>
        <v>18</v>
      </c>
      <c r="AR34" s="159">
        <f t="shared" ca="1" si="12"/>
        <v>15</v>
      </c>
      <c r="AS34" s="159">
        <f t="shared" ca="1" si="13"/>
        <v>16</v>
      </c>
      <c r="AT34" s="159">
        <f t="shared" ca="1" si="14"/>
        <v>25</v>
      </c>
      <c r="AU34" s="127">
        <f t="shared" ca="1" si="63"/>
        <v>74</v>
      </c>
      <c r="AV34" s="159">
        <f t="shared" ca="1" si="15"/>
        <v>15</v>
      </c>
      <c r="AW34" s="159">
        <f t="shared" ca="1" si="16"/>
        <v>20</v>
      </c>
      <c r="AX34" s="159">
        <f t="shared" ca="1" si="17"/>
        <v>0</v>
      </c>
      <c r="AY34" s="159">
        <f t="shared" ca="1" si="18"/>
        <v>0</v>
      </c>
      <c r="AZ34" s="127">
        <f t="shared" ca="1" si="64"/>
        <v>35</v>
      </c>
      <c r="BA34" s="72"/>
      <c r="BB34" s="159">
        <f t="shared" ca="1" si="71"/>
        <v>0</v>
      </c>
      <c r="BC34" s="159">
        <f t="shared" ca="1" si="20"/>
        <v>0</v>
      </c>
      <c r="BD34" s="159">
        <f t="shared" ca="1" si="21"/>
        <v>0</v>
      </c>
      <c r="BE34" s="159">
        <f t="shared" ca="1" si="22"/>
        <v>0</v>
      </c>
      <c r="BF34" s="86">
        <f t="shared" ca="1" si="23"/>
        <v>0</v>
      </c>
      <c r="BG34" s="159">
        <f t="shared" ca="1" si="24"/>
        <v>0</v>
      </c>
      <c r="BH34" s="159">
        <f t="shared" ca="1" si="25"/>
        <v>0</v>
      </c>
      <c r="BI34" s="159">
        <f t="shared" ca="1" si="26"/>
        <v>0</v>
      </c>
      <c r="BJ34" s="159">
        <f t="shared" ca="1" si="27"/>
        <v>0</v>
      </c>
      <c r="BK34" s="86">
        <f t="shared" ca="1" si="28"/>
        <v>0</v>
      </c>
      <c r="BL34" s="159">
        <f t="shared" ca="1" si="29"/>
        <v>0</v>
      </c>
      <c r="BM34" s="159">
        <f t="shared" ca="1" si="30"/>
        <v>0</v>
      </c>
      <c r="BN34" s="159">
        <f t="shared" ca="1" si="31"/>
        <v>0</v>
      </c>
      <c r="BO34" s="159">
        <f t="shared" ca="1" si="32"/>
        <v>0</v>
      </c>
      <c r="BP34" s="86">
        <f t="shared" ca="1" si="33"/>
        <v>0</v>
      </c>
      <c r="BQ34" s="159">
        <f t="shared" ca="1" si="34"/>
        <v>0</v>
      </c>
      <c r="BR34" s="159">
        <f t="shared" ca="1" si="35"/>
        <v>20</v>
      </c>
      <c r="BS34" s="159">
        <f t="shared" ca="1" si="36"/>
        <v>0</v>
      </c>
      <c r="BT34" s="159">
        <f t="shared" ca="1" si="37"/>
        <v>0</v>
      </c>
      <c r="BU34" s="86">
        <f t="shared" ca="1" si="38"/>
        <v>20</v>
      </c>
      <c r="BV34" s="71"/>
      <c r="BW34" s="144">
        <v>15</v>
      </c>
      <c r="BX34" s="144">
        <v>15</v>
      </c>
      <c r="BY34" s="144">
        <v>15</v>
      </c>
      <c r="BZ34" s="159">
        <v>14</v>
      </c>
      <c r="CA34" s="86">
        <f t="shared" si="65"/>
        <v>59</v>
      </c>
      <c r="CB34" s="144">
        <v>16</v>
      </c>
      <c r="CC34" s="159">
        <v>16</v>
      </c>
      <c r="CD34" s="159">
        <v>16</v>
      </c>
      <c r="CE34" s="159">
        <v>23</v>
      </c>
      <c r="CF34" s="86">
        <f t="shared" si="66"/>
        <v>71</v>
      </c>
      <c r="CG34" s="159"/>
      <c r="CH34" s="159"/>
      <c r="CI34" s="159"/>
      <c r="CJ34" s="159"/>
      <c r="CK34" s="86">
        <f t="shared" si="67"/>
        <v>0</v>
      </c>
      <c r="CL34" s="159"/>
      <c r="CM34" s="159"/>
      <c r="CN34" s="159">
        <v>0</v>
      </c>
      <c r="CO34" s="159">
        <v>0</v>
      </c>
      <c r="CP34" s="86">
        <f t="shared" si="68"/>
        <v>0</v>
      </c>
      <c r="CQ34" s="70"/>
      <c r="CR34" s="144">
        <f t="shared" ca="1" si="69"/>
        <v>0</v>
      </c>
      <c r="CS34" s="144">
        <f t="shared" ca="1" si="39"/>
        <v>0</v>
      </c>
      <c r="CT34" s="144">
        <f t="shared" ca="1" si="40"/>
        <v>0</v>
      </c>
      <c r="CU34" s="144">
        <f t="shared" ca="1" si="41"/>
        <v>0</v>
      </c>
      <c r="CV34" s="86">
        <f t="shared" ca="1" si="42"/>
        <v>0</v>
      </c>
      <c r="CW34" s="144">
        <f t="shared" ca="1" si="43"/>
        <v>0</v>
      </c>
      <c r="CX34" s="144">
        <f t="shared" ca="1" si="44"/>
        <v>0</v>
      </c>
      <c r="CY34" s="144">
        <f t="shared" ca="1" si="45"/>
        <v>0</v>
      </c>
      <c r="CZ34" s="144">
        <f t="shared" ca="1" si="46"/>
        <v>0</v>
      </c>
      <c r="DA34" s="88">
        <f t="shared" ca="1" si="47"/>
        <v>0</v>
      </c>
      <c r="DB34" s="144">
        <f t="shared" ca="1" si="48"/>
        <v>-18</v>
      </c>
      <c r="DC34" s="144">
        <f t="shared" ca="1" si="49"/>
        <v>-15</v>
      </c>
      <c r="DD34" s="144">
        <f t="shared" ca="1" si="50"/>
        <v>-16</v>
      </c>
      <c r="DE34" s="144">
        <f t="shared" ca="1" si="51"/>
        <v>-25</v>
      </c>
      <c r="DF34" s="88">
        <f t="shared" ca="1" si="52"/>
        <v>-74</v>
      </c>
      <c r="DG34" s="159">
        <f t="shared" ca="1" si="53"/>
        <v>-15</v>
      </c>
      <c r="DH34" s="159">
        <f t="shared" ca="1" si="54"/>
        <v>-20</v>
      </c>
      <c r="DI34" s="159">
        <f t="shared" ca="1" si="55"/>
        <v>0</v>
      </c>
      <c r="DJ34" s="159">
        <f t="shared" ca="1" si="56"/>
        <v>0</v>
      </c>
      <c r="DK34" s="88">
        <f t="shared" ca="1" si="57"/>
        <v>-35</v>
      </c>
      <c r="DL34" s="144"/>
    </row>
    <row r="35" spans="1:116" ht="15" hidden="1" customHeight="1" x14ac:dyDescent="0.2">
      <c r="A35" s="22" t="str">
        <f t="shared" si="58"/>
        <v>186005597P</v>
      </c>
      <c r="B35" s="22" t="str">
        <f t="shared" si="59"/>
        <v>186005597C</v>
      </c>
      <c r="C35" s="22">
        <v>186005597</v>
      </c>
      <c r="D35" s="22" t="s">
        <v>397</v>
      </c>
      <c r="E35" s="65" t="s">
        <v>166</v>
      </c>
      <c r="F35" s="159" t="s">
        <v>167</v>
      </c>
      <c r="G35" s="65" t="s">
        <v>61</v>
      </c>
      <c r="H35" s="164" t="s">
        <v>177</v>
      </c>
      <c r="I35" s="200">
        <v>96010.2</v>
      </c>
      <c r="J35" s="68" t="s">
        <v>33</v>
      </c>
      <c r="K35" s="145"/>
      <c r="L35" s="144">
        <v>50</v>
      </c>
      <c r="M35" s="144">
        <v>40</v>
      </c>
      <c r="N35" s="144">
        <v>0</v>
      </c>
      <c r="O35" s="159">
        <v>0</v>
      </c>
      <c r="P35" s="86">
        <f t="shared" si="0"/>
        <v>90</v>
      </c>
      <c r="Q35" s="159">
        <v>0</v>
      </c>
      <c r="R35" s="159">
        <v>0</v>
      </c>
      <c r="S35" s="159">
        <v>0</v>
      </c>
      <c r="T35" s="159">
        <v>0</v>
      </c>
      <c r="U35" s="86">
        <f t="shared" si="60"/>
        <v>0</v>
      </c>
      <c r="V35" s="159">
        <v>0</v>
      </c>
      <c r="W35" s="159">
        <v>0</v>
      </c>
      <c r="X35" s="159">
        <v>0</v>
      </c>
      <c r="Y35" s="159">
        <v>0</v>
      </c>
      <c r="Z35" s="86">
        <f t="shared" si="61"/>
        <v>0</v>
      </c>
      <c r="AA35" s="159">
        <v>0</v>
      </c>
      <c r="AB35" s="159">
        <v>0</v>
      </c>
      <c r="AC35" s="159">
        <v>0</v>
      </c>
      <c r="AD35" s="159">
        <v>0</v>
      </c>
      <c r="AE35" s="86">
        <f t="shared" si="62"/>
        <v>0</v>
      </c>
      <c r="AF35" s="130"/>
      <c r="AG35" s="159">
        <f t="shared" ca="1" si="1"/>
        <v>50</v>
      </c>
      <c r="AH35" s="159">
        <f t="shared" ca="1" si="2"/>
        <v>40</v>
      </c>
      <c r="AI35" s="159">
        <f t="shared" ca="1" si="3"/>
        <v>0</v>
      </c>
      <c r="AJ35" s="159">
        <f t="shared" ca="1" si="4"/>
        <v>0</v>
      </c>
      <c r="AK35" s="86">
        <f t="shared" ca="1" si="5"/>
        <v>90</v>
      </c>
      <c r="AL35" s="159">
        <f t="shared" ca="1" si="6"/>
        <v>0</v>
      </c>
      <c r="AM35" s="159">
        <f t="shared" ca="1" si="7"/>
        <v>0</v>
      </c>
      <c r="AN35" s="159">
        <f t="shared" ca="1" si="8"/>
        <v>0</v>
      </c>
      <c r="AO35" s="159">
        <f t="shared" ca="1" si="9"/>
        <v>0</v>
      </c>
      <c r="AP35" s="127">
        <f t="shared" ca="1" si="10"/>
        <v>0</v>
      </c>
      <c r="AQ35" s="159">
        <f t="shared" ca="1" si="11"/>
        <v>0</v>
      </c>
      <c r="AR35" s="159">
        <f t="shared" ca="1" si="12"/>
        <v>0</v>
      </c>
      <c r="AS35" s="159">
        <f t="shared" ca="1" si="13"/>
        <v>0</v>
      </c>
      <c r="AT35" s="159">
        <f t="shared" ca="1" si="14"/>
        <v>0</v>
      </c>
      <c r="AU35" s="127">
        <f t="shared" ca="1" si="63"/>
        <v>0</v>
      </c>
      <c r="AV35" s="159">
        <f t="shared" ca="1" si="15"/>
        <v>0</v>
      </c>
      <c r="AW35" s="159">
        <f t="shared" ca="1" si="16"/>
        <v>0</v>
      </c>
      <c r="AX35" s="159">
        <f t="shared" ca="1" si="17"/>
        <v>0</v>
      </c>
      <c r="AY35" s="159">
        <f t="shared" ca="1" si="18"/>
        <v>0</v>
      </c>
      <c r="AZ35" s="127">
        <f t="shared" ca="1" si="64"/>
        <v>0</v>
      </c>
      <c r="BA35" s="72"/>
      <c r="BB35" s="159">
        <f t="shared" ca="1" si="71"/>
        <v>0</v>
      </c>
      <c r="BC35" s="159">
        <f t="shared" ca="1" si="20"/>
        <v>0</v>
      </c>
      <c r="BD35" s="159">
        <f t="shared" ca="1" si="21"/>
        <v>0</v>
      </c>
      <c r="BE35" s="159">
        <f t="shared" ca="1" si="22"/>
        <v>0</v>
      </c>
      <c r="BF35" s="86">
        <f t="shared" ca="1" si="23"/>
        <v>0</v>
      </c>
      <c r="BG35" s="159">
        <f t="shared" ca="1" si="24"/>
        <v>0</v>
      </c>
      <c r="BH35" s="159">
        <f t="shared" ca="1" si="25"/>
        <v>0</v>
      </c>
      <c r="BI35" s="159">
        <f t="shared" ca="1" si="26"/>
        <v>0</v>
      </c>
      <c r="BJ35" s="159">
        <f t="shared" ca="1" si="27"/>
        <v>0</v>
      </c>
      <c r="BK35" s="86">
        <f t="shared" ca="1" si="28"/>
        <v>0</v>
      </c>
      <c r="BL35" s="159">
        <f t="shared" ca="1" si="29"/>
        <v>0</v>
      </c>
      <c r="BM35" s="159">
        <f t="shared" ca="1" si="30"/>
        <v>0</v>
      </c>
      <c r="BN35" s="159">
        <f t="shared" ca="1" si="31"/>
        <v>0</v>
      </c>
      <c r="BO35" s="159">
        <f t="shared" ca="1" si="32"/>
        <v>0</v>
      </c>
      <c r="BP35" s="86">
        <f t="shared" ca="1" si="33"/>
        <v>0</v>
      </c>
      <c r="BQ35" s="159">
        <f t="shared" ca="1" si="34"/>
        <v>0</v>
      </c>
      <c r="BR35" s="159">
        <f t="shared" ca="1" si="35"/>
        <v>0</v>
      </c>
      <c r="BS35" s="159">
        <f t="shared" ca="1" si="36"/>
        <v>0</v>
      </c>
      <c r="BT35" s="159">
        <f t="shared" ca="1" si="37"/>
        <v>0</v>
      </c>
      <c r="BU35" s="86">
        <f t="shared" ca="1" si="38"/>
        <v>0</v>
      </c>
      <c r="BV35" s="71"/>
      <c r="BW35" s="144">
        <v>50</v>
      </c>
      <c r="BX35" s="144">
        <v>40</v>
      </c>
      <c r="BY35" s="144">
        <v>0</v>
      </c>
      <c r="BZ35" s="159">
        <v>0</v>
      </c>
      <c r="CA35" s="86">
        <f t="shared" si="65"/>
        <v>90</v>
      </c>
      <c r="CB35" s="159">
        <v>0</v>
      </c>
      <c r="CC35" s="159">
        <v>0</v>
      </c>
      <c r="CD35" s="159">
        <v>0</v>
      </c>
      <c r="CE35" s="159">
        <v>0</v>
      </c>
      <c r="CF35" s="86">
        <f t="shared" si="66"/>
        <v>0</v>
      </c>
      <c r="CG35" s="159"/>
      <c r="CH35" s="159"/>
      <c r="CI35" s="159"/>
      <c r="CJ35" s="159"/>
      <c r="CK35" s="86">
        <f t="shared" si="67"/>
        <v>0</v>
      </c>
      <c r="CL35" s="159"/>
      <c r="CM35" s="159"/>
      <c r="CN35" s="159">
        <v>0</v>
      </c>
      <c r="CO35" s="159">
        <v>0</v>
      </c>
      <c r="CP35" s="86">
        <f t="shared" si="68"/>
        <v>0</v>
      </c>
      <c r="CQ35" s="70"/>
      <c r="CR35" s="144">
        <f t="shared" ca="1" si="69"/>
        <v>0</v>
      </c>
      <c r="CS35" s="144">
        <f t="shared" ca="1" si="39"/>
        <v>0</v>
      </c>
      <c r="CT35" s="144">
        <f t="shared" ca="1" si="40"/>
        <v>0</v>
      </c>
      <c r="CU35" s="144">
        <f t="shared" ca="1" si="41"/>
        <v>0</v>
      </c>
      <c r="CV35" s="86">
        <f t="shared" ca="1" si="42"/>
        <v>0</v>
      </c>
      <c r="CW35" s="144">
        <f t="shared" ca="1" si="43"/>
        <v>0</v>
      </c>
      <c r="CX35" s="144">
        <f t="shared" ca="1" si="44"/>
        <v>0</v>
      </c>
      <c r="CY35" s="144">
        <f t="shared" ca="1" si="45"/>
        <v>0</v>
      </c>
      <c r="CZ35" s="144">
        <f t="shared" ca="1" si="46"/>
        <v>0</v>
      </c>
      <c r="DA35" s="88">
        <f t="shared" ca="1" si="47"/>
        <v>0</v>
      </c>
      <c r="DB35" s="144">
        <f t="shared" ca="1" si="48"/>
        <v>0</v>
      </c>
      <c r="DC35" s="144">
        <f t="shared" ca="1" si="49"/>
        <v>0</v>
      </c>
      <c r="DD35" s="144">
        <f t="shared" ca="1" si="50"/>
        <v>0</v>
      </c>
      <c r="DE35" s="144">
        <f t="shared" ca="1" si="51"/>
        <v>0</v>
      </c>
      <c r="DF35" s="88">
        <f t="shared" ca="1" si="52"/>
        <v>0</v>
      </c>
      <c r="DG35" s="159">
        <f t="shared" ca="1" si="53"/>
        <v>0</v>
      </c>
      <c r="DH35" s="159">
        <f t="shared" ca="1" si="54"/>
        <v>0</v>
      </c>
      <c r="DI35" s="159">
        <f t="shared" ca="1" si="55"/>
        <v>0</v>
      </c>
      <c r="DJ35" s="159">
        <f t="shared" ca="1" si="56"/>
        <v>0</v>
      </c>
      <c r="DK35" s="88">
        <f t="shared" ca="1" si="57"/>
        <v>0</v>
      </c>
      <c r="DL35" s="2"/>
    </row>
    <row r="36" spans="1:116" ht="15" customHeight="1" x14ac:dyDescent="0.2">
      <c r="A36" s="22" t="str">
        <f t="shared" si="58"/>
        <v>186005654P</v>
      </c>
      <c r="B36" s="22" t="str">
        <f t="shared" si="59"/>
        <v>186005654C</v>
      </c>
      <c r="C36" s="164">
        <v>186005654</v>
      </c>
      <c r="D36" s="164" t="s">
        <v>213</v>
      </c>
      <c r="E36" s="65" t="s">
        <v>12</v>
      </c>
      <c r="F36" s="159" t="s">
        <v>50</v>
      </c>
      <c r="G36" s="65" t="s">
        <v>66</v>
      </c>
      <c r="H36" s="164" t="s">
        <v>202</v>
      </c>
      <c r="I36" s="200">
        <v>1287.98</v>
      </c>
      <c r="J36" s="65" t="s">
        <v>221</v>
      </c>
      <c r="K36" s="145"/>
      <c r="L36" s="144">
        <v>0</v>
      </c>
      <c r="M36" s="144">
        <v>2</v>
      </c>
      <c r="N36" s="144">
        <v>0</v>
      </c>
      <c r="O36" s="159">
        <v>7</v>
      </c>
      <c r="P36" s="86">
        <f t="shared" si="0"/>
        <v>9</v>
      </c>
      <c r="Q36" s="159">
        <v>7</v>
      </c>
      <c r="R36" s="159">
        <v>3</v>
      </c>
      <c r="S36" s="159">
        <v>4</v>
      </c>
      <c r="T36" s="159">
        <v>4</v>
      </c>
      <c r="U36" s="86">
        <f t="shared" si="60"/>
        <v>18</v>
      </c>
      <c r="V36" s="159">
        <v>6</v>
      </c>
      <c r="W36" s="159">
        <v>6</v>
      </c>
      <c r="X36" s="159">
        <v>6</v>
      </c>
      <c r="Y36" s="159">
        <v>6</v>
      </c>
      <c r="Z36" s="86">
        <f t="shared" si="61"/>
        <v>24</v>
      </c>
      <c r="AA36" s="159">
        <v>0</v>
      </c>
      <c r="AB36" s="159">
        <v>0</v>
      </c>
      <c r="AC36" s="159">
        <v>0</v>
      </c>
      <c r="AD36" s="159">
        <v>0</v>
      </c>
      <c r="AE36" s="86">
        <f t="shared" si="62"/>
        <v>0</v>
      </c>
      <c r="AF36" s="130"/>
      <c r="AG36" s="159">
        <f t="shared" ca="1" si="1"/>
        <v>0</v>
      </c>
      <c r="AH36" s="159">
        <f t="shared" ca="1" si="2"/>
        <v>2</v>
      </c>
      <c r="AI36" s="159">
        <f t="shared" ca="1" si="3"/>
        <v>0</v>
      </c>
      <c r="AJ36" s="159">
        <f t="shared" ca="1" si="4"/>
        <v>7</v>
      </c>
      <c r="AK36" s="86">
        <f t="shared" ca="1" si="5"/>
        <v>9</v>
      </c>
      <c r="AL36" s="159">
        <f t="shared" ca="1" si="6"/>
        <v>7</v>
      </c>
      <c r="AM36" s="159">
        <f t="shared" ca="1" si="7"/>
        <v>3</v>
      </c>
      <c r="AN36" s="159">
        <f t="shared" ca="1" si="8"/>
        <v>4</v>
      </c>
      <c r="AO36" s="159">
        <f t="shared" ca="1" si="9"/>
        <v>4</v>
      </c>
      <c r="AP36" s="127">
        <f t="shared" ca="1" si="10"/>
        <v>18</v>
      </c>
      <c r="AQ36" s="159">
        <f t="shared" ca="1" si="11"/>
        <v>6</v>
      </c>
      <c r="AR36" s="159">
        <f t="shared" ca="1" si="12"/>
        <v>4</v>
      </c>
      <c r="AS36" s="159">
        <f t="shared" ca="1" si="13"/>
        <v>3</v>
      </c>
      <c r="AT36" s="159">
        <f t="shared" ca="1" si="14"/>
        <v>4</v>
      </c>
      <c r="AU36" s="127">
        <f t="shared" ca="1" si="63"/>
        <v>17</v>
      </c>
      <c r="AV36" s="159">
        <f t="shared" ca="1" si="15"/>
        <v>5</v>
      </c>
      <c r="AW36" s="159">
        <f t="shared" ca="1" si="16"/>
        <v>5</v>
      </c>
      <c r="AX36" s="159">
        <f t="shared" ca="1" si="17"/>
        <v>0</v>
      </c>
      <c r="AY36" s="159">
        <f t="shared" ca="1" si="18"/>
        <v>0</v>
      </c>
      <c r="AZ36" s="127">
        <f t="shared" ca="1" si="64"/>
        <v>10</v>
      </c>
      <c r="BA36" s="72"/>
      <c r="BB36" s="159">
        <f t="shared" ca="1" si="71"/>
        <v>0</v>
      </c>
      <c r="BC36" s="159">
        <f t="shared" ca="1" si="20"/>
        <v>0</v>
      </c>
      <c r="BD36" s="159">
        <f t="shared" ca="1" si="21"/>
        <v>0</v>
      </c>
      <c r="BE36" s="159">
        <f t="shared" ca="1" si="22"/>
        <v>0</v>
      </c>
      <c r="BF36" s="86">
        <f t="shared" ca="1" si="23"/>
        <v>0</v>
      </c>
      <c r="BG36" s="159">
        <f t="shared" ca="1" si="24"/>
        <v>0</v>
      </c>
      <c r="BH36" s="159">
        <f t="shared" ca="1" si="25"/>
        <v>0</v>
      </c>
      <c r="BI36" s="159">
        <f t="shared" ca="1" si="26"/>
        <v>0</v>
      </c>
      <c r="BJ36" s="159">
        <f t="shared" ca="1" si="27"/>
        <v>0</v>
      </c>
      <c r="BK36" s="86">
        <f t="shared" ca="1" si="28"/>
        <v>0</v>
      </c>
      <c r="BL36" s="159">
        <f t="shared" ca="1" si="29"/>
        <v>0</v>
      </c>
      <c r="BM36" s="159">
        <f t="shared" ca="1" si="30"/>
        <v>-2</v>
      </c>
      <c r="BN36" s="159">
        <f t="shared" ca="1" si="31"/>
        <v>-3</v>
      </c>
      <c r="BO36" s="159">
        <f t="shared" ca="1" si="32"/>
        <v>-2</v>
      </c>
      <c r="BP36" s="86">
        <f t="shared" ca="1" si="33"/>
        <v>-7</v>
      </c>
      <c r="BQ36" s="159">
        <f t="shared" ca="1" si="34"/>
        <v>5</v>
      </c>
      <c r="BR36" s="159">
        <f t="shared" ca="1" si="35"/>
        <v>5</v>
      </c>
      <c r="BS36" s="159">
        <f t="shared" ca="1" si="36"/>
        <v>0</v>
      </c>
      <c r="BT36" s="159">
        <f t="shared" ca="1" si="37"/>
        <v>0</v>
      </c>
      <c r="BU36" s="86">
        <f t="shared" ca="1" si="38"/>
        <v>10</v>
      </c>
      <c r="BV36" s="71"/>
      <c r="BW36" s="144">
        <v>0</v>
      </c>
      <c r="BX36" s="144">
        <v>2</v>
      </c>
      <c r="BY36" s="144">
        <v>0</v>
      </c>
      <c r="BZ36" s="159">
        <v>7</v>
      </c>
      <c r="CA36" s="86">
        <f t="shared" si="65"/>
        <v>9</v>
      </c>
      <c r="CB36" s="159">
        <v>7</v>
      </c>
      <c r="CC36" s="159">
        <v>3</v>
      </c>
      <c r="CD36" s="159">
        <v>4</v>
      </c>
      <c r="CE36" s="159">
        <v>4</v>
      </c>
      <c r="CF36" s="86">
        <f t="shared" si="66"/>
        <v>18</v>
      </c>
      <c r="CG36" s="159"/>
      <c r="CH36" s="159"/>
      <c r="CI36" s="159"/>
      <c r="CJ36" s="159"/>
      <c r="CK36" s="86">
        <f t="shared" si="67"/>
        <v>0</v>
      </c>
      <c r="CL36" s="159"/>
      <c r="CM36" s="159"/>
      <c r="CN36" s="159">
        <v>0</v>
      </c>
      <c r="CO36" s="159">
        <v>0</v>
      </c>
      <c r="CP36" s="86">
        <f t="shared" si="68"/>
        <v>0</v>
      </c>
      <c r="CQ36" s="70"/>
      <c r="CR36" s="144">
        <f t="shared" ca="1" si="69"/>
        <v>0</v>
      </c>
      <c r="CS36" s="144">
        <f t="shared" ca="1" si="39"/>
        <v>0</v>
      </c>
      <c r="CT36" s="144">
        <f t="shared" ca="1" si="40"/>
        <v>0</v>
      </c>
      <c r="CU36" s="144">
        <f t="shared" ca="1" si="41"/>
        <v>0</v>
      </c>
      <c r="CV36" s="86">
        <f t="shared" ca="1" si="42"/>
        <v>0</v>
      </c>
      <c r="CW36" s="144">
        <f t="shared" ca="1" si="43"/>
        <v>0</v>
      </c>
      <c r="CX36" s="144">
        <f t="shared" ca="1" si="44"/>
        <v>0</v>
      </c>
      <c r="CY36" s="144">
        <f t="shared" ca="1" si="45"/>
        <v>0</v>
      </c>
      <c r="CZ36" s="144">
        <f t="shared" ca="1" si="46"/>
        <v>0</v>
      </c>
      <c r="DA36" s="88">
        <f t="shared" ca="1" si="47"/>
        <v>0</v>
      </c>
      <c r="DB36" s="144">
        <f t="shared" ca="1" si="48"/>
        <v>-6</v>
      </c>
      <c r="DC36" s="144">
        <f t="shared" ca="1" si="49"/>
        <v>-4</v>
      </c>
      <c r="DD36" s="144">
        <f t="shared" ca="1" si="50"/>
        <v>-3</v>
      </c>
      <c r="DE36" s="144">
        <f t="shared" ca="1" si="51"/>
        <v>-4</v>
      </c>
      <c r="DF36" s="88">
        <f t="shared" ca="1" si="52"/>
        <v>-17</v>
      </c>
      <c r="DG36" s="159">
        <f t="shared" ca="1" si="53"/>
        <v>-5</v>
      </c>
      <c r="DH36" s="159">
        <f t="shared" ca="1" si="54"/>
        <v>-5</v>
      </c>
      <c r="DI36" s="159">
        <f t="shared" ca="1" si="55"/>
        <v>0</v>
      </c>
      <c r="DJ36" s="159">
        <f t="shared" ca="1" si="56"/>
        <v>0</v>
      </c>
      <c r="DK36" s="88">
        <f t="shared" ca="1" si="57"/>
        <v>-10</v>
      </c>
      <c r="DL36" s="144"/>
    </row>
    <row r="37" spans="1:116" ht="15" customHeight="1" x14ac:dyDescent="0.2">
      <c r="A37" s="22" t="str">
        <f t="shared" si="58"/>
        <v>186015001P</v>
      </c>
      <c r="B37" s="22" t="str">
        <f t="shared" si="59"/>
        <v>186015001C</v>
      </c>
      <c r="C37" s="164">
        <v>186015001</v>
      </c>
      <c r="D37" s="164" t="s">
        <v>400</v>
      </c>
      <c r="E37" s="65" t="s">
        <v>145</v>
      </c>
      <c r="F37" s="159" t="s">
        <v>164</v>
      </c>
      <c r="G37" s="65" t="s">
        <v>147</v>
      </c>
      <c r="H37" s="164" t="s">
        <v>22</v>
      </c>
      <c r="I37" s="200">
        <v>7666.38</v>
      </c>
      <c r="J37" s="65" t="s">
        <v>38</v>
      </c>
      <c r="K37" s="146"/>
      <c r="L37" s="144">
        <v>200</v>
      </c>
      <c r="M37" s="144">
        <v>180</v>
      </c>
      <c r="N37" s="144">
        <v>190</v>
      </c>
      <c r="O37" s="159">
        <v>180</v>
      </c>
      <c r="P37" s="86">
        <f t="shared" si="0"/>
        <v>750</v>
      </c>
      <c r="Q37" s="159">
        <v>163</v>
      </c>
      <c r="R37" s="159">
        <v>125</v>
      </c>
      <c r="S37" s="159">
        <v>85</v>
      </c>
      <c r="T37" s="159">
        <v>70</v>
      </c>
      <c r="U37" s="86">
        <f t="shared" si="60"/>
        <v>443</v>
      </c>
      <c r="V37" s="159">
        <v>80</v>
      </c>
      <c r="W37" s="159">
        <v>95</v>
      </c>
      <c r="X37" s="159">
        <v>90</v>
      </c>
      <c r="Y37" s="159">
        <v>80</v>
      </c>
      <c r="Z37" s="86">
        <f t="shared" si="61"/>
        <v>345</v>
      </c>
      <c r="AA37" s="159">
        <v>0</v>
      </c>
      <c r="AB37" s="159">
        <v>0</v>
      </c>
      <c r="AC37" s="159">
        <v>0</v>
      </c>
      <c r="AD37" s="159">
        <v>0</v>
      </c>
      <c r="AE37" s="86">
        <f t="shared" si="62"/>
        <v>0</v>
      </c>
      <c r="AF37" s="130"/>
      <c r="AG37" s="159">
        <f t="shared" ca="1" si="1"/>
        <v>200</v>
      </c>
      <c r="AH37" s="159">
        <f t="shared" ca="1" si="2"/>
        <v>180</v>
      </c>
      <c r="AI37" s="159">
        <f t="shared" ca="1" si="3"/>
        <v>190</v>
      </c>
      <c r="AJ37" s="159">
        <f t="shared" ca="1" si="4"/>
        <v>180</v>
      </c>
      <c r="AK37" s="86">
        <f t="shared" ca="1" si="5"/>
        <v>750</v>
      </c>
      <c r="AL37" s="159">
        <f t="shared" ca="1" si="6"/>
        <v>163</v>
      </c>
      <c r="AM37" s="159">
        <f t="shared" ca="1" si="7"/>
        <v>125</v>
      </c>
      <c r="AN37" s="159">
        <f t="shared" ca="1" si="8"/>
        <v>85</v>
      </c>
      <c r="AO37" s="159">
        <f t="shared" ca="1" si="9"/>
        <v>70</v>
      </c>
      <c r="AP37" s="127">
        <f t="shared" ca="1" si="10"/>
        <v>443</v>
      </c>
      <c r="AQ37" s="159">
        <f t="shared" ca="1" si="11"/>
        <v>80</v>
      </c>
      <c r="AR37" s="159">
        <f t="shared" ca="1" si="12"/>
        <v>95</v>
      </c>
      <c r="AS37" s="159">
        <f t="shared" ca="1" si="13"/>
        <v>90</v>
      </c>
      <c r="AT37" s="159">
        <f t="shared" ca="1" si="14"/>
        <v>80</v>
      </c>
      <c r="AU37" s="127">
        <f t="shared" ca="1" si="63"/>
        <v>345</v>
      </c>
      <c r="AV37" s="159">
        <f t="shared" ca="1" si="15"/>
        <v>23</v>
      </c>
      <c r="AW37" s="159">
        <f t="shared" ca="1" si="16"/>
        <v>0</v>
      </c>
      <c r="AX37" s="159">
        <f t="shared" ca="1" si="17"/>
        <v>0</v>
      </c>
      <c r="AY37" s="159">
        <f t="shared" ca="1" si="18"/>
        <v>0</v>
      </c>
      <c r="AZ37" s="127">
        <f t="shared" ca="1" si="64"/>
        <v>23</v>
      </c>
      <c r="BA37" s="72"/>
      <c r="BB37" s="159">
        <f t="shared" ca="1" si="71"/>
        <v>0</v>
      </c>
      <c r="BC37" s="159">
        <f t="shared" ca="1" si="20"/>
        <v>0</v>
      </c>
      <c r="BD37" s="159">
        <f t="shared" ca="1" si="21"/>
        <v>0</v>
      </c>
      <c r="BE37" s="159">
        <f t="shared" ca="1" si="22"/>
        <v>0</v>
      </c>
      <c r="BF37" s="86">
        <f t="shared" ca="1" si="23"/>
        <v>0</v>
      </c>
      <c r="BG37" s="159">
        <f t="shared" ca="1" si="24"/>
        <v>0</v>
      </c>
      <c r="BH37" s="159">
        <f t="shared" ca="1" si="25"/>
        <v>0</v>
      </c>
      <c r="BI37" s="159">
        <f t="shared" ca="1" si="26"/>
        <v>0</v>
      </c>
      <c r="BJ37" s="159">
        <f t="shared" ca="1" si="27"/>
        <v>0</v>
      </c>
      <c r="BK37" s="86">
        <f t="shared" ca="1" si="28"/>
        <v>0</v>
      </c>
      <c r="BL37" s="159">
        <f t="shared" ca="1" si="29"/>
        <v>0</v>
      </c>
      <c r="BM37" s="159">
        <f t="shared" ca="1" si="30"/>
        <v>0</v>
      </c>
      <c r="BN37" s="159">
        <f t="shared" ca="1" si="31"/>
        <v>0</v>
      </c>
      <c r="BO37" s="159">
        <f t="shared" ca="1" si="32"/>
        <v>0</v>
      </c>
      <c r="BP37" s="86">
        <f t="shared" ca="1" si="33"/>
        <v>0</v>
      </c>
      <c r="BQ37" s="159">
        <f t="shared" ca="1" si="34"/>
        <v>23</v>
      </c>
      <c r="BR37" s="159">
        <f t="shared" ca="1" si="35"/>
        <v>0</v>
      </c>
      <c r="BS37" s="159">
        <f t="shared" ca="1" si="36"/>
        <v>0</v>
      </c>
      <c r="BT37" s="159">
        <f t="shared" ca="1" si="37"/>
        <v>0</v>
      </c>
      <c r="BU37" s="86">
        <f t="shared" ca="1" si="38"/>
        <v>23</v>
      </c>
      <c r="BV37" s="71"/>
      <c r="BW37" s="144">
        <v>200</v>
      </c>
      <c r="BX37" s="144">
        <v>180</v>
      </c>
      <c r="BY37" s="144">
        <v>190</v>
      </c>
      <c r="BZ37" s="159">
        <v>180</v>
      </c>
      <c r="CA37" s="86">
        <f t="shared" si="65"/>
        <v>750</v>
      </c>
      <c r="CB37" s="159">
        <v>163</v>
      </c>
      <c r="CC37" s="159">
        <v>125</v>
      </c>
      <c r="CD37" s="159">
        <v>85</v>
      </c>
      <c r="CE37" s="159">
        <v>70</v>
      </c>
      <c r="CF37" s="86">
        <f t="shared" si="66"/>
        <v>443</v>
      </c>
      <c r="CG37" s="159"/>
      <c r="CH37" s="159"/>
      <c r="CI37" s="159"/>
      <c r="CJ37" s="159"/>
      <c r="CK37" s="86">
        <f t="shared" si="67"/>
        <v>0</v>
      </c>
      <c r="CL37" s="159"/>
      <c r="CM37" s="159"/>
      <c r="CN37" s="159">
        <v>0</v>
      </c>
      <c r="CO37" s="159">
        <v>0</v>
      </c>
      <c r="CP37" s="86">
        <f t="shared" si="68"/>
        <v>0</v>
      </c>
      <c r="CQ37" s="70"/>
      <c r="CR37" s="144">
        <f t="shared" ca="1" si="69"/>
        <v>0</v>
      </c>
      <c r="CS37" s="144">
        <f t="shared" ca="1" si="39"/>
        <v>0</v>
      </c>
      <c r="CT37" s="144">
        <f t="shared" ca="1" si="40"/>
        <v>0</v>
      </c>
      <c r="CU37" s="144">
        <f t="shared" ca="1" si="41"/>
        <v>0</v>
      </c>
      <c r="CV37" s="86">
        <f t="shared" ca="1" si="42"/>
        <v>0</v>
      </c>
      <c r="CW37" s="144">
        <f t="shared" ca="1" si="43"/>
        <v>0</v>
      </c>
      <c r="CX37" s="144">
        <f t="shared" ref="CX37:CX72" ca="1" si="73">CC37-AM37</f>
        <v>0</v>
      </c>
      <c r="CY37" s="144">
        <f t="shared" ref="CY37:CY72" ca="1" si="74">CD37-AN37</f>
        <v>0</v>
      </c>
      <c r="CZ37" s="144">
        <f t="shared" ref="CZ37:CZ72" ca="1" si="75">CE37-AO37</f>
        <v>0</v>
      </c>
      <c r="DA37" s="88">
        <f t="shared" ref="DA37:DA72" ca="1" si="76">CF37-AP37</f>
        <v>0</v>
      </c>
      <c r="DB37" s="144">
        <f t="shared" ref="DB37:DB72" ca="1" si="77">CG37-AQ37</f>
        <v>-80</v>
      </c>
      <c r="DC37" s="144">
        <f t="shared" ref="DC37:DC72" ca="1" si="78">CH37-AR37</f>
        <v>-95</v>
      </c>
      <c r="DD37" s="144">
        <f t="shared" ref="DD37:DD72" ca="1" si="79">CI37-AS37</f>
        <v>-90</v>
      </c>
      <c r="DE37" s="144">
        <f t="shared" ref="DE37:DE72" ca="1" si="80">CJ37-AT37</f>
        <v>-80</v>
      </c>
      <c r="DF37" s="88">
        <f t="shared" ref="DF37:DF72" ca="1" si="81">CK37-AU37</f>
        <v>-345</v>
      </c>
      <c r="DG37" s="159">
        <f t="shared" ca="1" si="53"/>
        <v>-23</v>
      </c>
      <c r="DH37" s="159">
        <f t="shared" ca="1" si="54"/>
        <v>0</v>
      </c>
      <c r="DI37" s="159">
        <f t="shared" ca="1" si="55"/>
        <v>0</v>
      </c>
      <c r="DJ37" s="159">
        <f t="shared" ca="1" si="56"/>
        <v>0</v>
      </c>
      <c r="DK37" s="88">
        <f t="shared" ca="1" si="57"/>
        <v>-23</v>
      </c>
      <c r="DL37" s="144"/>
    </row>
    <row r="38" spans="1:116" ht="15" customHeight="1" x14ac:dyDescent="0.2">
      <c r="A38" s="22" t="str">
        <f t="shared" si="58"/>
        <v>186015001IVDP</v>
      </c>
      <c r="B38" s="22" t="str">
        <f t="shared" si="59"/>
        <v>186015001IVDC</v>
      </c>
      <c r="C38" s="164" t="s">
        <v>338</v>
      </c>
      <c r="D38" s="164" t="s">
        <v>463</v>
      </c>
      <c r="E38" s="65" t="s">
        <v>12</v>
      </c>
      <c r="F38" s="159" t="s">
        <v>164</v>
      </c>
      <c r="G38" s="65" t="s">
        <v>147</v>
      </c>
      <c r="H38" s="164" t="s">
        <v>22</v>
      </c>
      <c r="I38" s="200">
        <v>8443.44</v>
      </c>
      <c r="J38" s="65" t="s">
        <v>35</v>
      </c>
      <c r="K38" s="146"/>
      <c r="L38" s="144">
        <v>0</v>
      </c>
      <c r="M38" s="144">
        <v>0</v>
      </c>
      <c r="N38" s="144">
        <v>0</v>
      </c>
      <c r="O38" s="144">
        <v>0</v>
      </c>
      <c r="P38" s="86">
        <f t="shared" si="0"/>
        <v>0</v>
      </c>
      <c r="Q38" s="144">
        <v>24</v>
      </c>
      <c r="R38" s="159">
        <v>18</v>
      </c>
      <c r="S38" s="159">
        <v>8</v>
      </c>
      <c r="T38" s="159">
        <v>20</v>
      </c>
      <c r="U38" s="86">
        <f t="shared" si="60"/>
        <v>70</v>
      </c>
      <c r="V38" s="159">
        <v>16</v>
      </c>
      <c r="W38" s="159">
        <v>10</v>
      </c>
      <c r="X38" s="159">
        <v>10</v>
      </c>
      <c r="Y38" s="159">
        <v>14</v>
      </c>
      <c r="Z38" s="86">
        <f t="shared" si="61"/>
        <v>50</v>
      </c>
      <c r="AA38" s="159">
        <v>7</v>
      </c>
      <c r="AB38" s="159">
        <v>0</v>
      </c>
      <c r="AC38" s="159">
        <v>0</v>
      </c>
      <c r="AD38" s="159">
        <v>0</v>
      </c>
      <c r="AE38" s="86">
        <f t="shared" si="62"/>
        <v>7</v>
      </c>
      <c r="AF38" s="130"/>
      <c r="AG38" s="159">
        <f t="shared" ca="1" si="1"/>
        <v>0</v>
      </c>
      <c r="AH38" s="159">
        <f t="shared" ca="1" si="2"/>
        <v>0</v>
      </c>
      <c r="AI38" s="159">
        <f t="shared" ca="1" si="3"/>
        <v>0</v>
      </c>
      <c r="AJ38" s="159">
        <f t="shared" ca="1" si="4"/>
        <v>0</v>
      </c>
      <c r="AK38" s="86">
        <f t="shared" ca="1" si="5"/>
        <v>0</v>
      </c>
      <c r="AL38" s="159">
        <f t="shared" ca="1" si="6"/>
        <v>24</v>
      </c>
      <c r="AM38" s="159">
        <f t="shared" ca="1" si="7"/>
        <v>18</v>
      </c>
      <c r="AN38" s="159">
        <f t="shared" ca="1" si="8"/>
        <v>8</v>
      </c>
      <c r="AO38" s="159">
        <f t="shared" ca="1" si="9"/>
        <v>20</v>
      </c>
      <c r="AP38" s="127">
        <f t="shared" ca="1" si="10"/>
        <v>70</v>
      </c>
      <c r="AQ38" s="159">
        <f t="shared" ca="1" si="11"/>
        <v>16</v>
      </c>
      <c r="AR38" s="159">
        <f t="shared" ca="1" si="12"/>
        <v>10</v>
      </c>
      <c r="AS38" s="159">
        <f t="shared" ca="1" si="13"/>
        <v>10</v>
      </c>
      <c r="AT38" s="159">
        <f t="shared" ca="1" si="14"/>
        <v>14</v>
      </c>
      <c r="AU38" s="127">
        <f t="shared" ref="AU38" ca="1" si="82">SUM(AQ38:AT38)</f>
        <v>50</v>
      </c>
      <c r="AV38" s="159">
        <f t="shared" ca="1" si="15"/>
        <v>7</v>
      </c>
      <c r="AW38" s="159">
        <f t="shared" ca="1" si="16"/>
        <v>0</v>
      </c>
      <c r="AX38" s="159">
        <f t="shared" ca="1" si="17"/>
        <v>0</v>
      </c>
      <c r="AY38" s="159">
        <f t="shared" ca="1" si="18"/>
        <v>0</v>
      </c>
      <c r="AZ38" s="127">
        <f t="shared" ca="1" si="64"/>
        <v>7</v>
      </c>
      <c r="BA38" s="72"/>
      <c r="BB38" s="159">
        <f t="shared" ca="1" si="71"/>
        <v>0</v>
      </c>
      <c r="BC38" s="159">
        <f t="shared" ca="1" si="20"/>
        <v>0</v>
      </c>
      <c r="BD38" s="159">
        <f t="shared" ca="1" si="21"/>
        <v>0</v>
      </c>
      <c r="BE38" s="159">
        <f t="shared" ca="1" si="22"/>
        <v>0</v>
      </c>
      <c r="BF38" s="86">
        <f t="shared" ca="1" si="23"/>
        <v>0</v>
      </c>
      <c r="BG38" s="159">
        <f t="shared" ca="1" si="24"/>
        <v>0</v>
      </c>
      <c r="BH38" s="159">
        <f t="shared" ca="1" si="25"/>
        <v>0</v>
      </c>
      <c r="BI38" s="159">
        <f t="shared" ca="1" si="26"/>
        <v>0</v>
      </c>
      <c r="BJ38" s="159">
        <f t="shared" ca="1" si="27"/>
        <v>0</v>
      </c>
      <c r="BK38" s="86">
        <f t="shared" ca="1" si="28"/>
        <v>0</v>
      </c>
      <c r="BL38" s="159">
        <f t="shared" ca="1" si="29"/>
        <v>0</v>
      </c>
      <c r="BM38" s="159">
        <f t="shared" ca="1" si="30"/>
        <v>0</v>
      </c>
      <c r="BN38" s="159">
        <f t="shared" ca="1" si="31"/>
        <v>0</v>
      </c>
      <c r="BO38" s="159">
        <f t="shared" ca="1" si="32"/>
        <v>0</v>
      </c>
      <c r="BP38" s="86">
        <f t="shared" ca="1" si="33"/>
        <v>0</v>
      </c>
      <c r="BQ38" s="159">
        <f t="shared" ca="1" si="34"/>
        <v>0</v>
      </c>
      <c r="BR38" s="159">
        <f t="shared" ca="1" si="35"/>
        <v>0</v>
      </c>
      <c r="BS38" s="159">
        <f t="shared" ca="1" si="36"/>
        <v>0</v>
      </c>
      <c r="BT38" s="159">
        <f t="shared" ca="1" si="37"/>
        <v>0</v>
      </c>
      <c r="BU38" s="86">
        <f t="shared" ca="1" si="38"/>
        <v>0</v>
      </c>
      <c r="BV38" s="71"/>
      <c r="BW38" s="144">
        <v>0</v>
      </c>
      <c r="BX38" s="144">
        <v>0</v>
      </c>
      <c r="BY38" s="144">
        <v>0</v>
      </c>
      <c r="BZ38" s="144">
        <v>0</v>
      </c>
      <c r="CA38" s="86">
        <f t="shared" si="65"/>
        <v>0</v>
      </c>
      <c r="CB38" s="144">
        <v>24</v>
      </c>
      <c r="CC38" s="159">
        <v>18</v>
      </c>
      <c r="CD38" s="159">
        <v>8</v>
      </c>
      <c r="CE38" s="159">
        <v>20</v>
      </c>
      <c r="CF38" s="86">
        <f t="shared" si="66"/>
        <v>70</v>
      </c>
      <c r="CG38" s="159"/>
      <c r="CH38" s="159"/>
      <c r="CI38" s="159"/>
      <c r="CJ38" s="159"/>
      <c r="CK38" s="86">
        <f t="shared" si="67"/>
        <v>0</v>
      </c>
      <c r="CL38" s="159"/>
      <c r="CM38" s="159"/>
      <c r="CN38" s="159">
        <v>0</v>
      </c>
      <c r="CO38" s="159">
        <v>0</v>
      </c>
      <c r="CP38" s="86">
        <f t="shared" si="68"/>
        <v>0</v>
      </c>
      <c r="CQ38" s="70"/>
      <c r="CR38" s="144">
        <f t="shared" ca="1" si="69"/>
        <v>0</v>
      </c>
      <c r="CS38" s="144">
        <f t="shared" ca="1" si="39"/>
        <v>0</v>
      </c>
      <c r="CT38" s="144">
        <f t="shared" ca="1" si="40"/>
        <v>0</v>
      </c>
      <c r="CU38" s="144">
        <f t="shared" ca="1" si="41"/>
        <v>0</v>
      </c>
      <c r="CV38" s="86">
        <f t="shared" ca="1" si="42"/>
        <v>0</v>
      </c>
      <c r="CW38" s="144">
        <f t="shared" ca="1" si="43"/>
        <v>0</v>
      </c>
      <c r="CX38" s="144">
        <f t="shared" ca="1" si="73"/>
        <v>0</v>
      </c>
      <c r="CY38" s="144">
        <f t="shared" ca="1" si="74"/>
        <v>0</v>
      </c>
      <c r="CZ38" s="144">
        <f t="shared" ca="1" si="75"/>
        <v>0</v>
      </c>
      <c r="DA38" s="88">
        <f t="shared" ca="1" si="76"/>
        <v>0</v>
      </c>
      <c r="DB38" s="144">
        <f t="shared" ca="1" si="77"/>
        <v>-16</v>
      </c>
      <c r="DC38" s="144">
        <f t="shared" ca="1" si="78"/>
        <v>-10</v>
      </c>
      <c r="DD38" s="144">
        <f t="shared" ca="1" si="79"/>
        <v>-10</v>
      </c>
      <c r="DE38" s="144">
        <f t="shared" ca="1" si="80"/>
        <v>-14</v>
      </c>
      <c r="DF38" s="88">
        <f t="shared" ca="1" si="81"/>
        <v>-50</v>
      </c>
      <c r="DG38" s="159">
        <f t="shared" ca="1" si="53"/>
        <v>-7</v>
      </c>
      <c r="DH38" s="159">
        <f t="shared" ca="1" si="54"/>
        <v>0</v>
      </c>
      <c r="DI38" s="159">
        <f t="shared" ca="1" si="55"/>
        <v>0</v>
      </c>
      <c r="DJ38" s="159">
        <f t="shared" ca="1" si="56"/>
        <v>0</v>
      </c>
      <c r="DK38" s="88">
        <f t="shared" ca="1" si="57"/>
        <v>-7</v>
      </c>
      <c r="DL38" s="144"/>
    </row>
    <row r="39" spans="1:116" ht="15" customHeight="1" x14ac:dyDescent="0.2">
      <c r="A39" s="22" t="str">
        <f t="shared" si="58"/>
        <v>186015006P</v>
      </c>
      <c r="B39" s="22" t="str">
        <f t="shared" si="59"/>
        <v>186015006C</v>
      </c>
      <c r="C39" s="152">
        <v>186015006</v>
      </c>
      <c r="D39" s="164" t="s">
        <v>401</v>
      </c>
      <c r="E39" s="65" t="s">
        <v>12</v>
      </c>
      <c r="F39" s="159" t="s">
        <v>164</v>
      </c>
      <c r="G39" s="65" t="s">
        <v>147</v>
      </c>
      <c r="H39" s="164" t="s">
        <v>23</v>
      </c>
      <c r="I39" s="200">
        <v>6257.02</v>
      </c>
      <c r="J39" s="65" t="s">
        <v>277</v>
      </c>
      <c r="K39" s="145"/>
      <c r="L39" s="144">
        <v>136</v>
      </c>
      <c r="M39" s="144">
        <v>186</v>
      </c>
      <c r="N39" s="144">
        <v>139</v>
      </c>
      <c r="O39" s="159">
        <v>116</v>
      </c>
      <c r="P39" s="86">
        <f t="shared" si="0"/>
        <v>577</v>
      </c>
      <c r="Q39" s="159">
        <v>170</v>
      </c>
      <c r="R39" s="159">
        <v>125</v>
      </c>
      <c r="S39" s="159">
        <v>40</v>
      </c>
      <c r="T39" s="159">
        <v>20</v>
      </c>
      <c r="U39" s="86">
        <f t="shared" si="60"/>
        <v>355</v>
      </c>
      <c r="V39" s="159">
        <v>65</v>
      </c>
      <c r="W39" s="159">
        <v>75</v>
      </c>
      <c r="X39" s="159">
        <v>70</v>
      </c>
      <c r="Y39" s="159">
        <v>60</v>
      </c>
      <c r="Z39" s="86">
        <f t="shared" si="61"/>
        <v>270</v>
      </c>
      <c r="AA39" s="159">
        <v>0</v>
      </c>
      <c r="AB39" s="159">
        <v>0</v>
      </c>
      <c r="AC39" s="159">
        <v>0</v>
      </c>
      <c r="AD39" s="159">
        <v>0</v>
      </c>
      <c r="AE39" s="86">
        <f t="shared" si="62"/>
        <v>0</v>
      </c>
      <c r="AF39" s="130"/>
      <c r="AG39" s="159">
        <f t="shared" ca="1" si="1"/>
        <v>136</v>
      </c>
      <c r="AH39" s="159">
        <f t="shared" ca="1" si="2"/>
        <v>186</v>
      </c>
      <c r="AI39" s="159">
        <f t="shared" ca="1" si="3"/>
        <v>139</v>
      </c>
      <c r="AJ39" s="159">
        <f t="shared" ca="1" si="4"/>
        <v>116</v>
      </c>
      <c r="AK39" s="86">
        <f t="shared" ca="1" si="5"/>
        <v>577</v>
      </c>
      <c r="AL39" s="159">
        <f t="shared" ca="1" si="6"/>
        <v>170</v>
      </c>
      <c r="AM39" s="159">
        <f t="shared" ca="1" si="7"/>
        <v>125</v>
      </c>
      <c r="AN39" s="159">
        <f t="shared" ca="1" si="8"/>
        <v>40</v>
      </c>
      <c r="AO39" s="159">
        <f t="shared" ca="1" si="9"/>
        <v>20</v>
      </c>
      <c r="AP39" s="127">
        <f t="shared" ca="1" si="10"/>
        <v>355</v>
      </c>
      <c r="AQ39" s="159">
        <f t="shared" ca="1" si="11"/>
        <v>65</v>
      </c>
      <c r="AR39" s="159">
        <f t="shared" ca="1" si="12"/>
        <v>65</v>
      </c>
      <c r="AS39" s="159">
        <f t="shared" ca="1" si="13"/>
        <v>65</v>
      </c>
      <c r="AT39" s="159">
        <f t="shared" ca="1" si="14"/>
        <v>65</v>
      </c>
      <c r="AU39" s="127">
        <f t="shared" ca="1" si="63"/>
        <v>260</v>
      </c>
      <c r="AV39" s="159">
        <f t="shared" ca="1" si="15"/>
        <v>12</v>
      </c>
      <c r="AW39" s="159">
        <f t="shared" ca="1" si="16"/>
        <v>0</v>
      </c>
      <c r="AX39" s="159">
        <f t="shared" ca="1" si="17"/>
        <v>0</v>
      </c>
      <c r="AY39" s="159">
        <f t="shared" ca="1" si="18"/>
        <v>0</v>
      </c>
      <c r="AZ39" s="127">
        <f t="shared" ca="1" si="64"/>
        <v>12</v>
      </c>
      <c r="BA39" s="72"/>
      <c r="BB39" s="159">
        <f t="shared" ca="1" si="71"/>
        <v>0</v>
      </c>
      <c r="BC39" s="159">
        <f t="shared" ca="1" si="20"/>
        <v>0</v>
      </c>
      <c r="BD39" s="159">
        <f t="shared" ca="1" si="21"/>
        <v>0</v>
      </c>
      <c r="BE39" s="159">
        <f t="shared" ca="1" si="22"/>
        <v>0</v>
      </c>
      <c r="BF39" s="86">
        <f t="shared" ca="1" si="23"/>
        <v>0</v>
      </c>
      <c r="BG39" s="159">
        <f t="shared" ca="1" si="24"/>
        <v>0</v>
      </c>
      <c r="BH39" s="159">
        <f t="shared" ca="1" si="25"/>
        <v>0</v>
      </c>
      <c r="BI39" s="159">
        <f t="shared" ca="1" si="26"/>
        <v>0</v>
      </c>
      <c r="BJ39" s="159">
        <f t="shared" ca="1" si="27"/>
        <v>0</v>
      </c>
      <c r="BK39" s="86">
        <f t="shared" ca="1" si="28"/>
        <v>0</v>
      </c>
      <c r="BL39" s="159">
        <f t="shared" ca="1" si="29"/>
        <v>0</v>
      </c>
      <c r="BM39" s="159">
        <f t="shared" ca="1" si="30"/>
        <v>-10</v>
      </c>
      <c r="BN39" s="159">
        <f t="shared" ca="1" si="31"/>
        <v>-5</v>
      </c>
      <c r="BO39" s="159">
        <f t="shared" ca="1" si="32"/>
        <v>5</v>
      </c>
      <c r="BP39" s="86">
        <f t="shared" ca="1" si="33"/>
        <v>-10</v>
      </c>
      <c r="BQ39" s="159">
        <f t="shared" ca="1" si="34"/>
        <v>12</v>
      </c>
      <c r="BR39" s="159">
        <f t="shared" ca="1" si="35"/>
        <v>0</v>
      </c>
      <c r="BS39" s="159">
        <f t="shared" ca="1" si="36"/>
        <v>0</v>
      </c>
      <c r="BT39" s="159">
        <f t="shared" ca="1" si="37"/>
        <v>0</v>
      </c>
      <c r="BU39" s="86">
        <f t="shared" ca="1" si="38"/>
        <v>12</v>
      </c>
      <c r="BV39" s="71"/>
      <c r="BW39" s="144">
        <v>136</v>
      </c>
      <c r="BX39" s="144">
        <v>186</v>
      </c>
      <c r="BY39" s="144">
        <v>139</v>
      </c>
      <c r="BZ39" s="159">
        <v>116</v>
      </c>
      <c r="CA39" s="86">
        <f t="shared" si="65"/>
        <v>577</v>
      </c>
      <c r="CB39" s="159">
        <v>170</v>
      </c>
      <c r="CC39" s="159">
        <v>125</v>
      </c>
      <c r="CD39" s="159">
        <v>40</v>
      </c>
      <c r="CE39" s="159">
        <v>20</v>
      </c>
      <c r="CF39" s="86">
        <f t="shared" si="66"/>
        <v>355</v>
      </c>
      <c r="CG39" s="159"/>
      <c r="CH39" s="159"/>
      <c r="CI39" s="159"/>
      <c r="CJ39" s="159"/>
      <c r="CK39" s="86">
        <f t="shared" si="67"/>
        <v>0</v>
      </c>
      <c r="CL39" s="159"/>
      <c r="CM39" s="159"/>
      <c r="CN39" s="159">
        <v>0</v>
      </c>
      <c r="CO39" s="159">
        <v>0</v>
      </c>
      <c r="CP39" s="86">
        <f t="shared" si="68"/>
        <v>0</v>
      </c>
      <c r="CQ39" s="70"/>
      <c r="CR39" s="144">
        <f t="shared" ca="1" si="69"/>
        <v>0</v>
      </c>
      <c r="CS39" s="144">
        <f t="shared" ca="1" si="39"/>
        <v>0</v>
      </c>
      <c r="CT39" s="144">
        <f t="shared" ca="1" si="40"/>
        <v>0</v>
      </c>
      <c r="CU39" s="144">
        <f t="shared" ca="1" si="41"/>
        <v>0</v>
      </c>
      <c r="CV39" s="86">
        <f t="shared" ca="1" si="42"/>
        <v>0</v>
      </c>
      <c r="CW39" s="144">
        <f t="shared" ca="1" si="43"/>
        <v>0</v>
      </c>
      <c r="CX39" s="144">
        <f t="shared" ca="1" si="73"/>
        <v>0</v>
      </c>
      <c r="CY39" s="144">
        <f t="shared" ca="1" si="74"/>
        <v>0</v>
      </c>
      <c r="CZ39" s="144">
        <f t="shared" ca="1" si="75"/>
        <v>0</v>
      </c>
      <c r="DA39" s="88">
        <f t="shared" ca="1" si="76"/>
        <v>0</v>
      </c>
      <c r="DB39" s="144">
        <f t="shared" ca="1" si="77"/>
        <v>-65</v>
      </c>
      <c r="DC39" s="144">
        <f t="shared" ca="1" si="78"/>
        <v>-65</v>
      </c>
      <c r="DD39" s="144">
        <f t="shared" ca="1" si="79"/>
        <v>-65</v>
      </c>
      <c r="DE39" s="144">
        <f t="shared" ca="1" si="80"/>
        <v>-65</v>
      </c>
      <c r="DF39" s="88">
        <f t="shared" ca="1" si="81"/>
        <v>-260</v>
      </c>
      <c r="DG39" s="159">
        <f t="shared" ca="1" si="53"/>
        <v>-12</v>
      </c>
      <c r="DH39" s="159">
        <f t="shared" ca="1" si="54"/>
        <v>0</v>
      </c>
      <c r="DI39" s="159">
        <f t="shared" ca="1" si="55"/>
        <v>0</v>
      </c>
      <c r="DJ39" s="159">
        <f t="shared" ca="1" si="56"/>
        <v>0</v>
      </c>
      <c r="DK39" s="88">
        <f t="shared" ca="1" si="57"/>
        <v>-12</v>
      </c>
      <c r="DL39" s="144"/>
    </row>
    <row r="40" spans="1:116" ht="15" customHeight="1" x14ac:dyDescent="0.2">
      <c r="A40" s="22" t="str">
        <f t="shared" ref="A40" si="83">CONCATENATE(C40,"P")</f>
        <v>186015006IVDP</v>
      </c>
      <c r="B40" s="22" t="str">
        <f t="shared" si="59"/>
        <v>186015006IVDC</v>
      </c>
      <c r="C40" s="164" t="s">
        <v>339</v>
      </c>
      <c r="D40" s="164" t="s">
        <v>464</v>
      </c>
      <c r="E40" s="65" t="s">
        <v>12</v>
      </c>
      <c r="F40" s="159" t="s">
        <v>164</v>
      </c>
      <c r="G40" s="65" t="s">
        <v>147</v>
      </c>
      <c r="H40" s="164" t="s">
        <v>23</v>
      </c>
      <c r="I40" s="200">
        <v>6772.37</v>
      </c>
      <c r="J40" s="65" t="s">
        <v>277</v>
      </c>
      <c r="K40" s="145"/>
      <c r="L40" s="144">
        <v>0</v>
      </c>
      <c r="M40" s="144">
        <v>0</v>
      </c>
      <c r="N40" s="144">
        <v>0</v>
      </c>
      <c r="O40" s="144">
        <v>0</v>
      </c>
      <c r="P40" s="86">
        <f t="shared" si="0"/>
        <v>0</v>
      </c>
      <c r="Q40" s="144">
        <v>0</v>
      </c>
      <c r="R40" s="159">
        <v>25</v>
      </c>
      <c r="S40" s="159">
        <v>8</v>
      </c>
      <c r="T40" s="159">
        <v>6</v>
      </c>
      <c r="U40" s="86">
        <f t="shared" si="60"/>
        <v>39</v>
      </c>
      <c r="V40" s="159">
        <v>16</v>
      </c>
      <c r="W40" s="159">
        <v>10</v>
      </c>
      <c r="X40" s="159">
        <v>10</v>
      </c>
      <c r="Y40" s="159">
        <v>14</v>
      </c>
      <c r="Z40" s="86">
        <f t="shared" si="61"/>
        <v>50</v>
      </c>
      <c r="AA40" s="159">
        <v>7</v>
      </c>
      <c r="AB40" s="159">
        <v>0</v>
      </c>
      <c r="AC40" s="159">
        <v>0</v>
      </c>
      <c r="AD40" s="159">
        <v>0</v>
      </c>
      <c r="AE40" s="86">
        <f t="shared" si="62"/>
        <v>7</v>
      </c>
      <c r="AF40" s="130"/>
      <c r="AG40" s="159">
        <f t="shared" ca="1" si="1"/>
        <v>0</v>
      </c>
      <c r="AH40" s="159">
        <f t="shared" ca="1" si="2"/>
        <v>0</v>
      </c>
      <c r="AI40" s="159">
        <f t="shared" ca="1" si="3"/>
        <v>0</v>
      </c>
      <c r="AJ40" s="159">
        <f t="shared" ca="1" si="4"/>
        <v>0</v>
      </c>
      <c r="AK40" s="86">
        <f t="shared" ca="1" si="5"/>
        <v>0</v>
      </c>
      <c r="AL40" s="159">
        <f t="shared" ca="1" si="6"/>
        <v>0</v>
      </c>
      <c r="AM40" s="159">
        <f t="shared" ca="1" si="7"/>
        <v>25</v>
      </c>
      <c r="AN40" s="159">
        <f t="shared" ca="1" si="8"/>
        <v>8</v>
      </c>
      <c r="AO40" s="159">
        <f t="shared" ca="1" si="9"/>
        <v>6</v>
      </c>
      <c r="AP40" s="127">
        <f t="shared" ca="1" si="10"/>
        <v>39</v>
      </c>
      <c r="AQ40" s="159">
        <f t="shared" ca="1" si="11"/>
        <v>22</v>
      </c>
      <c r="AR40" s="159">
        <f t="shared" ca="1" si="12"/>
        <v>10</v>
      </c>
      <c r="AS40" s="159">
        <f t="shared" ca="1" si="13"/>
        <v>10</v>
      </c>
      <c r="AT40" s="159">
        <f t="shared" ca="1" si="14"/>
        <v>14</v>
      </c>
      <c r="AU40" s="127">
        <f t="shared" ca="1" si="63"/>
        <v>56</v>
      </c>
      <c r="AV40" s="159">
        <f t="shared" ca="1" si="15"/>
        <v>7</v>
      </c>
      <c r="AW40" s="159">
        <f t="shared" ca="1" si="16"/>
        <v>0</v>
      </c>
      <c r="AX40" s="159">
        <f t="shared" ca="1" si="17"/>
        <v>0</v>
      </c>
      <c r="AY40" s="159">
        <f t="shared" ca="1" si="18"/>
        <v>0</v>
      </c>
      <c r="AZ40" s="127">
        <f t="shared" ca="1" si="64"/>
        <v>7</v>
      </c>
      <c r="BA40" s="72"/>
      <c r="BB40" s="159">
        <f t="shared" ca="1" si="71"/>
        <v>0</v>
      </c>
      <c r="BC40" s="159">
        <f t="shared" ca="1" si="20"/>
        <v>0</v>
      </c>
      <c r="BD40" s="159">
        <f t="shared" ca="1" si="21"/>
        <v>0</v>
      </c>
      <c r="BE40" s="159">
        <f t="shared" ca="1" si="22"/>
        <v>0</v>
      </c>
      <c r="BF40" s="86">
        <f t="shared" ca="1" si="23"/>
        <v>0</v>
      </c>
      <c r="BG40" s="159">
        <f t="shared" ca="1" si="24"/>
        <v>0</v>
      </c>
      <c r="BH40" s="159">
        <f t="shared" ca="1" si="25"/>
        <v>0</v>
      </c>
      <c r="BI40" s="159">
        <f t="shared" ca="1" si="26"/>
        <v>0</v>
      </c>
      <c r="BJ40" s="159">
        <f t="shared" ca="1" si="27"/>
        <v>0</v>
      </c>
      <c r="BK40" s="86">
        <f t="shared" ca="1" si="28"/>
        <v>0</v>
      </c>
      <c r="BL40" s="159">
        <f t="shared" ca="1" si="29"/>
        <v>6</v>
      </c>
      <c r="BM40" s="159">
        <f t="shared" ca="1" si="30"/>
        <v>0</v>
      </c>
      <c r="BN40" s="159">
        <f t="shared" ca="1" si="31"/>
        <v>0</v>
      </c>
      <c r="BO40" s="159">
        <f t="shared" ca="1" si="32"/>
        <v>0</v>
      </c>
      <c r="BP40" s="86">
        <f t="shared" ca="1" si="33"/>
        <v>6</v>
      </c>
      <c r="BQ40" s="159">
        <f t="shared" ca="1" si="34"/>
        <v>0</v>
      </c>
      <c r="BR40" s="159">
        <f t="shared" ca="1" si="35"/>
        <v>0</v>
      </c>
      <c r="BS40" s="159">
        <f t="shared" ca="1" si="36"/>
        <v>0</v>
      </c>
      <c r="BT40" s="159">
        <f t="shared" ca="1" si="37"/>
        <v>0</v>
      </c>
      <c r="BU40" s="86">
        <f t="shared" ca="1" si="38"/>
        <v>0</v>
      </c>
      <c r="BV40" s="71"/>
      <c r="BW40" s="144">
        <v>0</v>
      </c>
      <c r="BX40" s="144">
        <v>0</v>
      </c>
      <c r="BY40" s="144">
        <v>0</v>
      </c>
      <c r="BZ40" s="144">
        <v>0</v>
      </c>
      <c r="CA40" s="86">
        <f t="shared" si="65"/>
        <v>0</v>
      </c>
      <c r="CB40" s="144">
        <v>0</v>
      </c>
      <c r="CC40" s="159">
        <v>25</v>
      </c>
      <c r="CD40" s="159">
        <v>8</v>
      </c>
      <c r="CE40" s="159">
        <v>6</v>
      </c>
      <c r="CF40" s="86">
        <f t="shared" si="66"/>
        <v>39</v>
      </c>
      <c r="CG40" s="159"/>
      <c r="CH40" s="159"/>
      <c r="CI40" s="159"/>
      <c r="CJ40" s="159"/>
      <c r="CK40" s="86">
        <f t="shared" si="67"/>
        <v>0</v>
      </c>
      <c r="CL40" s="159"/>
      <c r="CM40" s="159"/>
      <c r="CN40" s="159">
        <v>0</v>
      </c>
      <c r="CO40" s="159">
        <v>0</v>
      </c>
      <c r="CP40" s="86">
        <f t="shared" si="68"/>
        <v>0</v>
      </c>
      <c r="CQ40" s="70"/>
      <c r="CR40" s="144">
        <f t="shared" ca="1" si="69"/>
        <v>0</v>
      </c>
      <c r="CS40" s="144">
        <f t="shared" ca="1" si="39"/>
        <v>0</v>
      </c>
      <c r="CT40" s="144">
        <f t="shared" ca="1" si="40"/>
        <v>0</v>
      </c>
      <c r="CU40" s="144">
        <f t="shared" ca="1" si="41"/>
        <v>0</v>
      </c>
      <c r="CV40" s="86">
        <f t="shared" ca="1" si="42"/>
        <v>0</v>
      </c>
      <c r="CW40" s="144">
        <f t="shared" ca="1" si="43"/>
        <v>0</v>
      </c>
      <c r="CX40" s="144">
        <f t="shared" ca="1" si="73"/>
        <v>0</v>
      </c>
      <c r="CY40" s="144">
        <f t="shared" ca="1" si="74"/>
        <v>0</v>
      </c>
      <c r="CZ40" s="144">
        <f t="shared" ca="1" si="75"/>
        <v>0</v>
      </c>
      <c r="DA40" s="88">
        <f t="shared" ca="1" si="76"/>
        <v>0</v>
      </c>
      <c r="DB40" s="144">
        <f t="shared" ca="1" si="77"/>
        <v>-22</v>
      </c>
      <c r="DC40" s="144">
        <f t="shared" ca="1" si="78"/>
        <v>-10</v>
      </c>
      <c r="DD40" s="144">
        <f t="shared" ca="1" si="79"/>
        <v>-10</v>
      </c>
      <c r="DE40" s="144">
        <f t="shared" ca="1" si="80"/>
        <v>-14</v>
      </c>
      <c r="DF40" s="88">
        <f t="shared" ca="1" si="81"/>
        <v>-56</v>
      </c>
      <c r="DG40" s="159">
        <f t="shared" ca="1" si="53"/>
        <v>-7</v>
      </c>
      <c r="DH40" s="159">
        <f t="shared" ca="1" si="54"/>
        <v>0</v>
      </c>
      <c r="DI40" s="159">
        <f t="shared" ca="1" si="55"/>
        <v>0</v>
      </c>
      <c r="DJ40" s="159">
        <f t="shared" ca="1" si="56"/>
        <v>0</v>
      </c>
      <c r="DK40" s="88">
        <f t="shared" ca="1" si="57"/>
        <v>-7</v>
      </c>
      <c r="DL40" s="144"/>
    </row>
    <row r="41" spans="1:116" ht="15" customHeight="1" x14ac:dyDescent="0.2">
      <c r="A41" s="22" t="str">
        <f t="shared" si="58"/>
        <v>186015007P</v>
      </c>
      <c r="B41" s="22" t="str">
        <f t="shared" si="59"/>
        <v>186015007C</v>
      </c>
      <c r="C41" s="164">
        <v>186015007</v>
      </c>
      <c r="D41" s="164" t="s">
        <v>402</v>
      </c>
      <c r="E41" s="65" t="s">
        <v>145</v>
      </c>
      <c r="F41" s="159" t="s">
        <v>164</v>
      </c>
      <c r="G41" s="65" t="s">
        <v>147</v>
      </c>
      <c r="H41" s="164" t="s">
        <v>9</v>
      </c>
      <c r="I41" s="200">
        <v>4357.41</v>
      </c>
      <c r="J41" s="65" t="s">
        <v>38</v>
      </c>
      <c r="K41" s="145"/>
      <c r="L41" s="144">
        <v>39</v>
      </c>
      <c r="M41" s="159">
        <v>66</v>
      </c>
      <c r="N41" s="159">
        <v>76</v>
      </c>
      <c r="O41" s="159">
        <v>90</v>
      </c>
      <c r="P41" s="86">
        <f t="shared" si="0"/>
        <v>271</v>
      </c>
      <c r="Q41" s="159">
        <v>50</v>
      </c>
      <c r="R41" s="159">
        <v>60</v>
      </c>
      <c r="S41" s="159">
        <v>30</v>
      </c>
      <c r="T41" s="159">
        <v>15</v>
      </c>
      <c r="U41" s="86">
        <f t="shared" si="60"/>
        <v>155</v>
      </c>
      <c r="V41" s="159">
        <v>5</v>
      </c>
      <c r="W41" s="159">
        <v>10</v>
      </c>
      <c r="X41" s="159">
        <v>15</v>
      </c>
      <c r="Y41" s="159">
        <v>15</v>
      </c>
      <c r="Z41" s="86">
        <f t="shared" si="61"/>
        <v>45</v>
      </c>
      <c r="AA41" s="159">
        <v>0</v>
      </c>
      <c r="AB41" s="159">
        <v>0</v>
      </c>
      <c r="AC41" s="159">
        <v>0</v>
      </c>
      <c r="AD41" s="159">
        <v>0</v>
      </c>
      <c r="AE41" s="86">
        <f t="shared" si="62"/>
        <v>0</v>
      </c>
      <c r="AF41" s="130"/>
      <c r="AG41" s="159">
        <f t="shared" ca="1" si="1"/>
        <v>39</v>
      </c>
      <c r="AH41" s="159">
        <f t="shared" ca="1" si="2"/>
        <v>66</v>
      </c>
      <c r="AI41" s="159">
        <f t="shared" ca="1" si="3"/>
        <v>76</v>
      </c>
      <c r="AJ41" s="159">
        <f t="shared" ca="1" si="4"/>
        <v>90</v>
      </c>
      <c r="AK41" s="86">
        <f t="shared" ca="1" si="5"/>
        <v>271</v>
      </c>
      <c r="AL41" s="159">
        <f t="shared" ca="1" si="6"/>
        <v>50</v>
      </c>
      <c r="AM41" s="159">
        <f t="shared" ca="1" si="7"/>
        <v>60</v>
      </c>
      <c r="AN41" s="159">
        <f t="shared" ca="1" si="8"/>
        <v>30</v>
      </c>
      <c r="AO41" s="159">
        <f t="shared" ca="1" si="9"/>
        <v>15</v>
      </c>
      <c r="AP41" s="127">
        <f t="shared" ca="1" si="10"/>
        <v>155</v>
      </c>
      <c r="AQ41" s="159">
        <f t="shared" ca="1" si="11"/>
        <v>5</v>
      </c>
      <c r="AR41" s="159">
        <f t="shared" ca="1" si="12"/>
        <v>8</v>
      </c>
      <c r="AS41" s="159">
        <f t="shared" ca="1" si="13"/>
        <v>8</v>
      </c>
      <c r="AT41" s="159">
        <f t="shared" ca="1" si="14"/>
        <v>10</v>
      </c>
      <c r="AU41" s="127">
        <f t="shared" ca="1" si="63"/>
        <v>31</v>
      </c>
      <c r="AV41" s="159">
        <f t="shared" ca="1" si="15"/>
        <v>0</v>
      </c>
      <c r="AW41" s="159">
        <f t="shared" ca="1" si="16"/>
        <v>0</v>
      </c>
      <c r="AX41" s="159">
        <f t="shared" ca="1" si="17"/>
        <v>0</v>
      </c>
      <c r="AY41" s="159">
        <f t="shared" ca="1" si="18"/>
        <v>0</v>
      </c>
      <c r="AZ41" s="127">
        <f t="shared" ca="1" si="64"/>
        <v>0</v>
      </c>
      <c r="BA41" s="72"/>
      <c r="BB41" s="159">
        <f t="shared" ca="1" si="71"/>
        <v>0</v>
      </c>
      <c r="BC41" s="159">
        <f t="shared" ca="1" si="20"/>
        <v>0</v>
      </c>
      <c r="BD41" s="159">
        <f t="shared" ca="1" si="21"/>
        <v>0</v>
      </c>
      <c r="BE41" s="159">
        <f t="shared" ca="1" si="22"/>
        <v>0</v>
      </c>
      <c r="BF41" s="86">
        <f t="shared" ca="1" si="23"/>
        <v>0</v>
      </c>
      <c r="BG41" s="159">
        <f t="shared" ca="1" si="24"/>
        <v>0</v>
      </c>
      <c r="BH41" s="159">
        <f t="shared" ca="1" si="25"/>
        <v>0</v>
      </c>
      <c r="BI41" s="159">
        <f t="shared" ca="1" si="26"/>
        <v>0</v>
      </c>
      <c r="BJ41" s="159">
        <f t="shared" ca="1" si="27"/>
        <v>0</v>
      </c>
      <c r="BK41" s="86">
        <f t="shared" ca="1" si="28"/>
        <v>0</v>
      </c>
      <c r="BL41" s="159">
        <f t="shared" ca="1" si="29"/>
        <v>0</v>
      </c>
      <c r="BM41" s="159">
        <f t="shared" ca="1" si="30"/>
        <v>-2</v>
      </c>
      <c r="BN41" s="159">
        <f t="shared" ca="1" si="31"/>
        <v>-7</v>
      </c>
      <c r="BO41" s="159">
        <f t="shared" ca="1" si="32"/>
        <v>-5</v>
      </c>
      <c r="BP41" s="86">
        <f t="shared" ca="1" si="33"/>
        <v>-14</v>
      </c>
      <c r="BQ41" s="159">
        <f t="shared" ca="1" si="34"/>
        <v>0</v>
      </c>
      <c r="BR41" s="159">
        <f t="shared" ca="1" si="35"/>
        <v>0</v>
      </c>
      <c r="BS41" s="159">
        <f t="shared" ca="1" si="36"/>
        <v>0</v>
      </c>
      <c r="BT41" s="159">
        <f t="shared" ca="1" si="37"/>
        <v>0</v>
      </c>
      <c r="BU41" s="86">
        <f t="shared" ca="1" si="38"/>
        <v>0</v>
      </c>
      <c r="BV41" s="71"/>
      <c r="BW41" s="144">
        <v>39</v>
      </c>
      <c r="BX41" s="159">
        <v>66</v>
      </c>
      <c r="BY41" s="159">
        <v>76</v>
      </c>
      <c r="BZ41" s="159">
        <v>90</v>
      </c>
      <c r="CA41" s="86">
        <f t="shared" si="65"/>
        <v>271</v>
      </c>
      <c r="CB41" s="159">
        <v>50</v>
      </c>
      <c r="CC41" s="159">
        <v>60</v>
      </c>
      <c r="CD41" s="159">
        <v>30</v>
      </c>
      <c r="CE41" s="159">
        <v>15</v>
      </c>
      <c r="CF41" s="86">
        <f t="shared" si="66"/>
        <v>155</v>
      </c>
      <c r="CG41" s="159"/>
      <c r="CH41" s="159"/>
      <c r="CI41" s="159"/>
      <c r="CJ41" s="159"/>
      <c r="CK41" s="86">
        <f t="shared" si="67"/>
        <v>0</v>
      </c>
      <c r="CL41" s="159"/>
      <c r="CM41" s="159"/>
      <c r="CN41" s="159">
        <v>0</v>
      </c>
      <c r="CO41" s="159">
        <v>0</v>
      </c>
      <c r="CP41" s="86">
        <f t="shared" si="68"/>
        <v>0</v>
      </c>
      <c r="CQ41" s="70"/>
      <c r="CR41" s="144">
        <f t="shared" ca="1" si="69"/>
        <v>0</v>
      </c>
      <c r="CS41" s="144">
        <f t="shared" ca="1" si="39"/>
        <v>0</v>
      </c>
      <c r="CT41" s="144">
        <f t="shared" ca="1" si="40"/>
        <v>0</v>
      </c>
      <c r="CU41" s="144">
        <f t="shared" ca="1" si="41"/>
        <v>0</v>
      </c>
      <c r="CV41" s="86">
        <f t="shared" ca="1" si="42"/>
        <v>0</v>
      </c>
      <c r="CW41" s="144">
        <f t="shared" ca="1" si="43"/>
        <v>0</v>
      </c>
      <c r="CX41" s="144">
        <f t="shared" ca="1" si="73"/>
        <v>0</v>
      </c>
      <c r="CY41" s="144">
        <f t="shared" ca="1" si="74"/>
        <v>0</v>
      </c>
      <c r="CZ41" s="144">
        <f t="shared" ca="1" si="75"/>
        <v>0</v>
      </c>
      <c r="DA41" s="88">
        <f t="shared" ca="1" si="76"/>
        <v>0</v>
      </c>
      <c r="DB41" s="144">
        <f t="shared" ca="1" si="77"/>
        <v>-5</v>
      </c>
      <c r="DC41" s="144">
        <f t="shared" ca="1" si="78"/>
        <v>-8</v>
      </c>
      <c r="DD41" s="144">
        <f t="shared" ca="1" si="79"/>
        <v>-8</v>
      </c>
      <c r="DE41" s="144">
        <f t="shared" ca="1" si="80"/>
        <v>-10</v>
      </c>
      <c r="DF41" s="88">
        <f t="shared" ca="1" si="81"/>
        <v>-31</v>
      </c>
      <c r="DG41" s="159">
        <f t="shared" ca="1" si="53"/>
        <v>0</v>
      </c>
      <c r="DH41" s="159">
        <f t="shared" ca="1" si="54"/>
        <v>0</v>
      </c>
      <c r="DI41" s="159">
        <f t="shared" ca="1" si="55"/>
        <v>0</v>
      </c>
      <c r="DJ41" s="159">
        <f t="shared" ca="1" si="56"/>
        <v>0</v>
      </c>
      <c r="DK41" s="88">
        <f t="shared" ca="1" si="57"/>
        <v>0</v>
      </c>
      <c r="DL41" s="166"/>
    </row>
    <row r="42" spans="1:116" ht="15" customHeight="1" x14ac:dyDescent="0.2">
      <c r="A42" s="22" t="str">
        <f t="shared" ref="A42" si="84">CONCATENATE(C42,"P")</f>
        <v>186015007IVDP</v>
      </c>
      <c r="B42" s="22" t="str">
        <f t="shared" si="59"/>
        <v>186015007IVDC</v>
      </c>
      <c r="C42" s="164" t="s">
        <v>340</v>
      </c>
      <c r="D42" s="164" t="s">
        <v>465</v>
      </c>
      <c r="E42" s="65" t="s">
        <v>12</v>
      </c>
      <c r="F42" s="159" t="s">
        <v>164</v>
      </c>
      <c r="G42" s="65" t="s">
        <v>147</v>
      </c>
      <c r="H42" s="164" t="s">
        <v>9</v>
      </c>
      <c r="I42" s="200">
        <v>4857.95</v>
      </c>
      <c r="J42" s="65" t="s">
        <v>35</v>
      </c>
      <c r="K42" s="145"/>
      <c r="L42" s="144">
        <v>0</v>
      </c>
      <c r="M42" s="144">
        <v>0</v>
      </c>
      <c r="N42" s="144">
        <v>0</v>
      </c>
      <c r="O42" s="144">
        <v>0</v>
      </c>
      <c r="P42" s="86">
        <f t="shared" si="0"/>
        <v>0</v>
      </c>
      <c r="Q42" s="144">
        <v>8</v>
      </c>
      <c r="R42" s="159">
        <v>10</v>
      </c>
      <c r="S42" s="159">
        <v>5</v>
      </c>
      <c r="T42" s="159">
        <v>0</v>
      </c>
      <c r="U42" s="86">
        <f t="shared" si="60"/>
        <v>23</v>
      </c>
      <c r="V42" s="159">
        <v>4</v>
      </c>
      <c r="W42" s="159">
        <v>6</v>
      </c>
      <c r="X42" s="159">
        <v>6</v>
      </c>
      <c r="Y42" s="159">
        <v>8</v>
      </c>
      <c r="Z42" s="86">
        <f t="shared" si="61"/>
        <v>24</v>
      </c>
      <c r="AA42" s="159">
        <v>4</v>
      </c>
      <c r="AB42" s="159">
        <v>0</v>
      </c>
      <c r="AC42" s="159">
        <v>0</v>
      </c>
      <c r="AD42" s="159">
        <v>0</v>
      </c>
      <c r="AE42" s="86">
        <f t="shared" si="62"/>
        <v>4</v>
      </c>
      <c r="AF42" s="130"/>
      <c r="AG42" s="159">
        <f t="shared" ca="1" si="1"/>
        <v>0</v>
      </c>
      <c r="AH42" s="159">
        <f t="shared" ca="1" si="2"/>
        <v>0</v>
      </c>
      <c r="AI42" s="159">
        <f t="shared" ca="1" si="3"/>
        <v>0</v>
      </c>
      <c r="AJ42" s="159">
        <f t="shared" ca="1" si="4"/>
        <v>0</v>
      </c>
      <c r="AK42" s="86">
        <f t="shared" ca="1" si="5"/>
        <v>0</v>
      </c>
      <c r="AL42" s="159">
        <f t="shared" ca="1" si="6"/>
        <v>8</v>
      </c>
      <c r="AM42" s="159">
        <f t="shared" ca="1" si="7"/>
        <v>10</v>
      </c>
      <c r="AN42" s="159">
        <f t="shared" ca="1" si="8"/>
        <v>5</v>
      </c>
      <c r="AO42" s="159">
        <f t="shared" ca="1" si="9"/>
        <v>0</v>
      </c>
      <c r="AP42" s="127">
        <f t="shared" ca="1" si="10"/>
        <v>23</v>
      </c>
      <c r="AQ42" s="159">
        <f t="shared" ca="1" si="11"/>
        <v>4</v>
      </c>
      <c r="AR42" s="159">
        <f t="shared" ca="1" si="12"/>
        <v>4</v>
      </c>
      <c r="AS42" s="159">
        <f t="shared" ca="1" si="13"/>
        <v>4</v>
      </c>
      <c r="AT42" s="159">
        <f t="shared" ca="1" si="14"/>
        <v>4</v>
      </c>
      <c r="AU42" s="127">
        <f t="shared" ca="1" si="63"/>
        <v>16</v>
      </c>
      <c r="AV42" s="159">
        <f t="shared" ca="1" si="15"/>
        <v>4</v>
      </c>
      <c r="AW42" s="159">
        <f t="shared" ca="1" si="16"/>
        <v>0</v>
      </c>
      <c r="AX42" s="159">
        <f t="shared" ca="1" si="17"/>
        <v>0</v>
      </c>
      <c r="AY42" s="159">
        <f t="shared" ca="1" si="18"/>
        <v>0</v>
      </c>
      <c r="AZ42" s="127">
        <f t="shared" ca="1" si="64"/>
        <v>4</v>
      </c>
      <c r="BA42" s="72"/>
      <c r="BB42" s="159">
        <f t="shared" ca="1" si="71"/>
        <v>0</v>
      </c>
      <c r="BC42" s="159">
        <f t="shared" ca="1" si="20"/>
        <v>0</v>
      </c>
      <c r="BD42" s="159">
        <f t="shared" ca="1" si="21"/>
        <v>0</v>
      </c>
      <c r="BE42" s="159">
        <f t="shared" ca="1" si="22"/>
        <v>0</v>
      </c>
      <c r="BF42" s="86">
        <f t="shared" ca="1" si="23"/>
        <v>0</v>
      </c>
      <c r="BG42" s="159">
        <f t="shared" ca="1" si="24"/>
        <v>0</v>
      </c>
      <c r="BH42" s="159">
        <f t="shared" ca="1" si="25"/>
        <v>0</v>
      </c>
      <c r="BI42" s="159">
        <f t="shared" ca="1" si="26"/>
        <v>0</v>
      </c>
      <c r="BJ42" s="159">
        <f t="shared" ca="1" si="27"/>
        <v>0</v>
      </c>
      <c r="BK42" s="86">
        <f t="shared" ca="1" si="28"/>
        <v>0</v>
      </c>
      <c r="BL42" s="159">
        <f t="shared" ca="1" si="29"/>
        <v>0</v>
      </c>
      <c r="BM42" s="159">
        <f t="shared" ca="1" si="30"/>
        <v>-2</v>
      </c>
      <c r="BN42" s="159">
        <f t="shared" ca="1" si="31"/>
        <v>-2</v>
      </c>
      <c r="BO42" s="159">
        <f t="shared" ca="1" si="32"/>
        <v>-4</v>
      </c>
      <c r="BP42" s="86">
        <f t="shared" ca="1" si="33"/>
        <v>-8</v>
      </c>
      <c r="BQ42" s="159">
        <f t="shared" ca="1" si="34"/>
        <v>0</v>
      </c>
      <c r="BR42" s="159">
        <f t="shared" ca="1" si="35"/>
        <v>0</v>
      </c>
      <c r="BS42" s="159">
        <f t="shared" ca="1" si="36"/>
        <v>0</v>
      </c>
      <c r="BT42" s="159">
        <f t="shared" ca="1" si="37"/>
        <v>0</v>
      </c>
      <c r="BU42" s="86">
        <f t="shared" ca="1" si="38"/>
        <v>0</v>
      </c>
      <c r="BV42" s="71"/>
      <c r="BW42" s="144">
        <v>0</v>
      </c>
      <c r="BX42" s="144">
        <v>0</v>
      </c>
      <c r="BY42" s="144">
        <v>0</v>
      </c>
      <c r="BZ42" s="144">
        <v>0</v>
      </c>
      <c r="CA42" s="86">
        <f t="shared" si="65"/>
        <v>0</v>
      </c>
      <c r="CB42" s="144">
        <v>8</v>
      </c>
      <c r="CC42" s="159">
        <v>10</v>
      </c>
      <c r="CD42" s="159">
        <v>5</v>
      </c>
      <c r="CE42" s="159">
        <v>0</v>
      </c>
      <c r="CF42" s="86">
        <f t="shared" si="66"/>
        <v>23</v>
      </c>
      <c r="CG42" s="159"/>
      <c r="CH42" s="159"/>
      <c r="CI42" s="159"/>
      <c r="CJ42" s="159"/>
      <c r="CK42" s="86">
        <f t="shared" si="67"/>
        <v>0</v>
      </c>
      <c r="CL42" s="159"/>
      <c r="CM42" s="159"/>
      <c r="CN42" s="159">
        <v>0</v>
      </c>
      <c r="CO42" s="159">
        <v>0</v>
      </c>
      <c r="CP42" s="86">
        <f t="shared" si="68"/>
        <v>0</v>
      </c>
      <c r="CQ42" s="70"/>
      <c r="CR42" s="144">
        <f t="shared" ca="1" si="69"/>
        <v>0</v>
      </c>
      <c r="CS42" s="144">
        <f t="shared" ca="1" si="39"/>
        <v>0</v>
      </c>
      <c r="CT42" s="144">
        <f t="shared" ca="1" si="40"/>
        <v>0</v>
      </c>
      <c r="CU42" s="144">
        <f t="shared" ca="1" si="41"/>
        <v>0</v>
      </c>
      <c r="CV42" s="86">
        <f t="shared" ca="1" si="42"/>
        <v>0</v>
      </c>
      <c r="CW42" s="144">
        <f t="shared" ca="1" si="43"/>
        <v>0</v>
      </c>
      <c r="CX42" s="144">
        <f t="shared" ca="1" si="73"/>
        <v>0</v>
      </c>
      <c r="CY42" s="144">
        <f t="shared" ca="1" si="74"/>
        <v>0</v>
      </c>
      <c r="CZ42" s="144">
        <f t="shared" ca="1" si="75"/>
        <v>0</v>
      </c>
      <c r="DA42" s="88">
        <f t="shared" ca="1" si="76"/>
        <v>0</v>
      </c>
      <c r="DB42" s="144">
        <f t="shared" ca="1" si="77"/>
        <v>-4</v>
      </c>
      <c r="DC42" s="144">
        <f t="shared" ca="1" si="78"/>
        <v>-4</v>
      </c>
      <c r="DD42" s="144">
        <f t="shared" ca="1" si="79"/>
        <v>-4</v>
      </c>
      <c r="DE42" s="144">
        <f t="shared" ca="1" si="80"/>
        <v>-4</v>
      </c>
      <c r="DF42" s="88">
        <f t="shared" ca="1" si="81"/>
        <v>-16</v>
      </c>
      <c r="DG42" s="159">
        <f t="shared" ca="1" si="53"/>
        <v>-4</v>
      </c>
      <c r="DH42" s="159">
        <f t="shared" ca="1" si="54"/>
        <v>0</v>
      </c>
      <c r="DI42" s="159">
        <f t="shared" ca="1" si="55"/>
        <v>0</v>
      </c>
      <c r="DJ42" s="159">
        <f t="shared" ca="1" si="56"/>
        <v>0</v>
      </c>
      <c r="DK42" s="88">
        <f t="shared" ca="1" si="57"/>
        <v>-4</v>
      </c>
      <c r="DL42" s="144"/>
    </row>
    <row r="43" spans="1:116" ht="15" customHeight="1" x14ac:dyDescent="0.2">
      <c r="A43" s="22" t="str">
        <f t="shared" si="58"/>
        <v>186015008P</v>
      </c>
      <c r="B43" s="22" t="str">
        <f t="shared" si="59"/>
        <v>186015008C</v>
      </c>
      <c r="C43" s="164">
        <v>186015008</v>
      </c>
      <c r="D43" s="164" t="s">
        <v>403</v>
      </c>
      <c r="E43" s="65" t="s">
        <v>145</v>
      </c>
      <c r="F43" s="159" t="s">
        <v>164</v>
      </c>
      <c r="G43" s="65" t="s">
        <v>147</v>
      </c>
      <c r="H43" s="164" t="s">
        <v>9</v>
      </c>
      <c r="I43" s="200">
        <v>2896.58</v>
      </c>
      <c r="J43" s="65" t="s">
        <v>38</v>
      </c>
      <c r="K43" s="145"/>
      <c r="L43" s="144">
        <v>0</v>
      </c>
      <c r="M43" s="144">
        <v>0</v>
      </c>
      <c r="N43" s="144">
        <v>5</v>
      </c>
      <c r="O43" s="159">
        <v>10</v>
      </c>
      <c r="P43" s="86">
        <f t="shared" si="0"/>
        <v>15</v>
      </c>
      <c r="Q43" s="159">
        <v>12</v>
      </c>
      <c r="R43" s="159">
        <v>20</v>
      </c>
      <c r="S43" s="159">
        <v>20</v>
      </c>
      <c r="T43" s="159">
        <v>15</v>
      </c>
      <c r="U43" s="86">
        <f t="shared" si="60"/>
        <v>67</v>
      </c>
      <c r="V43" s="159">
        <v>10</v>
      </c>
      <c r="W43" s="159">
        <v>12</v>
      </c>
      <c r="X43" s="159">
        <v>10</v>
      </c>
      <c r="Y43" s="159">
        <v>10</v>
      </c>
      <c r="Z43" s="86">
        <f t="shared" si="61"/>
        <v>42</v>
      </c>
      <c r="AA43" s="159">
        <v>0</v>
      </c>
      <c r="AB43" s="159">
        <v>0</v>
      </c>
      <c r="AC43" s="159">
        <v>0</v>
      </c>
      <c r="AD43" s="159">
        <v>0</v>
      </c>
      <c r="AE43" s="86">
        <f t="shared" si="62"/>
        <v>0</v>
      </c>
      <c r="AF43" s="130"/>
      <c r="AG43" s="159">
        <f t="shared" ca="1" si="1"/>
        <v>0</v>
      </c>
      <c r="AH43" s="159">
        <f t="shared" ca="1" si="2"/>
        <v>0</v>
      </c>
      <c r="AI43" s="159">
        <f t="shared" ca="1" si="3"/>
        <v>5</v>
      </c>
      <c r="AJ43" s="159">
        <f t="shared" ca="1" si="4"/>
        <v>10</v>
      </c>
      <c r="AK43" s="86">
        <f t="shared" ca="1" si="5"/>
        <v>15</v>
      </c>
      <c r="AL43" s="159">
        <f t="shared" ca="1" si="6"/>
        <v>12</v>
      </c>
      <c r="AM43" s="159">
        <f t="shared" ca="1" si="7"/>
        <v>20</v>
      </c>
      <c r="AN43" s="159">
        <f t="shared" ca="1" si="8"/>
        <v>20</v>
      </c>
      <c r="AO43" s="159">
        <f t="shared" ca="1" si="9"/>
        <v>15</v>
      </c>
      <c r="AP43" s="127">
        <f t="shared" ca="1" si="10"/>
        <v>67</v>
      </c>
      <c r="AQ43" s="159">
        <f t="shared" ca="1" si="11"/>
        <v>12</v>
      </c>
      <c r="AR43" s="159">
        <f t="shared" ca="1" si="12"/>
        <v>15</v>
      </c>
      <c r="AS43" s="159">
        <f t="shared" ca="1" si="13"/>
        <v>10</v>
      </c>
      <c r="AT43" s="159">
        <f t="shared" ca="1" si="14"/>
        <v>15</v>
      </c>
      <c r="AU43" s="127">
        <f t="shared" ca="1" si="63"/>
        <v>52</v>
      </c>
      <c r="AV43" s="159">
        <f t="shared" ca="1" si="15"/>
        <v>0</v>
      </c>
      <c r="AW43" s="159">
        <f t="shared" ca="1" si="16"/>
        <v>0</v>
      </c>
      <c r="AX43" s="159">
        <f t="shared" ca="1" si="17"/>
        <v>0</v>
      </c>
      <c r="AY43" s="159">
        <f t="shared" ca="1" si="18"/>
        <v>0</v>
      </c>
      <c r="AZ43" s="127">
        <f t="shared" ca="1" si="64"/>
        <v>0</v>
      </c>
      <c r="BA43" s="72"/>
      <c r="BB43" s="159">
        <f t="shared" ca="1" si="71"/>
        <v>0</v>
      </c>
      <c r="BC43" s="159">
        <f t="shared" ca="1" si="20"/>
        <v>0</v>
      </c>
      <c r="BD43" s="159">
        <f t="shared" ca="1" si="21"/>
        <v>0</v>
      </c>
      <c r="BE43" s="159">
        <f t="shared" ca="1" si="22"/>
        <v>0</v>
      </c>
      <c r="BF43" s="86">
        <f t="shared" ca="1" si="23"/>
        <v>0</v>
      </c>
      <c r="BG43" s="159">
        <f t="shared" ca="1" si="24"/>
        <v>0</v>
      </c>
      <c r="BH43" s="159">
        <f t="shared" ca="1" si="25"/>
        <v>0</v>
      </c>
      <c r="BI43" s="159">
        <f t="shared" ca="1" si="26"/>
        <v>0</v>
      </c>
      <c r="BJ43" s="159">
        <f t="shared" ca="1" si="27"/>
        <v>0</v>
      </c>
      <c r="BK43" s="86">
        <f t="shared" ca="1" si="28"/>
        <v>0</v>
      </c>
      <c r="BL43" s="159">
        <f t="shared" ca="1" si="29"/>
        <v>2</v>
      </c>
      <c r="BM43" s="159">
        <f t="shared" ca="1" si="30"/>
        <v>3</v>
      </c>
      <c r="BN43" s="159">
        <f t="shared" ca="1" si="31"/>
        <v>0</v>
      </c>
      <c r="BO43" s="159">
        <f t="shared" ca="1" si="32"/>
        <v>5</v>
      </c>
      <c r="BP43" s="86">
        <f t="shared" ca="1" si="33"/>
        <v>10</v>
      </c>
      <c r="BQ43" s="159">
        <f t="shared" ca="1" si="34"/>
        <v>0</v>
      </c>
      <c r="BR43" s="159">
        <f t="shared" ca="1" si="35"/>
        <v>0</v>
      </c>
      <c r="BS43" s="159">
        <f t="shared" ca="1" si="36"/>
        <v>0</v>
      </c>
      <c r="BT43" s="159">
        <f t="shared" ca="1" si="37"/>
        <v>0</v>
      </c>
      <c r="BU43" s="86">
        <f t="shared" ca="1" si="38"/>
        <v>0</v>
      </c>
      <c r="BV43" s="71"/>
      <c r="BW43" s="144">
        <v>0</v>
      </c>
      <c r="BX43" s="144">
        <v>0</v>
      </c>
      <c r="BY43" s="144">
        <v>5</v>
      </c>
      <c r="BZ43" s="159">
        <v>10</v>
      </c>
      <c r="CA43" s="86">
        <f t="shared" si="65"/>
        <v>15</v>
      </c>
      <c r="CB43" s="159">
        <v>12</v>
      </c>
      <c r="CC43" s="159">
        <v>20</v>
      </c>
      <c r="CD43" s="159">
        <v>20</v>
      </c>
      <c r="CE43" s="159">
        <v>15</v>
      </c>
      <c r="CF43" s="86">
        <f t="shared" si="66"/>
        <v>67</v>
      </c>
      <c r="CG43" s="159"/>
      <c r="CH43" s="159"/>
      <c r="CI43" s="159"/>
      <c r="CJ43" s="159"/>
      <c r="CK43" s="86">
        <f t="shared" si="67"/>
        <v>0</v>
      </c>
      <c r="CL43" s="159"/>
      <c r="CM43" s="159"/>
      <c r="CN43" s="159">
        <v>0</v>
      </c>
      <c r="CO43" s="159">
        <v>0</v>
      </c>
      <c r="CP43" s="86">
        <f t="shared" si="68"/>
        <v>0</v>
      </c>
      <c r="CQ43" s="70"/>
      <c r="CR43" s="144">
        <f t="shared" ca="1" si="69"/>
        <v>0</v>
      </c>
      <c r="CS43" s="144">
        <f t="shared" ca="1" si="39"/>
        <v>0</v>
      </c>
      <c r="CT43" s="144">
        <f t="shared" ca="1" si="40"/>
        <v>0</v>
      </c>
      <c r="CU43" s="144">
        <f t="shared" ca="1" si="41"/>
        <v>0</v>
      </c>
      <c r="CV43" s="86">
        <f t="shared" ca="1" si="42"/>
        <v>0</v>
      </c>
      <c r="CW43" s="144">
        <f t="shared" ca="1" si="43"/>
        <v>0</v>
      </c>
      <c r="CX43" s="144">
        <f t="shared" ca="1" si="73"/>
        <v>0</v>
      </c>
      <c r="CY43" s="144">
        <f t="shared" ca="1" si="74"/>
        <v>0</v>
      </c>
      <c r="CZ43" s="144">
        <f t="shared" ca="1" si="75"/>
        <v>0</v>
      </c>
      <c r="DA43" s="88">
        <f t="shared" ca="1" si="76"/>
        <v>0</v>
      </c>
      <c r="DB43" s="144">
        <f t="shared" ca="1" si="77"/>
        <v>-12</v>
      </c>
      <c r="DC43" s="144">
        <f t="shared" ca="1" si="78"/>
        <v>-15</v>
      </c>
      <c r="DD43" s="144">
        <f t="shared" ca="1" si="79"/>
        <v>-10</v>
      </c>
      <c r="DE43" s="144">
        <f t="shared" ca="1" si="80"/>
        <v>-15</v>
      </c>
      <c r="DF43" s="88">
        <f t="shared" ca="1" si="81"/>
        <v>-52</v>
      </c>
      <c r="DG43" s="159">
        <f t="shared" ca="1" si="53"/>
        <v>0</v>
      </c>
      <c r="DH43" s="159">
        <f t="shared" ca="1" si="54"/>
        <v>0</v>
      </c>
      <c r="DI43" s="159">
        <f t="shared" ca="1" si="55"/>
        <v>0</v>
      </c>
      <c r="DJ43" s="159">
        <f t="shared" ca="1" si="56"/>
        <v>0</v>
      </c>
      <c r="DK43" s="88">
        <f t="shared" ca="1" si="57"/>
        <v>0</v>
      </c>
      <c r="DL43" s="166"/>
    </row>
    <row r="44" spans="1:116" ht="15" customHeight="1" x14ac:dyDescent="0.2">
      <c r="A44" s="22" t="str">
        <f t="shared" si="58"/>
        <v>186015009P</v>
      </c>
      <c r="B44" s="22" t="str">
        <f t="shared" si="59"/>
        <v>186015009C</v>
      </c>
      <c r="C44" s="164">
        <v>186015009</v>
      </c>
      <c r="D44" s="164" t="s">
        <v>70</v>
      </c>
      <c r="E44" s="65" t="s">
        <v>145</v>
      </c>
      <c r="F44" s="159" t="s">
        <v>164</v>
      </c>
      <c r="G44" s="65" t="s">
        <v>147</v>
      </c>
      <c r="H44" s="164" t="s">
        <v>9</v>
      </c>
      <c r="I44" s="200">
        <v>4361.2700000000004</v>
      </c>
      <c r="J44" s="65" t="s">
        <v>38</v>
      </c>
      <c r="K44" s="145"/>
      <c r="L44" s="144">
        <v>10</v>
      </c>
      <c r="M44" s="159">
        <v>23</v>
      </c>
      <c r="N44" s="159">
        <v>25</v>
      </c>
      <c r="O44" s="159">
        <v>30</v>
      </c>
      <c r="P44" s="86">
        <f t="shared" si="0"/>
        <v>88</v>
      </c>
      <c r="Q44" s="159">
        <v>0</v>
      </c>
      <c r="R44" s="159">
        <v>0</v>
      </c>
      <c r="S44" s="159">
        <v>15</v>
      </c>
      <c r="T44" s="159">
        <v>0</v>
      </c>
      <c r="U44" s="86">
        <f t="shared" si="60"/>
        <v>15</v>
      </c>
      <c r="V44" s="159">
        <v>0</v>
      </c>
      <c r="W44" s="159">
        <v>0</v>
      </c>
      <c r="X44" s="159">
        <v>0</v>
      </c>
      <c r="Y44" s="159">
        <v>5</v>
      </c>
      <c r="Z44" s="86">
        <f t="shared" si="61"/>
        <v>5</v>
      </c>
      <c r="AA44" s="159">
        <v>0</v>
      </c>
      <c r="AB44" s="159">
        <v>0</v>
      </c>
      <c r="AC44" s="159">
        <v>0</v>
      </c>
      <c r="AD44" s="159">
        <v>0</v>
      </c>
      <c r="AE44" s="86">
        <f t="shared" si="62"/>
        <v>0</v>
      </c>
      <c r="AF44" s="130"/>
      <c r="AG44" s="159">
        <f t="shared" ca="1" si="1"/>
        <v>10</v>
      </c>
      <c r="AH44" s="159">
        <f t="shared" ca="1" si="2"/>
        <v>23</v>
      </c>
      <c r="AI44" s="159">
        <f t="shared" ca="1" si="3"/>
        <v>25</v>
      </c>
      <c r="AJ44" s="159">
        <f t="shared" ca="1" si="4"/>
        <v>30</v>
      </c>
      <c r="AK44" s="86">
        <f t="shared" ca="1" si="5"/>
        <v>88</v>
      </c>
      <c r="AL44" s="159">
        <f t="shared" ca="1" si="6"/>
        <v>0</v>
      </c>
      <c r="AM44" s="159">
        <f t="shared" ca="1" si="7"/>
        <v>0</v>
      </c>
      <c r="AN44" s="159">
        <f t="shared" ca="1" si="8"/>
        <v>15</v>
      </c>
      <c r="AO44" s="159">
        <f t="shared" ca="1" si="9"/>
        <v>0</v>
      </c>
      <c r="AP44" s="127">
        <f t="shared" ca="1" si="10"/>
        <v>15</v>
      </c>
      <c r="AQ44" s="159">
        <f t="shared" ca="1" si="11"/>
        <v>4</v>
      </c>
      <c r="AR44" s="159">
        <f t="shared" ca="1" si="12"/>
        <v>4</v>
      </c>
      <c r="AS44" s="159">
        <f t="shared" ca="1" si="13"/>
        <v>4</v>
      </c>
      <c r="AT44" s="159">
        <f t="shared" ca="1" si="14"/>
        <v>4</v>
      </c>
      <c r="AU44" s="127">
        <f t="shared" ca="1" si="63"/>
        <v>16</v>
      </c>
      <c r="AV44" s="159">
        <f t="shared" ca="1" si="15"/>
        <v>0</v>
      </c>
      <c r="AW44" s="159">
        <f t="shared" ca="1" si="16"/>
        <v>0</v>
      </c>
      <c r="AX44" s="159">
        <f t="shared" ca="1" si="17"/>
        <v>0</v>
      </c>
      <c r="AY44" s="159">
        <f t="shared" ca="1" si="18"/>
        <v>0</v>
      </c>
      <c r="AZ44" s="127">
        <f t="shared" ca="1" si="64"/>
        <v>0</v>
      </c>
      <c r="BA44" s="72"/>
      <c r="BB44" s="159">
        <f t="shared" ca="1" si="71"/>
        <v>0</v>
      </c>
      <c r="BC44" s="159">
        <f t="shared" ca="1" si="20"/>
        <v>0</v>
      </c>
      <c r="BD44" s="159">
        <f t="shared" ca="1" si="21"/>
        <v>0</v>
      </c>
      <c r="BE44" s="159">
        <f t="shared" ca="1" si="22"/>
        <v>0</v>
      </c>
      <c r="BF44" s="86">
        <f t="shared" ca="1" si="23"/>
        <v>0</v>
      </c>
      <c r="BG44" s="159">
        <f t="shared" ca="1" si="24"/>
        <v>0</v>
      </c>
      <c r="BH44" s="159">
        <f t="shared" ca="1" si="25"/>
        <v>0</v>
      </c>
      <c r="BI44" s="159">
        <f t="shared" ca="1" si="26"/>
        <v>0</v>
      </c>
      <c r="BJ44" s="159">
        <f t="shared" ca="1" si="27"/>
        <v>0</v>
      </c>
      <c r="BK44" s="86">
        <f t="shared" ca="1" si="28"/>
        <v>0</v>
      </c>
      <c r="BL44" s="159">
        <f t="shared" ca="1" si="29"/>
        <v>4</v>
      </c>
      <c r="BM44" s="159">
        <f t="shared" ca="1" si="30"/>
        <v>4</v>
      </c>
      <c r="BN44" s="159">
        <f t="shared" ca="1" si="31"/>
        <v>4</v>
      </c>
      <c r="BO44" s="159">
        <f t="shared" ca="1" si="32"/>
        <v>-1</v>
      </c>
      <c r="BP44" s="86">
        <f t="shared" ca="1" si="33"/>
        <v>11</v>
      </c>
      <c r="BQ44" s="159">
        <f t="shared" ca="1" si="34"/>
        <v>0</v>
      </c>
      <c r="BR44" s="159">
        <f t="shared" ca="1" si="35"/>
        <v>0</v>
      </c>
      <c r="BS44" s="159">
        <f t="shared" ca="1" si="36"/>
        <v>0</v>
      </c>
      <c r="BT44" s="159">
        <f t="shared" ca="1" si="37"/>
        <v>0</v>
      </c>
      <c r="BU44" s="86">
        <f t="shared" ca="1" si="38"/>
        <v>0</v>
      </c>
      <c r="BV44" s="71"/>
      <c r="BW44" s="144">
        <v>10</v>
      </c>
      <c r="BX44" s="159">
        <v>23</v>
      </c>
      <c r="BY44" s="159">
        <v>25</v>
      </c>
      <c r="BZ44" s="159">
        <v>30</v>
      </c>
      <c r="CA44" s="86">
        <f t="shared" si="65"/>
        <v>88</v>
      </c>
      <c r="CB44" s="159">
        <v>0</v>
      </c>
      <c r="CC44" s="159">
        <v>0</v>
      </c>
      <c r="CD44" s="159">
        <v>15</v>
      </c>
      <c r="CE44" s="159">
        <v>0</v>
      </c>
      <c r="CF44" s="86">
        <f t="shared" si="66"/>
        <v>15</v>
      </c>
      <c r="CG44" s="159"/>
      <c r="CH44" s="159"/>
      <c r="CI44" s="159"/>
      <c r="CJ44" s="159"/>
      <c r="CK44" s="86">
        <f t="shared" si="67"/>
        <v>0</v>
      </c>
      <c r="CL44" s="159"/>
      <c r="CM44" s="159"/>
      <c r="CN44" s="159">
        <v>0</v>
      </c>
      <c r="CO44" s="159">
        <v>0</v>
      </c>
      <c r="CP44" s="86">
        <f t="shared" si="68"/>
        <v>0</v>
      </c>
      <c r="CQ44" s="70"/>
      <c r="CR44" s="144">
        <f t="shared" ca="1" si="69"/>
        <v>0</v>
      </c>
      <c r="CS44" s="144">
        <f t="shared" ca="1" si="39"/>
        <v>0</v>
      </c>
      <c r="CT44" s="144">
        <f t="shared" ca="1" si="40"/>
        <v>0</v>
      </c>
      <c r="CU44" s="144">
        <f t="shared" ca="1" si="41"/>
        <v>0</v>
      </c>
      <c r="CV44" s="86">
        <f t="shared" ca="1" si="42"/>
        <v>0</v>
      </c>
      <c r="CW44" s="144">
        <f t="shared" ca="1" si="43"/>
        <v>0</v>
      </c>
      <c r="CX44" s="144">
        <f t="shared" ca="1" si="73"/>
        <v>0</v>
      </c>
      <c r="CY44" s="144">
        <f t="shared" ca="1" si="74"/>
        <v>0</v>
      </c>
      <c r="CZ44" s="144">
        <f t="shared" ca="1" si="75"/>
        <v>0</v>
      </c>
      <c r="DA44" s="88">
        <f t="shared" ca="1" si="76"/>
        <v>0</v>
      </c>
      <c r="DB44" s="144">
        <f t="shared" ca="1" si="77"/>
        <v>-4</v>
      </c>
      <c r="DC44" s="144">
        <f t="shared" ca="1" si="78"/>
        <v>-4</v>
      </c>
      <c r="DD44" s="144">
        <f t="shared" ca="1" si="79"/>
        <v>-4</v>
      </c>
      <c r="DE44" s="144">
        <f t="shared" ca="1" si="80"/>
        <v>-4</v>
      </c>
      <c r="DF44" s="88">
        <f t="shared" ca="1" si="81"/>
        <v>-16</v>
      </c>
      <c r="DG44" s="159">
        <f t="shared" ca="1" si="53"/>
        <v>0</v>
      </c>
      <c r="DH44" s="159">
        <f t="shared" ca="1" si="54"/>
        <v>0</v>
      </c>
      <c r="DI44" s="159">
        <f t="shared" ca="1" si="55"/>
        <v>0</v>
      </c>
      <c r="DJ44" s="159">
        <f t="shared" ca="1" si="56"/>
        <v>0</v>
      </c>
      <c r="DK44" s="88">
        <f t="shared" ca="1" si="57"/>
        <v>0</v>
      </c>
      <c r="DL44" s="156"/>
    </row>
    <row r="45" spans="1:116" ht="15" customHeight="1" x14ac:dyDescent="0.2">
      <c r="A45" s="22" t="str">
        <f t="shared" si="58"/>
        <v>186015010P</v>
      </c>
      <c r="B45" s="22" t="str">
        <f t="shared" si="59"/>
        <v>186015010C</v>
      </c>
      <c r="C45" s="164">
        <v>186015010</v>
      </c>
      <c r="D45" s="164" t="s">
        <v>404</v>
      </c>
      <c r="E45" s="65" t="s">
        <v>145</v>
      </c>
      <c r="F45" s="159" t="s">
        <v>164</v>
      </c>
      <c r="G45" s="65" t="s">
        <v>147</v>
      </c>
      <c r="H45" s="164" t="s">
        <v>9</v>
      </c>
      <c r="I45" s="200">
        <v>934.47</v>
      </c>
      <c r="J45" s="65" t="s">
        <v>38</v>
      </c>
      <c r="K45" s="145"/>
      <c r="L45" s="144">
        <v>160</v>
      </c>
      <c r="M45" s="144">
        <v>130</v>
      </c>
      <c r="N45" s="144">
        <v>120</v>
      </c>
      <c r="O45" s="159">
        <v>85</v>
      </c>
      <c r="P45" s="86">
        <f t="shared" si="0"/>
        <v>495</v>
      </c>
      <c r="Q45" s="159">
        <v>80</v>
      </c>
      <c r="R45" s="159">
        <v>75</v>
      </c>
      <c r="S45" s="159">
        <v>54</v>
      </c>
      <c r="T45" s="159">
        <v>20</v>
      </c>
      <c r="U45" s="86">
        <f t="shared" si="60"/>
        <v>229</v>
      </c>
      <c r="V45" s="159">
        <v>40</v>
      </c>
      <c r="W45" s="159">
        <v>40</v>
      </c>
      <c r="X45" s="159">
        <v>40</v>
      </c>
      <c r="Y45" s="159">
        <v>40</v>
      </c>
      <c r="Z45" s="86">
        <f t="shared" si="61"/>
        <v>160</v>
      </c>
      <c r="AA45" s="159">
        <v>0</v>
      </c>
      <c r="AB45" s="159">
        <v>0</v>
      </c>
      <c r="AC45" s="159">
        <v>0</v>
      </c>
      <c r="AD45" s="159">
        <v>0</v>
      </c>
      <c r="AE45" s="86">
        <f t="shared" si="62"/>
        <v>0</v>
      </c>
      <c r="AF45" s="130"/>
      <c r="AG45" s="159">
        <f t="shared" ca="1" si="1"/>
        <v>160</v>
      </c>
      <c r="AH45" s="159">
        <f t="shared" ca="1" si="2"/>
        <v>130</v>
      </c>
      <c r="AI45" s="159">
        <f t="shared" ca="1" si="3"/>
        <v>120</v>
      </c>
      <c r="AJ45" s="159">
        <f t="shared" ca="1" si="4"/>
        <v>85</v>
      </c>
      <c r="AK45" s="86">
        <f t="shared" ca="1" si="5"/>
        <v>495</v>
      </c>
      <c r="AL45" s="159">
        <f t="shared" ca="1" si="6"/>
        <v>80</v>
      </c>
      <c r="AM45" s="159">
        <f t="shared" ca="1" si="7"/>
        <v>75</v>
      </c>
      <c r="AN45" s="159">
        <f t="shared" ca="1" si="8"/>
        <v>54</v>
      </c>
      <c r="AO45" s="159">
        <f t="shared" ca="1" si="9"/>
        <v>20</v>
      </c>
      <c r="AP45" s="127">
        <f t="shared" ca="1" si="10"/>
        <v>229</v>
      </c>
      <c r="AQ45" s="159">
        <f t="shared" ca="1" si="11"/>
        <v>40</v>
      </c>
      <c r="AR45" s="159">
        <f t="shared" ca="1" si="12"/>
        <v>45</v>
      </c>
      <c r="AS45" s="159">
        <f t="shared" ca="1" si="13"/>
        <v>45</v>
      </c>
      <c r="AT45" s="159">
        <f t="shared" ca="1" si="14"/>
        <v>55</v>
      </c>
      <c r="AU45" s="127">
        <f t="shared" ca="1" si="63"/>
        <v>185</v>
      </c>
      <c r="AV45" s="159">
        <f t="shared" ca="1" si="15"/>
        <v>33</v>
      </c>
      <c r="AW45" s="159">
        <f t="shared" ca="1" si="16"/>
        <v>0</v>
      </c>
      <c r="AX45" s="159">
        <f t="shared" ca="1" si="17"/>
        <v>0</v>
      </c>
      <c r="AY45" s="159">
        <f t="shared" ca="1" si="18"/>
        <v>0</v>
      </c>
      <c r="AZ45" s="127">
        <f t="shared" ca="1" si="64"/>
        <v>33</v>
      </c>
      <c r="BA45" s="72"/>
      <c r="BB45" s="159">
        <f t="shared" ca="1" si="71"/>
        <v>0</v>
      </c>
      <c r="BC45" s="159">
        <f t="shared" ca="1" si="20"/>
        <v>0</v>
      </c>
      <c r="BD45" s="159">
        <f t="shared" ca="1" si="21"/>
        <v>0</v>
      </c>
      <c r="BE45" s="159">
        <f t="shared" ca="1" si="22"/>
        <v>0</v>
      </c>
      <c r="BF45" s="86">
        <f t="shared" ca="1" si="23"/>
        <v>0</v>
      </c>
      <c r="BG45" s="159">
        <f t="shared" ca="1" si="24"/>
        <v>0</v>
      </c>
      <c r="BH45" s="159">
        <f t="shared" ca="1" si="25"/>
        <v>0</v>
      </c>
      <c r="BI45" s="159">
        <f t="shared" ca="1" si="26"/>
        <v>0</v>
      </c>
      <c r="BJ45" s="159">
        <f t="shared" ca="1" si="27"/>
        <v>0</v>
      </c>
      <c r="BK45" s="86">
        <f t="shared" ca="1" si="28"/>
        <v>0</v>
      </c>
      <c r="BL45" s="159">
        <f t="shared" ca="1" si="29"/>
        <v>0</v>
      </c>
      <c r="BM45" s="159">
        <f t="shared" ca="1" si="30"/>
        <v>5</v>
      </c>
      <c r="BN45" s="159">
        <f t="shared" ca="1" si="31"/>
        <v>5</v>
      </c>
      <c r="BO45" s="159">
        <f t="shared" ca="1" si="32"/>
        <v>15</v>
      </c>
      <c r="BP45" s="86">
        <f t="shared" ca="1" si="33"/>
        <v>25</v>
      </c>
      <c r="BQ45" s="159">
        <f t="shared" ca="1" si="34"/>
        <v>33</v>
      </c>
      <c r="BR45" s="159">
        <f t="shared" ca="1" si="35"/>
        <v>0</v>
      </c>
      <c r="BS45" s="159">
        <f t="shared" ca="1" si="36"/>
        <v>0</v>
      </c>
      <c r="BT45" s="159">
        <f t="shared" ca="1" si="37"/>
        <v>0</v>
      </c>
      <c r="BU45" s="86">
        <f t="shared" ca="1" si="38"/>
        <v>33</v>
      </c>
      <c r="BV45" s="71"/>
      <c r="BW45" s="144">
        <v>160</v>
      </c>
      <c r="BX45" s="144">
        <v>130</v>
      </c>
      <c r="BY45" s="144">
        <v>120</v>
      </c>
      <c r="BZ45" s="159">
        <v>85</v>
      </c>
      <c r="CA45" s="86">
        <f t="shared" si="65"/>
        <v>495</v>
      </c>
      <c r="CB45" s="159">
        <v>80</v>
      </c>
      <c r="CC45" s="159">
        <v>75</v>
      </c>
      <c r="CD45" s="159">
        <v>54</v>
      </c>
      <c r="CE45" s="159">
        <v>20</v>
      </c>
      <c r="CF45" s="86">
        <f t="shared" si="66"/>
        <v>229</v>
      </c>
      <c r="CG45" s="159"/>
      <c r="CH45" s="159"/>
      <c r="CI45" s="159"/>
      <c r="CJ45" s="159"/>
      <c r="CK45" s="86">
        <f t="shared" si="67"/>
        <v>0</v>
      </c>
      <c r="CL45" s="159"/>
      <c r="CM45" s="159"/>
      <c r="CN45" s="159">
        <v>0</v>
      </c>
      <c r="CO45" s="159">
        <v>0</v>
      </c>
      <c r="CP45" s="86">
        <f t="shared" si="68"/>
        <v>0</v>
      </c>
      <c r="CQ45" s="70"/>
      <c r="CR45" s="144">
        <f t="shared" ca="1" si="69"/>
        <v>0</v>
      </c>
      <c r="CS45" s="144">
        <f t="shared" ca="1" si="39"/>
        <v>0</v>
      </c>
      <c r="CT45" s="144">
        <f t="shared" ca="1" si="40"/>
        <v>0</v>
      </c>
      <c r="CU45" s="144">
        <f t="shared" ca="1" si="41"/>
        <v>0</v>
      </c>
      <c r="CV45" s="86">
        <f t="shared" ca="1" si="42"/>
        <v>0</v>
      </c>
      <c r="CW45" s="144">
        <f t="shared" ca="1" si="43"/>
        <v>0</v>
      </c>
      <c r="CX45" s="144">
        <f t="shared" ca="1" si="73"/>
        <v>0</v>
      </c>
      <c r="CY45" s="144">
        <f t="shared" ca="1" si="74"/>
        <v>0</v>
      </c>
      <c r="CZ45" s="144">
        <f t="shared" ca="1" si="75"/>
        <v>0</v>
      </c>
      <c r="DA45" s="88">
        <f t="shared" ca="1" si="76"/>
        <v>0</v>
      </c>
      <c r="DB45" s="144">
        <f t="shared" ca="1" si="77"/>
        <v>-40</v>
      </c>
      <c r="DC45" s="144">
        <f t="shared" ca="1" si="78"/>
        <v>-45</v>
      </c>
      <c r="DD45" s="144">
        <f t="shared" ca="1" si="79"/>
        <v>-45</v>
      </c>
      <c r="DE45" s="144">
        <f t="shared" ca="1" si="80"/>
        <v>-55</v>
      </c>
      <c r="DF45" s="88">
        <f t="shared" ca="1" si="81"/>
        <v>-185</v>
      </c>
      <c r="DG45" s="159">
        <f t="shared" ca="1" si="53"/>
        <v>-33</v>
      </c>
      <c r="DH45" s="159">
        <f t="shared" ca="1" si="54"/>
        <v>0</v>
      </c>
      <c r="DI45" s="159">
        <f t="shared" ca="1" si="55"/>
        <v>0</v>
      </c>
      <c r="DJ45" s="159">
        <f t="shared" ca="1" si="56"/>
        <v>0</v>
      </c>
      <c r="DK45" s="88">
        <f t="shared" ca="1" si="57"/>
        <v>-33</v>
      </c>
      <c r="DL45" s="166"/>
    </row>
    <row r="46" spans="1:116" ht="15" customHeight="1" x14ac:dyDescent="0.2">
      <c r="A46" s="164" t="str">
        <f t="shared" ref="A46" si="85">CONCATENATE(C46,"P")</f>
        <v>186015010IVDP</v>
      </c>
      <c r="B46" s="164" t="str">
        <f t="shared" ref="B46" si="86">CONCATENATE(C46,"C")</f>
        <v>186015010IVDC</v>
      </c>
      <c r="C46" s="164" t="s">
        <v>363</v>
      </c>
      <c r="D46" s="164" t="s">
        <v>405</v>
      </c>
      <c r="E46" s="65" t="s">
        <v>12</v>
      </c>
      <c r="F46" s="159" t="s">
        <v>164</v>
      </c>
      <c r="G46" s="65" t="s">
        <v>147</v>
      </c>
      <c r="H46" s="164" t="s">
        <v>9</v>
      </c>
      <c r="I46" s="200">
        <v>1053</v>
      </c>
      <c r="J46" s="65" t="s">
        <v>35</v>
      </c>
      <c r="K46" s="145"/>
      <c r="L46" s="159">
        <v>0</v>
      </c>
      <c r="M46" s="159">
        <v>0</v>
      </c>
      <c r="N46" s="159">
        <v>0</v>
      </c>
      <c r="O46" s="159">
        <v>0</v>
      </c>
      <c r="P46" s="86">
        <f t="shared" ref="P46" si="87">SUM(L46:O46)</f>
        <v>0</v>
      </c>
      <c r="Q46" s="159">
        <v>0</v>
      </c>
      <c r="R46" s="159">
        <v>6</v>
      </c>
      <c r="S46" s="159">
        <v>0</v>
      </c>
      <c r="T46" s="159">
        <v>10</v>
      </c>
      <c r="U46" s="86">
        <f t="shared" si="60"/>
        <v>16</v>
      </c>
      <c r="V46" s="159">
        <v>0</v>
      </c>
      <c r="W46" s="159">
        <v>2</v>
      </c>
      <c r="X46" s="159">
        <v>2</v>
      </c>
      <c r="Y46" s="159">
        <v>2</v>
      </c>
      <c r="Z46" s="86">
        <f t="shared" si="61"/>
        <v>6</v>
      </c>
      <c r="AA46" s="159">
        <v>2</v>
      </c>
      <c r="AB46" s="159">
        <v>0</v>
      </c>
      <c r="AC46" s="159">
        <v>0</v>
      </c>
      <c r="AD46" s="159">
        <v>0</v>
      </c>
      <c r="AE46" s="86">
        <f t="shared" ref="AE46" si="88">SUM(AA46:AD46)</f>
        <v>2</v>
      </c>
      <c r="AF46" s="130"/>
      <c r="AG46" s="159">
        <f t="shared" ca="1" si="1"/>
        <v>0</v>
      </c>
      <c r="AH46" s="159">
        <f t="shared" ca="1" si="2"/>
        <v>0</v>
      </c>
      <c r="AI46" s="159">
        <f t="shared" ca="1" si="3"/>
        <v>0</v>
      </c>
      <c r="AJ46" s="159">
        <f t="shared" ca="1" si="4"/>
        <v>0</v>
      </c>
      <c r="AK46" s="86">
        <f t="shared" ref="AK46" ca="1" si="89">SUM(AG46:AJ46)</f>
        <v>0</v>
      </c>
      <c r="AL46" s="159">
        <f t="shared" ca="1" si="6"/>
        <v>0</v>
      </c>
      <c r="AM46" s="159">
        <f t="shared" ca="1" si="7"/>
        <v>6</v>
      </c>
      <c r="AN46" s="159">
        <f t="shared" ca="1" si="8"/>
        <v>0</v>
      </c>
      <c r="AO46" s="159">
        <f t="shared" ca="1" si="9"/>
        <v>10</v>
      </c>
      <c r="AP46" s="127">
        <f t="shared" ref="AP46" ca="1" si="90">SUM(AL46:AO46)</f>
        <v>16</v>
      </c>
      <c r="AQ46" s="159">
        <f t="shared" ca="1" si="11"/>
        <v>5</v>
      </c>
      <c r="AR46" s="159">
        <f t="shared" ca="1" si="12"/>
        <v>5</v>
      </c>
      <c r="AS46" s="159">
        <f t="shared" ca="1" si="13"/>
        <v>5</v>
      </c>
      <c r="AT46" s="159">
        <f t="shared" ca="1" si="14"/>
        <v>4</v>
      </c>
      <c r="AU46" s="127">
        <f t="shared" ref="AU46" ca="1" si="91">SUM(AQ46:AT46)</f>
        <v>19</v>
      </c>
      <c r="AV46" s="159">
        <f t="shared" ca="1" si="15"/>
        <v>2</v>
      </c>
      <c r="AW46" s="159">
        <f t="shared" ca="1" si="16"/>
        <v>0</v>
      </c>
      <c r="AX46" s="159">
        <f t="shared" ca="1" si="17"/>
        <v>0</v>
      </c>
      <c r="AY46" s="159">
        <f t="shared" ca="1" si="18"/>
        <v>0</v>
      </c>
      <c r="AZ46" s="127">
        <f t="shared" ca="1" si="64"/>
        <v>2</v>
      </c>
      <c r="BA46" s="72"/>
      <c r="BB46" s="159">
        <f t="shared" ref="BB46" ca="1" si="92">AG46-L46</f>
        <v>0</v>
      </c>
      <c r="BC46" s="159">
        <f t="shared" ref="BC46" ca="1" si="93">AH46-M46</f>
        <v>0</v>
      </c>
      <c r="BD46" s="159">
        <f t="shared" ref="BD46" ca="1" si="94">AI46-N46</f>
        <v>0</v>
      </c>
      <c r="BE46" s="159">
        <f t="shared" ref="BE46" ca="1" si="95">AJ46-O46</f>
        <v>0</v>
      </c>
      <c r="BF46" s="86">
        <f t="shared" ref="BF46" ca="1" si="96">AK46-P46</f>
        <v>0</v>
      </c>
      <c r="BG46" s="159">
        <f t="shared" ref="BG46" ca="1" si="97">AL46-Q46</f>
        <v>0</v>
      </c>
      <c r="BH46" s="159">
        <f t="shared" ref="BH46" ca="1" si="98">AM46-R46</f>
        <v>0</v>
      </c>
      <c r="BI46" s="159">
        <f t="shared" ref="BI46" ca="1" si="99">AN46-S46</f>
        <v>0</v>
      </c>
      <c r="BJ46" s="159">
        <f t="shared" ref="BJ46" ca="1" si="100">AO46-T46</f>
        <v>0</v>
      </c>
      <c r="BK46" s="86">
        <f t="shared" ref="BK46" ca="1" si="101">AP46-U46</f>
        <v>0</v>
      </c>
      <c r="BL46" s="159">
        <f t="shared" ref="BL46" ca="1" si="102">AQ46-V46</f>
        <v>5</v>
      </c>
      <c r="BM46" s="159">
        <f t="shared" ref="BM46" ca="1" si="103">AR46-W46</f>
        <v>3</v>
      </c>
      <c r="BN46" s="159">
        <f t="shared" ref="BN46" ca="1" si="104">AS46-X46</f>
        <v>3</v>
      </c>
      <c r="BO46" s="159">
        <f t="shared" ref="BO46" ca="1" si="105">AT46-Y46</f>
        <v>2</v>
      </c>
      <c r="BP46" s="86">
        <f t="shared" ref="BP46" ca="1" si="106">AU46-Z46</f>
        <v>13</v>
      </c>
      <c r="BQ46" s="159">
        <f t="shared" ca="1" si="34"/>
        <v>0</v>
      </c>
      <c r="BR46" s="159">
        <f t="shared" ca="1" si="35"/>
        <v>0</v>
      </c>
      <c r="BS46" s="159">
        <f t="shared" ca="1" si="36"/>
        <v>0</v>
      </c>
      <c r="BT46" s="159">
        <f t="shared" ca="1" si="37"/>
        <v>0</v>
      </c>
      <c r="BU46" s="86">
        <f t="shared" ca="1" si="38"/>
        <v>0</v>
      </c>
      <c r="BV46" s="71"/>
      <c r="BW46" s="159">
        <v>0</v>
      </c>
      <c r="BX46" s="159">
        <v>0</v>
      </c>
      <c r="BY46" s="159">
        <v>0</v>
      </c>
      <c r="BZ46" s="159">
        <v>0</v>
      </c>
      <c r="CA46" s="86">
        <f t="shared" ref="CA46" si="107">SUM(BW46:BZ46)</f>
        <v>0</v>
      </c>
      <c r="CB46" s="159">
        <v>0</v>
      </c>
      <c r="CC46" s="159">
        <v>6</v>
      </c>
      <c r="CD46" s="159">
        <v>0</v>
      </c>
      <c r="CE46" s="159">
        <v>10</v>
      </c>
      <c r="CF46" s="86">
        <f t="shared" ref="CF46" si="108">SUM(CB46:CE46)</f>
        <v>16</v>
      </c>
      <c r="CG46" s="159"/>
      <c r="CH46" s="159"/>
      <c r="CI46" s="159"/>
      <c r="CJ46" s="159"/>
      <c r="CK46" s="86">
        <f t="shared" ref="CK46" si="109">SUM(CG46:CJ46)</f>
        <v>0</v>
      </c>
      <c r="CL46" s="159"/>
      <c r="CM46" s="159"/>
      <c r="CN46" s="159">
        <v>0</v>
      </c>
      <c r="CO46" s="159">
        <v>0</v>
      </c>
      <c r="CP46" s="86">
        <f t="shared" si="68"/>
        <v>0</v>
      </c>
      <c r="CQ46" s="70"/>
      <c r="CR46" s="144">
        <f t="shared" ref="CR46" ca="1" si="110">BW46-AG46</f>
        <v>0</v>
      </c>
      <c r="CS46" s="144">
        <f t="shared" ref="CS46" ca="1" si="111">BX46-AH46</f>
        <v>0</v>
      </c>
      <c r="CT46" s="144">
        <f t="shared" ref="CT46" ca="1" si="112">BY46-AI46</f>
        <v>0</v>
      </c>
      <c r="CU46" s="144">
        <f t="shared" ref="CU46" ca="1" si="113">BZ46-AJ46</f>
        <v>0</v>
      </c>
      <c r="CV46" s="86">
        <f t="shared" ref="CV46" ca="1" si="114">CA46-AK46</f>
        <v>0</v>
      </c>
      <c r="CW46" s="144">
        <f t="shared" ref="CW46" ca="1" si="115">CB46-AL46</f>
        <v>0</v>
      </c>
      <c r="CX46" s="144">
        <f t="shared" ref="CX46" ca="1" si="116">CC46-AM46</f>
        <v>0</v>
      </c>
      <c r="CY46" s="144">
        <f t="shared" ref="CY46" ca="1" si="117">CD46-AN46</f>
        <v>0</v>
      </c>
      <c r="CZ46" s="144">
        <f t="shared" ref="CZ46" ca="1" si="118">CE46-AO46</f>
        <v>0</v>
      </c>
      <c r="DA46" s="88">
        <f t="shared" ref="DA46" ca="1" si="119">CF46-AP46</f>
        <v>0</v>
      </c>
      <c r="DB46" s="144">
        <f t="shared" ref="DB46" ca="1" si="120">CG46-AQ46</f>
        <v>-5</v>
      </c>
      <c r="DC46" s="144">
        <f t="shared" ref="DC46" ca="1" si="121">CH46-AR46</f>
        <v>-5</v>
      </c>
      <c r="DD46" s="144">
        <f t="shared" ref="DD46" ca="1" si="122">CI46-AS46</f>
        <v>-5</v>
      </c>
      <c r="DE46" s="144">
        <f t="shared" ref="DE46" ca="1" si="123">CJ46-AT46</f>
        <v>-4</v>
      </c>
      <c r="DF46" s="88">
        <f t="shared" ref="DF46" ca="1" si="124">CK46-AU46</f>
        <v>-19</v>
      </c>
      <c r="DG46" s="159">
        <f t="shared" ca="1" si="53"/>
        <v>-2</v>
      </c>
      <c r="DH46" s="159">
        <f t="shared" ca="1" si="54"/>
        <v>0</v>
      </c>
      <c r="DI46" s="159">
        <f t="shared" ca="1" si="55"/>
        <v>0</v>
      </c>
      <c r="DJ46" s="159">
        <f t="shared" ca="1" si="56"/>
        <v>0</v>
      </c>
      <c r="DK46" s="88">
        <f t="shared" ca="1" si="57"/>
        <v>-2</v>
      </c>
      <c r="DL46" s="166"/>
    </row>
    <row r="47" spans="1:116" ht="15" customHeight="1" x14ac:dyDescent="0.2">
      <c r="A47" s="22" t="str">
        <f t="shared" si="58"/>
        <v>186015011P</v>
      </c>
      <c r="B47" s="22" t="str">
        <f t="shared" si="59"/>
        <v>186015011C</v>
      </c>
      <c r="C47" s="164">
        <v>186015011</v>
      </c>
      <c r="D47" s="164" t="s">
        <v>406</v>
      </c>
      <c r="E47" s="65" t="s">
        <v>145</v>
      </c>
      <c r="F47" s="159" t="s">
        <v>164</v>
      </c>
      <c r="G47" s="65" t="s">
        <v>148</v>
      </c>
      <c r="H47" s="164" t="s">
        <v>9</v>
      </c>
      <c r="I47" s="200">
        <v>1210.21</v>
      </c>
      <c r="J47" s="65" t="s">
        <v>38</v>
      </c>
      <c r="K47" s="145"/>
      <c r="L47" s="144">
        <v>161</v>
      </c>
      <c r="M47" s="144">
        <v>185</v>
      </c>
      <c r="N47" s="144">
        <v>170</v>
      </c>
      <c r="O47" s="159">
        <v>200</v>
      </c>
      <c r="P47" s="86">
        <f t="shared" si="0"/>
        <v>716</v>
      </c>
      <c r="Q47" s="159">
        <v>125</v>
      </c>
      <c r="R47" s="159">
        <v>185</v>
      </c>
      <c r="S47" s="159">
        <v>196</v>
      </c>
      <c r="T47" s="159">
        <v>213</v>
      </c>
      <c r="U47" s="86">
        <f t="shared" si="60"/>
        <v>719</v>
      </c>
      <c r="V47" s="159">
        <v>162</v>
      </c>
      <c r="W47" s="159">
        <v>200</v>
      </c>
      <c r="X47" s="159">
        <v>200</v>
      </c>
      <c r="Y47" s="159">
        <v>230</v>
      </c>
      <c r="Z47" s="86">
        <f t="shared" si="61"/>
        <v>792</v>
      </c>
      <c r="AA47" s="159">
        <v>0</v>
      </c>
      <c r="AB47" s="159">
        <v>0</v>
      </c>
      <c r="AC47" s="159">
        <v>0</v>
      </c>
      <c r="AD47" s="159">
        <v>0</v>
      </c>
      <c r="AE47" s="86">
        <f t="shared" ref="AE47:AE52" si="125">SUM(AA47:AD47)</f>
        <v>0</v>
      </c>
      <c r="AF47" s="130"/>
      <c r="AG47" s="159">
        <f t="shared" ca="1" si="1"/>
        <v>161</v>
      </c>
      <c r="AH47" s="159">
        <f t="shared" ca="1" si="2"/>
        <v>185</v>
      </c>
      <c r="AI47" s="159">
        <f t="shared" ca="1" si="3"/>
        <v>170</v>
      </c>
      <c r="AJ47" s="159">
        <f t="shared" ca="1" si="4"/>
        <v>200</v>
      </c>
      <c r="AK47" s="86">
        <f t="shared" ca="1" si="5"/>
        <v>716</v>
      </c>
      <c r="AL47" s="159">
        <f t="shared" ca="1" si="6"/>
        <v>125</v>
      </c>
      <c r="AM47" s="159">
        <f t="shared" ca="1" si="7"/>
        <v>185</v>
      </c>
      <c r="AN47" s="159">
        <f t="shared" ca="1" si="8"/>
        <v>196</v>
      </c>
      <c r="AO47" s="159">
        <f t="shared" ca="1" si="9"/>
        <v>213</v>
      </c>
      <c r="AP47" s="127">
        <f t="shared" ca="1" si="10"/>
        <v>719</v>
      </c>
      <c r="AQ47" s="159">
        <f t="shared" ca="1" si="11"/>
        <v>230</v>
      </c>
      <c r="AR47" s="159">
        <f t="shared" ca="1" si="12"/>
        <v>200</v>
      </c>
      <c r="AS47" s="159">
        <f t="shared" ca="1" si="13"/>
        <v>210</v>
      </c>
      <c r="AT47" s="159">
        <f t="shared" ca="1" si="14"/>
        <v>250</v>
      </c>
      <c r="AU47" s="127">
        <f t="shared" ca="1" si="63"/>
        <v>890</v>
      </c>
      <c r="AV47" s="159">
        <f t="shared" ca="1" si="15"/>
        <v>180</v>
      </c>
      <c r="AW47" s="159">
        <f t="shared" ca="1" si="16"/>
        <v>180</v>
      </c>
      <c r="AX47" s="159">
        <f t="shared" ca="1" si="17"/>
        <v>0</v>
      </c>
      <c r="AY47" s="159">
        <f t="shared" ca="1" si="18"/>
        <v>0</v>
      </c>
      <c r="AZ47" s="127">
        <f t="shared" ca="1" si="64"/>
        <v>360</v>
      </c>
      <c r="BA47" s="72"/>
      <c r="BB47" s="159">
        <f t="shared" ca="1" si="71"/>
        <v>0</v>
      </c>
      <c r="BC47" s="159">
        <f t="shared" ca="1" si="20"/>
        <v>0</v>
      </c>
      <c r="BD47" s="159">
        <f t="shared" ca="1" si="21"/>
        <v>0</v>
      </c>
      <c r="BE47" s="159">
        <f t="shared" ca="1" si="22"/>
        <v>0</v>
      </c>
      <c r="BF47" s="86">
        <f t="shared" ca="1" si="23"/>
        <v>0</v>
      </c>
      <c r="BG47" s="159">
        <f t="shared" ca="1" si="24"/>
        <v>0</v>
      </c>
      <c r="BH47" s="159">
        <f t="shared" ca="1" si="25"/>
        <v>0</v>
      </c>
      <c r="BI47" s="159">
        <f t="shared" ca="1" si="26"/>
        <v>0</v>
      </c>
      <c r="BJ47" s="159">
        <f t="shared" ca="1" si="27"/>
        <v>0</v>
      </c>
      <c r="BK47" s="86">
        <f t="shared" ca="1" si="28"/>
        <v>0</v>
      </c>
      <c r="BL47" s="159">
        <f t="shared" ca="1" si="29"/>
        <v>68</v>
      </c>
      <c r="BM47" s="159">
        <f t="shared" ca="1" si="30"/>
        <v>0</v>
      </c>
      <c r="BN47" s="159">
        <f t="shared" ca="1" si="31"/>
        <v>10</v>
      </c>
      <c r="BO47" s="159">
        <f t="shared" ca="1" si="32"/>
        <v>20</v>
      </c>
      <c r="BP47" s="86">
        <f t="shared" ca="1" si="33"/>
        <v>98</v>
      </c>
      <c r="BQ47" s="159">
        <f t="shared" ca="1" si="34"/>
        <v>180</v>
      </c>
      <c r="BR47" s="159">
        <f t="shared" ca="1" si="35"/>
        <v>180</v>
      </c>
      <c r="BS47" s="159">
        <f t="shared" ca="1" si="36"/>
        <v>0</v>
      </c>
      <c r="BT47" s="159">
        <f t="shared" ca="1" si="37"/>
        <v>0</v>
      </c>
      <c r="BU47" s="86">
        <f t="shared" ca="1" si="38"/>
        <v>360</v>
      </c>
      <c r="BV47" s="71"/>
      <c r="BW47" s="144">
        <v>161</v>
      </c>
      <c r="BX47" s="144">
        <v>185</v>
      </c>
      <c r="BY47" s="144">
        <v>170</v>
      </c>
      <c r="BZ47" s="159">
        <v>200</v>
      </c>
      <c r="CA47" s="86">
        <f t="shared" si="65"/>
        <v>716</v>
      </c>
      <c r="CB47" s="159">
        <v>125</v>
      </c>
      <c r="CC47" s="159">
        <v>185</v>
      </c>
      <c r="CD47" s="159">
        <v>196</v>
      </c>
      <c r="CE47" s="159">
        <v>213</v>
      </c>
      <c r="CF47" s="86">
        <f t="shared" si="66"/>
        <v>719</v>
      </c>
      <c r="CG47" s="159"/>
      <c r="CH47" s="159"/>
      <c r="CI47" s="159"/>
      <c r="CJ47" s="159"/>
      <c r="CK47" s="86">
        <f t="shared" si="67"/>
        <v>0</v>
      </c>
      <c r="CL47" s="159"/>
      <c r="CM47" s="159"/>
      <c r="CN47" s="159">
        <v>0</v>
      </c>
      <c r="CO47" s="159">
        <v>0</v>
      </c>
      <c r="CP47" s="86">
        <f t="shared" si="68"/>
        <v>0</v>
      </c>
      <c r="CQ47" s="70"/>
      <c r="CR47" s="144">
        <f t="shared" ca="1" si="69"/>
        <v>0</v>
      </c>
      <c r="CS47" s="144">
        <f t="shared" ca="1" si="39"/>
        <v>0</v>
      </c>
      <c r="CT47" s="144">
        <f t="shared" ca="1" si="40"/>
        <v>0</v>
      </c>
      <c r="CU47" s="144">
        <f t="shared" ca="1" si="41"/>
        <v>0</v>
      </c>
      <c r="CV47" s="86">
        <f t="shared" ca="1" si="42"/>
        <v>0</v>
      </c>
      <c r="CW47" s="144">
        <f t="shared" ca="1" si="43"/>
        <v>0</v>
      </c>
      <c r="CX47" s="144">
        <f t="shared" ca="1" si="73"/>
        <v>0</v>
      </c>
      <c r="CY47" s="144">
        <f t="shared" ca="1" si="74"/>
        <v>0</v>
      </c>
      <c r="CZ47" s="144">
        <f t="shared" ca="1" si="75"/>
        <v>0</v>
      </c>
      <c r="DA47" s="88">
        <f t="shared" ca="1" si="76"/>
        <v>0</v>
      </c>
      <c r="DB47" s="144">
        <f t="shared" ca="1" si="77"/>
        <v>-230</v>
      </c>
      <c r="DC47" s="144">
        <f t="shared" ca="1" si="78"/>
        <v>-200</v>
      </c>
      <c r="DD47" s="144">
        <f t="shared" ca="1" si="79"/>
        <v>-210</v>
      </c>
      <c r="DE47" s="144">
        <f t="shared" ca="1" si="80"/>
        <v>-250</v>
      </c>
      <c r="DF47" s="88">
        <f t="shared" ca="1" si="81"/>
        <v>-890</v>
      </c>
      <c r="DG47" s="159">
        <f t="shared" ca="1" si="53"/>
        <v>-180</v>
      </c>
      <c r="DH47" s="159">
        <f t="shared" ca="1" si="54"/>
        <v>-180</v>
      </c>
      <c r="DI47" s="159">
        <f t="shared" ca="1" si="55"/>
        <v>0</v>
      </c>
      <c r="DJ47" s="159">
        <f t="shared" ca="1" si="56"/>
        <v>0</v>
      </c>
      <c r="DK47" s="88">
        <f t="shared" ca="1" si="57"/>
        <v>-360</v>
      </c>
      <c r="DL47" s="144"/>
    </row>
    <row r="48" spans="1:116" ht="15" customHeight="1" x14ac:dyDescent="0.2">
      <c r="A48" s="22" t="str">
        <f t="shared" si="58"/>
        <v>186015012P</v>
      </c>
      <c r="B48" s="22" t="str">
        <f t="shared" si="59"/>
        <v>186015012C</v>
      </c>
      <c r="C48" s="164">
        <v>186015012</v>
      </c>
      <c r="D48" s="164" t="s">
        <v>211</v>
      </c>
      <c r="E48" s="65" t="s">
        <v>12</v>
      </c>
      <c r="F48" s="159" t="s">
        <v>164</v>
      </c>
      <c r="G48" s="65" t="s">
        <v>212</v>
      </c>
      <c r="H48" s="164" t="s">
        <v>23</v>
      </c>
      <c r="I48" s="200">
        <v>22141.71</v>
      </c>
      <c r="J48" s="65" t="s">
        <v>277</v>
      </c>
      <c r="K48" s="145"/>
      <c r="L48" s="144">
        <v>0</v>
      </c>
      <c r="M48" s="144">
        <v>0</v>
      </c>
      <c r="N48" s="144">
        <v>8</v>
      </c>
      <c r="O48" s="159">
        <v>3</v>
      </c>
      <c r="P48" s="86">
        <f t="shared" si="0"/>
        <v>11</v>
      </c>
      <c r="Q48" s="159">
        <v>5</v>
      </c>
      <c r="R48" s="159">
        <v>0</v>
      </c>
      <c r="S48" s="159">
        <v>0</v>
      </c>
      <c r="T48" s="159">
        <v>0</v>
      </c>
      <c r="U48" s="86">
        <f t="shared" si="60"/>
        <v>5</v>
      </c>
      <c r="V48" s="159">
        <v>0</v>
      </c>
      <c r="W48" s="159">
        <v>0</v>
      </c>
      <c r="X48" s="159">
        <v>0</v>
      </c>
      <c r="Y48" s="159">
        <v>0</v>
      </c>
      <c r="Z48" s="86">
        <f t="shared" si="61"/>
        <v>0</v>
      </c>
      <c r="AA48" s="159">
        <v>0</v>
      </c>
      <c r="AB48" s="159">
        <v>0</v>
      </c>
      <c r="AC48" s="159">
        <v>0</v>
      </c>
      <c r="AD48" s="159">
        <v>0</v>
      </c>
      <c r="AE48" s="86">
        <f t="shared" si="125"/>
        <v>0</v>
      </c>
      <c r="AF48" s="130"/>
      <c r="AG48" s="159">
        <f t="shared" ca="1" si="1"/>
        <v>0</v>
      </c>
      <c r="AH48" s="159">
        <f t="shared" ca="1" si="2"/>
        <v>0</v>
      </c>
      <c r="AI48" s="159">
        <f t="shared" ca="1" si="3"/>
        <v>8</v>
      </c>
      <c r="AJ48" s="159">
        <f t="shared" ca="1" si="4"/>
        <v>3</v>
      </c>
      <c r="AK48" s="86">
        <f t="shared" ca="1" si="5"/>
        <v>11</v>
      </c>
      <c r="AL48" s="159">
        <f t="shared" ca="1" si="6"/>
        <v>5</v>
      </c>
      <c r="AM48" s="159">
        <f t="shared" ca="1" si="7"/>
        <v>0</v>
      </c>
      <c r="AN48" s="159">
        <f t="shared" ca="1" si="8"/>
        <v>0</v>
      </c>
      <c r="AO48" s="159">
        <f t="shared" ca="1" si="9"/>
        <v>0</v>
      </c>
      <c r="AP48" s="127">
        <f t="shared" ca="1" si="10"/>
        <v>5</v>
      </c>
      <c r="AQ48" s="159">
        <f t="shared" ca="1" si="11"/>
        <v>0</v>
      </c>
      <c r="AR48" s="159">
        <f t="shared" ca="1" si="12"/>
        <v>0</v>
      </c>
      <c r="AS48" s="159">
        <f t="shared" ca="1" si="13"/>
        <v>0</v>
      </c>
      <c r="AT48" s="159">
        <f t="shared" ca="1" si="14"/>
        <v>2</v>
      </c>
      <c r="AU48" s="127">
        <f t="shared" ca="1" si="63"/>
        <v>2</v>
      </c>
      <c r="AV48" s="159">
        <f t="shared" ca="1" si="15"/>
        <v>0</v>
      </c>
      <c r="AW48" s="159">
        <f t="shared" ca="1" si="16"/>
        <v>0</v>
      </c>
      <c r="AX48" s="159">
        <f t="shared" ca="1" si="17"/>
        <v>0</v>
      </c>
      <c r="AY48" s="159">
        <f t="shared" ca="1" si="18"/>
        <v>0</v>
      </c>
      <c r="AZ48" s="127">
        <f t="shared" ca="1" si="64"/>
        <v>0</v>
      </c>
      <c r="BA48" s="72"/>
      <c r="BB48" s="159">
        <f t="shared" ca="1" si="71"/>
        <v>0</v>
      </c>
      <c r="BC48" s="159">
        <f t="shared" ca="1" si="20"/>
        <v>0</v>
      </c>
      <c r="BD48" s="159">
        <f t="shared" ca="1" si="21"/>
        <v>0</v>
      </c>
      <c r="BE48" s="159">
        <f t="shared" ca="1" si="22"/>
        <v>0</v>
      </c>
      <c r="BF48" s="86">
        <f t="shared" ca="1" si="23"/>
        <v>0</v>
      </c>
      <c r="BG48" s="159">
        <f t="shared" ca="1" si="24"/>
        <v>0</v>
      </c>
      <c r="BH48" s="159">
        <f t="shared" ca="1" si="25"/>
        <v>0</v>
      </c>
      <c r="BI48" s="159">
        <f t="shared" ca="1" si="26"/>
        <v>0</v>
      </c>
      <c r="BJ48" s="159">
        <f t="shared" ca="1" si="27"/>
        <v>0</v>
      </c>
      <c r="BK48" s="86">
        <f t="shared" ca="1" si="28"/>
        <v>0</v>
      </c>
      <c r="BL48" s="159">
        <f t="shared" ca="1" si="29"/>
        <v>0</v>
      </c>
      <c r="BM48" s="159">
        <f t="shared" ca="1" si="30"/>
        <v>0</v>
      </c>
      <c r="BN48" s="159">
        <f t="shared" ca="1" si="31"/>
        <v>0</v>
      </c>
      <c r="BO48" s="159">
        <f t="shared" ca="1" si="32"/>
        <v>2</v>
      </c>
      <c r="BP48" s="86">
        <f t="shared" ca="1" si="33"/>
        <v>2</v>
      </c>
      <c r="BQ48" s="159">
        <f t="shared" ca="1" si="34"/>
        <v>0</v>
      </c>
      <c r="BR48" s="159">
        <f t="shared" ca="1" si="35"/>
        <v>0</v>
      </c>
      <c r="BS48" s="159">
        <f t="shared" ca="1" si="36"/>
        <v>0</v>
      </c>
      <c r="BT48" s="159">
        <f t="shared" ca="1" si="37"/>
        <v>0</v>
      </c>
      <c r="BU48" s="86">
        <f t="shared" ca="1" si="38"/>
        <v>0</v>
      </c>
      <c r="BV48" s="71"/>
      <c r="BW48" s="144">
        <v>0</v>
      </c>
      <c r="BX48" s="144">
        <v>0</v>
      </c>
      <c r="BY48" s="144">
        <v>8</v>
      </c>
      <c r="BZ48" s="159">
        <v>3</v>
      </c>
      <c r="CA48" s="86">
        <f t="shared" si="65"/>
        <v>11</v>
      </c>
      <c r="CB48" s="159">
        <v>5</v>
      </c>
      <c r="CC48" s="159">
        <v>0</v>
      </c>
      <c r="CD48" s="159">
        <v>0</v>
      </c>
      <c r="CE48" s="159">
        <v>0</v>
      </c>
      <c r="CF48" s="86">
        <f t="shared" si="66"/>
        <v>5</v>
      </c>
      <c r="CG48" s="159"/>
      <c r="CH48" s="159"/>
      <c r="CI48" s="159"/>
      <c r="CJ48" s="159"/>
      <c r="CK48" s="86">
        <f t="shared" si="67"/>
        <v>0</v>
      </c>
      <c r="CL48" s="159"/>
      <c r="CM48" s="159"/>
      <c r="CN48" s="159">
        <v>0</v>
      </c>
      <c r="CO48" s="159">
        <v>0</v>
      </c>
      <c r="CP48" s="86">
        <f t="shared" si="68"/>
        <v>0</v>
      </c>
      <c r="CQ48" s="70"/>
      <c r="CR48" s="144">
        <f t="shared" ca="1" si="69"/>
        <v>0</v>
      </c>
      <c r="CS48" s="144">
        <f t="shared" ca="1" si="39"/>
        <v>0</v>
      </c>
      <c r="CT48" s="144">
        <f t="shared" ca="1" si="40"/>
        <v>0</v>
      </c>
      <c r="CU48" s="144">
        <f t="shared" ca="1" si="41"/>
        <v>0</v>
      </c>
      <c r="CV48" s="86">
        <f t="shared" ca="1" si="42"/>
        <v>0</v>
      </c>
      <c r="CW48" s="144">
        <f t="shared" ca="1" si="43"/>
        <v>0</v>
      </c>
      <c r="CX48" s="144">
        <f t="shared" ca="1" si="73"/>
        <v>0</v>
      </c>
      <c r="CY48" s="144">
        <f t="shared" ca="1" si="74"/>
        <v>0</v>
      </c>
      <c r="CZ48" s="144">
        <f t="shared" ca="1" si="75"/>
        <v>0</v>
      </c>
      <c r="DA48" s="88">
        <f t="shared" ca="1" si="76"/>
        <v>0</v>
      </c>
      <c r="DB48" s="144">
        <f t="shared" ca="1" si="77"/>
        <v>0</v>
      </c>
      <c r="DC48" s="144">
        <f t="shared" ca="1" si="78"/>
        <v>0</v>
      </c>
      <c r="DD48" s="144">
        <f t="shared" ca="1" si="79"/>
        <v>0</v>
      </c>
      <c r="DE48" s="144">
        <f t="shared" ca="1" si="80"/>
        <v>-2</v>
      </c>
      <c r="DF48" s="88">
        <f t="shared" ca="1" si="81"/>
        <v>-2</v>
      </c>
      <c r="DG48" s="159">
        <f t="shared" ca="1" si="53"/>
        <v>0</v>
      </c>
      <c r="DH48" s="159">
        <f t="shared" ca="1" si="54"/>
        <v>0</v>
      </c>
      <c r="DI48" s="159">
        <f t="shared" ca="1" si="55"/>
        <v>0</v>
      </c>
      <c r="DJ48" s="159">
        <f t="shared" ca="1" si="56"/>
        <v>0</v>
      </c>
      <c r="DK48" s="88">
        <f t="shared" ca="1" si="57"/>
        <v>0</v>
      </c>
      <c r="DL48" s="159"/>
    </row>
    <row r="49" spans="1:116" ht="15" customHeight="1" x14ac:dyDescent="0.2">
      <c r="A49" s="164" t="str">
        <f t="shared" ref="A49" si="126">CONCATENATE(C49,"P")</f>
        <v>186015012IVDP</v>
      </c>
      <c r="B49" s="164" t="str">
        <f t="shared" ref="B49" si="127">CONCATENATE(C49,"C")</f>
        <v>186015012IVDC</v>
      </c>
      <c r="C49" s="164" t="s">
        <v>364</v>
      </c>
      <c r="D49" s="164" t="s">
        <v>365</v>
      </c>
      <c r="E49" s="65" t="s">
        <v>12</v>
      </c>
      <c r="F49" s="159" t="s">
        <v>164</v>
      </c>
      <c r="G49" s="65" t="s">
        <v>212</v>
      </c>
      <c r="H49" s="164" t="s">
        <v>23</v>
      </c>
      <c r="I49" s="200">
        <v>24185</v>
      </c>
      <c r="J49" s="65" t="s">
        <v>277</v>
      </c>
      <c r="K49" s="145"/>
      <c r="L49" s="144">
        <v>0</v>
      </c>
      <c r="M49" s="144">
        <v>0</v>
      </c>
      <c r="N49" s="144">
        <v>0</v>
      </c>
      <c r="O49" s="144">
        <v>0</v>
      </c>
      <c r="P49" s="86">
        <f t="shared" si="0"/>
        <v>0</v>
      </c>
      <c r="Q49" s="159">
        <v>0</v>
      </c>
      <c r="R49" s="159">
        <v>0</v>
      </c>
      <c r="S49" s="159">
        <v>0</v>
      </c>
      <c r="T49" s="159">
        <v>5</v>
      </c>
      <c r="U49" s="86">
        <f t="shared" si="60"/>
        <v>5</v>
      </c>
      <c r="V49" s="159">
        <v>2</v>
      </c>
      <c r="W49" s="159">
        <v>2</v>
      </c>
      <c r="X49" s="159">
        <v>2</v>
      </c>
      <c r="Y49" s="159">
        <v>2</v>
      </c>
      <c r="Z49" s="86">
        <f t="shared" si="61"/>
        <v>8</v>
      </c>
      <c r="AA49" s="159">
        <v>2</v>
      </c>
      <c r="AB49" s="159">
        <v>0</v>
      </c>
      <c r="AC49" s="159">
        <v>0</v>
      </c>
      <c r="AD49" s="159">
        <v>0</v>
      </c>
      <c r="AE49" s="86">
        <f t="shared" si="125"/>
        <v>2</v>
      </c>
      <c r="AF49" s="130"/>
      <c r="AG49" s="159">
        <f t="shared" ca="1" si="1"/>
        <v>0</v>
      </c>
      <c r="AH49" s="159">
        <f t="shared" ca="1" si="2"/>
        <v>0</v>
      </c>
      <c r="AI49" s="159">
        <f t="shared" ca="1" si="3"/>
        <v>0</v>
      </c>
      <c r="AJ49" s="159">
        <f t="shared" ca="1" si="4"/>
        <v>0</v>
      </c>
      <c r="AK49" s="86">
        <f t="shared" ca="1" si="5"/>
        <v>0</v>
      </c>
      <c r="AL49" s="159">
        <f t="shared" ca="1" si="6"/>
        <v>0</v>
      </c>
      <c r="AM49" s="159">
        <f t="shared" ca="1" si="7"/>
        <v>0</v>
      </c>
      <c r="AN49" s="159">
        <f t="shared" ca="1" si="8"/>
        <v>0</v>
      </c>
      <c r="AO49" s="159">
        <f t="shared" ca="1" si="9"/>
        <v>5</v>
      </c>
      <c r="AP49" s="127">
        <f t="shared" ref="AP49" ca="1" si="128">SUM(AL49:AO49)</f>
        <v>5</v>
      </c>
      <c r="AQ49" s="159">
        <f t="shared" ca="1" si="11"/>
        <v>2</v>
      </c>
      <c r="AR49" s="159">
        <f t="shared" ca="1" si="12"/>
        <v>2</v>
      </c>
      <c r="AS49" s="159">
        <f t="shared" ca="1" si="13"/>
        <v>2</v>
      </c>
      <c r="AT49" s="159">
        <f t="shared" ca="1" si="14"/>
        <v>2</v>
      </c>
      <c r="AU49" s="127">
        <f t="shared" ref="AU49" ca="1" si="129">SUM(AQ49:AT49)</f>
        <v>8</v>
      </c>
      <c r="AV49" s="159">
        <f t="shared" ca="1" si="15"/>
        <v>2</v>
      </c>
      <c r="AW49" s="159">
        <f t="shared" ca="1" si="16"/>
        <v>2</v>
      </c>
      <c r="AX49" s="159">
        <f t="shared" ca="1" si="17"/>
        <v>0</v>
      </c>
      <c r="AY49" s="159">
        <f t="shared" ca="1" si="18"/>
        <v>0</v>
      </c>
      <c r="AZ49" s="127">
        <f t="shared" ca="1" si="64"/>
        <v>4</v>
      </c>
      <c r="BA49" s="72"/>
      <c r="BB49" s="159">
        <f t="shared" ref="BB49" ca="1" si="130">AG49-L49</f>
        <v>0</v>
      </c>
      <c r="BC49" s="159">
        <f t="shared" ref="BC49" ca="1" si="131">AH49-M49</f>
        <v>0</v>
      </c>
      <c r="BD49" s="159">
        <f t="shared" ref="BD49" ca="1" si="132">AI49-N49</f>
        <v>0</v>
      </c>
      <c r="BE49" s="159">
        <f t="shared" ref="BE49" ca="1" si="133">AJ49-O49</f>
        <v>0</v>
      </c>
      <c r="BF49" s="86">
        <f t="shared" ref="BF49" ca="1" si="134">AK49-P49</f>
        <v>0</v>
      </c>
      <c r="BG49" s="159">
        <f t="shared" ref="BG49" ca="1" si="135">AL49-Q49</f>
        <v>0</v>
      </c>
      <c r="BH49" s="159">
        <f t="shared" ref="BH49" ca="1" si="136">AM49-R49</f>
        <v>0</v>
      </c>
      <c r="BI49" s="159">
        <f t="shared" ref="BI49" ca="1" si="137">AN49-S49</f>
        <v>0</v>
      </c>
      <c r="BJ49" s="159">
        <f t="shared" ref="BJ49" ca="1" si="138">AO49-T49</f>
        <v>0</v>
      </c>
      <c r="BK49" s="86">
        <f t="shared" ref="BK49" ca="1" si="139">AP49-U49</f>
        <v>0</v>
      </c>
      <c r="BL49" s="159">
        <f t="shared" ref="BL49" ca="1" si="140">AQ49-V49</f>
        <v>0</v>
      </c>
      <c r="BM49" s="159">
        <f t="shared" ref="BM49" ca="1" si="141">AR49-W49</f>
        <v>0</v>
      </c>
      <c r="BN49" s="159">
        <f t="shared" ref="BN49" ca="1" si="142">AS49-X49</f>
        <v>0</v>
      </c>
      <c r="BO49" s="159">
        <f t="shared" ref="BO49" ca="1" si="143">AT49-Y49</f>
        <v>0</v>
      </c>
      <c r="BP49" s="86">
        <f t="shared" ref="BP49" ca="1" si="144">AU49-Z49</f>
        <v>0</v>
      </c>
      <c r="BQ49" s="159">
        <f t="shared" ca="1" si="34"/>
        <v>0</v>
      </c>
      <c r="BR49" s="159">
        <f t="shared" ca="1" si="35"/>
        <v>2</v>
      </c>
      <c r="BS49" s="159">
        <f t="shared" ca="1" si="36"/>
        <v>0</v>
      </c>
      <c r="BT49" s="159">
        <f t="shared" ca="1" si="37"/>
        <v>0</v>
      </c>
      <c r="BU49" s="86">
        <f t="shared" ca="1" si="38"/>
        <v>2</v>
      </c>
      <c r="BV49" s="71"/>
      <c r="BW49" s="144">
        <v>0</v>
      </c>
      <c r="BX49" s="144">
        <v>0</v>
      </c>
      <c r="BY49" s="144">
        <v>0</v>
      </c>
      <c r="BZ49" s="144">
        <v>0</v>
      </c>
      <c r="CA49" s="86">
        <f t="shared" ref="CA49" si="145">SUM(BW49:BZ49)</f>
        <v>0</v>
      </c>
      <c r="CB49" s="159">
        <v>0</v>
      </c>
      <c r="CC49" s="159">
        <v>0</v>
      </c>
      <c r="CD49" s="159">
        <v>0</v>
      </c>
      <c r="CE49" s="159">
        <v>5</v>
      </c>
      <c r="CF49" s="86">
        <f t="shared" si="66"/>
        <v>5</v>
      </c>
      <c r="CG49" s="159"/>
      <c r="CH49" s="159"/>
      <c r="CI49" s="159"/>
      <c r="CJ49" s="159"/>
      <c r="CK49" s="86">
        <f t="shared" si="67"/>
        <v>0</v>
      </c>
      <c r="CL49" s="159"/>
      <c r="CM49" s="159"/>
      <c r="CN49" s="159">
        <v>0</v>
      </c>
      <c r="CO49" s="159">
        <v>0</v>
      </c>
      <c r="CP49" s="86">
        <f t="shared" si="68"/>
        <v>0</v>
      </c>
      <c r="CQ49" s="70"/>
      <c r="CR49" s="144">
        <f t="shared" ref="CR49" ca="1" si="146">BW49-AG49</f>
        <v>0</v>
      </c>
      <c r="CS49" s="144">
        <f t="shared" ref="CS49" ca="1" si="147">BX49-AH49</f>
        <v>0</v>
      </c>
      <c r="CT49" s="144">
        <f t="shared" ref="CT49" ca="1" si="148">BY49-AI49</f>
        <v>0</v>
      </c>
      <c r="CU49" s="144">
        <f t="shared" ref="CU49" ca="1" si="149">BZ49-AJ49</f>
        <v>0</v>
      </c>
      <c r="CV49" s="86">
        <f t="shared" ref="CV49" ca="1" si="150">CA49-AK49</f>
        <v>0</v>
      </c>
      <c r="CW49" s="144">
        <f t="shared" ref="CW49" ca="1" si="151">CB49-AL49</f>
        <v>0</v>
      </c>
      <c r="CX49" s="144">
        <f t="shared" ref="CX49" ca="1" si="152">CC49-AM49</f>
        <v>0</v>
      </c>
      <c r="CY49" s="144">
        <f t="shared" ref="CY49" ca="1" si="153">CD49-AN49</f>
        <v>0</v>
      </c>
      <c r="CZ49" s="144">
        <f t="shared" ref="CZ49" ca="1" si="154">CE49-AO49</f>
        <v>0</v>
      </c>
      <c r="DA49" s="88">
        <f t="shared" ref="DA49" ca="1" si="155">CF49-AP49</f>
        <v>0</v>
      </c>
      <c r="DB49" s="144">
        <f t="shared" ref="DB49" ca="1" si="156">CG49-AQ49</f>
        <v>-2</v>
      </c>
      <c r="DC49" s="144">
        <f t="shared" ref="DC49" ca="1" si="157">CH49-AR49</f>
        <v>-2</v>
      </c>
      <c r="DD49" s="144">
        <f t="shared" ref="DD49" ca="1" si="158">CI49-AS49</f>
        <v>-2</v>
      </c>
      <c r="DE49" s="144">
        <f t="shared" ref="DE49" ca="1" si="159">CJ49-AT49</f>
        <v>-2</v>
      </c>
      <c r="DF49" s="88">
        <f t="shared" ref="DF49" ca="1" si="160">CK49-AU49</f>
        <v>-8</v>
      </c>
      <c r="DG49" s="159">
        <f t="shared" ca="1" si="53"/>
        <v>-2</v>
      </c>
      <c r="DH49" s="159">
        <f t="shared" ca="1" si="54"/>
        <v>-2</v>
      </c>
      <c r="DI49" s="159">
        <f t="shared" ca="1" si="55"/>
        <v>0</v>
      </c>
      <c r="DJ49" s="159">
        <f t="shared" ca="1" si="56"/>
        <v>0</v>
      </c>
      <c r="DK49" s="88">
        <f t="shared" ca="1" si="57"/>
        <v>-4</v>
      </c>
      <c r="DL49" s="159"/>
    </row>
    <row r="50" spans="1:116" ht="15" customHeight="1" x14ac:dyDescent="0.2">
      <c r="A50" s="22" t="str">
        <f t="shared" si="58"/>
        <v>186015014P</v>
      </c>
      <c r="B50" s="22" t="str">
        <f t="shared" si="59"/>
        <v>186015014C</v>
      </c>
      <c r="C50" s="164">
        <v>186015014</v>
      </c>
      <c r="D50" s="164" t="s">
        <v>200</v>
      </c>
      <c r="E50" s="65" t="s">
        <v>145</v>
      </c>
      <c r="F50" s="159" t="s">
        <v>164</v>
      </c>
      <c r="G50" s="65" t="s">
        <v>74</v>
      </c>
      <c r="H50" s="164" t="s">
        <v>24</v>
      </c>
      <c r="I50" s="200">
        <v>9057.4599999999991</v>
      </c>
      <c r="J50" s="65" t="s">
        <v>38</v>
      </c>
      <c r="K50" s="145"/>
      <c r="L50" s="144">
        <v>50</v>
      </c>
      <c r="M50" s="144">
        <v>55</v>
      </c>
      <c r="N50" s="144">
        <v>57</v>
      </c>
      <c r="O50" s="159">
        <v>50</v>
      </c>
      <c r="P50" s="86">
        <f t="shared" si="0"/>
        <v>212</v>
      </c>
      <c r="Q50" s="159">
        <v>55</v>
      </c>
      <c r="R50" s="159">
        <v>0</v>
      </c>
      <c r="S50" s="159">
        <v>15</v>
      </c>
      <c r="T50" s="159">
        <v>50</v>
      </c>
      <c r="U50" s="86">
        <f t="shared" si="60"/>
        <v>120</v>
      </c>
      <c r="V50" s="159">
        <v>30</v>
      </c>
      <c r="W50" s="159">
        <v>50</v>
      </c>
      <c r="X50" s="159">
        <v>60</v>
      </c>
      <c r="Y50" s="159">
        <v>75</v>
      </c>
      <c r="Z50" s="86">
        <f t="shared" si="61"/>
        <v>215</v>
      </c>
      <c r="AA50" s="159">
        <v>0</v>
      </c>
      <c r="AB50" s="159">
        <v>0</v>
      </c>
      <c r="AC50" s="159">
        <v>0</v>
      </c>
      <c r="AD50" s="159">
        <v>0</v>
      </c>
      <c r="AE50" s="86">
        <f t="shared" si="125"/>
        <v>0</v>
      </c>
      <c r="AF50" s="130"/>
      <c r="AG50" s="159">
        <f t="shared" ca="1" si="1"/>
        <v>50</v>
      </c>
      <c r="AH50" s="159">
        <f t="shared" ca="1" si="2"/>
        <v>55</v>
      </c>
      <c r="AI50" s="159">
        <f t="shared" ca="1" si="3"/>
        <v>57</v>
      </c>
      <c r="AJ50" s="159">
        <f t="shared" ca="1" si="4"/>
        <v>50</v>
      </c>
      <c r="AK50" s="86">
        <f t="shared" ca="1" si="5"/>
        <v>212</v>
      </c>
      <c r="AL50" s="159">
        <f t="shared" ca="1" si="6"/>
        <v>55</v>
      </c>
      <c r="AM50" s="159">
        <f t="shared" ca="1" si="7"/>
        <v>0</v>
      </c>
      <c r="AN50" s="159">
        <f t="shared" ca="1" si="8"/>
        <v>15</v>
      </c>
      <c r="AO50" s="159">
        <f t="shared" ca="1" si="9"/>
        <v>50</v>
      </c>
      <c r="AP50" s="127">
        <f t="shared" ca="1" si="10"/>
        <v>120</v>
      </c>
      <c r="AQ50" s="159">
        <f t="shared" ca="1" si="11"/>
        <v>45</v>
      </c>
      <c r="AR50" s="159">
        <f t="shared" ca="1" si="12"/>
        <v>60</v>
      </c>
      <c r="AS50" s="159">
        <f t="shared" ca="1" si="13"/>
        <v>60</v>
      </c>
      <c r="AT50" s="159">
        <f t="shared" ca="1" si="14"/>
        <v>55</v>
      </c>
      <c r="AU50" s="127">
        <f t="shared" ca="1" si="63"/>
        <v>220</v>
      </c>
      <c r="AV50" s="159">
        <f t="shared" ca="1" si="15"/>
        <v>58</v>
      </c>
      <c r="AW50" s="159">
        <f t="shared" ca="1" si="16"/>
        <v>63</v>
      </c>
      <c r="AX50" s="159">
        <f t="shared" ca="1" si="17"/>
        <v>0</v>
      </c>
      <c r="AY50" s="159">
        <f t="shared" ca="1" si="18"/>
        <v>0</v>
      </c>
      <c r="AZ50" s="127">
        <f t="shared" ca="1" si="64"/>
        <v>121</v>
      </c>
      <c r="BA50" s="72"/>
      <c r="BB50" s="159">
        <f t="shared" ca="1" si="71"/>
        <v>0</v>
      </c>
      <c r="BC50" s="159">
        <f t="shared" ca="1" si="20"/>
        <v>0</v>
      </c>
      <c r="BD50" s="159">
        <f t="shared" ca="1" si="21"/>
        <v>0</v>
      </c>
      <c r="BE50" s="159">
        <f t="shared" ca="1" si="22"/>
        <v>0</v>
      </c>
      <c r="BF50" s="86">
        <f t="shared" ca="1" si="23"/>
        <v>0</v>
      </c>
      <c r="BG50" s="159">
        <f t="shared" ca="1" si="24"/>
        <v>0</v>
      </c>
      <c r="BH50" s="159">
        <f t="shared" ca="1" si="25"/>
        <v>0</v>
      </c>
      <c r="BI50" s="159">
        <f t="shared" ca="1" si="26"/>
        <v>0</v>
      </c>
      <c r="BJ50" s="159">
        <f t="shared" ca="1" si="27"/>
        <v>0</v>
      </c>
      <c r="BK50" s="86">
        <f t="shared" ca="1" si="28"/>
        <v>0</v>
      </c>
      <c r="BL50" s="159">
        <f t="shared" ca="1" si="29"/>
        <v>15</v>
      </c>
      <c r="BM50" s="159">
        <f t="shared" ca="1" si="30"/>
        <v>10</v>
      </c>
      <c r="BN50" s="159">
        <f t="shared" ca="1" si="31"/>
        <v>0</v>
      </c>
      <c r="BO50" s="159">
        <f t="shared" ca="1" si="32"/>
        <v>-20</v>
      </c>
      <c r="BP50" s="86">
        <f t="shared" ca="1" si="33"/>
        <v>5</v>
      </c>
      <c r="BQ50" s="159">
        <f t="shared" ca="1" si="34"/>
        <v>58</v>
      </c>
      <c r="BR50" s="159">
        <f t="shared" ca="1" si="35"/>
        <v>63</v>
      </c>
      <c r="BS50" s="159">
        <f t="shared" ca="1" si="36"/>
        <v>0</v>
      </c>
      <c r="BT50" s="159">
        <f t="shared" ca="1" si="37"/>
        <v>0</v>
      </c>
      <c r="BU50" s="86">
        <f t="shared" ca="1" si="38"/>
        <v>121</v>
      </c>
      <c r="BV50" s="71"/>
      <c r="BW50" s="144">
        <v>50</v>
      </c>
      <c r="BX50" s="144">
        <v>55</v>
      </c>
      <c r="BY50" s="144">
        <v>57</v>
      </c>
      <c r="BZ50" s="159">
        <v>50</v>
      </c>
      <c r="CA50" s="86">
        <f t="shared" si="65"/>
        <v>212</v>
      </c>
      <c r="CB50" s="159">
        <v>55</v>
      </c>
      <c r="CC50" s="159">
        <v>0</v>
      </c>
      <c r="CD50" s="159">
        <v>15</v>
      </c>
      <c r="CE50" s="159">
        <v>50</v>
      </c>
      <c r="CF50" s="86">
        <f t="shared" si="66"/>
        <v>120</v>
      </c>
      <c r="CG50" s="159"/>
      <c r="CH50" s="159"/>
      <c r="CI50" s="159"/>
      <c r="CJ50" s="159"/>
      <c r="CK50" s="86">
        <f t="shared" si="67"/>
        <v>0</v>
      </c>
      <c r="CL50" s="159"/>
      <c r="CM50" s="159"/>
      <c r="CN50" s="159">
        <v>0</v>
      </c>
      <c r="CO50" s="159">
        <v>0</v>
      </c>
      <c r="CP50" s="86">
        <f t="shared" si="68"/>
        <v>0</v>
      </c>
      <c r="CQ50" s="70"/>
      <c r="CR50" s="144">
        <f t="shared" ca="1" si="69"/>
        <v>0</v>
      </c>
      <c r="CS50" s="144">
        <f t="shared" ca="1" si="39"/>
        <v>0</v>
      </c>
      <c r="CT50" s="144">
        <f t="shared" ca="1" si="40"/>
        <v>0</v>
      </c>
      <c r="CU50" s="144">
        <f t="shared" ca="1" si="41"/>
        <v>0</v>
      </c>
      <c r="CV50" s="86">
        <f t="shared" ca="1" si="42"/>
        <v>0</v>
      </c>
      <c r="CW50" s="144">
        <f t="shared" ca="1" si="43"/>
        <v>0</v>
      </c>
      <c r="CX50" s="144">
        <f t="shared" ca="1" si="73"/>
        <v>0</v>
      </c>
      <c r="CY50" s="144">
        <f t="shared" ca="1" si="74"/>
        <v>0</v>
      </c>
      <c r="CZ50" s="144">
        <f t="shared" ca="1" si="75"/>
        <v>0</v>
      </c>
      <c r="DA50" s="88">
        <f t="shared" ca="1" si="76"/>
        <v>0</v>
      </c>
      <c r="DB50" s="144">
        <f t="shared" ca="1" si="77"/>
        <v>-45</v>
      </c>
      <c r="DC50" s="144">
        <f t="shared" ca="1" si="78"/>
        <v>-60</v>
      </c>
      <c r="DD50" s="144">
        <f t="shared" ca="1" si="79"/>
        <v>-60</v>
      </c>
      <c r="DE50" s="144">
        <f t="shared" ca="1" si="80"/>
        <v>-55</v>
      </c>
      <c r="DF50" s="88">
        <f t="shared" ca="1" si="81"/>
        <v>-220</v>
      </c>
      <c r="DG50" s="159">
        <f t="shared" ca="1" si="53"/>
        <v>-58</v>
      </c>
      <c r="DH50" s="159">
        <f t="shared" ca="1" si="54"/>
        <v>-63</v>
      </c>
      <c r="DI50" s="159">
        <f t="shared" ca="1" si="55"/>
        <v>0</v>
      </c>
      <c r="DJ50" s="159">
        <f t="shared" ca="1" si="56"/>
        <v>0</v>
      </c>
      <c r="DK50" s="88">
        <f t="shared" ca="1" si="57"/>
        <v>-121</v>
      </c>
      <c r="DL50" s="219"/>
    </row>
    <row r="51" spans="1:116" ht="15" customHeight="1" x14ac:dyDescent="0.2">
      <c r="A51" s="22" t="str">
        <f t="shared" si="58"/>
        <v>186015017P</v>
      </c>
      <c r="B51" s="22" t="str">
        <f t="shared" si="59"/>
        <v>186015017C</v>
      </c>
      <c r="C51" s="164">
        <v>186015017</v>
      </c>
      <c r="D51" s="164" t="s">
        <v>73</v>
      </c>
      <c r="E51" s="65" t="s">
        <v>145</v>
      </c>
      <c r="F51" s="159" t="s">
        <v>164</v>
      </c>
      <c r="G51" s="65" t="s">
        <v>74</v>
      </c>
      <c r="H51" s="164" t="s">
        <v>23</v>
      </c>
      <c r="I51" s="200">
        <v>5175.6099999999997</v>
      </c>
      <c r="J51" s="65" t="s">
        <v>38</v>
      </c>
      <c r="K51" s="145"/>
      <c r="L51" s="144">
        <v>460</v>
      </c>
      <c r="M51" s="144">
        <v>590</v>
      </c>
      <c r="N51" s="144">
        <v>580</v>
      </c>
      <c r="O51" s="159">
        <v>590</v>
      </c>
      <c r="P51" s="86">
        <f t="shared" si="0"/>
        <v>2220</v>
      </c>
      <c r="Q51" s="159">
        <v>400</v>
      </c>
      <c r="R51" s="159">
        <v>500</v>
      </c>
      <c r="S51" s="159">
        <v>500</v>
      </c>
      <c r="T51" s="159">
        <v>530</v>
      </c>
      <c r="U51" s="86">
        <f t="shared" si="60"/>
        <v>1930</v>
      </c>
      <c r="V51" s="159">
        <v>480</v>
      </c>
      <c r="W51" s="159">
        <v>560</v>
      </c>
      <c r="X51" s="159">
        <v>580</v>
      </c>
      <c r="Y51" s="159">
        <v>610</v>
      </c>
      <c r="Z51" s="86">
        <f t="shared" si="61"/>
        <v>2230</v>
      </c>
      <c r="AA51" s="159">
        <v>0</v>
      </c>
      <c r="AB51" s="159">
        <v>0</v>
      </c>
      <c r="AC51" s="159">
        <v>0</v>
      </c>
      <c r="AD51" s="159">
        <v>0</v>
      </c>
      <c r="AE51" s="86">
        <f t="shared" si="125"/>
        <v>0</v>
      </c>
      <c r="AF51" s="130"/>
      <c r="AG51" s="159">
        <f t="shared" ca="1" si="1"/>
        <v>460</v>
      </c>
      <c r="AH51" s="159">
        <f t="shared" ca="1" si="2"/>
        <v>590</v>
      </c>
      <c r="AI51" s="159">
        <f t="shared" ca="1" si="3"/>
        <v>580</v>
      </c>
      <c r="AJ51" s="159">
        <f t="shared" ca="1" si="4"/>
        <v>590</v>
      </c>
      <c r="AK51" s="86">
        <f t="shared" ca="1" si="5"/>
        <v>2220</v>
      </c>
      <c r="AL51" s="159">
        <f t="shared" ca="1" si="6"/>
        <v>400</v>
      </c>
      <c r="AM51" s="159">
        <f t="shared" ca="1" si="7"/>
        <v>500</v>
      </c>
      <c r="AN51" s="159">
        <f t="shared" ca="1" si="8"/>
        <v>500</v>
      </c>
      <c r="AO51" s="159">
        <f t="shared" ca="1" si="9"/>
        <v>530</v>
      </c>
      <c r="AP51" s="127">
        <f t="shared" ca="1" si="10"/>
        <v>1930</v>
      </c>
      <c r="AQ51" s="159">
        <f t="shared" ca="1" si="11"/>
        <v>600</v>
      </c>
      <c r="AR51" s="159">
        <f t="shared" ca="1" si="12"/>
        <v>580</v>
      </c>
      <c r="AS51" s="159">
        <f t="shared" ca="1" si="13"/>
        <v>565</v>
      </c>
      <c r="AT51" s="159">
        <f t="shared" ca="1" si="14"/>
        <v>590</v>
      </c>
      <c r="AU51" s="127">
        <f t="shared" ca="1" si="63"/>
        <v>2335</v>
      </c>
      <c r="AV51" s="159">
        <f t="shared" ca="1" si="15"/>
        <v>500</v>
      </c>
      <c r="AW51" s="159">
        <f t="shared" ca="1" si="16"/>
        <v>544</v>
      </c>
      <c r="AX51" s="159">
        <f t="shared" ca="1" si="17"/>
        <v>0</v>
      </c>
      <c r="AY51" s="159">
        <f t="shared" ca="1" si="18"/>
        <v>0</v>
      </c>
      <c r="AZ51" s="127">
        <f t="shared" ca="1" si="64"/>
        <v>1044</v>
      </c>
      <c r="BA51" s="72"/>
      <c r="BB51" s="159">
        <f t="shared" ca="1" si="71"/>
        <v>0</v>
      </c>
      <c r="BC51" s="159">
        <f t="shared" ca="1" si="20"/>
        <v>0</v>
      </c>
      <c r="BD51" s="159">
        <f t="shared" ca="1" si="21"/>
        <v>0</v>
      </c>
      <c r="BE51" s="159">
        <f t="shared" ca="1" si="22"/>
        <v>0</v>
      </c>
      <c r="BF51" s="86">
        <f t="shared" ca="1" si="23"/>
        <v>0</v>
      </c>
      <c r="BG51" s="159">
        <f t="shared" ca="1" si="24"/>
        <v>0</v>
      </c>
      <c r="BH51" s="159">
        <f t="shared" ca="1" si="25"/>
        <v>0</v>
      </c>
      <c r="BI51" s="159">
        <f t="shared" ca="1" si="26"/>
        <v>0</v>
      </c>
      <c r="BJ51" s="159">
        <f t="shared" ca="1" si="27"/>
        <v>0</v>
      </c>
      <c r="BK51" s="86">
        <f t="shared" ca="1" si="28"/>
        <v>0</v>
      </c>
      <c r="BL51" s="159">
        <f t="shared" ca="1" si="29"/>
        <v>120</v>
      </c>
      <c r="BM51" s="159">
        <f t="shared" ca="1" si="30"/>
        <v>20</v>
      </c>
      <c r="BN51" s="159">
        <f t="shared" ca="1" si="31"/>
        <v>-15</v>
      </c>
      <c r="BO51" s="159">
        <f t="shared" ca="1" si="32"/>
        <v>-20</v>
      </c>
      <c r="BP51" s="86">
        <f t="shared" ca="1" si="33"/>
        <v>105</v>
      </c>
      <c r="BQ51" s="159">
        <f t="shared" ca="1" si="34"/>
        <v>500</v>
      </c>
      <c r="BR51" s="159">
        <f t="shared" ca="1" si="35"/>
        <v>544</v>
      </c>
      <c r="BS51" s="159">
        <f t="shared" ca="1" si="36"/>
        <v>0</v>
      </c>
      <c r="BT51" s="159">
        <f t="shared" ca="1" si="37"/>
        <v>0</v>
      </c>
      <c r="BU51" s="86">
        <f t="shared" ca="1" si="38"/>
        <v>1044</v>
      </c>
      <c r="BV51" s="71"/>
      <c r="BW51" s="144">
        <v>460</v>
      </c>
      <c r="BX51" s="144">
        <v>590</v>
      </c>
      <c r="BY51" s="144">
        <v>580</v>
      </c>
      <c r="BZ51" s="159">
        <v>590</v>
      </c>
      <c r="CA51" s="86">
        <f t="shared" si="65"/>
        <v>2220</v>
      </c>
      <c r="CB51" s="159">
        <v>400</v>
      </c>
      <c r="CC51" s="159">
        <v>500</v>
      </c>
      <c r="CD51" s="159">
        <v>500</v>
      </c>
      <c r="CE51" s="159">
        <v>530</v>
      </c>
      <c r="CF51" s="86">
        <f t="shared" si="66"/>
        <v>1930</v>
      </c>
      <c r="CG51" s="159"/>
      <c r="CH51" s="159"/>
      <c r="CI51" s="159"/>
      <c r="CJ51" s="159"/>
      <c r="CK51" s="86">
        <f t="shared" si="67"/>
        <v>0</v>
      </c>
      <c r="CL51" s="159"/>
      <c r="CM51" s="159"/>
      <c r="CN51" s="159">
        <v>0</v>
      </c>
      <c r="CO51" s="159">
        <v>0</v>
      </c>
      <c r="CP51" s="86">
        <f t="shared" si="68"/>
        <v>0</v>
      </c>
      <c r="CQ51" s="70"/>
      <c r="CR51" s="144">
        <f t="shared" ca="1" si="69"/>
        <v>0</v>
      </c>
      <c r="CS51" s="144">
        <f t="shared" ca="1" si="39"/>
        <v>0</v>
      </c>
      <c r="CT51" s="144">
        <f t="shared" ca="1" si="40"/>
        <v>0</v>
      </c>
      <c r="CU51" s="144">
        <f t="shared" ca="1" si="41"/>
        <v>0</v>
      </c>
      <c r="CV51" s="86">
        <f t="shared" ca="1" si="42"/>
        <v>0</v>
      </c>
      <c r="CW51" s="144">
        <f t="shared" ca="1" si="43"/>
        <v>0</v>
      </c>
      <c r="CX51" s="144">
        <f t="shared" ca="1" si="73"/>
        <v>0</v>
      </c>
      <c r="CY51" s="144">
        <f t="shared" ca="1" si="74"/>
        <v>0</v>
      </c>
      <c r="CZ51" s="144">
        <f t="shared" ca="1" si="75"/>
        <v>0</v>
      </c>
      <c r="DA51" s="88">
        <f t="shared" ca="1" si="76"/>
        <v>0</v>
      </c>
      <c r="DB51" s="144">
        <f t="shared" ca="1" si="77"/>
        <v>-600</v>
      </c>
      <c r="DC51" s="144">
        <f t="shared" ca="1" si="78"/>
        <v>-580</v>
      </c>
      <c r="DD51" s="144">
        <f t="shared" ca="1" si="79"/>
        <v>-565</v>
      </c>
      <c r="DE51" s="144">
        <f t="shared" ca="1" si="80"/>
        <v>-590</v>
      </c>
      <c r="DF51" s="88">
        <f t="shared" ca="1" si="81"/>
        <v>-2335</v>
      </c>
      <c r="DG51" s="159">
        <f t="shared" ca="1" si="53"/>
        <v>-500</v>
      </c>
      <c r="DH51" s="159">
        <f t="shared" ca="1" si="54"/>
        <v>-544</v>
      </c>
      <c r="DI51" s="159">
        <f t="shared" ca="1" si="55"/>
        <v>0</v>
      </c>
      <c r="DJ51" s="159">
        <f t="shared" ca="1" si="56"/>
        <v>0</v>
      </c>
      <c r="DK51" s="88">
        <f t="shared" ca="1" si="57"/>
        <v>-1044</v>
      </c>
      <c r="DL51" s="144"/>
    </row>
    <row r="52" spans="1:116" ht="15" customHeight="1" x14ac:dyDescent="0.2">
      <c r="A52" s="22" t="str">
        <f t="shared" si="58"/>
        <v>186015018P</v>
      </c>
      <c r="B52" s="22" t="str">
        <f t="shared" si="59"/>
        <v>186015018C</v>
      </c>
      <c r="C52" s="164">
        <v>186015018</v>
      </c>
      <c r="D52" s="164" t="s">
        <v>75</v>
      </c>
      <c r="E52" s="65" t="s">
        <v>145</v>
      </c>
      <c r="F52" s="159" t="s">
        <v>164</v>
      </c>
      <c r="G52" s="65" t="s">
        <v>74</v>
      </c>
      <c r="H52" s="164" t="s">
        <v>22</v>
      </c>
      <c r="I52" s="200">
        <v>4770.22</v>
      </c>
      <c r="J52" s="65" t="s">
        <v>38</v>
      </c>
      <c r="K52" s="145"/>
      <c r="L52" s="144">
        <v>460</v>
      </c>
      <c r="M52" s="144">
        <v>580</v>
      </c>
      <c r="N52" s="144">
        <v>600</v>
      </c>
      <c r="O52" s="159">
        <v>605</v>
      </c>
      <c r="P52" s="86">
        <f t="shared" si="0"/>
        <v>2245</v>
      </c>
      <c r="Q52" s="159">
        <v>430</v>
      </c>
      <c r="R52" s="159">
        <v>500</v>
      </c>
      <c r="S52" s="159">
        <v>500</v>
      </c>
      <c r="T52" s="159">
        <v>555</v>
      </c>
      <c r="U52" s="86">
        <f t="shared" si="60"/>
        <v>1985</v>
      </c>
      <c r="V52" s="159">
        <v>480</v>
      </c>
      <c r="W52" s="159">
        <v>560</v>
      </c>
      <c r="X52" s="159">
        <v>580</v>
      </c>
      <c r="Y52" s="159">
        <v>610</v>
      </c>
      <c r="Z52" s="86">
        <f t="shared" si="61"/>
        <v>2230</v>
      </c>
      <c r="AA52" s="159">
        <v>0</v>
      </c>
      <c r="AB52" s="159">
        <v>0</v>
      </c>
      <c r="AC52" s="159">
        <v>0</v>
      </c>
      <c r="AD52" s="159">
        <v>0</v>
      </c>
      <c r="AE52" s="86">
        <f t="shared" si="125"/>
        <v>0</v>
      </c>
      <c r="AF52" s="130"/>
      <c r="AG52" s="159">
        <f t="shared" ca="1" si="1"/>
        <v>460</v>
      </c>
      <c r="AH52" s="159">
        <f t="shared" ca="1" si="2"/>
        <v>580</v>
      </c>
      <c r="AI52" s="159">
        <f t="shared" ca="1" si="3"/>
        <v>600</v>
      </c>
      <c r="AJ52" s="159">
        <f t="shared" ca="1" si="4"/>
        <v>605</v>
      </c>
      <c r="AK52" s="86">
        <f t="shared" ca="1" si="5"/>
        <v>2245</v>
      </c>
      <c r="AL52" s="159">
        <f t="shared" ca="1" si="6"/>
        <v>430</v>
      </c>
      <c r="AM52" s="159">
        <f t="shared" ca="1" si="7"/>
        <v>500</v>
      </c>
      <c r="AN52" s="159">
        <f t="shared" ca="1" si="8"/>
        <v>500</v>
      </c>
      <c r="AO52" s="159">
        <f t="shared" ca="1" si="9"/>
        <v>555</v>
      </c>
      <c r="AP52" s="127">
        <f t="shared" ca="1" si="10"/>
        <v>1985</v>
      </c>
      <c r="AQ52" s="159">
        <f t="shared" ca="1" si="11"/>
        <v>600</v>
      </c>
      <c r="AR52" s="159">
        <f t="shared" ca="1" si="12"/>
        <v>580</v>
      </c>
      <c r="AS52" s="159">
        <f t="shared" ca="1" si="13"/>
        <v>565</v>
      </c>
      <c r="AT52" s="159">
        <f t="shared" ca="1" si="14"/>
        <v>590</v>
      </c>
      <c r="AU52" s="127">
        <f t="shared" ca="1" si="63"/>
        <v>2335</v>
      </c>
      <c r="AV52" s="159">
        <f t="shared" ca="1" si="15"/>
        <v>500</v>
      </c>
      <c r="AW52" s="159">
        <f t="shared" ca="1" si="16"/>
        <v>544</v>
      </c>
      <c r="AX52" s="159">
        <f t="shared" ca="1" si="17"/>
        <v>0</v>
      </c>
      <c r="AY52" s="159">
        <f t="shared" ca="1" si="18"/>
        <v>0</v>
      </c>
      <c r="AZ52" s="127">
        <f t="shared" ca="1" si="64"/>
        <v>1044</v>
      </c>
      <c r="BA52" s="72"/>
      <c r="BB52" s="159">
        <f t="shared" ca="1" si="71"/>
        <v>0</v>
      </c>
      <c r="BC52" s="159">
        <f t="shared" ca="1" si="20"/>
        <v>0</v>
      </c>
      <c r="BD52" s="159">
        <f t="shared" ca="1" si="21"/>
        <v>0</v>
      </c>
      <c r="BE52" s="159">
        <f t="shared" ca="1" si="22"/>
        <v>0</v>
      </c>
      <c r="BF52" s="86">
        <f t="shared" ca="1" si="23"/>
        <v>0</v>
      </c>
      <c r="BG52" s="159">
        <f t="shared" ca="1" si="24"/>
        <v>0</v>
      </c>
      <c r="BH52" s="159">
        <f t="shared" ca="1" si="25"/>
        <v>0</v>
      </c>
      <c r="BI52" s="159">
        <f t="shared" ca="1" si="26"/>
        <v>0</v>
      </c>
      <c r="BJ52" s="159">
        <f t="shared" ca="1" si="27"/>
        <v>0</v>
      </c>
      <c r="BK52" s="86">
        <f t="shared" ca="1" si="28"/>
        <v>0</v>
      </c>
      <c r="BL52" s="159">
        <f t="shared" ca="1" si="29"/>
        <v>120</v>
      </c>
      <c r="BM52" s="159">
        <f t="shared" ca="1" si="30"/>
        <v>20</v>
      </c>
      <c r="BN52" s="159">
        <f t="shared" ca="1" si="31"/>
        <v>-15</v>
      </c>
      <c r="BO52" s="159">
        <f t="shared" ca="1" si="32"/>
        <v>-20</v>
      </c>
      <c r="BP52" s="86">
        <f t="shared" ca="1" si="33"/>
        <v>105</v>
      </c>
      <c r="BQ52" s="159">
        <f t="shared" ca="1" si="34"/>
        <v>500</v>
      </c>
      <c r="BR52" s="159">
        <f t="shared" ca="1" si="35"/>
        <v>544</v>
      </c>
      <c r="BS52" s="159">
        <f t="shared" ca="1" si="36"/>
        <v>0</v>
      </c>
      <c r="BT52" s="159">
        <f t="shared" ca="1" si="37"/>
        <v>0</v>
      </c>
      <c r="BU52" s="86">
        <f t="shared" ca="1" si="38"/>
        <v>1044</v>
      </c>
      <c r="BV52" s="71"/>
      <c r="BW52" s="144">
        <v>460</v>
      </c>
      <c r="BX52" s="144">
        <v>580</v>
      </c>
      <c r="BY52" s="144">
        <v>600</v>
      </c>
      <c r="BZ52" s="159">
        <v>605</v>
      </c>
      <c r="CA52" s="86">
        <f t="shared" si="65"/>
        <v>2245</v>
      </c>
      <c r="CB52" s="159">
        <v>430</v>
      </c>
      <c r="CC52" s="159">
        <v>500</v>
      </c>
      <c r="CD52" s="159">
        <v>500</v>
      </c>
      <c r="CE52" s="159">
        <v>555</v>
      </c>
      <c r="CF52" s="86">
        <f t="shared" si="66"/>
        <v>1985</v>
      </c>
      <c r="CG52" s="159"/>
      <c r="CH52" s="159"/>
      <c r="CI52" s="159"/>
      <c r="CJ52" s="159"/>
      <c r="CK52" s="86">
        <f t="shared" si="67"/>
        <v>0</v>
      </c>
      <c r="CL52" s="159"/>
      <c r="CM52" s="159"/>
      <c r="CN52" s="159">
        <v>0</v>
      </c>
      <c r="CO52" s="159">
        <v>0</v>
      </c>
      <c r="CP52" s="86">
        <f t="shared" si="68"/>
        <v>0</v>
      </c>
      <c r="CQ52" s="70"/>
      <c r="CR52" s="144">
        <f t="shared" ca="1" si="69"/>
        <v>0</v>
      </c>
      <c r="CS52" s="144">
        <f t="shared" ca="1" si="39"/>
        <v>0</v>
      </c>
      <c r="CT52" s="144">
        <f t="shared" ca="1" si="40"/>
        <v>0</v>
      </c>
      <c r="CU52" s="144">
        <f t="shared" ca="1" si="41"/>
        <v>0</v>
      </c>
      <c r="CV52" s="86">
        <f t="shared" ca="1" si="42"/>
        <v>0</v>
      </c>
      <c r="CW52" s="144">
        <f t="shared" ca="1" si="43"/>
        <v>0</v>
      </c>
      <c r="CX52" s="144">
        <f t="shared" ca="1" si="73"/>
        <v>0</v>
      </c>
      <c r="CY52" s="144">
        <f t="shared" ca="1" si="74"/>
        <v>0</v>
      </c>
      <c r="CZ52" s="144">
        <f t="shared" ca="1" si="75"/>
        <v>0</v>
      </c>
      <c r="DA52" s="88">
        <f t="shared" ca="1" si="76"/>
        <v>0</v>
      </c>
      <c r="DB52" s="144">
        <f t="shared" ca="1" si="77"/>
        <v>-600</v>
      </c>
      <c r="DC52" s="144">
        <f t="shared" ca="1" si="78"/>
        <v>-580</v>
      </c>
      <c r="DD52" s="144">
        <f t="shared" ca="1" si="79"/>
        <v>-565</v>
      </c>
      <c r="DE52" s="144">
        <f t="shared" ca="1" si="80"/>
        <v>-590</v>
      </c>
      <c r="DF52" s="88">
        <f t="shared" ca="1" si="81"/>
        <v>-2335</v>
      </c>
      <c r="DG52" s="159">
        <f t="shared" ca="1" si="53"/>
        <v>-500</v>
      </c>
      <c r="DH52" s="159">
        <f t="shared" ca="1" si="54"/>
        <v>-544</v>
      </c>
      <c r="DI52" s="159">
        <f t="shared" ca="1" si="55"/>
        <v>0</v>
      </c>
      <c r="DJ52" s="159">
        <f t="shared" ca="1" si="56"/>
        <v>0</v>
      </c>
      <c r="DK52" s="88">
        <f t="shared" ca="1" si="57"/>
        <v>-1044</v>
      </c>
      <c r="DL52" s="144"/>
    </row>
    <row r="53" spans="1:116" ht="15" customHeight="1" x14ac:dyDescent="0.2">
      <c r="A53" s="164" t="str">
        <f t="shared" ref="A53" si="161">CONCATENATE(C53,"P")</f>
        <v>186015019P</v>
      </c>
      <c r="B53" s="164" t="str">
        <f t="shared" ref="B53" si="162">CONCATENATE(C53,"C")</f>
        <v>186015019C</v>
      </c>
      <c r="C53" s="234">
        <v>186015019</v>
      </c>
      <c r="D53" s="164" t="s">
        <v>536</v>
      </c>
      <c r="E53" s="65" t="s">
        <v>12</v>
      </c>
      <c r="F53" s="159" t="s">
        <v>164</v>
      </c>
      <c r="G53" s="239" t="s">
        <v>519</v>
      </c>
      <c r="H53" s="164" t="s">
        <v>22</v>
      </c>
      <c r="I53" s="200">
        <v>3816.69</v>
      </c>
      <c r="J53" s="65" t="s">
        <v>35</v>
      </c>
      <c r="K53" s="145"/>
      <c r="L53" s="144">
        <v>0</v>
      </c>
      <c r="M53" s="144">
        <v>0</v>
      </c>
      <c r="N53" s="144">
        <v>0</v>
      </c>
      <c r="O53" s="144">
        <v>0</v>
      </c>
      <c r="P53" s="86">
        <f t="shared" ref="P53" si="163">SUM(L53:O53)</f>
        <v>0</v>
      </c>
      <c r="Q53" s="144">
        <v>0</v>
      </c>
      <c r="R53" s="144">
        <v>0</v>
      </c>
      <c r="S53" s="159">
        <v>28</v>
      </c>
      <c r="T53" s="159">
        <v>94</v>
      </c>
      <c r="U53" s="86">
        <f t="shared" si="60"/>
        <v>122</v>
      </c>
      <c r="V53" s="159">
        <v>130</v>
      </c>
      <c r="W53" s="159">
        <v>50</v>
      </c>
      <c r="X53" s="159">
        <v>40</v>
      </c>
      <c r="Y53" s="159">
        <v>60</v>
      </c>
      <c r="Z53" s="86">
        <f t="shared" si="61"/>
        <v>280</v>
      </c>
      <c r="AA53" s="159">
        <v>40</v>
      </c>
      <c r="AB53" s="159">
        <v>0</v>
      </c>
      <c r="AC53" s="159">
        <v>0</v>
      </c>
      <c r="AD53" s="159">
        <v>0</v>
      </c>
      <c r="AE53" s="86">
        <f t="shared" ref="AE53" si="164">SUM(AA53:AD53)</f>
        <v>40</v>
      </c>
      <c r="AF53" s="130"/>
      <c r="AG53" s="159">
        <f t="shared" ca="1" si="1"/>
        <v>0</v>
      </c>
      <c r="AH53" s="159">
        <f t="shared" ca="1" si="2"/>
        <v>0</v>
      </c>
      <c r="AI53" s="159">
        <f t="shared" ca="1" si="3"/>
        <v>0</v>
      </c>
      <c r="AJ53" s="159">
        <f t="shared" ca="1" si="4"/>
        <v>0</v>
      </c>
      <c r="AK53" s="86">
        <f t="shared" ref="AK53" ca="1" si="165">SUM(AG53:AJ53)</f>
        <v>0</v>
      </c>
      <c r="AL53" s="159">
        <f t="shared" ca="1" si="6"/>
        <v>0</v>
      </c>
      <c r="AM53" s="159">
        <f t="shared" ca="1" si="7"/>
        <v>0</v>
      </c>
      <c r="AN53" s="159">
        <f t="shared" ca="1" si="8"/>
        <v>28</v>
      </c>
      <c r="AO53" s="159">
        <f t="shared" ca="1" si="9"/>
        <v>94</v>
      </c>
      <c r="AP53" s="127">
        <f t="shared" ref="AP53" ca="1" si="166">SUM(AL53:AO53)</f>
        <v>122</v>
      </c>
      <c r="AQ53" s="159">
        <f t="shared" ca="1" si="11"/>
        <v>130</v>
      </c>
      <c r="AR53" s="159">
        <f t="shared" ca="1" si="12"/>
        <v>40</v>
      </c>
      <c r="AS53" s="159">
        <f t="shared" ca="1" si="13"/>
        <v>40</v>
      </c>
      <c r="AT53" s="159">
        <f t="shared" ca="1" si="14"/>
        <v>40</v>
      </c>
      <c r="AU53" s="127">
        <f t="shared" ref="AU53" ca="1" si="167">SUM(AQ53:AT53)</f>
        <v>250</v>
      </c>
      <c r="AV53" s="159">
        <f t="shared" ca="1" si="15"/>
        <v>40</v>
      </c>
      <c r="AW53" s="159">
        <f t="shared" ca="1" si="16"/>
        <v>60</v>
      </c>
      <c r="AX53" s="159">
        <f t="shared" ca="1" si="17"/>
        <v>0</v>
      </c>
      <c r="AY53" s="159">
        <f t="shared" ca="1" si="18"/>
        <v>0</v>
      </c>
      <c r="AZ53" s="127">
        <f t="shared" ca="1" si="64"/>
        <v>100</v>
      </c>
      <c r="BA53" s="72"/>
      <c r="BB53" s="159">
        <f t="shared" ref="BB53" ca="1" si="168">AG53-L53</f>
        <v>0</v>
      </c>
      <c r="BC53" s="159">
        <f t="shared" ref="BC53" ca="1" si="169">AH53-M53</f>
        <v>0</v>
      </c>
      <c r="BD53" s="159">
        <f t="shared" ref="BD53" ca="1" si="170">AI53-N53</f>
        <v>0</v>
      </c>
      <c r="BE53" s="159">
        <f t="shared" ref="BE53" ca="1" si="171">AJ53-O53</f>
        <v>0</v>
      </c>
      <c r="BF53" s="86">
        <f t="shared" ref="BF53" ca="1" si="172">AK53-P53</f>
        <v>0</v>
      </c>
      <c r="BG53" s="159">
        <f t="shared" ref="BG53" ca="1" si="173">AL53-Q53</f>
        <v>0</v>
      </c>
      <c r="BH53" s="159">
        <f t="shared" ref="BH53" ca="1" si="174">AM53-R53</f>
        <v>0</v>
      </c>
      <c r="BI53" s="159">
        <f t="shared" ref="BI53" ca="1" si="175">AN53-S53</f>
        <v>0</v>
      </c>
      <c r="BJ53" s="159">
        <f t="shared" ref="BJ53" ca="1" si="176">AO53-T53</f>
        <v>0</v>
      </c>
      <c r="BK53" s="86">
        <f t="shared" ref="BK53" ca="1" si="177">AP53-U53</f>
        <v>0</v>
      </c>
      <c r="BL53" s="159">
        <f t="shared" ref="BL53" ca="1" si="178">AQ53-V53</f>
        <v>0</v>
      </c>
      <c r="BM53" s="159">
        <f t="shared" ref="BM53" ca="1" si="179">AR53-W53</f>
        <v>-10</v>
      </c>
      <c r="BN53" s="159">
        <f t="shared" ref="BN53" ca="1" si="180">AS53-X53</f>
        <v>0</v>
      </c>
      <c r="BO53" s="159">
        <f t="shared" ref="BO53" ca="1" si="181">AT53-Y53</f>
        <v>-20</v>
      </c>
      <c r="BP53" s="86">
        <f t="shared" ref="BP53" ca="1" si="182">AU53-Z53</f>
        <v>-30</v>
      </c>
      <c r="BQ53" s="159">
        <f t="shared" ca="1" si="34"/>
        <v>0</v>
      </c>
      <c r="BR53" s="159">
        <f t="shared" ca="1" si="35"/>
        <v>60</v>
      </c>
      <c r="BS53" s="159">
        <f t="shared" ca="1" si="36"/>
        <v>0</v>
      </c>
      <c r="BT53" s="159">
        <f t="shared" ca="1" si="37"/>
        <v>0</v>
      </c>
      <c r="BU53" s="86">
        <f t="shared" ca="1" si="38"/>
        <v>60</v>
      </c>
      <c r="BV53" s="71"/>
      <c r="BW53" s="144">
        <v>0</v>
      </c>
      <c r="BX53" s="144">
        <v>0</v>
      </c>
      <c r="BY53" s="144">
        <v>0</v>
      </c>
      <c r="BZ53" s="144">
        <v>0</v>
      </c>
      <c r="CA53" s="86">
        <f t="shared" ref="CA53" si="183">SUM(BW53:BZ53)</f>
        <v>0</v>
      </c>
      <c r="CB53" s="144">
        <v>0</v>
      </c>
      <c r="CC53" s="144">
        <v>0</v>
      </c>
      <c r="CD53" s="159">
        <v>28</v>
      </c>
      <c r="CE53" s="159">
        <v>94</v>
      </c>
      <c r="CF53" s="86">
        <f t="shared" ref="CF53" si="184">SUM(CB53:CE53)</f>
        <v>122</v>
      </c>
      <c r="CG53" s="159"/>
      <c r="CH53" s="159"/>
      <c r="CI53" s="159"/>
      <c r="CJ53" s="159"/>
      <c r="CK53" s="86">
        <f t="shared" ref="CK53" si="185">SUM(CG53:CJ53)</f>
        <v>0</v>
      </c>
      <c r="CL53" s="159"/>
      <c r="CM53" s="159"/>
      <c r="CN53" s="159">
        <v>0</v>
      </c>
      <c r="CO53" s="159">
        <v>0</v>
      </c>
      <c r="CP53" s="86">
        <f t="shared" si="68"/>
        <v>0</v>
      </c>
      <c r="CQ53" s="70"/>
      <c r="CR53" s="144">
        <f t="shared" ref="CR53" ca="1" si="186">BW53-AG53</f>
        <v>0</v>
      </c>
      <c r="CS53" s="144">
        <f t="shared" ref="CS53" ca="1" si="187">BX53-AH53</f>
        <v>0</v>
      </c>
      <c r="CT53" s="144">
        <f t="shared" ref="CT53" ca="1" si="188">BY53-AI53</f>
        <v>0</v>
      </c>
      <c r="CU53" s="144">
        <f t="shared" ref="CU53" ca="1" si="189">BZ53-AJ53</f>
        <v>0</v>
      </c>
      <c r="CV53" s="86">
        <f t="shared" ref="CV53" ca="1" si="190">CA53-AK53</f>
        <v>0</v>
      </c>
      <c r="CW53" s="144">
        <f t="shared" ref="CW53" ca="1" si="191">CB53-AL53</f>
        <v>0</v>
      </c>
      <c r="CX53" s="144">
        <f t="shared" ref="CX53" ca="1" si="192">CC53-AM53</f>
        <v>0</v>
      </c>
      <c r="CY53" s="144">
        <f t="shared" ref="CY53" ca="1" si="193">CD53-AN53</f>
        <v>0</v>
      </c>
      <c r="CZ53" s="144">
        <f t="shared" ref="CZ53" ca="1" si="194">CE53-AO53</f>
        <v>0</v>
      </c>
      <c r="DA53" s="88">
        <f t="shared" ref="DA53" ca="1" si="195">CF53-AP53</f>
        <v>0</v>
      </c>
      <c r="DB53" s="144">
        <f t="shared" ref="DB53" ca="1" si="196">CG53-AQ53</f>
        <v>-130</v>
      </c>
      <c r="DC53" s="144">
        <f t="shared" ref="DC53" ca="1" si="197">CH53-AR53</f>
        <v>-40</v>
      </c>
      <c r="DD53" s="144">
        <f t="shared" ref="DD53" ca="1" si="198">CI53-AS53</f>
        <v>-40</v>
      </c>
      <c r="DE53" s="144">
        <f t="shared" ref="DE53" ca="1" si="199">CJ53-AT53</f>
        <v>-40</v>
      </c>
      <c r="DF53" s="88">
        <f t="shared" ref="DF53" ca="1" si="200">CK53-AU53</f>
        <v>-250</v>
      </c>
      <c r="DG53" s="159">
        <f t="shared" ca="1" si="53"/>
        <v>-40</v>
      </c>
      <c r="DH53" s="159">
        <f t="shared" ca="1" si="54"/>
        <v>-60</v>
      </c>
      <c r="DI53" s="159">
        <f t="shared" ca="1" si="55"/>
        <v>0</v>
      </c>
      <c r="DJ53" s="159">
        <f t="shared" ca="1" si="56"/>
        <v>0</v>
      </c>
      <c r="DK53" s="88">
        <f t="shared" ca="1" si="57"/>
        <v>-100</v>
      </c>
      <c r="DL53" s="144"/>
    </row>
    <row r="54" spans="1:116" ht="15" customHeight="1" x14ac:dyDescent="0.2">
      <c r="A54" s="22" t="str">
        <f t="shared" si="58"/>
        <v>186015024P</v>
      </c>
      <c r="B54" s="22" t="str">
        <f t="shared" si="59"/>
        <v>186015024C</v>
      </c>
      <c r="C54" s="164">
        <v>186015024</v>
      </c>
      <c r="D54" s="164" t="s">
        <v>407</v>
      </c>
      <c r="E54" s="65" t="s">
        <v>12</v>
      </c>
      <c r="F54" s="159" t="s">
        <v>164</v>
      </c>
      <c r="G54" s="65" t="s">
        <v>66</v>
      </c>
      <c r="H54" s="164" t="s">
        <v>23</v>
      </c>
      <c r="I54" s="200">
        <v>36090.78</v>
      </c>
      <c r="J54" s="65" t="s">
        <v>221</v>
      </c>
      <c r="K54" s="145"/>
      <c r="L54" s="144">
        <v>1</v>
      </c>
      <c r="M54" s="144">
        <v>0</v>
      </c>
      <c r="N54" s="144">
        <v>4</v>
      </c>
      <c r="O54" s="159">
        <v>5</v>
      </c>
      <c r="P54" s="86">
        <f t="shared" si="0"/>
        <v>10</v>
      </c>
      <c r="Q54" s="159">
        <v>2</v>
      </c>
      <c r="R54" s="159">
        <v>0</v>
      </c>
      <c r="S54" s="159">
        <v>3</v>
      </c>
      <c r="T54" s="159">
        <v>0</v>
      </c>
      <c r="U54" s="86">
        <f t="shared" si="60"/>
        <v>5</v>
      </c>
      <c r="V54" s="159">
        <v>0</v>
      </c>
      <c r="W54" s="159">
        <v>0</v>
      </c>
      <c r="X54" s="159">
        <v>0</v>
      </c>
      <c r="Y54" s="159">
        <v>0</v>
      </c>
      <c r="Z54" s="86">
        <f t="shared" si="61"/>
        <v>0</v>
      </c>
      <c r="AA54" s="159">
        <v>0</v>
      </c>
      <c r="AB54" s="159">
        <v>0</v>
      </c>
      <c r="AC54" s="159">
        <v>0</v>
      </c>
      <c r="AD54" s="159">
        <v>0</v>
      </c>
      <c r="AE54" s="86">
        <f t="shared" ref="AE54" si="201">SUM(AA54:AD54)</f>
        <v>0</v>
      </c>
      <c r="AF54" s="130"/>
      <c r="AG54" s="159">
        <f t="shared" ca="1" si="1"/>
        <v>1</v>
      </c>
      <c r="AH54" s="159">
        <f t="shared" ca="1" si="2"/>
        <v>0</v>
      </c>
      <c r="AI54" s="159">
        <f t="shared" ca="1" si="3"/>
        <v>4</v>
      </c>
      <c r="AJ54" s="159">
        <f t="shared" ca="1" si="4"/>
        <v>5</v>
      </c>
      <c r="AK54" s="86">
        <f t="shared" ca="1" si="5"/>
        <v>10</v>
      </c>
      <c r="AL54" s="159">
        <f t="shared" ca="1" si="6"/>
        <v>2</v>
      </c>
      <c r="AM54" s="159">
        <f t="shared" ca="1" si="7"/>
        <v>0</v>
      </c>
      <c r="AN54" s="159">
        <f t="shared" ca="1" si="8"/>
        <v>3</v>
      </c>
      <c r="AO54" s="159">
        <f t="shared" ca="1" si="9"/>
        <v>0</v>
      </c>
      <c r="AP54" s="127">
        <f t="shared" ca="1" si="10"/>
        <v>5</v>
      </c>
      <c r="AQ54" s="159">
        <f t="shared" ca="1" si="11"/>
        <v>0</v>
      </c>
      <c r="AR54" s="159">
        <f t="shared" ca="1" si="12"/>
        <v>0</v>
      </c>
      <c r="AS54" s="159">
        <f t="shared" ca="1" si="13"/>
        <v>0</v>
      </c>
      <c r="AT54" s="159">
        <f t="shared" ca="1" si="14"/>
        <v>0</v>
      </c>
      <c r="AU54" s="127">
        <f t="shared" ca="1" si="63"/>
        <v>0</v>
      </c>
      <c r="AV54" s="159">
        <f t="shared" ca="1" si="15"/>
        <v>0</v>
      </c>
      <c r="AW54" s="159">
        <f t="shared" ca="1" si="16"/>
        <v>0</v>
      </c>
      <c r="AX54" s="159">
        <f t="shared" ca="1" si="17"/>
        <v>0</v>
      </c>
      <c r="AY54" s="159">
        <f t="shared" ca="1" si="18"/>
        <v>0</v>
      </c>
      <c r="AZ54" s="127">
        <f t="shared" ca="1" si="64"/>
        <v>0</v>
      </c>
      <c r="BA54" s="72"/>
      <c r="BB54" s="159">
        <f t="shared" ca="1" si="71"/>
        <v>0</v>
      </c>
      <c r="BC54" s="159">
        <f t="shared" ca="1" si="20"/>
        <v>0</v>
      </c>
      <c r="BD54" s="159">
        <f t="shared" ca="1" si="21"/>
        <v>0</v>
      </c>
      <c r="BE54" s="159">
        <f t="shared" ca="1" si="22"/>
        <v>0</v>
      </c>
      <c r="BF54" s="86">
        <f t="shared" ca="1" si="23"/>
        <v>0</v>
      </c>
      <c r="BG54" s="159">
        <f t="shared" ca="1" si="24"/>
        <v>0</v>
      </c>
      <c r="BH54" s="159">
        <f t="shared" ca="1" si="25"/>
        <v>0</v>
      </c>
      <c r="BI54" s="159">
        <f t="shared" ca="1" si="26"/>
        <v>0</v>
      </c>
      <c r="BJ54" s="159">
        <f t="shared" ca="1" si="27"/>
        <v>0</v>
      </c>
      <c r="BK54" s="86">
        <f t="shared" ca="1" si="28"/>
        <v>0</v>
      </c>
      <c r="BL54" s="159">
        <f t="shared" ca="1" si="29"/>
        <v>0</v>
      </c>
      <c r="BM54" s="159">
        <f t="shared" ca="1" si="30"/>
        <v>0</v>
      </c>
      <c r="BN54" s="159">
        <f t="shared" ca="1" si="31"/>
        <v>0</v>
      </c>
      <c r="BO54" s="159">
        <f t="shared" ca="1" si="32"/>
        <v>0</v>
      </c>
      <c r="BP54" s="86">
        <f t="shared" ca="1" si="33"/>
        <v>0</v>
      </c>
      <c r="BQ54" s="159">
        <f t="shared" ca="1" si="34"/>
        <v>0</v>
      </c>
      <c r="BR54" s="159">
        <f t="shared" ca="1" si="35"/>
        <v>0</v>
      </c>
      <c r="BS54" s="159">
        <f t="shared" ca="1" si="36"/>
        <v>0</v>
      </c>
      <c r="BT54" s="159">
        <f t="shared" ca="1" si="37"/>
        <v>0</v>
      </c>
      <c r="BU54" s="86">
        <f t="shared" ca="1" si="38"/>
        <v>0</v>
      </c>
      <c r="BV54" s="71"/>
      <c r="BW54" s="144">
        <v>1</v>
      </c>
      <c r="BX54" s="144">
        <v>0</v>
      </c>
      <c r="BY54" s="144">
        <v>4</v>
      </c>
      <c r="BZ54" s="159">
        <v>5</v>
      </c>
      <c r="CA54" s="86">
        <f t="shared" si="65"/>
        <v>10</v>
      </c>
      <c r="CB54" s="159">
        <v>2</v>
      </c>
      <c r="CC54" s="159">
        <v>0</v>
      </c>
      <c r="CD54" s="159">
        <v>3</v>
      </c>
      <c r="CE54" s="159">
        <v>0</v>
      </c>
      <c r="CF54" s="86">
        <f t="shared" si="66"/>
        <v>5</v>
      </c>
      <c r="CG54" s="159"/>
      <c r="CH54" s="159"/>
      <c r="CI54" s="159"/>
      <c r="CJ54" s="159"/>
      <c r="CK54" s="86">
        <f t="shared" si="67"/>
        <v>0</v>
      </c>
      <c r="CL54" s="159"/>
      <c r="CM54" s="159"/>
      <c r="CN54" s="159">
        <v>0</v>
      </c>
      <c r="CO54" s="159">
        <v>0</v>
      </c>
      <c r="CP54" s="86">
        <f t="shared" si="68"/>
        <v>0</v>
      </c>
      <c r="CQ54" s="70"/>
      <c r="CR54" s="144">
        <f t="shared" ca="1" si="69"/>
        <v>0</v>
      </c>
      <c r="CS54" s="144">
        <f t="shared" ca="1" si="39"/>
        <v>0</v>
      </c>
      <c r="CT54" s="144">
        <f t="shared" ca="1" si="40"/>
        <v>0</v>
      </c>
      <c r="CU54" s="144">
        <f t="shared" ca="1" si="41"/>
        <v>0</v>
      </c>
      <c r="CV54" s="86">
        <f t="shared" ca="1" si="42"/>
        <v>0</v>
      </c>
      <c r="CW54" s="144">
        <f t="shared" ca="1" si="43"/>
        <v>0</v>
      </c>
      <c r="CX54" s="144">
        <f t="shared" ca="1" si="73"/>
        <v>0</v>
      </c>
      <c r="CY54" s="144">
        <f t="shared" ca="1" si="74"/>
        <v>0</v>
      </c>
      <c r="CZ54" s="144">
        <f t="shared" ca="1" si="75"/>
        <v>0</v>
      </c>
      <c r="DA54" s="88">
        <f t="shared" ca="1" si="76"/>
        <v>0</v>
      </c>
      <c r="DB54" s="144">
        <f t="shared" ca="1" si="77"/>
        <v>0</v>
      </c>
      <c r="DC54" s="144">
        <f t="shared" ca="1" si="78"/>
        <v>0</v>
      </c>
      <c r="DD54" s="144">
        <f t="shared" ca="1" si="79"/>
        <v>0</v>
      </c>
      <c r="DE54" s="144">
        <f t="shared" ca="1" si="80"/>
        <v>0</v>
      </c>
      <c r="DF54" s="88">
        <f t="shared" ca="1" si="81"/>
        <v>0</v>
      </c>
      <c r="DG54" s="159">
        <f t="shared" ca="1" si="53"/>
        <v>0</v>
      </c>
      <c r="DH54" s="159">
        <f t="shared" ca="1" si="54"/>
        <v>0</v>
      </c>
      <c r="DI54" s="159">
        <f t="shared" ca="1" si="55"/>
        <v>0</v>
      </c>
      <c r="DJ54" s="159">
        <f t="shared" ca="1" si="56"/>
        <v>0</v>
      </c>
      <c r="DK54" s="88">
        <f t="shared" ca="1" si="57"/>
        <v>0</v>
      </c>
      <c r="DL54" s="144"/>
    </row>
    <row r="55" spans="1:116" ht="15" customHeight="1" x14ac:dyDescent="0.2">
      <c r="A55" s="164" t="str">
        <f t="shared" ref="A55" si="202">CONCATENATE(C55,"P")</f>
        <v>186015064P</v>
      </c>
      <c r="B55" s="164" t="str">
        <f t="shared" ref="B55" si="203">CONCATENATE(C55,"C")</f>
        <v>186015064C</v>
      </c>
      <c r="C55" s="164">
        <v>186015064</v>
      </c>
      <c r="D55" s="164" t="s">
        <v>482</v>
      </c>
      <c r="E55" s="65" t="s">
        <v>12</v>
      </c>
      <c r="F55" s="159" t="s">
        <v>164</v>
      </c>
      <c r="G55" s="65" t="s">
        <v>66</v>
      </c>
      <c r="H55" s="164" t="s">
        <v>23</v>
      </c>
      <c r="I55" s="200">
        <v>36090.78</v>
      </c>
      <c r="J55" s="65" t="s">
        <v>221</v>
      </c>
      <c r="K55" s="145"/>
      <c r="L55" s="144">
        <v>0</v>
      </c>
      <c r="M55" s="144">
        <v>0</v>
      </c>
      <c r="N55" s="144">
        <v>0</v>
      </c>
      <c r="O55" s="159">
        <v>0</v>
      </c>
      <c r="P55" s="86">
        <f t="shared" ref="P55" si="204">SUM(L55:O55)</f>
        <v>0</v>
      </c>
      <c r="Q55" s="159">
        <v>0</v>
      </c>
      <c r="R55" s="159">
        <v>0</v>
      </c>
      <c r="S55" s="159">
        <v>1</v>
      </c>
      <c r="T55" s="159">
        <v>4</v>
      </c>
      <c r="U55" s="86">
        <f t="shared" si="60"/>
        <v>5</v>
      </c>
      <c r="V55" s="159">
        <v>6</v>
      </c>
      <c r="W55" s="159">
        <v>6</v>
      </c>
      <c r="X55" s="159">
        <v>6</v>
      </c>
      <c r="Y55" s="159">
        <v>6</v>
      </c>
      <c r="Z55" s="86">
        <f t="shared" si="61"/>
        <v>24</v>
      </c>
      <c r="AA55" s="159">
        <v>0</v>
      </c>
      <c r="AB55" s="159">
        <v>0</v>
      </c>
      <c r="AC55" s="159">
        <v>0</v>
      </c>
      <c r="AD55" s="159">
        <v>0</v>
      </c>
      <c r="AE55" s="86">
        <f t="shared" ref="AE55" si="205">SUM(AA55:AD55)</f>
        <v>0</v>
      </c>
      <c r="AF55" s="130"/>
      <c r="AG55" s="159">
        <f t="shared" ca="1" si="1"/>
        <v>1</v>
      </c>
      <c r="AH55" s="159">
        <f t="shared" ca="1" si="2"/>
        <v>0</v>
      </c>
      <c r="AI55" s="159">
        <f t="shared" ca="1" si="3"/>
        <v>0</v>
      </c>
      <c r="AJ55" s="159">
        <f t="shared" ca="1" si="4"/>
        <v>0</v>
      </c>
      <c r="AK55" s="86">
        <f t="shared" ref="AK55" ca="1" si="206">SUM(AG55:AJ55)</f>
        <v>1</v>
      </c>
      <c r="AL55" s="159">
        <f t="shared" ca="1" si="6"/>
        <v>0</v>
      </c>
      <c r="AM55" s="159">
        <f t="shared" ca="1" si="7"/>
        <v>0</v>
      </c>
      <c r="AN55" s="159">
        <f t="shared" ca="1" si="8"/>
        <v>1</v>
      </c>
      <c r="AO55" s="159">
        <f t="shared" ca="1" si="9"/>
        <v>4</v>
      </c>
      <c r="AP55" s="127">
        <f t="shared" ref="AP55" ca="1" si="207">SUM(AL55:AO55)</f>
        <v>5</v>
      </c>
      <c r="AQ55" s="159">
        <f t="shared" ca="1" si="11"/>
        <v>6</v>
      </c>
      <c r="AR55" s="159">
        <f t="shared" ca="1" si="12"/>
        <v>6</v>
      </c>
      <c r="AS55" s="159">
        <f t="shared" ca="1" si="13"/>
        <v>6</v>
      </c>
      <c r="AT55" s="159">
        <f t="shared" ca="1" si="14"/>
        <v>6</v>
      </c>
      <c r="AU55" s="127">
        <f t="shared" ref="AU55" ca="1" si="208">SUM(AQ55:AT55)</f>
        <v>24</v>
      </c>
      <c r="AV55" s="159">
        <f t="shared" ca="1" si="15"/>
        <v>5</v>
      </c>
      <c r="AW55" s="159">
        <f t="shared" ca="1" si="16"/>
        <v>5</v>
      </c>
      <c r="AX55" s="159">
        <f t="shared" ca="1" si="17"/>
        <v>0</v>
      </c>
      <c r="AY55" s="159">
        <f t="shared" ca="1" si="18"/>
        <v>0</v>
      </c>
      <c r="AZ55" s="127">
        <f t="shared" ca="1" si="64"/>
        <v>10</v>
      </c>
      <c r="BA55" s="72"/>
      <c r="BB55" s="159">
        <f t="shared" ref="BB55" ca="1" si="209">AG55-L55</f>
        <v>1</v>
      </c>
      <c r="BC55" s="159">
        <f t="shared" ref="BC55" ca="1" si="210">AH55-M55</f>
        <v>0</v>
      </c>
      <c r="BD55" s="159">
        <f t="shared" ref="BD55" ca="1" si="211">AI55-N55</f>
        <v>0</v>
      </c>
      <c r="BE55" s="159">
        <f t="shared" ref="BE55" ca="1" si="212">AJ55-O55</f>
        <v>0</v>
      </c>
      <c r="BF55" s="86">
        <f t="shared" ref="BF55" ca="1" si="213">AK55-P55</f>
        <v>1</v>
      </c>
      <c r="BG55" s="159">
        <f t="shared" ref="BG55" ca="1" si="214">AL55-Q55</f>
        <v>0</v>
      </c>
      <c r="BH55" s="159">
        <f t="shared" ref="BH55" ca="1" si="215">AM55-R55</f>
        <v>0</v>
      </c>
      <c r="BI55" s="159">
        <f t="shared" ref="BI55" ca="1" si="216">AN55-S55</f>
        <v>0</v>
      </c>
      <c r="BJ55" s="159">
        <f t="shared" ref="BJ55" ca="1" si="217">AO55-T55</f>
        <v>0</v>
      </c>
      <c r="BK55" s="86">
        <f t="shared" ref="BK55" ca="1" si="218">AP55-U55</f>
        <v>0</v>
      </c>
      <c r="BL55" s="159">
        <f t="shared" ref="BL55" ca="1" si="219">AQ55-V55</f>
        <v>0</v>
      </c>
      <c r="BM55" s="159">
        <f t="shared" ref="BM55" ca="1" si="220">AR55-W55</f>
        <v>0</v>
      </c>
      <c r="BN55" s="159">
        <f t="shared" ref="BN55" ca="1" si="221">AS55-X55</f>
        <v>0</v>
      </c>
      <c r="BO55" s="159">
        <f t="shared" ref="BO55" ca="1" si="222">AT55-Y55</f>
        <v>0</v>
      </c>
      <c r="BP55" s="86">
        <f t="shared" ref="BP55" ca="1" si="223">AU55-Z55</f>
        <v>0</v>
      </c>
      <c r="BQ55" s="159">
        <f t="shared" ca="1" si="34"/>
        <v>5</v>
      </c>
      <c r="BR55" s="159">
        <f t="shared" ca="1" si="35"/>
        <v>5</v>
      </c>
      <c r="BS55" s="159">
        <f t="shared" ca="1" si="36"/>
        <v>0</v>
      </c>
      <c r="BT55" s="159">
        <f t="shared" ca="1" si="37"/>
        <v>0</v>
      </c>
      <c r="BU55" s="86">
        <f t="shared" ca="1" si="38"/>
        <v>10</v>
      </c>
      <c r="BV55" s="71"/>
      <c r="BW55" s="144">
        <v>0</v>
      </c>
      <c r="BX55" s="144">
        <v>0</v>
      </c>
      <c r="BY55" s="144">
        <v>0</v>
      </c>
      <c r="BZ55" s="159">
        <v>0</v>
      </c>
      <c r="CA55" s="86">
        <f t="shared" ref="CA55" si="224">SUM(BW55:BZ55)</f>
        <v>0</v>
      </c>
      <c r="CB55" s="159">
        <v>0</v>
      </c>
      <c r="CC55" s="159">
        <v>0</v>
      </c>
      <c r="CD55" s="159">
        <v>1</v>
      </c>
      <c r="CE55" s="159">
        <v>4</v>
      </c>
      <c r="CF55" s="86">
        <f t="shared" ref="CF55" si="225">SUM(CB55:CE55)</f>
        <v>5</v>
      </c>
      <c r="CG55" s="159"/>
      <c r="CH55" s="159"/>
      <c r="CI55" s="159"/>
      <c r="CJ55" s="159"/>
      <c r="CK55" s="86">
        <f t="shared" ref="CK55" si="226">SUM(CG55:CJ55)</f>
        <v>0</v>
      </c>
      <c r="CL55" s="159"/>
      <c r="CM55" s="159"/>
      <c r="CN55" s="159">
        <v>0</v>
      </c>
      <c r="CO55" s="159">
        <v>0</v>
      </c>
      <c r="CP55" s="86">
        <f t="shared" si="68"/>
        <v>0</v>
      </c>
      <c r="CQ55" s="70"/>
      <c r="CR55" s="144">
        <f t="shared" ref="CR55" ca="1" si="227">BW55-AG55</f>
        <v>-1</v>
      </c>
      <c r="CS55" s="144">
        <f t="shared" ref="CS55" ca="1" si="228">BX55-AH55</f>
        <v>0</v>
      </c>
      <c r="CT55" s="144">
        <f t="shared" ref="CT55" ca="1" si="229">BY55-AI55</f>
        <v>0</v>
      </c>
      <c r="CU55" s="144">
        <f t="shared" ref="CU55" ca="1" si="230">BZ55-AJ55</f>
        <v>0</v>
      </c>
      <c r="CV55" s="86">
        <f t="shared" ref="CV55" ca="1" si="231">CA55-AK55</f>
        <v>-1</v>
      </c>
      <c r="CW55" s="144">
        <f t="shared" ref="CW55" ca="1" si="232">CB55-AL55</f>
        <v>0</v>
      </c>
      <c r="CX55" s="144">
        <f t="shared" ref="CX55" ca="1" si="233">CC55-AM55</f>
        <v>0</v>
      </c>
      <c r="CY55" s="144">
        <f t="shared" ref="CY55" ca="1" si="234">CD55-AN55</f>
        <v>0</v>
      </c>
      <c r="CZ55" s="144">
        <f t="shared" ref="CZ55" ca="1" si="235">CE55-AO55</f>
        <v>0</v>
      </c>
      <c r="DA55" s="88">
        <f t="shared" ref="DA55" ca="1" si="236">CF55-AP55</f>
        <v>0</v>
      </c>
      <c r="DB55" s="144">
        <f t="shared" ref="DB55" ca="1" si="237">CG55-AQ55</f>
        <v>-6</v>
      </c>
      <c r="DC55" s="144">
        <f t="shared" ref="DC55" ca="1" si="238">CH55-AR55</f>
        <v>-6</v>
      </c>
      <c r="DD55" s="144">
        <f t="shared" ref="DD55" ca="1" si="239">CI55-AS55</f>
        <v>-6</v>
      </c>
      <c r="DE55" s="144">
        <f t="shared" ref="DE55" ca="1" si="240">CJ55-AT55</f>
        <v>-6</v>
      </c>
      <c r="DF55" s="88">
        <f t="shared" ref="DF55" ca="1" si="241">CK55-AU55</f>
        <v>-24</v>
      </c>
      <c r="DG55" s="159">
        <f t="shared" ca="1" si="53"/>
        <v>-5</v>
      </c>
      <c r="DH55" s="159">
        <f t="shared" ca="1" si="54"/>
        <v>-5</v>
      </c>
      <c r="DI55" s="159">
        <f t="shared" ca="1" si="55"/>
        <v>0</v>
      </c>
      <c r="DJ55" s="159">
        <f t="shared" ca="1" si="56"/>
        <v>0</v>
      </c>
      <c r="DK55" s="88">
        <f t="shared" ca="1" si="57"/>
        <v>-10</v>
      </c>
      <c r="DL55" s="144"/>
    </row>
    <row r="56" spans="1:116" ht="15" customHeight="1" x14ac:dyDescent="0.2">
      <c r="A56" s="22" t="str">
        <f t="shared" si="58"/>
        <v>186015027P</v>
      </c>
      <c r="B56" s="22" t="str">
        <f t="shared" si="59"/>
        <v>186015027C</v>
      </c>
      <c r="C56" s="164">
        <v>186015027</v>
      </c>
      <c r="D56" s="164" t="s">
        <v>408</v>
      </c>
      <c r="E56" s="65" t="s">
        <v>12</v>
      </c>
      <c r="F56" s="159" t="s">
        <v>164</v>
      </c>
      <c r="G56" s="65" t="s">
        <v>148</v>
      </c>
      <c r="H56" s="164" t="s">
        <v>10</v>
      </c>
      <c r="I56" s="200">
        <v>5492.31</v>
      </c>
      <c r="J56" s="65" t="s">
        <v>303</v>
      </c>
      <c r="K56" s="145"/>
      <c r="L56" s="144">
        <v>46</v>
      </c>
      <c r="M56" s="144">
        <v>55</v>
      </c>
      <c r="N56" s="144">
        <v>45</v>
      </c>
      <c r="O56" s="159">
        <v>40</v>
      </c>
      <c r="P56" s="86">
        <f t="shared" si="0"/>
        <v>186</v>
      </c>
      <c r="Q56" s="159">
        <v>26</v>
      </c>
      <c r="R56" s="159">
        <v>61</v>
      </c>
      <c r="S56" s="159">
        <v>45</v>
      </c>
      <c r="T56" s="159">
        <v>44</v>
      </c>
      <c r="U56" s="86">
        <f t="shared" si="60"/>
        <v>176</v>
      </c>
      <c r="V56" s="159">
        <v>45</v>
      </c>
      <c r="W56" s="159">
        <v>50</v>
      </c>
      <c r="X56" s="159">
        <v>45</v>
      </c>
      <c r="Y56" s="159">
        <v>55</v>
      </c>
      <c r="Z56" s="86">
        <f t="shared" si="61"/>
        <v>195</v>
      </c>
      <c r="AA56" s="159">
        <v>40</v>
      </c>
      <c r="AB56" s="159">
        <v>0</v>
      </c>
      <c r="AC56" s="159">
        <v>0</v>
      </c>
      <c r="AD56" s="159">
        <v>0</v>
      </c>
      <c r="AE56" s="86">
        <f t="shared" ref="AE56:AE73" si="242">SUM(AA56:AD56)</f>
        <v>40</v>
      </c>
      <c r="AF56" s="130"/>
      <c r="AG56" s="159">
        <f t="shared" ca="1" si="1"/>
        <v>46</v>
      </c>
      <c r="AH56" s="159">
        <f t="shared" ca="1" si="2"/>
        <v>55</v>
      </c>
      <c r="AI56" s="159">
        <f t="shared" ca="1" si="3"/>
        <v>45</v>
      </c>
      <c r="AJ56" s="159">
        <f t="shared" ca="1" si="4"/>
        <v>40</v>
      </c>
      <c r="AK56" s="86">
        <f t="shared" ca="1" si="5"/>
        <v>186</v>
      </c>
      <c r="AL56" s="159">
        <f t="shared" ca="1" si="6"/>
        <v>26</v>
      </c>
      <c r="AM56" s="159">
        <f t="shared" ca="1" si="7"/>
        <v>61</v>
      </c>
      <c r="AN56" s="159">
        <f t="shared" ca="1" si="8"/>
        <v>45</v>
      </c>
      <c r="AO56" s="159">
        <f t="shared" ca="1" si="9"/>
        <v>44</v>
      </c>
      <c r="AP56" s="127">
        <f t="shared" ca="1" si="10"/>
        <v>176</v>
      </c>
      <c r="AQ56" s="159">
        <f t="shared" ca="1" si="11"/>
        <v>55</v>
      </c>
      <c r="AR56" s="159">
        <f t="shared" ca="1" si="12"/>
        <v>50</v>
      </c>
      <c r="AS56" s="159">
        <f t="shared" ca="1" si="13"/>
        <v>45</v>
      </c>
      <c r="AT56" s="159">
        <f t="shared" ca="1" si="14"/>
        <v>50</v>
      </c>
      <c r="AU56" s="127">
        <f t="shared" ca="1" si="63"/>
        <v>200</v>
      </c>
      <c r="AV56" s="159">
        <f t="shared" ca="1" si="15"/>
        <v>40</v>
      </c>
      <c r="AW56" s="159">
        <f t="shared" ca="1" si="16"/>
        <v>40</v>
      </c>
      <c r="AX56" s="159">
        <f t="shared" ca="1" si="17"/>
        <v>0</v>
      </c>
      <c r="AY56" s="159">
        <f t="shared" ca="1" si="18"/>
        <v>0</v>
      </c>
      <c r="AZ56" s="127">
        <f t="shared" ca="1" si="64"/>
        <v>80</v>
      </c>
      <c r="BA56" s="72"/>
      <c r="BB56" s="159">
        <f t="shared" ca="1" si="71"/>
        <v>0</v>
      </c>
      <c r="BC56" s="159">
        <f t="shared" ca="1" si="20"/>
        <v>0</v>
      </c>
      <c r="BD56" s="159">
        <f t="shared" ca="1" si="21"/>
        <v>0</v>
      </c>
      <c r="BE56" s="159">
        <f t="shared" ca="1" si="22"/>
        <v>0</v>
      </c>
      <c r="BF56" s="86">
        <f t="shared" ca="1" si="23"/>
        <v>0</v>
      </c>
      <c r="BG56" s="159">
        <f t="shared" ca="1" si="24"/>
        <v>0</v>
      </c>
      <c r="BH56" s="159">
        <f t="shared" ca="1" si="25"/>
        <v>0</v>
      </c>
      <c r="BI56" s="159">
        <f t="shared" ca="1" si="26"/>
        <v>0</v>
      </c>
      <c r="BJ56" s="159">
        <f t="shared" ca="1" si="27"/>
        <v>0</v>
      </c>
      <c r="BK56" s="86">
        <f t="shared" ca="1" si="28"/>
        <v>0</v>
      </c>
      <c r="BL56" s="159">
        <f t="shared" ca="1" si="29"/>
        <v>10</v>
      </c>
      <c r="BM56" s="159">
        <f t="shared" ca="1" si="30"/>
        <v>0</v>
      </c>
      <c r="BN56" s="159">
        <f t="shared" ca="1" si="31"/>
        <v>0</v>
      </c>
      <c r="BO56" s="159">
        <f t="shared" ca="1" si="32"/>
        <v>-5</v>
      </c>
      <c r="BP56" s="86">
        <f t="shared" ca="1" si="33"/>
        <v>5</v>
      </c>
      <c r="BQ56" s="159">
        <f t="shared" ca="1" si="34"/>
        <v>0</v>
      </c>
      <c r="BR56" s="159">
        <f t="shared" ca="1" si="35"/>
        <v>40</v>
      </c>
      <c r="BS56" s="159">
        <f t="shared" ca="1" si="36"/>
        <v>0</v>
      </c>
      <c r="BT56" s="159">
        <f t="shared" ca="1" si="37"/>
        <v>0</v>
      </c>
      <c r="BU56" s="86">
        <f t="shared" ca="1" si="38"/>
        <v>40</v>
      </c>
      <c r="BV56" s="71"/>
      <c r="BW56" s="144">
        <v>46</v>
      </c>
      <c r="BX56" s="144">
        <v>55</v>
      </c>
      <c r="BY56" s="144">
        <v>45</v>
      </c>
      <c r="BZ56" s="159">
        <v>40</v>
      </c>
      <c r="CA56" s="86">
        <f t="shared" si="65"/>
        <v>186</v>
      </c>
      <c r="CB56" s="159">
        <v>26</v>
      </c>
      <c r="CC56" s="159">
        <v>61</v>
      </c>
      <c r="CD56" s="159">
        <v>45</v>
      </c>
      <c r="CE56" s="159">
        <v>44</v>
      </c>
      <c r="CF56" s="86">
        <f t="shared" si="66"/>
        <v>176</v>
      </c>
      <c r="CG56" s="159"/>
      <c r="CH56" s="159"/>
      <c r="CI56" s="159"/>
      <c r="CJ56" s="159"/>
      <c r="CK56" s="86">
        <f t="shared" si="67"/>
        <v>0</v>
      </c>
      <c r="CL56" s="159"/>
      <c r="CM56" s="159"/>
      <c r="CN56" s="159">
        <v>0</v>
      </c>
      <c r="CO56" s="159">
        <v>0</v>
      </c>
      <c r="CP56" s="86">
        <f t="shared" si="68"/>
        <v>0</v>
      </c>
      <c r="CQ56" s="70"/>
      <c r="CR56" s="144">
        <f t="shared" ca="1" si="69"/>
        <v>0</v>
      </c>
      <c r="CS56" s="144">
        <f t="shared" ca="1" si="39"/>
        <v>0</v>
      </c>
      <c r="CT56" s="144">
        <f t="shared" ca="1" si="40"/>
        <v>0</v>
      </c>
      <c r="CU56" s="144">
        <f t="shared" ca="1" si="41"/>
        <v>0</v>
      </c>
      <c r="CV56" s="86">
        <f t="shared" ca="1" si="42"/>
        <v>0</v>
      </c>
      <c r="CW56" s="144">
        <f t="shared" ca="1" si="43"/>
        <v>0</v>
      </c>
      <c r="CX56" s="144">
        <f t="shared" ca="1" si="73"/>
        <v>0</v>
      </c>
      <c r="CY56" s="144">
        <f t="shared" ca="1" si="74"/>
        <v>0</v>
      </c>
      <c r="CZ56" s="144">
        <f t="shared" ca="1" si="75"/>
        <v>0</v>
      </c>
      <c r="DA56" s="88">
        <f t="shared" ca="1" si="76"/>
        <v>0</v>
      </c>
      <c r="DB56" s="144">
        <f t="shared" ca="1" si="77"/>
        <v>-55</v>
      </c>
      <c r="DC56" s="144">
        <f t="shared" ca="1" si="78"/>
        <v>-50</v>
      </c>
      <c r="DD56" s="144">
        <f t="shared" ca="1" si="79"/>
        <v>-45</v>
      </c>
      <c r="DE56" s="144">
        <f t="shared" ca="1" si="80"/>
        <v>-50</v>
      </c>
      <c r="DF56" s="88">
        <f t="shared" ca="1" si="81"/>
        <v>-200</v>
      </c>
      <c r="DG56" s="159">
        <f t="shared" ca="1" si="53"/>
        <v>-40</v>
      </c>
      <c r="DH56" s="159">
        <f t="shared" ca="1" si="54"/>
        <v>-40</v>
      </c>
      <c r="DI56" s="159">
        <f t="shared" ca="1" si="55"/>
        <v>0</v>
      </c>
      <c r="DJ56" s="159">
        <f t="shared" ca="1" si="56"/>
        <v>0</v>
      </c>
      <c r="DK56" s="88">
        <f t="shared" ca="1" si="57"/>
        <v>-80</v>
      </c>
      <c r="DL56" s="144"/>
    </row>
    <row r="57" spans="1:116" ht="15" customHeight="1" x14ac:dyDescent="0.2">
      <c r="A57" s="22" t="str">
        <f t="shared" si="58"/>
        <v>186015029P</v>
      </c>
      <c r="B57" s="22" t="str">
        <f t="shared" si="59"/>
        <v>186015029C</v>
      </c>
      <c r="C57" s="164">
        <v>186015029</v>
      </c>
      <c r="D57" s="164" t="s">
        <v>409</v>
      </c>
      <c r="E57" s="164" t="s">
        <v>145</v>
      </c>
      <c r="F57" s="159" t="s">
        <v>164</v>
      </c>
      <c r="G57" s="65" t="s">
        <v>148</v>
      </c>
      <c r="H57" s="164" t="s">
        <v>10</v>
      </c>
      <c r="I57" s="200">
        <v>4943.16</v>
      </c>
      <c r="J57" s="65" t="s">
        <v>38</v>
      </c>
      <c r="K57" s="145"/>
      <c r="L57" s="144">
        <v>100</v>
      </c>
      <c r="M57" s="159">
        <v>151</v>
      </c>
      <c r="N57" s="159">
        <v>160</v>
      </c>
      <c r="O57" s="159">
        <v>150</v>
      </c>
      <c r="P57" s="86">
        <f t="shared" si="0"/>
        <v>561</v>
      </c>
      <c r="Q57" s="159">
        <v>232</v>
      </c>
      <c r="R57" s="159">
        <v>78</v>
      </c>
      <c r="S57" s="159">
        <v>110</v>
      </c>
      <c r="T57" s="159">
        <v>92</v>
      </c>
      <c r="U57" s="86">
        <f t="shared" si="60"/>
        <v>512</v>
      </c>
      <c r="V57" s="159">
        <v>108</v>
      </c>
      <c r="W57" s="159">
        <v>160</v>
      </c>
      <c r="X57" s="159">
        <v>160</v>
      </c>
      <c r="Y57" s="159">
        <v>150</v>
      </c>
      <c r="Z57" s="86">
        <f t="shared" si="61"/>
        <v>578</v>
      </c>
      <c r="AA57" s="159">
        <v>0</v>
      </c>
      <c r="AB57" s="159">
        <v>0</v>
      </c>
      <c r="AC57" s="159">
        <v>0</v>
      </c>
      <c r="AD57" s="159">
        <v>0</v>
      </c>
      <c r="AE57" s="86">
        <f t="shared" si="242"/>
        <v>0</v>
      </c>
      <c r="AF57" s="130"/>
      <c r="AG57" s="159">
        <f t="shared" ca="1" si="1"/>
        <v>100</v>
      </c>
      <c r="AH57" s="159">
        <f t="shared" ca="1" si="2"/>
        <v>151</v>
      </c>
      <c r="AI57" s="159">
        <f t="shared" ca="1" si="3"/>
        <v>160</v>
      </c>
      <c r="AJ57" s="159">
        <f t="shared" ca="1" si="4"/>
        <v>150</v>
      </c>
      <c r="AK57" s="86">
        <f t="shared" ca="1" si="5"/>
        <v>561</v>
      </c>
      <c r="AL57" s="159">
        <f t="shared" ca="1" si="6"/>
        <v>232</v>
      </c>
      <c r="AM57" s="159">
        <f t="shared" ca="1" si="7"/>
        <v>78</v>
      </c>
      <c r="AN57" s="159">
        <f t="shared" ca="1" si="8"/>
        <v>110</v>
      </c>
      <c r="AO57" s="159">
        <f t="shared" ca="1" si="9"/>
        <v>92</v>
      </c>
      <c r="AP57" s="127">
        <f t="shared" ca="1" si="10"/>
        <v>512</v>
      </c>
      <c r="AQ57" s="159">
        <f t="shared" ca="1" si="11"/>
        <v>140</v>
      </c>
      <c r="AR57" s="159">
        <f t="shared" ca="1" si="12"/>
        <v>150</v>
      </c>
      <c r="AS57" s="159">
        <f t="shared" ca="1" si="13"/>
        <v>140</v>
      </c>
      <c r="AT57" s="159">
        <f t="shared" ca="1" si="14"/>
        <v>155</v>
      </c>
      <c r="AU57" s="127">
        <f t="shared" ca="1" si="63"/>
        <v>585</v>
      </c>
      <c r="AV57" s="159">
        <f t="shared" ca="1" si="15"/>
        <v>130</v>
      </c>
      <c r="AW57" s="159">
        <f t="shared" ca="1" si="16"/>
        <v>130</v>
      </c>
      <c r="AX57" s="159">
        <f t="shared" ca="1" si="17"/>
        <v>0</v>
      </c>
      <c r="AY57" s="159">
        <f t="shared" ca="1" si="18"/>
        <v>0</v>
      </c>
      <c r="AZ57" s="127">
        <f t="shared" ca="1" si="64"/>
        <v>260</v>
      </c>
      <c r="BA57" s="72"/>
      <c r="BB57" s="159">
        <f t="shared" ca="1" si="71"/>
        <v>0</v>
      </c>
      <c r="BC57" s="159">
        <f t="shared" ca="1" si="20"/>
        <v>0</v>
      </c>
      <c r="BD57" s="159">
        <f t="shared" ca="1" si="21"/>
        <v>0</v>
      </c>
      <c r="BE57" s="159">
        <f t="shared" ca="1" si="22"/>
        <v>0</v>
      </c>
      <c r="BF57" s="86">
        <f t="shared" ca="1" si="23"/>
        <v>0</v>
      </c>
      <c r="BG57" s="159">
        <f t="shared" ca="1" si="24"/>
        <v>0</v>
      </c>
      <c r="BH57" s="159">
        <f t="shared" ca="1" si="25"/>
        <v>0</v>
      </c>
      <c r="BI57" s="159">
        <f t="shared" ca="1" si="26"/>
        <v>0</v>
      </c>
      <c r="BJ57" s="159">
        <f t="shared" ca="1" si="27"/>
        <v>0</v>
      </c>
      <c r="BK57" s="86">
        <f t="shared" ca="1" si="28"/>
        <v>0</v>
      </c>
      <c r="BL57" s="159">
        <f t="shared" ca="1" si="29"/>
        <v>32</v>
      </c>
      <c r="BM57" s="159">
        <f t="shared" ca="1" si="30"/>
        <v>-10</v>
      </c>
      <c r="BN57" s="159">
        <f t="shared" ca="1" si="31"/>
        <v>-20</v>
      </c>
      <c r="BO57" s="159">
        <f t="shared" ca="1" si="32"/>
        <v>5</v>
      </c>
      <c r="BP57" s="86">
        <f t="shared" ca="1" si="33"/>
        <v>7</v>
      </c>
      <c r="BQ57" s="159">
        <f t="shared" ca="1" si="34"/>
        <v>130</v>
      </c>
      <c r="BR57" s="159">
        <f t="shared" ca="1" si="35"/>
        <v>130</v>
      </c>
      <c r="BS57" s="159">
        <f t="shared" ca="1" si="36"/>
        <v>0</v>
      </c>
      <c r="BT57" s="159">
        <f t="shared" ca="1" si="37"/>
        <v>0</v>
      </c>
      <c r="BU57" s="86">
        <f t="shared" ca="1" si="38"/>
        <v>260</v>
      </c>
      <c r="BV57" s="71"/>
      <c r="BW57" s="144">
        <v>100</v>
      </c>
      <c r="BX57" s="159">
        <v>151</v>
      </c>
      <c r="BY57" s="159">
        <v>160</v>
      </c>
      <c r="BZ57" s="159">
        <v>150</v>
      </c>
      <c r="CA57" s="86">
        <f t="shared" si="65"/>
        <v>561</v>
      </c>
      <c r="CB57" s="159">
        <v>232</v>
      </c>
      <c r="CC57" s="159">
        <v>78</v>
      </c>
      <c r="CD57" s="159">
        <v>110</v>
      </c>
      <c r="CE57" s="159">
        <v>92</v>
      </c>
      <c r="CF57" s="86">
        <f t="shared" si="66"/>
        <v>512</v>
      </c>
      <c r="CG57" s="159"/>
      <c r="CH57" s="159"/>
      <c r="CI57" s="159"/>
      <c r="CJ57" s="159"/>
      <c r="CK57" s="86">
        <f t="shared" si="67"/>
        <v>0</v>
      </c>
      <c r="CL57" s="159"/>
      <c r="CM57" s="159"/>
      <c r="CN57" s="159">
        <v>0</v>
      </c>
      <c r="CO57" s="159">
        <v>0</v>
      </c>
      <c r="CP57" s="86">
        <f t="shared" si="68"/>
        <v>0</v>
      </c>
      <c r="CQ57" s="70"/>
      <c r="CR57" s="144">
        <f t="shared" ca="1" si="69"/>
        <v>0</v>
      </c>
      <c r="CS57" s="144">
        <f t="shared" ca="1" si="39"/>
        <v>0</v>
      </c>
      <c r="CT57" s="144">
        <f t="shared" ca="1" si="40"/>
        <v>0</v>
      </c>
      <c r="CU57" s="144">
        <f t="shared" ca="1" si="41"/>
        <v>0</v>
      </c>
      <c r="CV57" s="86">
        <f t="shared" ca="1" si="42"/>
        <v>0</v>
      </c>
      <c r="CW57" s="144">
        <f t="shared" ca="1" si="43"/>
        <v>0</v>
      </c>
      <c r="CX57" s="144">
        <f t="shared" ca="1" si="73"/>
        <v>0</v>
      </c>
      <c r="CY57" s="144">
        <f t="shared" ca="1" si="74"/>
        <v>0</v>
      </c>
      <c r="CZ57" s="144">
        <f t="shared" ca="1" si="75"/>
        <v>0</v>
      </c>
      <c r="DA57" s="88">
        <f t="shared" ca="1" si="76"/>
        <v>0</v>
      </c>
      <c r="DB57" s="144">
        <f t="shared" ca="1" si="77"/>
        <v>-140</v>
      </c>
      <c r="DC57" s="144">
        <f t="shared" ca="1" si="78"/>
        <v>-150</v>
      </c>
      <c r="DD57" s="144">
        <f t="shared" ca="1" si="79"/>
        <v>-140</v>
      </c>
      <c r="DE57" s="144">
        <f t="shared" ca="1" si="80"/>
        <v>-155</v>
      </c>
      <c r="DF57" s="88">
        <f t="shared" ca="1" si="81"/>
        <v>-585</v>
      </c>
      <c r="DG57" s="159">
        <f t="shared" ca="1" si="53"/>
        <v>-130</v>
      </c>
      <c r="DH57" s="159">
        <f t="shared" ca="1" si="54"/>
        <v>-130</v>
      </c>
      <c r="DI57" s="159">
        <f t="shared" ca="1" si="55"/>
        <v>0</v>
      </c>
      <c r="DJ57" s="159">
        <f t="shared" ca="1" si="56"/>
        <v>0</v>
      </c>
      <c r="DK57" s="88">
        <f t="shared" ca="1" si="57"/>
        <v>-260</v>
      </c>
      <c r="DL57" s="144"/>
    </row>
    <row r="58" spans="1:116" ht="15" customHeight="1" x14ac:dyDescent="0.2">
      <c r="A58" s="22" t="str">
        <f t="shared" si="58"/>
        <v>186015031P</v>
      </c>
      <c r="B58" s="22" t="str">
        <f t="shared" si="59"/>
        <v>186015031C</v>
      </c>
      <c r="C58" s="164">
        <v>186015031</v>
      </c>
      <c r="D58" s="164" t="s">
        <v>410</v>
      </c>
      <c r="E58" s="65" t="s">
        <v>145</v>
      </c>
      <c r="F58" s="159" t="s">
        <v>164</v>
      </c>
      <c r="G58" s="65" t="s">
        <v>148</v>
      </c>
      <c r="H58" s="164" t="s">
        <v>10</v>
      </c>
      <c r="I58" s="200">
        <v>2296.02</v>
      </c>
      <c r="J58" s="65" t="s">
        <v>38</v>
      </c>
      <c r="K58" s="145"/>
      <c r="L58" s="144">
        <v>268</v>
      </c>
      <c r="M58" s="144">
        <v>305</v>
      </c>
      <c r="N58" s="144">
        <v>305</v>
      </c>
      <c r="O58" s="159">
        <v>290</v>
      </c>
      <c r="P58" s="86">
        <f t="shared" si="0"/>
        <v>1168</v>
      </c>
      <c r="Q58" s="159">
        <v>200</v>
      </c>
      <c r="R58" s="159">
        <v>250</v>
      </c>
      <c r="S58" s="159">
        <v>240</v>
      </c>
      <c r="T58" s="159">
        <v>280</v>
      </c>
      <c r="U58" s="86">
        <f t="shared" si="60"/>
        <v>970</v>
      </c>
      <c r="V58" s="159">
        <v>236</v>
      </c>
      <c r="W58" s="159">
        <v>275</v>
      </c>
      <c r="X58" s="159">
        <v>275</v>
      </c>
      <c r="Y58" s="159">
        <v>290</v>
      </c>
      <c r="Z58" s="86">
        <f t="shared" si="61"/>
        <v>1076</v>
      </c>
      <c r="AA58" s="159">
        <v>0</v>
      </c>
      <c r="AB58" s="159">
        <v>0</v>
      </c>
      <c r="AC58" s="159">
        <v>0</v>
      </c>
      <c r="AD58" s="159">
        <v>0</v>
      </c>
      <c r="AE58" s="86">
        <f t="shared" si="242"/>
        <v>0</v>
      </c>
      <c r="AF58" s="130"/>
      <c r="AG58" s="159">
        <f t="shared" ca="1" si="1"/>
        <v>268</v>
      </c>
      <c r="AH58" s="159">
        <f t="shared" ca="1" si="2"/>
        <v>305</v>
      </c>
      <c r="AI58" s="159">
        <f t="shared" ca="1" si="3"/>
        <v>305</v>
      </c>
      <c r="AJ58" s="159">
        <f t="shared" ca="1" si="4"/>
        <v>290</v>
      </c>
      <c r="AK58" s="86">
        <f t="shared" ca="1" si="5"/>
        <v>1168</v>
      </c>
      <c r="AL58" s="159">
        <f t="shared" ca="1" si="6"/>
        <v>200</v>
      </c>
      <c r="AM58" s="159">
        <f t="shared" ca="1" si="7"/>
        <v>250</v>
      </c>
      <c r="AN58" s="159">
        <f t="shared" ca="1" si="8"/>
        <v>240</v>
      </c>
      <c r="AO58" s="159">
        <f t="shared" ca="1" si="9"/>
        <v>280</v>
      </c>
      <c r="AP58" s="127">
        <f t="shared" ca="1" si="10"/>
        <v>970</v>
      </c>
      <c r="AQ58" s="159">
        <f t="shared" ca="1" si="11"/>
        <v>250</v>
      </c>
      <c r="AR58" s="159">
        <f t="shared" ca="1" si="12"/>
        <v>250</v>
      </c>
      <c r="AS58" s="159">
        <f t="shared" ca="1" si="13"/>
        <v>250</v>
      </c>
      <c r="AT58" s="159">
        <f t="shared" ca="1" si="14"/>
        <v>300</v>
      </c>
      <c r="AU58" s="127">
        <f t="shared" ca="1" si="63"/>
        <v>1050</v>
      </c>
      <c r="AV58" s="159">
        <f t="shared" ca="1" si="15"/>
        <v>230</v>
      </c>
      <c r="AW58" s="159">
        <f t="shared" ca="1" si="16"/>
        <v>240</v>
      </c>
      <c r="AX58" s="159">
        <f t="shared" ca="1" si="17"/>
        <v>0</v>
      </c>
      <c r="AY58" s="159">
        <f t="shared" ca="1" si="18"/>
        <v>0</v>
      </c>
      <c r="AZ58" s="127">
        <f t="shared" ca="1" si="64"/>
        <v>470</v>
      </c>
      <c r="BA58" s="72"/>
      <c r="BB58" s="159">
        <f t="shared" ca="1" si="71"/>
        <v>0</v>
      </c>
      <c r="BC58" s="159">
        <f t="shared" ca="1" si="20"/>
        <v>0</v>
      </c>
      <c r="BD58" s="159">
        <f t="shared" ca="1" si="21"/>
        <v>0</v>
      </c>
      <c r="BE58" s="159">
        <f t="shared" ca="1" si="22"/>
        <v>0</v>
      </c>
      <c r="BF58" s="86">
        <f t="shared" ca="1" si="23"/>
        <v>0</v>
      </c>
      <c r="BG58" s="159">
        <f t="shared" ca="1" si="24"/>
        <v>0</v>
      </c>
      <c r="BH58" s="159">
        <f t="shared" ca="1" si="25"/>
        <v>0</v>
      </c>
      <c r="BI58" s="159">
        <f t="shared" ca="1" si="26"/>
        <v>0</v>
      </c>
      <c r="BJ58" s="159">
        <f t="shared" ca="1" si="27"/>
        <v>0</v>
      </c>
      <c r="BK58" s="86">
        <f t="shared" ca="1" si="28"/>
        <v>0</v>
      </c>
      <c r="BL58" s="159">
        <f t="shared" ca="1" si="29"/>
        <v>14</v>
      </c>
      <c r="BM58" s="159">
        <f t="shared" ca="1" si="30"/>
        <v>-25</v>
      </c>
      <c r="BN58" s="159">
        <f t="shared" ca="1" si="31"/>
        <v>-25</v>
      </c>
      <c r="BO58" s="159">
        <f t="shared" ca="1" si="32"/>
        <v>10</v>
      </c>
      <c r="BP58" s="86">
        <f t="shared" ca="1" si="33"/>
        <v>-26</v>
      </c>
      <c r="BQ58" s="159">
        <f t="shared" ca="1" si="34"/>
        <v>230</v>
      </c>
      <c r="BR58" s="159">
        <f t="shared" ca="1" si="35"/>
        <v>240</v>
      </c>
      <c r="BS58" s="159">
        <f t="shared" ca="1" si="36"/>
        <v>0</v>
      </c>
      <c r="BT58" s="159">
        <f t="shared" ca="1" si="37"/>
        <v>0</v>
      </c>
      <c r="BU58" s="86">
        <f t="shared" ca="1" si="38"/>
        <v>470</v>
      </c>
      <c r="BV58" s="71"/>
      <c r="BW58" s="144">
        <v>268</v>
      </c>
      <c r="BX58" s="144">
        <v>305</v>
      </c>
      <c r="BY58" s="144">
        <v>305</v>
      </c>
      <c r="BZ58" s="159">
        <v>290</v>
      </c>
      <c r="CA58" s="86">
        <f t="shared" si="65"/>
        <v>1168</v>
      </c>
      <c r="CB58" s="159">
        <v>200</v>
      </c>
      <c r="CC58" s="159">
        <v>250</v>
      </c>
      <c r="CD58" s="159">
        <v>240</v>
      </c>
      <c r="CE58" s="159">
        <v>280</v>
      </c>
      <c r="CF58" s="86">
        <f t="shared" si="66"/>
        <v>970</v>
      </c>
      <c r="CG58" s="159"/>
      <c r="CH58" s="159"/>
      <c r="CI58" s="159"/>
      <c r="CJ58" s="159"/>
      <c r="CK58" s="86">
        <f t="shared" si="67"/>
        <v>0</v>
      </c>
      <c r="CL58" s="159"/>
      <c r="CM58" s="159"/>
      <c r="CN58" s="159">
        <v>0</v>
      </c>
      <c r="CO58" s="159">
        <v>0</v>
      </c>
      <c r="CP58" s="86">
        <f t="shared" si="68"/>
        <v>0</v>
      </c>
      <c r="CQ58" s="70"/>
      <c r="CR58" s="144">
        <f t="shared" ca="1" si="69"/>
        <v>0</v>
      </c>
      <c r="CS58" s="144">
        <f t="shared" ca="1" si="39"/>
        <v>0</v>
      </c>
      <c r="CT58" s="144">
        <f t="shared" ca="1" si="40"/>
        <v>0</v>
      </c>
      <c r="CU58" s="144">
        <f t="shared" ca="1" si="41"/>
        <v>0</v>
      </c>
      <c r="CV58" s="86">
        <f t="shared" ca="1" si="42"/>
        <v>0</v>
      </c>
      <c r="CW58" s="144">
        <f t="shared" ca="1" si="43"/>
        <v>0</v>
      </c>
      <c r="CX58" s="144">
        <f t="shared" ca="1" si="73"/>
        <v>0</v>
      </c>
      <c r="CY58" s="144">
        <f t="shared" ca="1" si="74"/>
        <v>0</v>
      </c>
      <c r="CZ58" s="144">
        <f t="shared" ca="1" si="75"/>
        <v>0</v>
      </c>
      <c r="DA58" s="88">
        <f t="shared" ca="1" si="76"/>
        <v>0</v>
      </c>
      <c r="DB58" s="144">
        <f t="shared" ca="1" si="77"/>
        <v>-250</v>
      </c>
      <c r="DC58" s="144">
        <f t="shared" ca="1" si="78"/>
        <v>-250</v>
      </c>
      <c r="DD58" s="144">
        <f t="shared" ca="1" si="79"/>
        <v>-250</v>
      </c>
      <c r="DE58" s="144">
        <f t="shared" ca="1" si="80"/>
        <v>-300</v>
      </c>
      <c r="DF58" s="88">
        <f t="shared" ca="1" si="81"/>
        <v>-1050</v>
      </c>
      <c r="DG58" s="159">
        <f t="shared" ca="1" si="53"/>
        <v>-230</v>
      </c>
      <c r="DH58" s="159">
        <f t="shared" ca="1" si="54"/>
        <v>-240</v>
      </c>
      <c r="DI58" s="159">
        <f t="shared" ca="1" si="55"/>
        <v>0</v>
      </c>
      <c r="DJ58" s="159">
        <f t="shared" ca="1" si="56"/>
        <v>0</v>
      </c>
      <c r="DK58" s="88">
        <f t="shared" ca="1" si="57"/>
        <v>-470</v>
      </c>
      <c r="DL58" s="144"/>
    </row>
    <row r="59" spans="1:116" ht="15" customHeight="1" x14ac:dyDescent="0.2">
      <c r="A59" s="22" t="str">
        <f t="shared" si="58"/>
        <v>186015032P</v>
      </c>
      <c r="B59" s="22" t="str">
        <f t="shared" si="59"/>
        <v>186015032C</v>
      </c>
      <c r="C59" s="164">
        <v>186015032</v>
      </c>
      <c r="D59" s="164" t="s">
        <v>411</v>
      </c>
      <c r="E59" s="65" t="s">
        <v>145</v>
      </c>
      <c r="F59" s="159" t="s">
        <v>164</v>
      </c>
      <c r="G59" s="65" t="s">
        <v>148</v>
      </c>
      <c r="H59" s="164" t="s">
        <v>10</v>
      </c>
      <c r="I59" s="200">
        <v>3390.92</v>
      </c>
      <c r="J59" s="65" t="s">
        <v>38</v>
      </c>
      <c r="K59" s="145"/>
      <c r="L59" s="144">
        <v>295</v>
      </c>
      <c r="M59" s="144">
        <v>232</v>
      </c>
      <c r="N59" s="144">
        <v>275</v>
      </c>
      <c r="O59" s="159">
        <v>315</v>
      </c>
      <c r="P59" s="86">
        <f t="shared" si="0"/>
        <v>1117</v>
      </c>
      <c r="Q59" s="159">
        <v>227</v>
      </c>
      <c r="R59" s="159">
        <v>200</v>
      </c>
      <c r="S59" s="159">
        <v>225</v>
      </c>
      <c r="T59" s="159">
        <v>270</v>
      </c>
      <c r="U59" s="86">
        <f t="shared" si="60"/>
        <v>922</v>
      </c>
      <c r="V59" s="159">
        <v>220</v>
      </c>
      <c r="W59" s="159">
        <v>260</v>
      </c>
      <c r="X59" s="159">
        <v>250</v>
      </c>
      <c r="Y59" s="159">
        <v>290</v>
      </c>
      <c r="Z59" s="86">
        <f t="shared" si="61"/>
        <v>1020</v>
      </c>
      <c r="AA59" s="159">
        <v>0</v>
      </c>
      <c r="AB59" s="159">
        <v>0</v>
      </c>
      <c r="AC59" s="159">
        <v>0</v>
      </c>
      <c r="AD59" s="159">
        <v>0</v>
      </c>
      <c r="AE59" s="86">
        <f t="shared" si="242"/>
        <v>0</v>
      </c>
      <c r="AF59" s="130"/>
      <c r="AG59" s="159">
        <f t="shared" ca="1" si="1"/>
        <v>295</v>
      </c>
      <c r="AH59" s="159">
        <f t="shared" ca="1" si="2"/>
        <v>232</v>
      </c>
      <c r="AI59" s="159">
        <f t="shared" ca="1" si="3"/>
        <v>275</v>
      </c>
      <c r="AJ59" s="159">
        <f t="shared" ca="1" si="4"/>
        <v>315</v>
      </c>
      <c r="AK59" s="86">
        <f t="shared" ca="1" si="5"/>
        <v>1117</v>
      </c>
      <c r="AL59" s="159">
        <f t="shared" ca="1" si="6"/>
        <v>227</v>
      </c>
      <c r="AM59" s="159">
        <f t="shared" ca="1" si="7"/>
        <v>200</v>
      </c>
      <c r="AN59" s="159">
        <f t="shared" ca="1" si="8"/>
        <v>225</v>
      </c>
      <c r="AO59" s="159">
        <f t="shared" ca="1" si="9"/>
        <v>270</v>
      </c>
      <c r="AP59" s="127">
        <f t="shared" ca="1" si="10"/>
        <v>922</v>
      </c>
      <c r="AQ59" s="159">
        <f t="shared" ca="1" si="11"/>
        <v>300</v>
      </c>
      <c r="AR59" s="159">
        <f t="shared" ca="1" si="12"/>
        <v>290</v>
      </c>
      <c r="AS59" s="159">
        <f t="shared" ca="1" si="13"/>
        <v>260</v>
      </c>
      <c r="AT59" s="159">
        <f t="shared" ca="1" si="14"/>
        <v>290</v>
      </c>
      <c r="AU59" s="127">
        <f t="shared" ca="1" si="63"/>
        <v>1140</v>
      </c>
      <c r="AV59" s="159">
        <f t="shared" ca="1" si="15"/>
        <v>240</v>
      </c>
      <c r="AW59" s="159">
        <f t="shared" ca="1" si="16"/>
        <v>260</v>
      </c>
      <c r="AX59" s="159">
        <f t="shared" ca="1" si="17"/>
        <v>0</v>
      </c>
      <c r="AY59" s="159">
        <f t="shared" ca="1" si="18"/>
        <v>0</v>
      </c>
      <c r="AZ59" s="127">
        <f t="shared" ca="1" si="64"/>
        <v>500</v>
      </c>
      <c r="BA59" s="72"/>
      <c r="BB59" s="159">
        <f t="shared" ca="1" si="71"/>
        <v>0</v>
      </c>
      <c r="BC59" s="159">
        <f t="shared" ca="1" si="20"/>
        <v>0</v>
      </c>
      <c r="BD59" s="159">
        <f t="shared" ca="1" si="21"/>
        <v>0</v>
      </c>
      <c r="BE59" s="159">
        <f t="shared" ca="1" si="22"/>
        <v>0</v>
      </c>
      <c r="BF59" s="86">
        <f t="shared" ca="1" si="23"/>
        <v>0</v>
      </c>
      <c r="BG59" s="159">
        <f t="shared" ca="1" si="24"/>
        <v>0</v>
      </c>
      <c r="BH59" s="159">
        <f t="shared" ca="1" si="25"/>
        <v>0</v>
      </c>
      <c r="BI59" s="159">
        <f t="shared" ca="1" si="26"/>
        <v>0</v>
      </c>
      <c r="BJ59" s="159">
        <f t="shared" ca="1" si="27"/>
        <v>0</v>
      </c>
      <c r="BK59" s="86">
        <f t="shared" ca="1" si="28"/>
        <v>0</v>
      </c>
      <c r="BL59" s="159">
        <f t="shared" ca="1" si="29"/>
        <v>80</v>
      </c>
      <c r="BM59" s="159">
        <f t="shared" ca="1" si="30"/>
        <v>30</v>
      </c>
      <c r="BN59" s="159">
        <f t="shared" ca="1" si="31"/>
        <v>10</v>
      </c>
      <c r="BO59" s="159">
        <f t="shared" ca="1" si="32"/>
        <v>0</v>
      </c>
      <c r="BP59" s="86">
        <f t="shared" ca="1" si="33"/>
        <v>120</v>
      </c>
      <c r="BQ59" s="159">
        <f t="shared" ca="1" si="34"/>
        <v>240</v>
      </c>
      <c r="BR59" s="159">
        <f t="shared" ca="1" si="35"/>
        <v>260</v>
      </c>
      <c r="BS59" s="159">
        <f t="shared" ca="1" si="36"/>
        <v>0</v>
      </c>
      <c r="BT59" s="159">
        <f t="shared" ca="1" si="37"/>
        <v>0</v>
      </c>
      <c r="BU59" s="86">
        <f t="shared" ca="1" si="38"/>
        <v>500</v>
      </c>
      <c r="BV59" s="71"/>
      <c r="BW59" s="144">
        <v>295</v>
      </c>
      <c r="BX59" s="144">
        <v>232</v>
      </c>
      <c r="BY59" s="144">
        <v>275</v>
      </c>
      <c r="BZ59" s="159">
        <v>315</v>
      </c>
      <c r="CA59" s="86">
        <f t="shared" si="65"/>
        <v>1117</v>
      </c>
      <c r="CB59" s="159">
        <v>227</v>
      </c>
      <c r="CC59" s="159">
        <v>200</v>
      </c>
      <c r="CD59" s="159">
        <v>225</v>
      </c>
      <c r="CE59" s="159">
        <v>270</v>
      </c>
      <c r="CF59" s="86">
        <f t="shared" si="66"/>
        <v>922</v>
      </c>
      <c r="CG59" s="159"/>
      <c r="CH59" s="159"/>
      <c r="CI59" s="159"/>
      <c r="CJ59" s="159"/>
      <c r="CK59" s="86">
        <f t="shared" si="67"/>
        <v>0</v>
      </c>
      <c r="CL59" s="159"/>
      <c r="CM59" s="159"/>
      <c r="CN59" s="159">
        <v>0</v>
      </c>
      <c r="CO59" s="159">
        <v>0</v>
      </c>
      <c r="CP59" s="86">
        <f t="shared" si="68"/>
        <v>0</v>
      </c>
      <c r="CQ59" s="70"/>
      <c r="CR59" s="144">
        <f t="shared" ca="1" si="69"/>
        <v>0</v>
      </c>
      <c r="CS59" s="144">
        <f t="shared" ca="1" si="39"/>
        <v>0</v>
      </c>
      <c r="CT59" s="144">
        <f t="shared" ca="1" si="40"/>
        <v>0</v>
      </c>
      <c r="CU59" s="144">
        <f t="shared" ca="1" si="41"/>
        <v>0</v>
      </c>
      <c r="CV59" s="86">
        <f t="shared" ca="1" si="42"/>
        <v>0</v>
      </c>
      <c r="CW59" s="144">
        <f t="shared" ca="1" si="43"/>
        <v>0</v>
      </c>
      <c r="CX59" s="144">
        <f t="shared" ca="1" si="73"/>
        <v>0</v>
      </c>
      <c r="CY59" s="144">
        <f t="shared" ca="1" si="74"/>
        <v>0</v>
      </c>
      <c r="CZ59" s="144">
        <f t="shared" ca="1" si="75"/>
        <v>0</v>
      </c>
      <c r="DA59" s="88">
        <f t="shared" ca="1" si="76"/>
        <v>0</v>
      </c>
      <c r="DB59" s="144">
        <f t="shared" ca="1" si="77"/>
        <v>-300</v>
      </c>
      <c r="DC59" s="144">
        <f t="shared" ca="1" si="78"/>
        <v>-290</v>
      </c>
      <c r="DD59" s="144">
        <f t="shared" ca="1" si="79"/>
        <v>-260</v>
      </c>
      <c r="DE59" s="144">
        <f t="shared" ca="1" si="80"/>
        <v>-290</v>
      </c>
      <c r="DF59" s="88">
        <f t="shared" ca="1" si="81"/>
        <v>-1140</v>
      </c>
      <c r="DG59" s="159">
        <f t="shared" ca="1" si="53"/>
        <v>-240</v>
      </c>
      <c r="DH59" s="159">
        <f t="shared" ca="1" si="54"/>
        <v>-260</v>
      </c>
      <c r="DI59" s="159">
        <f t="shared" ca="1" si="55"/>
        <v>0</v>
      </c>
      <c r="DJ59" s="159">
        <f t="shared" ca="1" si="56"/>
        <v>0</v>
      </c>
      <c r="DK59" s="88">
        <f t="shared" ca="1" si="57"/>
        <v>-500</v>
      </c>
      <c r="DL59" s="144"/>
    </row>
    <row r="60" spans="1:116" ht="15" customHeight="1" x14ac:dyDescent="0.2">
      <c r="A60" s="22" t="str">
        <f t="shared" si="58"/>
        <v>186015033P</v>
      </c>
      <c r="B60" s="22" t="str">
        <f t="shared" si="59"/>
        <v>186015033C</v>
      </c>
      <c r="C60" s="164">
        <v>186015033</v>
      </c>
      <c r="D60" s="164" t="s">
        <v>412</v>
      </c>
      <c r="E60" s="65" t="s">
        <v>145</v>
      </c>
      <c r="F60" s="159" t="s">
        <v>164</v>
      </c>
      <c r="G60" s="65" t="s">
        <v>148</v>
      </c>
      <c r="H60" s="164" t="s">
        <v>10</v>
      </c>
      <c r="I60" s="200">
        <v>3409.84</v>
      </c>
      <c r="J60" s="65" t="s">
        <v>38</v>
      </c>
      <c r="K60" s="145"/>
      <c r="L60" s="144">
        <v>200</v>
      </c>
      <c r="M60" s="144">
        <v>208</v>
      </c>
      <c r="N60" s="144">
        <v>190</v>
      </c>
      <c r="O60" s="159">
        <v>240</v>
      </c>
      <c r="P60" s="86">
        <f t="shared" si="0"/>
        <v>838</v>
      </c>
      <c r="Q60" s="159">
        <v>175</v>
      </c>
      <c r="R60" s="159">
        <v>240</v>
      </c>
      <c r="S60" s="159">
        <v>210</v>
      </c>
      <c r="T60" s="159">
        <v>210</v>
      </c>
      <c r="U60" s="86">
        <f t="shared" si="60"/>
        <v>835</v>
      </c>
      <c r="V60" s="159">
        <v>200</v>
      </c>
      <c r="W60" s="159">
        <v>230</v>
      </c>
      <c r="X60" s="159">
        <v>235</v>
      </c>
      <c r="Y60" s="159">
        <v>250</v>
      </c>
      <c r="Z60" s="86">
        <f t="shared" si="61"/>
        <v>915</v>
      </c>
      <c r="AA60" s="159">
        <v>0</v>
      </c>
      <c r="AB60" s="159">
        <v>0</v>
      </c>
      <c r="AC60" s="159">
        <v>0</v>
      </c>
      <c r="AD60" s="159">
        <v>0</v>
      </c>
      <c r="AE60" s="86">
        <f t="shared" si="242"/>
        <v>0</v>
      </c>
      <c r="AF60" s="130"/>
      <c r="AG60" s="159">
        <f t="shared" ca="1" si="1"/>
        <v>200</v>
      </c>
      <c r="AH60" s="159">
        <f t="shared" ca="1" si="2"/>
        <v>208</v>
      </c>
      <c r="AI60" s="159">
        <f t="shared" ca="1" si="3"/>
        <v>190</v>
      </c>
      <c r="AJ60" s="159">
        <f t="shared" ca="1" si="4"/>
        <v>240</v>
      </c>
      <c r="AK60" s="86">
        <f t="shared" ca="1" si="5"/>
        <v>838</v>
      </c>
      <c r="AL60" s="159">
        <f t="shared" ca="1" si="6"/>
        <v>175</v>
      </c>
      <c r="AM60" s="159">
        <f t="shared" ca="1" si="7"/>
        <v>240</v>
      </c>
      <c r="AN60" s="159">
        <f t="shared" ca="1" si="8"/>
        <v>210</v>
      </c>
      <c r="AO60" s="159">
        <f t="shared" ca="1" si="9"/>
        <v>210</v>
      </c>
      <c r="AP60" s="127">
        <f t="shared" ca="1" si="10"/>
        <v>835</v>
      </c>
      <c r="AQ60" s="159">
        <f t="shared" ca="1" si="11"/>
        <v>200</v>
      </c>
      <c r="AR60" s="159">
        <f t="shared" ca="1" si="12"/>
        <v>220</v>
      </c>
      <c r="AS60" s="159">
        <f t="shared" ca="1" si="13"/>
        <v>220</v>
      </c>
      <c r="AT60" s="159">
        <f t="shared" ca="1" si="14"/>
        <v>270</v>
      </c>
      <c r="AU60" s="127">
        <f t="shared" ca="1" si="63"/>
        <v>910</v>
      </c>
      <c r="AV60" s="159">
        <f t="shared" ca="1" si="15"/>
        <v>200</v>
      </c>
      <c r="AW60" s="159">
        <f t="shared" ca="1" si="16"/>
        <v>210</v>
      </c>
      <c r="AX60" s="159">
        <f t="shared" ca="1" si="17"/>
        <v>0</v>
      </c>
      <c r="AY60" s="159">
        <f t="shared" ca="1" si="18"/>
        <v>0</v>
      </c>
      <c r="AZ60" s="127">
        <f t="shared" ca="1" si="64"/>
        <v>410</v>
      </c>
      <c r="BA60" s="72"/>
      <c r="BB60" s="159">
        <f t="shared" ca="1" si="71"/>
        <v>0</v>
      </c>
      <c r="BC60" s="159">
        <f t="shared" ca="1" si="20"/>
        <v>0</v>
      </c>
      <c r="BD60" s="159">
        <f t="shared" ca="1" si="21"/>
        <v>0</v>
      </c>
      <c r="BE60" s="159">
        <f t="shared" ca="1" si="22"/>
        <v>0</v>
      </c>
      <c r="BF60" s="86">
        <f t="shared" ca="1" si="23"/>
        <v>0</v>
      </c>
      <c r="BG60" s="159">
        <f t="shared" ca="1" si="24"/>
        <v>0</v>
      </c>
      <c r="BH60" s="159">
        <f t="shared" ca="1" si="25"/>
        <v>0</v>
      </c>
      <c r="BI60" s="159">
        <f t="shared" ca="1" si="26"/>
        <v>0</v>
      </c>
      <c r="BJ60" s="159">
        <f t="shared" ca="1" si="27"/>
        <v>0</v>
      </c>
      <c r="BK60" s="86">
        <f t="shared" ca="1" si="28"/>
        <v>0</v>
      </c>
      <c r="BL60" s="159">
        <f t="shared" ca="1" si="29"/>
        <v>0</v>
      </c>
      <c r="BM60" s="159">
        <f t="shared" ca="1" si="30"/>
        <v>-10</v>
      </c>
      <c r="BN60" s="159">
        <f t="shared" ca="1" si="31"/>
        <v>-15</v>
      </c>
      <c r="BO60" s="159">
        <f t="shared" ca="1" si="32"/>
        <v>20</v>
      </c>
      <c r="BP60" s="86">
        <f t="shared" ca="1" si="33"/>
        <v>-5</v>
      </c>
      <c r="BQ60" s="159">
        <f t="shared" ca="1" si="34"/>
        <v>200</v>
      </c>
      <c r="BR60" s="159">
        <f t="shared" ca="1" si="35"/>
        <v>210</v>
      </c>
      <c r="BS60" s="159">
        <f t="shared" ca="1" si="36"/>
        <v>0</v>
      </c>
      <c r="BT60" s="159">
        <f t="shared" ca="1" si="37"/>
        <v>0</v>
      </c>
      <c r="BU60" s="86">
        <f t="shared" ca="1" si="38"/>
        <v>410</v>
      </c>
      <c r="BV60" s="71"/>
      <c r="BW60" s="144">
        <v>200</v>
      </c>
      <c r="BX60" s="144">
        <v>208</v>
      </c>
      <c r="BY60" s="144">
        <v>190</v>
      </c>
      <c r="BZ60" s="159">
        <v>240</v>
      </c>
      <c r="CA60" s="86">
        <f t="shared" si="65"/>
        <v>838</v>
      </c>
      <c r="CB60" s="159">
        <v>175</v>
      </c>
      <c r="CC60" s="159">
        <v>240</v>
      </c>
      <c r="CD60" s="159">
        <v>210</v>
      </c>
      <c r="CE60" s="159">
        <v>210</v>
      </c>
      <c r="CF60" s="86">
        <f t="shared" si="66"/>
        <v>835</v>
      </c>
      <c r="CG60" s="159"/>
      <c r="CH60" s="159"/>
      <c r="CI60" s="159"/>
      <c r="CJ60" s="159"/>
      <c r="CK60" s="86">
        <f t="shared" si="67"/>
        <v>0</v>
      </c>
      <c r="CL60" s="159"/>
      <c r="CM60" s="159"/>
      <c r="CN60" s="159">
        <v>0</v>
      </c>
      <c r="CO60" s="159">
        <v>0</v>
      </c>
      <c r="CP60" s="86">
        <f t="shared" si="68"/>
        <v>0</v>
      </c>
      <c r="CQ60" s="70"/>
      <c r="CR60" s="144">
        <f t="shared" ca="1" si="69"/>
        <v>0</v>
      </c>
      <c r="CS60" s="144">
        <f t="shared" ca="1" si="39"/>
        <v>0</v>
      </c>
      <c r="CT60" s="144">
        <f t="shared" ca="1" si="40"/>
        <v>0</v>
      </c>
      <c r="CU60" s="144">
        <f t="shared" ca="1" si="41"/>
        <v>0</v>
      </c>
      <c r="CV60" s="86">
        <f t="shared" ca="1" si="42"/>
        <v>0</v>
      </c>
      <c r="CW60" s="144">
        <f t="shared" ca="1" si="43"/>
        <v>0</v>
      </c>
      <c r="CX60" s="144">
        <f t="shared" ca="1" si="73"/>
        <v>0</v>
      </c>
      <c r="CY60" s="144">
        <f t="shared" ca="1" si="74"/>
        <v>0</v>
      </c>
      <c r="CZ60" s="144">
        <f t="shared" ca="1" si="75"/>
        <v>0</v>
      </c>
      <c r="DA60" s="88">
        <f t="shared" ca="1" si="76"/>
        <v>0</v>
      </c>
      <c r="DB60" s="144">
        <f t="shared" ca="1" si="77"/>
        <v>-200</v>
      </c>
      <c r="DC60" s="144">
        <f t="shared" ca="1" si="78"/>
        <v>-220</v>
      </c>
      <c r="DD60" s="144">
        <f t="shared" ca="1" si="79"/>
        <v>-220</v>
      </c>
      <c r="DE60" s="144">
        <f t="shared" ca="1" si="80"/>
        <v>-270</v>
      </c>
      <c r="DF60" s="88">
        <f t="shared" ca="1" si="81"/>
        <v>-910</v>
      </c>
      <c r="DG60" s="159">
        <f t="shared" ca="1" si="53"/>
        <v>-200</v>
      </c>
      <c r="DH60" s="159">
        <f t="shared" ca="1" si="54"/>
        <v>-210</v>
      </c>
      <c r="DI60" s="159">
        <f t="shared" ca="1" si="55"/>
        <v>0</v>
      </c>
      <c r="DJ60" s="159">
        <f t="shared" ca="1" si="56"/>
        <v>0</v>
      </c>
      <c r="DK60" s="88">
        <f t="shared" ca="1" si="57"/>
        <v>-410</v>
      </c>
      <c r="DL60" s="144"/>
    </row>
    <row r="61" spans="1:116" ht="15" customHeight="1" x14ac:dyDescent="0.2">
      <c r="A61" s="22" t="str">
        <f t="shared" si="58"/>
        <v>186015040P</v>
      </c>
      <c r="B61" s="22" t="str">
        <f t="shared" si="59"/>
        <v>186015040C</v>
      </c>
      <c r="C61" s="152">
        <v>186015040</v>
      </c>
      <c r="D61" s="164" t="s">
        <v>414</v>
      </c>
      <c r="E61" s="65" t="s">
        <v>12</v>
      </c>
      <c r="F61" s="159" t="s">
        <v>164</v>
      </c>
      <c r="G61" s="65" t="s">
        <v>197</v>
      </c>
      <c r="H61" s="164" t="s">
        <v>23</v>
      </c>
      <c r="I61" s="200">
        <v>5276.24</v>
      </c>
      <c r="J61" s="65" t="s">
        <v>303</v>
      </c>
      <c r="K61" s="145"/>
      <c r="L61" s="144">
        <v>65</v>
      </c>
      <c r="M61" s="144">
        <v>71</v>
      </c>
      <c r="N61" s="144">
        <v>80</v>
      </c>
      <c r="O61" s="159">
        <v>25</v>
      </c>
      <c r="P61" s="86">
        <f t="shared" si="0"/>
        <v>241</v>
      </c>
      <c r="Q61" s="137">
        <v>50</v>
      </c>
      <c r="R61" s="159">
        <v>80</v>
      </c>
      <c r="S61" s="159">
        <v>60</v>
      </c>
      <c r="T61" s="159">
        <v>54</v>
      </c>
      <c r="U61" s="86">
        <f t="shared" si="60"/>
        <v>244</v>
      </c>
      <c r="V61" s="159">
        <v>50</v>
      </c>
      <c r="W61" s="159">
        <v>65</v>
      </c>
      <c r="X61" s="159">
        <v>65</v>
      </c>
      <c r="Y61" s="159">
        <v>75</v>
      </c>
      <c r="Z61" s="86">
        <f t="shared" si="61"/>
        <v>255</v>
      </c>
      <c r="AA61" s="159">
        <v>58</v>
      </c>
      <c r="AB61" s="159">
        <v>0</v>
      </c>
      <c r="AC61" s="159">
        <v>0</v>
      </c>
      <c r="AD61" s="159">
        <v>0</v>
      </c>
      <c r="AE61" s="86">
        <f t="shared" si="242"/>
        <v>58</v>
      </c>
      <c r="AF61" s="130"/>
      <c r="AG61" s="159">
        <f t="shared" ca="1" si="1"/>
        <v>65</v>
      </c>
      <c r="AH61" s="159">
        <f t="shared" ca="1" si="2"/>
        <v>71</v>
      </c>
      <c r="AI61" s="159">
        <f t="shared" ca="1" si="3"/>
        <v>80</v>
      </c>
      <c r="AJ61" s="159">
        <f t="shared" ca="1" si="4"/>
        <v>25</v>
      </c>
      <c r="AK61" s="86">
        <f t="shared" ca="1" si="5"/>
        <v>241</v>
      </c>
      <c r="AL61" s="159">
        <f t="shared" ca="1" si="6"/>
        <v>50</v>
      </c>
      <c r="AM61" s="159">
        <f t="shared" ca="1" si="7"/>
        <v>80</v>
      </c>
      <c r="AN61" s="159">
        <f t="shared" ca="1" si="8"/>
        <v>60</v>
      </c>
      <c r="AO61" s="159">
        <f t="shared" ca="1" si="9"/>
        <v>54</v>
      </c>
      <c r="AP61" s="127">
        <f t="shared" ca="1" si="10"/>
        <v>244</v>
      </c>
      <c r="AQ61" s="159">
        <f t="shared" ca="1" si="11"/>
        <v>65</v>
      </c>
      <c r="AR61" s="159">
        <f t="shared" ca="1" si="12"/>
        <v>60</v>
      </c>
      <c r="AS61" s="159">
        <f t="shared" ca="1" si="13"/>
        <v>60</v>
      </c>
      <c r="AT61" s="159">
        <f t="shared" ca="1" si="14"/>
        <v>75</v>
      </c>
      <c r="AU61" s="127">
        <f t="shared" ca="1" si="63"/>
        <v>260</v>
      </c>
      <c r="AV61" s="159">
        <f t="shared" ca="1" si="15"/>
        <v>58</v>
      </c>
      <c r="AW61" s="159">
        <f t="shared" ca="1" si="16"/>
        <v>0</v>
      </c>
      <c r="AX61" s="159">
        <f t="shared" ca="1" si="17"/>
        <v>0</v>
      </c>
      <c r="AY61" s="159">
        <f t="shared" ca="1" si="18"/>
        <v>0</v>
      </c>
      <c r="AZ61" s="127">
        <f t="shared" ca="1" si="64"/>
        <v>58</v>
      </c>
      <c r="BA61" s="72"/>
      <c r="BB61" s="159">
        <f t="shared" ca="1" si="71"/>
        <v>0</v>
      </c>
      <c r="BC61" s="159">
        <f t="shared" ca="1" si="20"/>
        <v>0</v>
      </c>
      <c r="BD61" s="159">
        <f t="shared" ca="1" si="21"/>
        <v>0</v>
      </c>
      <c r="BE61" s="159">
        <f t="shared" ca="1" si="22"/>
        <v>0</v>
      </c>
      <c r="BF61" s="86">
        <f t="shared" ca="1" si="23"/>
        <v>0</v>
      </c>
      <c r="BG61" s="159">
        <f t="shared" ca="1" si="24"/>
        <v>0</v>
      </c>
      <c r="BH61" s="159">
        <f t="shared" ca="1" si="25"/>
        <v>0</v>
      </c>
      <c r="BI61" s="159">
        <f t="shared" ca="1" si="26"/>
        <v>0</v>
      </c>
      <c r="BJ61" s="159">
        <f t="shared" ca="1" si="27"/>
        <v>0</v>
      </c>
      <c r="BK61" s="86">
        <f t="shared" ca="1" si="28"/>
        <v>0</v>
      </c>
      <c r="BL61" s="159">
        <f t="shared" ca="1" si="29"/>
        <v>15</v>
      </c>
      <c r="BM61" s="159">
        <f t="shared" ca="1" si="30"/>
        <v>-5</v>
      </c>
      <c r="BN61" s="159">
        <f t="shared" ca="1" si="31"/>
        <v>-5</v>
      </c>
      <c r="BO61" s="159">
        <f t="shared" ca="1" si="32"/>
        <v>0</v>
      </c>
      <c r="BP61" s="86">
        <f t="shared" ca="1" si="33"/>
        <v>5</v>
      </c>
      <c r="BQ61" s="159">
        <f t="shared" ca="1" si="34"/>
        <v>0</v>
      </c>
      <c r="BR61" s="159">
        <f t="shared" ca="1" si="35"/>
        <v>0</v>
      </c>
      <c r="BS61" s="159">
        <f t="shared" ca="1" si="36"/>
        <v>0</v>
      </c>
      <c r="BT61" s="159">
        <f t="shared" ca="1" si="37"/>
        <v>0</v>
      </c>
      <c r="BU61" s="86">
        <f t="shared" ca="1" si="38"/>
        <v>0</v>
      </c>
      <c r="BV61" s="71"/>
      <c r="BW61" s="144">
        <v>65</v>
      </c>
      <c r="BX61" s="144">
        <v>71</v>
      </c>
      <c r="BY61" s="144">
        <v>80</v>
      </c>
      <c r="BZ61" s="159">
        <v>25</v>
      </c>
      <c r="CA61" s="86">
        <f t="shared" si="65"/>
        <v>241</v>
      </c>
      <c r="CB61" s="137">
        <v>50</v>
      </c>
      <c r="CC61" s="159">
        <v>80</v>
      </c>
      <c r="CD61" s="159">
        <v>60</v>
      </c>
      <c r="CE61" s="159">
        <v>54</v>
      </c>
      <c r="CF61" s="86">
        <f t="shared" si="66"/>
        <v>244</v>
      </c>
      <c r="CG61" s="159"/>
      <c r="CH61" s="159"/>
      <c r="CI61" s="159"/>
      <c r="CJ61" s="159"/>
      <c r="CK61" s="86">
        <f t="shared" si="67"/>
        <v>0</v>
      </c>
      <c r="CL61" s="159"/>
      <c r="CM61" s="159"/>
      <c r="CN61" s="159">
        <v>0</v>
      </c>
      <c r="CO61" s="159">
        <v>0</v>
      </c>
      <c r="CP61" s="86">
        <f t="shared" si="68"/>
        <v>0</v>
      </c>
      <c r="CQ61" s="70"/>
      <c r="CR61" s="144">
        <f t="shared" ca="1" si="69"/>
        <v>0</v>
      </c>
      <c r="CS61" s="144">
        <f t="shared" ca="1" si="39"/>
        <v>0</v>
      </c>
      <c r="CT61" s="144">
        <f t="shared" ca="1" si="40"/>
        <v>0</v>
      </c>
      <c r="CU61" s="144">
        <f t="shared" ca="1" si="41"/>
        <v>0</v>
      </c>
      <c r="CV61" s="86">
        <f t="shared" ca="1" si="42"/>
        <v>0</v>
      </c>
      <c r="CW61" s="144">
        <f t="shared" ca="1" si="43"/>
        <v>0</v>
      </c>
      <c r="CX61" s="144">
        <f t="shared" ca="1" si="73"/>
        <v>0</v>
      </c>
      <c r="CY61" s="144">
        <f t="shared" ca="1" si="74"/>
        <v>0</v>
      </c>
      <c r="CZ61" s="144">
        <f t="shared" ca="1" si="75"/>
        <v>0</v>
      </c>
      <c r="DA61" s="88">
        <f t="shared" ca="1" si="76"/>
        <v>0</v>
      </c>
      <c r="DB61" s="144">
        <f t="shared" ca="1" si="77"/>
        <v>-65</v>
      </c>
      <c r="DC61" s="144">
        <f t="shared" ca="1" si="78"/>
        <v>-60</v>
      </c>
      <c r="DD61" s="144">
        <f t="shared" ca="1" si="79"/>
        <v>-60</v>
      </c>
      <c r="DE61" s="144">
        <f t="shared" ca="1" si="80"/>
        <v>-75</v>
      </c>
      <c r="DF61" s="88">
        <f t="shared" ca="1" si="81"/>
        <v>-260</v>
      </c>
      <c r="DG61" s="159">
        <f t="shared" ca="1" si="53"/>
        <v>-58</v>
      </c>
      <c r="DH61" s="159">
        <f t="shared" ca="1" si="54"/>
        <v>0</v>
      </c>
      <c r="DI61" s="159">
        <f t="shared" ca="1" si="55"/>
        <v>0</v>
      </c>
      <c r="DJ61" s="159">
        <f t="shared" ca="1" si="56"/>
        <v>0</v>
      </c>
      <c r="DK61" s="88">
        <f t="shared" ca="1" si="57"/>
        <v>-58</v>
      </c>
      <c r="DL61" s="144"/>
    </row>
    <row r="62" spans="1:116" ht="15" customHeight="1" x14ac:dyDescent="0.2">
      <c r="A62" s="22" t="str">
        <f t="shared" si="58"/>
        <v>186015041P</v>
      </c>
      <c r="B62" s="22" t="str">
        <f t="shared" si="59"/>
        <v>186015041C</v>
      </c>
      <c r="C62" s="152">
        <v>186015041</v>
      </c>
      <c r="D62" s="164" t="s">
        <v>415</v>
      </c>
      <c r="E62" s="65" t="s">
        <v>12</v>
      </c>
      <c r="F62" s="159" t="s">
        <v>164</v>
      </c>
      <c r="G62" s="65" t="s">
        <v>197</v>
      </c>
      <c r="H62" s="164" t="s">
        <v>22</v>
      </c>
      <c r="I62" s="200">
        <v>5857.68</v>
      </c>
      <c r="J62" s="65" t="s">
        <v>221</v>
      </c>
      <c r="K62" s="145"/>
      <c r="L62" s="144">
        <v>75</v>
      </c>
      <c r="M62" s="144">
        <v>75</v>
      </c>
      <c r="N62" s="144">
        <v>72</v>
      </c>
      <c r="O62" s="159">
        <v>32</v>
      </c>
      <c r="P62" s="86">
        <f t="shared" si="0"/>
        <v>254</v>
      </c>
      <c r="Q62" s="137">
        <v>46</v>
      </c>
      <c r="R62" s="159">
        <v>70</v>
      </c>
      <c r="S62" s="159">
        <v>60</v>
      </c>
      <c r="T62" s="159">
        <v>63</v>
      </c>
      <c r="U62" s="86">
        <f t="shared" si="60"/>
        <v>239</v>
      </c>
      <c r="V62" s="159">
        <v>50</v>
      </c>
      <c r="W62" s="159">
        <v>65</v>
      </c>
      <c r="X62" s="159">
        <v>65</v>
      </c>
      <c r="Y62" s="159">
        <v>75</v>
      </c>
      <c r="Z62" s="86">
        <f t="shared" si="61"/>
        <v>255</v>
      </c>
      <c r="AA62" s="159">
        <v>58</v>
      </c>
      <c r="AB62" s="159">
        <v>0</v>
      </c>
      <c r="AC62" s="159">
        <v>0</v>
      </c>
      <c r="AD62" s="159">
        <v>0</v>
      </c>
      <c r="AE62" s="86">
        <f t="shared" si="242"/>
        <v>58</v>
      </c>
      <c r="AF62" s="130"/>
      <c r="AG62" s="159">
        <f t="shared" ca="1" si="1"/>
        <v>75</v>
      </c>
      <c r="AH62" s="159">
        <f t="shared" ca="1" si="2"/>
        <v>75</v>
      </c>
      <c r="AI62" s="159">
        <f t="shared" ca="1" si="3"/>
        <v>72</v>
      </c>
      <c r="AJ62" s="159">
        <f t="shared" ca="1" si="4"/>
        <v>32</v>
      </c>
      <c r="AK62" s="86">
        <f t="shared" ca="1" si="5"/>
        <v>254</v>
      </c>
      <c r="AL62" s="159">
        <f t="shared" ca="1" si="6"/>
        <v>46</v>
      </c>
      <c r="AM62" s="159">
        <f t="shared" ca="1" si="7"/>
        <v>70</v>
      </c>
      <c r="AN62" s="159">
        <f t="shared" ca="1" si="8"/>
        <v>60</v>
      </c>
      <c r="AO62" s="159">
        <f t="shared" ca="1" si="9"/>
        <v>63</v>
      </c>
      <c r="AP62" s="127">
        <f t="shared" ca="1" si="10"/>
        <v>239</v>
      </c>
      <c r="AQ62" s="159">
        <f t="shared" ca="1" si="11"/>
        <v>65</v>
      </c>
      <c r="AR62" s="159">
        <f t="shared" ca="1" si="12"/>
        <v>60</v>
      </c>
      <c r="AS62" s="159">
        <f t="shared" ca="1" si="13"/>
        <v>60</v>
      </c>
      <c r="AT62" s="159">
        <f t="shared" ca="1" si="14"/>
        <v>75</v>
      </c>
      <c r="AU62" s="127">
        <f t="shared" ca="1" si="63"/>
        <v>260</v>
      </c>
      <c r="AV62" s="159">
        <f t="shared" ca="1" si="15"/>
        <v>58</v>
      </c>
      <c r="AW62" s="159">
        <f t="shared" ca="1" si="16"/>
        <v>61</v>
      </c>
      <c r="AX62" s="159">
        <f t="shared" ca="1" si="17"/>
        <v>0</v>
      </c>
      <c r="AY62" s="159">
        <f t="shared" ca="1" si="18"/>
        <v>0</v>
      </c>
      <c r="AZ62" s="127">
        <f t="shared" ca="1" si="64"/>
        <v>119</v>
      </c>
      <c r="BA62" s="72"/>
      <c r="BB62" s="159">
        <f t="shared" ca="1" si="71"/>
        <v>0</v>
      </c>
      <c r="BC62" s="159">
        <f t="shared" ca="1" si="20"/>
        <v>0</v>
      </c>
      <c r="BD62" s="159">
        <f t="shared" ca="1" si="21"/>
        <v>0</v>
      </c>
      <c r="BE62" s="159">
        <f t="shared" ca="1" si="22"/>
        <v>0</v>
      </c>
      <c r="BF62" s="86">
        <f t="shared" ca="1" si="23"/>
        <v>0</v>
      </c>
      <c r="BG62" s="159">
        <f t="shared" ca="1" si="24"/>
        <v>0</v>
      </c>
      <c r="BH62" s="159">
        <f t="shared" ca="1" si="25"/>
        <v>0</v>
      </c>
      <c r="BI62" s="159">
        <f t="shared" ca="1" si="26"/>
        <v>0</v>
      </c>
      <c r="BJ62" s="159">
        <f t="shared" ca="1" si="27"/>
        <v>0</v>
      </c>
      <c r="BK62" s="86">
        <f t="shared" ca="1" si="28"/>
        <v>0</v>
      </c>
      <c r="BL62" s="159">
        <f t="shared" ca="1" si="29"/>
        <v>15</v>
      </c>
      <c r="BM62" s="159">
        <f t="shared" ca="1" si="30"/>
        <v>-5</v>
      </c>
      <c r="BN62" s="159">
        <f t="shared" ca="1" si="31"/>
        <v>-5</v>
      </c>
      <c r="BO62" s="159">
        <f t="shared" ca="1" si="32"/>
        <v>0</v>
      </c>
      <c r="BP62" s="86">
        <f t="shared" ca="1" si="33"/>
        <v>5</v>
      </c>
      <c r="BQ62" s="159">
        <f t="shared" ca="1" si="34"/>
        <v>0</v>
      </c>
      <c r="BR62" s="159">
        <f t="shared" ca="1" si="35"/>
        <v>61</v>
      </c>
      <c r="BS62" s="159">
        <f t="shared" ca="1" si="36"/>
        <v>0</v>
      </c>
      <c r="BT62" s="159">
        <f t="shared" ca="1" si="37"/>
        <v>0</v>
      </c>
      <c r="BU62" s="86">
        <f t="shared" ca="1" si="38"/>
        <v>61</v>
      </c>
      <c r="BV62" s="71"/>
      <c r="BW62" s="144">
        <v>75</v>
      </c>
      <c r="BX62" s="144">
        <v>75</v>
      </c>
      <c r="BY62" s="144">
        <v>72</v>
      </c>
      <c r="BZ62" s="159">
        <v>32</v>
      </c>
      <c r="CA62" s="86">
        <f t="shared" si="65"/>
        <v>254</v>
      </c>
      <c r="CB62" s="137">
        <v>46</v>
      </c>
      <c r="CC62" s="159">
        <v>70</v>
      </c>
      <c r="CD62" s="159">
        <v>60</v>
      </c>
      <c r="CE62" s="159">
        <v>63</v>
      </c>
      <c r="CF62" s="86">
        <f t="shared" si="66"/>
        <v>239</v>
      </c>
      <c r="CG62" s="159"/>
      <c r="CH62" s="159"/>
      <c r="CI62" s="159"/>
      <c r="CJ62" s="159"/>
      <c r="CK62" s="86">
        <f t="shared" si="67"/>
        <v>0</v>
      </c>
      <c r="CL62" s="159"/>
      <c r="CM62" s="159"/>
      <c r="CN62" s="159">
        <v>0</v>
      </c>
      <c r="CO62" s="159">
        <v>0</v>
      </c>
      <c r="CP62" s="86">
        <f t="shared" si="68"/>
        <v>0</v>
      </c>
      <c r="CQ62" s="70"/>
      <c r="CR62" s="144">
        <f t="shared" ca="1" si="69"/>
        <v>0</v>
      </c>
      <c r="CS62" s="144">
        <f t="shared" ca="1" si="39"/>
        <v>0</v>
      </c>
      <c r="CT62" s="144">
        <f t="shared" ca="1" si="40"/>
        <v>0</v>
      </c>
      <c r="CU62" s="144">
        <f t="shared" ca="1" si="41"/>
        <v>0</v>
      </c>
      <c r="CV62" s="86">
        <f t="shared" ca="1" si="42"/>
        <v>0</v>
      </c>
      <c r="CW62" s="144">
        <f t="shared" ca="1" si="43"/>
        <v>0</v>
      </c>
      <c r="CX62" s="144">
        <f t="shared" ca="1" si="73"/>
        <v>0</v>
      </c>
      <c r="CY62" s="144">
        <f t="shared" ca="1" si="74"/>
        <v>0</v>
      </c>
      <c r="CZ62" s="144">
        <f t="shared" ca="1" si="75"/>
        <v>0</v>
      </c>
      <c r="DA62" s="88">
        <f t="shared" ca="1" si="76"/>
        <v>0</v>
      </c>
      <c r="DB62" s="144">
        <f t="shared" ca="1" si="77"/>
        <v>-65</v>
      </c>
      <c r="DC62" s="144">
        <f t="shared" ca="1" si="78"/>
        <v>-60</v>
      </c>
      <c r="DD62" s="144">
        <f t="shared" ca="1" si="79"/>
        <v>-60</v>
      </c>
      <c r="DE62" s="144">
        <f t="shared" ca="1" si="80"/>
        <v>-75</v>
      </c>
      <c r="DF62" s="88">
        <f t="shared" ca="1" si="81"/>
        <v>-260</v>
      </c>
      <c r="DG62" s="159">
        <f t="shared" ca="1" si="53"/>
        <v>-58</v>
      </c>
      <c r="DH62" s="159">
        <f t="shared" ca="1" si="54"/>
        <v>-61</v>
      </c>
      <c r="DI62" s="159">
        <f t="shared" ca="1" si="55"/>
        <v>0</v>
      </c>
      <c r="DJ62" s="159">
        <f t="shared" ca="1" si="56"/>
        <v>0</v>
      </c>
      <c r="DK62" s="88">
        <f t="shared" ca="1" si="57"/>
        <v>-119</v>
      </c>
      <c r="DL62" s="144"/>
    </row>
    <row r="63" spans="1:116" ht="15" customHeight="1" x14ac:dyDescent="0.2">
      <c r="A63" s="22" t="str">
        <f t="shared" si="58"/>
        <v>186015042P</v>
      </c>
      <c r="B63" s="22" t="str">
        <f t="shared" si="59"/>
        <v>186015042C</v>
      </c>
      <c r="C63" s="164">
        <v>186015042</v>
      </c>
      <c r="D63" s="164" t="s">
        <v>81</v>
      </c>
      <c r="E63" s="65" t="s">
        <v>145</v>
      </c>
      <c r="F63" s="159" t="s">
        <v>164</v>
      </c>
      <c r="G63" s="65" t="s">
        <v>74</v>
      </c>
      <c r="H63" s="164" t="s">
        <v>9</v>
      </c>
      <c r="I63" s="200">
        <v>600.79999999999995</v>
      </c>
      <c r="J63" s="65" t="s">
        <v>38</v>
      </c>
      <c r="K63" s="145"/>
      <c r="L63" s="144">
        <v>500</v>
      </c>
      <c r="M63" s="144">
        <v>595</v>
      </c>
      <c r="N63" s="144">
        <v>575</v>
      </c>
      <c r="O63" s="159">
        <v>500</v>
      </c>
      <c r="P63" s="86">
        <f t="shared" si="0"/>
        <v>2170</v>
      </c>
      <c r="Q63" s="159">
        <v>442</v>
      </c>
      <c r="R63" s="159">
        <v>525</v>
      </c>
      <c r="S63" s="159">
        <v>480</v>
      </c>
      <c r="T63" s="159">
        <v>480</v>
      </c>
      <c r="U63" s="86">
        <f t="shared" si="60"/>
        <v>1927</v>
      </c>
      <c r="V63" s="159">
        <v>480</v>
      </c>
      <c r="W63" s="159">
        <v>570</v>
      </c>
      <c r="X63" s="159">
        <v>570</v>
      </c>
      <c r="Y63" s="159">
        <v>620</v>
      </c>
      <c r="Z63" s="86">
        <f t="shared" si="61"/>
        <v>2240</v>
      </c>
      <c r="AA63" s="159">
        <v>0</v>
      </c>
      <c r="AB63" s="159">
        <v>0</v>
      </c>
      <c r="AC63" s="159">
        <v>0</v>
      </c>
      <c r="AD63" s="159">
        <v>0</v>
      </c>
      <c r="AE63" s="86">
        <f t="shared" si="242"/>
        <v>0</v>
      </c>
      <c r="AF63" s="130"/>
      <c r="AG63" s="159">
        <f t="shared" ca="1" si="1"/>
        <v>500</v>
      </c>
      <c r="AH63" s="159">
        <f t="shared" ca="1" si="2"/>
        <v>595</v>
      </c>
      <c r="AI63" s="159">
        <f t="shared" ca="1" si="3"/>
        <v>575</v>
      </c>
      <c r="AJ63" s="159">
        <f t="shared" ca="1" si="4"/>
        <v>500</v>
      </c>
      <c r="AK63" s="86">
        <f t="shared" ca="1" si="5"/>
        <v>2170</v>
      </c>
      <c r="AL63" s="159">
        <f t="shared" ca="1" si="6"/>
        <v>442</v>
      </c>
      <c r="AM63" s="159">
        <f t="shared" ca="1" si="7"/>
        <v>525</v>
      </c>
      <c r="AN63" s="159">
        <f t="shared" ca="1" si="8"/>
        <v>480</v>
      </c>
      <c r="AO63" s="159">
        <f t="shared" ca="1" si="9"/>
        <v>480</v>
      </c>
      <c r="AP63" s="127">
        <f t="shared" ca="1" si="10"/>
        <v>1927</v>
      </c>
      <c r="AQ63" s="159">
        <f t="shared" ca="1" si="11"/>
        <v>540</v>
      </c>
      <c r="AR63" s="159">
        <f t="shared" ca="1" si="12"/>
        <v>560</v>
      </c>
      <c r="AS63" s="159">
        <f t="shared" ca="1" si="13"/>
        <v>540</v>
      </c>
      <c r="AT63" s="159">
        <f t="shared" ca="1" si="14"/>
        <v>600</v>
      </c>
      <c r="AU63" s="127">
        <f t="shared" ca="1" si="63"/>
        <v>2240</v>
      </c>
      <c r="AV63" s="159">
        <f t="shared" ca="1" si="15"/>
        <v>500</v>
      </c>
      <c r="AW63" s="159">
        <f t="shared" ca="1" si="16"/>
        <v>544</v>
      </c>
      <c r="AX63" s="159">
        <f t="shared" ca="1" si="17"/>
        <v>0</v>
      </c>
      <c r="AY63" s="159">
        <f t="shared" ca="1" si="18"/>
        <v>0</v>
      </c>
      <c r="AZ63" s="127">
        <f t="shared" ca="1" si="64"/>
        <v>1044</v>
      </c>
      <c r="BA63" s="72"/>
      <c r="BB63" s="159">
        <f t="shared" ca="1" si="71"/>
        <v>0</v>
      </c>
      <c r="BC63" s="159">
        <f t="shared" ca="1" si="20"/>
        <v>0</v>
      </c>
      <c r="BD63" s="159">
        <f t="shared" ca="1" si="21"/>
        <v>0</v>
      </c>
      <c r="BE63" s="159">
        <f t="shared" ca="1" si="22"/>
        <v>0</v>
      </c>
      <c r="BF63" s="86">
        <f t="shared" ca="1" si="23"/>
        <v>0</v>
      </c>
      <c r="BG63" s="159">
        <f t="shared" ca="1" si="24"/>
        <v>0</v>
      </c>
      <c r="BH63" s="159">
        <f t="shared" ca="1" si="25"/>
        <v>0</v>
      </c>
      <c r="BI63" s="159">
        <f t="shared" ca="1" si="26"/>
        <v>0</v>
      </c>
      <c r="BJ63" s="159">
        <f t="shared" ca="1" si="27"/>
        <v>0</v>
      </c>
      <c r="BK63" s="86">
        <f t="shared" ca="1" si="28"/>
        <v>0</v>
      </c>
      <c r="BL63" s="159">
        <f t="shared" ca="1" si="29"/>
        <v>60</v>
      </c>
      <c r="BM63" s="159">
        <f t="shared" ca="1" si="30"/>
        <v>-10</v>
      </c>
      <c r="BN63" s="159">
        <f t="shared" ca="1" si="31"/>
        <v>-30</v>
      </c>
      <c r="BO63" s="159">
        <f t="shared" ca="1" si="32"/>
        <v>-20</v>
      </c>
      <c r="BP63" s="86">
        <f t="shared" ca="1" si="33"/>
        <v>0</v>
      </c>
      <c r="BQ63" s="159">
        <f t="shared" ca="1" si="34"/>
        <v>500</v>
      </c>
      <c r="BR63" s="159">
        <f t="shared" ca="1" si="35"/>
        <v>544</v>
      </c>
      <c r="BS63" s="159">
        <f t="shared" ca="1" si="36"/>
        <v>0</v>
      </c>
      <c r="BT63" s="159">
        <f t="shared" ca="1" si="37"/>
        <v>0</v>
      </c>
      <c r="BU63" s="86">
        <f t="shared" ca="1" si="38"/>
        <v>1044</v>
      </c>
      <c r="BV63" s="71"/>
      <c r="BW63" s="144">
        <v>500</v>
      </c>
      <c r="BX63" s="144">
        <v>595</v>
      </c>
      <c r="BY63" s="144">
        <v>575</v>
      </c>
      <c r="BZ63" s="159">
        <v>500</v>
      </c>
      <c r="CA63" s="86">
        <f t="shared" si="65"/>
        <v>2170</v>
      </c>
      <c r="CB63" s="159">
        <v>442</v>
      </c>
      <c r="CC63" s="159">
        <v>525</v>
      </c>
      <c r="CD63" s="159">
        <v>480</v>
      </c>
      <c r="CE63" s="159">
        <v>480</v>
      </c>
      <c r="CF63" s="86">
        <f t="shared" si="66"/>
        <v>1927</v>
      </c>
      <c r="CG63" s="159"/>
      <c r="CH63" s="159"/>
      <c r="CI63" s="159"/>
      <c r="CJ63" s="159"/>
      <c r="CK63" s="86">
        <f t="shared" si="67"/>
        <v>0</v>
      </c>
      <c r="CL63" s="159"/>
      <c r="CM63" s="159"/>
      <c r="CN63" s="159">
        <v>0</v>
      </c>
      <c r="CO63" s="159">
        <v>0</v>
      </c>
      <c r="CP63" s="86">
        <f t="shared" si="68"/>
        <v>0</v>
      </c>
      <c r="CQ63" s="70"/>
      <c r="CR63" s="144">
        <f t="shared" ca="1" si="69"/>
        <v>0</v>
      </c>
      <c r="CS63" s="144">
        <f t="shared" ca="1" si="39"/>
        <v>0</v>
      </c>
      <c r="CT63" s="144">
        <f t="shared" ca="1" si="40"/>
        <v>0</v>
      </c>
      <c r="CU63" s="144">
        <f t="shared" ca="1" si="41"/>
        <v>0</v>
      </c>
      <c r="CV63" s="86">
        <f t="shared" ca="1" si="42"/>
        <v>0</v>
      </c>
      <c r="CW63" s="144">
        <f t="shared" ca="1" si="43"/>
        <v>0</v>
      </c>
      <c r="CX63" s="144">
        <f t="shared" ca="1" si="73"/>
        <v>0</v>
      </c>
      <c r="CY63" s="144">
        <f t="shared" ca="1" si="74"/>
        <v>0</v>
      </c>
      <c r="CZ63" s="144">
        <f t="shared" ca="1" si="75"/>
        <v>0</v>
      </c>
      <c r="DA63" s="88">
        <f t="shared" ca="1" si="76"/>
        <v>0</v>
      </c>
      <c r="DB63" s="144">
        <f t="shared" ca="1" si="77"/>
        <v>-540</v>
      </c>
      <c r="DC63" s="144">
        <f t="shared" ca="1" si="78"/>
        <v>-560</v>
      </c>
      <c r="DD63" s="144">
        <f t="shared" ca="1" si="79"/>
        <v>-540</v>
      </c>
      <c r="DE63" s="144">
        <f t="shared" ca="1" si="80"/>
        <v>-600</v>
      </c>
      <c r="DF63" s="88">
        <f t="shared" ca="1" si="81"/>
        <v>-2240</v>
      </c>
      <c r="DG63" s="159">
        <f t="shared" ca="1" si="53"/>
        <v>-500</v>
      </c>
      <c r="DH63" s="159">
        <f t="shared" ca="1" si="54"/>
        <v>-544</v>
      </c>
      <c r="DI63" s="159">
        <f t="shared" ca="1" si="55"/>
        <v>0</v>
      </c>
      <c r="DJ63" s="159">
        <f t="shared" ca="1" si="56"/>
        <v>0</v>
      </c>
      <c r="DK63" s="88">
        <f t="shared" ca="1" si="57"/>
        <v>-1044</v>
      </c>
      <c r="DL63" s="144"/>
    </row>
    <row r="64" spans="1:116" ht="15" customHeight="1" x14ac:dyDescent="0.2">
      <c r="A64" s="22" t="str">
        <f t="shared" si="58"/>
        <v>186015042IVDP</v>
      </c>
      <c r="B64" s="22" t="str">
        <f t="shared" si="59"/>
        <v>186015042IVDC</v>
      </c>
      <c r="C64" s="164" t="s">
        <v>328</v>
      </c>
      <c r="D64" s="164" t="s">
        <v>329</v>
      </c>
      <c r="E64" s="65" t="s">
        <v>12</v>
      </c>
      <c r="F64" s="159" t="s">
        <v>164</v>
      </c>
      <c r="G64" s="65" t="s">
        <v>204</v>
      </c>
      <c r="H64" s="164" t="s">
        <v>9</v>
      </c>
      <c r="I64" s="200">
        <v>664.42</v>
      </c>
      <c r="J64" s="65" t="s">
        <v>277</v>
      </c>
      <c r="K64" s="145"/>
      <c r="L64" s="159">
        <v>0</v>
      </c>
      <c r="M64" s="159">
        <v>0</v>
      </c>
      <c r="N64" s="159">
        <v>0</v>
      </c>
      <c r="O64" s="159">
        <v>25</v>
      </c>
      <c r="P64" s="86">
        <f t="shared" si="0"/>
        <v>25</v>
      </c>
      <c r="Q64" s="159">
        <v>18</v>
      </c>
      <c r="R64" s="159">
        <v>0</v>
      </c>
      <c r="S64" s="159">
        <v>8</v>
      </c>
      <c r="T64" s="159">
        <v>19</v>
      </c>
      <c r="U64" s="86">
        <f t="shared" si="60"/>
        <v>45</v>
      </c>
      <c r="V64" s="159">
        <v>6</v>
      </c>
      <c r="W64" s="159">
        <v>6</v>
      </c>
      <c r="X64" s="159">
        <v>6</v>
      </c>
      <c r="Y64" s="159">
        <v>8</v>
      </c>
      <c r="Z64" s="86">
        <f t="shared" si="61"/>
        <v>26</v>
      </c>
      <c r="AA64" s="159">
        <v>6</v>
      </c>
      <c r="AB64" s="159">
        <v>0</v>
      </c>
      <c r="AC64" s="159">
        <v>0</v>
      </c>
      <c r="AD64" s="159">
        <v>0</v>
      </c>
      <c r="AE64" s="86">
        <f t="shared" si="242"/>
        <v>6</v>
      </c>
      <c r="AF64" s="130"/>
      <c r="AG64" s="159">
        <f t="shared" ca="1" si="1"/>
        <v>0</v>
      </c>
      <c r="AH64" s="159">
        <f t="shared" ca="1" si="2"/>
        <v>0</v>
      </c>
      <c r="AI64" s="159">
        <f t="shared" ca="1" si="3"/>
        <v>0</v>
      </c>
      <c r="AJ64" s="159">
        <f t="shared" ca="1" si="4"/>
        <v>25</v>
      </c>
      <c r="AK64" s="86">
        <f t="shared" ca="1" si="5"/>
        <v>25</v>
      </c>
      <c r="AL64" s="159">
        <f t="shared" ca="1" si="6"/>
        <v>18</v>
      </c>
      <c r="AM64" s="159">
        <f t="shared" ca="1" si="7"/>
        <v>0</v>
      </c>
      <c r="AN64" s="159">
        <f t="shared" ca="1" si="8"/>
        <v>8</v>
      </c>
      <c r="AO64" s="159">
        <f t="shared" ca="1" si="9"/>
        <v>19</v>
      </c>
      <c r="AP64" s="127">
        <f t="shared" ca="1" si="10"/>
        <v>45</v>
      </c>
      <c r="AQ64" s="159">
        <f t="shared" ca="1" si="11"/>
        <v>15</v>
      </c>
      <c r="AR64" s="159">
        <f t="shared" ca="1" si="12"/>
        <v>13</v>
      </c>
      <c r="AS64" s="159">
        <f t="shared" ca="1" si="13"/>
        <v>10</v>
      </c>
      <c r="AT64" s="159">
        <f t="shared" ca="1" si="14"/>
        <v>10</v>
      </c>
      <c r="AU64" s="127">
        <f t="shared" ca="1" si="63"/>
        <v>48</v>
      </c>
      <c r="AV64" s="159">
        <f t="shared" ca="1" si="15"/>
        <v>12</v>
      </c>
      <c r="AW64" s="159">
        <f t="shared" ca="1" si="16"/>
        <v>13</v>
      </c>
      <c r="AX64" s="159">
        <f t="shared" ca="1" si="17"/>
        <v>0</v>
      </c>
      <c r="AY64" s="159">
        <f t="shared" ca="1" si="18"/>
        <v>0</v>
      </c>
      <c r="AZ64" s="127">
        <f t="shared" ca="1" si="64"/>
        <v>25</v>
      </c>
      <c r="BA64" s="72"/>
      <c r="BB64" s="159">
        <f t="shared" ca="1" si="71"/>
        <v>0</v>
      </c>
      <c r="BC64" s="159">
        <f t="shared" ca="1" si="20"/>
        <v>0</v>
      </c>
      <c r="BD64" s="159">
        <f t="shared" ca="1" si="21"/>
        <v>0</v>
      </c>
      <c r="BE64" s="159">
        <f t="shared" ca="1" si="22"/>
        <v>0</v>
      </c>
      <c r="BF64" s="86">
        <f t="shared" ca="1" si="23"/>
        <v>0</v>
      </c>
      <c r="BG64" s="159">
        <f t="shared" ca="1" si="24"/>
        <v>0</v>
      </c>
      <c r="BH64" s="159">
        <f t="shared" ca="1" si="25"/>
        <v>0</v>
      </c>
      <c r="BI64" s="159">
        <f t="shared" ca="1" si="26"/>
        <v>0</v>
      </c>
      <c r="BJ64" s="159">
        <f t="shared" ca="1" si="27"/>
        <v>0</v>
      </c>
      <c r="BK64" s="86">
        <f t="shared" ca="1" si="28"/>
        <v>0</v>
      </c>
      <c r="BL64" s="159">
        <f t="shared" ca="1" si="29"/>
        <v>9</v>
      </c>
      <c r="BM64" s="159">
        <f t="shared" ca="1" si="30"/>
        <v>7</v>
      </c>
      <c r="BN64" s="159">
        <f t="shared" ca="1" si="31"/>
        <v>4</v>
      </c>
      <c r="BO64" s="159">
        <f t="shared" ca="1" si="32"/>
        <v>2</v>
      </c>
      <c r="BP64" s="86">
        <f t="shared" ca="1" si="33"/>
        <v>22</v>
      </c>
      <c r="BQ64" s="159">
        <f t="shared" ca="1" si="34"/>
        <v>6</v>
      </c>
      <c r="BR64" s="159">
        <f t="shared" ca="1" si="35"/>
        <v>13</v>
      </c>
      <c r="BS64" s="159">
        <f t="shared" ca="1" si="36"/>
        <v>0</v>
      </c>
      <c r="BT64" s="159">
        <f t="shared" ca="1" si="37"/>
        <v>0</v>
      </c>
      <c r="BU64" s="86">
        <f t="shared" ca="1" si="38"/>
        <v>19</v>
      </c>
      <c r="BV64" s="71"/>
      <c r="BW64" s="159">
        <v>0</v>
      </c>
      <c r="BX64" s="159">
        <v>0</v>
      </c>
      <c r="BY64" s="159">
        <v>0</v>
      </c>
      <c r="BZ64" s="159">
        <v>25</v>
      </c>
      <c r="CA64" s="86">
        <f t="shared" si="65"/>
        <v>25</v>
      </c>
      <c r="CB64" s="159">
        <v>18</v>
      </c>
      <c r="CC64" s="159">
        <v>0</v>
      </c>
      <c r="CD64" s="159">
        <v>8</v>
      </c>
      <c r="CE64" s="159">
        <v>19</v>
      </c>
      <c r="CF64" s="86">
        <f t="shared" si="66"/>
        <v>45</v>
      </c>
      <c r="CG64" s="159"/>
      <c r="CH64" s="159"/>
      <c r="CI64" s="159"/>
      <c r="CJ64" s="159"/>
      <c r="CK64" s="86">
        <f t="shared" si="67"/>
        <v>0</v>
      </c>
      <c r="CL64" s="159"/>
      <c r="CM64" s="159"/>
      <c r="CN64" s="159">
        <v>0</v>
      </c>
      <c r="CO64" s="159">
        <v>0</v>
      </c>
      <c r="CP64" s="86">
        <f t="shared" si="68"/>
        <v>0</v>
      </c>
      <c r="CQ64" s="70"/>
      <c r="CR64" s="144">
        <f t="shared" ca="1" si="69"/>
        <v>0</v>
      </c>
      <c r="CS64" s="144">
        <f t="shared" ca="1" si="39"/>
        <v>0</v>
      </c>
      <c r="CT64" s="144">
        <f t="shared" ca="1" si="40"/>
        <v>0</v>
      </c>
      <c r="CU64" s="144">
        <f t="shared" ca="1" si="41"/>
        <v>0</v>
      </c>
      <c r="CV64" s="86">
        <f t="shared" ca="1" si="42"/>
        <v>0</v>
      </c>
      <c r="CW64" s="144">
        <f t="shared" ca="1" si="43"/>
        <v>0</v>
      </c>
      <c r="CX64" s="144">
        <f t="shared" ca="1" si="73"/>
        <v>0</v>
      </c>
      <c r="CY64" s="144">
        <f t="shared" ca="1" si="74"/>
        <v>0</v>
      </c>
      <c r="CZ64" s="144">
        <f t="shared" ca="1" si="75"/>
        <v>0</v>
      </c>
      <c r="DA64" s="88">
        <f t="shared" ca="1" si="76"/>
        <v>0</v>
      </c>
      <c r="DB64" s="144">
        <f t="shared" ca="1" si="77"/>
        <v>-15</v>
      </c>
      <c r="DC64" s="144">
        <f t="shared" ca="1" si="78"/>
        <v>-13</v>
      </c>
      <c r="DD64" s="144">
        <f t="shared" ca="1" si="79"/>
        <v>-10</v>
      </c>
      <c r="DE64" s="144">
        <f t="shared" ca="1" si="80"/>
        <v>-10</v>
      </c>
      <c r="DF64" s="88">
        <f t="shared" ca="1" si="81"/>
        <v>-48</v>
      </c>
      <c r="DG64" s="159">
        <f t="shared" ca="1" si="53"/>
        <v>-12</v>
      </c>
      <c r="DH64" s="159">
        <f t="shared" ca="1" si="54"/>
        <v>-13</v>
      </c>
      <c r="DI64" s="159">
        <f t="shared" ca="1" si="55"/>
        <v>0</v>
      </c>
      <c r="DJ64" s="159">
        <f t="shared" ca="1" si="56"/>
        <v>0</v>
      </c>
      <c r="DK64" s="88">
        <f t="shared" ca="1" si="57"/>
        <v>-25</v>
      </c>
      <c r="DL64" s="144"/>
    </row>
    <row r="65" spans="1:116" ht="15" customHeight="1" x14ac:dyDescent="0.2">
      <c r="A65" s="22" t="str">
        <f t="shared" si="58"/>
        <v>186015043P</v>
      </c>
      <c r="B65" s="22" t="str">
        <f t="shared" si="59"/>
        <v>186015043C</v>
      </c>
      <c r="C65" s="164">
        <v>186015043</v>
      </c>
      <c r="D65" s="164" t="s">
        <v>82</v>
      </c>
      <c r="E65" s="65" t="s">
        <v>145</v>
      </c>
      <c r="F65" s="159" t="s">
        <v>164</v>
      </c>
      <c r="G65" s="65" t="s">
        <v>74</v>
      </c>
      <c r="H65" s="164" t="s">
        <v>9</v>
      </c>
      <c r="I65" s="200">
        <v>2549.13</v>
      </c>
      <c r="J65" s="65" t="s">
        <v>38</v>
      </c>
      <c r="K65" s="145"/>
      <c r="L65" s="144">
        <v>310</v>
      </c>
      <c r="M65" s="144">
        <v>320</v>
      </c>
      <c r="N65" s="144">
        <v>340</v>
      </c>
      <c r="O65" s="159">
        <v>340</v>
      </c>
      <c r="P65" s="86">
        <f t="shared" si="0"/>
        <v>1310</v>
      </c>
      <c r="Q65" s="159">
        <v>265</v>
      </c>
      <c r="R65" s="159">
        <v>310</v>
      </c>
      <c r="S65" s="159">
        <v>305</v>
      </c>
      <c r="T65" s="159">
        <v>367</v>
      </c>
      <c r="U65" s="86">
        <f t="shared" si="60"/>
        <v>1247</v>
      </c>
      <c r="V65" s="159">
        <v>248</v>
      </c>
      <c r="W65" s="159">
        <v>310</v>
      </c>
      <c r="X65" s="159">
        <v>330</v>
      </c>
      <c r="Y65" s="159">
        <v>350</v>
      </c>
      <c r="Z65" s="86">
        <f t="shared" si="61"/>
        <v>1238</v>
      </c>
      <c r="AA65" s="159">
        <v>0</v>
      </c>
      <c r="AB65" s="159">
        <v>0</v>
      </c>
      <c r="AC65" s="159">
        <v>0</v>
      </c>
      <c r="AD65" s="159">
        <v>0</v>
      </c>
      <c r="AE65" s="86">
        <f t="shared" si="242"/>
        <v>0</v>
      </c>
      <c r="AF65" s="130"/>
      <c r="AG65" s="159">
        <f t="shared" ca="1" si="1"/>
        <v>310</v>
      </c>
      <c r="AH65" s="159">
        <f t="shared" ca="1" si="2"/>
        <v>320</v>
      </c>
      <c r="AI65" s="159">
        <f t="shared" ca="1" si="3"/>
        <v>340</v>
      </c>
      <c r="AJ65" s="159">
        <f t="shared" ca="1" si="4"/>
        <v>340</v>
      </c>
      <c r="AK65" s="86">
        <f t="shared" ca="1" si="5"/>
        <v>1310</v>
      </c>
      <c r="AL65" s="159">
        <f t="shared" ca="1" si="6"/>
        <v>265</v>
      </c>
      <c r="AM65" s="159">
        <f t="shared" ca="1" si="7"/>
        <v>310</v>
      </c>
      <c r="AN65" s="159">
        <f t="shared" ca="1" si="8"/>
        <v>305</v>
      </c>
      <c r="AO65" s="159">
        <f t="shared" ca="1" si="9"/>
        <v>367</v>
      </c>
      <c r="AP65" s="127">
        <f t="shared" ca="1" si="10"/>
        <v>1247</v>
      </c>
      <c r="AQ65" s="159">
        <f t="shared" ca="1" si="11"/>
        <v>270</v>
      </c>
      <c r="AR65" s="159">
        <f t="shared" ca="1" si="12"/>
        <v>320</v>
      </c>
      <c r="AS65" s="159">
        <f t="shared" ca="1" si="13"/>
        <v>300</v>
      </c>
      <c r="AT65" s="159">
        <f t="shared" ca="1" si="14"/>
        <v>360</v>
      </c>
      <c r="AU65" s="127">
        <f t="shared" ca="1" si="63"/>
        <v>1250</v>
      </c>
      <c r="AV65" s="159">
        <f t="shared" ca="1" si="15"/>
        <v>280</v>
      </c>
      <c r="AW65" s="159">
        <f t="shared" ca="1" si="16"/>
        <v>310</v>
      </c>
      <c r="AX65" s="159">
        <f t="shared" ca="1" si="17"/>
        <v>0</v>
      </c>
      <c r="AY65" s="159">
        <f t="shared" ca="1" si="18"/>
        <v>0</v>
      </c>
      <c r="AZ65" s="127">
        <f t="shared" ca="1" si="64"/>
        <v>590</v>
      </c>
      <c r="BA65" s="72"/>
      <c r="BB65" s="159">
        <f t="shared" ca="1" si="71"/>
        <v>0</v>
      </c>
      <c r="BC65" s="159">
        <f t="shared" ca="1" si="20"/>
        <v>0</v>
      </c>
      <c r="BD65" s="159">
        <f t="shared" ca="1" si="21"/>
        <v>0</v>
      </c>
      <c r="BE65" s="159">
        <f t="shared" ca="1" si="22"/>
        <v>0</v>
      </c>
      <c r="BF65" s="86">
        <f t="shared" ca="1" si="23"/>
        <v>0</v>
      </c>
      <c r="BG65" s="159">
        <f t="shared" ca="1" si="24"/>
        <v>0</v>
      </c>
      <c r="BH65" s="159">
        <f t="shared" ca="1" si="25"/>
        <v>0</v>
      </c>
      <c r="BI65" s="159">
        <f t="shared" ca="1" si="26"/>
        <v>0</v>
      </c>
      <c r="BJ65" s="159">
        <f t="shared" ca="1" si="27"/>
        <v>0</v>
      </c>
      <c r="BK65" s="86">
        <f t="shared" ca="1" si="28"/>
        <v>0</v>
      </c>
      <c r="BL65" s="159">
        <f t="shared" ca="1" si="29"/>
        <v>22</v>
      </c>
      <c r="BM65" s="159">
        <f t="shared" ca="1" si="30"/>
        <v>10</v>
      </c>
      <c r="BN65" s="159">
        <f t="shared" ca="1" si="31"/>
        <v>-30</v>
      </c>
      <c r="BO65" s="159">
        <f t="shared" ca="1" si="32"/>
        <v>10</v>
      </c>
      <c r="BP65" s="86">
        <f t="shared" ca="1" si="33"/>
        <v>12</v>
      </c>
      <c r="BQ65" s="159">
        <f t="shared" ca="1" si="34"/>
        <v>280</v>
      </c>
      <c r="BR65" s="159">
        <f t="shared" ca="1" si="35"/>
        <v>310</v>
      </c>
      <c r="BS65" s="159">
        <f t="shared" ca="1" si="36"/>
        <v>0</v>
      </c>
      <c r="BT65" s="159">
        <f t="shared" ca="1" si="37"/>
        <v>0</v>
      </c>
      <c r="BU65" s="86">
        <f t="shared" ca="1" si="38"/>
        <v>590</v>
      </c>
      <c r="BV65" s="71"/>
      <c r="BW65" s="144">
        <v>310</v>
      </c>
      <c r="BX65" s="144">
        <v>320</v>
      </c>
      <c r="BY65" s="144">
        <v>340</v>
      </c>
      <c r="BZ65" s="159">
        <v>340</v>
      </c>
      <c r="CA65" s="86">
        <f t="shared" si="65"/>
        <v>1310</v>
      </c>
      <c r="CB65" s="159">
        <v>265</v>
      </c>
      <c r="CC65" s="159">
        <v>310</v>
      </c>
      <c r="CD65" s="159">
        <v>305</v>
      </c>
      <c r="CE65" s="159">
        <v>367</v>
      </c>
      <c r="CF65" s="86">
        <f t="shared" si="66"/>
        <v>1247</v>
      </c>
      <c r="CG65" s="159"/>
      <c r="CH65" s="159"/>
      <c r="CI65" s="159"/>
      <c r="CJ65" s="159"/>
      <c r="CK65" s="86">
        <f t="shared" si="67"/>
        <v>0</v>
      </c>
      <c r="CL65" s="159"/>
      <c r="CM65" s="159"/>
      <c r="CN65" s="159">
        <v>0</v>
      </c>
      <c r="CO65" s="159">
        <v>0</v>
      </c>
      <c r="CP65" s="86">
        <f t="shared" si="68"/>
        <v>0</v>
      </c>
      <c r="CQ65" s="70"/>
      <c r="CR65" s="144">
        <f t="shared" ca="1" si="69"/>
        <v>0</v>
      </c>
      <c r="CS65" s="144">
        <f t="shared" ca="1" si="39"/>
        <v>0</v>
      </c>
      <c r="CT65" s="144">
        <f t="shared" ca="1" si="40"/>
        <v>0</v>
      </c>
      <c r="CU65" s="144">
        <f t="shared" ca="1" si="41"/>
        <v>0</v>
      </c>
      <c r="CV65" s="86">
        <f t="shared" ca="1" si="42"/>
        <v>0</v>
      </c>
      <c r="CW65" s="144">
        <f t="shared" ca="1" si="43"/>
        <v>0</v>
      </c>
      <c r="CX65" s="144">
        <f t="shared" ca="1" si="73"/>
        <v>0</v>
      </c>
      <c r="CY65" s="144">
        <f t="shared" ca="1" si="74"/>
        <v>0</v>
      </c>
      <c r="CZ65" s="144">
        <f t="shared" ca="1" si="75"/>
        <v>0</v>
      </c>
      <c r="DA65" s="88">
        <f t="shared" ca="1" si="76"/>
        <v>0</v>
      </c>
      <c r="DB65" s="144">
        <f t="shared" ca="1" si="77"/>
        <v>-270</v>
      </c>
      <c r="DC65" s="144">
        <f t="shared" ca="1" si="78"/>
        <v>-320</v>
      </c>
      <c r="DD65" s="144">
        <f t="shared" ca="1" si="79"/>
        <v>-300</v>
      </c>
      <c r="DE65" s="144">
        <f t="shared" ca="1" si="80"/>
        <v>-360</v>
      </c>
      <c r="DF65" s="88">
        <f t="shared" ca="1" si="81"/>
        <v>-1250</v>
      </c>
      <c r="DG65" s="159">
        <f t="shared" ca="1" si="53"/>
        <v>-280</v>
      </c>
      <c r="DH65" s="159">
        <f t="shared" ca="1" si="54"/>
        <v>-310</v>
      </c>
      <c r="DI65" s="159">
        <f t="shared" ca="1" si="55"/>
        <v>0</v>
      </c>
      <c r="DJ65" s="159">
        <f t="shared" ca="1" si="56"/>
        <v>0</v>
      </c>
      <c r="DK65" s="88">
        <f t="shared" ca="1" si="57"/>
        <v>-590</v>
      </c>
      <c r="DL65" s="144"/>
    </row>
    <row r="66" spans="1:116" ht="15" customHeight="1" x14ac:dyDescent="0.2">
      <c r="A66" s="22" t="str">
        <f t="shared" ref="A66" si="243">CONCATENATE(C66,"P")</f>
        <v>186015043IVDP</v>
      </c>
      <c r="B66" s="22" t="str">
        <f t="shared" si="59"/>
        <v>186015043IVDC</v>
      </c>
      <c r="C66" s="164" t="s">
        <v>341</v>
      </c>
      <c r="D66" s="164" t="s">
        <v>345</v>
      </c>
      <c r="E66" s="65" t="s">
        <v>12</v>
      </c>
      <c r="F66" s="159" t="s">
        <v>164</v>
      </c>
      <c r="G66" s="216" t="s">
        <v>74</v>
      </c>
      <c r="H66" s="164" t="s">
        <v>9</v>
      </c>
      <c r="I66" s="200">
        <v>2833.11</v>
      </c>
      <c r="J66" s="65" t="s">
        <v>221</v>
      </c>
      <c r="K66" s="145"/>
      <c r="L66" s="144">
        <v>0</v>
      </c>
      <c r="M66" s="144">
        <v>0</v>
      </c>
      <c r="N66" s="144">
        <v>0</v>
      </c>
      <c r="O66" s="144">
        <v>0</v>
      </c>
      <c r="P66" s="86">
        <f t="shared" si="0"/>
        <v>0</v>
      </c>
      <c r="Q66" s="144">
        <v>6</v>
      </c>
      <c r="R66" s="159">
        <v>10</v>
      </c>
      <c r="S66" s="159">
        <v>2</v>
      </c>
      <c r="T66" s="159">
        <v>0</v>
      </c>
      <c r="U66" s="86">
        <f t="shared" si="60"/>
        <v>18</v>
      </c>
      <c r="V66" s="159">
        <v>0</v>
      </c>
      <c r="W66" s="159">
        <v>0</v>
      </c>
      <c r="X66" s="159">
        <v>0</v>
      </c>
      <c r="Y66" s="159">
        <v>1</v>
      </c>
      <c r="Z66" s="86">
        <f t="shared" si="61"/>
        <v>1</v>
      </c>
      <c r="AA66" s="159">
        <v>0</v>
      </c>
      <c r="AB66" s="159">
        <v>0</v>
      </c>
      <c r="AC66" s="159">
        <v>0</v>
      </c>
      <c r="AD66" s="159">
        <v>0</v>
      </c>
      <c r="AE66" s="86">
        <f t="shared" si="242"/>
        <v>0</v>
      </c>
      <c r="AF66" s="130"/>
      <c r="AG66" s="159">
        <f t="shared" ca="1" si="1"/>
        <v>0</v>
      </c>
      <c r="AH66" s="159">
        <f t="shared" ca="1" si="2"/>
        <v>0</v>
      </c>
      <c r="AI66" s="159">
        <f t="shared" ca="1" si="3"/>
        <v>0</v>
      </c>
      <c r="AJ66" s="159">
        <f t="shared" ca="1" si="4"/>
        <v>0</v>
      </c>
      <c r="AK66" s="86">
        <f t="shared" ca="1" si="5"/>
        <v>0</v>
      </c>
      <c r="AL66" s="159">
        <f t="shared" ca="1" si="6"/>
        <v>6</v>
      </c>
      <c r="AM66" s="159">
        <f t="shared" ca="1" si="7"/>
        <v>10</v>
      </c>
      <c r="AN66" s="159">
        <f t="shared" ca="1" si="8"/>
        <v>2</v>
      </c>
      <c r="AO66" s="159">
        <f t="shared" ca="1" si="9"/>
        <v>0</v>
      </c>
      <c r="AP66" s="127">
        <f t="shared" ca="1" si="10"/>
        <v>18</v>
      </c>
      <c r="AQ66" s="159">
        <f t="shared" ca="1" si="11"/>
        <v>2</v>
      </c>
      <c r="AR66" s="159">
        <f t="shared" ca="1" si="12"/>
        <v>2</v>
      </c>
      <c r="AS66" s="159">
        <f t="shared" ca="1" si="13"/>
        <v>2</v>
      </c>
      <c r="AT66" s="159">
        <f t="shared" ca="1" si="14"/>
        <v>2</v>
      </c>
      <c r="AU66" s="127">
        <f t="shared" ca="1" si="63"/>
        <v>8</v>
      </c>
      <c r="AV66" s="159">
        <f t="shared" ca="1" si="15"/>
        <v>2</v>
      </c>
      <c r="AW66" s="159">
        <f t="shared" ca="1" si="16"/>
        <v>0</v>
      </c>
      <c r="AX66" s="159">
        <f t="shared" ca="1" si="17"/>
        <v>0</v>
      </c>
      <c r="AY66" s="159">
        <f t="shared" ca="1" si="18"/>
        <v>0</v>
      </c>
      <c r="AZ66" s="127">
        <f t="shared" ca="1" si="64"/>
        <v>2</v>
      </c>
      <c r="BA66" s="72"/>
      <c r="BB66" s="159">
        <f t="shared" ca="1" si="71"/>
        <v>0</v>
      </c>
      <c r="BC66" s="159">
        <f t="shared" ca="1" si="20"/>
        <v>0</v>
      </c>
      <c r="BD66" s="159">
        <f t="shared" ca="1" si="21"/>
        <v>0</v>
      </c>
      <c r="BE66" s="159">
        <f t="shared" ca="1" si="22"/>
        <v>0</v>
      </c>
      <c r="BF66" s="86">
        <f t="shared" ca="1" si="23"/>
        <v>0</v>
      </c>
      <c r="BG66" s="159">
        <f t="shared" ca="1" si="24"/>
        <v>0</v>
      </c>
      <c r="BH66" s="159">
        <f t="shared" ca="1" si="25"/>
        <v>0</v>
      </c>
      <c r="BI66" s="159">
        <f t="shared" ca="1" si="26"/>
        <v>0</v>
      </c>
      <c r="BJ66" s="159">
        <f t="shared" ca="1" si="27"/>
        <v>0</v>
      </c>
      <c r="BK66" s="86">
        <f t="shared" ca="1" si="28"/>
        <v>0</v>
      </c>
      <c r="BL66" s="159">
        <f t="shared" ca="1" si="29"/>
        <v>2</v>
      </c>
      <c r="BM66" s="159">
        <f t="shared" ca="1" si="30"/>
        <v>2</v>
      </c>
      <c r="BN66" s="159">
        <f t="shared" ca="1" si="31"/>
        <v>2</v>
      </c>
      <c r="BO66" s="159">
        <f t="shared" ca="1" si="32"/>
        <v>1</v>
      </c>
      <c r="BP66" s="86">
        <f t="shared" ca="1" si="33"/>
        <v>7</v>
      </c>
      <c r="BQ66" s="159">
        <f t="shared" ca="1" si="34"/>
        <v>2</v>
      </c>
      <c r="BR66" s="159">
        <f t="shared" ca="1" si="35"/>
        <v>0</v>
      </c>
      <c r="BS66" s="159">
        <f t="shared" ca="1" si="36"/>
        <v>0</v>
      </c>
      <c r="BT66" s="159">
        <f t="shared" ca="1" si="37"/>
        <v>0</v>
      </c>
      <c r="BU66" s="86">
        <f t="shared" ca="1" si="38"/>
        <v>2</v>
      </c>
      <c r="BV66" s="71"/>
      <c r="BW66" s="144">
        <v>0</v>
      </c>
      <c r="BX66" s="144">
        <v>0</v>
      </c>
      <c r="BY66" s="144">
        <v>0</v>
      </c>
      <c r="BZ66" s="144">
        <v>0</v>
      </c>
      <c r="CA66" s="86">
        <f t="shared" si="65"/>
        <v>0</v>
      </c>
      <c r="CB66" s="144">
        <v>6</v>
      </c>
      <c r="CC66" s="159">
        <v>10</v>
      </c>
      <c r="CD66" s="159">
        <v>2</v>
      </c>
      <c r="CE66" s="159">
        <v>0</v>
      </c>
      <c r="CF66" s="86">
        <f t="shared" si="66"/>
        <v>18</v>
      </c>
      <c r="CG66" s="159"/>
      <c r="CH66" s="159"/>
      <c r="CI66" s="159"/>
      <c r="CJ66" s="159"/>
      <c r="CK66" s="86">
        <f t="shared" si="67"/>
        <v>0</v>
      </c>
      <c r="CL66" s="159"/>
      <c r="CM66" s="159"/>
      <c r="CN66" s="159">
        <v>0</v>
      </c>
      <c r="CO66" s="159">
        <v>0</v>
      </c>
      <c r="CP66" s="86">
        <f t="shared" si="68"/>
        <v>0</v>
      </c>
      <c r="CQ66" s="70"/>
      <c r="CR66" s="144">
        <f t="shared" ca="1" si="69"/>
        <v>0</v>
      </c>
      <c r="CS66" s="144">
        <f t="shared" ca="1" si="39"/>
        <v>0</v>
      </c>
      <c r="CT66" s="144">
        <f t="shared" ca="1" si="40"/>
        <v>0</v>
      </c>
      <c r="CU66" s="144">
        <f t="shared" ca="1" si="41"/>
        <v>0</v>
      </c>
      <c r="CV66" s="86">
        <f t="shared" ca="1" si="42"/>
        <v>0</v>
      </c>
      <c r="CW66" s="144">
        <f t="shared" ca="1" si="43"/>
        <v>0</v>
      </c>
      <c r="CX66" s="144">
        <f t="shared" ca="1" si="73"/>
        <v>0</v>
      </c>
      <c r="CY66" s="144">
        <f t="shared" ca="1" si="74"/>
        <v>0</v>
      </c>
      <c r="CZ66" s="144">
        <f t="shared" ca="1" si="75"/>
        <v>0</v>
      </c>
      <c r="DA66" s="88">
        <f t="shared" ca="1" si="76"/>
        <v>0</v>
      </c>
      <c r="DB66" s="144">
        <f t="shared" ca="1" si="77"/>
        <v>-2</v>
      </c>
      <c r="DC66" s="144">
        <f t="shared" ca="1" si="78"/>
        <v>-2</v>
      </c>
      <c r="DD66" s="144">
        <f t="shared" ca="1" si="79"/>
        <v>-2</v>
      </c>
      <c r="DE66" s="144">
        <f t="shared" ca="1" si="80"/>
        <v>-2</v>
      </c>
      <c r="DF66" s="88">
        <f t="shared" ca="1" si="81"/>
        <v>-8</v>
      </c>
      <c r="DG66" s="159">
        <f t="shared" ca="1" si="53"/>
        <v>-2</v>
      </c>
      <c r="DH66" s="159">
        <f t="shared" ca="1" si="54"/>
        <v>0</v>
      </c>
      <c r="DI66" s="159">
        <f t="shared" ca="1" si="55"/>
        <v>0</v>
      </c>
      <c r="DJ66" s="159">
        <f t="shared" ca="1" si="56"/>
        <v>0</v>
      </c>
      <c r="DK66" s="88">
        <f t="shared" ca="1" si="57"/>
        <v>-2</v>
      </c>
      <c r="DL66" s="144"/>
    </row>
    <row r="67" spans="1:116" ht="15" customHeight="1" x14ac:dyDescent="0.2">
      <c r="A67" s="22" t="str">
        <f t="shared" si="58"/>
        <v>186015045P</v>
      </c>
      <c r="B67" s="22" t="str">
        <f t="shared" si="59"/>
        <v>186015045C</v>
      </c>
      <c r="C67" s="164">
        <v>186015045</v>
      </c>
      <c r="D67" s="164" t="s">
        <v>83</v>
      </c>
      <c r="E67" s="65" t="s">
        <v>145</v>
      </c>
      <c r="F67" s="159" t="s">
        <v>164</v>
      </c>
      <c r="G67" s="65" t="s">
        <v>74</v>
      </c>
      <c r="H67" s="164" t="s">
        <v>9</v>
      </c>
      <c r="I67" s="200">
        <v>929.97</v>
      </c>
      <c r="J67" s="65" t="s">
        <v>38</v>
      </c>
      <c r="K67" s="145"/>
      <c r="L67" s="144">
        <v>50</v>
      </c>
      <c r="M67" s="144">
        <v>100</v>
      </c>
      <c r="N67" s="144">
        <v>100</v>
      </c>
      <c r="O67" s="159">
        <v>50</v>
      </c>
      <c r="P67" s="86">
        <f t="shared" si="0"/>
        <v>300</v>
      </c>
      <c r="Q67" s="159">
        <v>90</v>
      </c>
      <c r="R67" s="159">
        <v>85</v>
      </c>
      <c r="S67" s="159">
        <v>75</v>
      </c>
      <c r="T67" s="159">
        <v>54</v>
      </c>
      <c r="U67" s="86">
        <f t="shared" si="60"/>
        <v>304</v>
      </c>
      <c r="V67" s="159">
        <v>71</v>
      </c>
      <c r="W67" s="159">
        <v>85</v>
      </c>
      <c r="X67" s="159">
        <v>95</v>
      </c>
      <c r="Y67" s="159">
        <v>85</v>
      </c>
      <c r="Z67" s="86">
        <f t="shared" si="61"/>
        <v>336</v>
      </c>
      <c r="AA67" s="159">
        <v>0</v>
      </c>
      <c r="AB67" s="159">
        <v>0</v>
      </c>
      <c r="AC67" s="159">
        <v>0</v>
      </c>
      <c r="AD67" s="159">
        <v>0</v>
      </c>
      <c r="AE67" s="86">
        <f t="shared" si="242"/>
        <v>0</v>
      </c>
      <c r="AF67" s="130"/>
      <c r="AG67" s="159">
        <f t="shared" ca="1" si="1"/>
        <v>50</v>
      </c>
      <c r="AH67" s="159">
        <f t="shared" ca="1" si="2"/>
        <v>100</v>
      </c>
      <c r="AI67" s="159">
        <f t="shared" ca="1" si="3"/>
        <v>100</v>
      </c>
      <c r="AJ67" s="159">
        <f t="shared" ca="1" si="4"/>
        <v>50</v>
      </c>
      <c r="AK67" s="86">
        <f t="shared" ca="1" si="5"/>
        <v>300</v>
      </c>
      <c r="AL67" s="159">
        <f t="shared" ca="1" si="6"/>
        <v>90</v>
      </c>
      <c r="AM67" s="159">
        <f t="shared" ca="1" si="7"/>
        <v>85</v>
      </c>
      <c r="AN67" s="159">
        <f t="shared" ca="1" si="8"/>
        <v>75</v>
      </c>
      <c r="AO67" s="159">
        <f t="shared" ca="1" si="9"/>
        <v>54</v>
      </c>
      <c r="AP67" s="127">
        <f t="shared" ca="1" si="10"/>
        <v>304</v>
      </c>
      <c r="AQ67" s="159">
        <f t="shared" ca="1" si="11"/>
        <v>55</v>
      </c>
      <c r="AR67" s="159">
        <f t="shared" ca="1" si="12"/>
        <v>60</v>
      </c>
      <c r="AS67" s="159">
        <f t="shared" ca="1" si="13"/>
        <v>50</v>
      </c>
      <c r="AT67" s="159">
        <f t="shared" ca="1" si="14"/>
        <v>65</v>
      </c>
      <c r="AU67" s="127">
        <f t="shared" ca="1" si="63"/>
        <v>230</v>
      </c>
      <c r="AV67" s="159">
        <f t="shared" ca="1" si="15"/>
        <v>0</v>
      </c>
      <c r="AW67" s="159">
        <f t="shared" ca="1" si="16"/>
        <v>0</v>
      </c>
      <c r="AX67" s="159">
        <f t="shared" ca="1" si="17"/>
        <v>0</v>
      </c>
      <c r="AY67" s="159">
        <f t="shared" ca="1" si="18"/>
        <v>0</v>
      </c>
      <c r="AZ67" s="127">
        <f t="shared" ca="1" si="64"/>
        <v>0</v>
      </c>
      <c r="BA67" s="72"/>
      <c r="BB67" s="159">
        <f t="shared" ca="1" si="71"/>
        <v>0</v>
      </c>
      <c r="BC67" s="159">
        <f t="shared" ca="1" si="20"/>
        <v>0</v>
      </c>
      <c r="BD67" s="159">
        <f t="shared" ca="1" si="21"/>
        <v>0</v>
      </c>
      <c r="BE67" s="159">
        <f t="shared" ca="1" si="22"/>
        <v>0</v>
      </c>
      <c r="BF67" s="86">
        <f t="shared" ca="1" si="23"/>
        <v>0</v>
      </c>
      <c r="BG67" s="159">
        <f t="shared" ca="1" si="24"/>
        <v>0</v>
      </c>
      <c r="BH67" s="159">
        <f t="shared" ca="1" si="25"/>
        <v>0</v>
      </c>
      <c r="BI67" s="159">
        <f t="shared" ca="1" si="26"/>
        <v>0</v>
      </c>
      <c r="BJ67" s="159">
        <f t="shared" ca="1" si="27"/>
        <v>0</v>
      </c>
      <c r="BK67" s="86">
        <f t="shared" ca="1" si="28"/>
        <v>0</v>
      </c>
      <c r="BL67" s="159">
        <f t="shared" ca="1" si="29"/>
        <v>-16</v>
      </c>
      <c r="BM67" s="159">
        <f t="shared" ca="1" si="30"/>
        <v>-25</v>
      </c>
      <c r="BN67" s="159">
        <f t="shared" ca="1" si="31"/>
        <v>-45</v>
      </c>
      <c r="BO67" s="159">
        <f t="shared" ca="1" si="32"/>
        <v>-20</v>
      </c>
      <c r="BP67" s="86">
        <f t="shared" ca="1" si="33"/>
        <v>-106</v>
      </c>
      <c r="BQ67" s="159">
        <f t="shared" ca="1" si="34"/>
        <v>0</v>
      </c>
      <c r="BR67" s="159">
        <f t="shared" ca="1" si="35"/>
        <v>0</v>
      </c>
      <c r="BS67" s="159">
        <f t="shared" ca="1" si="36"/>
        <v>0</v>
      </c>
      <c r="BT67" s="159">
        <f t="shared" ca="1" si="37"/>
        <v>0</v>
      </c>
      <c r="BU67" s="86">
        <f t="shared" ca="1" si="38"/>
        <v>0</v>
      </c>
      <c r="BV67" s="71"/>
      <c r="BW67" s="144">
        <v>50</v>
      </c>
      <c r="BX67" s="144">
        <v>100</v>
      </c>
      <c r="BY67" s="144">
        <v>100</v>
      </c>
      <c r="BZ67" s="159">
        <v>50</v>
      </c>
      <c r="CA67" s="86">
        <f t="shared" si="65"/>
        <v>300</v>
      </c>
      <c r="CB67" s="159">
        <v>90</v>
      </c>
      <c r="CC67" s="159">
        <v>85</v>
      </c>
      <c r="CD67" s="159">
        <v>75</v>
      </c>
      <c r="CE67" s="159">
        <v>54</v>
      </c>
      <c r="CF67" s="86">
        <f t="shared" si="66"/>
        <v>304</v>
      </c>
      <c r="CG67" s="159"/>
      <c r="CH67" s="159"/>
      <c r="CI67" s="159"/>
      <c r="CJ67" s="159"/>
      <c r="CK67" s="86">
        <f t="shared" si="67"/>
        <v>0</v>
      </c>
      <c r="CL67" s="159"/>
      <c r="CM67" s="159"/>
      <c r="CN67" s="159">
        <v>0</v>
      </c>
      <c r="CO67" s="159">
        <v>0</v>
      </c>
      <c r="CP67" s="86">
        <f t="shared" si="68"/>
        <v>0</v>
      </c>
      <c r="CQ67" s="70"/>
      <c r="CR67" s="144">
        <f t="shared" ca="1" si="69"/>
        <v>0</v>
      </c>
      <c r="CS67" s="144">
        <f t="shared" ca="1" si="39"/>
        <v>0</v>
      </c>
      <c r="CT67" s="144">
        <f t="shared" ca="1" si="40"/>
        <v>0</v>
      </c>
      <c r="CU67" s="144">
        <f t="shared" ca="1" si="41"/>
        <v>0</v>
      </c>
      <c r="CV67" s="86">
        <f t="shared" ca="1" si="42"/>
        <v>0</v>
      </c>
      <c r="CW67" s="144">
        <f t="shared" ca="1" si="43"/>
        <v>0</v>
      </c>
      <c r="CX67" s="144">
        <f t="shared" ca="1" si="73"/>
        <v>0</v>
      </c>
      <c r="CY67" s="144">
        <f t="shared" ca="1" si="74"/>
        <v>0</v>
      </c>
      <c r="CZ67" s="144">
        <f t="shared" ca="1" si="75"/>
        <v>0</v>
      </c>
      <c r="DA67" s="88">
        <f t="shared" ca="1" si="76"/>
        <v>0</v>
      </c>
      <c r="DB67" s="144">
        <f t="shared" ca="1" si="77"/>
        <v>-55</v>
      </c>
      <c r="DC67" s="144">
        <f t="shared" ca="1" si="78"/>
        <v>-60</v>
      </c>
      <c r="DD67" s="144">
        <f t="shared" ca="1" si="79"/>
        <v>-50</v>
      </c>
      <c r="DE67" s="144">
        <f t="shared" ca="1" si="80"/>
        <v>-65</v>
      </c>
      <c r="DF67" s="88">
        <f t="shared" ca="1" si="81"/>
        <v>-230</v>
      </c>
      <c r="DG67" s="159">
        <f t="shared" ca="1" si="53"/>
        <v>0</v>
      </c>
      <c r="DH67" s="159">
        <f t="shared" ca="1" si="54"/>
        <v>0</v>
      </c>
      <c r="DI67" s="159">
        <f t="shared" ca="1" si="55"/>
        <v>0</v>
      </c>
      <c r="DJ67" s="159">
        <f t="shared" ca="1" si="56"/>
        <v>0</v>
      </c>
      <c r="DK67" s="88">
        <f t="shared" ca="1" si="57"/>
        <v>0</v>
      </c>
      <c r="DL67" s="144"/>
    </row>
    <row r="68" spans="1:116" ht="15" customHeight="1" x14ac:dyDescent="0.2">
      <c r="A68" s="22" t="str">
        <f t="shared" si="58"/>
        <v>186015049P</v>
      </c>
      <c r="B68" s="22" t="str">
        <f t="shared" si="59"/>
        <v>186015049C</v>
      </c>
      <c r="C68" s="164">
        <v>186015049</v>
      </c>
      <c r="D68" s="164" t="s">
        <v>84</v>
      </c>
      <c r="E68" s="65" t="s">
        <v>145</v>
      </c>
      <c r="F68" s="159" t="s">
        <v>164</v>
      </c>
      <c r="G68" s="65" t="s">
        <v>74</v>
      </c>
      <c r="H68" s="164" t="s">
        <v>9</v>
      </c>
      <c r="I68" s="200">
        <v>1866.67</v>
      </c>
      <c r="J68" s="65" t="s">
        <v>38</v>
      </c>
      <c r="K68" s="145"/>
      <c r="L68" s="144">
        <v>120</v>
      </c>
      <c r="M68" s="144">
        <v>165</v>
      </c>
      <c r="N68" s="144">
        <v>160</v>
      </c>
      <c r="O68" s="159">
        <v>100</v>
      </c>
      <c r="P68" s="86">
        <f t="shared" si="0"/>
        <v>545</v>
      </c>
      <c r="Q68" s="159">
        <v>50</v>
      </c>
      <c r="R68" s="159">
        <v>20</v>
      </c>
      <c r="S68" s="159">
        <v>40</v>
      </c>
      <c r="T68" s="159">
        <v>81</v>
      </c>
      <c r="U68" s="86">
        <f t="shared" si="60"/>
        <v>191</v>
      </c>
      <c r="V68" s="159">
        <v>43</v>
      </c>
      <c r="W68" s="159">
        <v>60</v>
      </c>
      <c r="X68" s="159">
        <v>70</v>
      </c>
      <c r="Y68" s="159">
        <v>65</v>
      </c>
      <c r="Z68" s="86">
        <f t="shared" si="61"/>
        <v>238</v>
      </c>
      <c r="AA68" s="159">
        <v>0</v>
      </c>
      <c r="AB68" s="159">
        <v>0</v>
      </c>
      <c r="AC68" s="159">
        <v>0</v>
      </c>
      <c r="AD68" s="159">
        <v>0</v>
      </c>
      <c r="AE68" s="86">
        <f t="shared" si="242"/>
        <v>0</v>
      </c>
      <c r="AF68" s="130"/>
      <c r="AG68" s="159">
        <f t="shared" ca="1" si="1"/>
        <v>120</v>
      </c>
      <c r="AH68" s="159">
        <f t="shared" ca="1" si="2"/>
        <v>165</v>
      </c>
      <c r="AI68" s="159">
        <f t="shared" ca="1" si="3"/>
        <v>160</v>
      </c>
      <c r="AJ68" s="159">
        <f t="shared" ca="1" si="4"/>
        <v>100</v>
      </c>
      <c r="AK68" s="86">
        <f t="shared" ca="1" si="5"/>
        <v>545</v>
      </c>
      <c r="AL68" s="159">
        <f t="shared" ca="1" si="6"/>
        <v>50</v>
      </c>
      <c r="AM68" s="159">
        <f t="shared" ca="1" si="7"/>
        <v>20</v>
      </c>
      <c r="AN68" s="159">
        <f t="shared" ca="1" si="8"/>
        <v>40</v>
      </c>
      <c r="AO68" s="159">
        <f t="shared" ca="1" si="9"/>
        <v>81</v>
      </c>
      <c r="AP68" s="127">
        <f t="shared" ca="1" si="10"/>
        <v>191</v>
      </c>
      <c r="AQ68" s="159">
        <f t="shared" ca="1" si="11"/>
        <v>70</v>
      </c>
      <c r="AR68" s="159">
        <f t="shared" ca="1" si="12"/>
        <v>90</v>
      </c>
      <c r="AS68" s="159">
        <f t="shared" ca="1" si="13"/>
        <v>95</v>
      </c>
      <c r="AT68" s="159">
        <f t="shared" ca="1" si="14"/>
        <v>110</v>
      </c>
      <c r="AU68" s="127">
        <f t="shared" ca="1" si="63"/>
        <v>365</v>
      </c>
      <c r="AV68" s="159">
        <f t="shared" ca="1" si="15"/>
        <v>90</v>
      </c>
      <c r="AW68" s="159">
        <f t="shared" ca="1" si="16"/>
        <v>98</v>
      </c>
      <c r="AX68" s="159">
        <f t="shared" ca="1" si="17"/>
        <v>0</v>
      </c>
      <c r="AY68" s="159">
        <f t="shared" ca="1" si="18"/>
        <v>0</v>
      </c>
      <c r="AZ68" s="127">
        <f t="shared" ca="1" si="64"/>
        <v>188</v>
      </c>
      <c r="BA68" s="72"/>
      <c r="BB68" s="159">
        <f t="shared" ca="1" si="71"/>
        <v>0</v>
      </c>
      <c r="BC68" s="159">
        <f t="shared" ca="1" si="20"/>
        <v>0</v>
      </c>
      <c r="BD68" s="159">
        <f t="shared" ca="1" si="21"/>
        <v>0</v>
      </c>
      <c r="BE68" s="159">
        <f t="shared" ca="1" si="22"/>
        <v>0</v>
      </c>
      <c r="BF68" s="86">
        <f t="shared" ca="1" si="23"/>
        <v>0</v>
      </c>
      <c r="BG68" s="159">
        <f t="shared" ca="1" si="24"/>
        <v>0</v>
      </c>
      <c r="BH68" s="159">
        <f t="shared" ca="1" si="25"/>
        <v>0</v>
      </c>
      <c r="BI68" s="159">
        <f t="shared" ca="1" si="26"/>
        <v>0</v>
      </c>
      <c r="BJ68" s="159">
        <f t="shared" ca="1" si="27"/>
        <v>0</v>
      </c>
      <c r="BK68" s="86">
        <f t="shared" ca="1" si="28"/>
        <v>0</v>
      </c>
      <c r="BL68" s="159">
        <f t="shared" ca="1" si="29"/>
        <v>27</v>
      </c>
      <c r="BM68" s="159">
        <f t="shared" ca="1" si="30"/>
        <v>30</v>
      </c>
      <c r="BN68" s="159">
        <f t="shared" ca="1" si="31"/>
        <v>25</v>
      </c>
      <c r="BO68" s="159">
        <f t="shared" ca="1" si="32"/>
        <v>45</v>
      </c>
      <c r="BP68" s="86">
        <f t="shared" ca="1" si="33"/>
        <v>127</v>
      </c>
      <c r="BQ68" s="159">
        <f t="shared" ca="1" si="34"/>
        <v>90</v>
      </c>
      <c r="BR68" s="159">
        <f t="shared" ca="1" si="35"/>
        <v>98</v>
      </c>
      <c r="BS68" s="159">
        <f t="shared" ca="1" si="36"/>
        <v>0</v>
      </c>
      <c r="BT68" s="159">
        <f t="shared" ca="1" si="37"/>
        <v>0</v>
      </c>
      <c r="BU68" s="86">
        <f t="shared" ca="1" si="38"/>
        <v>188</v>
      </c>
      <c r="BV68" s="71"/>
      <c r="BW68" s="144">
        <v>120</v>
      </c>
      <c r="BX68" s="144">
        <v>165</v>
      </c>
      <c r="BY68" s="144">
        <v>160</v>
      </c>
      <c r="BZ68" s="159">
        <v>100</v>
      </c>
      <c r="CA68" s="86">
        <f t="shared" si="65"/>
        <v>545</v>
      </c>
      <c r="CB68" s="159">
        <v>50</v>
      </c>
      <c r="CC68" s="159">
        <v>20</v>
      </c>
      <c r="CD68" s="159">
        <v>40</v>
      </c>
      <c r="CE68" s="159">
        <v>81</v>
      </c>
      <c r="CF68" s="86">
        <f t="shared" si="66"/>
        <v>191</v>
      </c>
      <c r="CG68" s="159"/>
      <c r="CH68" s="159"/>
      <c r="CI68" s="159"/>
      <c r="CJ68" s="159"/>
      <c r="CK68" s="86">
        <f t="shared" si="67"/>
        <v>0</v>
      </c>
      <c r="CL68" s="159"/>
      <c r="CM68" s="159"/>
      <c r="CN68" s="159">
        <v>0</v>
      </c>
      <c r="CO68" s="159">
        <v>0</v>
      </c>
      <c r="CP68" s="86">
        <f t="shared" si="68"/>
        <v>0</v>
      </c>
      <c r="CQ68" s="70"/>
      <c r="CR68" s="144">
        <f t="shared" ca="1" si="69"/>
        <v>0</v>
      </c>
      <c r="CS68" s="144">
        <f t="shared" ca="1" si="39"/>
        <v>0</v>
      </c>
      <c r="CT68" s="144">
        <f t="shared" ca="1" si="40"/>
        <v>0</v>
      </c>
      <c r="CU68" s="144">
        <f t="shared" ca="1" si="41"/>
        <v>0</v>
      </c>
      <c r="CV68" s="86">
        <f t="shared" ca="1" si="42"/>
        <v>0</v>
      </c>
      <c r="CW68" s="144">
        <f t="shared" ca="1" si="43"/>
        <v>0</v>
      </c>
      <c r="CX68" s="144">
        <f t="shared" ca="1" si="73"/>
        <v>0</v>
      </c>
      <c r="CY68" s="144">
        <f t="shared" ca="1" si="74"/>
        <v>0</v>
      </c>
      <c r="CZ68" s="144">
        <f t="shared" ca="1" si="75"/>
        <v>0</v>
      </c>
      <c r="DA68" s="88">
        <f t="shared" ca="1" si="76"/>
        <v>0</v>
      </c>
      <c r="DB68" s="144">
        <f t="shared" ca="1" si="77"/>
        <v>-70</v>
      </c>
      <c r="DC68" s="144">
        <f t="shared" ca="1" si="78"/>
        <v>-90</v>
      </c>
      <c r="DD68" s="144">
        <f t="shared" ca="1" si="79"/>
        <v>-95</v>
      </c>
      <c r="DE68" s="144">
        <f t="shared" ca="1" si="80"/>
        <v>-110</v>
      </c>
      <c r="DF68" s="88">
        <f t="shared" ca="1" si="81"/>
        <v>-365</v>
      </c>
      <c r="DG68" s="159">
        <f t="shared" ca="1" si="53"/>
        <v>-90</v>
      </c>
      <c r="DH68" s="159">
        <f t="shared" ca="1" si="54"/>
        <v>-98</v>
      </c>
      <c r="DI68" s="159">
        <f t="shared" ca="1" si="55"/>
        <v>0</v>
      </c>
      <c r="DJ68" s="159">
        <f t="shared" ca="1" si="56"/>
        <v>0</v>
      </c>
      <c r="DK68" s="88">
        <f t="shared" ca="1" si="57"/>
        <v>-188</v>
      </c>
      <c r="DL68" s="144"/>
    </row>
    <row r="69" spans="1:116" ht="15" customHeight="1" x14ac:dyDescent="0.2">
      <c r="A69" s="22" t="str">
        <f t="shared" si="58"/>
        <v>186016002P</v>
      </c>
      <c r="B69" s="22" t="str">
        <f t="shared" si="59"/>
        <v>186016002C</v>
      </c>
      <c r="C69" s="164">
        <v>186016002</v>
      </c>
      <c r="D69" s="164" t="s">
        <v>419</v>
      </c>
      <c r="E69" s="65" t="s">
        <v>12</v>
      </c>
      <c r="F69" s="159" t="s">
        <v>164</v>
      </c>
      <c r="G69" s="65" t="s">
        <v>86</v>
      </c>
      <c r="H69" s="164" t="s">
        <v>22</v>
      </c>
      <c r="I69" s="200">
        <v>10031.11</v>
      </c>
      <c r="J69" s="65" t="s">
        <v>221</v>
      </c>
      <c r="K69" s="145"/>
      <c r="L69" s="144">
        <v>30</v>
      </c>
      <c r="M69" s="144">
        <v>40</v>
      </c>
      <c r="N69" s="144">
        <v>40</v>
      </c>
      <c r="O69" s="159">
        <v>42</v>
      </c>
      <c r="P69" s="86">
        <f t="shared" si="0"/>
        <v>152</v>
      </c>
      <c r="Q69" s="159">
        <v>52</v>
      </c>
      <c r="R69" s="159">
        <v>55</v>
      </c>
      <c r="S69" s="159">
        <v>41</v>
      </c>
      <c r="T69" s="159">
        <v>63</v>
      </c>
      <c r="U69" s="86">
        <f t="shared" si="60"/>
        <v>211</v>
      </c>
      <c r="V69" s="159">
        <v>25</v>
      </c>
      <c r="W69" s="159">
        <v>12</v>
      </c>
      <c r="X69" s="159">
        <v>4</v>
      </c>
      <c r="Y69" s="159">
        <v>3</v>
      </c>
      <c r="Z69" s="86">
        <f t="shared" si="61"/>
        <v>44</v>
      </c>
      <c r="AA69" s="159">
        <v>0</v>
      </c>
      <c r="AB69" s="159">
        <v>0</v>
      </c>
      <c r="AC69" s="159">
        <v>0</v>
      </c>
      <c r="AD69" s="159">
        <v>0</v>
      </c>
      <c r="AE69" s="86">
        <f t="shared" si="242"/>
        <v>0</v>
      </c>
      <c r="AF69" s="130"/>
      <c r="AG69" s="159">
        <f t="shared" ref="AG69:AG132" ca="1" si="244">VLOOKUP($A69,MasterData,27,FALSE)</f>
        <v>30</v>
      </c>
      <c r="AH69" s="159">
        <f t="shared" ref="AH69:AH132" ca="1" si="245">VLOOKUP($A69,MasterData,28,FALSE)</f>
        <v>40</v>
      </c>
      <c r="AI69" s="159">
        <f t="shared" ref="AI69:AI132" ca="1" si="246">VLOOKUP($A69,MasterData,29,FALSE)</f>
        <v>40</v>
      </c>
      <c r="AJ69" s="159">
        <f t="shared" ref="AJ69:AJ132" ca="1" si="247">VLOOKUP($A69,MasterData,30,FALSE)</f>
        <v>42</v>
      </c>
      <c r="AK69" s="86">
        <f t="shared" ca="1" si="5"/>
        <v>152</v>
      </c>
      <c r="AL69" s="159">
        <f t="shared" ref="AL69:AL132" ca="1" si="248">VLOOKUP($A69,MasterData,32,FALSE)</f>
        <v>52</v>
      </c>
      <c r="AM69" s="159">
        <f t="shared" ref="AM69:AM132" ca="1" si="249">VLOOKUP($A69,MasterData,33,FALSE)</f>
        <v>55</v>
      </c>
      <c r="AN69" s="159">
        <f t="shared" ref="AN69:AN132" ca="1" si="250">VLOOKUP($A69,MasterData,34,FALSE)</f>
        <v>41</v>
      </c>
      <c r="AO69" s="159">
        <f t="shared" ref="AO69:AO132" ca="1" si="251">VLOOKUP($A69,MasterData,35,FALSE)</f>
        <v>63</v>
      </c>
      <c r="AP69" s="127">
        <f t="shared" ca="1" si="10"/>
        <v>211</v>
      </c>
      <c r="AQ69" s="159">
        <f t="shared" ref="AQ69:AQ132" ca="1" si="252">VLOOKUP($A69,MasterData,37,FALSE)</f>
        <v>25</v>
      </c>
      <c r="AR69" s="159">
        <f t="shared" ref="AR69:AR132" ca="1" si="253">VLOOKUP($A69,MasterData,38,FALSE)</f>
        <v>15</v>
      </c>
      <c r="AS69" s="159">
        <f t="shared" ref="AS69:AS132" ca="1" si="254">VLOOKUP($A69,MasterData,39,FALSE)</f>
        <v>4</v>
      </c>
      <c r="AT69" s="159">
        <f t="shared" ref="AT69:AT132" ca="1" si="255">VLOOKUP($A69,MasterData,40,FALSE)</f>
        <v>0</v>
      </c>
      <c r="AU69" s="127">
        <f t="shared" ca="1" si="63"/>
        <v>44</v>
      </c>
      <c r="AV69" s="159">
        <f t="shared" ref="AV69:AV132" ca="1" si="256">VLOOKUP($A69,MasterData,42,FALSE)</f>
        <v>0</v>
      </c>
      <c r="AW69" s="159">
        <f t="shared" ref="AW69:AW132" ca="1" si="257">VLOOKUP($A69,MasterData,43,FALSE)</f>
        <v>0</v>
      </c>
      <c r="AX69" s="159">
        <f t="shared" ref="AX69:AX132" ca="1" si="258">VLOOKUP($A69,MasterData,44,FALSE)</f>
        <v>0</v>
      </c>
      <c r="AY69" s="159">
        <f t="shared" ref="AY69:AY132" ca="1" si="259">VLOOKUP($A69,MasterData,45,FALSE)</f>
        <v>0</v>
      </c>
      <c r="AZ69" s="127">
        <f t="shared" ca="1" si="64"/>
        <v>0</v>
      </c>
      <c r="BA69" s="72"/>
      <c r="BB69" s="159">
        <f t="shared" ca="1" si="71"/>
        <v>0</v>
      </c>
      <c r="BC69" s="159">
        <f t="shared" ca="1" si="20"/>
        <v>0</v>
      </c>
      <c r="BD69" s="159">
        <f t="shared" ca="1" si="21"/>
        <v>0</v>
      </c>
      <c r="BE69" s="159">
        <f t="shared" ca="1" si="22"/>
        <v>0</v>
      </c>
      <c r="BF69" s="86">
        <f t="shared" ca="1" si="23"/>
        <v>0</v>
      </c>
      <c r="BG69" s="159">
        <f t="shared" ca="1" si="24"/>
        <v>0</v>
      </c>
      <c r="BH69" s="159">
        <f t="shared" ca="1" si="25"/>
        <v>0</v>
      </c>
      <c r="BI69" s="159">
        <f t="shared" ca="1" si="26"/>
        <v>0</v>
      </c>
      <c r="BJ69" s="159">
        <f t="shared" ca="1" si="27"/>
        <v>0</v>
      </c>
      <c r="BK69" s="86">
        <f t="shared" ca="1" si="28"/>
        <v>0</v>
      </c>
      <c r="BL69" s="159">
        <f t="shared" ca="1" si="29"/>
        <v>0</v>
      </c>
      <c r="BM69" s="159">
        <f t="shared" ca="1" si="30"/>
        <v>3</v>
      </c>
      <c r="BN69" s="159">
        <f t="shared" ca="1" si="31"/>
        <v>0</v>
      </c>
      <c r="BO69" s="159">
        <f t="shared" ca="1" si="32"/>
        <v>-3</v>
      </c>
      <c r="BP69" s="86">
        <f t="shared" ca="1" si="33"/>
        <v>0</v>
      </c>
      <c r="BQ69" s="159">
        <f t="shared" ca="1" si="34"/>
        <v>0</v>
      </c>
      <c r="BR69" s="159">
        <f t="shared" ca="1" si="35"/>
        <v>0</v>
      </c>
      <c r="BS69" s="159">
        <f t="shared" ca="1" si="36"/>
        <v>0</v>
      </c>
      <c r="BT69" s="159">
        <f t="shared" ca="1" si="37"/>
        <v>0</v>
      </c>
      <c r="BU69" s="86">
        <f t="shared" ca="1" si="38"/>
        <v>0</v>
      </c>
      <c r="BV69" s="71"/>
      <c r="BW69" s="144">
        <v>30</v>
      </c>
      <c r="BX69" s="144">
        <v>40</v>
      </c>
      <c r="BY69" s="144">
        <v>40</v>
      </c>
      <c r="BZ69" s="159">
        <v>42</v>
      </c>
      <c r="CA69" s="86">
        <f t="shared" si="65"/>
        <v>152</v>
      </c>
      <c r="CB69" s="159">
        <v>52</v>
      </c>
      <c r="CC69" s="159">
        <v>55</v>
      </c>
      <c r="CD69" s="159">
        <v>41</v>
      </c>
      <c r="CE69" s="159">
        <v>63</v>
      </c>
      <c r="CF69" s="86">
        <f t="shared" si="66"/>
        <v>211</v>
      </c>
      <c r="CG69" s="159"/>
      <c r="CH69" s="159"/>
      <c r="CI69" s="159"/>
      <c r="CJ69" s="159"/>
      <c r="CK69" s="86">
        <f t="shared" si="67"/>
        <v>0</v>
      </c>
      <c r="CL69" s="159"/>
      <c r="CM69" s="159"/>
      <c r="CN69" s="159">
        <v>0</v>
      </c>
      <c r="CO69" s="159">
        <v>0</v>
      </c>
      <c r="CP69" s="86">
        <f t="shared" si="68"/>
        <v>0</v>
      </c>
      <c r="CQ69" s="70"/>
      <c r="CR69" s="144">
        <f t="shared" ca="1" si="69"/>
        <v>0</v>
      </c>
      <c r="CS69" s="144">
        <f t="shared" ca="1" si="39"/>
        <v>0</v>
      </c>
      <c r="CT69" s="144">
        <f t="shared" ca="1" si="40"/>
        <v>0</v>
      </c>
      <c r="CU69" s="144">
        <f t="shared" ca="1" si="41"/>
        <v>0</v>
      </c>
      <c r="CV69" s="86">
        <f t="shared" ca="1" si="42"/>
        <v>0</v>
      </c>
      <c r="CW69" s="144">
        <f t="shared" ca="1" si="43"/>
        <v>0</v>
      </c>
      <c r="CX69" s="144">
        <f t="shared" ca="1" si="73"/>
        <v>0</v>
      </c>
      <c r="CY69" s="144">
        <f t="shared" ca="1" si="74"/>
        <v>0</v>
      </c>
      <c r="CZ69" s="144">
        <f t="shared" ca="1" si="75"/>
        <v>0</v>
      </c>
      <c r="DA69" s="88">
        <f t="shared" ca="1" si="76"/>
        <v>0</v>
      </c>
      <c r="DB69" s="144">
        <f t="shared" ca="1" si="77"/>
        <v>-25</v>
      </c>
      <c r="DC69" s="144">
        <f t="shared" ca="1" si="78"/>
        <v>-15</v>
      </c>
      <c r="DD69" s="144">
        <f t="shared" ca="1" si="79"/>
        <v>-4</v>
      </c>
      <c r="DE69" s="144">
        <f t="shared" ca="1" si="80"/>
        <v>0</v>
      </c>
      <c r="DF69" s="88">
        <f t="shared" ca="1" si="81"/>
        <v>-44</v>
      </c>
      <c r="DG69" s="159">
        <f t="shared" ref="DG69:DG132" ca="1" si="260">CL69-AV69</f>
        <v>0</v>
      </c>
      <c r="DH69" s="159">
        <f t="shared" ref="DH69:DH132" ca="1" si="261">CM69-AW69</f>
        <v>0</v>
      </c>
      <c r="DI69" s="159">
        <f t="shared" ref="DI69:DI132" ca="1" si="262">CN69-AX69</f>
        <v>0</v>
      </c>
      <c r="DJ69" s="159">
        <f t="shared" ref="DJ69:DJ132" ca="1" si="263">CO69-AY69</f>
        <v>0</v>
      </c>
      <c r="DK69" s="88">
        <f t="shared" ref="DK69:DK132" ca="1" si="264">CP69-AZ69</f>
        <v>0</v>
      </c>
      <c r="DL69" s="144"/>
    </row>
    <row r="70" spans="1:116" ht="15" customHeight="1" x14ac:dyDescent="0.2">
      <c r="A70" s="22" t="str">
        <f t="shared" si="58"/>
        <v>186016007P</v>
      </c>
      <c r="B70" s="22" t="str">
        <f t="shared" si="59"/>
        <v>186016007C</v>
      </c>
      <c r="C70" s="164">
        <v>186016007</v>
      </c>
      <c r="D70" s="164" t="s">
        <v>421</v>
      </c>
      <c r="E70" s="65" t="s">
        <v>12</v>
      </c>
      <c r="F70" s="159" t="s">
        <v>164</v>
      </c>
      <c r="G70" s="65" t="s">
        <v>86</v>
      </c>
      <c r="H70" s="164" t="s">
        <v>23</v>
      </c>
      <c r="I70" s="200">
        <v>8820.23</v>
      </c>
      <c r="J70" s="65" t="s">
        <v>221</v>
      </c>
      <c r="K70" s="145"/>
      <c r="L70" s="144">
        <v>25</v>
      </c>
      <c r="M70" s="144">
        <v>32</v>
      </c>
      <c r="N70" s="144">
        <v>25</v>
      </c>
      <c r="O70" s="159">
        <v>50</v>
      </c>
      <c r="P70" s="86">
        <f t="shared" si="0"/>
        <v>132</v>
      </c>
      <c r="Q70" s="159">
        <v>25</v>
      </c>
      <c r="R70" s="159">
        <v>40</v>
      </c>
      <c r="S70" s="159">
        <v>15</v>
      </c>
      <c r="T70" s="159">
        <v>25</v>
      </c>
      <c r="U70" s="86">
        <f t="shared" si="60"/>
        <v>105</v>
      </c>
      <c r="V70" s="159">
        <v>10</v>
      </c>
      <c r="W70" s="159">
        <v>10</v>
      </c>
      <c r="X70" s="159">
        <v>5</v>
      </c>
      <c r="Y70" s="159">
        <v>0</v>
      </c>
      <c r="Z70" s="86">
        <f t="shared" si="61"/>
        <v>25</v>
      </c>
      <c r="AA70" s="159">
        <v>0</v>
      </c>
      <c r="AB70" s="159">
        <v>0</v>
      </c>
      <c r="AC70" s="159">
        <v>0</v>
      </c>
      <c r="AD70" s="159">
        <v>0</v>
      </c>
      <c r="AE70" s="86">
        <f t="shared" si="242"/>
        <v>0</v>
      </c>
      <c r="AF70" s="130"/>
      <c r="AG70" s="159">
        <f t="shared" ca="1" si="244"/>
        <v>25</v>
      </c>
      <c r="AH70" s="159">
        <f t="shared" ca="1" si="245"/>
        <v>32</v>
      </c>
      <c r="AI70" s="159">
        <f t="shared" ca="1" si="246"/>
        <v>25</v>
      </c>
      <c r="AJ70" s="159">
        <f t="shared" ca="1" si="247"/>
        <v>50</v>
      </c>
      <c r="AK70" s="86">
        <f t="shared" ca="1" si="5"/>
        <v>132</v>
      </c>
      <c r="AL70" s="159">
        <f t="shared" ca="1" si="248"/>
        <v>25</v>
      </c>
      <c r="AM70" s="159">
        <f t="shared" ca="1" si="249"/>
        <v>40</v>
      </c>
      <c r="AN70" s="159">
        <f t="shared" ca="1" si="250"/>
        <v>15</v>
      </c>
      <c r="AO70" s="159">
        <f t="shared" ca="1" si="251"/>
        <v>25</v>
      </c>
      <c r="AP70" s="127">
        <f t="shared" ca="1" si="10"/>
        <v>105</v>
      </c>
      <c r="AQ70" s="159">
        <f t="shared" ca="1" si="252"/>
        <v>10</v>
      </c>
      <c r="AR70" s="159">
        <f t="shared" ca="1" si="253"/>
        <v>10</v>
      </c>
      <c r="AS70" s="159">
        <f t="shared" ca="1" si="254"/>
        <v>5</v>
      </c>
      <c r="AT70" s="159">
        <f t="shared" ca="1" si="255"/>
        <v>0</v>
      </c>
      <c r="AU70" s="127">
        <f t="shared" ca="1" si="63"/>
        <v>25</v>
      </c>
      <c r="AV70" s="159">
        <f t="shared" ca="1" si="256"/>
        <v>0</v>
      </c>
      <c r="AW70" s="159">
        <f t="shared" ca="1" si="257"/>
        <v>0</v>
      </c>
      <c r="AX70" s="159">
        <f t="shared" ca="1" si="258"/>
        <v>0</v>
      </c>
      <c r="AY70" s="159">
        <f t="shared" ca="1" si="259"/>
        <v>0</v>
      </c>
      <c r="AZ70" s="127">
        <f t="shared" ca="1" si="64"/>
        <v>0</v>
      </c>
      <c r="BA70" s="72"/>
      <c r="BB70" s="159">
        <f t="shared" ca="1" si="71"/>
        <v>0</v>
      </c>
      <c r="BC70" s="159">
        <f t="shared" ca="1" si="20"/>
        <v>0</v>
      </c>
      <c r="BD70" s="159">
        <f t="shared" ca="1" si="21"/>
        <v>0</v>
      </c>
      <c r="BE70" s="159">
        <f t="shared" ca="1" si="22"/>
        <v>0</v>
      </c>
      <c r="BF70" s="86">
        <f t="shared" ca="1" si="23"/>
        <v>0</v>
      </c>
      <c r="BG70" s="159">
        <f t="shared" ca="1" si="24"/>
        <v>0</v>
      </c>
      <c r="BH70" s="159">
        <f t="shared" ca="1" si="25"/>
        <v>0</v>
      </c>
      <c r="BI70" s="159">
        <f t="shared" ca="1" si="26"/>
        <v>0</v>
      </c>
      <c r="BJ70" s="159">
        <f t="shared" ca="1" si="27"/>
        <v>0</v>
      </c>
      <c r="BK70" s="86">
        <f t="shared" ca="1" si="28"/>
        <v>0</v>
      </c>
      <c r="BL70" s="159">
        <f t="shared" ca="1" si="29"/>
        <v>0</v>
      </c>
      <c r="BM70" s="159">
        <f t="shared" ca="1" si="30"/>
        <v>0</v>
      </c>
      <c r="BN70" s="159">
        <f t="shared" ca="1" si="31"/>
        <v>0</v>
      </c>
      <c r="BO70" s="159">
        <f t="shared" ca="1" si="32"/>
        <v>0</v>
      </c>
      <c r="BP70" s="86">
        <f t="shared" ca="1" si="33"/>
        <v>0</v>
      </c>
      <c r="BQ70" s="159">
        <f t="shared" ca="1" si="34"/>
        <v>0</v>
      </c>
      <c r="BR70" s="159">
        <f t="shared" ca="1" si="35"/>
        <v>0</v>
      </c>
      <c r="BS70" s="159">
        <f t="shared" ca="1" si="36"/>
        <v>0</v>
      </c>
      <c r="BT70" s="159">
        <f t="shared" ca="1" si="37"/>
        <v>0</v>
      </c>
      <c r="BU70" s="86">
        <f t="shared" ca="1" si="38"/>
        <v>0</v>
      </c>
      <c r="BV70" s="71"/>
      <c r="BW70" s="144">
        <v>25</v>
      </c>
      <c r="BX70" s="144">
        <v>32</v>
      </c>
      <c r="BY70" s="144">
        <v>25</v>
      </c>
      <c r="BZ70" s="159">
        <v>50</v>
      </c>
      <c r="CA70" s="86">
        <f t="shared" si="65"/>
        <v>132</v>
      </c>
      <c r="CB70" s="159">
        <v>25</v>
      </c>
      <c r="CC70" s="159">
        <v>40</v>
      </c>
      <c r="CD70" s="159">
        <v>15</v>
      </c>
      <c r="CE70" s="159">
        <v>25</v>
      </c>
      <c r="CF70" s="86">
        <f t="shared" si="66"/>
        <v>105</v>
      </c>
      <c r="CG70" s="159"/>
      <c r="CH70" s="159"/>
      <c r="CI70" s="159"/>
      <c r="CJ70" s="159"/>
      <c r="CK70" s="86">
        <f t="shared" si="67"/>
        <v>0</v>
      </c>
      <c r="CL70" s="159"/>
      <c r="CM70" s="159"/>
      <c r="CN70" s="159">
        <v>0</v>
      </c>
      <c r="CO70" s="159">
        <v>0</v>
      </c>
      <c r="CP70" s="86">
        <f t="shared" si="68"/>
        <v>0</v>
      </c>
      <c r="CQ70" s="70"/>
      <c r="CR70" s="144">
        <f t="shared" ca="1" si="69"/>
        <v>0</v>
      </c>
      <c r="CS70" s="144">
        <f t="shared" ca="1" si="39"/>
        <v>0</v>
      </c>
      <c r="CT70" s="144">
        <f t="shared" ca="1" si="40"/>
        <v>0</v>
      </c>
      <c r="CU70" s="144">
        <f t="shared" ca="1" si="41"/>
        <v>0</v>
      </c>
      <c r="CV70" s="86">
        <f t="shared" ca="1" si="42"/>
        <v>0</v>
      </c>
      <c r="CW70" s="144">
        <f t="shared" ca="1" si="43"/>
        <v>0</v>
      </c>
      <c r="CX70" s="144">
        <f t="shared" ca="1" si="73"/>
        <v>0</v>
      </c>
      <c r="CY70" s="144">
        <f t="shared" ca="1" si="74"/>
        <v>0</v>
      </c>
      <c r="CZ70" s="144">
        <f t="shared" ca="1" si="75"/>
        <v>0</v>
      </c>
      <c r="DA70" s="88">
        <f t="shared" ca="1" si="76"/>
        <v>0</v>
      </c>
      <c r="DB70" s="144">
        <f t="shared" ca="1" si="77"/>
        <v>-10</v>
      </c>
      <c r="DC70" s="144">
        <f t="shared" ca="1" si="78"/>
        <v>-10</v>
      </c>
      <c r="DD70" s="144">
        <f t="shared" ca="1" si="79"/>
        <v>-5</v>
      </c>
      <c r="DE70" s="144">
        <f t="shared" ca="1" si="80"/>
        <v>0</v>
      </c>
      <c r="DF70" s="88">
        <f t="shared" ca="1" si="81"/>
        <v>-25</v>
      </c>
      <c r="DG70" s="159">
        <f t="shared" ca="1" si="260"/>
        <v>0</v>
      </c>
      <c r="DH70" s="159">
        <f t="shared" ca="1" si="261"/>
        <v>0</v>
      </c>
      <c r="DI70" s="159">
        <f t="shared" ca="1" si="262"/>
        <v>0</v>
      </c>
      <c r="DJ70" s="159">
        <f t="shared" ca="1" si="263"/>
        <v>0</v>
      </c>
      <c r="DK70" s="88">
        <f t="shared" ca="1" si="264"/>
        <v>0</v>
      </c>
      <c r="DL70" s="144"/>
    </row>
    <row r="71" spans="1:116" ht="15" hidden="1" customHeight="1" x14ac:dyDescent="0.2">
      <c r="A71" s="22" t="str">
        <f t="shared" si="58"/>
        <v>186016009P</v>
      </c>
      <c r="B71" s="22" t="str">
        <f t="shared" si="59"/>
        <v>186016009C</v>
      </c>
      <c r="C71" s="164">
        <v>186016009</v>
      </c>
      <c r="D71" s="164" t="s">
        <v>209</v>
      </c>
      <c r="E71" s="65" t="s">
        <v>12</v>
      </c>
      <c r="F71" s="159" t="s">
        <v>167</v>
      </c>
      <c r="G71" s="65" t="s">
        <v>58</v>
      </c>
      <c r="H71" s="164" t="s">
        <v>24</v>
      </c>
      <c r="I71" s="200">
        <v>11156.97</v>
      </c>
      <c r="J71" s="65" t="s">
        <v>277</v>
      </c>
      <c r="K71" s="145"/>
      <c r="L71" s="144">
        <v>10</v>
      </c>
      <c r="M71" s="144">
        <v>7</v>
      </c>
      <c r="N71" s="144">
        <v>1</v>
      </c>
      <c r="O71" s="159">
        <v>5</v>
      </c>
      <c r="P71" s="86">
        <f t="shared" si="0"/>
        <v>23</v>
      </c>
      <c r="Q71" s="159">
        <v>5</v>
      </c>
      <c r="R71" s="159">
        <v>8</v>
      </c>
      <c r="S71" s="159">
        <v>4</v>
      </c>
      <c r="T71" s="159">
        <v>3</v>
      </c>
      <c r="U71" s="86">
        <f t="shared" si="60"/>
        <v>20</v>
      </c>
      <c r="V71" s="159">
        <v>2</v>
      </c>
      <c r="W71" s="159">
        <v>2</v>
      </c>
      <c r="X71" s="159">
        <v>2</v>
      </c>
      <c r="Y71" s="159">
        <v>0</v>
      </c>
      <c r="Z71" s="86">
        <f t="shared" si="61"/>
        <v>6</v>
      </c>
      <c r="AA71" s="159">
        <v>0</v>
      </c>
      <c r="AB71" s="159">
        <v>0</v>
      </c>
      <c r="AC71" s="159">
        <v>0</v>
      </c>
      <c r="AD71" s="159">
        <v>0</v>
      </c>
      <c r="AE71" s="86">
        <f t="shared" si="242"/>
        <v>0</v>
      </c>
      <c r="AF71" s="130"/>
      <c r="AG71" s="159">
        <f t="shared" ca="1" si="244"/>
        <v>10</v>
      </c>
      <c r="AH71" s="159">
        <f t="shared" ca="1" si="245"/>
        <v>7</v>
      </c>
      <c r="AI71" s="159">
        <f t="shared" ca="1" si="246"/>
        <v>5</v>
      </c>
      <c r="AJ71" s="159">
        <f t="shared" ca="1" si="247"/>
        <v>5</v>
      </c>
      <c r="AK71" s="86">
        <f t="shared" ca="1" si="5"/>
        <v>27</v>
      </c>
      <c r="AL71" s="159">
        <f t="shared" ca="1" si="248"/>
        <v>5</v>
      </c>
      <c r="AM71" s="159">
        <f t="shared" ca="1" si="249"/>
        <v>8</v>
      </c>
      <c r="AN71" s="159">
        <f t="shared" ca="1" si="250"/>
        <v>4</v>
      </c>
      <c r="AO71" s="159">
        <f t="shared" ca="1" si="251"/>
        <v>3</v>
      </c>
      <c r="AP71" s="127">
        <f t="shared" ca="1" si="10"/>
        <v>20</v>
      </c>
      <c r="AQ71" s="159">
        <f t="shared" ca="1" si="252"/>
        <v>2</v>
      </c>
      <c r="AR71" s="159">
        <f t="shared" ca="1" si="253"/>
        <v>2</v>
      </c>
      <c r="AS71" s="159">
        <f t="shared" ca="1" si="254"/>
        <v>2</v>
      </c>
      <c r="AT71" s="159">
        <f t="shared" ca="1" si="255"/>
        <v>0</v>
      </c>
      <c r="AU71" s="127">
        <f t="shared" ca="1" si="63"/>
        <v>6</v>
      </c>
      <c r="AV71" s="159">
        <f t="shared" ca="1" si="256"/>
        <v>0</v>
      </c>
      <c r="AW71" s="159">
        <f t="shared" ca="1" si="257"/>
        <v>0</v>
      </c>
      <c r="AX71" s="159">
        <f t="shared" ca="1" si="258"/>
        <v>0</v>
      </c>
      <c r="AY71" s="159">
        <f t="shared" ca="1" si="259"/>
        <v>0</v>
      </c>
      <c r="AZ71" s="127">
        <f t="shared" ca="1" si="64"/>
        <v>0</v>
      </c>
      <c r="BA71" s="72"/>
      <c r="BB71" s="159">
        <f t="shared" ca="1" si="71"/>
        <v>0</v>
      </c>
      <c r="BC71" s="159">
        <f t="shared" ca="1" si="20"/>
        <v>0</v>
      </c>
      <c r="BD71" s="159">
        <f t="shared" ca="1" si="21"/>
        <v>4</v>
      </c>
      <c r="BE71" s="159">
        <f t="shared" ca="1" si="22"/>
        <v>0</v>
      </c>
      <c r="BF71" s="86">
        <f t="shared" ca="1" si="23"/>
        <v>4</v>
      </c>
      <c r="BG71" s="159">
        <f t="shared" ca="1" si="24"/>
        <v>0</v>
      </c>
      <c r="BH71" s="159">
        <f t="shared" ca="1" si="25"/>
        <v>0</v>
      </c>
      <c r="BI71" s="159">
        <f t="shared" ca="1" si="26"/>
        <v>0</v>
      </c>
      <c r="BJ71" s="159">
        <f t="shared" ca="1" si="27"/>
        <v>0</v>
      </c>
      <c r="BK71" s="86">
        <f t="shared" ca="1" si="28"/>
        <v>0</v>
      </c>
      <c r="BL71" s="159">
        <f t="shared" ca="1" si="29"/>
        <v>0</v>
      </c>
      <c r="BM71" s="159">
        <f t="shared" ca="1" si="30"/>
        <v>0</v>
      </c>
      <c r="BN71" s="159">
        <f t="shared" ca="1" si="31"/>
        <v>0</v>
      </c>
      <c r="BO71" s="159">
        <f t="shared" ca="1" si="32"/>
        <v>0</v>
      </c>
      <c r="BP71" s="86">
        <f t="shared" ca="1" si="33"/>
        <v>0</v>
      </c>
      <c r="BQ71" s="159">
        <f t="shared" ca="1" si="34"/>
        <v>0</v>
      </c>
      <c r="BR71" s="159">
        <f t="shared" ca="1" si="35"/>
        <v>0</v>
      </c>
      <c r="BS71" s="159">
        <f t="shared" ca="1" si="36"/>
        <v>0</v>
      </c>
      <c r="BT71" s="159">
        <f t="shared" ca="1" si="37"/>
        <v>0</v>
      </c>
      <c r="BU71" s="86">
        <f t="shared" ca="1" si="38"/>
        <v>0</v>
      </c>
      <c r="BV71" s="71"/>
      <c r="BW71" s="144">
        <v>10</v>
      </c>
      <c r="BX71" s="144">
        <v>7</v>
      </c>
      <c r="BY71" s="144">
        <v>1</v>
      </c>
      <c r="BZ71" s="159">
        <v>5</v>
      </c>
      <c r="CA71" s="86">
        <f t="shared" si="65"/>
        <v>23</v>
      </c>
      <c r="CB71" s="159">
        <v>5</v>
      </c>
      <c r="CC71" s="159">
        <v>8</v>
      </c>
      <c r="CD71" s="159">
        <v>4</v>
      </c>
      <c r="CE71" s="159">
        <v>3</v>
      </c>
      <c r="CF71" s="86">
        <f t="shared" si="66"/>
        <v>20</v>
      </c>
      <c r="CG71" s="159"/>
      <c r="CH71" s="159"/>
      <c r="CI71" s="159"/>
      <c r="CJ71" s="159"/>
      <c r="CK71" s="86">
        <f t="shared" si="67"/>
        <v>0</v>
      </c>
      <c r="CL71" s="159"/>
      <c r="CM71" s="159"/>
      <c r="CN71" s="159">
        <v>0</v>
      </c>
      <c r="CO71" s="159">
        <v>0</v>
      </c>
      <c r="CP71" s="86">
        <f t="shared" si="68"/>
        <v>0</v>
      </c>
      <c r="CQ71" s="70"/>
      <c r="CR71" s="144">
        <f t="shared" ca="1" si="69"/>
        <v>0</v>
      </c>
      <c r="CS71" s="144">
        <f t="shared" ca="1" si="39"/>
        <v>0</v>
      </c>
      <c r="CT71" s="144">
        <f t="shared" ca="1" si="40"/>
        <v>-4</v>
      </c>
      <c r="CU71" s="144">
        <f t="shared" ca="1" si="41"/>
        <v>0</v>
      </c>
      <c r="CV71" s="86">
        <f t="shared" ca="1" si="42"/>
        <v>-4</v>
      </c>
      <c r="CW71" s="144">
        <f t="shared" ca="1" si="43"/>
        <v>0</v>
      </c>
      <c r="CX71" s="144">
        <f t="shared" ca="1" si="73"/>
        <v>0</v>
      </c>
      <c r="CY71" s="144">
        <f t="shared" ca="1" si="74"/>
        <v>0</v>
      </c>
      <c r="CZ71" s="144">
        <f t="shared" ca="1" si="75"/>
        <v>0</v>
      </c>
      <c r="DA71" s="88">
        <f t="shared" ca="1" si="76"/>
        <v>0</v>
      </c>
      <c r="DB71" s="144">
        <f t="shared" ca="1" si="77"/>
        <v>-2</v>
      </c>
      <c r="DC71" s="144">
        <f t="shared" ca="1" si="78"/>
        <v>-2</v>
      </c>
      <c r="DD71" s="144">
        <f t="shared" ca="1" si="79"/>
        <v>-2</v>
      </c>
      <c r="DE71" s="144">
        <f t="shared" ca="1" si="80"/>
        <v>0</v>
      </c>
      <c r="DF71" s="88">
        <f t="shared" ca="1" si="81"/>
        <v>-6</v>
      </c>
      <c r="DG71" s="159">
        <f t="shared" ca="1" si="260"/>
        <v>0</v>
      </c>
      <c r="DH71" s="159">
        <f t="shared" ca="1" si="261"/>
        <v>0</v>
      </c>
      <c r="DI71" s="159">
        <f t="shared" ca="1" si="262"/>
        <v>0</v>
      </c>
      <c r="DJ71" s="159">
        <f t="shared" ca="1" si="263"/>
        <v>0</v>
      </c>
      <c r="DK71" s="88">
        <f t="shared" ca="1" si="264"/>
        <v>0</v>
      </c>
      <c r="DL71" s="159"/>
    </row>
    <row r="72" spans="1:116" ht="15" customHeight="1" x14ac:dyDescent="0.2">
      <c r="A72" s="22" t="str">
        <f t="shared" si="58"/>
        <v>186016021P</v>
      </c>
      <c r="B72" s="22" t="str">
        <f t="shared" si="59"/>
        <v>186016021C</v>
      </c>
      <c r="C72" s="164">
        <v>186016021</v>
      </c>
      <c r="D72" s="164" t="s">
        <v>424</v>
      </c>
      <c r="E72" s="65" t="s">
        <v>12</v>
      </c>
      <c r="F72" s="159" t="s">
        <v>164</v>
      </c>
      <c r="G72" s="65" t="s">
        <v>86</v>
      </c>
      <c r="H72" s="164" t="s">
        <v>22</v>
      </c>
      <c r="I72" s="200">
        <v>8853.2099999999991</v>
      </c>
      <c r="J72" s="65" t="s">
        <v>221</v>
      </c>
      <c r="K72" s="145"/>
      <c r="L72" s="144">
        <v>10</v>
      </c>
      <c r="M72" s="144">
        <v>10</v>
      </c>
      <c r="N72" s="144">
        <v>17</v>
      </c>
      <c r="O72" s="159">
        <v>25</v>
      </c>
      <c r="P72" s="86">
        <f t="shared" si="0"/>
        <v>62</v>
      </c>
      <c r="Q72" s="159">
        <v>23</v>
      </c>
      <c r="R72" s="159">
        <v>30</v>
      </c>
      <c r="S72" s="159">
        <v>18</v>
      </c>
      <c r="T72" s="159">
        <v>26</v>
      </c>
      <c r="U72" s="86">
        <f t="shared" si="60"/>
        <v>97</v>
      </c>
      <c r="V72" s="159">
        <v>5</v>
      </c>
      <c r="W72" s="159">
        <v>5</v>
      </c>
      <c r="X72" s="159">
        <v>3</v>
      </c>
      <c r="Y72" s="159">
        <v>0</v>
      </c>
      <c r="Z72" s="86">
        <f t="shared" si="61"/>
        <v>13</v>
      </c>
      <c r="AA72" s="159">
        <v>0</v>
      </c>
      <c r="AB72" s="159">
        <v>0</v>
      </c>
      <c r="AC72" s="159">
        <v>0</v>
      </c>
      <c r="AD72" s="159">
        <v>0</v>
      </c>
      <c r="AE72" s="86">
        <f t="shared" si="242"/>
        <v>0</v>
      </c>
      <c r="AF72" s="130"/>
      <c r="AG72" s="159">
        <f t="shared" ca="1" si="244"/>
        <v>10</v>
      </c>
      <c r="AH72" s="159">
        <f t="shared" ca="1" si="245"/>
        <v>10</v>
      </c>
      <c r="AI72" s="159">
        <f t="shared" ca="1" si="246"/>
        <v>17</v>
      </c>
      <c r="AJ72" s="159">
        <f t="shared" ca="1" si="247"/>
        <v>25</v>
      </c>
      <c r="AK72" s="86">
        <f t="shared" ca="1" si="5"/>
        <v>62</v>
      </c>
      <c r="AL72" s="159">
        <f t="shared" ca="1" si="248"/>
        <v>23</v>
      </c>
      <c r="AM72" s="159">
        <f t="shared" ca="1" si="249"/>
        <v>30</v>
      </c>
      <c r="AN72" s="159">
        <f t="shared" ca="1" si="250"/>
        <v>18</v>
      </c>
      <c r="AO72" s="159">
        <f t="shared" ca="1" si="251"/>
        <v>26</v>
      </c>
      <c r="AP72" s="127">
        <f t="shared" ca="1" si="10"/>
        <v>97</v>
      </c>
      <c r="AQ72" s="159">
        <f t="shared" ca="1" si="252"/>
        <v>8</v>
      </c>
      <c r="AR72" s="159">
        <f t="shared" ca="1" si="253"/>
        <v>7</v>
      </c>
      <c r="AS72" s="159">
        <f t="shared" ca="1" si="254"/>
        <v>5</v>
      </c>
      <c r="AT72" s="159">
        <f t="shared" ca="1" si="255"/>
        <v>0</v>
      </c>
      <c r="AU72" s="127">
        <f t="shared" ca="1" si="63"/>
        <v>20</v>
      </c>
      <c r="AV72" s="159">
        <f t="shared" ca="1" si="256"/>
        <v>0</v>
      </c>
      <c r="AW72" s="159">
        <f t="shared" ca="1" si="257"/>
        <v>0</v>
      </c>
      <c r="AX72" s="159">
        <f t="shared" ca="1" si="258"/>
        <v>0</v>
      </c>
      <c r="AY72" s="159">
        <f t="shared" ca="1" si="259"/>
        <v>0</v>
      </c>
      <c r="AZ72" s="127">
        <f t="shared" ca="1" si="64"/>
        <v>0</v>
      </c>
      <c r="BA72" s="72"/>
      <c r="BB72" s="159">
        <f t="shared" ca="1" si="71"/>
        <v>0</v>
      </c>
      <c r="BC72" s="159">
        <f t="shared" ca="1" si="20"/>
        <v>0</v>
      </c>
      <c r="BD72" s="159">
        <f t="shared" ca="1" si="21"/>
        <v>0</v>
      </c>
      <c r="BE72" s="159">
        <f t="shared" ca="1" si="22"/>
        <v>0</v>
      </c>
      <c r="BF72" s="86">
        <f t="shared" ca="1" si="23"/>
        <v>0</v>
      </c>
      <c r="BG72" s="159">
        <f t="shared" ca="1" si="24"/>
        <v>0</v>
      </c>
      <c r="BH72" s="159">
        <f t="shared" ca="1" si="25"/>
        <v>0</v>
      </c>
      <c r="BI72" s="159">
        <f t="shared" ca="1" si="26"/>
        <v>0</v>
      </c>
      <c r="BJ72" s="159">
        <f t="shared" ca="1" si="27"/>
        <v>0</v>
      </c>
      <c r="BK72" s="86">
        <f t="shared" ca="1" si="28"/>
        <v>0</v>
      </c>
      <c r="BL72" s="159">
        <f t="shared" ca="1" si="29"/>
        <v>3</v>
      </c>
      <c r="BM72" s="159">
        <f t="shared" ca="1" si="30"/>
        <v>2</v>
      </c>
      <c r="BN72" s="159">
        <f t="shared" ca="1" si="31"/>
        <v>2</v>
      </c>
      <c r="BO72" s="159">
        <f t="shared" ca="1" si="32"/>
        <v>0</v>
      </c>
      <c r="BP72" s="86">
        <f t="shared" ca="1" si="33"/>
        <v>7</v>
      </c>
      <c r="BQ72" s="159">
        <f t="shared" ca="1" si="34"/>
        <v>0</v>
      </c>
      <c r="BR72" s="159">
        <f t="shared" ca="1" si="35"/>
        <v>0</v>
      </c>
      <c r="BS72" s="159">
        <f t="shared" ca="1" si="36"/>
        <v>0</v>
      </c>
      <c r="BT72" s="159">
        <f t="shared" ca="1" si="37"/>
        <v>0</v>
      </c>
      <c r="BU72" s="86">
        <f t="shared" ca="1" si="38"/>
        <v>0</v>
      </c>
      <c r="BV72" s="71"/>
      <c r="BW72" s="144">
        <v>10</v>
      </c>
      <c r="BX72" s="144">
        <v>10</v>
      </c>
      <c r="BY72" s="144">
        <v>17</v>
      </c>
      <c r="BZ72" s="159">
        <v>25</v>
      </c>
      <c r="CA72" s="86">
        <f t="shared" si="65"/>
        <v>62</v>
      </c>
      <c r="CB72" s="159">
        <v>23</v>
      </c>
      <c r="CC72" s="159">
        <v>30</v>
      </c>
      <c r="CD72" s="159">
        <v>18</v>
      </c>
      <c r="CE72" s="159">
        <v>26</v>
      </c>
      <c r="CF72" s="86">
        <f t="shared" si="66"/>
        <v>97</v>
      </c>
      <c r="CG72" s="159"/>
      <c r="CH72" s="159"/>
      <c r="CI72" s="159"/>
      <c r="CJ72" s="159"/>
      <c r="CK72" s="86">
        <f t="shared" si="67"/>
        <v>0</v>
      </c>
      <c r="CL72" s="159"/>
      <c r="CM72" s="159"/>
      <c r="CN72" s="159">
        <v>0</v>
      </c>
      <c r="CO72" s="159">
        <v>0</v>
      </c>
      <c r="CP72" s="86">
        <f t="shared" si="68"/>
        <v>0</v>
      </c>
      <c r="CQ72" s="70"/>
      <c r="CR72" s="144">
        <f t="shared" ca="1" si="69"/>
        <v>0</v>
      </c>
      <c r="CS72" s="144">
        <f t="shared" ca="1" si="39"/>
        <v>0</v>
      </c>
      <c r="CT72" s="144">
        <f t="shared" ca="1" si="40"/>
        <v>0</v>
      </c>
      <c r="CU72" s="144">
        <f t="shared" ca="1" si="41"/>
        <v>0</v>
      </c>
      <c r="CV72" s="86">
        <f t="shared" ca="1" si="42"/>
        <v>0</v>
      </c>
      <c r="CW72" s="144">
        <f t="shared" ca="1" si="43"/>
        <v>0</v>
      </c>
      <c r="CX72" s="144">
        <f t="shared" ca="1" si="73"/>
        <v>0</v>
      </c>
      <c r="CY72" s="144">
        <f t="shared" ca="1" si="74"/>
        <v>0</v>
      </c>
      <c r="CZ72" s="144">
        <f t="shared" ca="1" si="75"/>
        <v>0</v>
      </c>
      <c r="DA72" s="88">
        <f t="shared" ca="1" si="76"/>
        <v>0</v>
      </c>
      <c r="DB72" s="144">
        <f t="shared" ca="1" si="77"/>
        <v>-8</v>
      </c>
      <c r="DC72" s="144">
        <f t="shared" ca="1" si="78"/>
        <v>-7</v>
      </c>
      <c r="DD72" s="144">
        <f t="shared" ca="1" si="79"/>
        <v>-5</v>
      </c>
      <c r="DE72" s="144">
        <f t="shared" ca="1" si="80"/>
        <v>0</v>
      </c>
      <c r="DF72" s="88">
        <f t="shared" ca="1" si="81"/>
        <v>-20</v>
      </c>
      <c r="DG72" s="159">
        <f t="shared" ca="1" si="260"/>
        <v>0</v>
      </c>
      <c r="DH72" s="159">
        <f t="shared" ca="1" si="261"/>
        <v>0</v>
      </c>
      <c r="DI72" s="159">
        <f t="shared" ca="1" si="262"/>
        <v>0</v>
      </c>
      <c r="DJ72" s="159">
        <f t="shared" ca="1" si="263"/>
        <v>0</v>
      </c>
      <c r="DK72" s="88">
        <f t="shared" ca="1" si="264"/>
        <v>0</v>
      </c>
      <c r="DL72" s="144"/>
    </row>
    <row r="73" spans="1:116" ht="15" customHeight="1" x14ac:dyDescent="0.2">
      <c r="A73" s="22" t="str">
        <f t="shared" si="58"/>
        <v>186025450P</v>
      </c>
      <c r="B73" s="22" t="str">
        <f t="shared" si="59"/>
        <v>186025450C</v>
      </c>
      <c r="C73" s="152">
        <v>186025450</v>
      </c>
      <c r="D73" s="164" t="s">
        <v>426</v>
      </c>
      <c r="E73" s="65" t="s">
        <v>12</v>
      </c>
      <c r="F73" s="159" t="s">
        <v>164</v>
      </c>
      <c r="G73" s="65" t="s">
        <v>143</v>
      </c>
      <c r="H73" s="164" t="s">
        <v>22</v>
      </c>
      <c r="I73" s="200">
        <v>11274.66</v>
      </c>
      <c r="J73" s="65" t="s">
        <v>35</v>
      </c>
      <c r="K73" s="146"/>
      <c r="L73" s="144">
        <v>21</v>
      </c>
      <c r="M73" s="144">
        <v>25</v>
      </c>
      <c r="N73" s="144">
        <v>39</v>
      </c>
      <c r="O73" s="159">
        <v>15</v>
      </c>
      <c r="P73" s="86">
        <f t="shared" ref="P73:P139" si="265">SUM(L73:O73)</f>
        <v>100</v>
      </c>
      <c r="Q73" s="137">
        <v>35</v>
      </c>
      <c r="R73" s="159">
        <v>30</v>
      </c>
      <c r="S73" s="159">
        <v>30</v>
      </c>
      <c r="T73" s="159">
        <v>30</v>
      </c>
      <c r="U73" s="86">
        <f t="shared" si="60"/>
        <v>125</v>
      </c>
      <c r="V73" s="159">
        <v>30</v>
      </c>
      <c r="W73" s="159">
        <v>30</v>
      </c>
      <c r="X73" s="159">
        <v>28</v>
      </c>
      <c r="Y73" s="159">
        <v>28</v>
      </c>
      <c r="Z73" s="86">
        <f t="shared" si="61"/>
        <v>116</v>
      </c>
      <c r="AA73" s="159">
        <v>30</v>
      </c>
      <c r="AB73" s="159">
        <v>0</v>
      </c>
      <c r="AC73" s="159">
        <v>0</v>
      </c>
      <c r="AD73" s="159">
        <v>0</v>
      </c>
      <c r="AE73" s="86">
        <f t="shared" si="242"/>
        <v>30</v>
      </c>
      <c r="AF73" s="130"/>
      <c r="AG73" s="159">
        <f t="shared" ca="1" si="244"/>
        <v>21</v>
      </c>
      <c r="AH73" s="159">
        <f t="shared" ca="1" si="245"/>
        <v>25</v>
      </c>
      <c r="AI73" s="159">
        <f t="shared" ca="1" si="246"/>
        <v>39</v>
      </c>
      <c r="AJ73" s="159">
        <f t="shared" ca="1" si="247"/>
        <v>15</v>
      </c>
      <c r="AK73" s="86">
        <f t="shared" ref="AK73:AK139" ca="1" si="266">SUM(AG73:AJ73)</f>
        <v>100</v>
      </c>
      <c r="AL73" s="159">
        <f t="shared" ca="1" si="248"/>
        <v>35</v>
      </c>
      <c r="AM73" s="159">
        <f t="shared" ca="1" si="249"/>
        <v>30</v>
      </c>
      <c r="AN73" s="159">
        <f t="shared" ca="1" si="250"/>
        <v>30</v>
      </c>
      <c r="AO73" s="159">
        <f t="shared" ca="1" si="251"/>
        <v>30</v>
      </c>
      <c r="AP73" s="127">
        <f t="shared" ref="AP73:AP139" ca="1" si="267">SUM(AL73:AO73)</f>
        <v>125</v>
      </c>
      <c r="AQ73" s="159">
        <f t="shared" ca="1" si="252"/>
        <v>22</v>
      </c>
      <c r="AR73" s="159">
        <f t="shared" ca="1" si="253"/>
        <v>20</v>
      </c>
      <c r="AS73" s="159">
        <f t="shared" ca="1" si="254"/>
        <v>20</v>
      </c>
      <c r="AT73" s="159">
        <f t="shared" ca="1" si="255"/>
        <v>28</v>
      </c>
      <c r="AU73" s="127">
        <f t="shared" ca="1" si="63"/>
        <v>90</v>
      </c>
      <c r="AV73" s="159">
        <f t="shared" ca="1" si="256"/>
        <v>25</v>
      </c>
      <c r="AW73" s="159">
        <f t="shared" ca="1" si="257"/>
        <v>25</v>
      </c>
      <c r="AX73" s="159">
        <f t="shared" ca="1" si="258"/>
        <v>0</v>
      </c>
      <c r="AY73" s="159">
        <f t="shared" ca="1" si="259"/>
        <v>0</v>
      </c>
      <c r="AZ73" s="127">
        <f t="shared" ca="1" si="64"/>
        <v>50</v>
      </c>
      <c r="BA73" s="72"/>
      <c r="BB73" s="159">
        <f t="shared" ca="1" si="71"/>
        <v>0</v>
      </c>
      <c r="BC73" s="159">
        <f t="shared" ref="BC73:BC138" ca="1" si="268">AH73-M73</f>
        <v>0</v>
      </c>
      <c r="BD73" s="159">
        <f t="shared" ref="BD73:BD138" ca="1" si="269">AI73-N73</f>
        <v>0</v>
      </c>
      <c r="BE73" s="159">
        <f t="shared" ref="BE73:BE138" ca="1" si="270">AJ73-O73</f>
        <v>0</v>
      </c>
      <c r="BF73" s="86">
        <f t="shared" ref="BF73:BF138" ca="1" si="271">AK73-P73</f>
        <v>0</v>
      </c>
      <c r="BG73" s="159">
        <f t="shared" ref="BG73:BG138" ca="1" si="272">AL73-Q73</f>
        <v>0</v>
      </c>
      <c r="BH73" s="159">
        <f t="shared" ref="BH73:BH138" ca="1" si="273">AM73-R73</f>
        <v>0</v>
      </c>
      <c r="BI73" s="159">
        <f t="shared" ref="BI73:BI138" ca="1" si="274">AN73-S73</f>
        <v>0</v>
      </c>
      <c r="BJ73" s="159">
        <f t="shared" ref="BJ73:BJ138" ca="1" si="275">AO73-T73</f>
        <v>0</v>
      </c>
      <c r="BK73" s="86">
        <f t="shared" ref="BK73:BK138" ca="1" si="276">AP73-U73</f>
        <v>0</v>
      </c>
      <c r="BL73" s="159">
        <f t="shared" ref="BL73:BL138" ca="1" si="277">AQ73-V73</f>
        <v>-8</v>
      </c>
      <c r="BM73" s="159">
        <f t="shared" ref="BM73:BM138" ca="1" si="278">AR73-W73</f>
        <v>-10</v>
      </c>
      <c r="BN73" s="159">
        <f t="shared" ref="BN73:BN138" ca="1" si="279">AS73-X73</f>
        <v>-8</v>
      </c>
      <c r="BO73" s="159">
        <f t="shared" ref="BO73:BO138" ca="1" si="280">AT73-Y73</f>
        <v>0</v>
      </c>
      <c r="BP73" s="86">
        <f t="shared" ref="BP73:BP138" ca="1" si="281">AU73-Z73</f>
        <v>-26</v>
      </c>
      <c r="BQ73" s="159">
        <f t="shared" ref="BQ73:BQ138" ca="1" si="282">AV73-AA73</f>
        <v>-5</v>
      </c>
      <c r="BR73" s="159">
        <f t="shared" ref="BR73:BR138" ca="1" si="283">AW73-AB73</f>
        <v>25</v>
      </c>
      <c r="BS73" s="159">
        <f t="shared" ref="BS73:BS138" ca="1" si="284">AX73-AC73</f>
        <v>0</v>
      </c>
      <c r="BT73" s="159">
        <f t="shared" ref="BT73:BT138" ca="1" si="285">AY73-AD73</f>
        <v>0</v>
      </c>
      <c r="BU73" s="86">
        <f t="shared" ref="BU73:BU138" ca="1" si="286">AZ73-AE73</f>
        <v>20</v>
      </c>
      <c r="BV73" s="71"/>
      <c r="BW73" s="144">
        <v>21</v>
      </c>
      <c r="BX73" s="144">
        <v>25</v>
      </c>
      <c r="BY73" s="144">
        <v>39</v>
      </c>
      <c r="BZ73" s="159">
        <v>15</v>
      </c>
      <c r="CA73" s="86">
        <f t="shared" si="65"/>
        <v>100</v>
      </c>
      <c r="CB73" s="137">
        <v>35</v>
      </c>
      <c r="CC73" s="159">
        <v>30</v>
      </c>
      <c r="CD73" s="159">
        <v>30</v>
      </c>
      <c r="CE73" s="159">
        <v>30</v>
      </c>
      <c r="CF73" s="86">
        <f t="shared" si="66"/>
        <v>125</v>
      </c>
      <c r="CG73" s="159"/>
      <c r="CH73" s="159"/>
      <c r="CI73" s="159"/>
      <c r="CJ73" s="159"/>
      <c r="CK73" s="86">
        <f t="shared" si="67"/>
        <v>0</v>
      </c>
      <c r="CL73" s="159"/>
      <c r="CM73" s="159"/>
      <c r="CN73" s="159">
        <v>0</v>
      </c>
      <c r="CO73" s="159">
        <v>0</v>
      </c>
      <c r="CP73" s="86">
        <f t="shared" si="68"/>
        <v>0</v>
      </c>
      <c r="CQ73" s="70"/>
      <c r="CR73" s="144">
        <f t="shared" ca="1" si="69"/>
        <v>0</v>
      </c>
      <c r="CS73" s="144">
        <f t="shared" ref="CS73:CS138" ca="1" si="287">BX73-AH73</f>
        <v>0</v>
      </c>
      <c r="CT73" s="144">
        <f t="shared" ref="CT73:CT138" ca="1" si="288">BY73-AI73</f>
        <v>0</v>
      </c>
      <c r="CU73" s="144">
        <f t="shared" ref="CU73:CU138" ca="1" si="289">BZ73-AJ73</f>
        <v>0</v>
      </c>
      <c r="CV73" s="86">
        <f t="shared" ref="CV73:CV138" ca="1" si="290">CA73-AK73</f>
        <v>0</v>
      </c>
      <c r="CW73" s="144">
        <f t="shared" ref="CW73:CW138" ca="1" si="291">CB73-AL73</f>
        <v>0</v>
      </c>
      <c r="CX73" s="144">
        <f t="shared" ref="CX73:CX105" ca="1" si="292">CC73-AM73</f>
        <v>0</v>
      </c>
      <c r="CY73" s="144">
        <f t="shared" ref="CY73:CY105" ca="1" si="293">CD73-AN73</f>
        <v>0</v>
      </c>
      <c r="CZ73" s="144">
        <f t="shared" ref="CZ73:CZ105" ca="1" si="294">CE73-AO73</f>
        <v>0</v>
      </c>
      <c r="DA73" s="88">
        <f t="shared" ref="DA73:DA105" ca="1" si="295">CF73-AP73</f>
        <v>0</v>
      </c>
      <c r="DB73" s="144">
        <f t="shared" ref="DB73:DB105" ca="1" si="296">CG73-AQ73</f>
        <v>-22</v>
      </c>
      <c r="DC73" s="144">
        <f t="shared" ref="DC73:DC105" ca="1" si="297">CH73-AR73</f>
        <v>-20</v>
      </c>
      <c r="DD73" s="144">
        <f t="shared" ref="DD73:DD105" ca="1" si="298">CI73-AS73</f>
        <v>-20</v>
      </c>
      <c r="DE73" s="144">
        <f t="shared" ref="DE73:DE105" ca="1" si="299">CJ73-AT73</f>
        <v>-28</v>
      </c>
      <c r="DF73" s="88">
        <f t="shared" ref="DF73:DF105" ca="1" si="300">CK73-AU73</f>
        <v>-90</v>
      </c>
      <c r="DG73" s="159">
        <f t="shared" ca="1" si="260"/>
        <v>-25</v>
      </c>
      <c r="DH73" s="159">
        <f t="shared" ca="1" si="261"/>
        <v>-25</v>
      </c>
      <c r="DI73" s="159">
        <f t="shared" ca="1" si="262"/>
        <v>0</v>
      </c>
      <c r="DJ73" s="159">
        <f t="shared" ca="1" si="263"/>
        <v>0</v>
      </c>
      <c r="DK73" s="88">
        <f t="shared" ca="1" si="264"/>
        <v>-50</v>
      </c>
      <c r="DL73" s="144"/>
    </row>
    <row r="74" spans="1:116" ht="15" hidden="1" customHeight="1" x14ac:dyDescent="0.2">
      <c r="A74" s="22" t="str">
        <f t="shared" si="58"/>
        <v>186031000P</v>
      </c>
      <c r="B74" s="22" t="str">
        <f t="shared" si="59"/>
        <v>186031000C</v>
      </c>
      <c r="C74" s="164">
        <v>186031000</v>
      </c>
      <c r="D74" s="22" t="s">
        <v>427</v>
      </c>
      <c r="E74" s="65" t="s">
        <v>170</v>
      </c>
      <c r="F74" s="159" t="s">
        <v>167</v>
      </c>
      <c r="G74" s="154" t="s">
        <v>172</v>
      </c>
      <c r="H74" s="164" t="s">
        <v>320</v>
      </c>
      <c r="I74" s="200">
        <v>25702.83</v>
      </c>
      <c r="J74" s="68" t="s">
        <v>306</v>
      </c>
      <c r="K74" s="145"/>
      <c r="L74" s="144">
        <v>26</v>
      </c>
      <c r="M74" s="144">
        <v>0</v>
      </c>
      <c r="N74" s="144">
        <v>0</v>
      </c>
      <c r="O74" s="159">
        <v>0</v>
      </c>
      <c r="P74" s="86">
        <f t="shared" si="265"/>
        <v>26</v>
      </c>
      <c r="Q74" s="159">
        <v>0</v>
      </c>
      <c r="R74" s="159">
        <v>0</v>
      </c>
      <c r="S74" s="159">
        <v>0</v>
      </c>
      <c r="T74" s="159">
        <v>0</v>
      </c>
      <c r="U74" s="86">
        <f t="shared" ref="U74:U140" si="301">SUM(Q74:T74)</f>
        <v>0</v>
      </c>
      <c r="V74" s="159">
        <v>0</v>
      </c>
      <c r="W74" s="159">
        <v>0</v>
      </c>
      <c r="X74" s="159">
        <v>0</v>
      </c>
      <c r="Y74" s="159">
        <v>0</v>
      </c>
      <c r="Z74" s="86">
        <f t="shared" ref="Z74:Z140" si="302">SUM(V74:Y74)</f>
        <v>0</v>
      </c>
      <c r="AA74" s="159">
        <v>0</v>
      </c>
      <c r="AB74" s="159">
        <v>0</v>
      </c>
      <c r="AC74" s="159">
        <v>0</v>
      </c>
      <c r="AD74" s="159">
        <v>0</v>
      </c>
      <c r="AE74" s="86">
        <f t="shared" ref="AE74:AE85" si="303">SUM(AA74:AD74)</f>
        <v>0</v>
      </c>
      <c r="AF74" s="130"/>
      <c r="AG74" s="159">
        <f t="shared" ca="1" si="244"/>
        <v>26</v>
      </c>
      <c r="AH74" s="159">
        <f t="shared" ca="1" si="245"/>
        <v>0</v>
      </c>
      <c r="AI74" s="159">
        <f t="shared" ca="1" si="246"/>
        <v>0</v>
      </c>
      <c r="AJ74" s="159">
        <f t="shared" ca="1" si="247"/>
        <v>0</v>
      </c>
      <c r="AK74" s="86">
        <f t="shared" ca="1" si="266"/>
        <v>26</v>
      </c>
      <c r="AL74" s="159">
        <f t="shared" ca="1" si="248"/>
        <v>0</v>
      </c>
      <c r="AM74" s="159">
        <f t="shared" ca="1" si="249"/>
        <v>0</v>
      </c>
      <c r="AN74" s="159">
        <f t="shared" ca="1" si="250"/>
        <v>0</v>
      </c>
      <c r="AO74" s="159">
        <f t="shared" ca="1" si="251"/>
        <v>0</v>
      </c>
      <c r="AP74" s="127">
        <f t="shared" ca="1" si="267"/>
        <v>0</v>
      </c>
      <c r="AQ74" s="159">
        <f t="shared" ca="1" si="252"/>
        <v>0</v>
      </c>
      <c r="AR74" s="159">
        <f t="shared" ca="1" si="253"/>
        <v>0</v>
      </c>
      <c r="AS74" s="159">
        <f t="shared" ca="1" si="254"/>
        <v>0</v>
      </c>
      <c r="AT74" s="159">
        <f t="shared" ca="1" si="255"/>
        <v>0</v>
      </c>
      <c r="AU74" s="127">
        <f t="shared" ca="1" si="63"/>
        <v>0</v>
      </c>
      <c r="AV74" s="159">
        <f t="shared" ca="1" si="256"/>
        <v>0</v>
      </c>
      <c r="AW74" s="159">
        <f t="shared" ca="1" si="257"/>
        <v>0</v>
      </c>
      <c r="AX74" s="159">
        <f t="shared" ca="1" si="258"/>
        <v>0</v>
      </c>
      <c r="AY74" s="159">
        <f t="shared" ca="1" si="259"/>
        <v>0</v>
      </c>
      <c r="AZ74" s="127">
        <f t="shared" ca="1" si="64"/>
        <v>0</v>
      </c>
      <c r="BA74" s="72"/>
      <c r="BB74" s="159">
        <f t="shared" ca="1" si="71"/>
        <v>0</v>
      </c>
      <c r="BC74" s="159">
        <f t="shared" ca="1" si="268"/>
        <v>0</v>
      </c>
      <c r="BD74" s="159">
        <f t="shared" ca="1" si="269"/>
        <v>0</v>
      </c>
      <c r="BE74" s="159">
        <f t="shared" ca="1" si="270"/>
        <v>0</v>
      </c>
      <c r="BF74" s="86">
        <f t="shared" ca="1" si="271"/>
        <v>0</v>
      </c>
      <c r="BG74" s="159">
        <f t="shared" ca="1" si="272"/>
        <v>0</v>
      </c>
      <c r="BH74" s="159">
        <f t="shared" ca="1" si="273"/>
        <v>0</v>
      </c>
      <c r="BI74" s="159">
        <f t="shared" ca="1" si="274"/>
        <v>0</v>
      </c>
      <c r="BJ74" s="159">
        <f t="shared" ca="1" si="275"/>
        <v>0</v>
      </c>
      <c r="BK74" s="86">
        <f t="shared" ca="1" si="276"/>
        <v>0</v>
      </c>
      <c r="BL74" s="159">
        <f t="shared" ca="1" si="277"/>
        <v>0</v>
      </c>
      <c r="BM74" s="159">
        <f t="shared" ca="1" si="278"/>
        <v>0</v>
      </c>
      <c r="BN74" s="159">
        <f t="shared" ca="1" si="279"/>
        <v>0</v>
      </c>
      <c r="BO74" s="159">
        <f t="shared" ca="1" si="280"/>
        <v>0</v>
      </c>
      <c r="BP74" s="86">
        <f t="shared" ca="1" si="281"/>
        <v>0</v>
      </c>
      <c r="BQ74" s="159">
        <f t="shared" ca="1" si="282"/>
        <v>0</v>
      </c>
      <c r="BR74" s="159">
        <f t="shared" ca="1" si="283"/>
        <v>0</v>
      </c>
      <c r="BS74" s="159">
        <f t="shared" ca="1" si="284"/>
        <v>0</v>
      </c>
      <c r="BT74" s="159">
        <f t="shared" ca="1" si="285"/>
        <v>0</v>
      </c>
      <c r="BU74" s="86">
        <f t="shared" ca="1" si="286"/>
        <v>0</v>
      </c>
      <c r="BV74" s="71"/>
      <c r="BW74" s="144">
        <v>26</v>
      </c>
      <c r="BX74" s="144">
        <v>0</v>
      </c>
      <c r="BY74" s="144">
        <v>0</v>
      </c>
      <c r="BZ74" s="159">
        <v>0</v>
      </c>
      <c r="CA74" s="86">
        <f t="shared" ref="CA74:CA140" si="304">SUM(BW74:BZ74)</f>
        <v>26</v>
      </c>
      <c r="CB74" s="159">
        <v>0</v>
      </c>
      <c r="CC74" s="159">
        <v>0</v>
      </c>
      <c r="CD74" s="159">
        <v>0</v>
      </c>
      <c r="CE74" s="159">
        <v>0</v>
      </c>
      <c r="CF74" s="86">
        <f t="shared" ref="CF74:CF140" si="305">SUM(CB74:CE74)</f>
        <v>0</v>
      </c>
      <c r="CG74" s="159"/>
      <c r="CH74" s="159"/>
      <c r="CI74" s="159"/>
      <c r="CJ74" s="159"/>
      <c r="CK74" s="86">
        <f t="shared" ref="CK74:CK140" si="306">SUM(CG74:CJ74)</f>
        <v>0</v>
      </c>
      <c r="CL74" s="159"/>
      <c r="CM74" s="159"/>
      <c r="CN74" s="159">
        <v>0</v>
      </c>
      <c r="CO74" s="159">
        <v>0</v>
      </c>
      <c r="CP74" s="86">
        <f t="shared" ref="CP74:CP140" si="307">SUM(CL74:CO74)</f>
        <v>0</v>
      </c>
      <c r="CQ74" s="70"/>
      <c r="CR74" s="144">
        <f t="shared" ref="CR74:CR139" ca="1" si="308">BW74-AG74</f>
        <v>0</v>
      </c>
      <c r="CS74" s="144">
        <f t="shared" ca="1" si="287"/>
        <v>0</v>
      </c>
      <c r="CT74" s="144">
        <f t="shared" ca="1" si="288"/>
        <v>0</v>
      </c>
      <c r="CU74" s="144">
        <f t="shared" ca="1" si="289"/>
        <v>0</v>
      </c>
      <c r="CV74" s="86">
        <f t="shared" ca="1" si="290"/>
        <v>0</v>
      </c>
      <c r="CW74" s="144">
        <f t="shared" ca="1" si="291"/>
        <v>0</v>
      </c>
      <c r="CX74" s="144">
        <f t="shared" ca="1" si="292"/>
        <v>0</v>
      </c>
      <c r="CY74" s="144">
        <f t="shared" ca="1" si="293"/>
        <v>0</v>
      </c>
      <c r="CZ74" s="144">
        <f t="shared" ca="1" si="294"/>
        <v>0</v>
      </c>
      <c r="DA74" s="88">
        <f t="shared" ca="1" si="295"/>
        <v>0</v>
      </c>
      <c r="DB74" s="144">
        <f t="shared" ca="1" si="296"/>
        <v>0</v>
      </c>
      <c r="DC74" s="144">
        <f t="shared" ca="1" si="297"/>
        <v>0</v>
      </c>
      <c r="DD74" s="144">
        <f t="shared" ca="1" si="298"/>
        <v>0</v>
      </c>
      <c r="DE74" s="144">
        <f t="shared" ca="1" si="299"/>
        <v>0</v>
      </c>
      <c r="DF74" s="88">
        <f t="shared" ca="1" si="300"/>
        <v>0</v>
      </c>
      <c r="DG74" s="159">
        <f t="shared" ca="1" si="260"/>
        <v>0</v>
      </c>
      <c r="DH74" s="159">
        <f t="shared" ca="1" si="261"/>
        <v>0</v>
      </c>
      <c r="DI74" s="159">
        <f t="shared" ca="1" si="262"/>
        <v>0</v>
      </c>
      <c r="DJ74" s="159">
        <f t="shared" ca="1" si="263"/>
        <v>0</v>
      </c>
      <c r="DK74" s="88">
        <f t="shared" ca="1" si="264"/>
        <v>0</v>
      </c>
      <c r="DL74" s="156"/>
    </row>
    <row r="75" spans="1:116" ht="15" customHeight="1" x14ac:dyDescent="0.2">
      <c r="A75" s="22" t="str">
        <f t="shared" si="58"/>
        <v>186241400P</v>
      </c>
      <c r="B75" s="22" t="str">
        <f t="shared" si="59"/>
        <v>186241400C</v>
      </c>
      <c r="C75" s="164">
        <v>186241400</v>
      </c>
      <c r="D75" s="164" t="s">
        <v>430</v>
      </c>
      <c r="E75" s="65" t="s">
        <v>12</v>
      </c>
      <c r="F75" s="159" t="s">
        <v>164</v>
      </c>
      <c r="G75" s="65" t="s">
        <v>146</v>
      </c>
      <c r="H75" s="164" t="s">
        <v>10</v>
      </c>
      <c r="I75" s="200">
        <v>2965.88</v>
      </c>
      <c r="J75" s="65" t="s">
        <v>303</v>
      </c>
      <c r="K75" s="145"/>
      <c r="L75" s="144">
        <v>238</v>
      </c>
      <c r="M75" s="144">
        <v>240</v>
      </c>
      <c r="N75" s="144">
        <v>226</v>
      </c>
      <c r="O75" s="159">
        <v>205</v>
      </c>
      <c r="P75" s="86">
        <f t="shared" si="265"/>
        <v>909</v>
      </c>
      <c r="Q75" s="159">
        <v>148</v>
      </c>
      <c r="R75" s="159">
        <v>120</v>
      </c>
      <c r="S75" s="159">
        <v>90</v>
      </c>
      <c r="T75" s="159">
        <v>77</v>
      </c>
      <c r="U75" s="86">
        <f t="shared" si="301"/>
        <v>435</v>
      </c>
      <c r="V75" s="159">
        <v>75</v>
      </c>
      <c r="W75" s="159">
        <v>80</v>
      </c>
      <c r="X75" s="159">
        <v>75</v>
      </c>
      <c r="Y75" s="159">
        <v>80</v>
      </c>
      <c r="Z75" s="86">
        <f t="shared" si="302"/>
        <v>310</v>
      </c>
      <c r="AA75" s="159">
        <v>80</v>
      </c>
      <c r="AB75" s="159">
        <v>0</v>
      </c>
      <c r="AC75" s="159">
        <v>0</v>
      </c>
      <c r="AD75" s="159">
        <v>0</v>
      </c>
      <c r="AE75" s="86">
        <f t="shared" si="303"/>
        <v>80</v>
      </c>
      <c r="AF75" s="130"/>
      <c r="AG75" s="159">
        <f t="shared" ca="1" si="244"/>
        <v>238</v>
      </c>
      <c r="AH75" s="159">
        <f t="shared" ca="1" si="245"/>
        <v>240</v>
      </c>
      <c r="AI75" s="159">
        <f t="shared" ca="1" si="246"/>
        <v>226</v>
      </c>
      <c r="AJ75" s="159">
        <f t="shared" ca="1" si="247"/>
        <v>205</v>
      </c>
      <c r="AK75" s="86">
        <f t="shared" ca="1" si="266"/>
        <v>909</v>
      </c>
      <c r="AL75" s="159">
        <f t="shared" ca="1" si="248"/>
        <v>148</v>
      </c>
      <c r="AM75" s="159">
        <f t="shared" ca="1" si="249"/>
        <v>120</v>
      </c>
      <c r="AN75" s="159">
        <f t="shared" ca="1" si="250"/>
        <v>90</v>
      </c>
      <c r="AO75" s="159">
        <f t="shared" ca="1" si="251"/>
        <v>77</v>
      </c>
      <c r="AP75" s="127">
        <f t="shared" ca="1" si="267"/>
        <v>435</v>
      </c>
      <c r="AQ75" s="159">
        <f t="shared" ca="1" si="252"/>
        <v>75</v>
      </c>
      <c r="AR75" s="159">
        <f t="shared" ca="1" si="253"/>
        <v>70</v>
      </c>
      <c r="AS75" s="159">
        <f t="shared" ca="1" si="254"/>
        <v>70</v>
      </c>
      <c r="AT75" s="159">
        <f t="shared" ca="1" si="255"/>
        <v>80</v>
      </c>
      <c r="AU75" s="127">
        <f t="shared" ca="1" si="63"/>
        <v>295</v>
      </c>
      <c r="AV75" s="159">
        <f t="shared" ca="1" si="256"/>
        <v>80</v>
      </c>
      <c r="AW75" s="159">
        <f t="shared" ca="1" si="257"/>
        <v>90</v>
      </c>
      <c r="AX75" s="159">
        <f t="shared" ca="1" si="258"/>
        <v>0</v>
      </c>
      <c r="AY75" s="159">
        <f t="shared" ca="1" si="259"/>
        <v>0</v>
      </c>
      <c r="AZ75" s="127">
        <f t="shared" ca="1" si="64"/>
        <v>170</v>
      </c>
      <c r="BA75" s="72"/>
      <c r="BB75" s="159">
        <f t="shared" ca="1" si="71"/>
        <v>0</v>
      </c>
      <c r="BC75" s="159">
        <f t="shared" ca="1" si="268"/>
        <v>0</v>
      </c>
      <c r="BD75" s="159">
        <f t="shared" ca="1" si="269"/>
        <v>0</v>
      </c>
      <c r="BE75" s="159">
        <f t="shared" ca="1" si="270"/>
        <v>0</v>
      </c>
      <c r="BF75" s="86">
        <f t="shared" ca="1" si="271"/>
        <v>0</v>
      </c>
      <c r="BG75" s="159">
        <f t="shared" ca="1" si="272"/>
        <v>0</v>
      </c>
      <c r="BH75" s="159">
        <f t="shared" ca="1" si="273"/>
        <v>0</v>
      </c>
      <c r="BI75" s="159">
        <f t="shared" ca="1" si="274"/>
        <v>0</v>
      </c>
      <c r="BJ75" s="159">
        <f t="shared" ca="1" si="275"/>
        <v>0</v>
      </c>
      <c r="BK75" s="86">
        <f t="shared" ca="1" si="276"/>
        <v>0</v>
      </c>
      <c r="BL75" s="159">
        <f t="shared" ca="1" si="277"/>
        <v>0</v>
      </c>
      <c r="BM75" s="159">
        <f t="shared" ca="1" si="278"/>
        <v>-10</v>
      </c>
      <c r="BN75" s="159">
        <f t="shared" ca="1" si="279"/>
        <v>-5</v>
      </c>
      <c r="BO75" s="159">
        <f t="shared" ca="1" si="280"/>
        <v>0</v>
      </c>
      <c r="BP75" s="86">
        <f t="shared" ca="1" si="281"/>
        <v>-15</v>
      </c>
      <c r="BQ75" s="159">
        <f t="shared" ca="1" si="282"/>
        <v>0</v>
      </c>
      <c r="BR75" s="159">
        <f t="shared" ca="1" si="283"/>
        <v>90</v>
      </c>
      <c r="BS75" s="159">
        <f t="shared" ca="1" si="284"/>
        <v>0</v>
      </c>
      <c r="BT75" s="159">
        <f t="shared" ca="1" si="285"/>
        <v>0</v>
      </c>
      <c r="BU75" s="86">
        <f t="shared" ca="1" si="286"/>
        <v>90</v>
      </c>
      <c r="BV75" s="71"/>
      <c r="BW75" s="144">
        <v>238</v>
      </c>
      <c r="BX75" s="144">
        <v>240</v>
      </c>
      <c r="BY75" s="144">
        <v>226</v>
      </c>
      <c r="BZ75" s="159">
        <v>205</v>
      </c>
      <c r="CA75" s="86">
        <f t="shared" si="304"/>
        <v>909</v>
      </c>
      <c r="CB75" s="159">
        <v>148</v>
      </c>
      <c r="CC75" s="159">
        <v>120</v>
      </c>
      <c r="CD75" s="159">
        <v>90</v>
      </c>
      <c r="CE75" s="159">
        <v>77</v>
      </c>
      <c r="CF75" s="86">
        <f t="shared" si="305"/>
        <v>435</v>
      </c>
      <c r="CG75" s="159"/>
      <c r="CH75" s="159"/>
      <c r="CI75" s="159"/>
      <c r="CJ75" s="159"/>
      <c r="CK75" s="86">
        <f t="shared" si="306"/>
        <v>0</v>
      </c>
      <c r="CL75" s="159"/>
      <c r="CM75" s="159"/>
      <c r="CN75" s="159">
        <v>0</v>
      </c>
      <c r="CO75" s="159">
        <v>0</v>
      </c>
      <c r="CP75" s="86">
        <f t="shared" si="307"/>
        <v>0</v>
      </c>
      <c r="CQ75" s="70"/>
      <c r="CR75" s="144">
        <f t="shared" ca="1" si="308"/>
        <v>0</v>
      </c>
      <c r="CS75" s="144">
        <f t="shared" ca="1" si="287"/>
        <v>0</v>
      </c>
      <c r="CT75" s="144">
        <f t="shared" ca="1" si="288"/>
        <v>0</v>
      </c>
      <c r="CU75" s="144">
        <f t="shared" ca="1" si="289"/>
        <v>0</v>
      </c>
      <c r="CV75" s="86">
        <f t="shared" ca="1" si="290"/>
        <v>0</v>
      </c>
      <c r="CW75" s="144">
        <f t="shared" ca="1" si="291"/>
        <v>0</v>
      </c>
      <c r="CX75" s="144">
        <f t="shared" ca="1" si="292"/>
        <v>0</v>
      </c>
      <c r="CY75" s="144">
        <f t="shared" ca="1" si="293"/>
        <v>0</v>
      </c>
      <c r="CZ75" s="144">
        <f t="shared" ca="1" si="294"/>
        <v>0</v>
      </c>
      <c r="DA75" s="88">
        <f t="shared" ca="1" si="295"/>
        <v>0</v>
      </c>
      <c r="DB75" s="144">
        <f t="shared" ca="1" si="296"/>
        <v>-75</v>
      </c>
      <c r="DC75" s="144">
        <f t="shared" ca="1" si="297"/>
        <v>-70</v>
      </c>
      <c r="DD75" s="144">
        <f t="shared" ca="1" si="298"/>
        <v>-70</v>
      </c>
      <c r="DE75" s="144">
        <f t="shared" ca="1" si="299"/>
        <v>-80</v>
      </c>
      <c r="DF75" s="88">
        <f t="shared" ca="1" si="300"/>
        <v>-295</v>
      </c>
      <c r="DG75" s="159">
        <f t="shared" ca="1" si="260"/>
        <v>-80</v>
      </c>
      <c r="DH75" s="159">
        <f t="shared" ca="1" si="261"/>
        <v>-90</v>
      </c>
      <c r="DI75" s="159">
        <f t="shared" ca="1" si="262"/>
        <v>0</v>
      </c>
      <c r="DJ75" s="159">
        <f t="shared" ca="1" si="263"/>
        <v>0</v>
      </c>
      <c r="DK75" s="88">
        <f t="shared" ca="1" si="264"/>
        <v>-170</v>
      </c>
      <c r="DL75" s="144"/>
    </row>
    <row r="76" spans="1:116" ht="15" customHeight="1" x14ac:dyDescent="0.2">
      <c r="A76" s="22" t="str">
        <f t="shared" si="58"/>
        <v>186255500P</v>
      </c>
      <c r="B76" s="22" t="str">
        <f t="shared" si="59"/>
        <v>186255500C</v>
      </c>
      <c r="C76" s="164">
        <v>186255500</v>
      </c>
      <c r="D76" s="164" t="s">
        <v>435</v>
      </c>
      <c r="E76" s="65" t="s">
        <v>12</v>
      </c>
      <c r="F76" s="159" t="s">
        <v>164</v>
      </c>
      <c r="G76" s="65" t="s">
        <v>143</v>
      </c>
      <c r="H76" s="164" t="s">
        <v>22</v>
      </c>
      <c r="I76" s="200">
        <v>9237.61</v>
      </c>
      <c r="J76" s="65" t="s">
        <v>35</v>
      </c>
      <c r="K76" s="145"/>
      <c r="L76" s="144">
        <v>2</v>
      </c>
      <c r="M76" s="144">
        <v>2</v>
      </c>
      <c r="N76" s="144">
        <v>2</v>
      </c>
      <c r="O76" s="159">
        <v>2</v>
      </c>
      <c r="P76" s="86">
        <f t="shared" si="265"/>
        <v>8</v>
      </c>
      <c r="Q76" s="159">
        <v>3</v>
      </c>
      <c r="R76" s="159">
        <v>3</v>
      </c>
      <c r="S76" s="159">
        <v>3</v>
      </c>
      <c r="T76" s="159">
        <v>2</v>
      </c>
      <c r="U76" s="86">
        <f t="shared" si="301"/>
        <v>11</v>
      </c>
      <c r="V76" s="159">
        <v>2</v>
      </c>
      <c r="W76" s="159">
        <v>2</v>
      </c>
      <c r="X76" s="159">
        <v>2</v>
      </c>
      <c r="Y76" s="159">
        <v>2</v>
      </c>
      <c r="Z76" s="86">
        <f t="shared" si="302"/>
        <v>8</v>
      </c>
      <c r="AA76" s="159">
        <v>2</v>
      </c>
      <c r="AB76" s="159">
        <v>0</v>
      </c>
      <c r="AC76" s="159">
        <v>0</v>
      </c>
      <c r="AD76" s="159">
        <v>0</v>
      </c>
      <c r="AE76" s="86">
        <f t="shared" si="303"/>
        <v>2</v>
      </c>
      <c r="AF76" s="130"/>
      <c r="AG76" s="159">
        <f t="shared" ca="1" si="244"/>
        <v>2</v>
      </c>
      <c r="AH76" s="159">
        <f t="shared" ca="1" si="245"/>
        <v>2</v>
      </c>
      <c r="AI76" s="159">
        <f t="shared" ca="1" si="246"/>
        <v>2</v>
      </c>
      <c r="AJ76" s="159">
        <f t="shared" ca="1" si="247"/>
        <v>2</v>
      </c>
      <c r="AK76" s="86">
        <f t="shared" ca="1" si="266"/>
        <v>8</v>
      </c>
      <c r="AL76" s="159">
        <f t="shared" ca="1" si="248"/>
        <v>3</v>
      </c>
      <c r="AM76" s="159">
        <f t="shared" ca="1" si="249"/>
        <v>3</v>
      </c>
      <c r="AN76" s="159">
        <f t="shared" ca="1" si="250"/>
        <v>3</v>
      </c>
      <c r="AO76" s="159">
        <f t="shared" ca="1" si="251"/>
        <v>2</v>
      </c>
      <c r="AP76" s="127">
        <f t="shared" ca="1" si="267"/>
        <v>11</v>
      </c>
      <c r="AQ76" s="159">
        <f t="shared" ca="1" si="252"/>
        <v>2</v>
      </c>
      <c r="AR76" s="159">
        <f t="shared" ca="1" si="253"/>
        <v>2</v>
      </c>
      <c r="AS76" s="159">
        <f t="shared" ca="1" si="254"/>
        <v>2</v>
      </c>
      <c r="AT76" s="159">
        <f t="shared" ca="1" si="255"/>
        <v>2</v>
      </c>
      <c r="AU76" s="127">
        <f t="shared" ca="1" si="63"/>
        <v>8</v>
      </c>
      <c r="AV76" s="159">
        <f t="shared" ca="1" si="256"/>
        <v>2</v>
      </c>
      <c r="AW76" s="159">
        <f t="shared" ca="1" si="257"/>
        <v>2</v>
      </c>
      <c r="AX76" s="159">
        <f t="shared" ca="1" si="258"/>
        <v>0</v>
      </c>
      <c r="AY76" s="159">
        <f t="shared" ca="1" si="259"/>
        <v>0</v>
      </c>
      <c r="AZ76" s="127">
        <f t="shared" ca="1" si="64"/>
        <v>4</v>
      </c>
      <c r="BA76" s="72"/>
      <c r="BB76" s="159">
        <f t="shared" ca="1" si="71"/>
        <v>0</v>
      </c>
      <c r="BC76" s="159">
        <f t="shared" ca="1" si="268"/>
        <v>0</v>
      </c>
      <c r="BD76" s="159">
        <f t="shared" ca="1" si="269"/>
        <v>0</v>
      </c>
      <c r="BE76" s="159">
        <f t="shared" ca="1" si="270"/>
        <v>0</v>
      </c>
      <c r="BF76" s="86">
        <f t="shared" ca="1" si="271"/>
        <v>0</v>
      </c>
      <c r="BG76" s="159">
        <f t="shared" ca="1" si="272"/>
        <v>0</v>
      </c>
      <c r="BH76" s="159">
        <f t="shared" ca="1" si="273"/>
        <v>0</v>
      </c>
      <c r="BI76" s="159">
        <f t="shared" ca="1" si="274"/>
        <v>0</v>
      </c>
      <c r="BJ76" s="159">
        <f t="shared" ca="1" si="275"/>
        <v>0</v>
      </c>
      <c r="BK76" s="86">
        <f t="shared" ca="1" si="276"/>
        <v>0</v>
      </c>
      <c r="BL76" s="159">
        <f t="shared" ca="1" si="277"/>
        <v>0</v>
      </c>
      <c r="BM76" s="159">
        <f t="shared" ca="1" si="278"/>
        <v>0</v>
      </c>
      <c r="BN76" s="159">
        <f t="shared" ca="1" si="279"/>
        <v>0</v>
      </c>
      <c r="BO76" s="159">
        <f t="shared" ca="1" si="280"/>
        <v>0</v>
      </c>
      <c r="BP76" s="86">
        <f t="shared" ca="1" si="281"/>
        <v>0</v>
      </c>
      <c r="BQ76" s="159">
        <f t="shared" ca="1" si="282"/>
        <v>0</v>
      </c>
      <c r="BR76" s="159">
        <f t="shared" ca="1" si="283"/>
        <v>2</v>
      </c>
      <c r="BS76" s="159">
        <f t="shared" ca="1" si="284"/>
        <v>0</v>
      </c>
      <c r="BT76" s="159">
        <f t="shared" ca="1" si="285"/>
        <v>0</v>
      </c>
      <c r="BU76" s="86">
        <f t="shared" ca="1" si="286"/>
        <v>2</v>
      </c>
      <c r="BV76" s="71"/>
      <c r="BW76" s="144">
        <v>2</v>
      </c>
      <c r="BX76" s="144">
        <v>2</v>
      </c>
      <c r="BY76" s="144">
        <v>2</v>
      </c>
      <c r="BZ76" s="159">
        <v>2</v>
      </c>
      <c r="CA76" s="86">
        <f t="shared" si="304"/>
        <v>8</v>
      </c>
      <c r="CB76" s="159">
        <v>3</v>
      </c>
      <c r="CC76" s="159">
        <v>3</v>
      </c>
      <c r="CD76" s="159">
        <v>3</v>
      </c>
      <c r="CE76" s="159">
        <v>2</v>
      </c>
      <c r="CF76" s="86">
        <f t="shared" si="305"/>
        <v>11</v>
      </c>
      <c r="CG76" s="159"/>
      <c r="CH76" s="159"/>
      <c r="CI76" s="159"/>
      <c r="CJ76" s="159"/>
      <c r="CK76" s="86">
        <f t="shared" si="306"/>
        <v>0</v>
      </c>
      <c r="CL76" s="159"/>
      <c r="CM76" s="159"/>
      <c r="CN76" s="159">
        <v>0</v>
      </c>
      <c r="CO76" s="159">
        <v>0</v>
      </c>
      <c r="CP76" s="86">
        <f t="shared" si="307"/>
        <v>0</v>
      </c>
      <c r="CQ76" s="70"/>
      <c r="CR76" s="144">
        <f t="shared" ca="1" si="308"/>
        <v>0</v>
      </c>
      <c r="CS76" s="144">
        <f t="shared" ca="1" si="287"/>
        <v>0</v>
      </c>
      <c r="CT76" s="144">
        <f t="shared" ca="1" si="288"/>
        <v>0</v>
      </c>
      <c r="CU76" s="144">
        <f t="shared" ca="1" si="289"/>
        <v>0</v>
      </c>
      <c r="CV76" s="86">
        <f t="shared" ca="1" si="290"/>
        <v>0</v>
      </c>
      <c r="CW76" s="144">
        <f t="shared" ca="1" si="291"/>
        <v>0</v>
      </c>
      <c r="CX76" s="144">
        <f t="shared" ca="1" si="292"/>
        <v>0</v>
      </c>
      <c r="CY76" s="144">
        <f t="shared" ca="1" si="293"/>
        <v>0</v>
      </c>
      <c r="CZ76" s="144">
        <f t="shared" ca="1" si="294"/>
        <v>0</v>
      </c>
      <c r="DA76" s="88">
        <f t="shared" ca="1" si="295"/>
        <v>0</v>
      </c>
      <c r="DB76" s="144">
        <f t="shared" ca="1" si="296"/>
        <v>-2</v>
      </c>
      <c r="DC76" s="144">
        <f t="shared" ca="1" si="297"/>
        <v>-2</v>
      </c>
      <c r="DD76" s="144">
        <f t="shared" ca="1" si="298"/>
        <v>-2</v>
      </c>
      <c r="DE76" s="144">
        <f t="shared" ca="1" si="299"/>
        <v>-2</v>
      </c>
      <c r="DF76" s="88">
        <f t="shared" ca="1" si="300"/>
        <v>-8</v>
      </c>
      <c r="DG76" s="159">
        <f t="shared" ca="1" si="260"/>
        <v>-2</v>
      </c>
      <c r="DH76" s="159">
        <f t="shared" ca="1" si="261"/>
        <v>-2</v>
      </c>
      <c r="DI76" s="159">
        <f t="shared" ca="1" si="262"/>
        <v>0</v>
      </c>
      <c r="DJ76" s="159">
        <f t="shared" ca="1" si="263"/>
        <v>0</v>
      </c>
      <c r="DK76" s="88">
        <f t="shared" ca="1" si="264"/>
        <v>-4</v>
      </c>
      <c r="DL76" s="144"/>
    </row>
    <row r="77" spans="1:116" ht="15" customHeight="1" x14ac:dyDescent="0.2">
      <c r="A77" s="22" t="str">
        <f t="shared" si="58"/>
        <v>186269501P</v>
      </c>
      <c r="B77" s="22" t="str">
        <f t="shared" ref="B77:B145" si="309">CONCATENATE(C77,"C")</f>
        <v>186269501C</v>
      </c>
      <c r="C77" s="164">
        <v>186269501</v>
      </c>
      <c r="D77" s="164" t="s">
        <v>92</v>
      </c>
      <c r="E77" s="65" t="s">
        <v>145</v>
      </c>
      <c r="F77" s="159" t="s">
        <v>164</v>
      </c>
      <c r="G77" s="65" t="s">
        <v>146</v>
      </c>
      <c r="H77" s="164" t="s">
        <v>8</v>
      </c>
      <c r="I77" s="200">
        <v>5936.58</v>
      </c>
      <c r="J77" s="65" t="s">
        <v>38</v>
      </c>
      <c r="K77" s="145"/>
      <c r="L77" s="144">
        <v>320</v>
      </c>
      <c r="M77" s="144">
        <v>330</v>
      </c>
      <c r="N77" s="144">
        <v>300</v>
      </c>
      <c r="O77" s="159">
        <v>320</v>
      </c>
      <c r="P77" s="86">
        <f t="shared" si="265"/>
        <v>1270</v>
      </c>
      <c r="Q77" s="144">
        <v>62</v>
      </c>
      <c r="R77" s="159">
        <v>0</v>
      </c>
      <c r="S77" s="159">
        <v>0</v>
      </c>
      <c r="T77" s="159">
        <v>0</v>
      </c>
      <c r="U77" s="86">
        <f t="shared" si="301"/>
        <v>62</v>
      </c>
      <c r="V77" s="159">
        <v>0</v>
      </c>
      <c r="W77" s="159">
        <v>0</v>
      </c>
      <c r="X77" s="159">
        <v>0</v>
      </c>
      <c r="Y77" s="159">
        <v>0</v>
      </c>
      <c r="Z77" s="86">
        <f t="shared" si="302"/>
        <v>0</v>
      </c>
      <c r="AA77" s="159">
        <v>0</v>
      </c>
      <c r="AB77" s="159">
        <v>0</v>
      </c>
      <c r="AC77" s="159">
        <v>0</v>
      </c>
      <c r="AD77" s="159">
        <v>0</v>
      </c>
      <c r="AE77" s="86">
        <f t="shared" si="303"/>
        <v>0</v>
      </c>
      <c r="AF77" s="130"/>
      <c r="AG77" s="159">
        <f t="shared" ca="1" si="244"/>
        <v>320</v>
      </c>
      <c r="AH77" s="159">
        <f t="shared" ca="1" si="245"/>
        <v>330</v>
      </c>
      <c r="AI77" s="159">
        <f t="shared" ca="1" si="246"/>
        <v>300</v>
      </c>
      <c r="AJ77" s="159">
        <f t="shared" ca="1" si="247"/>
        <v>320</v>
      </c>
      <c r="AK77" s="86">
        <f t="shared" ca="1" si="266"/>
        <v>1270</v>
      </c>
      <c r="AL77" s="159">
        <f t="shared" ca="1" si="248"/>
        <v>62</v>
      </c>
      <c r="AM77" s="159">
        <f t="shared" ca="1" si="249"/>
        <v>0</v>
      </c>
      <c r="AN77" s="159">
        <f t="shared" ca="1" si="250"/>
        <v>0</v>
      </c>
      <c r="AO77" s="159">
        <f t="shared" ca="1" si="251"/>
        <v>0</v>
      </c>
      <c r="AP77" s="127">
        <f t="shared" ca="1" si="267"/>
        <v>62</v>
      </c>
      <c r="AQ77" s="159">
        <f t="shared" ca="1" si="252"/>
        <v>0</v>
      </c>
      <c r="AR77" s="159">
        <f t="shared" ca="1" si="253"/>
        <v>0</v>
      </c>
      <c r="AS77" s="159">
        <f t="shared" ca="1" si="254"/>
        <v>0</v>
      </c>
      <c r="AT77" s="159">
        <f t="shared" ca="1" si="255"/>
        <v>0</v>
      </c>
      <c r="AU77" s="127">
        <f t="shared" ca="1" si="63"/>
        <v>0</v>
      </c>
      <c r="AV77" s="159">
        <f t="shared" ca="1" si="256"/>
        <v>0</v>
      </c>
      <c r="AW77" s="159">
        <f t="shared" ca="1" si="257"/>
        <v>0</v>
      </c>
      <c r="AX77" s="159">
        <f t="shared" ca="1" si="258"/>
        <v>0</v>
      </c>
      <c r="AY77" s="159">
        <f t="shared" ca="1" si="259"/>
        <v>0</v>
      </c>
      <c r="AZ77" s="127">
        <f t="shared" ca="1" si="64"/>
        <v>0</v>
      </c>
      <c r="BA77" s="72"/>
      <c r="BB77" s="159">
        <f t="shared" ca="1" si="71"/>
        <v>0</v>
      </c>
      <c r="BC77" s="159">
        <f t="shared" ca="1" si="268"/>
        <v>0</v>
      </c>
      <c r="BD77" s="159">
        <f t="shared" ca="1" si="269"/>
        <v>0</v>
      </c>
      <c r="BE77" s="159">
        <f t="shared" ca="1" si="270"/>
        <v>0</v>
      </c>
      <c r="BF77" s="86">
        <f t="shared" ca="1" si="271"/>
        <v>0</v>
      </c>
      <c r="BG77" s="159">
        <f t="shared" ca="1" si="272"/>
        <v>0</v>
      </c>
      <c r="BH77" s="159">
        <f t="shared" ca="1" si="273"/>
        <v>0</v>
      </c>
      <c r="BI77" s="159">
        <f t="shared" ca="1" si="274"/>
        <v>0</v>
      </c>
      <c r="BJ77" s="159">
        <f t="shared" ca="1" si="275"/>
        <v>0</v>
      </c>
      <c r="BK77" s="86">
        <f t="shared" ca="1" si="276"/>
        <v>0</v>
      </c>
      <c r="BL77" s="159">
        <f t="shared" ca="1" si="277"/>
        <v>0</v>
      </c>
      <c r="BM77" s="159">
        <f t="shared" ca="1" si="278"/>
        <v>0</v>
      </c>
      <c r="BN77" s="159">
        <f t="shared" ca="1" si="279"/>
        <v>0</v>
      </c>
      <c r="BO77" s="159">
        <f t="shared" ca="1" si="280"/>
        <v>0</v>
      </c>
      <c r="BP77" s="86">
        <f t="shared" ca="1" si="281"/>
        <v>0</v>
      </c>
      <c r="BQ77" s="159">
        <f t="shared" ca="1" si="282"/>
        <v>0</v>
      </c>
      <c r="BR77" s="159">
        <f t="shared" ca="1" si="283"/>
        <v>0</v>
      </c>
      <c r="BS77" s="159">
        <f t="shared" ca="1" si="284"/>
        <v>0</v>
      </c>
      <c r="BT77" s="159">
        <f t="shared" ca="1" si="285"/>
        <v>0</v>
      </c>
      <c r="BU77" s="86">
        <f t="shared" ca="1" si="286"/>
        <v>0</v>
      </c>
      <c r="BV77" s="71"/>
      <c r="BW77" s="144">
        <v>320</v>
      </c>
      <c r="BX77" s="144">
        <v>330</v>
      </c>
      <c r="BY77" s="144">
        <v>300</v>
      </c>
      <c r="BZ77" s="159">
        <v>320</v>
      </c>
      <c r="CA77" s="86">
        <f t="shared" si="304"/>
        <v>1270</v>
      </c>
      <c r="CB77" s="144">
        <v>62</v>
      </c>
      <c r="CC77" s="159">
        <v>0</v>
      </c>
      <c r="CD77" s="159">
        <v>0</v>
      </c>
      <c r="CE77" s="159">
        <v>0</v>
      </c>
      <c r="CF77" s="86">
        <f t="shared" si="305"/>
        <v>62</v>
      </c>
      <c r="CG77" s="159"/>
      <c r="CH77" s="159"/>
      <c r="CI77" s="159"/>
      <c r="CJ77" s="159"/>
      <c r="CK77" s="86">
        <f t="shared" si="306"/>
        <v>0</v>
      </c>
      <c r="CL77" s="159"/>
      <c r="CM77" s="159"/>
      <c r="CN77" s="159">
        <v>0</v>
      </c>
      <c r="CO77" s="159">
        <v>0</v>
      </c>
      <c r="CP77" s="86">
        <f t="shared" si="307"/>
        <v>0</v>
      </c>
      <c r="CQ77" s="70"/>
      <c r="CR77" s="144">
        <f t="shared" ca="1" si="308"/>
        <v>0</v>
      </c>
      <c r="CS77" s="144">
        <f t="shared" ca="1" si="287"/>
        <v>0</v>
      </c>
      <c r="CT77" s="144">
        <f t="shared" ca="1" si="288"/>
        <v>0</v>
      </c>
      <c r="CU77" s="144">
        <f t="shared" ca="1" si="289"/>
        <v>0</v>
      </c>
      <c r="CV77" s="86">
        <f t="shared" ca="1" si="290"/>
        <v>0</v>
      </c>
      <c r="CW77" s="144">
        <f t="shared" ca="1" si="291"/>
        <v>0</v>
      </c>
      <c r="CX77" s="144">
        <f t="shared" ca="1" si="292"/>
        <v>0</v>
      </c>
      <c r="CY77" s="144">
        <f t="shared" ca="1" si="293"/>
        <v>0</v>
      </c>
      <c r="CZ77" s="144">
        <f t="shared" ca="1" si="294"/>
        <v>0</v>
      </c>
      <c r="DA77" s="88">
        <f t="shared" ca="1" si="295"/>
        <v>0</v>
      </c>
      <c r="DB77" s="144">
        <f t="shared" ca="1" si="296"/>
        <v>0</v>
      </c>
      <c r="DC77" s="144">
        <f t="shared" ca="1" si="297"/>
        <v>0</v>
      </c>
      <c r="DD77" s="144">
        <f t="shared" ca="1" si="298"/>
        <v>0</v>
      </c>
      <c r="DE77" s="144">
        <f t="shared" ca="1" si="299"/>
        <v>0</v>
      </c>
      <c r="DF77" s="88">
        <f t="shared" ca="1" si="300"/>
        <v>0</v>
      </c>
      <c r="DG77" s="159">
        <f t="shared" ca="1" si="260"/>
        <v>0</v>
      </c>
      <c r="DH77" s="159">
        <f t="shared" ca="1" si="261"/>
        <v>0</v>
      </c>
      <c r="DI77" s="159">
        <f t="shared" ca="1" si="262"/>
        <v>0</v>
      </c>
      <c r="DJ77" s="159">
        <f t="shared" ca="1" si="263"/>
        <v>0</v>
      </c>
      <c r="DK77" s="88">
        <f t="shared" ca="1" si="264"/>
        <v>0</v>
      </c>
      <c r="DL77" s="156"/>
    </row>
    <row r="78" spans="1:116" ht="15" customHeight="1" x14ac:dyDescent="0.2">
      <c r="A78" s="22" t="str">
        <f t="shared" ref="A78:A146" si="310">CONCATENATE(C78,"P")</f>
        <v>186269502P</v>
      </c>
      <c r="B78" s="22" t="str">
        <f t="shared" si="309"/>
        <v>186269502C</v>
      </c>
      <c r="C78" s="164">
        <v>186269502</v>
      </c>
      <c r="D78" s="164" t="s">
        <v>93</v>
      </c>
      <c r="E78" s="65" t="s">
        <v>145</v>
      </c>
      <c r="F78" s="159" t="s">
        <v>164</v>
      </c>
      <c r="G78" s="65" t="s">
        <v>146</v>
      </c>
      <c r="H78" s="164" t="s">
        <v>8</v>
      </c>
      <c r="I78" s="200">
        <v>6217.03</v>
      </c>
      <c r="J78" s="65" t="s">
        <v>38</v>
      </c>
      <c r="K78" s="145"/>
      <c r="L78" s="144">
        <v>530</v>
      </c>
      <c r="M78" s="144">
        <v>509</v>
      </c>
      <c r="N78" s="144">
        <v>550</v>
      </c>
      <c r="O78" s="159">
        <v>610</v>
      </c>
      <c r="P78" s="86">
        <f t="shared" si="265"/>
        <v>2199</v>
      </c>
      <c r="Q78" s="144">
        <v>88</v>
      </c>
      <c r="R78" s="159">
        <v>0</v>
      </c>
      <c r="S78" s="159">
        <v>0</v>
      </c>
      <c r="T78" s="159">
        <v>0</v>
      </c>
      <c r="U78" s="86">
        <f t="shared" si="301"/>
        <v>88</v>
      </c>
      <c r="V78" s="159">
        <v>0</v>
      </c>
      <c r="W78" s="159">
        <v>0</v>
      </c>
      <c r="X78" s="159">
        <v>0</v>
      </c>
      <c r="Y78" s="159">
        <v>0</v>
      </c>
      <c r="Z78" s="86">
        <f t="shared" si="302"/>
        <v>0</v>
      </c>
      <c r="AA78" s="159">
        <v>0</v>
      </c>
      <c r="AB78" s="159">
        <v>0</v>
      </c>
      <c r="AC78" s="159">
        <v>0</v>
      </c>
      <c r="AD78" s="159">
        <v>0</v>
      </c>
      <c r="AE78" s="86">
        <f t="shared" si="303"/>
        <v>0</v>
      </c>
      <c r="AF78" s="130"/>
      <c r="AG78" s="159">
        <f t="shared" ca="1" si="244"/>
        <v>530</v>
      </c>
      <c r="AH78" s="159">
        <f t="shared" ca="1" si="245"/>
        <v>509</v>
      </c>
      <c r="AI78" s="159">
        <f t="shared" ca="1" si="246"/>
        <v>550</v>
      </c>
      <c r="AJ78" s="159">
        <f t="shared" ca="1" si="247"/>
        <v>610</v>
      </c>
      <c r="AK78" s="86">
        <f t="shared" ca="1" si="266"/>
        <v>2199</v>
      </c>
      <c r="AL78" s="159">
        <f t="shared" ca="1" si="248"/>
        <v>88</v>
      </c>
      <c r="AM78" s="159">
        <f t="shared" ca="1" si="249"/>
        <v>0</v>
      </c>
      <c r="AN78" s="159">
        <f t="shared" ca="1" si="250"/>
        <v>0</v>
      </c>
      <c r="AO78" s="159">
        <f t="shared" ca="1" si="251"/>
        <v>0</v>
      </c>
      <c r="AP78" s="127">
        <f t="shared" ca="1" si="267"/>
        <v>88</v>
      </c>
      <c r="AQ78" s="159">
        <f t="shared" ca="1" si="252"/>
        <v>0</v>
      </c>
      <c r="AR78" s="159">
        <f t="shared" ca="1" si="253"/>
        <v>0</v>
      </c>
      <c r="AS78" s="159">
        <f t="shared" ca="1" si="254"/>
        <v>0</v>
      </c>
      <c r="AT78" s="159">
        <f t="shared" ca="1" si="255"/>
        <v>0</v>
      </c>
      <c r="AU78" s="127">
        <f t="shared" ca="1" si="63"/>
        <v>0</v>
      </c>
      <c r="AV78" s="159">
        <f t="shared" ca="1" si="256"/>
        <v>0</v>
      </c>
      <c r="AW78" s="159">
        <f t="shared" ca="1" si="257"/>
        <v>0</v>
      </c>
      <c r="AX78" s="159">
        <f t="shared" ca="1" si="258"/>
        <v>0</v>
      </c>
      <c r="AY78" s="159">
        <f t="shared" ca="1" si="259"/>
        <v>0</v>
      </c>
      <c r="AZ78" s="127">
        <f t="shared" ca="1" si="64"/>
        <v>0</v>
      </c>
      <c r="BA78" s="72"/>
      <c r="BB78" s="159">
        <f t="shared" ca="1" si="71"/>
        <v>0</v>
      </c>
      <c r="BC78" s="159">
        <f t="shared" ca="1" si="268"/>
        <v>0</v>
      </c>
      <c r="BD78" s="159">
        <f t="shared" ca="1" si="269"/>
        <v>0</v>
      </c>
      <c r="BE78" s="159">
        <f t="shared" ca="1" si="270"/>
        <v>0</v>
      </c>
      <c r="BF78" s="86">
        <f t="shared" ca="1" si="271"/>
        <v>0</v>
      </c>
      <c r="BG78" s="159">
        <f t="shared" ca="1" si="272"/>
        <v>0</v>
      </c>
      <c r="BH78" s="159">
        <f t="shared" ca="1" si="273"/>
        <v>0</v>
      </c>
      <c r="BI78" s="159">
        <f t="shared" ca="1" si="274"/>
        <v>0</v>
      </c>
      <c r="BJ78" s="159">
        <f t="shared" ca="1" si="275"/>
        <v>0</v>
      </c>
      <c r="BK78" s="86">
        <f t="shared" ca="1" si="276"/>
        <v>0</v>
      </c>
      <c r="BL78" s="159">
        <f t="shared" ca="1" si="277"/>
        <v>0</v>
      </c>
      <c r="BM78" s="159">
        <f t="shared" ca="1" si="278"/>
        <v>0</v>
      </c>
      <c r="BN78" s="159">
        <f t="shared" ca="1" si="279"/>
        <v>0</v>
      </c>
      <c r="BO78" s="159">
        <f t="shared" ca="1" si="280"/>
        <v>0</v>
      </c>
      <c r="BP78" s="86">
        <f t="shared" ca="1" si="281"/>
        <v>0</v>
      </c>
      <c r="BQ78" s="159">
        <f t="shared" ca="1" si="282"/>
        <v>0</v>
      </c>
      <c r="BR78" s="159">
        <f t="shared" ca="1" si="283"/>
        <v>0</v>
      </c>
      <c r="BS78" s="159">
        <f t="shared" ca="1" si="284"/>
        <v>0</v>
      </c>
      <c r="BT78" s="159">
        <f t="shared" ca="1" si="285"/>
        <v>0</v>
      </c>
      <c r="BU78" s="86">
        <f t="shared" ca="1" si="286"/>
        <v>0</v>
      </c>
      <c r="BV78" s="71"/>
      <c r="BW78" s="144">
        <v>530</v>
      </c>
      <c r="BX78" s="144">
        <v>509</v>
      </c>
      <c r="BY78" s="144">
        <v>550</v>
      </c>
      <c r="BZ78" s="159">
        <v>610</v>
      </c>
      <c r="CA78" s="86">
        <f t="shared" si="304"/>
        <v>2199</v>
      </c>
      <c r="CB78" s="144">
        <v>88</v>
      </c>
      <c r="CC78" s="159">
        <v>0</v>
      </c>
      <c r="CD78" s="159">
        <v>0</v>
      </c>
      <c r="CE78" s="159">
        <v>0</v>
      </c>
      <c r="CF78" s="86">
        <f t="shared" si="305"/>
        <v>88</v>
      </c>
      <c r="CG78" s="159"/>
      <c r="CH78" s="159"/>
      <c r="CI78" s="159"/>
      <c r="CJ78" s="159"/>
      <c r="CK78" s="86">
        <f t="shared" si="306"/>
        <v>0</v>
      </c>
      <c r="CL78" s="159"/>
      <c r="CM78" s="159"/>
      <c r="CN78" s="159">
        <v>0</v>
      </c>
      <c r="CO78" s="159">
        <v>0</v>
      </c>
      <c r="CP78" s="86">
        <f t="shared" si="307"/>
        <v>0</v>
      </c>
      <c r="CQ78" s="70"/>
      <c r="CR78" s="144">
        <f t="shared" ca="1" si="308"/>
        <v>0</v>
      </c>
      <c r="CS78" s="144">
        <f t="shared" ca="1" si="287"/>
        <v>0</v>
      </c>
      <c r="CT78" s="144">
        <f t="shared" ca="1" si="288"/>
        <v>0</v>
      </c>
      <c r="CU78" s="144">
        <f t="shared" ca="1" si="289"/>
        <v>0</v>
      </c>
      <c r="CV78" s="86">
        <f t="shared" ca="1" si="290"/>
        <v>0</v>
      </c>
      <c r="CW78" s="144">
        <f t="shared" ca="1" si="291"/>
        <v>0</v>
      </c>
      <c r="CX78" s="144">
        <f t="shared" ca="1" si="292"/>
        <v>0</v>
      </c>
      <c r="CY78" s="144">
        <f t="shared" ca="1" si="293"/>
        <v>0</v>
      </c>
      <c r="CZ78" s="144">
        <f t="shared" ca="1" si="294"/>
        <v>0</v>
      </c>
      <c r="DA78" s="88">
        <f t="shared" ca="1" si="295"/>
        <v>0</v>
      </c>
      <c r="DB78" s="144">
        <f t="shared" ca="1" si="296"/>
        <v>0</v>
      </c>
      <c r="DC78" s="144">
        <f t="shared" ca="1" si="297"/>
        <v>0</v>
      </c>
      <c r="DD78" s="144">
        <f t="shared" ca="1" si="298"/>
        <v>0</v>
      </c>
      <c r="DE78" s="144">
        <f t="shared" ca="1" si="299"/>
        <v>0</v>
      </c>
      <c r="DF78" s="88">
        <f t="shared" ca="1" si="300"/>
        <v>0</v>
      </c>
      <c r="DG78" s="159">
        <f t="shared" ca="1" si="260"/>
        <v>0</v>
      </c>
      <c r="DH78" s="159">
        <f t="shared" ca="1" si="261"/>
        <v>0</v>
      </c>
      <c r="DI78" s="159">
        <f t="shared" ca="1" si="262"/>
        <v>0</v>
      </c>
      <c r="DJ78" s="159">
        <f t="shared" ca="1" si="263"/>
        <v>0</v>
      </c>
      <c r="DK78" s="88">
        <f t="shared" ca="1" si="264"/>
        <v>0</v>
      </c>
      <c r="DL78" s="156"/>
    </row>
    <row r="79" spans="1:116" ht="15" customHeight="1" x14ac:dyDescent="0.2">
      <c r="A79" s="22" t="str">
        <f t="shared" si="310"/>
        <v>186269503P</v>
      </c>
      <c r="B79" s="22" t="str">
        <f t="shared" si="309"/>
        <v>186269503C</v>
      </c>
      <c r="C79" s="164">
        <v>186269503</v>
      </c>
      <c r="D79" s="164" t="s">
        <v>94</v>
      </c>
      <c r="E79" s="65" t="s">
        <v>145</v>
      </c>
      <c r="F79" s="159" t="s">
        <v>164</v>
      </c>
      <c r="G79" s="65" t="s">
        <v>146</v>
      </c>
      <c r="H79" s="164" t="s">
        <v>8</v>
      </c>
      <c r="I79" s="200">
        <v>7505.94</v>
      </c>
      <c r="J79" s="65" t="s">
        <v>38</v>
      </c>
      <c r="K79" s="145"/>
      <c r="L79" s="144">
        <v>0</v>
      </c>
      <c r="M79" s="144">
        <v>0</v>
      </c>
      <c r="N79" s="144">
        <v>0</v>
      </c>
      <c r="O79" s="159">
        <v>0</v>
      </c>
      <c r="P79" s="86">
        <f t="shared" si="265"/>
        <v>0</v>
      </c>
      <c r="Q79" s="144">
        <v>0</v>
      </c>
      <c r="R79" s="159">
        <v>0</v>
      </c>
      <c r="S79" s="159">
        <v>0</v>
      </c>
      <c r="T79" s="159">
        <v>0</v>
      </c>
      <c r="U79" s="86">
        <f t="shared" si="301"/>
        <v>0</v>
      </c>
      <c r="V79" s="159">
        <v>0</v>
      </c>
      <c r="W79" s="159">
        <v>0</v>
      </c>
      <c r="X79" s="159">
        <v>0</v>
      </c>
      <c r="Y79" s="159">
        <v>0</v>
      </c>
      <c r="Z79" s="86">
        <f t="shared" si="302"/>
        <v>0</v>
      </c>
      <c r="AA79" s="159">
        <v>0</v>
      </c>
      <c r="AB79" s="159">
        <v>0</v>
      </c>
      <c r="AC79" s="159">
        <v>0</v>
      </c>
      <c r="AD79" s="159">
        <v>0</v>
      </c>
      <c r="AE79" s="86">
        <f t="shared" si="303"/>
        <v>0</v>
      </c>
      <c r="AF79" s="130"/>
      <c r="AG79" s="159">
        <f t="shared" ca="1" si="244"/>
        <v>0</v>
      </c>
      <c r="AH79" s="159">
        <f t="shared" ca="1" si="245"/>
        <v>0</v>
      </c>
      <c r="AI79" s="159">
        <f t="shared" ca="1" si="246"/>
        <v>0</v>
      </c>
      <c r="AJ79" s="159">
        <f t="shared" ca="1" si="247"/>
        <v>0</v>
      </c>
      <c r="AK79" s="86">
        <f t="shared" ca="1" si="266"/>
        <v>0</v>
      </c>
      <c r="AL79" s="159">
        <f t="shared" ca="1" si="248"/>
        <v>0</v>
      </c>
      <c r="AM79" s="159">
        <f t="shared" ca="1" si="249"/>
        <v>0</v>
      </c>
      <c r="AN79" s="159">
        <f t="shared" ca="1" si="250"/>
        <v>0</v>
      </c>
      <c r="AO79" s="159">
        <f t="shared" ca="1" si="251"/>
        <v>0</v>
      </c>
      <c r="AP79" s="127">
        <f t="shared" ca="1" si="267"/>
        <v>0</v>
      </c>
      <c r="AQ79" s="159">
        <f t="shared" ca="1" si="252"/>
        <v>0</v>
      </c>
      <c r="AR79" s="159">
        <f t="shared" ca="1" si="253"/>
        <v>0</v>
      </c>
      <c r="AS79" s="159">
        <f t="shared" ca="1" si="254"/>
        <v>0</v>
      </c>
      <c r="AT79" s="159">
        <f t="shared" ca="1" si="255"/>
        <v>0</v>
      </c>
      <c r="AU79" s="127">
        <f t="shared" ref="AU79:AU147" ca="1" si="311">SUM(AQ79:AT79)</f>
        <v>0</v>
      </c>
      <c r="AV79" s="159">
        <f t="shared" ca="1" si="256"/>
        <v>0</v>
      </c>
      <c r="AW79" s="159">
        <f t="shared" ca="1" si="257"/>
        <v>0</v>
      </c>
      <c r="AX79" s="159">
        <f t="shared" ca="1" si="258"/>
        <v>0</v>
      </c>
      <c r="AY79" s="159">
        <f t="shared" ca="1" si="259"/>
        <v>0</v>
      </c>
      <c r="AZ79" s="127">
        <f t="shared" ref="AZ79:AZ147" ca="1" si="312">SUM(AV79:AY79)</f>
        <v>0</v>
      </c>
      <c r="BA79" s="72"/>
      <c r="BB79" s="159">
        <f t="shared" ca="1" si="71"/>
        <v>0</v>
      </c>
      <c r="BC79" s="159">
        <f t="shared" ca="1" si="268"/>
        <v>0</v>
      </c>
      <c r="BD79" s="159">
        <f t="shared" ca="1" si="269"/>
        <v>0</v>
      </c>
      <c r="BE79" s="159">
        <f t="shared" ca="1" si="270"/>
        <v>0</v>
      </c>
      <c r="BF79" s="86">
        <f t="shared" ca="1" si="271"/>
        <v>0</v>
      </c>
      <c r="BG79" s="159">
        <f t="shared" ca="1" si="272"/>
        <v>0</v>
      </c>
      <c r="BH79" s="159">
        <f t="shared" ca="1" si="273"/>
        <v>0</v>
      </c>
      <c r="BI79" s="159">
        <f t="shared" ca="1" si="274"/>
        <v>0</v>
      </c>
      <c r="BJ79" s="159">
        <f t="shared" ca="1" si="275"/>
        <v>0</v>
      </c>
      <c r="BK79" s="86">
        <f t="shared" ca="1" si="276"/>
        <v>0</v>
      </c>
      <c r="BL79" s="159">
        <f t="shared" ca="1" si="277"/>
        <v>0</v>
      </c>
      <c r="BM79" s="159">
        <f t="shared" ca="1" si="278"/>
        <v>0</v>
      </c>
      <c r="BN79" s="159">
        <f t="shared" ca="1" si="279"/>
        <v>0</v>
      </c>
      <c r="BO79" s="159">
        <f t="shared" ca="1" si="280"/>
        <v>0</v>
      </c>
      <c r="BP79" s="86">
        <f t="shared" ca="1" si="281"/>
        <v>0</v>
      </c>
      <c r="BQ79" s="159">
        <f t="shared" ca="1" si="282"/>
        <v>0</v>
      </c>
      <c r="BR79" s="159">
        <f t="shared" ca="1" si="283"/>
        <v>0</v>
      </c>
      <c r="BS79" s="159">
        <f t="shared" ca="1" si="284"/>
        <v>0</v>
      </c>
      <c r="BT79" s="159">
        <f t="shared" ca="1" si="285"/>
        <v>0</v>
      </c>
      <c r="BU79" s="86">
        <f t="shared" ca="1" si="286"/>
        <v>0</v>
      </c>
      <c r="BV79" s="71"/>
      <c r="BW79" s="144">
        <v>0</v>
      </c>
      <c r="BX79" s="144">
        <v>0</v>
      </c>
      <c r="BY79" s="144">
        <v>0</v>
      </c>
      <c r="BZ79" s="159">
        <v>0</v>
      </c>
      <c r="CA79" s="86">
        <f t="shared" si="304"/>
        <v>0</v>
      </c>
      <c r="CB79" s="144">
        <v>0</v>
      </c>
      <c r="CC79" s="159">
        <v>0</v>
      </c>
      <c r="CD79" s="159">
        <v>0</v>
      </c>
      <c r="CE79" s="159">
        <v>0</v>
      </c>
      <c r="CF79" s="86">
        <f t="shared" si="305"/>
        <v>0</v>
      </c>
      <c r="CG79" s="159"/>
      <c r="CH79" s="159"/>
      <c r="CI79" s="159"/>
      <c r="CJ79" s="159"/>
      <c r="CK79" s="86">
        <f t="shared" si="306"/>
        <v>0</v>
      </c>
      <c r="CL79" s="159"/>
      <c r="CM79" s="159"/>
      <c r="CN79" s="159">
        <v>0</v>
      </c>
      <c r="CO79" s="159">
        <v>0</v>
      </c>
      <c r="CP79" s="86">
        <f t="shared" si="307"/>
        <v>0</v>
      </c>
      <c r="CQ79" s="70"/>
      <c r="CR79" s="144">
        <f t="shared" ca="1" si="308"/>
        <v>0</v>
      </c>
      <c r="CS79" s="144">
        <f t="shared" ca="1" si="287"/>
        <v>0</v>
      </c>
      <c r="CT79" s="144">
        <f t="shared" ca="1" si="288"/>
        <v>0</v>
      </c>
      <c r="CU79" s="144">
        <f t="shared" ca="1" si="289"/>
        <v>0</v>
      </c>
      <c r="CV79" s="86">
        <f t="shared" ca="1" si="290"/>
        <v>0</v>
      </c>
      <c r="CW79" s="144">
        <f t="shared" ca="1" si="291"/>
        <v>0</v>
      </c>
      <c r="CX79" s="144">
        <f t="shared" ca="1" si="292"/>
        <v>0</v>
      </c>
      <c r="CY79" s="144">
        <f t="shared" ca="1" si="293"/>
        <v>0</v>
      </c>
      <c r="CZ79" s="144">
        <f t="shared" ca="1" si="294"/>
        <v>0</v>
      </c>
      <c r="DA79" s="88">
        <f t="shared" ca="1" si="295"/>
        <v>0</v>
      </c>
      <c r="DB79" s="144">
        <f t="shared" ca="1" si="296"/>
        <v>0</v>
      </c>
      <c r="DC79" s="144">
        <f t="shared" ca="1" si="297"/>
        <v>0</v>
      </c>
      <c r="DD79" s="144">
        <f t="shared" ca="1" si="298"/>
        <v>0</v>
      </c>
      <c r="DE79" s="144">
        <f t="shared" ca="1" si="299"/>
        <v>0</v>
      </c>
      <c r="DF79" s="88">
        <f t="shared" ca="1" si="300"/>
        <v>0</v>
      </c>
      <c r="DG79" s="159">
        <f t="shared" ca="1" si="260"/>
        <v>0</v>
      </c>
      <c r="DH79" s="159">
        <f t="shared" ca="1" si="261"/>
        <v>0</v>
      </c>
      <c r="DI79" s="159">
        <f t="shared" ca="1" si="262"/>
        <v>0</v>
      </c>
      <c r="DJ79" s="159">
        <f t="shared" ca="1" si="263"/>
        <v>0</v>
      </c>
      <c r="DK79" s="88">
        <f t="shared" ca="1" si="264"/>
        <v>0</v>
      </c>
      <c r="DL79" s="156"/>
    </row>
    <row r="80" spans="1:116" ht="15" customHeight="1" x14ac:dyDescent="0.2">
      <c r="A80" s="22" t="str">
        <f t="shared" si="310"/>
        <v>186269504P</v>
      </c>
      <c r="B80" s="22" t="str">
        <f t="shared" si="309"/>
        <v>186269504C</v>
      </c>
      <c r="C80" s="164">
        <v>186269504</v>
      </c>
      <c r="D80" s="164" t="s">
        <v>95</v>
      </c>
      <c r="E80" s="65" t="s">
        <v>145</v>
      </c>
      <c r="F80" s="159" t="s">
        <v>164</v>
      </c>
      <c r="G80" s="65" t="s">
        <v>146</v>
      </c>
      <c r="H80" s="164" t="s">
        <v>8</v>
      </c>
      <c r="I80" s="200">
        <v>7609.01</v>
      </c>
      <c r="J80" s="65" t="s">
        <v>38</v>
      </c>
      <c r="K80" s="145"/>
      <c r="L80" s="144">
        <v>2</v>
      </c>
      <c r="M80" s="144">
        <v>1</v>
      </c>
      <c r="N80" s="144">
        <v>2</v>
      </c>
      <c r="O80" s="159">
        <v>1</v>
      </c>
      <c r="P80" s="86">
        <f t="shared" si="265"/>
        <v>6</v>
      </c>
      <c r="Q80" s="144">
        <v>0</v>
      </c>
      <c r="R80" s="159">
        <v>0</v>
      </c>
      <c r="S80" s="159">
        <v>0</v>
      </c>
      <c r="T80" s="159">
        <v>0</v>
      </c>
      <c r="U80" s="86">
        <f t="shared" si="301"/>
        <v>0</v>
      </c>
      <c r="V80" s="159">
        <v>0</v>
      </c>
      <c r="W80" s="159">
        <v>0</v>
      </c>
      <c r="X80" s="159">
        <v>0</v>
      </c>
      <c r="Y80" s="159">
        <v>0</v>
      </c>
      <c r="Z80" s="86">
        <f t="shared" si="302"/>
        <v>0</v>
      </c>
      <c r="AA80" s="159">
        <v>0</v>
      </c>
      <c r="AB80" s="159">
        <v>0</v>
      </c>
      <c r="AC80" s="159">
        <v>0</v>
      </c>
      <c r="AD80" s="159">
        <v>0</v>
      </c>
      <c r="AE80" s="86">
        <f t="shared" si="303"/>
        <v>0</v>
      </c>
      <c r="AF80" s="130"/>
      <c r="AG80" s="159">
        <f t="shared" ca="1" si="244"/>
        <v>2</v>
      </c>
      <c r="AH80" s="159">
        <f t="shared" ca="1" si="245"/>
        <v>1</v>
      </c>
      <c r="AI80" s="159">
        <f t="shared" ca="1" si="246"/>
        <v>2</v>
      </c>
      <c r="AJ80" s="159">
        <f t="shared" ca="1" si="247"/>
        <v>1</v>
      </c>
      <c r="AK80" s="86">
        <f t="shared" ca="1" si="266"/>
        <v>6</v>
      </c>
      <c r="AL80" s="159">
        <f t="shared" ca="1" si="248"/>
        <v>0</v>
      </c>
      <c r="AM80" s="159">
        <f t="shared" ca="1" si="249"/>
        <v>0</v>
      </c>
      <c r="AN80" s="159">
        <f t="shared" ca="1" si="250"/>
        <v>0</v>
      </c>
      <c r="AO80" s="159">
        <f t="shared" ca="1" si="251"/>
        <v>0</v>
      </c>
      <c r="AP80" s="127">
        <f t="shared" ca="1" si="267"/>
        <v>0</v>
      </c>
      <c r="AQ80" s="159">
        <f t="shared" ca="1" si="252"/>
        <v>0</v>
      </c>
      <c r="AR80" s="159">
        <f t="shared" ca="1" si="253"/>
        <v>0</v>
      </c>
      <c r="AS80" s="159">
        <f t="shared" ca="1" si="254"/>
        <v>0</v>
      </c>
      <c r="AT80" s="159">
        <f t="shared" ca="1" si="255"/>
        <v>0</v>
      </c>
      <c r="AU80" s="127">
        <f t="shared" ca="1" si="311"/>
        <v>0</v>
      </c>
      <c r="AV80" s="159">
        <f t="shared" ca="1" si="256"/>
        <v>0</v>
      </c>
      <c r="AW80" s="159">
        <f t="shared" ca="1" si="257"/>
        <v>0</v>
      </c>
      <c r="AX80" s="159">
        <f t="shared" ca="1" si="258"/>
        <v>0</v>
      </c>
      <c r="AY80" s="159">
        <f t="shared" ca="1" si="259"/>
        <v>0</v>
      </c>
      <c r="AZ80" s="127">
        <f t="shared" ca="1" si="312"/>
        <v>0</v>
      </c>
      <c r="BA80" s="72"/>
      <c r="BB80" s="159">
        <f t="shared" ca="1" si="71"/>
        <v>0</v>
      </c>
      <c r="BC80" s="159">
        <f t="shared" ca="1" si="268"/>
        <v>0</v>
      </c>
      <c r="BD80" s="159">
        <f t="shared" ca="1" si="269"/>
        <v>0</v>
      </c>
      <c r="BE80" s="159">
        <f t="shared" ca="1" si="270"/>
        <v>0</v>
      </c>
      <c r="BF80" s="86">
        <f t="shared" ca="1" si="271"/>
        <v>0</v>
      </c>
      <c r="BG80" s="159">
        <f t="shared" ca="1" si="272"/>
        <v>0</v>
      </c>
      <c r="BH80" s="159">
        <f t="shared" ca="1" si="273"/>
        <v>0</v>
      </c>
      <c r="BI80" s="159">
        <f t="shared" ca="1" si="274"/>
        <v>0</v>
      </c>
      <c r="BJ80" s="159">
        <f t="shared" ca="1" si="275"/>
        <v>0</v>
      </c>
      <c r="BK80" s="86">
        <f t="shared" ca="1" si="276"/>
        <v>0</v>
      </c>
      <c r="BL80" s="159">
        <f t="shared" ca="1" si="277"/>
        <v>0</v>
      </c>
      <c r="BM80" s="159">
        <f t="shared" ca="1" si="278"/>
        <v>0</v>
      </c>
      <c r="BN80" s="159">
        <f t="shared" ca="1" si="279"/>
        <v>0</v>
      </c>
      <c r="BO80" s="159">
        <f t="shared" ca="1" si="280"/>
        <v>0</v>
      </c>
      <c r="BP80" s="86">
        <f t="shared" ca="1" si="281"/>
        <v>0</v>
      </c>
      <c r="BQ80" s="159">
        <f t="shared" ca="1" si="282"/>
        <v>0</v>
      </c>
      <c r="BR80" s="159">
        <f t="shared" ca="1" si="283"/>
        <v>0</v>
      </c>
      <c r="BS80" s="159">
        <f t="shared" ca="1" si="284"/>
        <v>0</v>
      </c>
      <c r="BT80" s="159">
        <f t="shared" ca="1" si="285"/>
        <v>0</v>
      </c>
      <c r="BU80" s="86">
        <f t="shared" ca="1" si="286"/>
        <v>0</v>
      </c>
      <c r="BV80" s="71"/>
      <c r="BW80" s="144">
        <v>2</v>
      </c>
      <c r="BX80" s="144">
        <v>1</v>
      </c>
      <c r="BY80" s="144">
        <v>2</v>
      </c>
      <c r="BZ80" s="159">
        <v>1</v>
      </c>
      <c r="CA80" s="86">
        <f t="shared" si="304"/>
        <v>6</v>
      </c>
      <c r="CB80" s="144">
        <v>0</v>
      </c>
      <c r="CC80" s="159">
        <v>0</v>
      </c>
      <c r="CD80" s="159">
        <v>0</v>
      </c>
      <c r="CE80" s="159">
        <v>0</v>
      </c>
      <c r="CF80" s="86">
        <f t="shared" si="305"/>
        <v>0</v>
      </c>
      <c r="CG80" s="159"/>
      <c r="CH80" s="159"/>
      <c r="CI80" s="159"/>
      <c r="CJ80" s="159"/>
      <c r="CK80" s="86">
        <f t="shared" si="306"/>
        <v>0</v>
      </c>
      <c r="CL80" s="159"/>
      <c r="CM80" s="159"/>
      <c r="CN80" s="159">
        <v>0</v>
      </c>
      <c r="CO80" s="159">
        <v>0</v>
      </c>
      <c r="CP80" s="86">
        <f t="shared" si="307"/>
        <v>0</v>
      </c>
      <c r="CQ80" s="70"/>
      <c r="CR80" s="144">
        <f t="shared" ca="1" si="308"/>
        <v>0</v>
      </c>
      <c r="CS80" s="144">
        <f t="shared" ca="1" si="287"/>
        <v>0</v>
      </c>
      <c r="CT80" s="144">
        <f t="shared" ca="1" si="288"/>
        <v>0</v>
      </c>
      <c r="CU80" s="144">
        <f t="shared" ca="1" si="289"/>
        <v>0</v>
      </c>
      <c r="CV80" s="86">
        <f t="shared" ca="1" si="290"/>
        <v>0</v>
      </c>
      <c r="CW80" s="144">
        <f t="shared" ca="1" si="291"/>
        <v>0</v>
      </c>
      <c r="CX80" s="144">
        <f t="shared" ca="1" si="292"/>
        <v>0</v>
      </c>
      <c r="CY80" s="144">
        <f t="shared" ca="1" si="293"/>
        <v>0</v>
      </c>
      <c r="CZ80" s="144">
        <f t="shared" ca="1" si="294"/>
        <v>0</v>
      </c>
      <c r="DA80" s="88">
        <f t="shared" ca="1" si="295"/>
        <v>0</v>
      </c>
      <c r="DB80" s="144">
        <f t="shared" ca="1" si="296"/>
        <v>0</v>
      </c>
      <c r="DC80" s="144">
        <f t="shared" ca="1" si="297"/>
        <v>0</v>
      </c>
      <c r="DD80" s="144">
        <f t="shared" ca="1" si="298"/>
        <v>0</v>
      </c>
      <c r="DE80" s="144">
        <f t="shared" ca="1" si="299"/>
        <v>0</v>
      </c>
      <c r="DF80" s="88">
        <f t="shared" ca="1" si="300"/>
        <v>0</v>
      </c>
      <c r="DG80" s="159">
        <f t="shared" ca="1" si="260"/>
        <v>0</v>
      </c>
      <c r="DH80" s="159">
        <f t="shared" ca="1" si="261"/>
        <v>0</v>
      </c>
      <c r="DI80" s="159">
        <f t="shared" ca="1" si="262"/>
        <v>0</v>
      </c>
      <c r="DJ80" s="159">
        <f t="shared" ca="1" si="263"/>
        <v>0</v>
      </c>
      <c r="DK80" s="88">
        <f t="shared" ca="1" si="264"/>
        <v>0</v>
      </c>
      <c r="DL80" s="156"/>
    </row>
    <row r="81" spans="1:116" ht="15" customHeight="1" x14ac:dyDescent="0.2">
      <c r="A81" s="22" t="str">
        <f t="shared" si="310"/>
        <v>200000167P</v>
      </c>
      <c r="B81" s="22" t="str">
        <f t="shared" si="309"/>
        <v>200000167C</v>
      </c>
      <c r="C81" s="164">
        <v>200000167</v>
      </c>
      <c r="D81" s="164" t="s">
        <v>203</v>
      </c>
      <c r="E81" s="65" t="s">
        <v>12</v>
      </c>
      <c r="F81" s="159" t="s">
        <v>50</v>
      </c>
      <c r="G81" s="65" t="s">
        <v>202</v>
      </c>
      <c r="H81" s="164" t="s">
        <v>140</v>
      </c>
      <c r="I81" s="200">
        <v>81.900000000000006</v>
      </c>
      <c r="J81" s="65" t="s">
        <v>303</v>
      </c>
      <c r="K81" s="145"/>
      <c r="L81" s="144">
        <v>150</v>
      </c>
      <c r="M81" s="144">
        <v>100</v>
      </c>
      <c r="N81" s="144">
        <v>130</v>
      </c>
      <c r="O81" s="144">
        <v>470</v>
      </c>
      <c r="P81" s="86">
        <f t="shared" si="265"/>
        <v>850</v>
      </c>
      <c r="Q81" s="159">
        <v>220</v>
      </c>
      <c r="R81" s="159">
        <v>220</v>
      </c>
      <c r="S81" s="159">
        <v>220</v>
      </c>
      <c r="T81" s="159">
        <v>200</v>
      </c>
      <c r="U81" s="86">
        <f t="shared" si="301"/>
        <v>860</v>
      </c>
      <c r="V81" s="159">
        <v>180</v>
      </c>
      <c r="W81" s="159">
        <v>200</v>
      </c>
      <c r="X81" s="159">
        <v>200</v>
      </c>
      <c r="Y81" s="159">
        <v>200</v>
      </c>
      <c r="Z81" s="86">
        <f t="shared" si="302"/>
        <v>780</v>
      </c>
      <c r="AA81" s="159">
        <v>180</v>
      </c>
      <c r="AB81" s="159">
        <v>0</v>
      </c>
      <c r="AC81" s="159">
        <v>0</v>
      </c>
      <c r="AD81" s="159">
        <v>0</v>
      </c>
      <c r="AE81" s="86">
        <f t="shared" si="303"/>
        <v>180</v>
      </c>
      <c r="AF81" s="130"/>
      <c r="AG81" s="159">
        <f t="shared" ca="1" si="244"/>
        <v>150</v>
      </c>
      <c r="AH81" s="159">
        <f t="shared" ca="1" si="245"/>
        <v>100</v>
      </c>
      <c r="AI81" s="159">
        <f t="shared" ca="1" si="246"/>
        <v>130</v>
      </c>
      <c r="AJ81" s="159">
        <f t="shared" ca="1" si="247"/>
        <v>470</v>
      </c>
      <c r="AK81" s="86">
        <f t="shared" ca="1" si="266"/>
        <v>850</v>
      </c>
      <c r="AL81" s="159">
        <f t="shared" ca="1" si="248"/>
        <v>220</v>
      </c>
      <c r="AM81" s="159">
        <f t="shared" ca="1" si="249"/>
        <v>220</v>
      </c>
      <c r="AN81" s="159">
        <f t="shared" ca="1" si="250"/>
        <v>220</v>
      </c>
      <c r="AO81" s="159">
        <f t="shared" ca="1" si="251"/>
        <v>200</v>
      </c>
      <c r="AP81" s="127">
        <f t="shared" ca="1" si="267"/>
        <v>860</v>
      </c>
      <c r="AQ81" s="159">
        <f t="shared" ca="1" si="252"/>
        <v>160</v>
      </c>
      <c r="AR81" s="159">
        <f t="shared" ca="1" si="253"/>
        <v>200</v>
      </c>
      <c r="AS81" s="159">
        <f t="shared" ca="1" si="254"/>
        <v>170</v>
      </c>
      <c r="AT81" s="159">
        <f t="shared" ca="1" si="255"/>
        <v>220</v>
      </c>
      <c r="AU81" s="127">
        <f t="shared" ca="1" si="311"/>
        <v>750</v>
      </c>
      <c r="AV81" s="159">
        <f t="shared" ca="1" si="256"/>
        <v>170</v>
      </c>
      <c r="AW81" s="159">
        <f t="shared" ca="1" si="257"/>
        <v>230</v>
      </c>
      <c r="AX81" s="159">
        <f t="shared" ca="1" si="258"/>
        <v>0</v>
      </c>
      <c r="AY81" s="159">
        <f t="shared" ca="1" si="259"/>
        <v>0</v>
      </c>
      <c r="AZ81" s="127">
        <f t="shared" ca="1" si="312"/>
        <v>400</v>
      </c>
      <c r="BA81" s="72"/>
      <c r="BB81" s="159">
        <f t="shared" ca="1" si="71"/>
        <v>0</v>
      </c>
      <c r="BC81" s="159">
        <f t="shared" ca="1" si="268"/>
        <v>0</v>
      </c>
      <c r="BD81" s="159">
        <f t="shared" ca="1" si="269"/>
        <v>0</v>
      </c>
      <c r="BE81" s="159">
        <f t="shared" ca="1" si="270"/>
        <v>0</v>
      </c>
      <c r="BF81" s="86">
        <f t="shared" ca="1" si="271"/>
        <v>0</v>
      </c>
      <c r="BG81" s="159">
        <f t="shared" ca="1" si="272"/>
        <v>0</v>
      </c>
      <c r="BH81" s="159">
        <f t="shared" ca="1" si="273"/>
        <v>0</v>
      </c>
      <c r="BI81" s="159">
        <f t="shared" ca="1" si="274"/>
        <v>0</v>
      </c>
      <c r="BJ81" s="159">
        <f t="shared" ca="1" si="275"/>
        <v>0</v>
      </c>
      <c r="BK81" s="86">
        <f t="shared" ca="1" si="276"/>
        <v>0</v>
      </c>
      <c r="BL81" s="159">
        <f t="shared" ca="1" si="277"/>
        <v>-20</v>
      </c>
      <c r="BM81" s="159">
        <f t="shared" ca="1" si="278"/>
        <v>0</v>
      </c>
      <c r="BN81" s="159">
        <f t="shared" ca="1" si="279"/>
        <v>-30</v>
      </c>
      <c r="BO81" s="159">
        <f t="shared" ca="1" si="280"/>
        <v>20</v>
      </c>
      <c r="BP81" s="86">
        <f t="shared" ca="1" si="281"/>
        <v>-30</v>
      </c>
      <c r="BQ81" s="159">
        <f t="shared" ca="1" si="282"/>
        <v>-10</v>
      </c>
      <c r="BR81" s="159">
        <f t="shared" ca="1" si="283"/>
        <v>230</v>
      </c>
      <c r="BS81" s="159">
        <f t="shared" ca="1" si="284"/>
        <v>0</v>
      </c>
      <c r="BT81" s="159">
        <f t="shared" ca="1" si="285"/>
        <v>0</v>
      </c>
      <c r="BU81" s="86">
        <f t="shared" ca="1" si="286"/>
        <v>220</v>
      </c>
      <c r="BV81" s="71"/>
      <c r="BW81" s="144">
        <v>150</v>
      </c>
      <c r="BX81" s="144">
        <v>100</v>
      </c>
      <c r="BY81" s="144">
        <v>130</v>
      </c>
      <c r="BZ81" s="144">
        <v>470</v>
      </c>
      <c r="CA81" s="86">
        <f t="shared" si="304"/>
        <v>850</v>
      </c>
      <c r="CB81" s="159">
        <v>220</v>
      </c>
      <c r="CC81" s="159">
        <v>220</v>
      </c>
      <c r="CD81" s="159">
        <v>220</v>
      </c>
      <c r="CE81" s="159">
        <v>200</v>
      </c>
      <c r="CF81" s="86">
        <f t="shared" si="305"/>
        <v>860</v>
      </c>
      <c r="CG81" s="159"/>
      <c r="CH81" s="159"/>
      <c r="CI81" s="159"/>
      <c r="CJ81" s="159"/>
      <c r="CK81" s="86">
        <f t="shared" si="306"/>
        <v>0</v>
      </c>
      <c r="CL81" s="159"/>
      <c r="CM81" s="159"/>
      <c r="CN81" s="159">
        <v>0</v>
      </c>
      <c r="CO81" s="159">
        <v>0</v>
      </c>
      <c r="CP81" s="86">
        <f t="shared" si="307"/>
        <v>0</v>
      </c>
      <c r="CQ81" s="70"/>
      <c r="CR81" s="144">
        <f t="shared" ca="1" si="308"/>
        <v>0</v>
      </c>
      <c r="CS81" s="144">
        <f t="shared" ca="1" si="287"/>
        <v>0</v>
      </c>
      <c r="CT81" s="144">
        <f t="shared" ca="1" si="288"/>
        <v>0</v>
      </c>
      <c r="CU81" s="144">
        <f t="shared" ca="1" si="289"/>
        <v>0</v>
      </c>
      <c r="CV81" s="86">
        <f t="shared" ca="1" si="290"/>
        <v>0</v>
      </c>
      <c r="CW81" s="144">
        <f t="shared" ca="1" si="291"/>
        <v>0</v>
      </c>
      <c r="CX81" s="144">
        <f t="shared" ca="1" si="292"/>
        <v>0</v>
      </c>
      <c r="CY81" s="144">
        <f t="shared" ca="1" si="293"/>
        <v>0</v>
      </c>
      <c r="CZ81" s="144">
        <f t="shared" ca="1" si="294"/>
        <v>0</v>
      </c>
      <c r="DA81" s="88">
        <f t="shared" ca="1" si="295"/>
        <v>0</v>
      </c>
      <c r="DB81" s="144">
        <f t="shared" ca="1" si="296"/>
        <v>-160</v>
      </c>
      <c r="DC81" s="144">
        <f t="shared" ca="1" si="297"/>
        <v>-200</v>
      </c>
      <c r="DD81" s="144">
        <f t="shared" ca="1" si="298"/>
        <v>-170</v>
      </c>
      <c r="DE81" s="144">
        <f t="shared" ca="1" si="299"/>
        <v>-220</v>
      </c>
      <c r="DF81" s="88">
        <f t="shared" ca="1" si="300"/>
        <v>-750</v>
      </c>
      <c r="DG81" s="159">
        <f t="shared" ca="1" si="260"/>
        <v>-170</v>
      </c>
      <c r="DH81" s="159">
        <f t="shared" ca="1" si="261"/>
        <v>-230</v>
      </c>
      <c r="DI81" s="159">
        <f t="shared" ca="1" si="262"/>
        <v>0</v>
      </c>
      <c r="DJ81" s="159">
        <f t="shared" ca="1" si="263"/>
        <v>0</v>
      </c>
      <c r="DK81" s="88">
        <f t="shared" ca="1" si="264"/>
        <v>-400</v>
      </c>
      <c r="DL81" s="144"/>
    </row>
    <row r="82" spans="1:116" ht="15" customHeight="1" x14ac:dyDescent="0.2">
      <c r="A82" s="22" t="str">
        <f t="shared" si="310"/>
        <v>200000198P</v>
      </c>
      <c r="B82" s="22" t="str">
        <f t="shared" si="309"/>
        <v>200000198C</v>
      </c>
      <c r="C82" s="152">
        <v>200000198</v>
      </c>
      <c r="D82" s="164" t="s">
        <v>441</v>
      </c>
      <c r="E82" s="65" t="s">
        <v>12</v>
      </c>
      <c r="F82" s="159" t="s">
        <v>164</v>
      </c>
      <c r="G82" s="65" t="s">
        <v>147</v>
      </c>
      <c r="H82" s="164" t="s">
        <v>140</v>
      </c>
      <c r="I82" s="200">
        <v>319.5</v>
      </c>
      <c r="J82" s="65" t="s">
        <v>277</v>
      </c>
      <c r="K82" s="145"/>
      <c r="L82" s="144">
        <v>225</v>
      </c>
      <c r="M82" s="144">
        <v>180</v>
      </c>
      <c r="N82" s="144">
        <v>160</v>
      </c>
      <c r="O82" s="144">
        <v>150</v>
      </c>
      <c r="P82" s="86">
        <f t="shared" si="265"/>
        <v>715</v>
      </c>
      <c r="Q82" s="159">
        <v>170</v>
      </c>
      <c r="R82" s="159">
        <v>125</v>
      </c>
      <c r="S82" s="159">
        <v>70</v>
      </c>
      <c r="T82" s="159">
        <v>30</v>
      </c>
      <c r="U82" s="86">
        <f t="shared" si="301"/>
        <v>395</v>
      </c>
      <c r="V82" s="159">
        <v>70</v>
      </c>
      <c r="W82" s="159">
        <v>80</v>
      </c>
      <c r="X82" s="159">
        <v>80</v>
      </c>
      <c r="Y82" s="159">
        <v>80</v>
      </c>
      <c r="Z82" s="86">
        <f t="shared" si="302"/>
        <v>310</v>
      </c>
      <c r="AA82" s="159">
        <v>0</v>
      </c>
      <c r="AB82" s="159">
        <v>0</v>
      </c>
      <c r="AC82" s="159">
        <v>0</v>
      </c>
      <c r="AD82" s="159">
        <v>0</v>
      </c>
      <c r="AE82" s="86">
        <f t="shared" si="303"/>
        <v>0</v>
      </c>
      <c r="AF82" s="130"/>
      <c r="AG82" s="159">
        <f t="shared" ca="1" si="244"/>
        <v>225</v>
      </c>
      <c r="AH82" s="159">
        <f t="shared" ca="1" si="245"/>
        <v>180</v>
      </c>
      <c r="AI82" s="159">
        <f t="shared" ca="1" si="246"/>
        <v>160</v>
      </c>
      <c r="AJ82" s="159">
        <f t="shared" ca="1" si="247"/>
        <v>150</v>
      </c>
      <c r="AK82" s="86">
        <f t="shared" ca="1" si="266"/>
        <v>715</v>
      </c>
      <c r="AL82" s="159">
        <f t="shared" ca="1" si="248"/>
        <v>170</v>
      </c>
      <c r="AM82" s="159">
        <f t="shared" ca="1" si="249"/>
        <v>125</v>
      </c>
      <c r="AN82" s="159">
        <f t="shared" ca="1" si="250"/>
        <v>70</v>
      </c>
      <c r="AO82" s="159">
        <f t="shared" ca="1" si="251"/>
        <v>30</v>
      </c>
      <c r="AP82" s="127">
        <f t="shared" ca="1" si="267"/>
        <v>395</v>
      </c>
      <c r="AQ82" s="159">
        <f t="shared" ca="1" si="252"/>
        <v>80</v>
      </c>
      <c r="AR82" s="159">
        <f t="shared" ca="1" si="253"/>
        <v>80</v>
      </c>
      <c r="AS82" s="159">
        <f t="shared" ca="1" si="254"/>
        <v>80</v>
      </c>
      <c r="AT82" s="159">
        <f t="shared" ca="1" si="255"/>
        <v>85</v>
      </c>
      <c r="AU82" s="127">
        <f t="shared" ca="1" si="311"/>
        <v>325</v>
      </c>
      <c r="AV82" s="159">
        <f t="shared" ca="1" si="256"/>
        <v>0</v>
      </c>
      <c r="AW82" s="159">
        <f t="shared" ca="1" si="257"/>
        <v>0</v>
      </c>
      <c r="AX82" s="159">
        <f t="shared" ca="1" si="258"/>
        <v>0</v>
      </c>
      <c r="AY82" s="159">
        <f t="shared" ca="1" si="259"/>
        <v>0</v>
      </c>
      <c r="AZ82" s="127">
        <f t="shared" ca="1" si="312"/>
        <v>0</v>
      </c>
      <c r="BA82" s="72"/>
      <c r="BB82" s="159">
        <f t="shared" ca="1" si="71"/>
        <v>0</v>
      </c>
      <c r="BC82" s="159">
        <f t="shared" ca="1" si="268"/>
        <v>0</v>
      </c>
      <c r="BD82" s="159">
        <f t="shared" ca="1" si="269"/>
        <v>0</v>
      </c>
      <c r="BE82" s="159">
        <f t="shared" ca="1" si="270"/>
        <v>0</v>
      </c>
      <c r="BF82" s="86">
        <f t="shared" ca="1" si="271"/>
        <v>0</v>
      </c>
      <c r="BG82" s="159">
        <f t="shared" ca="1" si="272"/>
        <v>0</v>
      </c>
      <c r="BH82" s="159">
        <f t="shared" ca="1" si="273"/>
        <v>0</v>
      </c>
      <c r="BI82" s="159">
        <f t="shared" ca="1" si="274"/>
        <v>0</v>
      </c>
      <c r="BJ82" s="159">
        <f t="shared" ca="1" si="275"/>
        <v>0</v>
      </c>
      <c r="BK82" s="86">
        <f t="shared" ca="1" si="276"/>
        <v>0</v>
      </c>
      <c r="BL82" s="159">
        <f t="shared" ca="1" si="277"/>
        <v>10</v>
      </c>
      <c r="BM82" s="159">
        <f t="shared" ca="1" si="278"/>
        <v>0</v>
      </c>
      <c r="BN82" s="159">
        <f t="shared" ca="1" si="279"/>
        <v>0</v>
      </c>
      <c r="BO82" s="159">
        <f t="shared" ca="1" si="280"/>
        <v>5</v>
      </c>
      <c r="BP82" s="86">
        <f t="shared" ca="1" si="281"/>
        <v>15</v>
      </c>
      <c r="BQ82" s="159">
        <f t="shared" ca="1" si="282"/>
        <v>0</v>
      </c>
      <c r="BR82" s="159">
        <f t="shared" ca="1" si="283"/>
        <v>0</v>
      </c>
      <c r="BS82" s="159">
        <f t="shared" ca="1" si="284"/>
        <v>0</v>
      </c>
      <c r="BT82" s="159">
        <f t="shared" ca="1" si="285"/>
        <v>0</v>
      </c>
      <c r="BU82" s="86">
        <f t="shared" ca="1" si="286"/>
        <v>0</v>
      </c>
      <c r="BV82" s="71"/>
      <c r="BW82" s="144">
        <v>225</v>
      </c>
      <c r="BX82" s="144">
        <v>180</v>
      </c>
      <c r="BY82" s="144">
        <v>160</v>
      </c>
      <c r="BZ82" s="144">
        <v>150</v>
      </c>
      <c r="CA82" s="86">
        <f t="shared" si="304"/>
        <v>715</v>
      </c>
      <c r="CB82" s="159">
        <v>170</v>
      </c>
      <c r="CC82" s="159">
        <v>125</v>
      </c>
      <c r="CD82" s="159">
        <v>70</v>
      </c>
      <c r="CE82" s="159">
        <v>30</v>
      </c>
      <c r="CF82" s="86">
        <f t="shared" si="305"/>
        <v>395</v>
      </c>
      <c r="CG82" s="159"/>
      <c r="CH82" s="159"/>
      <c r="CI82" s="159"/>
      <c r="CJ82" s="159"/>
      <c r="CK82" s="86">
        <f t="shared" si="306"/>
        <v>0</v>
      </c>
      <c r="CL82" s="159"/>
      <c r="CM82" s="159"/>
      <c r="CN82" s="159">
        <v>0</v>
      </c>
      <c r="CO82" s="159">
        <v>0</v>
      </c>
      <c r="CP82" s="86">
        <f t="shared" si="307"/>
        <v>0</v>
      </c>
      <c r="CQ82" s="70"/>
      <c r="CR82" s="144">
        <f t="shared" ca="1" si="308"/>
        <v>0</v>
      </c>
      <c r="CS82" s="144">
        <f t="shared" ca="1" si="287"/>
        <v>0</v>
      </c>
      <c r="CT82" s="144">
        <f t="shared" ca="1" si="288"/>
        <v>0</v>
      </c>
      <c r="CU82" s="144">
        <f t="shared" ca="1" si="289"/>
        <v>0</v>
      </c>
      <c r="CV82" s="86">
        <f t="shared" ca="1" si="290"/>
        <v>0</v>
      </c>
      <c r="CW82" s="144">
        <f t="shared" ca="1" si="291"/>
        <v>0</v>
      </c>
      <c r="CX82" s="144">
        <f t="shared" ca="1" si="292"/>
        <v>0</v>
      </c>
      <c r="CY82" s="144">
        <f t="shared" ca="1" si="293"/>
        <v>0</v>
      </c>
      <c r="CZ82" s="144">
        <f t="shared" ca="1" si="294"/>
        <v>0</v>
      </c>
      <c r="DA82" s="88">
        <f t="shared" ca="1" si="295"/>
        <v>0</v>
      </c>
      <c r="DB82" s="144">
        <f t="shared" ca="1" si="296"/>
        <v>-80</v>
      </c>
      <c r="DC82" s="144">
        <f t="shared" ca="1" si="297"/>
        <v>-80</v>
      </c>
      <c r="DD82" s="144">
        <f t="shared" ca="1" si="298"/>
        <v>-80</v>
      </c>
      <c r="DE82" s="144">
        <f t="shared" ca="1" si="299"/>
        <v>-85</v>
      </c>
      <c r="DF82" s="88">
        <f t="shared" ca="1" si="300"/>
        <v>-325</v>
      </c>
      <c r="DG82" s="159">
        <f t="shared" ca="1" si="260"/>
        <v>0</v>
      </c>
      <c r="DH82" s="159">
        <f t="shared" ca="1" si="261"/>
        <v>0</v>
      </c>
      <c r="DI82" s="159">
        <f t="shared" ca="1" si="262"/>
        <v>0</v>
      </c>
      <c r="DJ82" s="159">
        <f t="shared" ca="1" si="263"/>
        <v>0</v>
      </c>
      <c r="DK82" s="88">
        <f t="shared" ca="1" si="264"/>
        <v>0</v>
      </c>
      <c r="DL82" s="144"/>
    </row>
    <row r="83" spans="1:116" ht="15" customHeight="1" x14ac:dyDescent="0.2">
      <c r="A83" s="22" t="str">
        <f t="shared" si="310"/>
        <v>200000229P</v>
      </c>
      <c r="B83" s="22" t="str">
        <f t="shared" si="309"/>
        <v>200000229C</v>
      </c>
      <c r="C83" s="164">
        <v>200000229</v>
      </c>
      <c r="D83" s="164" t="s">
        <v>97</v>
      </c>
      <c r="E83" s="65" t="s">
        <v>12</v>
      </c>
      <c r="F83" s="159" t="s">
        <v>164</v>
      </c>
      <c r="G83" s="65" t="s">
        <v>86</v>
      </c>
      <c r="H83" s="164" t="s">
        <v>140</v>
      </c>
      <c r="I83" s="200">
        <v>1624.16</v>
      </c>
      <c r="J83" s="65" t="s">
        <v>221</v>
      </c>
      <c r="K83" s="145"/>
      <c r="L83" s="144">
        <v>25</v>
      </c>
      <c r="M83" s="144">
        <v>34</v>
      </c>
      <c r="N83" s="144">
        <v>27</v>
      </c>
      <c r="O83" s="159">
        <v>40</v>
      </c>
      <c r="P83" s="86">
        <f t="shared" si="265"/>
        <v>126</v>
      </c>
      <c r="Q83" s="159">
        <v>25</v>
      </c>
      <c r="R83" s="159">
        <v>50</v>
      </c>
      <c r="S83" s="159">
        <v>29</v>
      </c>
      <c r="T83" s="159">
        <v>27</v>
      </c>
      <c r="U83" s="86">
        <f t="shared" si="301"/>
        <v>131</v>
      </c>
      <c r="V83" s="159">
        <v>15</v>
      </c>
      <c r="W83" s="159">
        <v>10</v>
      </c>
      <c r="X83" s="159">
        <v>4</v>
      </c>
      <c r="Y83" s="159">
        <v>0</v>
      </c>
      <c r="Z83" s="86">
        <f t="shared" si="302"/>
        <v>29</v>
      </c>
      <c r="AA83" s="159">
        <v>0</v>
      </c>
      <c r="AB83" s="159">
        <v>0</v>
      </c>
      <c r="AC83" s="159">
        <v>0</v>
      </c>
      <c r="AD83" s="159">
        <v>0</v>
      </c>
      <c r="AE83" s="86">
        <f t="shared" si="303"/>
        <v>0</v>
      </c>
      <c r="AF83" s="130"/>
      <c r="AG83" s="159">
        <f t="shared" ca="1" si="244"/>
        <v>25</v>
      </c>
      <c r="AH83" s="159">
        <f t="shared" ca="1" si="245"/>
        <v>34</v>
      </c>
      <c r="AI83" s="159">
        <f t="shared" ca="1" si="246"/>
        <v>27</v>
      </c>
      <c r="AJ83" s="159">
        <f t="shared" ca="1" si="247"/>
        <v>40</v>
      </c>
      <c r="AK83" s="86">
        <f t="shared" ca="1" si="266"/>
        <v>126</v>
      </c>
      <c r="AL83" s="159">
        <f t="shared" ca="1" si="248"/>
        <v>25</v>
      </c>
      <c r="AM83" s="159">
        <f t="shared" ca="1" si="249"/>
        <v>50</v>
      </c>
      <c r="AN83" s="159">
        <f t="shared" ca="1" si="250"/>
        <v>29</v>
      </c>
      <c r="AO83" s="159">
        <f t="shared" ca="1" si="251"/>
        <v>27</v>
      </c>
      <c r="AP83" s="127">
        <f t="shared" ca="1" si="267"/>
        <v>131</v>
      </c>
      <c r="AQ83" s="159">
        <f t="shared" ca="1" si="252"/>
        <v>15</v>
      </c>
      <c r="AR83" s="159">
        <f t="shared" ca="1" si="253"/>
        <v>11</v>
      </c>
      <c r="AS83" s="159">
        <f t="shared" ca="1" si="254"/>
        <v>2</v>
      </c>
      <c r="AT83" s="159">
        <f t="shared" ca="1" si="255"/>
        <v>0</v>
      </c>
      <c r="AU83" s="127">
        <f t="shared" ca="1" si="311"/>
        <v>28</v>
      </c>
      <c r="AV83" s="159">
        <f t="shared" ca="1" si="256"/>
        <v>0</v>
      </c>
      <c r="AW83" s="159">
        <f t="shared" ca="1" si="257"/>
        <v>0</v>
      </c>
      <c r="AX83" s="159">
        <f t="shared" ca="1" si="258"/>
        <v>0</v>
      </c>
      <c r="AY83" s="159">
        <f t="shared" ca="1" si="259"/>
        <v>0</v>
      </c>
      <c r="AZ83" s="127">
        <f t="shared" ca="1" si="312"/>
        <v>0</v>
      </c>
      <c r="BA83" s="72"/>
      <c r="BB83" s="159">
        <f t="shared" ref="BB83:BB149" ca="1" si="313">AG83-L83</f>
        <v>0</v>
      </c>
      <c r="BC83" s="159">
        <f t="shared" ca="1" si="268"/>
        <v>0</v>
      </c>
      <c r="BD83" s="159">
        <f t="shared" ca="1" si="269"/>
        <v>0</v>
      </c>
      <c r="BE83" s="159">
        <f t="shared" ca="1" si="270"/>
        <v>0</v>
      </c>
      <c r="BF83" s="86">
        <f t="shared" ca="1" si="271"/>
        <v>0</v>
      </c>
      <c r="BG83" s="159">
        <f t="shared" ca="1" si="272"/>
        <v>0</v>
      </c>
      <c r="BH83" s="159">
        <f t="shared" ca="1" si="273"/>
        <v>0</v>
      </c>
      <c r="BI83" s="159">
        <f t="shared" ca="1" si="274"/>
        <v>0</v>
      </c>
      <c r="BJ83" s="159">
        <f t="shared" ca="1" si="275"/>
        <v>0</v>
      </c>
      <c r="BK83" s="86">
        <f t="shared" ca="1" si="276"/>
        <v>0</v>
      </c>
      <c r="BL83" s="159">
        <f t="shared" ca="1" si="277"/>
        <v>0</v>
      </c>
      <c r="BM83" s="159">
        <f t="shared" ca="1" si="278"/>
        <v>1</v>
      </c>
      <c r="BN83" s="159">
        <f t="shared" ca="1" si="279"/>
        <v>-2</v>
      </c>
      <c r="BO83" s="159">
        <f t="shared" ca="1" si="280"/>
        <v>0</v>
      </c>
      <c r="BP83" s="86">
        <f t="shared" ca="1" si="281"/>
        <v>-1</v>
      </c>
      <c r="BQ83" s="159">
        <f t="shared" ca="1" si="282"/>
        <v>0</v>
      </c>
      <c r="BR83" s="159">
        <f t="shared" ca="1" si="283"/>
        <v>0</v>
      </c>
      <c r="BS83" s="159">
        <f t="shared" ca="1" si="284"/>
        <v>0</v>
      </c>
      <c r="BT83" s="159">
        <f t="shared" ca="1" si="285"/>
        <v>0</v>
      </c>
      <c r="BU83" s="86">
        <f t="shared" ca="1" si="286"/>
        <v>0</v>
      </c>
      <c r="BV83" s="71"/>
      <c r="BW83" s="144">
        <v>25</v>
      </c>
      <c r="BX83" s="144">
        <v>34</v>
      </c>
      <c r="BY83" s="144">
        <v>27</v>
      </c>
      <c r="BZ83" s="159">
        <v>40</v>
      </c>
      <c r="CA83" s="86">
        <f t="shared" si="304"/>
        <v>126</v>
      </c>
      <c r="CB83" s="159">
        <v>25</v>
      </c>
      <c r="CC83" s="159">
        <v>50</v>
      </c>
      <c r="CD83" s="159">
        <v>29</v>
      </c>
      <c r="CE83" s="159">
        <v>27</v>
      </c>
      <c r="CF83" s="86">
        <f t="shared" si="305"/>
        <v>131</v>
      </c>
      <c r="CG83" s="159"/>
      <c r="CH83" s="159"/>
      <c r="CI83" s="159"/>
      <c r="CJ83" s="159"/>
      <c r="CK83" s="86">
        <f t="shared" si="306"/>
        <v>0</v>
      </c>
      <c r="CL83" s="159"/>
      <c r="CM83" s="159"/>
      <c r="CN83" s="159">
        <v>0</v>
      </c>
      <c r="CO83" s="159">
        <v>0</v>
      </c>
      <c r="CP83" s="86">
        <f t="shared" si="307"/>
        <v>0</v>
      </c>
      <c r="CQ83" s="70"/>
      <c r="CR83" s="144">
        <f t="shared" ca="1" si="308"/>
        <v>0</v>
      </c>
      <c r="CS83" s="144">
        <f t="shared" ca="1" si="287"/>
        <v>0</v>
      </c>
      <c r="CT83" s="144">
        <f t="shared" ca="1" si="288"/>
        <v>0</v>
      </c>
      <c r="CU83" s="144">
        <f t="shared" ca="1" si="289"/>
        <v>0</v>
      </c>
      <c r="CV83" s="86">
        <f t="shared" ca="1" si="290"/>
        <v>0</v>
      </c>
      <c r="CW83" s="144">
        <f t="shared" ca="1" si="291"/>
        <v>0</v>
      </c>
      <c r="CX83" s="144">
        <f t="shared" ca="1" si="292"/>
        <v>0</v>
      </c>
      <c r="CY83" s="144">
        <f t="shared" ca="1" si="293"/>
        <v>0</v>
      </c>
      <c r="CZ83" s="144">
        <f t="shared" ca="1" si="294"/>
        <v>0</v>
      </c>
      <c r="DA83" s="88">
        <f t="shared" ca="1" si="295"/>
        <v>0</v>
      </c>
      <c r="DB83" s="144">
        <f t="shared" ca="1" si="296"/>
        <v>-15</v>
      </c>
      <c r="DC83" s="144">
        <f t="shared" ca="1" si="297"/>
        <v>-11</v>
      </c>
      <c r="DD83" s="144">
        <f t="shared" ca="1" si="298"/>
        <v>-2</v>
      </c>
      <c r="DE83" s="144">
        <f t="shared" ca="1" si="299"/>
        <v>0</v>
      </c>
      <c r="DF83" s="88">
        <f t="shared" ca="1" si="300"/>
        <v>-28</v>
      </c>
      <c r="DG83" s="159">
        <f t="shared" ca="1" si="260"/>
        <v>0</v>
      </c>
      <c r="DH83" s="159">
        <f t="shared" ca="1" si="261"/>
        <v>0</v>
      </c>
      <c r="DI83" s="159">
        <f t="shared" ca="1" si="262"/>
        <v>0</v>
      </c>
      <c r="DJ83" s="159">
        <f t="shared" ca="1" si="263"/>
        <v>0</v>
      </c>
      <c r="DK83" s="88">
        <f t="shared" ca="1" si="264"/>
        <v>0</v>
      </c>
      <c r="DL83" s="144"/>
    </row>
    <row r="84" spans="1:116" ht="15" customHeight="1" x14ac:dyDescent="0.2">
      <c r="A84" s="22" t="str">
        <f t="shared" si="310"/>
        <v>200000233P</v>
      </c>
      <c r="B84" s="22" t="str">
        <f t="shared" si="309"/>
        <v>200000233C</v>
      </c>
      <c r="C84" s="164">
        <v>200000233</v>
      </c>
      <c r="D84" s="164" t="s">
        <v>98</v>
      </c>
      <c r="E84" s="65" t="s">
        <v>12</v>
      </c>
      <c r="F84" s="159" t="s">
        <v>164</v>
      </c>
      <c r="G84" s="65" t="s">
        <v>86</v>
      </c>
      <c r="H84" s="164" t="s">
        <v>140</v>
      </c>
      <c r="I84" s="200">
        <v>1019.65</v>
      </c>
      <c r="J84" s="65" t="s">
        <v>221</v>
      </c>
      <c r="K84" s="145"/>
      <c r="L84" s="144">
        <v>0</v>
      </c>
      <c r="M84" s="144">
        <v>5</v>
      </c>
      <c r="N84" s="144">
        <v>11</v>
      </c>
      <c r="O84" s="159">
        <v>10</v>
      </c>
      <c r="P84" s="86">
        <f t="shared" si="265"/>
        <v>26</v>
      </c>
      <c r="Q84" s="159">
        <v>10</v>
      </c>
      <c r="R84" s="159">
        <v>10</v>
      </c>
      <c r="S84" s="159">
        <v>6</v>
      </c>
      <c r="T84" s="159">
        <v>7</v>
      </c>
      <c r="U84" s="86">
        <f t="shared" si="301"/>
        <v>33</v>
      </c>
      <c r="V84" s="159">
        <v>0</v>
      </c>
      <c r="W84" s="159">
        <v>0</v>
      </c>
      <c r="X84" s="159">
        <v>0</v>
      </c>
      <c r="Y84" s="159">
        <v>0</v>
      </c>
      <c r="Z84" s="86">
        <f t="shared" si="302"/>
        <v>0</v>
      </c>
      <c r="AA84" s="159">
        <v>0</v>
      </c>
      <c r="AB84" s="159">
        <v>0</v>
      </c>
      <c r="AC84" s="159">
        <v>0</v>
      </c>
      <c r="AD84" s="159">
        <v>0</v>
      </c>
      <c r="AE84" s="86">
        <f t="shared" si="303"/>
        <v>0</v>
      </c>
      <c r="AF84" s="130"/>
      <c r="AG84" s="159">
        <f t="shared" ca="1" si="244"/>
        <v>0</v>
      </c>
      <c r="AH84" s="159">
        <f t="shared" ca="1" si="245"/>
        <v>5</v>
      </c>
      <c r="AI84" s="159">
        <f t="shared" ca="1" si="246"/>
        <v>11</v>
      </c>
      <c r="AJ84" s="159">
        <f t="shared" ca="1" si="247"/>
        <v>10</v>
      </c>
      <c r="AK84" s="86">
        <f t="shared" ca="1" si="266"/>
        <v>26</v>
      </c>
      <c r="AL84" s="159">
        <f t="shared" ca="1" si="248"/>
        <v>10</v>
      </c>
      <c r="AM84" s="159">
        <f t="shared" ca="1" si="249"/>
        <v>10</v>
      </c>
      <c r="AN84" s="159">
        <f t="shared" ca="1" si="250"/>
        <v>6</v>
      </c>
      <c r="AO84" s="159">
        <f t="shared" ca="1" si="251"/>
        <v>7</v>
      </c>
      <c r="AP84" s="127">
        <f t="shared" ca="1" si="267"/>
        <v>33</v>
      </c>
      <c r="AQ84" s="159">
        <f t="shared" ca="1" si="252"/>
        <v>2</v>
      </c>
      <c r="AR84" s="159">
        <f t="shared" ca="1" si="253"/>
        <v>0</v>
      </c>
      <c r="AS84" s="159">
        <f t="shared" ca="1" si="254"/>
        <v>0</v>
      </c>
      <c r="AT84" s="159">
        <f t="shared" ca="1" si="255"/>
        <v>0</v>
      </c>
      <c r="AU84" s="127">
        <f t="shared" ca="1" si="311"/>
        <v>2</v>
      </c>
      <c r="AV84" s="159">
        <f t="shared" ca="1" si="256"/>
        <v>0</v>
      </c>
      <c r="AW84" s="159">
        <f t="shared" ca="1" si="257"/>
        <v>0</v>
      </c>
      <c r="AX84" s="159">
        <f t="shared" ca="1" si="258"/>
        <v>0</v>
      </c>
      <c r="AY84" s="159">
        <f t="shared" ca="1" si="259"/>
        <v>0</v>
      </c>
      <c r="AZ84" s="127">
        <f t="shared" ca="1" si="312"/>
        <v>0</v>
      </c>
      <c r="BA84" s="72"/>
      <c r="BB84" s="159">
        <f t="shared" ca="1" si="313"/>
        <v>0</v>
      </c>
      <c r="BC84" s="159">
        <f t="shared" ca="1" si="268"/>
        <v>0</v>
      </c>
      <c r="BD84" s="159">
        <f t="shared" ca="1" si="269"/>
        <v>0</v>
      </c>
      <c r="BE84" s="159">
        <f t="shared" ca="1" si="270"/>
        <v>0</v>
      </c>
      <c r="BF84" s="86">
        <f t="shared" ca="1" si="271"/>
        <v>0</v>
      </c>
      <c r="BG84" s="159">
        <f t="shared" ca="1" si="272"/>
        <v>0</v>
      </c>
      <c r="BH84" s="159">
        <f t="shared" ca="1" si="273"/>
        <v>0</v>
      </c>
      <c r="BI84" s="159">
        <f t="shared" ca="1" si="274"/>
        <v>0</v>
      </c>
      <c r="BJ84" s="159">
        <f t="shared" ca="1" si="275"/>
        <v>0</v>
      </c>
      <c r="BK84" s="86">
        <f t="shared" ca="1" si="276"/>
        <v>0</v>
      </c>
      <c r="BL84" s="159">
        <f t="shared" ca="1" si="277"/>
        <v>2</v>
      </c>
      <c r="BM84" s="159">
        <f t="shared" ca="1" si="278"/>
        <v>0</v>
      </c>
      <c r="BN84" s="159">
        <f t="shared" ca="1" si="279"/>
        <v>0</v>
      </c>
      <c r="BO84" s="159">
        <f t="shared" ca="1" si="280"/>
        <v>0</v>
      </c>
      <c r="BP84" s="86">
        <f t="shared" ca="1" si="281"/>
        <v>2</v>
      </c>
      <c r="BQ84" s="159">
        <f t="shared" ca="1" si="282"/>
        <v>0</v>
      </c>
      <c r="BR84" s="159">
        <f t="shared" ca="1" si="283"/>
        <v>0</v>
      </c>
      <c r="BS84" s="159">
        <f t="shared" ca="1" si="284"/>
        <v>0</v>
      </c>
      <c r="BT84" s="159">
        <f t="shared" ca="1" si="285"/>
        <v>0</v>
      </c>
      <c r="BU84" s="86">
        <f t="shared" ca="1" si="286"/>
        <v>0</v>
      </c>
      <c r="BV84" s="71"/>
      <c r="BW84" s="144">
        <v>0</v>
      </c>
      <c r="BX84" s="144">
        <v>5</v>
      </c>
      <c r="BY84" s="144">
        <v>11</v>
      </c>
      <c r="BZ84" s="159">
        <v>10</v>
      </c>
      <c r="CA84" s="86">
        <f t="shared" si="304"/>
        <v>26</v>
      </c>
      <c r="CB84" s="159">
        <v>10</v>
      </c>
      <c r="CC84" s="159">
        <v>10</v>
      </c>
      <c r="CD84" s="159">
        <v>6</v>
      </c>
      <c r="CE84" s="159">
        <v>7</v>
      </c>
      <c r="CF84" s="86">
        <f t="shared" si="305"/>
        <v>33</v>
      </c>
      <c r="CG84" s="159"/>
      <c r="CH84" s="159"/>
      <c r="CI84" s="159"/>
      <c r="CJ84" s="159"/>
      <c r="CK84" s="86">
        <f t="shared" si="306"/>
        <v>0</v>
      </c>
      <c r="CL84" s="159"/>
      <c r="CM84" s="159"/>
      <c r="CN84" s="159">
        <v>0</v>
      </c>
      <c r="CO84" s="159">
        <v>0</v>
      </c>
      <c r="CP84" s="86">
        <f t="shared" si="307"/>
        <v>0</v>
      </c>
      <c r="CQ84" s="70"/>
      <c r="CR84" s="144">
        <f t="shared" ca="1" si="308"/>
        <v>0</v>
      </c>
      <c r="CS84" s="144">
        <f t="shared" ca="1" si="287"/>
        <v>0</v>
      </c>
      <c r="CT84" s="144">
        <f t="shared" ca="1" si="288"/>
        <v>0</v>
      </c>
      <c r="CU84" s="144">
        <f t="shared" ca="1" si="289"/>
        <v>0</v>
      </c>
      <c r="CV84" s="86">
        <f t="shared" ca="1" si="290"/>
        <v>0</v>
      </c>
      <c r="CW84" s="144">
        <f t="shared" ca="1" si="291"/>
        <v>0</v>
      </c>
      <c r="CX84" s="144">
        <f t="shared" ca="1" si="292"/>
        <v>0</v>
      </c>
      <c r="CY84" s="144">
        <f t="shared" ca="1" si="293"/>
        <v>0</v>
      </c>
      <c r="CZ84" s="144">
        <f t="shared" ca="1" si="294"/>
        <v>0</v>
      </c>
      <c r="DA84" s="88">
        <f t="shared" ca="1" si="295"/>
        <v>0</v>
      </c>
      <c r="DB84" s="144">
        <f t="shared" ca="1" si="296"/>
        <v>-2</v>
      </c>
      <c r="DC84" s="144">
        <f t="shared" ca="1" si="297"/>
        <v>0</v>
      </c>
      <c r="DD84" s="144">
        <f t="shared" ca="1" si="298"/>
        <v>0</v>
      </c>
      <c r="DE84" s="144">
        <f t="shared" ca="1" si="299"/>
        <v>0</v>
      </c>
      <c r="DF84" s="88">
        <f t="shared" ca="1" si="300"/>
        <v>-2</v>
      </c>
      <c r="DG84" s="159">
        <f t="shared" ca="1" si="260"/>
        <v>0</v>
      </c>
      <c r="DH84" s="159">
        <f t="shared" ca="1" si="261"/>
        <v>0</v>
      </c>
      <c r="DI84" s="159">
        <f t="shared" ca="1" si="262"/>
        <v>0</v>
      </c>
      <c r="DJ84" s="159">
        <f t="shared" ca="1" si="263"/>
        <v>0</v>
      </c>
      <c r="DK84" s="88">
        <f t="shared" ca="1" si="264"/>
        <v>0</v>
      </c>
      <c r="DL84" s="144"/>
    </row>
    <row r="85" spans="1:116" ht="15" customHeight="1" x14ac:dyDescent="0.2">
      <c r="A85" s="22" t="str">
        <f t="shared" si="310"/>
        <v>200000234P</v>
      </c>
      <c r="B85" s="22" t="str">
        <f t="shared" si="309"/>
        <v>200000234C</v>
      </c>
      <c r="C85" s="164">
        <v>200000234</v>
      </c>
      <c r="D85" s="164" t="s">
        <v>99</v>
      </c>
      <c r="E85" s="65" t="s">
        <v>12</v>
      </c>
      <c r="F85" s="159" t="s">
        <v>164</v>
      </c>
      <c r="G85" s="65" t="s">
        <v>143</v>
      </c>
      <c r="H85" s="164" t="s">
        <v>140</v>
      </c>
      <c r="I85" s="200">
        <v>631.76</v>
      </c>
      <c r="J85" s="65" t="s">
        <v>35</v>
      </c>
      <c r="K85" s="145"/>
      <c r="L85" s="144">
        <v>51</v>
      </c>
      <c r="M85" s="144">
        <v>26</v>
      </c>
      <c r="N85" s="159">
        <v>30</v>
      </c>
      <c r="O85" s="174">
        <v>29</v>
      </c>
      <c r="P85" s="86">
        <f t="shared" si="265"/>
        <v>136</v>
      </c>
      <c r="Q85" s="159">
        <v>45</v>
      </c>
      <c r="R85" s="159">
        <v>38</v>
      </c>
      <c r="S85" s="159">
        <v>25</v>
      </c>
      <c r="T85" s="159">
        <v>10</v>
      </c>
      <c r="U85" s="86">
        <f t="shared" si="301"/>
        <v>118</v>
      </c>
      <c r="V85" s="159">
        <v>25</v>
      </c>
      <c r="W85" s="159">
        <v>28</v>
      </c>
      <c r="X85" s="159">
        <v>22</v>
      </c>
      <c r="Y85" s="159">
        <v>30</v>
      </c>
      <c r="Z85" s="86">
        <f t="shared" si="302"/>
        <v>105</v>
      </c>
      <c r="AA85" s="159">
        <v>25</v>
      </c>
      <c r="AB85" s="159">
        <v>0</v>
      </c>
      <c r="AC85" s="159">
        <v>0</v>
      </c>
      <c r="AD85" s="159">
        <v>0</v>
      </c>
      <c r="AE85" s="86">
        <f t="shared" si="303"/>
        <v>25</v>
      </c>
      <c r="AF85" s="130"/>
      <c r="AG85" s="159">
        <f t="shared" ca="1" si="244"/>
        <v>51</v>
      </c>
      <c r="AH85" s="159">
        <f t="shared" ca="1" si="245"/>
        <v>26</v>
      </c>
      <c r="AI85" s="159">
        <f t="shared" ca="1" si="246"/>
        <v>30</v>
      </c>
      <c r="AJ85" s="159">
        <f t="shared" ca="1" si="247"/>
        <v>29</v>
      </c>
      <c r="AK85" s="86">
        <f t="shared" ca="1" si="266"/>
        <v>136</v>
      </c>
      <c r="AL85" s="159">
        <f t="shared" ca="1" si="248"/>
        <v>45</v>
      </c>
      <c r="AM85" s="159">
        <f t="shared" ca="1" si="249"/>
        <v>38</v>
      </c>
      <c r="AN85" s="159">
        <f t="shared" ca="1" si="250"/>
        <v>25</v>
      </c>
      <c r="AO85" s="159">
        <f t="shared" ca="1" si="251"/>
        <v>10</v>
      </c>
      <c r="AP85" s="127">
        <f t="shared" ca="1" si="267"/>
        <v>118</v>
      </c>
      <c r="AQ85" s="159">
        <f t="shared" ca="1" si="252"/>
        <v>25</v>
      </c>
      <c r="AR85" s="159">
        <f t="shared" ca="1" si="253"/>
        <v>25</v>
      </c>
      <c r="AS85" s="159">
        <f t="shared" ca="1" si="254"/>
        <v>25</v>
      </c>
      <c r="AT85" s="159">
        <f t="shared" ca="1" si="255"/>
        <v>33</v>
      </c>
      <c r="AU85" s="127">
        <f t="shared" ca="1" si="311"/>
        <v>108</v>
      </c>
      <c r="AV85" s="159">
        <f t="shared" ca="1" si="256"/>
        <v>25</v>
      </c>
      <c r="AW85" s="159">
        <f t="shared" ca="1" si="257"/>
        <v>30</v>
      </c>
      <c r="AX85" s="159">
        <f t="shared" ca="1" si="258"/>
        <v>0</v>
      </c>
      <c r="AY85" s="159">
        <f t="shared" ca="1" si="259"/>
        <v>0</v>
      </c>
      <c r="AZ85" s="127">
        <f t="shared" ca="1" si="312"/>
        <v>55</v>
      </c>
      <c r="BA85" s="72"/>
      <c r="BB85" s="159">
        <f t="shared" ca="1" si="313"/>
        <v>0</v>
      </c>
      <c r="BC85" s="159">
        <f t="shared" ca="1" si="268"/>
        <v>0</v>
      </c>
      <c r="BD85" s="159">
        <f t="shared" ca="1" si="269"/>
        <v>0</v>
      </c>
      <c r="BE85" s="159">
        <f t="shared" ca="1" si="270"/>
        <v>0</v>
      </c>
      <c r="BF85" s="86">
        <f t="shared" ca="1" si="271"/>
        <v>0</v>
      </c>
      <c r="BG85" s="159">
        <f t="shared" ca="1" si="272"/>
        <v>0</v>
      </c>
      <c r="BH85" s="159">
        <f t="shared" ca="1" si="273"/>
        <v>0</v>
      </c>
      <c r="BI85" s="159">
        <f t="shared" ca="1" si="274"/>
        <v>0</v>
      </c>
      <c r="BJ85" s="159">
        <f t="shared" ca="1" si="275"/>
        <v>0</v>
      </c>
      <c r="BK85" s="86">
        <f t="shared" ca="1" si="276"/>
        <v>0</v>
      </c>
      <c r="BL85" s="159">
        <f t="shared" ca="1" si="277"/>
        <v>0</v>
      </c>
      <c r="BM85" s="159">
        <f t="shared" ca="1" si="278"/>
        <v>-3</v>
      </c>
      <c r="BN85" s="159">
        <f t="shared" ca="1" si="279"/>
        <v>3</v>
      </c>
      <c r="BO85" s="159">
        <f t="shared" ca="1" si="280"/>
        <v>3</v>
      </c>
      <c r="BP85" s="86">
        <f t="shared" ca="1" si="281"/>
        <v>3</v>
      </c>
      <c r="BQ85" s="159">
        <f t="shared" ca="1" si="282"/>
        <v>0</v>
      </c>
      <c r="BR85" s="159">
        <f t="shared" ca="1" si="283"/>
        <v>30</v>
      </c>
      <c r="BS85" s="159">
        <f t="shared" ca="1" si="284"/>
        <v>0</v>
      </c>
      <c r="BT85" s="159">
        <f t="shared" ca="1" si="285"/>
        <v>0</v>
      </c>
      <c r="BU85" s="86">
        <f t="shared" ca="1" si="286"/>
        <v>30</v>
      </c>
      <c r="BV85" s="71"/>
      <c r="BW85" s="144">
        <v>51</v>
      </c>
      <c r="BX85" s="144">
        <v>26</v>
      </c>
      <c r="BY85" s="159">
        <v>30</v>
      </c>
      <c r="BZ85" s="174">
        <v>29</v>
      </c>
      <c r="CA85" s="86">
        <f t="shared" si="304"/>
        <v>136</v>
      </c>
      <c r="CB85" s="159">
        <v>45</v>
      </c>
      <c r="CC85" s="159">
        <v>38</v>
      </c>
      <c r="CD85" s="159">
        <v>25</v>
      </c>
      <c r="CE85" s="159">
        <v>10</v>
      </c>
      <c r="CF85" s="86">
        <f t="shared" si="305"/>
        <v>118</v>
      </c>
      <c r="CG85" s="159"/>
      <c r="CH85" s="159"/>
      <c r="CI85" s="159"/>
      <c r="CJ85" s="159"/>
      <c r="CK85" s="86">
        <f t="shared" si="306"/>
        <v>0</v>
      </c>
      <c r="CL85" s="159"/>
      <c r="CM85" s="159"/>
      <c r="CN85" s="159">
        <v>0</v>
      </c>
      <c r="CO85" s="159">
        <v>0</v>
      </c>
      <c r="CP85" s="86">
        <f t="shared" si="307"/>
        <v>0</v>
      </c>
      <c r="CQ85" s="70"/>
      <c r="CR85" s="144">
        <f t="shared" ca="1" si="308"/>
        <v>0</v>
      </c>
      <c r="CS85" s="144">
        <f t="shared" ca="1" si="287"/>
        <v>0</v>
      </c>
      <c r="CT85" s="144">
        <f t="shared" ca="1" si="288"/>
        <v>0</v>
      </c>
      <c r="CU85" s="144">
        <f t="shared" ca="1" si="289"/>
        <v>0</v>
      </c>
      <c r="CV85" s="86">
        <f t="shared" ca="1" si="290"/>
        <v>0</v>
      </c>
      <c r="CW85" s="144">
        <f t="shared" ca="1" si="291"/>
        <v>0</v>
      </c>
      <c r="CX85" s="144">
        <f t="shared" ca="1" si="292"/>
        <v>0</v>
      </c>
      <c r="CY85" s="144">
        <f t="shared" ca="1" si="293"/>
        <v>0</v>
      </c>
      <c r="CZ85" s="144">
        <f t="shared" ca="1" si="294"/>
        <v>0</v>
      </c>
      <c r="DA85" s="88">
        <f t="shared" ca="1" si="295"/>
        <v>0</v>
      </c>
      <c r="DB85" s="144">
        <f t="shared" ca="1" si="296"/>
        <v>-25</v>
      </c>
      <c r="DC85" s="144">
        <f t="shared" ca="1" si="297"/>
        <v>-25</v>
      </c>
      <c r="DD85" s="144">
        <f t="shared" ca="1" si="298"/>
        <v>-25</v>
      </c>
      <c r="DE85" s="144">
        <f t="shared" ca="1" si="299"/>
        <v>-33</v>
      </c>
      <c r="DF85" s="88">
        <f t="shared" ca="1" si="300"/>
        <v>-108</v>
      </c>
      <c r="DG85" s="159">
        <f t="shared" ca="1" si="260"/>
        <v>-25</v>
      </c>
      <c r="DH85" s="159">
        <f t="shared" ca="1" si="261"/>
        <v>-30</v>
      </c>
      <c r="DI85" s="159">
        <f t="shared" ca="1" si="262"/>
        <v>0</v>
      </c>
      <c r="DJ85" s="159">
        <f t="shared" ca="1" si="263"/>
        <v>0</v>
      </c>
      <c r="DK85" s="88">
        <f t="shared" ca="1" si="264"/>
        <v>-55</v>
      </c>
      <c r="DL85" s="144"/>
    </row>
    <row r="86" spans="1:116" ht="15" customHeight="1" x14ac:dyDescent="0.2">
      <c r="A86" s="22" t="str">
        <f t="shared" ref="A86" si="314">CONCATENATE(C86,"P")</f>
        <v>200000268P</v>
      </c>
      <c r="B86" s="22" t="str">
        <f t="shared" ref="B86" si="315">CONCATENATE(C86,"C")</f>
        <v>200000268C</v>
      </c>
      <c r="C86" s="164">
        <v>200000268</v>
      </c>
      <c r="D86" s="164" t="s">
        <v>352</v>
      </c>
      <c r="E86" s="65" t="s">
        <v>12</v>
      </c>
      <c r="F86" s="159" t="s">
        <v>164</v>
      </c>
      <c r="G86" s="65" t="s">
        <v>143</v>
      </c>
      <c r="H86" s="164" t="s">
        <v>140</v>
      </c>
      <c r="I86" s="200">
        <v>958.95</v>
      </c>
      <c r="J86" s="65" t="s">
        <v>277</v>
      </c>
      <c r="K86" s="145"/>
      <c r="L86" s="159">
        <v>0</v>
      </c>
      <c r="M86" s="144">
        <v>0</v>
      </c>
      <c r="N86" s="144">
        <v>0</v>
      </c>
      <c r="O86" s="144">
        <v>0</v>
      </c>
      <c r="P86" s="86">
        <f t="shared" ref="P86" si="316">SUM(L86:O86)</f>
        <v>0</v>
      </c>
      <c r="Q86" s="159">
        <v>0</v>
      </c>
      <c r="R86" s="159">
        <v>0</v>
      </c>
      <c r="S86" s="159">
        <v>0</v>
      </c>
      <c r="T86" s="159">
        <v>0</v>
      </c>
      <c r="U86" s="86">
        <f t="shared" si="301"/>
        <v>0</v>
      </c>
      <c r="V86" s="159">
        <v>0</v>
      </c>
      <c r="W86" s="159">
        <v>0</v>
      </c>
      <c r="X86" s="159">
        <v>0</v>
      </c>
      <c r="Y86" s="159">
        <v>0</v>
      </c>
      <c r="Z86" s="86">
        <f t="shared" si="302"/>
        <v>0</v>
      </c>
      <c r="AA86" s="159">
        <v>0</v>
      </c>
      <c r="AB86" s="159">
        <v>0</v>
      </c>
      <c r="AC86" s="159">
        <v>0</v>
      </c>
      <c r="AD86" s="159">
        <v>0</v>
      </c>
      <c r="AE86" s="86">
        <f t="shared" ref="AE86" si="317">SUM(AA86:AD86)</f>
        <v>0</v>
      </c>
      <c r="AF86" s="130"/>
      <c r="AG86" s="159">
        <f t="shared" ca="1" si="244"/>
        <v>0</v>
      </c>
      <c r="AH86" s="159">
        <f t="shared" ca="1" si="245"/>
        <v>0</v>
      </c>
      <c r="AI86" s="159">
        <f t="shared" ca="1" si="246"/>
        <v>0</v>
      </c>
      <c r="AJ86" s="159">
        <f t="shared" ca="1" si="247"/>
        <v>0</v>
      </c>
      <c r="AK86" s="86">
        <f t="shared" ref="AK86" ca="1" si="318">SUM(AG86:AJ86)</f>
        <v>0</v>
      </c>
      <c r="AL86" s="159">
        <f t="shared" ca="1" si="248"/>
        <v>0</v>
      </c>
      <c r="AM86" s="159">
        <f t="shared" ca="1" si="249"/>
        <v>0</v>
      </c>
      <c r="AN86" s="159">
        <f t="shared" ca="1" si="250"/>
        <v>0</v>
      </c>
      <c r="AO86" s="159">
        <f t="shared" ca="1" si="251"/>
        <v>0</v>
      </c>
      <c r="AP86" s="127">
        <f t="shared" ref="AP86" ca="1" si="319">SUM(AL86:AO86)</f>
        <v>0</v>
      </c>
      <c r="AQ86" s="159">
        <f t="shared" ca="1" si="252"/>
        <v>0</v>
      </c>
      <c r="AR86" s="159">
        <f t="shared" ca="1" si="253"/>
        <v>0</v>
      </c>
      <c r="AS86" s="159">
        <f t="shared" ca="1" si="254"/>
        <v>0</v>
      </c>
      <c r="AT86" s="159">
        <f t="shared" ca="1" si="255"/>
        <v>0</v>
      </c>
      <c r="AU86" s="127">
        <f t="shared" ca="1" si="311"/>
        <v>0</v>
      </c>
      <c r="AV86" s="159">
        <f t="shared" ca="1" si="256"/>
        <v>0</v>
      </c>
      <c r="AW86" s="159">
        <f t="shared" ca="1" si="257"/>
        <v>0</v>
      </c>
      <c r="AX86" s="159">
        <f t="shared" ca="1" si="258"/>
        <v>0</v>
      </c>
      <c r="AY86" s="159">
        <f t="shared" ca="1" si="259"/>
        <v>0</v>
      </c>
      <c r="AZ86" s="127">
        <f t="shared" ca="1" si="312"/>
        <v>0</v>
      </c>
      <c r="BA86" s="72"/>
      <c r="BB86" s="159">
        <f t="shared" ca="1" si="313"/>
        <v>0</v>
      </c>
      <c r="BC86" s="159">
        <f t="shared" ca="1" si="268"/>
        <v>0</v>
      </c>
      <c r="BD86" s="159">
        <f t="shared" ca="1" si="269"/>
        <v>0</v>
      </c>
      <c r="BE86" s="159">
        <f t="shared" ca="1" si="270"/>
        <v>0</v>
      </c>
      <c r="BF86" s="86">
        <f t="shared" ca="1" si="271"/>
        <v>0</v>
      </c>
      <c r="BG86" s="159">
        <f t="shared" ca="1" si="272"/>
        <v>0</v>
      </c>
      <c r="BH86" s="159">
        <f t="shared" ca="1" si="273"/>
        <v>0</v>
      </c>
      <c r="BI86" s="159">
        <f t="shared" ca="1" si="274"/>
        <v>0</v>
      </c>
      <c r="BJ86" s="159">
        <f t="shared" ca="1" si="275"/>
        <v>0</v>
      </c>
      <c r="BK86" s="86">
        <f t="shared" ca="1" si="276"/>
        <v>0</v>
      </c>
      <c r="BL86" s="159">
        <f t="shared" ca="1" si="277"/>
        <v>0</v>
      </c>
      <c r="BM86" s="159">
        <f t="shared" ca="1" si="278"/>
        <v>0</v>
      </c>
      <c r="BN86" s="159">
        <f t="shared" ca="1" si="279"/>
        <v>0</v>
      </c>
      <c r="BO86" s="159">
        <f t="shared" ca="1" si="280"/>
        <v>0</v>
      </c>
      <c r="BP86" s="86">
        <f t="shared" ca="1" si="281"/>
        <v>0</v>
      </c>
      <c r="BQ86" s="159">
        <f t="shared" ca="1" si="282"/>
        <v>0</v>
      </c>
      <c r="BR86" s="159">
        <f t="shared" ca="1" si="283"/>
        <v>0</v>
      </c>
      <c r="BS86" s="159">
        <f t="shared" ca="1" si="284"/>
        <v>0</v>
      </c>
      <c r="BT86" s="159">
        <f t="shared" ca="1" si="285"/>
        <v>0</v>
      </c>
      <c r="BU86" s="86">
        <f t="shared" ca="1" si="286"/>
        <v>0</v>
      </c>
      <c r="BV86" s="71"/>
      <c r="BW86" s="159">
        <v>0</v>
      </c>
      <c r="BX86" s="144">
        <v>0</v>
      </c>
      <c r="BY86" s="144">
        <v>0</v>
      </c>
      <c r="BZ86" s="144">
        <v>0</v>
      </c>
      <c r="CA86" s="86">
        <f t="shared" ref="CA86" si="320">SUM(BW86:BZ86)</f>
        <v>0</v>
      </c>
      <c r="CB86" s="159">
        <v>0</v>
      </c>
      <c r="CC86" s="159">
        <v>0</v>
      </c>
      <c r="CD86" s="159">
        <v>0</v>
      </c>
      <c r="CE86" s="159">
        <v>0</v>
      </c>
      <c r="CF86" s="86">
        <f t="shared" ref="CF86" si="321">SUM(CB86:CE86)</f>
        <v>0</v>
      </c>
      <c r="CG86" s="159"/>
      <c r="CH86" s="159"/>
      <c r="CI86" s="159"/>
      <c r="CJ86" s="159"/>
      <c r="CK86" s="86">
        <f t="shared" ref="CK86" si="322">SUM(CG86:CJ86)</f>
        <v>0</v>
      </c>
      <c r="CL86" s="159"/>
      <c r="CM86" s="159"/>
      <c r="CN86" s="159">
        <v>0</v>
      </c>
      <c r="CO86" s="159">
        <v>0</v>
      </c>
      <c r="CP86" s="86">
        <f t="shared" si="307"/>
        <v>0</v>
      </c>
      <c r="CQ86" s="70"/>
      <c r="CR86" s="144">
        <f t="shared" ca="1" si="308"/>
        <v>0</v>
      </c>
      <c r="CS86" s="144">
        <f t="shared" ca="1" si="287"/>
        <v>0</v>
      </c>
      <c r="CT86" s="144">
        <f t="shared" ca="1" si="288"/>
        <v>0</v>
      </c>
      <c r="CU86" s="144">
        <f t="shared" ca="1" si="289"/>
        <v>0</v>
      </c>
      <c r="CV86" s="86">
        <f t="shared" ca="1" si="290"/>
        <v>0</v>
      </c>
      <c r="CW86" s="144">
        <f t="shared" ca="1" si="291"/>
        <v>0</v>
      </c>
      <c r="CX86" s="144">
        <f t="shared" ca="1" si="292"/>
        <v>0</v>
      </c>
      <c r="CY86" s="144">
        <f t="shared" ca="1" si="293"/>
        <v>0</v>
      </c>
      <c r="CZ86" s="144">
        <f t="shared" ca="1" si="294"/>
        <v>0</v>
      </c>
      <c r="DA86" s="88">
        <f t="shared" ca="1" si="295"/>
        <v>0</v>
      </c>
      <c r="DB86" s="144">
        <f t="shared" ca="1" si="296"/>
        <v>0</v>
      </c>
      <c r="DC86" s="144">
        <f t="shared" ca="1" si="297"/>
        <v>0</v>
      </c>
      <c r="DD86" s="144">
        <f t="shared" ca="1" si="298"/>
        <v>0</v>
      </c>
      <c r="DE86" s="144">
        <f t="shared" ca="1" si="299"/>
        <v>0</v>
      </c>
      <c r="DF86" s="88">
        <f t="shared" ca="1" si="300"/>
        <v>0</v>
      </c>
      <c r="DG86" s="159">
        <f t="shared" ca="1" si="260"/>
        <v>0</v>
      </c>
      <c r="DH86" s="159">
        <f t="shared" ca="1" si="261"/>
        <v>0</v>
      </c>
      <c r="DI86" s="159">
        <f t="shared" ca="1" si="262"/>
        <v>0</v>
      </c>
      <c r="DJ86" s="159">
        <f t="shared" ca="1" si="263"/>
        <v>0</v>
      </c>
      <c r="DK86" s="88">
        <f t="shared" ca="1" si="264"/>
        <v>0</v>
      </c>
      <c r="DL86" s="144"/>
    </row>
    <row r="87" spans="1:116" ht="15" customHeight="1" x14ac:dyDescent="0.2">
      <c r="A87" s="22" t="str">
        <f t="shared" si="310"/>
        <v>200000275P</v>
      </c>
      <c r="B87" s="22" t="str">
        <f t="shared" si="309"/>
        <v>200000275C</v>
      </c>
      <c r="C87" s="164">
        <v>200000275</v>
      </c>
      <c r="D87" s="164" t="s">
        <v>442</v>
      </c>
      <c r="E87" s="65" t="s">
        <v>12</v>
      </c>
      <c r="F87" s="159" t="s">
        <v>164</v>
      </c>
      <c r="G87" s="65" t="s">
        <v>74</v>
      </c>
      <c r="H87" s="164" t="s">
        <v>140</v>
      </c>
      <c r="I87" s="200">
        <v>341.57</v>
      </c>
      <c r="J87" s="65" t="s">
        <v>303</v>
      </c>
      <c r="K87" s="145"/>
      <c r="L87" s="144">
        <v>465</v>
      </c>
      <c r="M87" s="144">
        <v>650</v>
      </c>
      <c r="N87" s="144">
        <v>590</v>
      </c>
      <c r="O87" s="159">
        <v>550</v>
      </c>
      <c r="P87" s="86">
        <f t="shared" si="265"/>
        <v>2255</v>
      </c>
      <c r="Q87" s="159">
        <v>400</v>
      </c>
      <c r="R87" s="159">
        <v>525</v>
      </c>
      <c r="S87" s="159">
        <v>540</v>
      </c>
      <c r="T87" s="159">
        <v>555</v>
      </c>
      <c r="U87" s="86">
        <f t="shared" si="301"/>
        <v>2020</v>
      </c>
      <c r="V87" s="159">
        <v>480</v>
      </c>
      <c r="W87" s="159">
        <v>550</v>
      </c>
      <c r="X87" s="159">
        <v>580</v>
      </c>
      <c r="Y87" s="159">
        <v>650</v>
      </c>
      <c r="Z87" s="86">
        <f t="shared" si="302"/>
        <v>2260</v>
      </c>
      <c r="AA87" s="159">
        <v>490</v>
      </c>
      <c r="AB87" s="159">
        <v>0</v>
      </c>
      <c r="AC87" s="159">
        <v>0</v>
      </c>
      <c r="AD87" s="159">
        <v>0</v>
      </c>
      <c r="AE87" s="86">
        <f t="shared" ref="AE87:AE101" si="323">SUM(AA87:AD87)</f>
        <v>490</v>
      </c>
      <c r="AF87" s="130"/>
      <c r="AG87" s="159">
        <f t="shared" ca="1" si="244"/>
        <v>465</v>
      </c>
      <c r="AH87" s="159">
        <f t="shared" ca="1" si="245"/>
        <v>650</v>
      </c>
      <c r="AI87" s="159">
        <f t="shared" ca="1" si="246"/>
        <v>590</v>
      </c>
      <c r="AJ87" s="159">
        <f t="shared" ca="1" si="247"/>
        <v>550</v>
      </c>
      <c r="AK87" s="86">
        <f t="shared" ca="1" si="266"/>
        <v>2255</v>
      </c>
      <c r="AL87" s="159">
        <f t="shared" ca="1" si="248"/>
        <v>400</v>
      </c>
      <c r="AM87" s="159">
        <f t="shared" ca="1" si="249"/>
        <v>525</v>
      </c>
      <c r="AN87" s="159">
        <f t="shared" ca="1" si="250"/>
        <v>540</v>
      </c>
      <c r="AO87" s="159">
        <f t="shared" ca="1" si="251"/>
        <v>555</v>
      </c>
      <c r="AP87" s="127">
        <f t="shared" ca="1" si="267"/>
        <v>2020</v>
      </c>
      <c r="AQ87" s="159">
        <f t="shared" ca="1" si="252"/>
        <v>590</v>
      </c>
      <c r="AR87" s="159">
        <f t="shared" ca="1" si="253"/>
        <v>590</v>
      </c>
      <c r="AS87" s="159">
        <f t="shared" ca="1" si="254"/>
        <v>580</v>
      </c>
      <c r="AT87" s="159">
        <f t="shared" ca="1" si="255"/>
        <v>600</v>
      </c>
      <c r="AU87" s="127">
        <f t="shared" ca="1" si="311"/>
        <v>2360</v>
      </c>
      <c r="AV87" s="159">
        <f t="shared" ca="1" si="256"/>
        <v>510</v>
      </c>
      <c r="AW87" s="159">
        <f t="shared" ca="1" si="257"/>
        <v>550</v>
      </c>
      <c r="AX87" s="159">
        <f t="shared" ca="1" si="258"/>
        <v>0</v>
      </c>
      <c r="AY87" s="159">
        <f t="shared" ca="1" si="259"/>
        <v>0</v>
      </c>
      <c r="AZ87" s="127">
        <f t="shared" ca="1" si="312"/>
        <v>1060</v>
      </c>
      <c r="BA87" s="72"/>
      <c r="BB87" s="159">
        <f t="shared" ca="1" si="313"/>
        <v>0</v>
      </c>
      <c r="BC87" s="159">
        <f t="shared" ca="1" si="268"/>
        <v>0</v>
      </c>
      <c r="BD87" s="159">
        <f t="shared" ca="1" si="269"/>
        <v>0</v>
      </c>
      <c r="BE87" s="159">
        <f t="shared" ca="1" si="270"/>
        <v>0</v>
      </c>
      <c r="BF87" s="86">
        <f t="shared" ca="1" si="271"/>
        <v>0</v>
      </c>
      <c r="BG87" s="159">
        <f t="shared" ca="1" si="272"/>
        <v>0</v>
      </c>
      <c r="BH87" s="159">
        <f t="shared" ca="1" si="273"/>
        <v>0</v>
      </c>
      <c r="BI87" s="159">
        <f t="shared" ca="1" si="274"/>
        <v>0</v>
      </c>
      <c r="BJ87" s="159">
        <f t="shared" ca="1" si="275"/>
        <v>0</v>
      </c>
      <c r="BK87" s="86">
        <f t="shared" ca="1" si="276"/>
        <v>0</v>
      </c>
      <c r="BL87" s="159">
        <f t="shared" ca="1" si="277"/>
        <v>110</v>
      </c>
      <c r="BM87" s="159">
        <f t="shared" ca="1" si="278"/>
        <v>40</v>
      </c>
      <c r="BN87" s="159">
        <f t="shared" ca="1" si="279"/>
        <v>0</v>
      </c>
      <c r="BO87" s="159">
        <f t="shared" ca="1" si="280"/>
        <v>-50</v>
      </c>
      <c r="BP87" s="86">
        <f t="shared" ca="1" si="281"/>
        <v>100</v>
      </c>
      <c r="BQ87" s="159">
        <f t="shared" ca="1" si="282"/>
        <v>20</v>
      </c>
      <c r="BR87" s="159">
        <f t="shared" ca="1" si="283"/>
        <v>550</v>
      </c>
      <c r="BS87" s="159">
        <f t="shared" ca="1" si="284"/>
        <v>0</v>
      </c>
      <c r="BT87" s="159">
        <f t="shared" ca="1" si="285"/>
        <v>0</v>
      </c>
      <c r="BU87" s="86">
        <f t="shared" ca="1" si="286"/>
        <v>570</v>
      </c>
      <c r="BV87" s="71"/>
      <c r="BW87" s="144">
        <v>465</v>
      </c>
      <c r="BX87" s="144">
        <v>650</v>
      </c>
      <c r="BY87" s="144">
        <v>590</v>
      </c>
      <c r="BZ87" s="159">
        <v>550</v>
      </c>
      <c r="CA87" s="86">
        <f t="shared" si="304"/>
        <v>2255</v>
      </c>
      <c r="CB87" s="159">
        <v>400</v>
      </c>
      <c r="CC87" s="159">
        <v>525</v>
      </c>
      <c r="CD87" s="159">
        <v>540</v>
      </c>
      <c r="CE87" s="159">
        <v>555</v>
      </c>
      <c r="CF87" s="86">
        <f t="shared" si="305"/>
        <v>2020</v>
      </c>
      <c r="CG87" s="159"/>
      <c r="CH87" s="159"/>
      <c r="CI87" s="159"/>
      <c r="CJ87" s="159"/>
      <c r="CK87" s="86">
        <f t="shared" si="306"/>
        <v>0</v>
      </c>
      <c r="CL87" s="159"/>
      <c r="CM87" s="159"/>
      <c r="CN87" s="159">
        <v>0</v>
      </c>
      <c r="CO87" s="159">
        <v>0</v>
      </c>
      <c r="CP87" s="86">
        <f t="shared" si="307"/>
        <v>0</v>
      </c>
      <c r="CQ87" s="70"/>
      <c r="CR87" s="144">
        <f t="shared" ca="1" si="308"/>
        <v>0</v>
      </c>
      <c r="CS87" s="144">
        <f t="shared" ca="1" si="287"/>
        <v>0</v>
      </c>
      <c r="CT87" s="144">
        <f t="shared" ca="1" si="288"/>
        <v>0</v>
      </c>
      <c r="CU87" s="144">
        <f t="shared" ca="1" si="289"/>
        <v>0</v>
      </c>
      <c r="CV87" s="86">
        <f t="shared" ca="1" si="290"/>
        <v>0</v>
      </c>
      <c r="CW87" s="144">
        <f t="shared" ca="1" si="291"/>
        <v>0</v>
      </c>
      <c r="CX87" s="144">
        <f t="shared" ca="1" si="292"/>
        <v>0</v>
      </c>
      <c r="CY87" s="144">
        <f t="shared" ca="1" si="293"/>
        <v>0</v>
      </c>
      <c r="CZ87" s="144">
        <f t="shared" ca="1" si="294"/>
        <v>0</v>
      </c>
      <c r="DA87" s="88">
        <f t="shared" ca="1" si="295"/>
        <v>0</v>
      </c>
      <c r="DB87" s="144">
        <f t="shared" ca="1" si="296"/>
        <v>-590</v>
      </c>
      <c r="DC87" s="144">
        <f t="shared" ca="1" si="297"/>
        <v>-590</v>
      </c>
      <c r="DD87" s="144">
        <f t="shared" ca="1" si="298"/>
        <v>-580</v>
      </c>
      <c r="DE87" s="144">
        <f t="shared" ca="1" si="299"/>
        <v>-600</v>
      </c>
      <c r="DF87" s="88">
        <f t="shared" ca="1" si="300"/>
        <v>-2360</v>
      </c>
      <c r="DG87" s="159">
        <f t="shared" ca="1" si="260"/>
        <v>-510</v>
      </c>
      <c r="DH87" s="159">
        <f t="shared" ca="1" si="261"/>
        <v>-550</v>
      </c>
      <c r="DI87" s="159">
        <f t="shared" ca="1" si="262"/>
        <v>0</v>
      </c>
      <c r="DJ87" s="159">
        <f t="shared" ca="1" si="263"/>
        <v>0</v>
      </c>
      <c r="DK87" s="88">
        <f t="shared" ca="1" si="264"/>
        <v>-1060</v>
      </c>
      <c r="DL87" s="144"/>
    </row>
    <row r="88" spans="1:116" ht="15" customHeight="1" x14ac:dyDescent="0.2">
      <c r="A88" s="22" t="str">
        <f t="shared" si="310"/>
        <v>200000276P</v>
      </c>
      <c r="B88" s="22" t="str">
        <f t="shared" si="309"/>
        <v>200000276C</v>
      </c>
      <c r="C88" s="152">
        <v>200000276</v>
      </c>
      <c r="D88" s="164" t="s">
        <v>207</v>
      </c>
      <c r="E88" s="65" t="s">
        <v>12</v>
      </c>
      <c r="F88" s="159" t="s">
        <v>164</v>
      </c>
      <c r="G88" s="65" t="s">
        <v>197</v>
      </c>
      <c r="H88" s="164" t="s">
        <v>140</v>
      </c>
      <c r="I88" s="200">
        <v>432.22</v>
      </c>
      <c r="J88" s="65" t="s">
        <v>221</v>
      </c>
      <c r="K88" s="145"/>
      <c r="L88" s="144">
        <v>75</v>
      </c>
      <c r="M88" s="144">
        <v>75</v>
      </c>
      <c r="N88" s="144">
        <v>80</v>
      </c>
      <c r="O88" s="159">
        <v>45</v>
      </c>
      <c r="P88" s="86">
        <f t="shared" si="265"/>
        <v>275</v>
      </c>
      <c r="Q88" s="137">
        <v>20</v>
      </c>
      <c r="R88" s="159">
        <v>75</v>
      </c>
      <c r="S88" s="159">
        <v>52</v>
      </c>
      <c r="T88" s="159">
        <v>72</v>
      </c>
      <c r="U88" s="86">
        <f t="shared" si="301"/>
        <v>219</v>
      </c>
      <c r="V88" s="159">
        <v>55</v>
      </c>
      <c r="W88" s="159">
        <v>60</v>
      </c>
      <c r="X88" s="159">
        <v>60</v>
      </c>
      <c r="Y88" s="159">
        <v>80</v>
      </c>
      <c r="Z88" s="86">
        <f t="shared" si="302"/>
        <v>255</v>
      </c>
      <c r="AA88" s="159">
        <v>55</v>
      </c>
      <c r="AB88" s="159">
        <v>0</v>
      </c>
      <c r="AC88" s="159">
        <v>0</v>
      </c>
      <c r="AD88" s="159">
        <v>0</v>
      </c>
      <c r="AE88" s="86">
        <f t="shared" si="323"/>
        <v>55</v>
      </c>
      <c r="AF88" s="130"/>
      <c r="AG88" s="159">
        <f t="shared" ca="1" si="244"/>
        <v>75</v>
      </c>
      <c r="AH88" s="159">
        <f t="shared" ca="1" si="245"/>
        <v>75</v>
      </c>
      <c r="AI88" s="159">
        <f t="shared" ca="1" si="246"/>
        <v>80</v>
      </c>
      <c r="AJ88" s="159">
        <f t="shared" ca="1" si="247"/>
        <v>45</v>
      </c>
      <c r="AK88" s="86">
        <f t="shared" ca="1" si="266"/>
        <v>275</v>
      </c>
      <c r="AL88" s="159">
        <f t="shared" ca="1" si="248"/>
        <v>20</v>
      </c>
      <c r="AM88" s="159">
        <f t="shared" ca="1" si="249"/>
        <v>75</v>
      </c>
      <c r="AN88" s="159">
        <f t="shared" ca="1" si="250"/>
        <v>52</v>
      </c>
      <c r="AO88" s="159">
        <f t="shared" ca="1" si="251"/>
        <v>72</v>
      </c>
      <c r="AP88" s="127">
        <f t="shared" ca="1" si="267"/>
        <v>219</v>
      </c>
      <c r="AQ88" s="159">
        <f t="shared" ca="1" si="252"/>
        <v>65</v>
      </c>
      <c r="AR88" s="159">
        <f t="shared" ca="1" si="253"/>
        <v>60</v>
      </c>
      <c r="AS88" s="159">
        <f t="shared" ca="1" si="254"/>
        <v>60</v>
      </c>
      <c r="AT88" s="159">
        <f t="shared" ca="1" si="255"/>
        <v>80</v>
      </c>
      <c r="AU88" s="127">
        <f t="shared" ca="1" si="311"/>
        <v>265</v>
      </c>
      <c r="AV88" s="159">
        <f t="shared" ca="1" si="256"/>
        <v>60</v>
      </c>
      <c r="AW88" s="159">
        <f t="shared" ca="1" si="257"/>
        <v>65</v>
      </c>
      <c r="AX88" s="159">
        <f t="shared" ca="1" si="258"/>
        <v>0</v>
      </c>
      <c r="AY88" s="159">
        <f t="shared" ca="1" si="259"/>
        <v>0</v>
      </c>
      <c r="AZ88" s="127">
        <f t="shared" ca="1" si="312"/>
        <v>125</v>
      </c>
      <c r="BA88" s="72"/>
      <c r="BB88" s="159">
        <f t="shared" ca="1" si="313"/>
        <v>0</v>
      </c>
      <c r="BC88" s="159">
        <f t="shared" ca="1" si="268"/>
        <v>0</v>
      </c>
      <c r="BD88" s="159">
        <f t="shared" ca="1" si="269"/>
        <v>0</v>
      </c>
      <c r="BE88" s="159">
        <f t="shared" ca="1" si="270"/>
        <v>0</v>
      </c>
      <c r="BF88" s="86">
        <f t="shared" ca="1" si="271"/>
        <v>0</v>
      </c>
      <c r="BG88" s="159">
        <f t="shared" ca="1" si="272"/>
        <v>0</v>
      </c>
      <c r="BH88" s="159">
        <f t="shared" ca="1" si="273"/>
        <v>0</v>
      </c>
      <c r="BI88" s="159">
        <f t="shared" ca="1" si="274"/>
        <v>0</v>
      </c>
      <c r="BJ88" s="159">
        <f t="shared" ca="1" si="275"/>
        <v>0</v>
      </c>
      <c r="BK88" s="86">
        <f t="shared" ca="1" si="276"/>
        <v>0</v>
      </c>
      <c r="BL88" s="159">
        <f t="shared" ca="1" si="277"/>
        <v>10</v>
      </c>
      <c r="BM88" s="159">
        <f t="shared" ca="1" si="278"/>
        <v>0</v>
      </c>
      <c r="BN88" s="159">
        <f t="shared" ca="1" si="279"/>
        <v>0</v>
      </c>
      <c r="BO88" s="159">
        <f t="shared" ca="1" si="280"/>
        <v>0</v>
      </c>
      <c r="BP88" s="86">
        <f t="shared" ca="1" si="281"/>
        <v>10</v>
      </c>
      <c r="BQ88" s="159">
        <f t="shared" ca="1" si="282"/>
        <v>5</v>
      </c>
      <c r="BR88" s="159">
        <f t="shared" ca="1" si="283"/>
        <v>65</v>
      </c>
      <c r="BS88" s="159">
        <f t="shared" ca="1" si="284"/>
        <v>0</v>
      </c>
      <c r="BT88" s="159">
        <f t="shared" ca="1" si="285"/>
        <v>0</v>
      </c>
      <c r="BU88" s="86">
        <f t="shared" ca="1" si="286"/>
        <v>70</v>
      </c>
      <c r="BV88" s="71"/>
      <c r="BW88" s="144">
        <v>75</v>
      </c>
      <c r="BX88" s="144">
        <v>75</v>
      </c>
      <c r="BY88" s="144">
        <v>80</v>
      </c>
      <c r="BZ88" s="159">
        <v>45</v>
      </c>
      <c r="CA88" s="86">
        <f t="shared" si="304"/>
        <v>275</v>
      </c>
      <c r="CB88" s="137">
        <v>20</v>
      </c>
      <c r="CC88" s="159">
        <v>75</v>
      </c>
      <c r="CD88" s="159">
        <v>52</v>
      </c>
      <c r="CE88" s="159">
        <v>72</v>
      </c>
      <c r="CF88" s="86">
        <f t="shared" si="305"/>
        <v>219</v>
      </c>
      <c r="CG88" s="159"/>
      <c r="CH88" s="159"/>
      <c r="CI88" s="159"/>
      <c r="CJ88" s="159"/>
      <c r="CK88" s="86">
        <f t="shared" si="306"/>
        <v>0</v>
      </c>
      <c r="CL88" s="159"/>
      <c r="CM88" s="159"/>
      <c r="CN88" s="159">
        <v>0</v>
      </c>
      <c r="CO88" s="159">
        <v>0</v>
      </c>
      <c r="CP88" s="86">
        <f t="shared" si="307"/>
        <v>0</v>
      </c>
      <c r="CQ88" s="70"/>
      <c r="CR88" s="144">
        <f t="shared" ca="1" si="308"/>
        <v>0</v>
      </c>
      <c r="CS88" s="144">
        <f t="shared" ca="1" si="287"/>
        <v>0</v>
      </c>
      <c r="CT88" s="144">
        <f t="shared" ca="1" si="288"/>
        <v>0</v>
      </c>
      <c r="CU88" s="144">
        <f t="shared" ca="1" si="289"/>
        <v>0</v>
      </c>
      <c r="CV88" s="86">
        <f t="shared" ca="1" si="290"/>
        <v>0</v>
      </c>
      <c r="CW88" s="144">
        <f t="shared" ca="1" si="291"/>
        <v>0</v>
      </c>
      <c r="CX88" s="144">
        <f t="shared" ca="1" si="292"/>
        <v>0</v>
      </c>
      <c r="CY88" s="144">
        <f t="shared" ca="1" si="293"/>
        <v>0</v>
      </c>
      <c r="CZ88" s="144">
        <f t="shared" ca="1" si="294"/>
        <v>0</v>
      </c>
      <c r="DA88" s="88">
        <f t="shared" ca="1" si="295"/>
        <v>0</v>
      </c>
      <c r="DB88" s="144">
        <f t="shared" ca="1" si="296"/>
        <v>-65</v>
      </c>
      <c r="DC88" s="144">
        <f t="shared" ca="1" si="297"/>
        <v>-60</v>
      </c>
      <c r="DD88" s="144">
        <f t="shared" ca="1" si="298"/>
        <v>-60</v>
      </c>
      <c r="DE88" s="144">
        <f t="shared" ca="1" si="299"/>
        <v>-80</v>
      </c>
      <c r="DF88" s="88">
        <f t="shared" ca="1" si="300"/>
        <v>-265</v>
      </c>
      <c r="DG88" s="159">
        <f t="shared" ca="1" si="260"/>
        <v>-60</v>
      </c>
      <c r="DH88" s="159">
        <f t="shared" ca="1" si="261"/>
        <v>-65</v>
      </c>
      <c r="DI88" s="159">
        <f t="shared" ca="1" si="262"/>
        <v>0</v>
      </c>
      <c r="DJ88" s="159">
        <f t="shared" ca="1" si="263"/>
        <v>0</v>
      </c>
      <c r="DK88" s="88">
        <f t="shared" ca="1" si="264"/>
        <v>-125</v>
      </c>
      <c r="DL88" s="144"/>
    </row>
    <row r="89" spans="1:116" ht="15" customHeight="1" x14ac:dyDescent="0.2">
      <c r="A89" s="22" t="str">
        <f t="shared" si="310"/>
        <v>205000590P</v>
      </c>
      <c r="B89" s="22" t="str">
        <f t="shared" si="309"/>
        <v>205000590C</v>
      </c>
      <c r="C89" s="164">
        <v>205000590</v>
      </c>
      <c r="D89" s="164" t="s">
        <v>160</v>
      </c>
      <c r="E89" s="65" t="s">
        <v>145</v>
      </c>
      <c r="F89" s="159" t="s">
        <v>164</v>
      </c>
      <c r="G89" s="65" t="s">
        <v>148</v>
      </c>
      <c r="H89" s="164" t="s">
        <v>24</v>
      </c>
      <c r="I89" s="200">
        <v>37.08</v>
      </c>
      <c r="J89" s="65" t="s">
        <v>38</v>
      </c>
      <c r="K89" s="145"/>
      <c r="L89" s="159">
        <v>0</v>
      </c>
      <c r="M89" s="159">
        <v>0</v>
      </c>
      <c r="N89" s="159">
        <v>0</v>
      </c>
      <c r="O89" s="159">
        <v>0</v>
      </c>
      <c r="P89" s="86">
        <f t="shared" si="265"/>
        <v>0</v>
      </c>
      <c r="Q89" s="159">
        <v>0</v>
      </c>
      <c r="R89" s="159">
        <v>0</v>
      </c>
      <c r="S89" s="159">
        <v>0</v>
      </c>
      <c r="T89" s="159">
        <v>0</v>
      </c>
      <c r="U89" s="86">
        <f t="shared" si="301"/>
        <v>0</v>
      </c>
      <c r="V89" s="159">
        <v>0</v>
      </c>
      <c r="W89" s="159">
        <v>0</v>
      </c>
      <c r="X89" s="159">
        <v>0</v>
      </c>
      <c r="Y89" s="159">
        <v>0</v>
      </c>
      <c r="Z89" s="86">
        <f t="shared" si="302"/>
        <v>0</v>
      </c>
      <c r="AA89" s="159">
        <v>0</v>
      </c>
      <c r="AB89" s="159">
        <v>0</v>
      </c>
      <c r="AC89" s="159">
        <v>0</v>
      </c>
      <c r="AD89" s="159">
        <v>0</v>
      </c>
      <c r="AE89" s="86">
        <f t="shared" si="323"/>
        <v>0</v>
      </c>
      <c r="AF89" s="130"/>
      <c r="AG89" s="159">
        <f t="shared" ca="1" si="244"/>
        <v>0</v>
      </c>
      <c r="AH89" s="159">
        <f t="shared" ca="1" si="245"/>
        <v>0</v>
      </c>
      <c r="AI89" s="159">
        <f t="shared" ca="1" si="246"/>
        <v>0</v>
      </c>
      <c r="AJ89" s="159">
        <f t="shared" ca="1" si="247"/>
        <v>0</v>
      </c>
      <c r="AK89" s="86">
        <f t="shared" ca="1" si="266"/>
        <v>0</v>
      </c>
      <c r="AL89" s="159">
        <f t="shared" ca="1" si="248"/>
        <v>0</v>
      </c>
      <c r="AM89" s="159">
        <f t="shared" ca="1" si="249"/>
        <v>0</v>
      </c>
      <c r="AN89" s="159">
        <f t="shared" ca="1" si="250"/>
        <v>0</v>
      </c>
      <c r="AO89" s="159">
        <f t="shared" ca="1" si="251"/>
        <v>0</v>
      </c>
      <c r="AP89" s="127">
        <f t="shared" ca="1" si="267"/>
        <v>0</v>
      </c>
      <c r="AQ89" s="159">
        <f t="shared" ca="1" si="252"/>
        <v>0</v>
      </c>
      <c r="AR89" s="159">
        <f t="shared" ca="1" si="253"/>
        <v>0</v>
      </c>
      <c r="AS89" s="159">
        <f t="shared" ca="1" si="254"/>
        <v>0</v>
      </c>
      <c r="AT89" s="159">
        <f t="shared" ca="1" si="255"/>
        <v>0</v>
      </c>
      <c r="AU89" s="127">
        <f t="shared" ca="1" si="311"/>
        <v>0</v>
      </c>
      <c r="AV89" s="159">
        <f t="shared" ca="1" si="256"/>
        <v>0</v>
      </c>
      <c r="AW89" s="159">
        <f t="shared" ca="1" si="257"/>
        <v>0</v>
      </c>
      <c r="AX89" s="159">
        <f t="shared" ca="1" si="258"/>
        <v>0</v>
      </c>
      <c r="AY89" s="159">
        <f t="shared" ca="1" si="259"/>
        <v>0</v>
      </c>
      <c r="AZ89" s="127">
        <f t="shared" ca="1" si="312"/>
        <v>0</v>
      </c>
      <c r="BA89" s="72"/>
      <c r="BB89" s="159">
        <f t="shared" ca="1" si="313"/>
        <v>0</v>
      </c>
      <c r="BC89" s="159">
        <f t="shared" ca="1" si="268"/>
        <v>0</v>
      </c>
      <c r="BD89" s="159">
        <f t="shared" ca="1" si="269"/>
        <v>0</v>
      </c>
      <c r="BE89" s="159">
        <f t="shared" ca="1" si="270"/>
        <v>0</v>
      </c>
      <c r="BF89" s="86">
        <f t="shared" ca="1" si="271"/>
        <v>0</v>
      </c>
      <c r="BG89" s="159">
        <f t="shared" ca="1" si="272"/>
        <v>0</v>
      </c>
      <c r="BH89" s="159">
        <f t="shared" ca="1" si="273"/>
        <v>0</v>
      </c>
      <c r="BI89" s="159">
        <f t="shared" ca="1" si="274"/>
        <v>0</v>
      </c>
      <c r="BJ89" s="159">
        <f t="shared" ca="1" si="275"/>
        <v>0</v>
      </c>
      <c r="BK89" s="86">
        <f t="shared" ca="1" si="276"/>
        <v>0</v>
      </c>
      <c r="BL89" s="159">
        <f t="shared" ca="1" si="277"/>
        <v>0</v>
      </c>
      <c r="BM89" s="159">
        <f t="shared" ca="1" si="278"/>
        <v>0</v>
      </c>
      <c r="BN89" s="159">
        <f t="shared" ca="1" si="279"/>
        <v>0</v>
      </c>
      <c r="BO89" s="159">
        <f t="shared" ca="1" si="280"/>
        <v>0</v>
      </c>
      <c r="BP89" s="86">
        <f t="shared" ca="1" si="281"/>
        <v>0</v>
      </c>
      <c r="BQ89" s="159">
        <f t="shared" ca="1" si="282"/>
        <v>0</v>
      </c>
      <c r="BR89" s="159">
        <f t="shared" ca="1" si="283"/>
        <v>0</v>
      </c>
      <c r="BS89" s="159">
        <f t="shared" ca="1" si="284"/>
        <v>0</v>
      </c>
      <c r="BT89" s="159">
        <f t="shared" ca="1" si="285"/>
        <v>0</v>
      </c>
      <c r="BU89" s="86">
        <f t="shared" ca="1" si="286"/>
        <v>0</v>
      </c>
      <c r="BV89" s="71"/>
      <c r="BW89" s="159">
        <v>0</v>
      </c>
      <c r="BX89" s="159">
        <v>0</v>
      </c>
      <c r="BY89" s="159">
        <v>0</v>
      </c>
      <c r="BZ89" s="159">
        <v>0</v>
      </c>
      <c r="CA89" s="86">
        <f t="shared" si="304"/>
        <v>0</v>
      </c>
      <c r="CB89" s="159">
        <v>0</v>
      </c>
      <c r="CC89" s="159">
        <v>0</v>
      </c>
      <c r="CD89" s="159">
        <v>0</v>
      </c>
      <c r="CE89" s="159">
        <v>0</v>
      </c>
      <c r="CF89" s="86">
        <f t="shared" si="305"/>
        <v>0</v>
      </c>
      <c r="CG89" s="159"/>
      <c r="CH89" s="159"/>
      <c r="CI89" s="159"/>
      <c r="CJ89" s="159"/>
      <c r="CK89" s="86">
        <f t="shared" si="306"/>
        <v>0</v>
      </c>
      <c r="CL89" s="159"/>
      <c r="CM89" s="159"/>
      <c r="CN89" s="159">
        <v>0</v>
      </c>
      <c r="CO89" s="159">
        <v>0</v>
      </c>
      <c r="CP89" s="86">
        <f t="shared" si="307"/>
        <v>0</v>
      </c>
      <c r="CQ89" s="70"/>
      <c r="CR89" s="144">
        <f t="shared" ca="1" si="308"/>
        <v>0</v>
      </c>
      <c r="CS89" s="144">
        <f t="shared" ca="1" si="287"/>
        <v>0</v>
      </c>
      <c r="CT89" s="144">
        <f t="shared" ca="1" si="288"/>
        <v>0</v>
      </c>
      <c r="CU89" s="144">
        <f t="shared" ca="1" si="289"/>
        <v>0</v>
      </c>
      <c r="CV89" s="86">
        <f t="shared" ca="1" si="290"/>
        <v>0</v>
      </c>
      <c r="CW89" s="144">
        <f t="shared" ca="1" si="291"/>
        <v>0</v>
      </c>
      <c r="CX89" s="144">
        <f t="shared" ca="1" si="292"/>
        <v>0</v>
      </c>
      <c r="CY89" s="144">
        <f t="shared" ca="1" si="293"/>
        <v>0</v>
      </c>
      <c r="CZ89" s="144">
        <f t="shared" ca="1" si="294"/>
        <v>0</v>
      </c>
      <c r="DA89" s="88">
        <f t="shared" ca="1" si="295"/>
        <v>0</v>
      </c>
      <c r="DB89" s="144">
        <f t="shared" ca="1" si="296"/>
        <v>0</v>
      </c>
      <c r="DC89" s="144">
        <f t="shared" ca="1" si="297"/>
        <v>0</v>
      </c>
      <c r="DD89" s="144">
        <f t="shared" ca="1" si="298"/>
        <v>0</v>
      </c>
      <c r="DE89" s="144">
        <f t="shared" ca="1" si="299"/>
        <v>0</v>
      </c>
      <c r="DF89" s="88">
        <f t="shared" ca="1" si="300"/>
        <v>0</v>
      </c>
      <c r="DG89" s="159">
        <f t="shared" ca="1" si="260"/>
        <v>0</v>
      </c>
      <c r="DH89" s="159">
        <f t="shared" ca="1" si="261"/>
        <v>0</v>
      </c>
      <c r="DI89" s="159">
        <f t="shared" ca="1" si="262"/>
        <v>0</v>
      </c>
      <c r="DJ89" s="159">
        <f t="shared" ca="1" si="263"/>
        <v>0</v>
      </c>
      <c r="DK89" s="88">
        <f t="shared" ca="1" si="264"/>
        <v>0</v>
      </c>
      <c r="DL89" s="156"/>
    </row>
    <row r="90" spans="1:116" ht="15" customHeight="1" x14ac:dyDescent="0.2">
      <c r="A90" s="22" t="str">
        <f t="shared" si="310"/>
        <v>205000730P</v>
      </c>
      <c r="B90" s="22" t="str">
        <f t="shared" si="309"/>
        <v>205000730C</v>
      </c>
      <c r="C90" s="152">
        <v>205000730</v>
      </c>
      <c r="D90" s="164" t="s">
        <v>101</v>
      </c>
      <c r="E90" s="65" t="s">
        <v>12</v>
      </c>
      <c r="F90" s="159" t="s">
        <v>164</v>
      </c>
      <c r="G90" s="65" t="s">
        <v>74</v>
      </c>
      <c r="H90" s="164" t="s">
        <v>140</v>
      </c>
      <c r="I90" s="200">
        <v>230.27</v>
      </c>
      <c r="J90" s="65" t="s">
        <v>221</v>
      </c>
      <c r="K90" s="145"/>
      <c r="L90" s="144">
        <v>1032</v>
      </c>
      <c r="M90" s="144">
        <v>1130</v>
      </c>
      <c r="N90" s="144">
        <v>1000</v>
      </c>
      <c r="O90" s="159">
        <v>650</v>
      </c>
      <c r="P90" s="86">
        <f t="shared" si="265"/>
        <v>3812</v>
      </c>
      <c r="Q90" s="137">
        <v>1100</v>
      </c>
      <c r="R90" s="159">
        <v>1021</v>
      </c>
      <c r="S90" s="159">
        <v>900</v>
      </c>
      <c r="T90" s="159">
        <v>1066</v>
      </c>
      <c r="U90" s="86">
        <f t="shared" si="301"/>
        <v>4087</v>
      </c>
      <c r="V90" s="159">
        <v>810</v>
      </c>
      <c r="W90" s="159">
        <v>902</v>
      </c>
      <c r="X90" s="159">
        <v>940</v>
      </c>
      <c r="Y90" s="159">
        <v>970</v>
      </c>
      <c r="Z90" s="86">
        <f t="shared" si="302"/>
        <v>3622</v>
      </c>
      <c r="AA90" s="159">
        <v>0</v>
      </c>
      <c r="AB90" s="159">
        <v>0</v>
      </c>
      <c r="AC90" s="159">
        <v>0</v>
      </c>
      <c r="AD90" s="159">
        <v>0</v>
      </c>
      <c r="AE90" s="86">
        <f t="shared" si="323"/>
        <v>0</v>
      </c>
      <c r="AF90" s="130"/>
      <c r="AG90" s="159">
        <f t="shared" ca="1" si="244"/>
        <v>1032</v>
      </c>
      <c r="AH90" s="159">
        <f t="shared" ca="1" si="245"/>
        <v>1130</v>
      </c>
      <c r="AI90" s="159">
        <f t="shared" ca="1" si="246"/>
        <v>1000</v>
      </c>
      <c r="AJ90" s="159">
        <f t="shared" ca="1" si="247"/>
        <v>650</v>
      </c>
      <c r="AK90" s="86">
        <f t="shared" ca="1" si="266"/>
        <v>3812</v>
      </c>
      <c r="AL90" s="159">
        <f t="shared" ca="1" si="248"/>
        <v>1100</v>
      </c>
      <c r="AM90" s="159">
        <f t="shared" ca="1" si="249"/>
        <v>1021</v>
      </c>
      <c r="AN90" s="159">
        <f t="shared" ca="1" si="250"/>
        <v>900</v>
      </c>
      <c r="AO90" s="159">
        <f t="shared" ca="1" si="251"/>
        <v>1066</v>
      </c>
      <c r="AP90" s="127">
        <f t="shared" ca="1" si="267"/>
        <v>4087</v>
      </c>
      <c r="AQ90" s="159">
        <f t="shared" ca="1" si="252"/>
        <v>820</v>
      </c>
      <c r="AR90" s="159">
        <f t="shared" ca="1" si="253"/>
        <v>920</v>
      </c>
      <c r="AS90" s="159">
        <f t="shared" ca="1" si="254"/>
        <v>900</v>
      </c>
      <c r="AT90" s="159">
        <f t="shared" ca="1" si="255"/>
        <v>1000</v>
      </c>
      <c r="AU90" s="127">
        <f t="shared" ca="1" si="311"/>
        <v>3640</v>
      </c>
      <c r="AV90" s="159">
        <f t="shared" ca="1" si="256"/>
        <v>810</v>
      </c>
      <c r="AW90" s="159">
        <f t="shared" ca="1" si="257"/>
        <v>880</v>
      </c>
      <c r="AX90" s="159">
        <f t="shared" ca="1" si="258"/>
        <v>0</v>
      </c>
      <c r="AY90" s="159">
        <f t="shared" ca="1" si="259"/>
        <v>0</v>
      </c>
      <c r="AZ90" s="127">
        <f t="shared" ca="1" si="312"/>
        <v>1690</v>
      </c>
      <c r="BA90" s="72"/>
      <c r="BB90" s="159">
        <f t="shared" ca="1" si="313"/>
        <v>0</v>
      </c>
      <c r="BC90" s="159">
        <f t="shared" ca="1" si="268"/>
        <v>0</v>
      </c>
      <c r="BD90" s="159">
        <f t="shared" ca="1" si="269"/>
        <v>0</v>
      </c>
      <c r="BE90" s="159">
        <f t="shared" ca="1" si="270"/>
        <v>0</v>
      </c>
      <c r="BF90" s="86">
        <f t="shared" ca="1" si="271"/>
        <v>0</v>
      </c>
      <c r="BG90" s="159">
        <f t="shared" ca="1" si="272"/>
        <v>0</v>
      </c>
      <c r="BH90" s="159">
        <f t="shared" ca="1" si="273"/>
        <v>0</v>
      </c>
      <c r="BI90" s="159">
        <f t="shared" ca="1" si="274"/>
        <v>0</v>
      </c>
      <c r="BJ90" s="159">
        <f t="shared" ca="1" si="275"/>
        <v>0</v>
      </c>
      <c r="BK90" s="86">
        <f t="shared" ca="1" si="276"/>
        <v>0</v>
      </c>
      <c r="BL90" s="159">
        <f t="shared" ca="1" si="277"/>
        <v>10</v>
      </c>
      <c r="BM90" s="159">
        <f t="shared" ca="1" si="278"/>
        <v>18</v>
      </c>
      <c r="BN90" s="159">
        <f t="shared" ca="1" si="279"/>
        <v>-40</v>
      </c>
      <c r="BO90" s="159">
        <f t="shared" ca="1" si="280"/>
        <v>30</v>
      </c>
      <c r="BP90" s="86">
        <f t="shared" ca="1" si="281"/>
        <v>18</v>
      </c>
      <c r="BQ90" s="159">
        <f t="shared" ca="1" si="282"/>
        <v>810</v>
      </c>
      <c r="BR90" s="159">
        <f t="shared" ca="1" si="283"/>
        <v>880</v>
      </c>
      <c r="BS90" s="159">
        <f t="shared" ca="1" si="284"/>
        <v>0</v>
      </c>
      <c r="BT90" s="159">
        <f t="shared" ca="1" si="285"/>
        <v>0</v>
      </c>
      <c r="BU90" s="86">
        <f t="shared" ca="1" si="286"/>
        <v>1690</v>
      </c>
      <c r="BV90" s="71"/>
      <c r="BW90" s="144">
        <v>1032</v>
      </c>
      <c r="BX90" s="144">
        <v>1130</v>
      </c>
      <c r="BY90" s="144">
        <v>1000</v>
      </c>
      <c r="BZ90" s="159">
        <v>650</v>
      </c>
      <c r="CA90" s="86">
        <f t="shared" si="304"/>
        <v>3812</v>
      </c>
      <c r="CB90" s="137">
        <v>1100</v>
      </c>
      <c r="CC90" s="159">
        <v>1021</v>
      </c>
      <c r="CD90" s="159">
        <v>900</v>
      </c>
      <c r="CE90" s="159">
        <v>1066</v>
      </c>
      <c r="CF90" s="86">
        <f t="shared" si="305"/>
        <v>4087</v>
      </c>
      <c r="CG90" s="159"/>
      <c r="CH90" s="159"/>
      <c r="CI90" s="159"/>
      <c r="CJ90" s="159"/>
      <c r="CK90" s="86">
        <f t="shared" si="306"/>
        <v>0</v>
      </c>
      <c r="CL90" s="159"/>
      <c r="CM90" s="159"/>
      <c r="CN90" s="159">
        <v>0</v>
      </c>
      <c r="CO90" s="159">
        <v>0</v>
      </c>
      <c r="CP90" s="86">
        <f t="shared" si="307"/>
        <v>0</v>
      </c>
      <c r="CQ90" s="70"/>
      <c r="CR90" s="144">
        <f t="shared" ca="1" si="308"/>
        <v>0</v>
      </c>
      <c r="CS90" s="144">
        <f t="shared" ca="1" si="287"/>
        <v>0</v>
      </c>
      <c r="CT90" s="144">
        <f t="shared" ca="1" si="288"/>
        <v>0</v>
      </c>
      <c r="CU90" s="144">
        <f t="shared" ca="1" si="289"/>
        <v>0</v>
      </c>
      <c r="CV90" s="86">
        <f t="shared" ca="1" si="290"/>
        <v>0</v>
      </c>
      <c r="CW90" s="144">
        <f t="shared" ca="1" si="291"/>
        <v>0</v>
      </c>
      <c r="CX90" s="144">
        <f t="shared" ca="1" si="292"/>
        <v>0</v>
      </c>
      <c r="CY90" s="144">
        <f t="shared" ca="1" si="293"/>
        <v>0</v>
      </c>
      <c r="CZ90" s="144">
        <f t="shared" ca="1" si="294"/>
        <v>0</v>
      </c>
      <c r="DA90" s="88">
        <f t="shared" ca="1" si="295"/>
        <v>0</v>
      </c>
      <c r="DB90" s="144">
        <f t="shared" ca="1" si="296"/>
        <v>-820</v>
      </c>
      <c r="DC90" s="144">
        <f t="shared" ca="1" si="297"/>
        <v>-920</v>
      </c>
      <c r="DD90" s="144">
        <f t="shared" ca="1" si="298"/>
        <v>-900</v>
      </c>
      <c r="DE90" s="144">
        <f t="shared" ca="1" si="299"/>
        <v>-1000</v>
      </c>
      <c r="DF90" s="88">
        <f t="shared" ca="1" si="300"/>
        <v>-3640</v>
      </c>
      <c r="DG90" s="159">
        <f t="shared" ca="1" si="260"/>
        <v>-810</v>
      </c>
      <c r="DH90" s="159">
        <f t="shared" ca="1" si="261"/>
        <v>-880</v>
      </c>
      <c r="DI90" s="159">
        <f t="shared" ca="1" si="262"/>
        <v>0</v>
      </c>
      <c r="DJ90" s="159">
        <f t="shared" ca="1" si="263"/>
        <v>0</v>
      </c>
      <c r="DK90" s="88">
        <f t="shared" ca="1" si="264"/>
        <v>-1690</v>
      </c>
      <c r="DL90" s="144"/>
    </row>
    <row r="91" spans="1:116" ht="15" customHeight="1" x14ac:dyDescent="0.2">
      <c r="A91" s="22" t="str">
        <f t="shared" si="310"/>
        <v>205000756P</v>
      </c>
      <c r="B91" s="22" t="str">
        <f t="shared" si="309"/>
        <v>205000756C</v>
      </c>
      <c r="C91" s="152">
        <v>205000756</v>
      </c>
      <c r="D91" s="164" t="s">
        <v>102</v>
      </c>
      <c r="E91" s="65" t="s">
        <v>12</v>
      </c>
      <c r="F91" s="159" t="s">
        <v>164</v>
      </c>
      <c r="G91" s="65" t="s">
        <v>197</v>
      </c>
      <c r="H91" s="164" t="s">
        <v>140</v>
      </c>
      <c r="I91" s="200">
        <v>262.06</v>
      </c>
      <c r="J91" s="65" t="s">
        <v>221</v>
      </c>
      <c r="K91" s="145"/>
      <c r="L91" s="144">
        <v>80</v>
      </c>
      <c r="M91" s="144">
        <v>130</v>
      </c>
      <c r="N91" s="144">
        <v>99</v>
      </c>
      <c r="O91" s="159">
        <v>40</v>
      </c>
      <c r="P91" s="86">
        <f t="shared" si="265"/>
        <v>349</v>
      </c>
      <c r="Q91" s="137">
        <v>142</v>
      </c>
      <c r="R91" s="159">
        <v>110</v>
      </c>
      <c r="S91" s="159">
        <v>90</v>
      </c>
      <c r="T91" s="159">
        <v>90</v>
      </c>
      <c r="U91" s="86">
        <f t="shared" si="301"/>
        <v>432</v>
      </c>
      <c r="V91" s="159">
        <v>71</v>
      </c>
      <c r="W91" s="159">
        <v>72</v>
      </c>
      <c r="X91" s="159">
        <v>75</v>
      </c>
      <c r="Y91" s="159">
        <v>90</v>
      </c>
      <c r="Z91" s="86">
        <f t="shared" si="302"/>
        <v>308</v>
      </c>
      <c r="AA91" s="159">
        <v>70</v>
      </c>
      <c r="AB91" s="159">
        <v>0</v>
      </c>
      <c r="AC91" s="159">
        <v>0</v>
      </c>
      <c r="AD91" s="159">
        <v>0</v>
      </c>
      <c r="AE91" s="86">
        <f t="shared" si="323"/>
        <v>70</v>
      </c>
      <c r="AF91" s="130"/>
      <c r="AG91" s="159">
        <f t="shared" ca="1" si="244"/>
        <v>80</v>
      </c>
      <c r="AH91" s="159">
        <f t="shared" ca="1" si="245"/>
        <v>130</v>
      </c>
      <c r="AI91" s="159">
        <f t="shared" ca="1" si="246"/>
        <v>99</v>
      </c>
      <c r="AJ91" s="159">
        <f t="shared" ca="1" si="247"/>
        <v>40</v>
      </c>
      <c r="AK91" s="86">
        <f t="shared" ca="1" si="266"/>
        <v>349</v>
      </c>
      <c r="AL91" s="159">
        <f t="shared" ca="1" si="248"/>
        <v>142</v>
      </c>
      <c r="AM91" s="159">
        <f t="shared" ca="1" si="249"/>
        <v>110</v>
      </c>
      <c r="AN91" s="159">
        <f t="shared" ca="1" si="250"/>
        <v>90</v>
      </c>
      <c r="AO91" s="159">
        <f t="shared" ca="1" si="251"/>
        <v>90</v>
      </c>
      <c r="AP91" s="127">
        <f t="shared" ca="1" si="267"/>
        <v>432</v>
      </c>
      <c r="AQ91" s="159">
        <f t="shared" ca="1" si="252"/>
        <v>85</v>
      </c>
      <c r="AR91" s="159">
        <f t="shared" ca="1" si="253"/>
        <v>76</v>
      </c>
      <c r="AS91" s="159">
        <f t="shared" ca="1" si="254"/>
        <v>75</v>
      </c>
      <c r="AT91" s="159">
        <f t="shared" ca="1" si="255"/>
        <v>100</v>
      </c>
      <c r="AU91" s="127">
        <f t="shared" ca="1" si="311"/>
        <v>336</v>
      </c>
      <c r="AV91" s="159">
        <f t="shared" ca="1" si="256"/>
        <v>73</v>
      </c>
      <c r="AW91" s="159">
        <f t="shared" ca="1" si="257"/>
        <v>76</v>
      </c>
      <c r="AX91" s="159">
        <f t="shared" ca="1" si="258"/>
        <v>0</v>
      </c>
      <c r="AY91" s="159">
        <f t="shared" ca="1" si="259"/>
        <v>0</v>
      </c>
      <c r="AZ91" s="127">
        <f t="shared" ca="1" si="312"/>
        <v>149</v>
      </c>
      <c r="BA91" s="72"/>
      <c r="BB91" s="159">
        <f t="shared" ca="1" si="313"/>
        <v>0</v>
      </c>
      <c r="BC91" s="159">
        <f t="shared" ca="1" si="268"/>
        <v>0</v>
      </c>
      <c r="BD91" s="159">
        <f t="shared" ca="1" si="269"/>
        <v>0</v>
      </c>
      <c r="BE91" s="159">
        <f t="shared" ca="1" si="270"/>
        <v>0</v>
      </c>
      <c r="BF91" s="86">
        <f t="shared" ca="1" si="271"/>
        <v>0</v>
      </c>
      <c r="BG91" s="159">
        <f t="shared" ca="1" si="272"/>
        <v>0</v>
      </c>
      <c r="BH91" s="159">
        <f t="shared" ca="1" si="273"/>
        <v>0</v>
      </c>
      <c r="BI91" s="159">
        <f t="shared" ca="1" si="274"/>
        <v>0</v>
      </c>
      <c r="BJ91" s="159">
        <f t="shared" ca="1" si="275"/>
        <v>0</v>
      </c>
      <c r="BK91" s="86">
        <f t="shared" ca="1" si="276"/>
        <v>0</v>
      </c>
      <c r="BL91" s="159">
        <f t="shared" ca="1" si="277"/>
        <v>14</v>
      </c>
      <c r="BM91" s="159">
        <f t="shared" ca="1" si="278"/>
        <v>4</v>
      </c>
      <c r="BN91" s="159">
        <f t="shared" ca="1" si="279"/>
        <v>0</v>
      </c>
      <c r="BO91" s="159">
        <f t="shared" ca="1" si="280"/>
        <v>10</v>
      </c>
      <c r="BP91" s="86">
        <f t="shared" ca="1" si="281"/>
        <v>28</v>
      </c>
      <c r="BQ91" s="159">
        <f t="shared" ca="1" si="282"/>
        <v>3</v>
      </c>
      <c r="BR91" s="159">
        <f t="shared" ca="1" si="283"/>
        <v>76</v>
      </c>
      <c r="BS91" s="159">
        <f t="shared" ca="1" si="284"/>
        <v>0</v>
      </c>
      <c r="BT91" s="159">
        <f t="shared" ca="1" si="285"/>
        <v>0</v>
      </c>
      <c r="BU91" s="86">
        <f t="shared" ca="1" si="286"/>
        <v>79</v>
      </c>
      <c r="BV91" s="71"/>
      <c r="BW91" s="144">
        <v>80</v>
      </c>
      <c r="BX91" s="144">
        <v>130</v>
      </c>
      <c r="BY91" s="144">
        <v>99</v>
      </c>
      <c r="BZ91" s="159">
        <v>40</v>
      </c>
      <c r="CA91" s="86">
        <f t="shared" si="304"/>
        <v>349</v>
      </c>
      <c r="CB91" s="137">
        <v>142</v>
      </c>
      <c r="CC91" s="159">
        <v>110</v>
      </c>
      <c r="CD91" s="159">
        <v>90</v>
      </c>
      <c r="CE91" s="159">
        <v>90</v>
      </c>
      <c r="CF91" s="86">
        <f t="shared" si="305"/>
        <v>432</v>
      </c>
      <c r="CG91" s="159"/>
      <c r="CH91" s="159"/>
      <c r="CI91" s="159"/>
      <c r="CJ91" s="159"/>
      <c r="CK91" s="86">
        <f t="shared" si="306"/>
        <v>0</v>
      </c>
      <c r="CL91" s="159"/>
      <c r="CM91" s="159"/>
      <c r="CN91" s="159">
        <v>0</v>
      </c>
      <c r="CO91" s="159">
        <v>0</v>
      </c>
      <c r="CP91" s="86">
        <f t="shared" si="307"/>
        <v>0</v>
      </c>
      <c r="CQ91" s="70"/>
      <c r="CR91" s="144">
        <f t="shared" ca="1" si="308"/>
        <v>0</v>
      </c>
      <c r="CS91" s="144">
        <f t="shared" ca="1" si="287"/>
        <v>0</v>
      </c>
      <c r="CT91" s="144">
        <f t="shared" ca="1" si="288"/>
        <v>0</v>
      </c>
      <c r="CU91" s="144">
        <f t="shared" ca="1" si="289"/>
        <v>0</v>
      </c>
      <c r="CV91" s="86">
        <f t="shared" ca="1" si="290"/>
        <v>0</v>
      </c>
      <c r="CW91" s="144">
        <f t="shared" ca="1" si="291"/>
        <v>0</v>
      </c>
      <c r="CX91" s="144">
        <f t="shared" ca="1" si="292"/>
        <v>0</v>
      </c>
      <c r="CY91" s="144">
        <f t="shared" ca="1" si="293"/>
        <v>0</v>
      </c>
      <c r="CZ91" s="144">
        <f t="shared" ca="1" si="294"/>
        <v>0</v>
      </c>
      <c r="DA91" s="88">
        <f t="shared" ca="1" si="295"/>
        <v>0</v>
      </c>
      <c r="DB91" s="144">
        <f t="shared" ca="1" si="296"/>
        <v>-85</v>
      </c>
      <c r="DC91" s="144">
        <f t="shared" ca="1" si="297"/>
        <v>-76</v>
      </c>
      <c r="DD91" s="144">
        <f t="shared" ca="1" si="298"/>
        <v>-75</v>
      </c>
      <c r="DE91" s="144">
        <f t="shared" ca="1" si="299"/>
        <v>-100</v>
      </c>
      <c r="DF91" s="88">
        <f t="shared" ca="1" si="300"/>
        <v>-336</v>
      </c>
      <c r="DG91" s="159">
        <f t="shared" ca="1" si="260"/>
        <v>-73</v>
      </c>
      <c r="DH91" s="159">
        <f t="shared" ca="1" si="261"/>
        <v>-76</v>
      </c>
      <c r="DI91" s="159">
        <f t="shared" ca="1" si="262"/>
        <v>0</v>
      </c>
      <c r="DJ91" s="159">
        <f t="shared" ca="1" si="263"/>
        <v>0</v>
      </c>
      <c r="DK91" s="88">
        <f t="shared" ca="1" si="264"/>
        <v>-149</v>
      </c>
      <c r="DL91" s="144"/>
    </row>
    <row r="92" spans="1:116" ht="15" customHeight="1" x14ac:dyDescent="0.2">
      <c r="A92" s="22" t="str">
        <f t="shared" si="310"/>
        <v>205000764P</v>
      </c>
      <c r="B92" s="22" t="str">
        <f t="shared" si="309"/>
        <v>205000764C</v>
      </c>
      <c r="C92" s="152">
        <v>205000764</v>
      </c>
      <c r="D92" s="164" t="s">
        <v>103</v>
      </c>
      <c r="E92" s="65" t="s">
        <v>12</v>
      </c>
      <c r="F92" s="159" t="s">
        <v>164</v>
      </c>
      <c r="G92" s="65" t="s">
        <v>74</v>
      </c>
      <c r="H92" s="164" t="s">
        <v>140</v>
      </c>
      <c r="I92" s="200">
        <v>841.07</v>
      </c>
      <c r="J92" s="65" t="s">
        <v>221</v>
      </c>
      <c r="K92" s="145"/>
      <c r="L92" s="144">
        <v>180</v>
      </c>
      <c r="M92" s="144">
        <v>290</v>
      </c>
      <c r="N92" s="144">
        <v>220</v>
      </c>
      <c r="O92" s="159">
        <v>125</v>
      </c>
      <c r="P92" s="86">
        <f t="shared" si="265"/>
        <v>815</v>
      </c>
      <c r="Q92" s="137">
        <v>100</v>
      </c>
      <c r="R92" s="159">
        <v>240</v>
      </c>
      <c r="S92" s="159">
        <v>170</v>
      </c>
      <c r="T92" s="159">
        <v>270</v>
      </c>
      <c r="U92" s="86">
        <f t="shared" si="301"/>
        <v>780</v>
      </c>
      <c r="V92" s="159">
        <v>170</v>
      </c>
      <c r="W92" s="159">
        <v>200</v>
      </c>
      <c r="X92" s="159">
        <v>230</v>
      </c>
      <c r="Y92" s="159">
        <v>230</v>
      </c>
      <c r="Z92" s="86">
        <f t="shared" si="302"/>
        <v>830</v>
      </c>
      <c r="AA92" s="159">
        <v>177</v>
      </c>
      <c r="AB92" s="159">
        <v>0</v>
      </c>
      <c r="AC92" s="159">
        <v>0</v>
      </c>
      <c r="AD92" s="159">
        <v>0</v>
      </c>
      <c r="AE92" s="86">
        <f t="shared" si="323"/>
        <v>177</v>
      </c>
      <c r="AF92" s="130"/>
      <c r="AG92" s="159">
        <f t="shared" ca="1" si="244"/>
        <v>180</v>
      </c>
      <c r="AH92" s="159">
        <f t="shared" ca="1" si="245"/>
        <v>290</v>
      </c>
      <c r="AI92" s="159">
        <f t="shared" ca="1" si="246"/>
        <v>220</v>
      </c>
      <c r="AJ92" s="159">
        <f t="shared" ca="1" si="247"/>
        <v>125</v>
      </c>
      <c r="AK92" s="86">
        <f t="shared" ca="1" si="266"/>
        <v>815</v>
      </c>
      <c r="AL92" s="159">
        <f t="shared" ca="1" si="248"/>
        <v>100</v>
      </c>
      <c r="AM92" s="159">
        <f t="shared" ca="1" si="249"/>
        <v>240</v>
      </c>
      <c r="AN92" s="159">
        <f t="shared" ca="1" si="250"/>
        <v>170</v>
      </c>
      <c r="AO92" s="159">
        <f t="shared" ca="1" si="251"/>
        <v>270</v>
      </c>
      <c r="AP92" s="127">
        <f t="shared" ca="1" si="267"/>
        <v>780</v>
      </c>
      <c r="AQ92" s="159">
        <f t="shared" ca="1" si="252"/>
        <v>200</v>
      </c>
      <c r="AR92" s="159">
        <f t="shared" ca="1" si="253"/>
        <v>200</v>
      </c>
      <c r="AS92" s="159">
        <f t="shared" ca="1" si="254"/>
        <v>220</v>
      </c>
      <c r="AT92" s="159">
        <f t="shared" ca="1" si="255"/>
        <v>240</v>
      </c>
      <c r="AU92" s="127">
        <f t="shared" ca="1" si="311"/>
        <v>860</v>
      </c>
      <c r="AV92" s="159">
        <f t="shared" ca="1" si="256"/>
        <v>180</v>
      </c>
      <c r="AW92" s="159">
        <f t="shared" ca="1" si="257"/>
        <v>200</v>
      </c>
      <c r="AX92" s="159">
        <f t="shared" ca="1" si="258"/>
        <v>0</v>
      </c>
      <c r="AY92" s="159">
        <f t="shared" ca="1" si="259"/>
        <v>0</v>
      </c>
      <c r="AZ92" s="127">
        <f t="shared" ca="1" si="312"/>
        <v>380</v>
      </c>
      <c r="BA92" s="72"/>
      <c r="BB92" s="159">
        <f t="shared" ca="1" si="313"/>
        <v>0</v>
      </c>
      <c r="BC92" s="159">
        <f t="shared" ca="1" si="268"/>
        <v>0</v>
      </c>
      <c r="BD92" s="159">
        <f t="shared" ca="1" si="269"/>
        <v>0</v>
      </c>
      <c r="BE92" s="159">
        <f t="shared" ca="1" si="270"/>
        <v>0</v>
      </c>
      <c r="BF92" s="86">
        <f t="shared" ca="1" si="271"/>
        <v>0</v>
      </c>
      <c r="BG92" s="159">
        <f t="shared" ca="1" si="272"/>
        <v>0</v>
      </c>
      <c r="BH92" s="159">
        <f t="shared" ca="1" si="273"/>
        <v>0</v>
      </c>
      <c r="BI92" s="159">
        <f t="shared" ca="1" si="274"/>
        <v>0</v>
      </c>
      <c r="BJ92" s="159">
        <f t="shared" ca="1" si="275"/>
        <v>0</v>
      </c>
      <c r="BK92" s="86">
        <f t="shared" ca="1" si="276"/>
        <v>0</v>
      </c>
      <c r="BL92" s="159">
        <f t="shared" ca="1" si="277"/>
        <v>30</v>
      </c>
      <c r="BM92" s="159">
        <f t="shared" ca="1" si="278"/>
        <v>0</v>
      </c>
      <c r="BN92" s="159">
        <f t="shared" ca="1" si="279"/>
        <v>-10</v>
      </c>
      <c r="BO92" s="159">
        <f t="shared" ca="1" si="280"/>
        <v>10</v>
      </c>
      <c r="BP92" s="86">
        <f t="shared" ca="1" si="281"/>
        <v>30</v>
      </c>
      <c r="BQ92" s="159">
        <f t="shared" ca="1" si="282"/>
        <v>3</v>
      </c>
      <c r="BR92" s="159">
        <f t="shared" ca="1" si="283"/>
        <v>200</v>
      </c>
      <c r="BS92" s="159">
        <f t="shared" ca="1" si="284"/>
        <v>0</v>
      </c>
      <c r="BT92" s="159">
        <f t="shared" ca="1" si="285"/>
        <v>0</v>
      </c>
      <c r="BU92" s="86">
        <f t="shared" ca="1" si="286"/>
        <v>203</v>
      </c>
      <c r="BV92" s="71"/>
      <c r="BW92" s="144">
        <v>180</v>
      </c>
      <c r="BX92" s="144">
        <v>290</v>
      </c>
      <c r="BY92" s="144">
        <v>220</v>
      </c>
      <c r="BZ92" s="159">
        <v>125</v>
      </c>
      <c r="CA92" s="86">
        <f t="shared" si="304"/>
        <v>815</v>
      </c>
      <c r="CB92" s="137">
        <v>100</v>
      </c>
      <c r="CC92" s="159">
        <v>240</v>
      </c>
      <c r="CD92" s="159">
        <v>170</v>
      </c>
      <c r="CE92" s="159">
        <v>270</v>
      </c>
      <c r="CF92" s="86">
        <f t="shared" si="305"/>
        <v>780</v>
      </c>
      <c r="CG92" s="159"/>
      <c r="CH92" s="159"/>
      <c r="CI92" s="159"/>
      <c r="CJ92" s="159"/>
      <c r="CK92" s="86">
        <f t="shared" si="306"/>
        <v>0</v>
      </c>
      <c r="CL92" s="159"/>
      <c r="CM92" s="159"/>
      <c r="CN92" s="159">
        <v>0</v>
      </c>
      <c r="CO92" s="159">
        <v>0</v>
      </c>
      <c r="CP92" s="86">
        <f t="shared" si="307"/>
        <v>0</v>
      </c>
      <c r="CQ92" s="70"/>
      <c r="CR92" s="144">
        <f t="shared" ca="1" si="308"/>
        <v>0</v>
      </c>
      <c r="CS92" s="144">
        <f t="shared" ca="1" si="287"/>
        <v>0</v>
      </c>
      <c r="CT92" s="144">
        <f t="shared" ca="1" si="288"/>
        <v>0</v>
      </c>
      <c r="CU92" s="144">
        <f t="shared" ca="1" si="289"/>
        <v>0</v>
      </c>
      <c r="CV92" s="86">
        <f t="shared" ca="1" si="290"/>
        <v>0</v>
      </c>
      <c r="CW92" s="144">
        <f t="shared" ca="1" si="291"/>
        <v>0</v>
      </c>
      <c r="CX92" s="144">
        <f t="shared" ca="1" si="292"/>
        <v>0</v>
      </c>
      <c r="CY92" s="144">
        <f t="shared" ca="1" si="293"/>
        <v>0</v>
      </c>
      <c r="CZ92" s="144">
        <f t="shared" ca="1" si="294"/>
        <v>0</v>
      </c>
      <c r="DA92" s="88">
        <f t="shared" ca="1" si="295"/>
        <v>0</v>
      </c>
      <c r="DB92" s="144">
        <f t="shared" ca="1" si="296"/>
        <v>-200</v>
      </c>
      <c r="DC92" s="144">
        <f t="shared" ca="1" si="297"/>
        <v>-200</v>
      </c>
      <c r="DD92" s="144">
        <f t="shared" ca="1" si="298"/>
        <v>-220</v>
      </c>
      <c r="DE92" s="144">
        <f t="shared" ca="1" si="299"/>
        <v>-240</v>
      </c>
      <c r="DF92" s="88">
        <f t="shared" ca="1" si="300"/>
        <v>-860</v>
      </c>
      <c r="DG92" s="159">
        <f t="shared" ca="1" si="260"/>
        <v>-180</v>
      </c>
      <c r="DH92" s="159">
        <f t="shared" ca="1" si="261"/>
        <v>-200</v>
      </c>
      <c r="DI92" s="159">
        <f t="shared" ca="1" si="262"/>
        <v>0</v>
      </c>
      <c r="DJ92" s="159">
        <f t="shared" ca="1" si="263"/>
        <v>0</v>
      </c>
      <c r="DK92" s="88">
        <f t="shared" ca="1" si="264"/>
        <v>-380</v>
      </c>
      <c r="DL92" s="144"/>
    </row>
    <row r="93" spans="1:116" ht="15" customHeight="1" x14ac:dyDescent="0.2">
      <c r="A93" s="22" t="str">
        <f t="shared" si="310"/>
        <v>205000765P</v>
      </c>
      <c r="B93" s="22" t="str">
        <f t="shared" si="309"/>
        <v>205000765C</v>
      </c>
      <c r="C93" s="152">
        <v>205000765</v>
      </c>
      <c r="D93" s="164" t="s">
        <v>104</v>
      </c>
      <c r="E93" s="65" t="s">
        <v>12</v>
      </c>
      <c r="F93" s="159" t="s">
        <v>164</v>
      </c>
      <c r="G93" s="65" t="s">
        <v>74</v>
      </c>
      <c r="H93" s="164" t="s">
        <v>140</v>
      </c>
      <c r="I93" s="200">
        <v>683.89</v>
      </c>
      <c r="J93" s="65" t="s">
        <v>221</v>
      </c>
      <c r="K93" s="145"/>
      <c r="L93" s="144">
        <v>70</v>
      </c>
      <c r="M93" s="144">
        <v>81</v>
      </c>
      <c r="N93" s="144">
        <v>50</v>
      </c>
      <c r="O93" s="159">
        <v>30</v>
      </c>
      <c r="P93" s="86">
        <f t="shared" si="265"/>
        <v>231</v>
      </c>
      <c r="Q93" s="137">
        <v>25</v>
      </c>
      <c r="R93" s="159">
        <v>50</v>
      </c>
      <c r="S93" s="159">
        <v>53</v>
      </c>
      <c r="T93" s="159">
        <v>110</v>
      </c>
      <c r="U93" s="86">
        <f t="shared" si="301"/>
        <v>238</v>
      </c>
      <c r="V93" s="159">
        <v>40</v>
      </c>
      <c r="W93" s="159">
        <v>45</v>
      </c>
      <c r="X93" s="159">
        <v>45</v>
      </c>
      <c r="Y93" s="159">
        <v>50</v>
      </c>
      <c r="Z93" s="86">
        <f t="shared" si="302"/>
        <v>180</v>
      </c>
      <c r="AA93" s="159">
        <v>40</v>
      </c>
      <c r="AB93" s="159">
        <v>0</v>
      </c>
      <c r="AC93" s="159">
        <v>0</v>
      </c>
      <c r="AD93" s="159">
        <v>0</v>
      </c>
      <c r="AE93" s="86">
        <f t="shared" si="323"/>
        <v>40</v>
      </c>
      <c r="AF93" s="130"/>
      <c r="AG93" s="159">
        <f t="shared" ca="1" si="244"/>
        <v>70</v>
      </c>
      <c r="AH93" s="159">
        <f t="shared" ca="1" si="245"/>
        <v>81</v>
      </c>
      <c r="AI93" s="159">
        <f t="shared" ca="1" si="246"/>
        <v>50</v>
      </c>
      <c r="AJ93" s="159">
        <f t="shared" ca="1" si="247"/>
        <v>30</v>
      </c>
      <c r="AK93" s="86">
        <f t="shared" ca="1" si="266"/>
        <v>231</v>
      </c>
      <c r="AL93" s="159">
        <f t="shared" ca="1" si="248"/>
        <v>25</v>
      </c>
      <c r="AM93" s="159">
        <f t="shared" ca="1" si="249"/>
        <v>50</v>
      </c>
      <c r="AN93" s="159">
        <f t="shared" ca="1" si="250"/>
        <v>53</v>
      </c>
      <c r="AO93" s="159">
        <f t="shared" ca="1" si="251"/>
        <v>110</v>
      </c>
      <c r="AP93" s="127">
        <f t="shared" ca="1" si="267"/>
        <v>238</v>
      </c>
      <c r="AQ93" s="159">
        <f t="shared" ca="1" si="252"/>
        <v>60</v>
      </c>
      <c r="AR93" s="159">
        <f t="shared" ca="1" si="253"/>
        <v>65</v>
      </c>
      <c r="AS93" s="159">
        <f t="shared" ca="1" si="254"/>
        <v>45</v>
      </c>
      <c r="AT93" s="159">
        <f t="shared" ca="1" si="255"/>
        <v>60</v>
      </c>
      <c r="AU93" s="127">
        <f t="shared" ca="1" si="311"/>
        <v>230</v>
      </c>
      <c r="AV93" s="159">
        <f t="shared" ca="1" si="256"/>
        <v>51</v>
      </c>
      <c r="AW93" s="159">
        <f t="shared" ca="1" si="257"/>
        <v>55</v>
      </c>
      <c r="AX93" s="159">
        <f t="shared" ca="1" si="258"/>
        <v>0</v>
      </c>
      <c r="AY93" s="159">
        <f t="shared" ca="1" si="259"/>
        <v>0</v>
      </c>
      <c r="AZ93" s="127">
        <f t="shared" ca="1" si="312"/>
        <v>106</v>
      </c>
      <c r="BA93" s="72"/>
      <c r="BB93" s="159">
        <f t="shared" ca="1" si="313"/>
        <v>0</v>
      </c>
      <c r="BC93" s="159">
        <f t="shared" ca="1" si="268"/>
        <v>0</v>
      </c>
      <c r="BD93" s="159">
        <f t="shared" ca="1" si="269"/>
        <v>0</v>
      </c>
      <c r="BE93" s="159">
        <f t="shared" ca="1" si="270"/>
        <v>0</v>
      </c>
      <c r="BF93" s="86">
        <f t="shared" ca="1" si="271"/>
        <v>0</v>
      </c>
      <c r="BG93" s="159">
        <f t="shared" ca="1" si="272"/>
        <v>0</v>
      </c>
      <c r="BH93" s="159">
        <f t="shared" ca="1" si="273"/>
        <v>0</v>
      </c>
      <c r="BI93" s="159">
        <f t="shared" ca="1" si="274"/>
        <v>0</v>
      </c>
      <c r="BJ93" s="159">
        <f t="shared" ca="1" si="275"/>
        <v>0</v>
      </c>
      <c r="BK93" s="86">
        <f t="shared" ca="1" si="276"/>
        <v>0</v>
      </c>
      <c r="BL93" s="159">
        <f t="shared" ca="1" si="277"/>
        <v>20</v>
      </c>
      <c r="BM93" s="159">
        <f t="shared" ca="1" si="278"/>
        <v>20</v>
      </c>
      <c r="BN93" s="159">
        <f t="shared" ca="1" si="279"/>
        <v>0</v>
      </c>
      <c r="BO93" s="159">
        <f t="shared" ca="1" si="280"/>
        <v>10</v>
      </c>
      <c r="BP93" s="86">
        <f t="shared" ca="1" si="281"/>
        <v>50</v>
      </c>
      <c r="BQ93" s="159">
        <f t="shared" ca="1" si="282"/>
        <v>11</v>
      </c>
      <c r="BR93" s="159">
        <f t="shared" ca="1" si="283"/>
        <v>55</v>
      </c>
      <c r="BS93" s="159">
        <f t="shared" ca="1" si="284"/>
        <v>0</v>
      </c>
      <c r="BT93" s="159">
        <f t="shared" ca="1" si="285"/>
        <v>0</v>
      </c>
      <c r="BU93" s="86">
        <f t="shared" ca="1" si="286"/>
        <v>66</v>
      </c>
      <c r="BV93" s="71"/>
      <c r="BW93" s="144">
        <v>70</v>
      </c>
      <c r="BX93" s="144">
        <v>81</v>
      </c>
      <c r="BY93" s="144">
        <v>50</v>
      </c>
      <c r="BZ93" s="159">
        <v>30</v>
      </c>
      <c r="CA93" s="86">
        <f t="shared" si="304"/>
        <v>231</v>
      </c>
      <c r="CB93" s="137">
        <v>25</v>
      </c>
      <c r="CC93" s="159">
        <v>50</v>
      </c>
      <c r="CD93" s="159">
        <v>53</v>
      </c>
      <c r="CE93" s="159">
        <v>110</v>
      </c>
      <c r="CF93" s="86">
        <f t="shared" si="305"/>
        <v>238</v>
      </c>
      <c r="CG93" s="159"/>
      <c r="CH93" s="159"/>
      <c r="CI93" s="159"/>
      <c r="CJ93" s="159"/>
      <c r="CK93" s="86">
        <f t="shared" si="306"/>
        <v>0</v>
      </c>
      <c r="CL93" s="159"/>
      <c r="CM93" s="159"/>
      <c r="CN93" s="159">
        <v>0</v>
      </c>
      <c r="CO93" s="159">
        <v>0</v>
      </c>
      <c r="CP93" s="86">
        <f t="shared" si="307"/>
        <v>0</v>
      </c>
      <c r="CQ93" s="70"/>
      <c r="CR93" s="144">
        <f t="shared" ca="1" si="308"/>
        <v>0</v>
      </c>
      <c r="CS93" s="144">
        <f t="shared" ca="1" si="287"/>
        <v>0</v>
      </c>
      <c r="CT93" s="144">
        <f t="shared" ca="1" si="288"/>
        <v>0</v>
      </c>
      <c r="CU93" s="144">
        <f t="shared" ca="1" si="289"/>
        <v>0</v>
      </c>
      <c r="CV93" s="86">
        <f t="shared" ca="1" si="290"/>
        <v>0</v>
      </c>
      <c r="CW93" s="144">
        <f t="shared" ca="1" si="291"/>
        <v>0</v>
      </c>
      <c r="CX93" s="144">
        <f t="shared" ca="1" si="292"/>
        <v>0</v>
      </c>
      <c r="CY93" s="144">
        <f t="shared" ca="1" si="293"/>
        <v>0</v>
      </c>
      <c r="CZ93" s="144">
        <f t="shared" ca="1" si="294"/>
        <v>0</v>
      </c>
      <c r="DA93" s="88">
        <f t="shared" ca="1" si="295"/>
        <v>0</v>
      </c>
      <c r="DB93" s="144">
        <f t="shared" ca="1" si="296"/>
        <v>-60</v>
      </c>
      <c r="DC93" s="144">
        <f t="shared" ca="1" si="297"/>
        <v>-65</v>
      </c>
      <c r="DD93" s="144">
        <f t="shared" ca="1" si="298"/>
        <v>-45</v>
      </c>
      <c r="DE93" s="144">
        <f t="shared" ca="1" si="299"/>
        <v>-60</v>
      </c>
      <c r="DF93" s="88">
        <f t="shared" ca="1" si="300"/>
        <v>-230</v>
      </c>
      <c r="DG93" s="159">
        <f t="shared" ca="1" si="260"/>
        <v>-51</v>
      </c>
      <c r="DH93" s="159">
        <f t="shared" ca="1" si="261"/>
        <v>-55</v>
      </c>
      <c r="DI93" s="159">
        <f t="shared" ca="1" si="262"/>
        <v>0</v>
      </c>
      <c r="DJ93" s="159">
        <f t="shared" ca="1" si="263"/>
        <v>0</v>
      </c>
      <c r="DK93" s="88">
        <f t="shared" ca="1" si="264"/>
        <v>-106</v>
      </c>
      <c r="DL93" s="144"/>
    </row>
    <row r="94" spans="1:116" ht="15" customHeight="1" x14ac:dyDescent="0.2">
      <c r="A94" s="22" t="str">
        <f t="shared" si="310"/>
        <v>205000767P</v>
      </c>
      <c r="B94" s="22" t="str">
        <f t="shared" si="309"/>
        <v>205000767C</v>
      </c>
      <c r="C94" s="152">
        <v>205000767</v>
      </c>
      <c r="D94" s="164" t="s">
        <v>105</v>
      </c>
      <c r="E94" s="65" t="s">
        <v>12</v>
      </c>
      <c r="F94" s="159" t="s">
        <v>164</v>
      </c>
      <c r="G94" s="65" t="s">
        <v>74</v>
      </c>
      <c r="H94" s="164" t="s">
        <v>140</v>
      </c>
      <c r="I94" s="200">
        <v>711.41</v>
      </c>
      <c r="J94" s="65" t="s">
        <v>221</v>
      </c>
      <c r="K94" s="145"/>
      <c r="L94" s="144">
        <v>18</v>
      </c>
      <c r="M94" s="144">
        <v>23</v>
      </c>
      <c r="N94" s="144">
        <v>5</v>
      </c>
      <c r="O94" s="159">
        <v>10</v>
      </c>
      <c r="P94" s="86">
        <f t="shared" si="265"/>
        <v>56</v>
      </c>
      <c r="Q94" s="137">
        <v>7</v>
      </c>
      <c r="R94" s="159">
        <v>10</v>
      </c>
      <c r="S94" s="159">
        <v>6</v>
      </c>
      <c r="T94" s="159">
        <v>15</v>
      </c>
      <c r="U94" s="86">
        <f t="shared" si="301"/>
        <v>38</v>
      </c>
      <c r="V94" s="159">
        <v>4</v>
      </c>
      <c r="W94" s="159">
        <v>4</v>
      </c>
      <c r="X94" s="159">
        <v>4</v>
      </c>
      <c r="Y94" s="159">
        <v>6</v>
      </c>
      <c r="Z94" s="86">
        <f t="shared" si="302"/>
        <v>18</v>
      </c>
      <c r="AA94" s="159">
        <v>6</v>
      </c>
      <c r="AB94" s="159">
        <v>0</v>
      </c>
      <c r="AC94" s="159">
        <v>0</v>
      </c>
      <c r="AD94" s="159">
        <v>0</v>
      </c>
      <c r="AE94" s="86">
        <f t="shared" si="323"/>
        <v>6</v>
      </c>
      <c r="AF94" s="130"/>
      <c r="AG94" s="159">
        <f t="shared" ca="1" si="244"/>
        <v>18</v>
      </c>
      <c r="AH94" s="159">
        <f t="shared" ca="1" si="245"/>
        <v>23</v>
      </c>
      <c r="AI94" s="159">
        <f t="shared" ca="1" si="246"/>
        <v>5</v>
      </c>
      <c r="AJ94" s="159">
        <f t="shared" ca="1" si="247"/>
        <v>10</v>
      </c>
      <c r="AK94" s="86">
        <f t="shared" ca="1" si="266"/>
        <v>56</v>
      </c>
      <c r="AL94" s="159">
        <f t="shared" ca="1" si="248"/>
        <v>7</v>
      </c>
      <c r="AM94" s="159">
        <f t="shared" ca="1" si="249"/>
        <v>10</v>
      </c>
      <c r="AN94" s="159">
        <f t="shared" ca="1" si="250"/>
        <v>6</v>
      </c>
      <c r="AO94" s="159">
        <f t="shared" ca="1" si="251"/>
        <v>15</v>
      </c>
      <c r="AP94" s="127">
        <f t="shared" ca="1" si="267"/>
        <v>38</v>
      </c>
      <c r="AQ94" s="159">
        <f t="shared" ca="1" si="252"/>
        <v>6</v>
      </c>
      <c r="AR94" s="159">
        <f t="shared" ca="1" si="253"/>
        <v>6</v>
      </c>
      <c r="AS94" s="159">
        <f t="shared" ca="1" si="254"/>
        <v>6</v>
      </c>
      <c r="AT94" s="159">
        <f t="shared" ca="1" si="255"/>
        <v>8</v>
      </c>
      <c r="AU94" s="127">
        <f t="shared" ca="1" si="311"/>
        <v>26</v>
      </c>
      <c r="AV94" s="159">
        <f t="shared" ca="1" si="256"/>
        <v>7</v>
      </c>
      <c r="AW94" s="159">
        <f t="shared" ca="1" si="257"/>
        <v>7</v>
      </c>
      <c r="AX94" s="159">
        <f t="shared" ca="1" si="258"/>
        <v>0</v>
      </c>
      <c r="AY94" s="159">
        <f t="shared" ca="1" si="259"/>
        <v>0</v>
      </c>
      <c r="AZ94" s="127">
        <f t="shared" ca="1" si="312"/>
        <v>14</v>
      </c>
      <c r="BA94" s="72"/>
      <c r="BB94" s="159">
        <f t="shared" ca="1" si="313"/>
        <v>0</v>
      </c>
      <c r="BC94" s="159">
        <f t="shared" ca="1" si="268"/>
        <v>0</v>
      </c>
      <c r="BD94" s="159">
        <f t="shared" ca="1" si="269"/>
        <v>0</v>
      </c>
      <c r="BE94" s="159">
        <f t="shared" ca="1" si="270"/>
        <v>0</v>
      </c>
      <c r="BF94" s="86">
        <f t="shared" ca="1" si="271"/>
        <v>0</v>
      </c>
      <c r="BG94" s="159">
        <f t="shared" ca="1" si="272"/>
        <v>0</v>
      </c>
      <c r="BH94" s="159">
        <f t="shared" ca="1" si="273"/>
        <v>0</v>
      </c>
      <c r="BI94" s="159">
        <f t="shared" ca="1" si="274"/>
        <v>0</v>
      </c>
      <c r="BJ94" s="159">
        <f t="shared" ca="1" si="275"/>
        <v>0</v>
      </c>
      <c r="BK94" s="86">
        <f t="shared" ca="1" si="276"/>
        <v>0</v>
      </c>
      <c r="BL94" s="159">
        <f t="shared" ca="1" si="277"/>
        <v>2</v>
      </c>
      <c r="BM94" s="159">
        <f t="shared" ca="1" si="278"/>
        <v>2</v>
      </c>
      <c r="BN94" s="159">
        <f t="shared" ca="1" si="279"/>
        <v>2</v>
      </c>
      <c r="BO94" s="159">
        <f t="shared" ca="1" si="280"/>
        <v>2</v>
      </c>
      <c r="BP94" s="86">
        <f t="shared" ca="1" si="281"/>
        <v>8</v>
      </c>
      <c r="BQ94" s="159">
        <f t="shared" ca="1" si="282"/>
        <v>1</v>
      </c>
      <c r="BR94" s="159">
        <f t="shared" ca="1" si="283"/>
        <v>7</v>
      </c>
      <c r="BS94" s="159">
        <f t="shared" ca="1" si="284"/>
        <v>0</v>
      </c>
      <c r="BT94" s="159">
        <f t="shared" ca="1" si="285"/>
        <v>0</v>
      </c>
      <c r="BU94" s="86">
        <f t="shared" ca="1" si="286"/>
        <v>8</v>
      </c>
      <c r="BV94" s="71"/>
      <c r="BW94" s="144">
        <v>18</v>
      </c>
      <c r="BX94" s="144">
        <v>23</v>
      </c>
      <c r="BY94" s="144">
        <v>5</v>
      </c>
      <c r="BZ94" s="159">
        <v>10</v>
      </c>
      <c r="CA94" s="86">
        <f t="shared" si="304"/>
        <v>56</v>
      </c>
      <c r="CB94" s="137">
        <v>7</v>
      </c>
      <c r="CC94" s="159">
        <v>10</v>
      </c>
      <c r="CD94" s="159">
        <v>6</v>
      </c>
      <c r="CE94" s="159">
        <v>15</v>
      </c>
      <c r="CF94" s="86">
        <f t="shared" si="305"/>
        <v>38</v>
      </c>
      <c r="CG94" s="159"/>
      <c r="CH94" s="159"/>
      <c r="CI94" s="159"/>
      <c r="CJ94" s="159"/>
      <c r="CK94" s="86">
        <f t="shared" si="306"/>
        <v>0</v>
      </c>
      <c r="CL94" s="159"/>
      <c r="CM94" s="159"/>
      <c r="CN94" s="159">
        <v>0</v>
      </c>
      <c r="CO94" s="159">
        <v>0</v>
      </c>
      <c r="CP94" s="86">
        <f t="shared" si="307"/>
        <v>0</v>
      </c>
      <c r="CQ94" s="70"/>
      <c r="CR94" s="144">
        <f t="shared" ca="1" si="308"/>
        <v>0</v>
      </c>
      <c r="CS94" s="144">
        <f t="shared" ca="1" si="287"/>
        <v>0</v>
      </c>
      <c r="CT94" s="144">
        <f t="shared" ca="1" si="288"/>
        <v>0</v>
      </c>
      <c r="CU94" s="144">
        <f t="shared" ca="1" si="289"/>
        <v>0</v>
      </c>
      <c r="CV94" s="86">
        <f t="shared" ca="1" si="290"/>
        <v>0</v>
      </c>
      <c r="CW94" s="144">
        <f t="shared" ca="1" si="291"/>
        <v>0</v>
      </c>
      <c r="CX94" s="144">
        <f t="shared" ca="1" si="292"/>
        <v>0</v>
      </c>
      <c r="CY94" s="144">
        <f t="shared" ca="1" si="293"/>
        <v>0</v>
      </c>
      <c r="CZ94" s="144">
        <f t="shared" ca="1" si="294"/>
        <v>0</v>
      </c>
      <c r="DA94" s="88">
        <f t="shared" ca="1" si="295"/>
        <v>0</v>
      </c>
      <c r="DB94" s="144">
        <f t="shared" ca="1" si="296"/>
        <v>-6</v>
      </c>
      <c r="DC94" s="144">
        <f t="shared" ca="1" si="297"/>
        <v>-6</v>
      </c>
      <c r="DD94" s="144">
        <f t="shared" ca="1" si="298"/>
        <v>-6</v>
      </c>
      <c r="DE94" s="144">
        <f t="shared" ca="1" si="299"/>
        <v>-8</v>
      </c>
      <c r="DF94" s="88">
        <f t="shared" ca="1" si="300"/>
        <v>-26</v>
      </c>
      <c r="DG94" s="159">
        <f t="shared" ca="1" si="260"/>
        <v>-7</v>
      </c>
      <c r="DH94" s="159">
        <f t="shared" ca="1" si="261"/>
        <v>-7</v>
      </c>
      <c r="DI94" s="159">
        <f t="shared" ca="1" si="262"/>
        <v>0</v>
      </c>
      <c r="DJ94" s="159">
        <f t="shared" ca="1" si="263"/>
        <v>0</v>
      </c>
      <c r="DK94" s="88">
        <f t="shared" ca="1" si="264"/>
        <v>-14</v>
      </c>
      <c r="DL94" s="144"/>
    </row>
    <row r="95" spans="1:116" ht="15" customHeight="1" x14ac:dyDescent="0.2">
      <c r="A95" s="22" t="str">
        <f t="shared" si="310"/>
        <v>205000768P</v>
      </c>
      <c r="B95" s="22" t="str">
        <f t="shared" si="309"/>
        <v>205000768C</v>
      </c>
      <c r="C95" s="152">
        <v>205000768</v>
      </c>
      <c r="D95" s="164" t="s">
        <v>446</v>
      </c>
      <c r="E95" s="65" t="s">
        <v>12</v>
      </c>
      <c r="F95" s="159" t="s">
        <v>164</v>
      </c>
      <c r="G95" s="65" t="s">
        <v>74</v>
      </c>
      <c r="H95" s="164" t="s">
        <v>140</v>
      </c>
      <c r="I95" s="200">
        <v>554.87</v>
      </c>
      <c r="J95" s="65" t="s">
        <v>221</v>
      </c>
      <c r="K95" s="145"/>
      <c r="L95" s="144">
        <v>205</v>
      </c>
      <c r="M95" s="144">
        <v>230</v>
      </c>
      <c r="N95" s="144">
        <v>220</v>
      </c>
      <c r="O95" s="159">
        <v>214</v>
      </c>
      <c r="P95" s="86">
        <f t="shared" si="265"/>
        <v>869</v>
      </c>
      <c r="Q95" s="137">
        <v>241</v>
      </c>
      <c r="R95" s="159">
        <v>275</v>
      </c>
      <c r="S95" s="159">
        <v>210</v>
      </c>
      <c r="T95" s="159">
        <v>315</v>
      </c>
      <c r="U95" s="86">
        <f t="shared" si="301"/>
        <v>1041</v>
      </c>
      <c r="V95" s="159">
        <v>200</v>
      </c>
      <c r="W95" s="159">
        <v>240</v>
      </c>
      <c r="X95" s="159">
        <v>230</v>
      </c>
      <c r="Y95" s="159">
        <v>230</v>
      </c>
      <c r="Z95" s="86">
        <f t="shared" si="302"/>
        <v>900</v>
      </c>
      <c r="AA95" s="159">
        <v>203</v>
      </c>
      <c r="AB95" s="159">
        <v>0</v>
      </c>
      <c r="AC95" s="159">
        <v>0</v>
      </c>
      <c r="AD95" s="159">
        <v>0</v>
      </c>
      <c r="AE95" s="86">
        <f t="shared" si="323"/>
        <v>203</v>
      </c>
      <c r="AF95" s="130"/>
      <c r="AG95" s="159">
        <f t="shared" ca="1" si="244"/>
        <v>205</v>
      </c>
      <c r="AH95" s="159">
        <f t="shared" ca="1" si="245"/>
        <v>230</v>
      </c>
      <c r="AI95" s="159">
        <f t="shared" ca="1" si="246"/>
        <v>220</v>
      </c>
      <c r="AJ95" s="159">
        <f t="shared" ca="1" si="247"/>
        <v>214</v>
      </c>
      <c r="AK95" s="86">
        <f t="shared" ca="1" si="266"/>
        <v>869</v>
      </c>
      <c r="AL95" s="159">
        <f t="shared" ca="1" si="248"/>
        <v>241</v>
      </c>
      <c r="AM95" s="159">
        <f t="shared" ca="1" si="249"/>
        <v>275</v>
      </c>
      <c r="AN95" s="159">
        <f t="shared" ca="1" si="250"/>
        <v>210</v>
      </c>
      <c r="AO95" s="159">
        <f t="shared" ca="1" si="251"/>
        <v>315</v>
      </c>
      <c r="AP95" s="127">
        <f t="shared" ca="1" si="267"/>
        <v>1041</v>
      </c>
      <c r="AQ95" s="159">
        <f t="shared" ca="1" si="252"/>
        <v>240</v>
      </c>
      <c r="AR95" s="159">
        <f t="shared" ca="1" si="253"/>
        <v>240</v>
      </c>
      <c r="AS95" s="159">
        <f t="shared" ca="1" si="254"/>
        <v>230</v>
      </c>
      <c r="AT95" s="159">
        <f t="shared" ca="1" si="255"/>
        <v>300</v>
      </c>
      <c r="AU95" s="127">
        <f t="shared" ca="1" si="311"/>
        <v>1010</v>
      </c>
      <c r="AV95" s="159">
        <f t="shared" ca="1" si="256"/>
        <v>220</v>
      </c>
      <c r="AW95" s="159">
        <f t="shared" ca="1" si="257"/>
        <v>240</v>
      </c>
      <c r="AX95" s="159">
        <f t="shared" ca="1" si="258"/>
        <v>0</v>
      </c>
      <c r="AY95" s="159">
        <f t="shared" ca="1" si="259"/>
        <v>0</v>
      </c>
      <c r="AZ95" s="127">
        <f t="shared" ca="1" si="312"/>
        <v>460</v>
      </c>
      <c r="BA95" s="72"/>
      <c r="BB95" s="159">
        <f t="shared" ca="1" si="313"/>
        <v>0</v>
      </c>
      <c r="BC95" s="159">
        <f t="shared" ca="1" si="268"/>
        <v>0</v>
      </c>
      <c r="BD95" s="159">
        <f t="shared" ca="1" si="269"/>
        <v>0</v>
      </c>
      <c r="BE95" s="159">
        <f t="shared" ca="1" si="270"/>
        <v>0</v>
      </c>
      <c r="BF95" s="86">
        <f t="shared" ca="1" si="271"/>
        <v>0</v>
      </c>
      <c r="BG95" s="159">
        <f t="shared" ca="1" si="272"/>
        <v>0</v>
      </c>
      <c r="BH95" s="159">
        <f t="shared" ca="1" si="273"/>
        <v>0</v>
      </c>
      <c r="BI95" s="159">
        <f t="shared" ca="1" si="274"/>
        <v>0</v>
      </c>
      <c r="BJ95" s="159">
        <f t="shared" ca="1" si="275"/>
        <v>0</v>
      </c>
      <c r="BK95" s="86">
        <f t="shared" ca="1" si="276"/>
        <v>0</v>
      </c>
      <c r="BL95" s="159">
        <f t="shared" ca="1" si="277"/>
        <v>40</v>
      </c>
      <c r="BM95" s="159">
        <f t="shared" ca="1" si="278"/>
        <v>0</v>
      </c>
      <c r="BN95" s="159">
        <f t="shared" ca="1" si="279"/>
        <v>0</v>
      </c>
      <c r="BO95" s="159">
        <f t="shared" ca="1" si="280"/>
        <v>70</v>
      </c>
      <c r="BP95" s="86">
        <f t="shared" ca="1" si="281"/>
        <v>110</v>
      </c>
      <c r="BQ95" s="159">
        <f t="shared" ca="1" si="282"/>
        <v>17</v>
      </c>
      <c r="BR95" s="159">
        <f t="shared" ca="1" si="283"/>
        <v>240</v>
      </c>
      <c r="BS95" s="159">
        <f t="shared" ca="1" si="284"/>
        <v>0</v>
      </c>
      <c r="BT95" s="159">
        <f t="shared" ca="1" si="285"/>
        <v>0</v>
      </c>
      <c r="BU95" s="86">
        <f t="shared" ca="1" si="286"/>
        <v>257</v>
      </c>
      <c r="BV95" s="71"/>
      <c r="BW95" s="144">
        <v>205</v>
      </c>
      <c r="BX95" s="144">
        <v>230</v>
      </c>
      <c r="BY95" s="144">
        <v>220</v>
      </c>
      <c r="BZ95" s="159">
        <v>214</v>
      </c>
      <c r="CA95" s="86">
        <f t="shared" si="304"/>
        <v>869</v>
      </c>
      <c r="CB95" s="137">
        <v>241</v>
      </c>
      <c r="CC95" s="159">
        <v>275</v>
      </c>
      <c r="CD95" s="159">
        <v>210</v>
      </c>
      <c r="CE95" s="159">
        <v>315</v>
      </c>
      <c r="CF95" s="86">
        <f t="shared" si="305"/>
        <v>1041</v>
      </c>
      <c r="CG95" s="159"/>
      <c r="CH95" s="159"/>
      <c r="CI95" s="159"/>
      <c r="CJ95" s="159"/>
      <c r="CK95" s="86">
        <f t="shared" si="306"/>
        <v>0</v>
      </c>
      <c r="CL95" s="159"/>
      <c r="CM95" s="159"/>
      <c r="CN95" s="159">
        <v>0</v>
      </c>
      <c r="CO95" s="159">
        <v>0</v>
      </c>
      <c r="CP95" s="86">
        <f t="shared" si="307"/>
        <v>0</v>
      </c>
      <c r="CQ95" s="70"/>
      <c r="CR95" s="144">
        <f t="shared" ca="1" si="308"/>
        <v>0</v>
      </c>
      <c r="CS95" s="144">
        <f t="shared" ca="1" si="287"/>
        <v>0</v>
      </c>
      <c r="CT95" s="144">
        <f t="shared" ca="1" si="288"/>
        <v>0</v>
      </c>
      <c r="CU95" s="144">
        <f t="shared" ca="1" si="289"/>
        <v>0</v>
      </c>
      <c r="CV95" s="86">
        <f t="shared" ca="1" si="290"/>
        <v>0</v>
      </c>
      <c r="CW95" s="144">
        <f t="shared" ca="1" si="291"/>
        <v>0</v>
      </c>
      <c r="CX95" s="144">
        <f t="shared" ca="1" si="292"/>
        <v>0</v>
      </c>
      <c r="CY95" s="144">
        <f t="shared" ca="1" si="293"/>
        <v>0</v>
      </c>
      <c r="CZ95" s="144">
        <f t="shared" ca="1" si="294"/>
        <v>0</v>
      </c>
      <c r="DA95" s="88">
        <f t="shared" ca="1" si="295"/>
        <v>0</v>
      </c>
      <c r="DB95" s="144">
        <f t="shared" ca="1" si="296"/>
        <v>-240</v>
      </c>
      <c r="DC95" s="144">
        <f t="shared" ca="1" si="297"/>
        <v>-240</v>
      </c>
      <c r="DD95" s="144">
        <f t="shared" ca="1" si="298"/>
        <v>-230</v>
      </c>
      <c r="DE95" s="144">
        <f t="shared" ca="1" si="299"/>
        <v>-300</v>
      </c>
      <c r="DF95" s="88">
        <f t="shared" ca="1" si="300"/>
        <v>-1010</v>
      </c>
      <c r="DG95" s="159">
        <f t="shared" ca="1" si="260"/>
        <v>-220</v>
      </c>
      <c r="DH95" s="159">
        <f t="shared" ca="1" si="261"/>
        <v>-240</v>
      </c>
      <c r="DI95" s="159">
        <f t="shared" ca="1" si="262"/>
        <v>0</v>
      </c>
      <c r="DJ95" s="159">
        <f t="shared" ca="1" si="263"/>
        <v>0</v>
      </c>
      <c r="DK95" s="88">
        <f t="shared" ca="1" si="264"/>
        <v>-460</v>
      </c>
      <c r="DL95" s="144"/>
    </row>
    <row r="96" spans="1:116" ht="15" customHeight="1" x14ac:dyDescent="0.2">
      <c r="A96" s="22" t="str">
        <f t="shared" si="310"/>
        <v>205000773P</v>
      </c>
      <c r="B96" s="22" t="str">
        <f t="shared" si="309"/>
        <v>205000773C</v>
      </c>
      <c r="C96" s="152">
        <v>205000773</v>
      </c>
      <c r="D96" s="164" t="s">
        <v>447</v>
      </c>
      <c r="E96" s="65" t="s">
        <v>12</v>
      </c>
      <c r="F96" s="159" t="s">
        <v>164</v>
      </c>
      <c r="G96" s="65" t="s">
        <v>197</v>
      </c>
      <c r="H96" s="164" t="s">
        <v>140</v>
      </c>
      <c r="I96" s="200">
        <v>608.41999999999996</v>
      </c>
      <c r="J96" s="65" t="s">
        <v>221</v>
      </c>
      <c r="K96" s="145"/>
      <c r="L96" s="144">
        <v>52</v>
      </c>
      <c r="M96" s="144">
        <v>15</v>
      </c>
      <c r="N96" s="144">
        <v>20</v>
      </c>
      <c r="O96" s="159">
        <v>22</v>
      </c>
      <c r="P96" s="86">
        <f t="shared" si="265"/>
        <v>109</v>
      </c>
      <c r="Q96" s="137">
        <v>21</v>
      </c>
      <c r="R96" s="159">
        <v>45</v>
      </c>
      <c r="S96" s="159">
        <v>25</v>
      </c>
      <c r="T96" s="159">
        <v>15</v>
      </c>
      <c r="U96" s="86">
        <f t="shared" si="301"/>
        <v>106</v>
      </c>
      <c r="V96" s="159">
        <v>24</v>
      </c>
      <c r="W96" s="159">
        <v>25</v>
      </c>
      <c r="X96" s="159">
        <v>20</v>
      </c>
      <c r="Y96" s="159">
        <v>40</v>
      </c>
      <c r="Z96" s="86">
        <f t="shared" si="302"/>
        <v>109</v>
      </c>
      <c r="AA96" s="159">
        <v>20</v>
      </c>
      <c r="AB96" s="159">
        <v>0</v>
      </c>
      <c r="AC96" s="159">
        <v>0</v>
      </c>
      <c r="AD96" s="159">
        <v>0</v>
      </c>
      <c r="AE96" s="86">
        <f t="shared" si="323"/>
        <v>20</v>
      </c>
      <c r="AF96" s="130"/>
      <c r="AG96" s="159">
        <f t="shared" ca="1" si="244"/>
        <v>52</v>
      </c>
      <c r="AH96" s="159">
        <f t="shared" ca="1" si="245"/>
        <v>15</v>
      </c>
      <c r="AI96" s="159">
        <f t="shared" ca="1" si="246"/>
        <v>20</v>
      </c>
      <c r="AJ96" s="159">
        <f t="shared" ca="1" si="247"/>
        <v>22</v>
      </c>
      <c r="AK96" s="86">
        <f t="shared" ca="1" si="266"/>
        <v>109</v>
      </c>
      <c r="AL96" s="159">
        <f t="shared" ca="1" si="248"/>
        <v>21</v>
      </c>
      <c r="AM96" s="159">
        <f t="shared" ca="1" si="249"/>
        <v>45</v>
      </c>
      <c r="AN96" s="159">
        <f t="shared" ca="1" si="250"/>
        <v>25</v>
      </c>
      <c r="AO96" s="159">
        <f t="shared" ca="1" si="251"/>
        <v>15</v>
      </c>
      <c r="AP96" s="127">
        <f t="shared" ca="1" si="267"/>
        <v>106</v>
      </c>
      <c r="AQ96" s="159">
        <f t="shared" ca="1" si="252"/>
        <v>24</v>
      </c>
      <c r="AR96" s="159">
        <f t="shared" ca="1" si="253"/>
        <v>25</v>
      </c>
      <c r="AS96" s="159">
        <f t="shared" ca="1" si="254"/>
        <v>25</v>
      </c>
      <c r="AT96" s="159">
        <f t="shared" ca="1" si="255"/>
        <v>35</v>
      </c>
      <c r="AU96" s="127">
        <f t="shared" ca="1" si="311"/>
        <v>109</v>
      </c>
      <c r="AV96" s="159">
        <f t="shared" ca="1" si="256"/>
        <v>20</v>
      </c>
      <c r="AW96" s="159">
        <f t="shared" ca="1" si="257"/>
        <v>24</v>
      </c>
      <c r="AX96" s="159">
        <f t="shared" ca="1" si="258"/>
        <v>0</v>
      </c>
      <c r="AY96" s="159">
        <f t="shared" ca="1" si="259"/>
        <v>0</v>
      </c>
      <c r="AZ96" s="127">
        <f t="shared" ca="1" si="312"/>
        <v>44</v>
      </c>
      <c r="BA96" s="72"/>
      <c r="BB96" s="159">
        <f t="shared" ca="1" si="313"/>
        <v>0</v>
      </c>
      <c r="BC96" s="159">
        <f t="shared" ca="1" si="268"/>
        <v>0</v>
      </c>
      <c r="BD96" s="159">
        <f t="shared" ca="1" si="269"/>
        <v>0</v>
      </c>
      <c r="BE96" s="159">
        <f t="shared" ca="1" si="270"/>
        <v>0</v>
      </c>
      <c r="BF96" s="86">
        <f t="shared" ca="1" si="271"/>
        <v>0</v>
      </c>
      <c r="BG96" s="159">
        <f t="shared" ca="1" si="272"/>
        <v>0</v>
      </c>
      <c r="BH96" s="159">
        <f t="shared" ca="1" si="273"/>
        <v>0</v>
      </c>
      <c r="BI96" s="159">
        <f t="shared" ca="1" si="274"/>
        <v>0</v>
      </c>
      <c r="BJ96" s="159">
        <f t="shared" ca="1" si="275"/>
        <v>0</v>
      </c>
      <c r="BK96" s="86">
        <f t="shared" ca="1" si="276"/>
        <v>0</v>
      </c>
      <c r="BL96" s="159">
        <f t="shared" ca="1" si="277"/>
        <v>0</v>
      </c>
      <c r="BM96" s="159">
        <f t="shared" ca="1" si="278"/>
        <v>0</v>
      </c>
      <c r="BN96" s="159">
        <f t="shared" ca="1" si="279"/>
        <v>5</v>
      </c>
      <c r="BO96" s="159">
        <f t="shared" ca="1" si="280"/>
        <v>-5</v>
      </c>
      <c r="BP96" s="86">
        <f t="shared" ca="1" si="281"/>
        <v>0</v>
      </c>
      <c r="BQ96" s="159">
        <f t="shared" ca="1" si="282"/>
        <v>0</v>
      </c>
      <c r="BR96" s="159">
        <f t="shared" ca="1" si="283"/>
        <v>24</v>
      </c>
      <c r="BS96" s="159">
        <f t="shared" ca="1" si="284"/>
        <v>0</v>
      </c>
      <c r="BT96" s="159">
        <f t="shared" ca="1" si="285"/>
        <v>0</v>
      </c>
      <c r="BU96" s="86">
        <f t="shared" ca="1" si="286"/>
        <v>24</v>
      </c>
      <c r="BV96" s="71"/>
      <c r="BW96" s="144">
        <v>52</v>
      </c>
      <c r="BX96" s="144">
        <v>15</v>
      </c>
      <c r="BY96" s="144">
        <v>20</v>
      </c>
      <c r="BZ96" s="159">
        <v>22</v>
      </c>
      <c r="CA96" s="86">
        <f t="shared" si="304"/>
        <v>109</v>
      </c>
      <c r="CB96" s="137">
        <v>21</v>
      </c>
      <c r="CC96" s="159">
        <v>45</v>
      </c>
      <c r="CD96" s="159">
        <v>25</v>
      </c>
      <c r="CE96" s="159">
        <v>15</v>
      </c>
      <c r="CF96" s="86">
        <f t="shared" si="305"/>
        <v>106</v>
      </c>
      <c r="CG96" s="159"/>
      <c r="CH96" s="159"/>
      <c r="CI96" s="159"/>
      <c r="CJ96" s="159"/>
      <c r="CK96" s="86">
        <f t="shared" si="306"/>
        <v>0</v>
      </c>
      <c r="CL96" s="159"/>
      <c r="CM96" s="159"/>
      <c r="CN96" s="159">
        <v>0</v>
      </c>
      <c r="CO96" s="159">
        <v>0</v>
      </c>
      <c r="CP96" s="86">
        <f t="shared" si="307"/>
        <v>0</v>
      </c>
      <c r="CQ96" s="70"/>
      <c r="CR96" s="144">
        <f t="shared" ca="1" si="308"/>
        <v>0</v>
      </c>
      <c r="CS96" s="144">
        <f t="shared" ca="1" si="287"/>
        <v>0</v>
      </c>
      <c r="CT96" s="144">
        <f t="shared" ca="1" si="288"/>
        <v>0</v>
      </c>
      <c r="CU96" s="144">
        <f t="shared" ca="1" si="289"/>
        <v>0</v>
      </c>
      <c r="CV96" s="86">
        <f t="shared" ca="1" si="290"/>
        <v>0</v>
      </c>
      <c r="CW96" s="144">
        <f t="shared" ca="1" si="291"/>
        <v>0</v>
      </c>
      <c r="CX96" s="144">
        <f t="shared" ca="1" si="292"/>
        <v>0</v>
      </c>
      <c r="CY96" s="144">
        <f t="shared" ca="1" si="293"/>
        <v>0</v>
      </c>
      <c r="CZ96" s="144">
        <f t="shared" ca="1" si="294"/>
        <v>0</v>
      </c>
      <c r="DA96" s="88">
        <f t="shared" ca="1" si="295"/>
        <v>0</v>
      </c>
      <c r="DB96" s="144">
        <f t="shared" ca="1" si="296"/>
        <v>-24</v>
      </c>
      <c r="DC96" s="144">
        <f t="shared" ca="1" si="297"/>
        <v>-25</v>
      </c>
      <c r="DD96" s="144">
        <f t="shared" ca="1" si="298"/>
        <v>-25</v>
      </c>
      <c r="DE96" s="144">
        <f t="shared" ca="1" si="299"/>
        <v>-35</v>
      </c>
      <c r="DF96" s="88">
        <f t="shared" ca="1" si="300"/>
        <v>-109</v>
      </c>
      <c r="DG96" s="159">
        <f t="shared" ca="1" si="260"/>
        <v>-20</v>
      </c>
      <c r="DH96" s="159">
        <f t="shared" ca="1" si="261"/>
        <v>-24</v>
      </c>
      <c r="DI96" s="159">
        <f t="shared" ca="1" si="262"/>
        <v>0</v>
      </c>
      <c r="DJ96" s="159">
        <f t="shared" ca="1" si="263"/>
        <v>0</v>
      </c>
      <c r="DK96" s="88">
        <f t="shared" ca="1" si="264"/>
        <v>-44</v>
      </c>
      <c r="DL96" s="144"/>
    </row>
    <row r="97" spans="1:116" ht="15" customHeight="1" x14ac:dyDescent="0.2">
      <c r="A97" s="22" t="str">
        <f t="shared" si="310"/>
        <v>205000778P</v>
      </c>
      <c r="B97" s="22" t="str">
        <f t="shared" si="309"/>
        <v>205000778C</v>
      </c>
      <c r="C97" s="164">
        <v>205000778</v>
      </c>
      <c r="D97" s="164" t="s">
        <v>448</v>
      </c>
      <c r="E97" s="65" t="s">
        <v>12</v>
      </c>
      <c r="F97" s="159" t="s">
        <v>164</v>
      </c>
      <c r="G97" s="65" t="s">
        <v>197</v>
      </c>
      <c r="H97" s="164" t="s">
        <v>140</v>
      </c>
      <c r="I97" s="200">
        <v>1026.96</v>
      </c>
      <c r="J97" s="65" t="s">
        <v>221</v>
      </c>
      <c r="K97" s="145"/>
      <c r="L97" s="144">
        <v>20</v>
      </c>
      <c r="M97" s="144">
        <v>20</v>
      </c>
      <c r="N97" s="144">
        <v>25</v>
      </c>
      <c r="O97" s="144">
        <v>30</v>
      </c>
      <c r="P97" s="86">
        <f t="shared" si="265"/>
        <v>95</v>
      </c>
      <c r="Q97" s="159">
        <v>35</v>
      </c>
      <c r="R97" s="159">
        <v>40</v>
      </c>
      <c r="S97" s="159">
        <v>25</v>
      </c>
      <c r="T97" s="159">
        <v>22</v>
      </c>
      <c r="U97" s="86">
        <f t="shared" si="301"/>
        <v>122</v>
      </c>
      <c r="V97" s="159">
        <v>25</v>
      </c>
      <c r="W97" s="159">
        <v>25</v>
      </c>
      <c r="X97" s="159">
        <v>21</v>
      </c>
      <c r="Y97" s="159">
        <v>41</v>
      </c>
      <c r="Z97" s="86">
        <f t="shared" si="302"/>
        <v>112</v>
      </c>
      <c r="AA97" s="159">
        <v>25</v>
      </c>
      <c r="AB97" s="159">
        <v>0</v>
      </c>
      <c r="AC97" s="159">
        <v>0</v>
      </c>
      <c r="AD97" s="159">
        <v>0</v>
      </c>
      <c r="AE97" s="86">
        <f t="shared" si="323"/>
        <v>25</v>
      </c>
      <c r="AF97" s="130"/>
      <c r="AG97" s="159">
        <f t="shared" ca="1" si="244"/>
        <v>20</v>
      </c>
      <c r="AH97" s="159">
        <f t="shared" ca="1" si="245"/>
        <v>20</v>
      </c>
      <c r="AI97" s="159">
        <f t="shared" ca="1" si="246"/>
        <v>25</v>
      </c>
      <c r="AJ97" s="159">
        <f t="shared" ca="1" si="247"/>
        <v>30</v>
      </c>
      <c r="AK97" s="86">
        <f t="shared" ca="1" si="266"/>
        <v>95</v>
      </c>
      <c r="AL97" s="159">
        <f t="shared" ca="1" si="248"/>
        <v>35</v>
      </c>
      <c r="AM97" s="159">
        <f t="shared" ca="1" si="249"/>
        <v>40</v>
      </c>
      <c r="AN97" s="159">
        <f t="shared" ca="1" si="250"/>
        <v>25</v>
      </c>
      <c r="AO97" s="159">
        <f t="shared" ca="1" si="251"/>
        <v>22</v>
      </c>
      <c r="AP97" s="127">
        <f t="shared" ca="1" si="267"/>
        <v>122</v>
      </c>
      <c r="AQ97" s="159">
        <f t="shared" ca="1" si="252"/>
        <v>26</v>
      </c>
      <c r="AR97" s="159">
        <f t="shared" ca="1" si="253"/>
        <v>26</v>
      </c>
      <c r="AS97" s="159">
        <f t="shared" ca="1" si="254"/>
        <v>25</v>
      </c>
      <c r="AT97" s="159">
        <f t="shared" ca="1" si="255"/>
        <v>34</v>
      </c>
      <c r="AU97" s="127">
        <f t="shared" ca="1" si="311"/>
        <v>111</v>
      </c>
      <c r="AV97" s="159">
        <f t="shared" ca="1" si="256"/>
        <v>25</v>
      </c>
      <c r="AW97" s="159">
        <f t="shared" ca="1" si="257"/>
        <v>26</v>
      </c>
      <c r="AX97" s="159">
        <f t="shared" ca="1" si="258"/>
        <v>0</v>
      </c>
      <c r="AY97" s="159">
        <f t="shared" ca="1" si="259"/>
        <v>0</v>
      </c>
      <c r="AZ97" s="127">
        <f t="shared" ca="1" si="312"/>
        <v>51</v>
      </c>
      <c r="BA97" s="72"/>
      <c r="BB97" s="159">
        <f t="shared" ca="1" si="313"/>
        <v>0</v>
      </c>
      <c r="BC97" s="159">
        <f t="shared" ca="1" si="268"/>
        <v>0</v>
      </c>
      <c r="BD97" s="159">
        <f t="shared" ca="1" si="269"/>
        <v>0</v>
      </c>
      <c r="BE97" s="159">
        <f t="shared" ca="1" si="270"/>
        <v>0</v>
      </c>
      <c r="BF97" s="86">
        <f t="shared" ca="1" si="271"/>
        <v>0</v>
      </c>
      <c r="BG97" s="159">
        <f t="shared" ca="1" si="272"/>
        <v>0</v>
      </c>
      <c r="BH97" s="159">
        <f t="shared" ca="1" si="273"/>
        <v>0</v>
      </c>
      <c r="BI97" s="159">
        <f t="shared" ca="1" si="274"/>
        <v>0</v>
      </c>
      <c r="BJ97" s="159">
        <f t="shared" ca="1" si="275"/>
        <v>0</v>
      </c>
      <c r="BK97" s="86">
        <f t="shared" ca="1" si="276"/>
        <v>0</v>
      </c>
      <c r="BL97" s="159">
        <f t="shared" ca="1" si="277"/>
        <v>1</v>
      </c>
      <c r="BM97" s="159">
        <f t="shared" ca="1" si="278"/>
        <v>1</v>
      </c>
      <c r="BN97" s="159">
        <f t="shared" ca="1" si="279"/>
        <v>4</v>
      </c>
      <c r="BO97" s="159">
        <f t="shared" ca="1" si="280"/>
        <v>-7</v>
      </c>
      <c r="BP97" s="86">
        <f t="shared" ca="1" si="281"/>
        <v>-1</v>
      </c>
      <c r="BQ97" s="159">
        <f t="shared" ca="1" si="282"/>
        <v>0</v>
      </c>
      <c r="BR97" s="159">
        <f t="shared" ca="1" si="283"/>
        <v>26</v>
      </c>
      <c r="BS97" s="159">
        <f t="shared" ca="1" si="284"/>
        <v>0</v>
      </c>
      <c r="BT97" s="159">
        <f t="shared" ca="1" si="285"/>
        <v>0</v>
      </c>
      <c r="BU97" s="86">
        <f t="shared" ca="1" si="286"/>
        <v>26</v>
      </c>
      <c r="BV97" s="71"/>
      <c r="BW97" s="144">
        <v>20</v>
      </c>
      <c r="BX97" s="144">
        <v>20</v>
      </c>
      <c r="BY97" s="144">
        <v>25</v>
      </c>
      <c r="BZ97" s="144">
        <v>30</v>
      </c>
      <c r="CA97" s="86">
        <f t="shared" si="304"/>
        <v>95</v>
      </c>
      <c r="CB97" s="159">
        <v>35</v>
      </c>
      <c r="CC97" s="159">
        <v>40</v>
      </c>
      <c r="CD97" s="159">
        <v>25</v>
      </c>
      <c r="CE97" s="159">
        <v>22</v>
      </c>
      <c r="CF97" s="86">
        <f t="shared" si="305"/>
        <v>122</v>
      </c>
      <c r="CG97" s="159"/>
      <c r="CH97" s="159"/>
      <c r="CI97" s="159"/>
      <c r="CJ97" s="159"/>
      <c r="CK97" s="86">
        <f t="shared" si="306"/>
        <v>0</v>
      </c>
      <c r="CL97" s="159"/>
      <c r="CM97" s="159"/>
      <c r="CN97" s="159">
        <v>0</v>
      </c>
      <c r="CO97" s="159">
        <v>0</v>
      </c>
      <c r="CP97" s="86">
        <f t="shared" si="307"/>
        <v>0</v>
      </c>
      <c r="CQ97" s="70"/>
      <c r="CR97" s="144">
        <f t="shared" ca="1" si="308"/>
        <v>0</v>
      </c>
      <c r="CS97" s="144">
        <f t="shared" ca="1" si="287"/>
        <v>0</v>
      </c>
      <c r="CT97" s="144">
        <f t="shared" ca="1" si="288"/>
        <v>0</v>
      </c>
      <c r="CU97" s="144">
        <f t="shared" ca="1" si="289"/>
        <v>0</v>
      </c>
      <c r="CV97" s="86">
        <f t="shared" ca="1" si="290"/>
        <v>0</v>
      </c>
      <c r="CW97" s="144">
        <f t="shared" ca="1" si="291"/>
        <v>0</v>
      </c>
      <c r="CX97" s="144">
        <f t="shared" ca="1" si="292"/>
        <v>0</v>
      </c>
      <c r="CY97" s="144">
        <f t="shared" ca="1" si="293"/>
        <v>0</v>
      </c>
      <c r="CZ97" s="144">
        <f t="shared" ca="1" si="294"/>
        <v>0</v>
      </c>
      <c r="DA97" s="88">
        <f t="shared" ca="1" si="295"/>
        <v>0</v>
      </c>
      <c r="DB97" s="144">
        <f t="shared" ca="1" si="296"/>
        <v>-26</v>
      </c>
      <c r="DC97" s="144">
        <f t="shared" ca="1" si="297"/>
        <v>-26</v>
      </c>
      <c r="DD97" s="144">
        <f t="shared" ca="1" si="298"/>
        <v>-25</v>
      </c>
      <c r="DE97" s="144">
        <f t="shared" ca="1" si="299"/>
        <v>-34</v>
      </c>
      <c r="DF97" s="88">
        <f t="shared" ca="1" si="300"/>
        <v>-111</v>
      </c>
      <c r="DG97" s="159">
        <f t="shared" ca="1" si="260"/>
        <v>-25</v>
      </c>
      <c r="DH97" s="159">
        <f t="shared" ca="1" si="261"/>
        <v>-26</v>
      </c>
      <c r="DI97" s="159">
        <f t="shared" ca="1" si="262"/>
        <v>0</v>
      </c>
      <c r="DJ97" s="159">
        <f t="shared" ca="1" si="263"/>
        <v>0</v>
      </c>
      <c r="DK97" s="88">
        <f t="shared" ca="1" si="264"/>
        <v>-51</v>
      </c>
      <c r="DL97" s="144"/>
    </row>
    <row r="98" spans="1:116" ht="15" customHeight="1" x14ac:dyDescent="0.2">
      <c r="A98" s="22" t="str">
        <f t="shared" si="310"/>
        <v>205000779P</v>
      </c>
      <c r="B98" s="22" t="str">
        <f t="shared" si="309"/>
        <v>205000779C</v>
      </c>
      <c r="C98" s="164">
        <v>205000779</v>
      </c>
      <c r="D98" s="164" t="s">
        <v>206</v>
      </c>
      <c r="E98" s="65" t="s">
        <v>12</v>
      </c>
      <c r="F98" s="159" t="s">
        <v>164</v>
      </c>
      <c r="G98" s="65" t="s">
        <v>197</v>
      </c>
      <c r="H98" s="164" t="s">
        <v>140</v>
      </c>
      <c r="I98" s="200">
        <v>805.58</v>
      </c>
      <c r="J98" s="65" t="s">
        <v>221</v>
      </c>
      <c r="K98" s="145"/>
      <c r="L98" s="144">
        <v>7</v>
      </c>
      <c r="M98" s="144">
        <v>5</v>
      </c>
      <c r="N98" s="144">
        <v>5</v>
      </c>
      <c r="O98" s="159">
        <v>5</v>
      </c>
      <c r="P98" s="86">
        <f t="shared" si="265"/>
        <v>22</v>
      </c>
      <c r="Q98" s="159">
        <v>3</v>
      </c>
      <c r="R98" s="159">
        <v>17</v>
      </c>
      <c r="S98" s="159">
        <v>7</v>
      </c>
      <c r="T98" s="159">
        <v>2</v>
      </c>
      <c r="U98" s="86">
        <f t="shared" si="301"/>
        <v>29</v>
      </c>
      <c r="V98" s="159">
        <v>4</v>
      </c>
      <c r="W98" s="159">
        <v>4</v>
      </c>
      <c r="X98" s="159">
        <v>4</v>
      </c>
      <c r="Y98" s="159">
        <v>10</v>
      </c>
      <c r="Z98" s="86">
        <f t="shared" si="302"/>
        <v>22</v>
      </c>
      <c r="AA98" s="159">
        <v>5</v>
      </c>
      <c r="AB98" s="159">
        <v>0</v>
      </c>
      <c r="AC98" s="159">
        <v>0</v>
      </c>
      <c r="AD98" s="159">
        <v>0</v>
      </c>
      <c r="AE98" s="86">
        <f t="shared" si="323"/>
        <v>5</v>
      </c>
      <c r="AF98" s="130"/>
      <c r="AG98" s="159">
        <f t="shared" ca="1" si="244"/>
        <v>7</v>
      </c>
      <c r="AH98" s="159">
        <f t="shared" ca="1" si="245"/>
        <v>5</v>
      </c>
      <c r="AI98" s="159">
        <f t="shared" ca="1" si="246"/>
        <v>5</v>
      </c>
      <c r="AJ98" s="159">
        <f t="shared" ca="1" si="247"/>
        <v>5</v>
      </c>
      <c r="AK98" s="86">
        <f t="shared" ca="1" si="266"/>
        <v>22</v>
      </c>
      <c r="AL98" s="159">
        <f t="shared" ca="1" si="248"/>
        <v>3</v>
      </c>
      <c r="AM98" s="159">
        <f t="shared" ca="1" si="249"/>
        <v>17</v>
      </c>
      <c r="AN98" s="159">
        <f t="shared" ca="1" si="250"/>
        <v>7</v>
      </c>
      <c r="AO98" s="159">
        <f t="shared" ca="1" si="251"/>
        <v>2</v>
      </c>
      <c r="AP98" s="127">
        <f t="shared" ca="1" si="267"/>
        <v>29</v>
      </c>
      <c r="AQ98" s="159">
        <f t="shared" ca="1" si="252"/>
        <v>4</v>
      </c>
      <c r="AR98" s="159">
        <f t="shared" ca="1" si="253"/>
        <v>4</v>
      </c>
      <c r="AS98" s="159">
        <f t="shared" ca="1" si="254"/>
        <v>6</v>
      </c>
      <c r="AT98" s="159">
        <f t="shared" ca="1" si="255"/>
        <v>6</v>
      </c>
      <c r="AU98" s="127">
        <f t="shared" ca="1" si="311"/>
        <v>20</v>
      </c>
      <c r="AV98" s="159">
        <f t="shared" ca="1" si="256"/>
        <v>6</v>
      </c>
      <c r="AW98" s="159">
        <f t="shared" ca="1" si="257"/>
        <v>6</v>
      </c>
      <c r="AX98" s="159">
        <f t="shared" ca="1" si="258"/>
        <v>0</v>
      </c>
      <c r="AY98" s="159">
        <f t="shared" ca="1" si="259"/>
        <v>0</v>
      </c>
      <c r="AZ98" s="127">
        <f t="shared" ca="1" si="312"/>
        <v>12</v>
      </c>
      <c r="BA98" s="72"/>
      <c r="BB98" s="159">
        <f t="shared" ca="1" si="313"/>
        <v>0</v>
      </c>
      <c r="BC98" s="159">
        <f t="shared" ca="1" si="268"/>
        <v>0</v>
      </c>
      <c r="BD98" s="159">
        <f t="shared" ca="1" si="269"/>
        <v>0</v>
      </c>
      <c r="BE98" s="159">
        <f t="shared" ca="1" si="270"/>
        <v>0</v>
      </c>
      <c r="BF98" s="86">
        <f t="shared" ca="1" si="271"/>
        <v>0</v>
      </c>
      <c r="BG98" s="159">
        <f t="shared" ca="1" si="272"/>
        <v>0</v>
      </c>
      <c r="BH98" s="159">
        <f t="shared" ca="1" si="273"/>
        <v>0</v>
      </c>
      <c r="BI98" s="159">
        <f t="shared" ca="1" si="274"/>
        <v>0</v>
      </c>
      <c r="BJ98" s="159">
        <f t="shared" ca="1" si="275"/>
        <v>0</v>
      </c>
      <c r="BK98" s="86">
        <f t="shared" ca="1" si="276"/>
        <v>0</v>
      </c>
      <c r="BL98" s="159">
        <f t="shared" ca="1" si="277"/>
        <v>0</v>
      </c>
      <c r="BM98" s="159">
        <f t="shared" ca="1" si="278"/>
        <v>0</v>
      </c>
      <c r="BN98" s="159">
        <f t="shared" ca="1" si="279"/>
        <v>2</v>
      </c>
      <c r="BO98" s="159">
        <f t="shared" ca="1" si="280"/>
        <v>-4</v>
      </c>
      <c r="BP98" s="86">
        <f t="shared" ca="1" si="281"/>
        <v>-2</v>
      </c>
      <c r="BQ98" s="159">
        <f t="shared" ca="1" si="282"/>
        <v>1</v>
      </c>
      <c r="BR98" s="159">
        <f t="shared" ca="1" si="283"/>
        <v>6</v>
      </c>
      <c r="BS98" s="159">
        <f t="shared" ca="1" si="284"/>
        <v>0</v>
      </c>
      <c r="BT98" s="159">
        <f t="shared" ca="1" si="285"/>
        <v>0</v>
      </c>
      <c r="BU98" s="86">
        <f t="shared" ca="1" si="286"/>
        <v>7</v>
      </c>
      <c r="BV98" s="71"/>
      <c r="BW98" s="144">
        <v>7</v>
      </c>
      <c r="BX98" s="144">
        <v>5</v>
      </c>
      <c r="BY98" s="144">
        <v>5</v>
      </c>
      <c r="BZ98" s="159">
        <v>5</v>
      </c>
      <c r="CA98" s="86">
        <f t="shared" si="304"/>
        <v>22</v>
      </c>
      <c r="CB98" s="159">
        <v>3</v>
      </c>
      <c r="CC98" s="159">
        <v>17</v>
      </c>
      <c r="CD98" s="159">
        <v>7</v>
      </c>
      <c r="CE98" s="159">
        <v>2</v>
      </c>
      <c r="CF98" s="86">
        <f t="shared" si="305"/>
        <v>29</v>
      </c>
      <c r="CG98" s="159"/>
      <c r="CH98" s="159"/>
      <c r="CI98" s="159"/>
      <c r="CJ98" s="159"/>
      <c r="CK98" s="86">
        <f t="shared" si="306"/>
        <v>0</v>
      </c>
      <c r="CL98" s="159"/>
      <c r="CM98" s="159"/>
      <c r="CN98" s="159">
        <v>0</v>
      </c>
      <c r="CO98" s="159">
        <v>0</v>
      </c>
      <c r="CP98" s="86">
        <f t="shared" si="307"/>
        <v>0</v>
      </c>
      <c r="CQ98" s="70"/>
      <c r="CR98" s="144">
        <f t="shared" ca="1" si="308"/>
        <v>0</v>
      </c>
      <c r="CS98" s="144">
        <f t="shared" ca="1" si="287"/>
        <v>0</v>
      </c>
      <c r="CT98" s="144">
        <f t="shared" ca="1" si="288"/>
        <v>0</v>
      </c>
      <c r="CU98" s="144">
        <f t="shared" ca="1" si="289"/>
        <v>0</v>
      </c>
      <c r="CV98" s="86">
        <f t="shared" ca="1" si="290"/>
        <v>0</v>
      </c>
      <c r="CW98" s="144">
        <f t="shared" ca="1" si="291"/>
        <v>0</v>
      </c>
      <c r="CX98" s="144">
        <f t="shared" ca="1" si="292"/>
        <v>0</v>
      </c>
      <c r="CY98" s="144">
        <f t="shared" ca="1" si="293"/>
        <v>0</v>
      </c>
      <c r="CZ98" s="144">
        <f t="shared" ca="1" si="294"/>
        <v>0</v>
      </c>
      <c r="DA98" s="88">
        <f t="shared" ca="1" si="295"/>
        <v>0</v>
      </c>
      <c r="DB98" s="144">
        <f t="shared" ca="1" si="296"/>
        <v>-4</v>
      </c>
      <c r="DC98" s="144">
        <f t="shared" ca="1" si="297"/>
        <v>-4</v>
      </c>
      <c r="DD98" s="144">
        <f t="shared" ca="1" si="298"/>
        <v>-6</v>
      </c>
      <c r="DE98" s="144">
        <f t="shared" ca="1" si="299"/>
        <v>-6</v>
      </c>
      <c r="DF98" s="88">
        <f t="shared" ca="1" si="300"/>
        <v>-20</v>
      </c>
      <c r="DG98" s="159">
        <f t="shared" ca="1" si="260"/>
        <v>-6</v>
      </c>
      <c r="DH98" s="159">
        <f t="shared" ca="1" si="261"/>
        <v>-6</v>
      </c>
      <c r="DI98" s="159">
        <f t="shared" ca="1" si="262"/>
        <v>0</v>
      </c>
      <c r="DJ98" s="159">
        <f t="shared" ca="1" si="263"/>
        <v>0</v>
      </c>
      <c r="DK98" s="88">
        <f t="shared" ca="1" si="264"/>
        <v>-12</v>
      </c>
      <c r="DL98" s="144"/>
    </row>
    <row r="99" spans="1:116" ht="15" customHeight="1" x14ac:dyDescent="0.2">
      <c r="A99" s="22" t="str">
        <f t="shared" si="310"/>
        <v>205000780P</v>
      </c>
      <c r="B99" s="22" t="str">
        <f t="shared" si="309"/>
        <v>205000780C</v>
      </c>
      <c r="C99" s="164">
        <v>205000780</v>
      </c>
      <c r="D99" s="164" t="s">
        <v>205</v>
      </c>
      <c r="E99" s="65" t="s">
        <v>12</v>
      </c>
      <c r="F99" s="159" t="s">
        <v>164</v>
      </c>
      <c r="G99" s="65" t="s">
        <v>197</v>
      </c>
      <c r="H99" s="164" t="s">
        <v>140</v>
      </c>
      <c r="I99" s="200">
        <v>913.75</v>
      </c>
      <c r="J99" s="65" t="s">
        <v>221</v>
      </c>
      <c r="K99" s="145"/>
      <c r="L99" s="144">
        <v>0</v>
      </c>
      <c r="M99" s="144">
        <v>0</v>
      </c>
      <c r="N99" s="144">
        <v>0</v>
      </c>
      <c r="O99" s="159">
        <v>0</v>
      </c>
      <c r="P99" s="86">
        <f t="shared" si="265"/>
        <v>0</v>
      </c>
      <c r="Q99" s="159">
        <v>0</v>
      </c>
      <c r="R99" s="159">
        <v>0</v>
      </c>
      <c r="S99" s="159">
        <v>0</v>
      </c>
      <c r="T99" s="159">
        <v>0</v>
      </c>
      <c r="U99" s="86">
        <f t="shared" si="301"/>
        <v>0</v>
      </c>
      <c r="V99" s="159">
        <v>0</v>
      </c>
      <c r="W99" s="159">
        <v>0</v>
      </c>
      <c r="X99" s="159">
        <v>0</v>
      </c>
      <c r="Y99" s="159">
        <v>0</v>
      </c>
      <c r="Z99" s="86">
        <f t="shared" si="302"/>
        <v>0</v>
      </c>
      <c r="AA99" s="159">
        <v>0</v>
      </c>
      <c r="AB99" s="159">
        <v>0</v>
      </c>
      <c r="AC99" s="159">
        <v>0</v>
      </c>
      <c r="AD99" s="159">
        <v>0</v>
      </c>
      <c r="AE99" s="86">
        <f t="shared" si="323"/>
        <v>0</v>
      </c>
      <c r="AF99" s="130"/>
      <c r="AG99" s="159">
        <f t="shared" ca="1" si="244"/>
        <v>0</v>
      </c>
      <c r="AH99" s="159">
        <f t="shared" ca="1" si="245"/>
        <v>0</v>
      </c>
      <c r="AI99" s="159">
        <f t="shared" ca="1" si="246"/>
        <v>0</v>
      </c>
      <c r="AJ99" s="159">
        <f t="shared" ca="1" si="247"/>
        <v>0</v>
      </c>
      <c r="AK99" s="86">
        <f t="shared" ca="1" si="266"/>
        <v>0</v>
      </c>
      <c r="AL99" s="159">
        <f t="shared" ca="1" si="248"/>
        <v>0</v>
      </c>
      <c r="AM99" s="159">
        <f t="shared" ca="1" si="249"/>
        <v>0</v>
      </c>
      <c r="AN99" s="159">
        <f t="shared" ca="1" si="250"/>
        <v>0</v>
      </c>
      <c r="AO99" s="159">
        <f t="shared" ca="1" si="251"/>
        <v>0</v>
      </c>
      <c r="AP99" s="127">
        <f t="shared" ca="1" si="267"/>
        <v>0</v>
      </c>
      <c r="AQ99" s="159">
        <f t="shared" ca="1" si="252"/>
        <v>0</v>
      </c>
      <c r="AR99" s="159">
        <f t="shared" ca="1" si="253"/>
        <v>0</v>
      </c>
      <c r="AS99" s="159">
        <f t="shared" ca="1" si="254"/>
        <v>0</v>
      </c>
      <c r="AT99" s="159">
        <f t="shared" ca="1" si="255"/>
        <v>0</v>
      </c>
      <c r="AU99" s="127">
        <f t="shared" ca="1" si="311"/>
        <v>0</v>
      </c>
      <c r="AV99" s="159">
        <f t="shared" ca="1" si="256"/>
        <v>0</v>
      </c>
      <c r="AW99" s="159">
        <f t="shared" ca="1" si="257"/>
        <v>0</v>
      </c>
      <c r="AX99" s="159">
        <f t="shared" ca="1" si="258"/>
        <v>0</v>
      </c>
      <c r="AY99" s="159">
        <f t="shared" ca="1" si="259"/>
        <v>0</v>
      </c>
      <c r="AZ99" s="127">
        <f t="shared" ca="1" si="312"/>
        <v>0</v>
      </c>
      <c r="BA99" s="72"/>
      <c r="BB99" s="159">
        <f t="shared" ca="1" si="313"/>
        <v>0</v>
      </c>
      <c r="BC99" s="159">
        <f t="shared" ca="1" si="268"/>
        <v>0</v>
      </c>
      <c r="BD99" s="159">
        <f t="shared" ca="1" si="269"/>
        <v>0</v>
      </c>
      <c r="BE99" s="159">
        <f t="shared" ca="1" si="270"/>
        <v>0</v>
      </c>
      <c r="BF99" s="86">
        <f t="shared" ca="1" si="271"/>
        <v>0</v>
      </c>
      <c r="BG99" s="159">
        <f t="shared" ca="1" si="272"/>
        <v>0</v>
      </c>
      <c r="BH99" s="159">
        <f t="shared" ca="1" si="273"/>
        <v>0</v>
      </c>
      <c r="BI99" s="159">
        <f t="shared" ca="1" si="274"/>
        <v>0</v>
      </c>
      <c r="BJ99" s="159">
        <f t="shared" ca="1" si="275"/>
        <v>0</v>
      </c>
      <c r="BK99" s="86">
        <f t="shared" ca="1" si="276"/>
        <v>0</v>
      </c>
      <c r="BL99" s="159">
        <f t="shared" ca="1" si="277"/>
        <v>0</v>
      </c>
      <c r="BM99" s="159">
        <f t="shared" ca="1" si="278"/>
        <v>0</v>
      </c>
      <c r="BN99" s="159">
        <f t="shared" ca="1" si="279"/>
        <v>0</v>
      </c>
      <c r="BO99" s="159">
        <f t="shared" ca="1" si="280"/>
        <v>0</v>
      </c>
      <c r="BP99" s="86">
        <f t="shared" ca="1" si="281"/>
        <v>0</v>
      </c>
      <c r="BQ99" s="159">
        <f t="shared" ca="1" si="282"/>
        <v>0</v>
      </c>
      <c r="BR99" s="159">
        <f t="shared" ca="1" si="283"/>
        <v>0</v>
      </c>
      <c r="BS99" s="159">
        <f t="shared" ca="1" si="284"/>
        <v>0</v>
      </c>
      <c r="BT99" s="159">
        <f t="shared" ca="1" si="285"/>
        <v>0</v>
      </c>
      <c r="BU99" s="86">
        <f t="shared" ca="1" si="286"/>
        <v>0</v>
      </c>
      <c r="BV99" s="71"/>
      <c r="BW99" s="144">
        <v>0</v>
      </c>
      <c r="BX99" s="144">
        <v>0</v>
      </c>
      <c r="BY99" s="144">
        <v>0</v>
      </c>
      <c r="BZ99" s="159">
        <v>0</v>
      </c>
      <c r="CA99" s="86">
        <f t="shared" si="304"/>
        <v>0</v>
      </c>
      <c r="CB99" s="159">
        <v>0</v>
      </c>
      <c r="CC99" s="159">
        <v>0</v>
      </c>
      <c r="CD99" s="159">
        <v>0</v>
      </c>
      <c r="CE99" s="159">
        <v>0</v>
      </c>
      <c r="CF99" s="86">
        <f t="shared" si="305"/>
        <v>0</v>
      </c>
      <c r="CG99" s="159"/>
      <c r="CH99" s="159"/>
      <c r="CI99" s="159"/>
      <c r="CJ99" s="159"/>
      <c r="CK99" s="86">
        <f t="shared" si="306"/>
        <v>0</v>
      </c>
      <c r="CL99" s="159"/>
      <c r="CM99" s="159"/>
      <c r="CN99" s="159">
        <v>0</v>
      </c>
      <c r="CO99" s="159">
        <v>0</v>
      </c>
      <c r="CP99" s="86">
        <f t="shared" si="307"/>
        <v>0</v>
      </c>
      <c r="CQ99" s="70"/>
      <c r="CR99" s="144">
        <f t="shared" ca="1" si="308"/>
        <v>0</v>
      </c>
      <c r="CS99" s="144">
        <f t="shared" ca="1" si="287"/>
        <v>0</v>
      </c>
      <c r="CT99" s="144">
        <f t="shared" ca="1" si="288"/>
        <v>0</v>
      </c>
      <c r="CU99" s="144">
        <f t="shared" ca="1" si="289"/>
        <v>0</v>
      </c>
      <c r="CV99" s="86">
        <f t="shared" ca="1" si="290"/>
        <v>0</v>
      </c>
      <c r="CW99" s="144">
        <f t="shared" ca="1" si="291"/>
        <v>0</v>
      </c>
      <c r="CX99" s="144">
        <f t="shared" ca="1" si="292"/>
        <v>0</v>
      </c>
      <c r="CY99" s="144">
        <f t="shared" ca="1" si="293"/>
        <v>0</v>
      </c>
      <c r="CZ99" s="144">
        <f t="shared" ca="1" si="294"/>
        <v>0</v>
      </c>
      <c r="DA99" s="88">
        <f t="shared" ca="1" si="295"/>
        <v>0</v>
      </c>
      <c r="DB99" s="144">
        <f t="shared" ca="1" si="296"/>
        <v>0</v>
      </c>
      <c r="DC99" s="144">
        <f t="shared" ca="1" si="297"/>
        <v>0</v>
      </c>
      <c r="DD99" s="144">
        <f t="shared" ca="1" si="298"/>
        <v>0</v>
      </c>
      <c r="DE99" s="144">
        <f t="shared" ca="1" si="299"/>
        <v>0</v>
      </c>
      <c r="DF99" s="88">
        <f t="shared" ca="1" si="300"/>
        <v>0</v>
      </c>
      <c r="DG99" s="159">
        <f t="shared" ca="1" si="260"/>
        <v>0</v>
      </c>
      <c r="DH99" s="159">
        <f t="shared" ca="1" si="261"/>
        <v>0</v>
      </c>
      <c r="DI99" s="159">
        <f t="shared" ca="1" si="262"/>
        <v>0</v>
      </c>
      <c r="DJ99" s="159">
        <f t="shared" ca="1" si="263"/>
        <v>0</v>
      </c>
      <c r="DK99" s="88">
        <f t="shared" ca="1" si="264"/>
        <v>0</v>
      </c>
      <c r="DL99" s="144"/>
    </row>
    <row r="100" spans="1:116" ht="15" customHeight="1" x14ac:dyDescent="0.2">
      <c r="A100" s="22" t="str">
        <f t="shared" si="310"/>
        <v>205000791P</v>
      </c>
      <c r="B100" s="22" t="str">
        <f t="shared" si="309"/>
        <v>205000791C</v>
      </c>
      <c r="C100" s="152">
        <v>205000791</v>
      </c>
      <c r="D100" s="164" t="s">
        <v>449</v>
      </c>
      <c r="E100" s="65" t="s">
        <v>12</v>
      </c>
      <c r="F100" s="159" t="s">
        <v>164</v>
      </c>
      <c r="G100" s="65" t="s">
        <v>74</v>
      </c>
      <c r="H100" s="164" t="s">
        <v>140</v>
      </c>
      <c r="I100" s="200">
        <v>395.46</v>
      </c>
      <c r="J100" s="65" t="s">
        <v>221</v>
      </c>
      <c r="K100" s="145"/>
      <c r="L100" s="144">
        <v>110</v>
      </c>
      <c r="M100" s="144">
        <v>130</v>
      </c>
      <c r="N100" s="144">
        <v>75</v>
      </c>
      <c r="O100" s="140">
        <v>70</v>
      </c>
      <c r="P100" s="86">
        <f t="shared" si="265"/>
        <v>385</v>
      </c>
      <c r="Q100" s="137">
        <v>60</v>
      </c>
      <c r="R100" s="159">
        <v>90</v>
      </c>
      <c r="S100" s="159">
        <v>90</v>
      </c>
      <c r="T100" s="159">
        <v>55</v>
      </c>
      <c r="U100" s="86">
        <f t="shared" si="301"/>
        <v>295</v>
      </c>
      <c r="V100" s="159">
        <v>75</v>
      </c>
      <c r="W100" s="159">
        <v>80</v>
      </c>
      <c r="X100" s="159">
        <v>100</v>
      </c>
      <c r="Y100" s="159">
        <v>100</v>
      </c>
      <c r="Z100" s="86">
        <f t="shared" si="302"/>
        <v>355</v>
      </c>
      <c r="AA100" s="159">
        <v>80</v>
      </c>
      <c r="AB100" s="159">
        <v>0</v>
      </c>
      <c r="AC100" s="159">
        <v>0</v>
      </c>
      <c r="AD100" s="159">
        <v>0</v>
      </c>
      <c r="AE100" s="86">
        <f t="shared" si="323"/>
        <v>80</v>
      </c>
      <c r="AF100" s="130"/>
      <c r="AG100" s="159">
        <f t="shared" ca="1" si="244"/>
        <v>110</v>
      </c>
      <c r="AH100" s="159">
        <f t="shared" ca="1" si="245"/>
        <v>130</v>
      </c>
      <c r="AI100" s="159">
        <f t="shared" ca="1" si="246"/>
        <v>75</v>
      </c>
      <c r="AJ100" s="159">
        <f t="shared" ca="1" si="247"/>
        <v>70</v>
      </c>
      <c r="AK100" s="86">
        <f t="shared" ca="1" si="266"/>
        <v>385</v>
      </c>
      <c r="AL100" s="159">
        <f t="shared" ca="1" si="248"/>
        <v>60</v>
      </c>
      <c r="AM100" s="159">
        <f t="shared" ca="1" si="249"/>
        <v>90</v>
      </c>
      <c r="AN100" s="159">
        <f t="shared" ca="1" si="250"/>
        <v>90</v>
      </c>
      <c r="AO100" s="159">
        <f t="shared" ca="1" si="251"/>
        <v>55</v>
      </c>
      <c r="AP100" s="127">
        <f t="shared" ca="1" si="267"/>
        <v>295</v>
      </c>
      <c r="AQ100" s="159">
        <f t="shared" ca="1" si="252"/>
        <v>50</v>
      </c>
      <c r="AR100" s="159">
        <f t="shared" ca="1" si="253"/>
        <v>55</v>
      </c>
      <c r="AS100" s="159">
        <f t="shared" ca="1" si="254"/>
        <v>55</v>
      </c>
      <c r="AT100" s="159">
        <f t="shared" ca="1" si="255"/>
        <v>60</v>
      </c>
      <c r="AU100" s="127">
        <f t="shared" ca="1" si="311"/>
        <v>220</v>
      </c>
      <c r="AV100" s="159">
        <f t="shared" ca="1" si="256"/>
        <v>80</v>
      </c>
      <c r="AW100" s="159">
        <f t="shared" ca="1" si="257"/>
        <v>0</v>
      </c>
      <c r="AX100" s="159">
        <f t="shared" ca="1" si="258"/>
        <v>0</v>
      </c>
      <c r="AY100" s="159">
        <f t="shared" ca="1" si="259"/>
        <v>0</v>
      </c>
      <c r="AZ100" s="127">
        <f t="shared" ca="1" si="312"/>
        <v>80</v>
      </c>
      <c r="BA100" s="72"/>
      <c r="BB100" s="159">
        <f t="shared" ca="1" si="313"/>
        <v>0</v>
      </c>
      <c r="BC100" s="159">
        <f t="shared" ca="1" si="268"/>
        <v>0</v>
      </c>
      <c r="BD100" s="159">
        <f t="shared" ca="1" si="269"/>
        <v>0</v>
      </c>
      <c r="BE100" s="159">
        <f t="shared" ca="1" si="270"/>
        <v>0</v>
      </c>
      <c r="BF100" s="86">
        <f t="shared" ca="1" si="271"/>
        <v>0</v>
      </c>
      <c r="BG100" s="159">
        <f t="shared" ca="1" si="272"/>
        <v>0</v>
      </c>
      <c r="BH100" s="159">
        <f t="shared" ca="1" si="273"/>
        <v>0</v>
      </c>
      <c r="BI100" s="159">
        <f t="shared" ca="1" si="274"/>
        <v>0</v>
      </c>
      <c r="BJ100" s="159">
        <f t="shared" ca="1" si="275"/>
        <v>0</v>
      </c>
      <c r="BK100" s="86">
        <f t="shared" ca="1" si="276"/>
        <v>0</v>
      </c>
      <c r="BL100" s="159">
        <f t="shared" ca="1" si="277"/>
        <v>-25</v>
      </c>
      <c r="BM100" s="159">
        <f t="shared" ca="1" si="278"/>
        <v>-25</v>
      </c>
      <c r="BN100" s="159">
        <f t="shared" ca="1" si="279"/>
        <v>-45</v>
      </c>
      <c r="BO100" s="159">
        <f t="shared" ca="1" si="280"/>
        <v>-40</v>
      </c>
      <c r="BP100" s="86">
        <f t="shared" ca="1" si="281"/>
        <v>-135</v>
      </c>
      <c r="BQ100" s="159">
        <f t="shared" ca="1" si="282"/>
        <v>0</v>
      </c>
      <c r="BR100" s="159">
        <f t="shared" ca="1" si="283"/>
        <v>0</v>
      </c>
      <c r="BS100" s="159">
        <f t="shared" ca="1" si="284"/>
        <v>0</v>
      </c>
      <c r="BT100" s="159">
        <f t="shared" ca="1" si="285"/>
        <v>0</v>
      </c>
      <c r="BU100" s="86">
        <f t="shared" ca="1" si="286"/>
        <v>0</v>
      </c>
      <c r="BV100" s="71"/>
      <c r="BW100" s="144">
        <v>110</v>
      </c>
      <c r="BX100" s="144">
        <v>130</v>
      </c>
      <c r="BY100" s="144">
        <v>75</v>
      </c>
      <c r="BZ100" s="140">
        <v>70</v>
      </c>
      <c r="CA100" s="86">
        <f t="shared" si="304"/>
        <v>385</v>
      </c>
      <c r="CB100" s="137">
        <v>60</v>
      </c>
      <c r="CC100" s="159">
        <v>90</v>
      </c>
      <c r="CD100" s="159">
        <v>90</v>
      </c>
      <c r="CE100" s="159">
        <v>55</v>
      </c>
      <c r="CF100" s="86">
        <f t="shared" si="305"/>
        <v>295</v>
      </c>
      <c r="CG100" s="159"/>
      <c r="CH100" s="159"/>
      <c r="CI100" s="159"/>
      <c r="CJ100" s="159"/>
      <c r="CK100" s="86">
        <f t="shared" si="306"/>
        <v>0</v>
      </c>
      <c r="CL100" s="159"/>
      <c r="CM100" s="159"/>
      <c r="CN100" s="159">
        <v>0</v>
      </c>
      <c r="CO100" s="159">
        <v>0</v>
      </c>
      <c r="CP100" s="86">
        <f t="shared" si="307"/>
        <v>0</v>
      </c>
      <c r="CQ100" s="70"/>
      <c r="CR100" s="144">
        <f t="shared" ca="1" si="308"/>
        <v>0</v>
      </c>
      <c r="CS100" s="144">
        <f t="shared" ca="1" si="287"/>
        <v>0</v>
      </c>
      <c r="CT100" s="144">
        <f t="shared" ca="1" si="288"/>
        <v>0</v>
      </c>
      <c r="CU100" s="144">
        <f t="shared" ca="1" si="289"/>
        <v>0</v>
      </c>
      <c r="CV100" s="86">
        <f t="shared" ca="1" si="290"/>
        <v>0</v>
      </c>
      <c r="CW100" s="144">
        <f t="shared" ca="1" si="291"/>
        <v>0</v>
      </c>
      <c r="CX100" s="144">
        <f t="shared" ca="1" si="292"/>
        <v>0</v>
      </c>
      <c r="CY100" s="144">
        <f t="shared" ca="1" si="293"/>
        <v>0</v>
      </c>
      <c r="CZ100" s="144">
        <f t="shared" ca="1" si="294"/>
        <v>0</v>
      </c>
      <c r="DA100" s="88">
        <f t="shared" ca="1" si="295"/>
        <v>0</v>
      </c>
      <c r="DB100" s="144">
        <f t="shared" ca="1" si="296"/>
        <v>-50</v>
      </c>
      <c r="DC100" s="144">
        <f t="shared" ca="1" si="297"/>
        <v>-55</v>
      </c>
      <c r="DD100" s="144">
        <f t="shared" ca="1" si="298"/>
        <v>-55</v>
      </c>
      <c r="DE100" s="144">
        <f t="shared" ca="1" si="299"/>
        <v>-60</v>
      </c>
      <c r="DF100" s="88">
        <f t="shared" ca="1" si="300"/>
        <v>-220</v>
      </c>
      <c r="DG100" s="159">
        <f t="shared" ca="1" si="260"/>
        <v>-80</v>
      </c>
      <c r="DH100" s="159">
        <f t="shared" ca="1" si="261"/>
        <v>0</v>
      </c>
      <c r="DI100" s="159">
        <f t="shared" ca="1" si="262"/>
        <v>0</v>
      </c>
      <c r="DJ100" s="159">
        <f t="shared" ca="1" si="263"/>
        <v>0</v>
      </c>
      <c r="DK100" s="88">
        <f t="shared" ca="1" si="264"/>
        <v>-80</v>
      </c>
      <c r="DL100" s="144"/>
    </row>
    <row r="101" spans="1:116" ht="15" customHeight="1" x14ac:dyDescent="0.2">
      <c r="A101" s="22" t="str">
        <f t="shared" si="310"/>
        <v>205000850P</v>
      </c>
      <c r="B101" s="22" t="str">
        <f t="shared" si="309"/>
        <v>205000850C</v>
      </c>
      <c r="C101" s="152">
        <v>205000850</v>
      </c>
      <c r="D101" s="164" t="s">
        <v>450</v>
      </c>
      <c r="E101" s="65" t="s">
        <v>12</v>
      </c>
      <c r="F101" s="159" t="s">
        <v>164</v>
      </c>
      <c r="G101" s="65" t="s">
        <v>74</v>
      </c>
      <c r="H101" s="164" t="s">
        <v>140</v>
      </c>
      <c r="I101" s="200">
        <v>1854.36</v>
      </c>
      <c r="J101" s="65" t="s">
        <v>221</v>
      </c>
      <c r="K101" s="145"/>
      <c r="L101" s="144">
        <v>45</v>
      </c>
      <c r="M101" s="144">
        <v>50</v>
      </c>
      <c r="N101" s="144">
        <v>43</v>
      </c>
      <c r="O101" s="159">
        <v>55</v>
      </c>
      <c r="P101" s="86">
        <f t="shared" si="265"/>
        <v>193</v>
      </c>
      <c r="Q101" s="137">
        <v>60</v>
      </c>
      <c r="R101" s="159">
        <v>100</v>
      </c>
      <c r="S101" s="159">
        <v>50</v>
      </c>
      <c r="T101" s="159">
        <v>68</v>
      </c>
      <c r="U101" s="86">
        <f t="shared" si="301"/>
        <v>278</v>
      </c>
      <c r="V101" s="159">
        <v>60</v>
      </c>
      <c r="W101" s="159">
        <v>65</v>
      </c>
      <c r="X101" s="159">
        <v>65</v>
      </c>
      <c r="Y101" s="159">
        <v>65</v>
      </c>
      <c r="Z101" s="86">
        <f t="shared" si="302"/>
        <v>255</v>
      </c>
      <c r="AA101" s="159">
        <v>60</v>
      </c>
      <c r="AB101" s="159">
        <v>0</v>
      </c>
      <c r="AC101" s="159">
        <v>0</v>
      </c>
      <c r="AD101" s="159">
        <v>0</v>
      </c>
      <c r="AE101" s="86">
        <f t="shared" si="323"/>
        <v>60</v>
      </c>
      <c r="AF101" s="130"/>
      <c r="AG101" s="159">
        <f t="shared" ca="1" si="244"/>
        <v>45</v>
      </c>
      <c r="AH101" s="159">
        <f t="shared" ca="1" si="245"/>
        <v>50</v>
      </c>
      <c r="AI101" s="159">
        <f t="shared" ca="1" si="246"/>
        <v>43</v>
      </c>
      <c r="AJ101" s="159">
        <f t="shared" ca="1" si="247"/>
        <v>55</v>
      </c>
      <c r="AK101" s="86">
        <f t="shared" ca="1" si="266"/>
        <v>193</v>
      </c>
      <c r="AL101" s="159">
        <f t="shared" ca="1" si="248"/>
        <v>60</v>
      </c>
      <c r="AM101" s="159">
        <f t="shared" ca="1" si="249"/>
        <v>100</v>
      </c>
      <c r="AN101" s="159">
        <f t="shared" ca="1" si="250"/>
        <v>50</v>
      </c>
      <c r="AO101" s="159">
        <f t="shared" ca="1" si="251"/>
        <v>68</v>
      </c>
      <c r="AP101" s="127">
        <f t="shared" ca="1" si="267"/>
        <v>278</v>
      </c>
      <c r="AQ101" s="159">
        <f t="shared" ca="1" si="252"/>
        <v>60</v>
      </c>
      <c r="AR101" s="159">
        <f t="shared" ca="1" si="253"/>
        <v>65</v>
      </c>
      <c r="AS101" s="159">
        <f t="shared" ca="1" si="254"/>
        <v>60</v>
      </c>
      <c r="AT101" s="159">
        <f t="shared" ca="1" si="255"/>
        <v>70</v>
      </c>
      <c r="AU101" s="127">
        <f t="shared" ca="1" si="311"/>
        <v>255</v>
      </c>
      <c r="AV101" s="159">
        <f t="shared" ca="1" si="256"/>
        <v>60</v>
      </c>
      <c r="AW101" s="159">
        <f t="shared" ca="1" si="257"/>
        <v>64</v>
      </c>
      <c r="AX101" s="159">
        <f t="shared" ca="1" si="258"/>
        <v>0</v>
      </c>
      <c r="AY101" s="159">
        <f t="shared" ca="1" si="259"/>
        <v>0</v>
      </c>
      <c r="AZ101" s="127">
        <f t="shared" ca="1" si="312"/>
        <v>124</v>
      </c>
      <c r="BA101" s="72"/>
      <c r="BB101" s="159">
        <f t="shared" ca="1" si="313"/>
        <v>0</v>
      </c>
      <c r="BC101" s="159">
        <f t="shared" ca="1" si="268"/>
        <v>0</v>
      </c>
      <c r="BD101" s="159">
        <f t="shared" ca="1" si="269"/>
        <v>0</v>
      </c>
      <c r="BE101" s="159">
        <f t="shared" ca="1" si="270"/>
        <v>0</v>
      </c>
      <c r="BF101" s="86">
        <f t="shared" ca="1" si="271"/>
        <v>0</v>
      </c>
      <c r="BG101" s="159">
        <f t="shared" ca="1" si="272"/>
        <v>0</v>
      </c>
      <c r="BH101" s="159">
        <f t="shared" ca="1" si="273"/>
        <v>0</v>
      </c>
      <c r="BI101" s="159">
        <f t="shared" ca="1" si="274"/>
        <v>0</v>
      </c>
      <c r="BJ101" s="159">
        <f t="shared" ca="1" si="275"/>
        <v>0</v>
      </c>
      <c r="BK101" s="86">
        <f t="shared" ca="1" si="276"/>
        <v>0</v>
      </c>
      <c r="BL101" s="159">
        <f t="shared" ca="1" si="277"/>
        <v>0</v>
      </c>
      <c r="BM101" s="159">
        <f t="shared" ca="1" si="278"/>
        <v>0</v>
      </c>
      <c r="BN101" s="159">
        <f t="shared" ca="1" si="279"/>
        <v>-5</v>
      </c>
      <c r="BO101" s="159">
        <f t="shared" ca="1" si="280"/>
        <v>5</v>
      </c>
      <c r="BP101" s="86">
        <f t="shared" ca="1" si="281"/>
        <v>0</v>
      </c>
      <c r="BQ101" s="159">
        <f t="shared" ca="1" si="282"/>
        <v>0</v>
      </c>
      <c r="BR101" s="159">
        <f t="shared" ca="1" si="283"/>
        <v>64</v>
      </c>
      <c r="BS101" s="159">
        <f t="shared" ca="1" si="284"/>
        <v>0</v>
      </c>
      <c r="BT101" s="159">
        <f t="shared" ca="1" si="285"/>
        <v>0</v>
      </c>
      <c r="BU101" s="86">
        <f t="shared" ca="1" si="286"/>
        <v>64</v>
      </c>
      <c r="BV101" s="71"/>
      <c r="BW101" s="144">
        <v>45</v>
      </c>
      <c r="BX101" s="144">
        <v>50</v>
      </c>
      <c r="BY101" s="144">
        <v>43</v>
      </c>
      <c r="BZ101" s="159">
        <v>55</v>
      </c>
      <c r="CA101" s="86">
        <f t="shared" si="304"/>
        <v>193</v>
      </c>
      <c r="CB101" s="137">
        <v>60</v>
      </c>
      <c r="CC101" s="159">
        <v>100</v>
      </c>
      <c r="CD101" s="159">
        <v>50</v>
      </c>
      <c r="CE101" s="159">
        <v>68</v>
      </c>
      <c r="CF101" s="86">
        <f t="shared" si="305"/>
        <v>278</v>
      </c>
      <c r="CG101" s="159"/>
      <c r="CH101" s="159"/>
      <c r="CI101" s="159"/>
      <c r="CJ101" s="159"/>
      <c r="CK101" s="86">
        <f t="shared" si="306"/>
        <v>0</v>
      </c>
      <c r="CL101" s="159"/>
      <c r="CM101" s="159"/>
      <c r="CN101" s="159">
        <v>0</v>
      </c>
      <c r="CO101" s="159">
        <v>0</v>
      </c>
      <c r="CP101" s="86">
        <f t="shared" si="307"/>
        <v>0</v>
      </c>
      <c r="CQ101" s="70"/>
      <c r="CR101" s="144">
        <f t="shared" ca="1" si="308"/>
        <v>0</v>
      </c>
      <c r="CS101" s="144">
        <f t="shared" ca="1" si="287"/>
        <v>0</v>
      </c>
      <c r="CT101" s="144">
        <f t="shared" ca="1" si="288"/>
        <v>0</v>
      </c>
      <c r="CU101" s="144">
        <f t="shared" ca="1" si="289"/>
        <v>0</v>
      </c>
      <c r="CV101" s="86">
        <f t="shared" ca="1" si="290"/>
        <v>0</v>
      </c>
      <c r="CW101" s="144">
        <f t="shared" ca="1" si="291"/>
        <v>0</v>
      </c>
      <c r="CX101" s="144">
        <f t="shared" ca="1" si="292"/>
        <v>0</v>
      </c>
      <c r="CY101" s="144">
        <f t="shared" ca="1" si="293"/>
        <v>0</v>
      </c>
      <c r="CZ101" s="144">
        <f t="shared" ca="1" si="294"/>
        <v>0</v>
      </c>
      <c r="DA101" s="88">
        <f t="shared" ca="1" si="295"/>
        <v>0</v>
      </c>
      <c r="DB101" s="144">
        <f t="shared" ca="1" si="296"/>
        <v>-60</v>
      </c>
      <c r="DC101" s="144">
        <f t="shared" ca="1" si="297"/>
        <v>-65</v>
      </c>
      <c r="DD101" s="144">
        <f t="shared" ca="1" si="298"/>
        <v>-60</v>
      </c>
      <c r="DE101" s="144">
        <f t="shared" ca="1" si="299"/>
        <v>-70</v>
      </c>
      <c r="DF101" s="88">
        <f t="shared" ca="1" si="300"/>
        <v>-255</v>
      </c>
      <c r="DG101" s="159">
        <f t="shared" ca="1" si="260"/>
        <v>-60</v>
      </c>
      <c r="DH101" s="159">
        <f t="shared" ca="1" si="261"/>
        <v>-64</v>
      </c>
      <c r="DI101" s="159">
        <f t="shared" ca="1" si="262"/>
        <v>0</v>
      </c>
      <c r="DJ101" s="159">
        <f t="shared" ca="1" si="263"/>
        <v>0</v>
      </c>
      <c r="DK101" s="88">
        <f t="shared" ca="1" si="264"/>
        <v>-124</v>
      </c>
      <c r="DL101" s="144"/>
    </row>
    <row r="102" spans="1:116" ht="15" customHeight="1" x14ac:dyDescent="0.2">
      <c r="A102" s="164" t="str">
        <f t="shared" ref="A102" si="324">CONCATENATE(C102,"P")</f>
        <v>205000883P</v>
      </c>
      <c r="B102" s="164" t="str">
        <f t="shared" ref="B102" si="325">CONCATENATE(C102,"C")</f>
        <v>205000883C</v>
      </c>
      <c r="C102" s="152">
        <v>205000883</v>
      </c>
      <c r="D102" s="164" t="s">
        <v>451</v>
      </c>
      <c r="E102" s="65" t="s">
        <v>12</v>
      </c>
      <c r="F102" s="159" t="s">
        <v>164</v>
      </c>
      <c r="G102" s="65" t="s">
        <v>74</v>
      </c>
      <c r="H102" s="164" t="s">
        <v>140</v>
      </c>
      <c r="I102" s="200">
        <v>1236.9000000000001</v>
      </c>
      <c r="J102" s="65" t="s">
        <v>277</v>
      </c>
      <c r="K102" s="145"/>
      <c r="L102" s="159">
        <v>0</v>
      </c>
      <c r="M102" s="159">
        <v>0</v>
      </c>
      <c r="N102" s="159">
        <v>0</v>
      </c>
      <c r="O102" s="159">
        <v>0</v>
      </c>
      <c r="P102" s="86">
        <f t="shared" ref="P102" si="326">SUM(L102:O102)</f>
        <v>0</v>
      </c>
      <c r="Q102" s="159">
        <v>0</v>
      </c>
      <c r="R102" s="159">
        <v>8</v>
      </c>
      <c r="S102" s="159">
        <v>0</v>
      </c>
      <c r="T102" s="159">
        <v>0</v>
      </c>
      <c r="U102" s="86">
        <f t="shared" si="301"/>
        <v>8</v>
      </c>
      <c r="V102" s="159">
        <v>0</v>
      </c>
      <c r="W102" s="159">
        <v>0</v>
      </c>
      <c r="X102" s="159">
        <v>0</v>
      </c>
      <c r="Y102" s="159">
        <v>0</v>
      </c>
      <c r="Z102" s="86">
        <f t="shared" si="302"/>
        <v>0</v>
      </c>
      <c r="AA102" s="159">
        <v>0</v>
      </c>
      <c r="AB102" s="159">
        <v>0</v>
      </c>
      <c r="AC102" s="159">
        <v>0</v>
      </c>
      <c r="AD102" s="159">
        <v>0</v>
      </c>
      <c r="AE102" s="86">
        <f t="shared" ref="AE102" si="327">SUM(AA102:AD102)</f>
        <v>0</v>
      </c>
      <c r="AF102" s="130"/>
      <c r="AG102" s="159">
        <f t="shared" ca="1" si="244"/>
        <v>0</v>
      </c>
      <c r="AH102" s="159">
        <f t="shared" ca="1" si="245"/>
        <v>0</v>
      </c>
      <c r="AI102" s="159">
        <f t="shared" ca="1" si="246"/>
        <v>0</v>
      </c>
      <c r="AJ102" s="159">
        <f t="shared" ca="1" si="247"/>
        <v>0</v>
      </c>
      <c r="AK102" s="86">
        <f t="shared" ref="AK102" ca="1" si="328">SUM(AG102:AJ102)</f>
        <v>0</v>
      </c>
      <c r="AL102" s="159">
        <f t="shared" ca="1" si="248"/>
        <v>0</v>
      </c>
      <c r="AM102" s="159">
        <f t="shared" ca="1" si="249"/>
        <v>8</v>
      </c>
      <c r="AN102" s="159">
        <f t="shared" ca="1" si="250"/>
        <v>0</v>
      </c>
      <c r="AO102" s="159">
        <f t="shared" ca="1" si="251"/>
        <v>0</v>
      </c>
      <c r="AP102" s="127">
        <f t="shared" ref="AP102" ca="1" si="329">SUM(AL102:AO102)</f>
        <v>8</v>
      </c>
      <c r="AQ102" s="159">
        <f t="shared" ca="1" si="252"/>
        <v>0</v>
      </c>
      <c r="AR102" s="159">
        <f t="shared" ca="1" si="253"/>
        <v>0</v>
      </c>
      <c r="AS102" s="159">
        <f t="shared" ca="1" si="254"/>
        <v>0</v>
      </c>
      <c r="AT102" s="159">
        <f t="shared" ca="1" si="255"/>
        <v>0</v>
      </c>
      <c r="AU102" s="127">
        <f t="shared" ca="1" si="311"/>
        <v>0</v>
      </c>
      <c r="AV102" s="159">
        <f t="shared" ca="1" si="256"/>
        <v>0</v>
      </c>
      <c r="AW102" s="159">
        <f t="shared" ca="1" si="257"/>
        <v>0</v>
      </c>
      <c r="AX102" s="159">
        <f t="shared" ca="1" si="258"/>
        <v>0</v>
      </c>
      <c r="AY102" s="159">
        <f t="shared" ca="1" si="259"/>
        <v>0</v>
      </c>
      <c r="AZ102" s="127">
        <f t="shared" ca="1" si="312"/>
        <v>0</v>
      </c>
      <c r="BA102" s="72"/>
      <c r="BB102" s="159">
        <f t="shared" ref="BB102" ca="1" si="330">AG102-L102</f>
        <v>0</v>
      </c>
      <c r="BC102" s="159">
        <f t="shared" ref="BC102" ca="1" si="331">AH102-M102</f>
        <v>0</v>
      </c>
      <c r="BD102" s="159">
        <f t="shared" ref="BD102" ca="1" si="332">AI102-N102</f>
        <v>0</v>
      </c>
      <c r="BE102" s="159">
        <f t="shared" ref="BE102" ca="1" si="333">AJ102-O102</f>
        <v>0</v>
      </c>
      <c r="BF102" s="86">
        <f t="shared" ref="BF102" ca="1" si="334">AK102-P102</f>
        <v>0</v>
      </c>
      <c r="BG102" s="159">
        <f t="shared" ref="BG102" ca="1" si="335">AL102-Q102</f>
        <v>0</v>
      </c>
      <c r="BH102" s="159">
        <f t="shared" ref="BH102" ca="1" si="336">AM102-R102</f>
        <v>0</v>
      </c>
      <c r="BI102" s="159">
        <f t="shared" ref="BI102" ca="1" si="337">AN102-S102</f>
        <v>0</v>
      </c>
      <c r="BJ102" s="159">
        <f t="shared" ref="BJ102" ca="1" si="338">AO102-T102</f>
        <v>0</v>
      </c>
      <c r="BK102" s="86">
        <f t="shared" ref="BK102" ca="1" si="339">AP102-U102</f>
        <v>0</v>
      </c>
      <c r="BL102" s="159">
        <f t="shared" ref="BL102" ca="1" si="340">AQ102-V102</f>
        <v>0</v>
      </c>
      <c r="BM102" s="159">
        <f t="shared" ref="BM102" ca="1" si="341">AR102-W102</f>
        <v>0</v>
      </c>
      <c r="BN102" s="159">
        <f t="shared" ref="BN102" ca="1" si="342">AS102-X102</f>
        <v>0</v>
      </c>
      <c r="BO102" s="159">
        <f t="shared" ref="BO102" ca="1" si="343">AT102-Y102</f>
        <v>0</v>
      </c>
      <c r="BP102" s="86">
        <f t="shared" ref="BP102" ca="1" si="344">AU102-Z102</f>
        <v>0</v>
      </c>
      <c r="BQ102" s="159">
        <f t="shared" ca="1" si="282"/>
        <v>0</v>
      </c>
      <c r="BR102" s="159">
        <f t="shared" ca="1" si="283"/>
        <v>0</v>
      </c>
      <c r="BS102" s="159">
        <f t="shared" ca="1" si="284"/>
        <v>0</v>
      </c>
      <c r="BT102" s="159">
        <f t="shared" ca="1" si="285"/>
        <v>0</v>
      </c>
      <c r="BU102" s="86">
        <f t="shared" ca="1" si="286"/>
        <v>0</v>
      </c>
      <c r="BV102" s="71"/>
      <c r="BW102" s="159">
        <v>0</v>
      </c>
      <c r="BX102" s="159">
        <v>0</v>
      </c>
      <c r="BY102" s="159">
        <v>0</v>
      </c>
      <c r="BZ102" s="159">
        <v>0</v>
      </c>
      <c r="CA102" s="86">
        <f t="shared" ref="CA102" si="345">SUM(BW102:BZ102)</f>
        <v>0</v>
      </c>
      <c r="CB102" s="159">
        <v>0</v>
      </c>
      <c r="CC102" s="159">
        <v>8</v>
      </c>
      <c r="CD102" s="159">
        <v>0</v>
      </c>
      <c r="CE102" s="159">
        <v>0</v>
      </c>
      <c r="CF102" s="86">
        <f t="shared" ref="CF102" si="346">SUM(CB102:CE102)</f>
        <v>8</v>
      </c>
      <c r="CG102" s="159"/>
      <c r="CH102" s="159"/>
      <c r="CI102" s="159"/>
      <c r="CJ102" s="159"/>
      <c r="CK102" s="86">
        <f t="shared" ref="CK102" si="347">SUM(CG102:CJ102)</f>
        <v>0</v>
      </c>
      <c r="CL102" s="159"/>
      <c r="CM102" s="159"/>
      <c r="CN102" s="159">
        <v>0</v>
      </c>
      <c r="CO102" s="159">
        <v>0</v>
      </c>
      <c r="CP102" s="86">
        <f t="shared" si="307"/>
        <v>0</v>
      </c>
      <c r="CQ102" s="70"/>
      <c r="CR102" s="144">
        <f t="shared" ref="CR102" ca="1" si="348">BW102-AG102</f>
        <v>0</v>
      </c>
      <c r="CS102" s="144">
        <f t="shared" ref="CS102" ca="1" si="349">BX102-AH102</f>
        <v>0</v>
      </c>
      <c r="CT102" s="144">
        <f t="shared" ref="CT102" ca="1" si="350">BY102-AI102</f>
        <v>0</v>
      </c>
      <c r="CU102" s="144">
        <f t="shared" ref="CU102" ca="1" si="351">BZ102-AJ102</f>
        <v>0</v>
      </c>
      <c r="CV102" s="86">
        <f t="shared" ref="CV102" ca="1" si="352">CA102-AK102</f>
        <v>0</v>
      </c>
      <c r="CW102" s="144">
        <f t="shared" ref="CW102" ca="1" si="353">CB102-AL102</f>
        <v>0</v>
      </c>
      <c r="CX102" s="144">
        <f t="shared" ref="CX102" ca="1" si="354">CC102-AM102</f>
        <v>0</v>
      </c>
      <c r="CY102" s="144">
        <f t="shared" ref="CY102" ca="1" si="355">CD102-AN102</f>
        <v>0</v>
      </c>
      <c r="CZ102" s="144">
        <f t="shared" ref="CZ102" ca="1" si="356">CE102-AO102</f>
        <v>0</v>
      </c>
      <c r="DA102" s="88">
        <f t="shared" ref="DA102" ca="1" si="357">CF102-AP102</f>
        <v>0</v>
      </c>
      <c r="DB102" s="144">
        <f t="shared" ref="DB102" ca="1" si="358">CG102-AQ102</f>
        <v>0</v>
      </c>
      <c r="DC102" s="144">
        <f t="shared" ref="DC102" ca="1" si="359">CH102-AR102</f>
        <v>0</v>
      </c>
      <c r="DD102" s="144">
        <f t="shared" ref="DD102" ca="1" si="360">CI102-AS102</f>
        <v>0</v>
      </c>
      <c r="DE102" s="144">
        <f t="shared" ref="DE102" ca="1" si="361">CJ102-AT102</f>
        <v>0</v>
      </c>
      <c r="DF102" s="88">
        <f t="shared" ref="DF102" ca="1" si="362">CK102-AU102</f>
        <v>0</v>
      </c>
      <c r="DG102" s="159">
        <f t="shared" ca="1" si="260"/>
        <v>0</v>
      </c>
      <c r="DH102" s="159">
        <f t="shared" ca="1" si="261"/>
        <v>0</v>
      </c>
      <c r="DI102" s="159">
        <f t="shared" ca="1" si="262"/>
        <v>0</v>
      </c>
      <c r="DJ102" s="159">
        <f t="shared" ca="1" si="263"/>
        <v>0</v>
      </c>
      <c r="DK102" s="88">
        <f t="shared" ca="1" si="264"/>
        <v>0</v>
      </c>
      <c r="DL102" s="144"/>
    </row>
    <row r="103" spans="1:116" ht="15" customHeight="1" x14ac:dyDescent="0.2">
      <c r="A103" s="22" t="str">
        <f t="shared" si="310"/>
        <v>186006964P</v>
      </c>
      <c r="B103" s="22" t="str">
        <f t="shared" si="309"/>
        <v>186006964C</v>
      </c>
      <c r="C103" s="151">
        <v>186006964</v>
      </c>
      <c r="D103" s="164" t="s">
        <v>356</v>
      </c>
      <c r="E103" s="65" t="s">
        <v>12</v>
      </c>
      <c r="F103" s="159" t="s">
        <v>266</v>
      </c>
      <c r="G103" s="65" t="s">
        <v>266</v>
      </c>
      <c r="H103" s="164" t="s">
        <v>266</v>
      </c>
      <c r="I103" s="200">
        <v>12329.59</v>
      </c>
      <c r="J103" s="65" t="s">
        <v>277</v>
      </c>
      <c r="K103" s="145"/>
      <c r="L103" s="144">
        <v>0</v>
      </c>
      <c r="M103" s="144">
        <v>0</v>
      </c>
      <c r="N103" s="144">
        <v>0</v>
      </c>
      <c r="O103" s="159">
        <v>0</v>
      </c>
      <c r="P103" s="86">
        <f t="shared" si="265"/>
        <v>0</v>
      </c>
      <c r="Q103" s="159">
        <v>0</v>
      </c>
      <c r="R103" s="159">
        <v>0</v>
      </c>
      <c r="S103" s="159">
        <v>0</v>
      </c>
      <c r="T103" s="159">
        <v>3</v>
      </c>
      <c r="U103" s="86">
        <f t="shared" si="301"/>
        <v>3</v>
      </c>
      <c r="V103" s="159">
        <v>7</v>
      </c>
      <c r="W103" s="159">
        <v>10</v>
      </c>
      <c r="X103" s="159">
        <v>10</v>
      </c>
      <c r="Y103" s="159">
        <v>10</v>
      </c>
      <c r="Z103" s="86">
        <f t="shared" si="302"/>
        <v>37</v>
      </c>
      <c r="AA103" s="159">
        <v>10</v>
      </c>
      <c r="AB103" s="159">
        <v>0</v>
      </c>
      <c r="AC103" s="159">
        <v>0</v>
      </c>
      <c r="AD103" s="159">
        <v>0</v>
      </c>
      <c r="AE103" s="86">
        <f t="shared" ref="AE103:AE127" si="363">SUM(AA103:AD103)</f>
        <v>10</v>
      </c>
      <c r="AF103" s="130"/>
      <c r="AG103" s="159">
        <f t="shared" ca="1" si="244"/>
        <v>0</v>
      </c>
      <c r="AH103" s="159">
        <f t="shared" ca="1" si="245"/>
        <v>0</v>
      </c>
      <c r="AI103" s="159">
        <f t="shared" ca="1" si="246"/>
        <v>0</v>
      </c>
      <c r="AJ103" s="159">
        <f t="shared" ca="1" si="247"/>
        <v>0</v>
      </c>
      <c r="AK103" s="86">
        <f t="shared" ca="1" si="266"/>
        <v>0</v>
      </c>
      <c r="AL103" s="159">
        <f t="shared" ca="1" si="248"/>
        <v>0</v>
      </c>
      <c r="AM103" s="159">
        <f t="shared" ca="1" si="249"/>
        <v>0</v>
      </c>
      <c r="AN103" s="159">
        <f t="shared" ca="1" si="250"/>
        <v>0</v>
      </c>
      <c r="AO103" s="159">
        <f t="shared" ca="1" si="251"/>
        <v>3</v>
      </c>
      <c r="AP103" s="127">
        <f t="shared" ca="1" si="267"/>
        <v>3</v>
      </c>
      <c r="AQ103" s="159">
        <f t="shared" ca="1" si="252"/>
        <v>12</v>
      </c>
      <c r="AR103" s="159">
        <f t="shared" ca="1" si="253"/>
        <v>14</v>
      </c>
      <c r="AS103" s="159">
        <f t="shared" ca="1" si="254"/>
        <v>14</v>
      </c>
      <c r="AT103" s="159">
        <f t="shared" ca="1" si="255"/>
        <v>20</v>
      </c>
      <c r="AU103" s="127">
        <f t="shared" ca="1" si="311"/>
        <v>60</v>
      </c>
      <c r="AV103" s="159">
        <f t="shared" ca="1" si="256"/>
        <v>20</v>
      </c>
      <c r="AW103" s="159">
        <f t="shared" ca="1" si="257"/>
        <v>30</v>
      </c>
      <c r="AX103" s="159">
        <f t="shared" ca="1" si="258"/>
        <v>0</v>
      </c>
      <c r="AY103" s="159">
        <f t="shared" ca="1" si="259"/>
        <v>0</v>
      </c>
      <c r="AZ103" s="127">
        <f t="shared" ca="1" si="312"/>
        <v>50</v>
      </c>
      <c r="BA103" s="72"/>
      <c r="BB103" s="159">
        <f t="shared" ca="1" si="313"/>
        <v>0</v>
      </c>
      <c r="BC103" s="159">
        <f t="shared" ca="1" si="268"/>
        <v>0</v>
      </c>
      <c r="BD103" s="159">
        <f t="shared" ca="1" si="269"/>
        <v>0</v>
      </c>
      <c r="BE103" s="159">
        <f t="shared" ca="1" si="270"/>
        <v>0</v>
      </c>
      <c r="BF103" s="86">
        <f t="shared" ca="1" si="271"/>
        <v>0</v>
      </c>
      <c r="BG103" s="159">
        <f t="shared" ca="1" si="272"/>
        <v>0</v>
      </c>
      <c r="BH103" s="159">
        <f t="shared" ca="1" si="273"/>
        <v>0</v>
      </c>
      <c r="BI103" s="159">
        <f t="shared" ca="1" si="274"/>
        <v>0</v>
      </c>
      <c r="BJ103" s="159">
        <f t="shared" ca="1" si="275"/>
        <v>0</v>
      </c>
      <c r="BK103" s="86">
        <f t="shared" ca="1" si="276"/>
        <v>0</v>
      </c>
      <c r="BL103" s="159">
        <f t="shared" ca="1" si="277"/>
        <v>5</v>
      </c>
      <c r="BM103" s="159">
        <f t="shared" ca="1" si="278"/>
        <v>4</v>
      </c>
      <c r="BN103" s="159">
        <f t="shared" ca="1" si="279"/>
        <v>4</v>
      </c>
      <c r="BO103" s="159">
        <f t="shared" ca="1" si="280"/>
        <v>10</v>
      </c>
      <c r="BP103" s="86">
        <f t="shared" ca="1" si="281"/>
        <v>23</v>
      </c>
      <c r="BQ103" s="159">
        <f t="shared" ca="1" si="282"/>
        <v>10</v>
      </c>
      <c r="BR103" s="159">
        <f t="shared" ca="1" si="283"/>
        <v>30</v>
      </c>
      <c r="BS103" s="159">
        <f t="shared" ca="1" si="284"/>
        <v>0</v>
      </c>
      <c r="BT103" s="159">
        <f t="shared" ca="1" si="285"/>
        <v>0</v>
      </c>
      <c r="BU103" s="86">
        <f t="shared" ca="1" si="286"/>
        <v>40</v>
      </c>
      <c r="BV103" s="71"/>
      <c r="BW103" s="144">
        <v>0</v>
      </c>
      <c r="BX103" s="144">
        <v>0</v>
      </c>
      <c r="BY103" s="144">
        <v>0</v>
      </c>
      <c r="BZ103" s="159">
        <v>0</v>
      </c>
      <c r="CA103" s="86">
        <f t="shared" si="304"/>
        <v>0</v>
      </c>
      <c r="CB103" s="159">
        <v>0</v>
      </c>
      <c r="CC103" s="159">
        <v>0</v>
      </c>
      <c r="CD103" s="159">
        <v>0</v>
      </c>
      <c r="CE103" s="159">
        <v>3</v>
      </c>
      <c r="CF103" s="86">
        <f t="shared" si="305"/>
        <v>3</v>
      </c>
      <c r="CG103" s="159"/>
      <c r="CH103" s="159"/>
      <c r="CI103" s="159"/>
      <c r="CJ103" s="159"/>
      <c r="CK103" s="86">
        <f t="shared" si="306"/>
        <v>0</v>
      </c>
      <c r="CL103" s="159"/>
      <c r="CM103" s="159"/>
      <c r="CN103" s="159">
        <v>0</v>
      </c>
      <c r="CO103" s="159">
        <v>0</v>
      </c>
      <c r="CP103" s="86">
        <f t="shared" si="307"/>
        <v>0</v>
      </c>
      <c r="CQ103" s="70"/>
      <c r="CR103" s="144">
        <f t="shared" ca="1" si="308"/>
        <v>0</v>
      </c>
      <c r="CS103" s="144">
        <f t="shared" ca="1" si="287"/>
        <v>0</v>
      </c>
      <c r="CT103" s="144">
        <f t="shared" ca="1" si="288"/>
        <v>0</v>
      </c>
      <c r="CU103" s="144">
        <f t="shared" ca="1" si="289"/>
        <v>0</v>
      </c>
      <c r="CV103" s="86">
        <f t="shared" ca="1" si="290"/>
        <v>0</v>
      </c>
      <c r="CW103" s="144">
        <f t="shared" ca="1" si="291"/>
        <v>0</v>
      </c>
      <c r="CX103" s="144">
        <f t="shared" ca="1" si="292"/>
        <v>0</v>
      </c>
      <c r="CY103" s="144">
        <f t="shared" ca="1" si="293"/>
        <v>0</v>
      </c>
      <c r="CZ103" s="144">
        <f t="shared" ca="1" si="294"/>
        <v>0</v>
      </c>
      <c r="DA103" s="88">
        <f t="shared" ca="1" si="295"/>
        <v>0</v>
      </c>
      <c r="DB103" s="144">
        <f t="shared" ca="1" si="296"/>
        <v>-12</v>
      </c>
      <c r="DC103" s="144">
        <f t="shared" ca="1" si="297"/>
        <v>-14</v>
      </c>
      <c r="DD103" s="144">
        <f t="shared" ca="1" si="298"/>
        <v>-14</v>
      </c>
      <c r="DE103" s="144">
        <f t="shared" ca="1" si="299"/>
        <v>-20</v>
      </c>
      <c r="DF103" s="88">
        <f t="shared" ca="1" si="300"/>
        <v>-60</v>
      </c>
      <c r="DG103" s="159">
        <f t="shared" ca="1" si="260"/>
        <v>-20</v>
      </c>
      <c r="DH103" s="159">
        <f t="shared" ca="1" si="261"/>
        <v>-30</v>
      </c>
      <c r="DI103" s="159">
        <f t="shared" ca="1" si="262"/>
        <v>0</v>
      </c>
      <c r="DJ103" s="159">
        <f t="shared" ca="1" si="263"/>
        <v>0</v>
      </c>
      <c r="DK103" s="88">
        <f t="shared" ca="1" si="264"/>
        <v>-50</v>
      </c>
      <c r="DL103" s="144"/>
    </row>
    <row r="104" spans="1:116" ht="15" customHeight="1" x14ac:dyDescent="0.2">
      <c r="A104" s="22" t="str">
        <f t="shared" si="310"/>
        <v>205015015P</v>
      </c>
      <c r="B104" s="22" t="str">
        <f t="shared" si="309"/>
        <v>205015015C</v>
      </c>
      <c r="C104" s="164">
        <v>205015015</v>
      </c>
      <c r="D104" s="164" t="s">
        <v>453</v>
      </c>
      <c r="E104" s="65" t="s">
        <v>21</v>
      </c>
      <c r="F104" s="159" t="s">
        <v>164</v>
      </c>
      <c r="G104" s="65" t="s">
        <v>148</v>
      </c>
      <c r="H104" s="164" t="s">
        <v>24</v>
      </c>
      <c r="I104" s="200">
        <v>1928.11</v>
      </c>
      <c r="J104" s="65" t="s">
        <v>508</v>
      </c>
      <c r="K104" s="145"/>
      <c r="L104" s="144">
        <v>40</v>
      </c>
      <c r="M104" s="144">
        <v>49</v>
      </c>
      <c r="N104" s="144">
        <v>50</v>
      </c>
      <c r="O104" s="144">
        <v>35</v>
      </c>
      <c r="P104" s="86">
        <f t="shared" si="265"/>
        <v>174</v>
      </c>
      <c r="Q104" s="159">
        <v>40</v>
      </c>
      <c r="R104" s="159">
        <v>30</v>
      </c>
      <c r="S104" s="159">
        <v>40</v>
      </c>
      <c r="T104" s="159">
        <v>40</v>
      </c>
      <c r="U104" s="86">
        <f t="shared" si="301"/>
        <v>150</v>
      </c>
      <c r="V104" s="159">
        <v>35</v>
      </c>
      <c r="W104" s="159">
        <v>35</v>
      </c>
      <c r="X104" s="159">
        <v>30</v>
      </c>
      <c r="Y104" s="159">
        <v>40</v>
      </c>
      <c r="Z104" s="86">
        <f t="shared" si="302"/>
        <v>140</v>
      </c>
      <c r="AA104" s="159">
        <v>35</v>
      </c>
      <c r="AB104" s="159">
        <v>0</v>
      </c>
      <c r="AC104" s="159">
        <v>0</v>
      </c>
      <c r="AD104" s="159">
        <v>0</v>
      </c>
      <c r="AE104" s="86">
        <f t="shared" si="363"/>
        <v>35</v>
      </c>
      <c r="AF104" s="130"/>
      <c r="AG104" s="159">
        <f t="shared" ca="1" si="244"/>
        <v>40</v>
      </c>
      <c r="AH104" s="159">
        <f t="shared" ca="1" si="245"/>
        <v>49</v>
      </c>
      <c r="AI104" s="159">
        <f t="shared" ca="1" si="246"/>
        <v>50</v>
      </c>
      <c r="AJ104" s="159">
        <f t="shared" ca="1" si="247"/>
        <v>35</v>
      </c>
      <c r="AK104" s="86">
        <f t="shared" ca="1" si="266"/>
        <v>174</v>
      </c>
      <c r="AL104" s="159">
        <f t="shared" ca="1" si="248"/>
        <v>40</v>
      </c>
      <c r="AM104" s="159">
        <f t="shared" ca="1" si="249"/>
        <v>30</v>
      </c>
      <c r="AN104" s="159">
        <f t="shared" ca="1" si="250"/>
        <v>40</v>
      </c>
      <c r="AO104" s="159">
        <f t="shared" ca="1" si="251"/>
        <v>40</v>
      </c>
      <c r="AP104" s="127">
        <f t="shared" ca="1" si="267"/>
        <v>150</v>
      </c>
      <c r="AQ104" s="159">
        <f t="shared" ca="1" si="252"/>
        <v>30</v>
      </c>
      <c r="AR104" s="159">
        <f t="shared" ca="1" si="253"/>
        <v>40</v>
      </c>
      <c r="AS104" s="159">
        <f t="shared" ca="1" si="254"/>
        <v>30</v>
      </c>
      <c r="AT104" s="159">
        <f t="shared" ca="1" si="255"/>
        <v>35</v>
      </c>
      <c r="AU104" s="127">
        <f t="shared" ca="1" si="311"/>
        <v>135</v>
      </c>
      <c r="AV104" s="159">
        <f t="shared" ca="1" si="256"/>
        <v>35</v>
      </c>
      <c r="AW104" s="159">
        <f t="shared" ca="1" si="257"/>
        <v>45</v>
      </c>
      <c r="AX104" s="159">
        <f t="shared" ca="1" si="258"/>
        <v>0</v>
      </c>
      <c r="AY104" s="159">
        <f t="shared" ca="1" si="259"/>
        <v>0</v>
      </c>
      <c r="AZ104" s="127">
        <f t="shared" ca="1" si="312"/>
        <v>80</v>
      </c>
      <c r="BA104" s="72"/>
      <c r="BB104" s="159">
        <f t="shared" ca="1" si="313"/>
        <v>0</v>
      </c>
      <c r="BC104" s="159">
        <f t="shared" ca="1" si="268"/>
        <v>0</v>
      </c>
      <c r="BD104" s="159">
        <f t="shared" ca="1" si="269"/>
        <v>0</v>
      </c>
      <c r="BE104" s="159">
        <f t="shared" ca="1" si="270"/>
        <v>0</v>
      </c>
      <c r="BF104" s="86">
        <f t="shared" ca="1" si="271"/>
        <v>0</v>
      </c>
      <c r="BG104" s="159">
        <f t="shared" ca="1" si="272"/>
        <v>0</v>
      </c>
      <c r="BH104" s="159">
        <f t="shared" ca="1" si="273"/>
        <v>0</v>
      </c>
      <c r="BI104" s="159">
        <f t="shared" ca="1" si="274"/>
        <v>0</v>
      </c>
      <c r="BJ104" s="159">
        <f t="shared" ca="1" si="275"/>
        <v>0</v>
      </c>
      <c r="BK104" s="86">
        <f t="shared" ca="1" si="276"/>
        <v>0</v>
      </c>
      <c r="BL104" s="159">
        <f t="shared" ca="1" si="277"/>
        <v>-5</v>
      </c>
      <c r="BM104" s="159">
        <f t="shared" ca="1" si="278"/>
        <v>5</v>
      </c>
      <c r="BN104" s="159">
        <f t="shared" ca="1" si="279"/>
        <v>0</v>
      </c>
      <c r="BO104" s="159">
        <f t="shared" ca="1" si="280"/>
        <v>-5</v>
      </c>
      <c r="BP104" s="86">
        <f t="shared" ca="1" si="281"/>
        <v>-5</v>
      </c>
      <c r="BQ104" s="159">
        <f t="shared" ca="1" si="282"/>
        <v>0</v>
      </c>
      <c r="BR104" s="159">
        <f t="shared" ca="1" si="283"/>
        <v>45</v>
      </c>
      <c r="BS104" s="159">
        <f t="shared" ca="1" si="284"/>
        <v>0</v>
      </c>
      <c r="BT104" s="159">
        <f t="shared" ca="1" si="285"/>
        <v>0</v>
      </c>
      <c r="BU104" s="86">
        <f t="shared" ca="1" si="286"/>
        <v>45</v>
      </c>
      <c r="BV104" s="71"/>
      <c r="BW104" s="144">
        <v>40</v>
      </c>
      <c r="BX104" s="144">
        <v>49</v>
      </c>
      <c r="BY104" s="144">
        <v>50</v>
      </c>
      <c r="BZ104" s="144">
        <v>35</v>
      </c>
      <c r="CA104" s="86">
        <f t="shared" si="304"/>
        <v>174</v>
      </c>
      <c r="CB104" s="159">
        <v>40</v>
      </c>
      <c r="CC104" s="159">
        <v>30</v>
      </c>
      <c r="CD104" s="159">
        <v>40</v>
      </c>
      <c r="CE104" s="159">
        <v>40</v>
      </c>
      <c r="CF104" s="86">
        <f t="shared" si="305"/>
        <v>150</v>
      </c>
      <c r="CG104" s="159"/>
      <c r="CH104" s="159"/>
      <c r="CI104" s="159"/>
      <c r="CJ104" s="159"/>
      <c r="CK104" s="86">
        <f t="shared" si="306"/>
        <v>0</v>
      </c>
      <c r="CL104" s="159"/>
      <c r="CM104" s="159"/>
      <c r="CN104" s="159">
        <v>0</v>
      </c>
      <c r="CO104" s="159">
        <v>0</v>
      </c>
      <c r="CP104" s="86">
        <f t="shared" si="307"/>
        <v>0</v>
      </c>
      <c r="CQ104" s="70"/>
      <c r="CR104" s="144">
        <f t="shared" ca="1" si="308"/>
        <v>0</v>
      </c>
      <c r="CS104" s="144">
        <f t="shared" ca="1" si="287"/>
        <v>0</v>
      </c>
      <c r="CT104" s="144">
        <f t="shared" ca="1" si="288"/>
        <v>0</v>
      </c>
      <c r="CU104" s="144">
        <f t="shared" ca="1" si="289"/>
        <v>0</v>
      </c>
      <c r="CV104" s="86">
        <f t="shared" ca="1" si="290"/>
        <v>0</v>
      </c>
      <c r="CW104" s="144">
        <f t="shared" ca="1" si="291"/>
        <v>0</v>
      </c>
      <c r="CX104" s="144">
        <f t="shared" ca="1" si="292"/>
        <v>0</v>
      </c>
      <c r="CY104" s="144">
        <f t="shared" ca="1" si="293"/>
        <v>0</v>
      </c>
      <c r="CZ104" s="144">
        <f t="shared" ca="1" si="294"/>
        <v>0</v>
      </c>
      <c r="DA104" s="88">
        <f t="shared" ca="1" si="295"/>
        <v>0</v>
      </c>
      <c r="DB104" s="144">
        <f t="shared" ca="1" si="296"/>
        <v>-30</v>
      </c>
      <c r="DC104" s="144">
        <f t="shared" ca="1" si="297"/>
        <v>-40</v>
      </c>
      <c r="DD104" s="144">
        <f t="shared" ca="1" si="298"/>
        <v>-30</v>
      </c>
      <c r="DE104" s="144">
        <f t="shared" ca="1" si="299"/>
        <v>-35</v>
      </c>
      <c r="DF104" s="88">
        <f t="shared" ca="1" si="300"/>
        <v>-135</v>
      </c>
      <c r="DG104" s="159">
        <f t="shared" ca="1" si="260"/>
        <v>-35</v>
      </c>
      <c r="DH104" s="159">
        <f t="shared" ca="1" si="261"/>
        <v>-45</v>
      </c>
      <c r="DI104" s="159">
        <f t="shared" ca="1" si="262"/>
        <v>0</v>
      </c>
      <c r="DJ104" s="159">
        <f t="shared" ca="1" si="263"/>
        <v>0</v>
      </c>
      <c r="DK104" s="88">
        <f t="shared" ca="1" si="264"/>
        <v>-80</v>
      </c>
      <c r="DL104" s="159"/>
    </row>
    <row r="105" spans="1:116" ht="15" customHeight="1" x14ac:dyDescent="0.2">
      <c r="A105" s="22" t="str">
        <f t="shared" si="310"/>
        <v>205015016P</v>
      </c>
      <c r="B105" s="22" t="str">
        <f t="shared" si="309"/>
        <v>205015016C</v>
      </c>
      <c r="C105" s="152">
        <v>205015016</v>
      </c>
      <c r="D105" s="164" t="s">
        <v>109</v>
      </c>
      <c r="E105" s="65" t="s">
        <v>12</v>
      </c>
      <c r="F105" s="159" t="s">
        <v>164</v>
      </c>
      <c r="G105" s="65" t="s">
        <v>148</v>
      </c>
      <c r="H105" s="164" t="s">
        <v>141</v>
      </c>
      <c r="I105" s="200">
        <v>751.43</v>
      </c>
      <c r="J105" s="164" t="s">
        <v>303</v>
      </c>
      <c r="K105" s="146"/>
      <c r="L105" s="144">
        <v>0</v>
      </c>
      <c r="M105" s="144">
        <v>70</v>
      </c>
      <c r="N105" s="159">
        <v>350</v>
      </c>
      <c r="O105" s="159">
        <v>280</v>
      </c>
      <c r="P105" s="86">
        <f t="shared" si="265"/>
        <v>700</v>
      </c>
      <c r="Q105" s="137">
        <v>250</v>
      </c>
      <c r="R105" s="159">
        <v>410</v>
      </c>
      <c r="S105" s="159">
        <v>340</v>
      </c>
      <c r="T105" s="159">
        <v>350</v>
      </c>
      <c r="U105" s="86">
        <f t="shared" si="301"/>
        <v>1350</v>
      </c>
      <c r="V105" s="159">
        <v>280</v>
      </c>
      <c r="W105" s="159">
        <v>330</v>
      </c>
      <c r="X105" s="159">
        <v>320</v>
      </c>
      <c r="Y105" s="159">
        <v>340</v>
      </c>
      <c r="Z105" s="86">
        <f t="shared" si="302"/>
        <v>1270</v>
      </c>
      <c r="AA105" s="159">
        <v>260</v>
      </c>
      <c r="AB105" s="159">
        <v>0</v>
      </c>
      <c r="AC105" s="159">
        <v>0</v>
      </c>
      <c r="AD105" s="159">
        <v>0</v>
      </c>
      <c r="AE105" s="86">
        <f t="shared" si="363"/>
        <v>260</v>
      </c>
      <c r="AF105" s="130"/>
      <c r="AG105" s="159">
        <f t="shared" ca="1" si="244"/>
        <v>0</v>
      </c>
      <c r="AH105" s="159">
        <f t="shared" ca="1" si="245"/>
        <v>70</v>
      </c>
      <c r="AI105" s="159">
        <f t="shared" ca="1" si="246"/>
        <v>350</v>
      </c>
      <c r="AJ105" s="159">
        <f t="shared" ca="1" si="247"/>
        <v>280</v>
      </c>
      <c r="AK105" s="86">
        <f t="shared" ca="1" si="266"/>
        <v>700</v>
      </c>
      <c r="AL105" s="159">
        <f t="shared" ca="1" si="248"/>
        <v>250</v>
      </c>
      <c r="AM105" s="159">
        <f t="shared" ca="1" si="249"/>
        <v>410</v>
      </c>
      <c r="AN105" s="159">
        <f t="shared" ca="1" si="250"/>
        <v>340</v>
      </c>
      <c r="AO105" s="159">
        <f t="shared" ca="1" si="251"/>
        <v>350</v>
      </c>
      <c r="AP105" s="127">
        <f t="shared" ca="1" si="267"/>
        <v>1350</v>
      </c>
      <c r="AQ105" s="159">
        <f t="shared" ca="1" si="252"/>
        <v>300</v>
      </c>
      <c r="AR105" s="159">
        <f t="shared" ca="1" si="253"/>
        <v>320</v>
      </c>
      <c r="AS105" s="159">
        <f t="shared" ca="1" si="254"/>
        <v>300</v>
      </c>
      <c r="AT105" s="159">
        <f t="shared" ca="1" si="255"/>
        <v>370</v>
      </c>
      <c r="AU105" s="127">
        <f t="shared" ca="1" si="311"/>
        <v>1290</v>
      </c>
      <c r="AV105" s="159">
        <f t="shared" ca="1" si="256"/>
        <v>280</v>
      </c>
      <c r="AW105" s="159">
        <f t="shared" ca="1" si="257"/>
        <v>300</v>
      </c>
      <c r="AX105" s="159">
        <f t="shared" ca="1" si="258"/>
        <v>0</v>
      </c>
      <c r="AY105" s="159">
        <f t="shared" ca="1" si="259"/>
        <v>0</v>
      </c>
      <c r="AZ105" s="127">
        <f t="shared" ca="1" si="312"/>
        <v>580</v>
      </c>
      <c r="BA105" s="72"/>
      <c r="BB105" s="159">
        <f t="shared" ca="1" si="313"/>
        <v>0</v>
      </c>
      <c r="BC105" s="159">
        <f t="shared" ca="1" si="268"/>
        <v>0</v>
      </c>
      <c r="BD105" s="159">
        <f t="shared" ca="1" si="269"/>
        <v>0</v>
      </c>
      <c r="BE105" s="159">
        <f t="shared" ca="1" si="270"/>
        <v>0</v>
      </c>
      <c r="BF105" s="86">
        <f t="shared" ca="1" si="271"/>
        <v>0</v>
      </c>
      <c r="BG105" s="159">
        <f t="shared" ca="1" si="272"/>
        <v>0</v>
      </c>
      <c r="BH105" s="159">
        <f t="shared" ca="1" si="273"/>
        <v>0</v>
      </c>
      <c r="BI105" s="159">
        <f t="shared" ca="1" si="274"/>
        <v>0</v>
      </c>
      <c r="BJ105" s="159">
        <f t="shared" ca="1" si="275"/>
        <v>0</v>
      </c>
      <c r="BK105" s="86">
        <f t="shared" ca="1" si="276"/>
        <v>0</v>
      </c>
      <c r="BL105" s="159">
        <f t="shared" ca="1" si="277"/>
        <v>20</v>
      </c>
      <c r="BM105" s="159">
        <f t="shared" ca="1" si="278"/>
        <v>-10</v>
      </c>
      <c r="BN105" s="159">
        <f t="shared" ca="1" si="279"/>
        <v>-20</v>
      </c>
      <c r="BO105" s="159">
        <f t="shared" ca="1" si="280"/>
        <v>30</v>
      </c>
      <c r="BP105" s="86">
        <f t="shared" ca="1" si="281"/>
        <v>20</v>
      </c>
      <c r="BQ105" s="159">
        <f t="shared" ca="1" si="282"/>
        <v>20</v>
      </c>
      <c r="BR105" s="159">
        <f t="shared" ca="1" si="283"/>
        <v>300</v>
      </c>
      <c r="BS105" s="159">
        <f t="shared" ca="1" si="284"/>
        <v>0</v>
      </c>
      <c r="BT105" s="159">
        <f t="shared" ca="1" si="285"/>
        <v>0</v>
      </c>
      <c r="BU105" s="86">
        <f t="shared" ca="1" si="286"/>
        <v>320</v>
      </c>
      <c r="BV105" s="71"/>
      <c r="BW105" s="144">
        <v>0</v>
      </c>
      <c r="BX105" s="144">
        <v>70</v>
      </c>
      <c r="BY105" s="159">
        <v>350</v>
      </c>
      <c r="BZ105" s="159">
        <v>280</v>
      </c>
      <c r="CA105" s="86">
        <f t="shared" si="304"/>
        <v>700</v>
      </c>
      <c r="CB105" s="137">
        <v>250</v>
      </c>
      <c r="CC105" s="159">
        <v>410</v>
      </c>
      <c r="CD105" s="159">
        <v>340</v>
      </c>
      <c r="CE105" s="159">
        <v>350</v>
      </c>
      <c r="CF105" s="86">
        <f t="shared" si="305"/>
        <v>1350</v>
      </c>
      <c r="CG105" s="159"/>
      <c r="CH105" s="159"/>
      <c r="CI105" s="159"/>
      <c r="CJ105" s="159"/>
      <c r="CK105" s="86">
        <f t="shared" si="306"/>
        <v>0</v>
      </c>
      <c r="CL105" s="159"/>
      <c r="CM105" s="159"/>
      <c r="CN105" s="159">
        <v>0</v>
      </c>
      <c r="CO105" s="159">
        <v>0</v>
      </c>
      <c r="CP105" s="86">
        <f t="shared" si="307"/>
        <v>0</v>
      </c>
      <c r="CQ105" s="70"/>
      <c r="CR105" s="144">
        <f t="shared" ca="1" si="308"/>
        <v>0</v>
      </c>
      <c r="CS105" s="144">
        <f t="shared" ca="1" si="287"/>
        <v>0</v>
      </c>
      <c r="CT105" s="144">
        <f t="shared" ca="1" si="288"/>
        <v>0</v>
      </c>
      <c r="CU105" s="144">
        <f t="shared" ca="1" si="289"/>
        <v>0</v>
      </c>
      <c r="CV105" s="86">
        <f t="shared" ca="1" si="290"/>
        <v>0</v>
      </c>
      <c r="CW105" s="144">
        <f t="shared" ca="1" si="291"/>
        <v>0</v>
      </c>
      <c r="CX105" s="144">
        <f t="shared" ca="1" si="292"/>
        <v>0</v>
      </c>
      <c r="CY105" s="144">
        <f t="shared" ca="1" si="293"/>
        <v>0</v>
      </c>
      <c r="CZ105" s="144">
        <f t="shared" ca="1" si="294"/>
        <v>0</v>
      </c>
      <c r="DA105" s="88">
        <f t="shared" ca="1" si="295"/>
        <v>0</v>
      </c>
      <c r="DB105" s="144">
        <f t="shared" ca="1" si="296"/>
        <v>-300</v>
      </c>
      <c r="DC105" s="144">
        <f t="shared" ca="1" si="297"/>
        <v>-320</v>
      </c>
      <c r="DD105" s="144">
        <f t="shared" ca="1" si="298"/>
        <v>-300</v>
      </c>
      <c r="DE105" s="144">
        <f t="shared" ca="1" si="299"/>
        <v>-370</v>
      </c>
      <c r="DF105" s="88">
        <f t="shared" ca="1" si="300"/>
        <v>-1290</v>
      </c>
      <c r="DG105" s="159">
        <f t="shared" ca="1" si="260"/>
        <v>-280</v>
      </c>
      <c r="DH105" s="159">
        <f t="shared" ca="1" si="261"/>
        <v>-300</v>
      </c>
      <c r="DI105" s="159">
        <f t="shared" ca="1" si="262"/>
        <v>0</v>
      </c>
      <c r="DJ105" s="159">
        <f t="shared" ca="1" si="263"/>
        <v>0</v>
      </c>
      <c r="DK105" s="88">
        <f t="shared" ca="1" si="264"/>
        <v>-580</v>
      </c>
      <c r="DL105" s="144"/>
    </row>
    <row r="106" spans="1:116" ht="15" customHeight="1" x14ac:dyDescent="0.2">
      <c r="A106" s="22" t="str">
        <f t="shared" si="310"/>
        <v>205015017P</v>
      </c>
      <c r="B106" s="22" t="str">
        <f t="shared" si="309"/>
        <v>205015017C</v>
      </c>
      <c r="C106" s="152">
        <v>205015017</v>
      </c>
      <c r="D106" s="164" t="s">
        <v>454</v>
      </c>
      <c r="E106" s="65" t="s">
        <v>12</v>
      </c>
      <c r="F106" s="159" t="s">
        <v>164</v>
      </c>
      <c r="G106" s="65" t="s">
        <v>148</v>
      </c>
      <c r="H106" s="164" t="s">
        <v>141</v>
      </c>
      <c r="I106" s="200">
        <v>748.28</v>
      </c>
      <c r="J106" s="164" t="s">
        <v>303</v>
      </c>
      <c r="K106" s="146"/>
      <c r="L106" s="144">
        <v>0</v>
      </c>
      <c r="M106" s="144">
        <v>70</v>
      </c>
      <c r="N106" s="159">
        <v>614</v>
      </c>
      <c r="O106" s="159">
        <v>349</v>
      </c>
      <c r="P106" s="86">
        <f t="shared" si="265"/>
        <v>1033</v>
      </c>
      <c r="Q106" s="137">
        <v>531</v>
      </c>
      <c r="R106" s="159">
        <v>540</v>
      </c>
      <c r="S106" s="159">
        <v>480</v>
      </c>
      <c r="T106" s="159">
        <v>565</v>
      </c>
      <c r="U106" s="86">
        <f t="shared" si="301"/>
        <v>2116</v>
      </c>
      <c r="V106" s="159">
        <v>500</v>
      </c>
      <c r="W106" s="159">
        <v>520</v>
      </c>
      <c r="X106" s="159">
        <v>500</v>
      </c>
      <c r="Y106" s="159">
        <v>560</v>
      </c>
      <c r="Z106" s="86">
        <f t="shared" si="302"/>
        <v>2080</v>
      </c>
      <c r="AA106" s="159">
        <v>420</v>
      </c>
      <c r="AB106" s="159">
        <v>0</v>
      </c>
      <c r="AC106" s="159">
        <v>0</v>
      </c>
      <c r="AD106" s="159">
        <v>0</v>
      </c>
      <c r="AE106" s="86">
        <f t="shared" si="363"/>
        <v>420</v>
      </c>
      <c r="AF106" s="130"/>
      <c r="AG106" s="159">
        <f t="shared" ca="1" si="244"/>
        <v>0</v>
      </c>
      <c r="AH106" s="159">
        <f t="shared" ca="1" si="245"/>
        <v>70</v>
      </c>
      <c r="AI106" s="159">
        <f t="shared" ca="1" si="246"/>
        <v>614</v>
      </c>
      <c r="AJ106" s="159">
        <f t="shared" ca="1" si="247"/>
        <v>349</v>
      </c>
      <c r="AK106" s="86">
        <f t="shared" ca="1" si="266"/>
        <v>1033</v>
      </c>
      <c r="AL106" s="159">
        <f t="shared" ca="1" si="248"/>
        <v>531</v>
      </c>
      <c r="AM106" s="159">
        <f t="shared" ca="1" si="249"/>
        <v>540</v>
      </c>
      <c r="AN106" s="159">
        <f t="shared" ca="1" si="250"/>
        <v>480</v>
      </c>
      <c r="AO106" s="159">
        <f t="shared" ca="1" si="251"/>
        <v>565</v>
      </c>
      <c r="AP106" s="127">
        <f t="shared" ca="1" si="267"/>
        <v>2116</v>
      </c>
      <c r="AQ106" s="159">
        <f t="shared" ca="1" si="252"/>
        <v>500</v>
      </c>
      <c r="AR106" s="159">
        <f t="shared" ca="1" si="253"/>
        <v>520</v>
      </c>
      <c r="AS106" s="159">
        <f t="shared" ca="1" si="254"/>
        <v>500</v>
      </c>
      <c r="AT106" s="159">
        <f t="shared" ca="1" si="255"/>
        <v>620</v>
      </c>
      <c r="AU106" s="127">
        <f t="shared" ca="1" si="311"/>
        <v>2140</v>
      </c>
      <c r="AV106" s="159">
        <f t="shared" ca="1" si="256"/>
        <v>420</v>
      </c>
      <c r="AW106" s="159">
        <f t="shared" ca="1" si="257"/>
        <v>490</v>
      </c>
      <c r="AX106" s="159">
        <f t="shared" ca="1" si="258"/>
        <v>0</v>
      </c>
      <c r="AY106" s="159">
        <f t="shared" ca="1" si="259"/>
        <v>0</v>
      </c>
      <c r="AZ106" s="127">
        <f t="shared" ca="1" si="312"/>
        <v>910</v>
      </c>
      <c r="BA106" s="72"/>
      <c r="BB106" s="159">
        <f t="shared" ca="1" si="313"/>
        <v>0</v>
      </c>
      <c r="BC106" s="159">
        <f t="shared" ca="1" si="268"/>
        <v>0</v>
      </c>
      <c r="BD106" s="159">
        <f t="shared" ca="1" si="269"/>
        <v>0</v>
      </c>
      <c r="BE106" s="159">
        <f t="shared" ca="1" si="270"/>
        <v>0</v>
      </c>
      <c r="BF106" s="86">
        <f t="shared" ca="1" si="271"/>
        <v>0</v>
      </c>
      <c r="BG106" s="159">
        <f t="shared" ca="1" si="272"/>
        <v>0</v>
      </c>
      <c r="BH106" s="159">
        <f t="shared" ca="1" si="273"/>
        <v>0</v>
      </c>
      <c r="BI106" s="159">
        <f t="shared" ca="1" si="274"/>
        <v>0</v>
      </c>
      <c r="BJ106" s="159">
        <f t="shared" ca="1" si="275"/>
        <v>0</v>
      </c>
      <c r="BK106" s="86">
        <f t="shared" ca="1" si="276"/>
        <v>0</v>
      </c>
      <c r="BL106" s="159">
        <f t="shared" ca="1" si="277"/>
        <v>0</v>
      </c>
      <c r="BM106" s="159">
        <f t="shared" ca="1" si="278"/>
        <v>0</v>
      </c>
      <c r="BN106" s="159">
        <f t="shared" ca="1" si="279"/>
        <v>0</v>
      </c>
      <c r="BO106" s="159">
        <f t="shared" ca="1" si="280"/>
        <v>60</v>
      </c>
      <c r="BP106" s="86">
        <f t="shared" ca="1" si="281"/>
        <v>60</v>
      </c>
      <c r="BQ106" s="159">
        <f t="shared" ca="1" si="282"/>
        <v>0</v>
      </c>
      <c r="BR106" s="159">
        <f t="shared" ca="1" si="283"/>
        <v>490</v>
      </c>
      <c r="BS106" s="159">
        <f t="shared" ca="1" si="284"/>
        <v>0</v>
      </c>
      <c r="BT106" s="159">
        <f t="shared" ca="1" si="285"/>
        <v>0</v>
      </c>
      <c r="BU106" s="86">
        <f t="shared" ca="1" si="286"/>
        <v>490</v>
      </c>
      <c r="BV106" s="71"/>
      <c r="BW106" s="144">
        <v>0</v>
      </c>
      <c r="BX106" s="144">
        <v>70</v>
      </c>
      <c r="BY106" s="159">
        <v>614</v>
      </c>
      <c r="BZ106" s="159">
        <v>349</v>
      </c>
      <c r="CA106" s="86">
        <f t="shared" si="304"/>
        <v>1033</v>
      </c>
      <c r="CB106" s="137">
        <v>531</v>
      </c>
      <c r="CC106" s="159">
        <v>540</v>
      </c>
      <c r="CD106" s="159">
        <v>480</v>
      </c>
      <c r="CE106" s="159">
        <v>565</v>
      </c>
      <c r="CF106" s="86">
        <f t="shared" si="305"/>
        <v>2116</v>
      </c>
      <c r="CG106" s="159"/>
      <c r="CH106" s="159"/>
      <c r="CI106" s="159"/>
      <c r="CJ106" s="159"/>
      <c r="CK106" s="86">
        <f t="shared" si="306"/>
        <v>0</v>
      </c>
      <c r="CL106" s="159"/>
      <c r="CM106" s="159"/>
      <c r="CN106" s="159">
        <v>0</v>
      </c>
      <c r="CO106" s="159">
        <v>0</v>
      </c>
      <c r="CP106" s="86">
        <f t="shared" si="307"/>
        <v>0</v>
      </c>
      <c r="CQ106" s="70"/>
      <c r="CR106" s="144">
        <f t="shared" ca="1" si="308"/>
        <v>0</v>
      </c>
      <c r="CS106" s="144">
        <f t="shared" ca="1" si="287"/>
        <v>0</v>
      </c>
      <c r="CT106" s="144">
        <f t="shared" ca="1" si="288"/>
        <v>0</v>
      </c>
      <c r="CU106" s="144">
        <f t="shared" ca="1" si="289"/>
        <v>0</v>
      </c>
      <c r="CV106" s="86">
        <f t="shared" ca="1" si="290"/>
        <v>0</v>
      </c>
      <c r="CW106" s="144">
        <f t="shared" ca="1" si="291"/>
        <v>0</v>
      </c>
      <c r="CX106" s="144">
        <f t="shared" ref="CX106:CX138" ca="1" si="364">CC106-AM106</f>
        <v>0</v>
      </c>
      <c r="CY106" s="144">
        <f t="shared" ref="CY106:CY138" ca="1" si="365">CD106-AN106</f>
        <v>0</v>
      </c>
      <c r="CZ106" s="144">
        <f t="shared" ref="CZ106:CZ138" ca="1" si="366">CE106-AO106</f>
        <v>0</v>
      </c>
      <c r="DA106" s="88">
        <f t="shared" ref="DA106:DA138" ca="1" si="367">CF106-AP106</f>
        <v>0</v>
      </c>
      <c r="DB106" s="144">
        <f t="shared" ref="DB106:DB138" ca="1" si="368">CG106-AQ106</f>
        <v>-500</v>
      </c>
      <c r="DC106" s="144">
        <f t="shared" ref="DC106:DC138" ca="1" si="369">CH106-AR106</f>
        <v>-520</v>
      </c>
      <c r="DD106" s="144">
        <f t="shared" ref="DD106:DD138" ca="1" si="370">CI106-AS106</f>
        <v>-500</v>
      </c>
      <c r="DE106" s="144">
        <f t="shared" ref="DE106:DE138" ca="1" si="371">CJ106-AT106</f>
        <v>-620</v>
      </c>
      <c r="DF106" s="88">
        <f t="shared" ref="DF106:DF138" ca="1" si="372">CK106-AU106</f>
        <v>-2140</v>
      </c>
      <c r="DG106" s="159">
        <f t="shared" ca="1" si="260"/>
        <v>-420</v>
      </c>
      <c r="DH106" s="159">
        <f t="shared" ca="1" si="261"/>
        <v>-490</v>
      </c>
      <c r="DI106" s="159">
        <f t="shared" ca="1" si="262"/>
        <v>0</v>
      </c>
      <c r="DJ106" s="159">
        <f t="shared" ca="1" si="263"/>
        <v>0</v>
      </c>
      <c r="DK106" s="88">
        <f t="shared" ca="1" si="264"/>
        <v>-910</v>
      </c>
      <c r="DL106" s="144"/>
    </row>
    <row r="107" spans="1:116" ht="15" customHeight="1" x14ac:dyDescent="0.2">
      <c r="A107" s="22" t="str">
        <f t="shared" si="310"/>
        <v>205015018P</v>
      </c>
      <c r="B107" s="22" t="str">
        <f t="shared" si="309"/>
        <v>205015018C</v>
      </c>
      <c r="C107" s="164">
        <v>205015018</v>
      </c>
      <c r="D107" s="164" t="s">
        <v>455</v>
      </c>
      <c r="E107" s="65" t="s">
        <v>12</v>
      </c>
      <c r="F107" s="159" t="s">
        <v>164</v>
      </c>
      <c r="G107" s="65" t="s">
        <v>148</v>
      </c>
      <c r="H107" s="164" t="s">
        <v>141</v>
      </c>
      <c r="I107" s="200">
        <v>900.61</v>
      </c>
      <c r="J107" s="65" t="s">
        <v>303</v>
      </c>
      <c r="K107" s="146"/>
      <c r="L107" s="144">
        <v>8</v>
      </c>
      <c r="M107" s="144">
        <v>25</v>
      </c>
      <c r="N107" s="144">
        <v>10</v>
      </c>
      <c r="O107" s="144">
        <v>24</v>
      </c>
      <c r="P107" s="86">
        <f t="shared" si="265"/>
        <v>67</v>
      </c>
      <c r="Q107" s="159">
        <v>15</v>
      </c>
      <c r="R107" s="159">
        <v>20</v>
      </c>
      <c r="S107" s="159">
        <v>10</v>
      </c>
      <c r="T107" s="159">
        <v>12</v>
      </c>
      <c r="U107" s="86">
        <f t="shared" si="301"/>
        <v>57</v>
      </c>
      <c r="V107" s="159">
        <v>10</v>
      </c>
      <c r="W107" s="159">
        <v>10</v>
      </c>
      <c r="X107" s="159">
        <v>10</v>
      </c>
      <c r="Y107" s="159">
        <v>15</v>
      </c>
      <c r="Z107" s="86">
        <f t="shared" si="302"/>
        <v>45</v>
      </c>
      <c r="AA107" s="159">
        <v>10</v>
      </c>
      <c r="AB107" s="159">
        <v>0</v>
      </c>
      <c r="AC107" s="159">
        <v>0</v>
      </c>
      <c r="AD107" s="159">
        <v>0</v>
      </c>
      <c r="AE107" s="86">
        <f t="shared" si="363"/>
        <v>10</v>
      </c>
      <c r="AF107" s="130"/>
      <c r="AG107" s="159">
        <f t="shared" ca="1" si="244"/>
        <v>8</v>
      </c>
      <c r="AH107" s="159">
        <f t="shared" ca="1" si="245"/>
        <v>25</v>
      </c>
      <c r="AI107" s="159">
        <f t="shared" ca="1" si="246"/>
        <v>10</v>
      </c>
      <c r="AJ107" s="159">
        <f t="shared" ca="1" si="247"/>
        <v>24</v>
      </c>
      <c r="AK107" s="86">
        <f t="shared" ca="1" si="266"/>
        <v>67</v>
      </c>
      <c r="AL107" s="159">
        <f t="shared" ca="1" si="248"/>
        <v>15</v>
      </c>
      <c r="AM107" s="159">
        <f t="shared" ca="1" si="249"/>
        <v>20</v>
      </c>
      <c r="AN107" s="159">
        <f t="shared" ca="1" si="250"/>
        <v>10</v>
      </c>
      <c r="AO107" s="159">
        <f t="shared" ca="1" si="251"/>
        <v>12</v>
      </c>
      <c r="AP107" s="127">
        <f t="shared" ca="1" si="267"/>
        <v>57</v>
      </c>
      <c r="AQ107" s="159">
        <f t="shared" ca="1" si="252"/>
        <v>10</v>
      </c>
      <c r="AR107" s="159">
        <f t="shared" ca="1" si="253"/>
        <v>10</v>
      </c>
      <c r="AS107" s="159">
        <f t="shared" ca="1" si="254"/>
        <v>10</v>
      </c>
      <c r="AT107" s="159">
        <f t="shared" ca="1" si="255"/>
        <v>12</v>
      </c>
      <c r="AU107" s="127">
        <f t="shared" ca="1" si="311"/>
        <v>42</v>
      </c>
      <c r="AV107" s="159">
        <f t="shared" ca="1" si="256"/>
        <v>10</v>
      </c>
      <c r="AW107" s="159">
        <f t="shared" ca="1" si="257"/>
        <v>10</v>
      </c>
      <c r="AX107" s="159">
        <f t="shared" ca="1" si="258"/>
        <v>0</v>
      </c>
      <c r="AY107" s="159">
        <f t="shared" ca="1" si="259"/>
        <v>0</v>
      </c>
      <c r="AZ107" s="127">
        <f t="shared" ca="1" si="312"/>
        <v>20</v>
      </c>
      <c r="BA107" s="72"/>
      <c r="BB107" s="159">
        <f t="shared" ca="1" si="313"/>
        <v>0</v>
      </c>
      <c r="BC107" s="159">
        <f t="shared" ca="1" si="268"/>
        <v>0</v>
      </c>
      <c r="BD107" s="159">
        <f t="shared" ca="1" si="269"/>
        <v>0</v>
      </c>
      <c r="BE107" s="159">
        <f t="shared" ca="1" si="270"/>
        <v>0</v>
      </c>
      <c r="BF107" s="86">
        <f t="shared" ca="1" si="271"/>
        <v>0</v>
      </c>
      <c r="BG107" s="159">
        <f t="shared" ca="1" si="272"/>
        <v>0</v>
      </c>
      <c r="BH107" s="159">
        <f t="shared" ca="1" si="273"/>
        <v>0</v>
      </c>
      <c r="BI107" s="159">
        <f t="shared" ca="1" si="274"/>
        <v>0</v>
      </c>
      <c r="BJ107" s="159">
        <f t="shared" ca="1" si="275"/>
        <v>0</v>
      </c>
      <c r="BK107" s="86">
        <f t="shared" ca="1" si="276"/>
        <v>0</v>
      </c>
      <c r="BL107" s="159">
        <f t="shared" ca="1" si="277"/>
        <v>0</v>
      </c>
      <c r="BM107" s="159">
        <f t="shared" ca="1" si="278"/>
        <v>0</v>
      </c>
      <c r="BN107" s="159">
        <f t="shared" ca="1" si="279"/>
        <v>0</v>
      </c>
      <c r="BO107" s="159">
        <f t="shared" ca="1" si="280"/>
        <v>-3</v>
      </c>
      <c r="BP107" s="86">
        <f t="shared" ca="1" si="281"/>
        <v>-3</v>
      </c>
      <c r="BQ107" s="159">
        <f t="shared" ca="1" si="282"/>
        <v>0</v>
      </c>
      <c r="BR107" s="159">
        <f t="shared" ca="1" si="283"/>
        <v>10</v>
      </c>
      <c r="BS107" s="159">
        <f t="shared" ca="1" si="284"/>
        <v>0</v>
      </c>
      <c r="BT107" s="159">
        <f t="shared" ca="1" si="285"/>
        <v>0</v>
      </c>
      <c r="BU107" s="86">
        <f t="shared" ca="1" si="286"/>
        <v>10</v>
      </c>
      <c r="BV107" s="71"/>
      <c r="BW107" s="144">
        <v>8</v>
      </c>
      <c r="BX107" s="144">
        <v>25</v>
      </c>
      <c r="BY107" s="144">
        <v>10</v>
      </c>
      <c r="BZ107" s="144">
        <v>24</v>
      </c>
      <c r="CA107" s="86">
        <f t="shared" si="304"/>
        <v>67</v>
      </c>
      <c r="CB107" s="159">
        <v>15</v>
      </c>
      <c r="CC107" s="159">
        <v>20</v>
      </c>
      <c r="CD107" s="159">
        <v>10</v>
      </c>
      <c r="CE107" s="159">
        <v>12</v>
      </c>
      <c r="CF107" s="86">
        <f t="shared" si="305"/>
        <v>57</v>
      </c>
      <c r="CG107" s="159"/>
      <c r="CH107" s="159"/>
      <c r="CI107" s="159"/>
      <c r="CJ107" s="159"/>
      <c r="CK107" s="86">
        <f t="shared" si="306"/>
        <v>0</v>
      </c>
      <c r="CL107" s="159"/>
      <c r="CM107" s="159"/>
      <c r="CN107" s="159">
        <v>0</v>
      </c>
      <c r="CO107" s="159">
        <v>0</v>
      </c>
      <c r="CP107" s="86">
        <f t="shared" si="307"/>
        <v>0</v>
      </c>
      <c r="CQ107" s="70"/>
      <c r="CR107" s="144">
        <f t="shared" ca="1" si="308"/>
        <v>0</v>
      </c>
      <c r="CS107" s="144">
        <f t="shared" ca="1" si="287"/>
        <v>0</v>
      </c>
      <c r="CT107" s="144">
        <f t="shared" ca="1" si="288"/>
        <v>0</v>
      </c>
      <c r="CU107" s="144">
        <f t="shared" ca="1" si="289"/>
        <v>0</v>
      </c>
      <c r="CV107" s="86">
        <f t="shared" ca="1" si="290"/>
        <v>0</v>
      </c>
      <c r="CW107" s="144">
        <f t="shared" ca="1" si="291"/>
        <v>0</v>
      </c>
      <c r="CX107" s="144">
        <f t="shared" ca="1" si="364"/>
        <v>0</v>
      </c>
      <c r="CY107" s="144">
        <f t="shared" ca="1" si="365"/>
        <v>0</v>
      </c>
      <c r="CZ107" s="144">
        <f t="shared" ca="1" si="366"/>
        <v>0</v>
      </c>
      <c r="DA107" s="88">
        <f t="shared" ca="1" si="367"/>
        <v>0</v>
      </c>
      <c r="DB107" s="144">
        <f t="shared" ca="1" si="368"/>
        <v>-10</v>
      </c>
      <c r="DC107" s="144">
        <f t="shared" ca="1" si="369"/>
        <v>-10</v>
      </c>
      <c r="DD107" s="144">
        <f t="shared" ca="1" si="370"/>
        <v>-10</v>
      </c>
      <c r="DE107" s="144">
        <f t="shared" ca="1" si="371"/>
        <v>-12</v>
      </c>
      <c r="DF107" s="88">
        <f t="shared" ca="1" si="372"/>
        <v>-42</v>
      </c>
      <c r="DG107" s="159">
        <f t="shared" ca="1" si="260"/>
        <v>-10</v>
      </c>
      <c r="DH107" s="159">
        <f t="shared" ca="1" si="261"/>
        <v>-10</v>
      </c>
      <c r="DI107" s="159">
        <f t="shared" ca="1" si="262"/>
        <v>0</v>
      </c>
      <c r="DJ107" s="159">
        <f t="shared" ca="1" si="263"/>
        <v>0</v>
      </c>
      <c r="DK107" s="88">
        <f t="shared" ca="1" si="264"/>
        <v>-20</v>
      </c>
      <c r="DL107" s="144"/>
    </row>
    <row r="108" spans="1:116" ht="15" customHeight="1" x14ac:dyDescent="0.2">
      <c r="A108" s="22" t="str">
        <f t="shared" si="310"/>
        <v>205015019P</v>
      </c>
      <c r="B108" s="22" t="str">
        <f t="shared" si="309"/>
        <v>205015019C</v>
      </c>
      <c r="C108" s="164">
        <v>205015019</v>
      </c>
      <c r="D108" s="164" t="s">
        <v>112</v>
      </c>
      <c r="E108" s="65" t="s">
        <v>12</v>
      </c>
      <c r="F108" s="159" t="s">
        <v>164</v>
      </c>
      <c r="G108" s="65" t="s">
        <v>148</v>
      </c>
      <c r="H108" s="164" t="s">
        <v>141</v>
      </c>
      <c r="I108" s="200">
        <v>883.67</v>
      </c>
      <c r="J108" s="65" t="s">
        <v>303</v>
      </c>
      <c r="K108" s="146"/>
      <c r="L108" s="144">
        <v>37</v>
      </c>
      <c r="M108" s="144">
        <v>32</v>
      </c>
      <c r="N108" s="144">
        <v>35</v>
      </c>
      <c r="O108" s="159">
        <v>32</v>
      </c>
      <c r="P108" s="86">
        <f t="shared" si="265"/>
        <v>136</v>
      </c>
      <c r="Q108" s="159">
        <v>25</v>
      </c>
      <c r="R108" s="159">
        <v>33</v>
      </c>
      <c r="S108" s="159">
        <v>30</v>
      </c>
      <c r="T108" s="159">
        <v>25</v>
      </c>
      <c r="U108" s="86">
        <f t="shared" si="301"/>
        <v>113</v>
      </c>
      <c r="V108" s="159">
        <v>25</v>
      </c>
      <c r="W108" s="159">
        <v>25</v>
      </c>
      <c r="X108" s="159">
        <v>25</v>
      </c>
      <c r="Y108" s="159">
        <v>28</v>
      </c>
      <c r="Z108" s="86">
        <f t="shared" si="302"/>
        <v>103</v>
      </c>
      <c r="AA108" s="159">
        <v>22</v>
      </c>
      <c r="AB108" s="159">
        <v>0</v>
      </c>
      <c r="AC108" s="159">
        <v>0</v>
      </c>
      <c r="AD108" s="159">
        <v>0</v>
      </c>
      <c r="AE108" s="86">
        <f t="shared" si="363"/>
        <v>22</v>
      </c>
      <c r="AF108" s="130"/>
      <c r="AG108" s="159">
        <f t="shared" ca="1" si="244"/>
        <v>37</v>
      </c>
      <c r="AH108" s="159">
        <f t="shared" ca="1" si="245"/>
        <v>32</v>
      </c>
      <c r="AI108" s="159">
        <f t="shared" ca="1" si="246"/>
        <v>35</v>
      </c>
      <c r="AJ108" s="159">
        <f t="shared" ca="1" si="247"/>
        <v>32</v>
      </c>
      <c r="AK108" s="86">
        <f t="shared" ca="1" si="266"/>
        <v>136</v>
      </c>
      <c r="AL108" s="159">
        <f t="shared" ca="1" si="248"/>
        <v>25</v>
      </c>
      <c r="AM108" s="159">
        <f t="shared" ca="1" si="249"/>
        <v>33</v>
      </c>
      <c r="AN108" s="159">
        <f t="shared" ca="1" si="250"/>
        <v>30</v>
      </c>
      <c r="AO108" s="159">
        <f t="shared" ca="1" si="251"/>
        <v>25</v>
      </c>
      <c r="AP108" s="127">
        <f t="shared" ca="1" si="267"/>
        <v>113</v>
      </c>
      <c r="AQ108" s="159">
        <f t="shared" ca="1" si="252"/>
        <v>42</v>
      </c>
      <c r="AR108" s="159">
        <f t="shared" ca="1" si="253"/>
        <v>25</v>
      </c>
      <c r="AS108" s="159">
        <f t="shared" ca="1" si="254"/>
        <v>25</v>
      </c>
      <c r="AT108" s="159">
        <f t="shared" ca="1" si="255"/>
        <v>30</v>
      </c>
      <c r="AU108" s="127">
        <f t="shared" ca="1" si="311"/>
        <v>122</v>
      </c>
      <c r="AV108" s="159">
        <f t="shared" ca="1" si="256"/>
        <v>22</v>
      </c>
      <c r="AW108" s="159">
        <f t="shared" ca="1" si="257"/>
        <v>28</v>
      </c>
      <c r="AX108" s="159">
        <f t="shared" ca="1" si="258"/>
        <v>0</v>
      </c>
      <c r="AY108" s="159">
        <f t="shared" ca="1" si="259"/>
        <v>0</v>
      </c>
      <c r="AZ108" s="127">
        <f t="shared" ca="1" si="312"/>
        <v>50</v>
      </c>
      <c r="BA108" s="72"/>
      <c r="BB108" s="159">
        <f t="shared" ca="1" si="313"/>
        <v>0</v>
      </c>
      <c r="BC108" s="159">
        <f t="shared" ca="1" si="268"/>
        <v>0</v>
      </c>
      <c r="BD108" s="159">
        <f t="shared" ca="1" si="269"/>
        <v>0</v>
      </c>
      <c r="BE108" s="159">
        <f t="shared" ca="1" si="270"/>
        <v>0</v>
      </c>
      <c r="BF108" s="86">
        <f t="shared" ca="1" si="271"/>
        <v>0</v>
      </c>
      <c r="BG108" s="159">
        <f t="shared" ca="1" si="272"/>
        <v>0</v>
      </c>
      <c r="BH108" s="159">
        <f t="shared" ca="1" si="273"/>
        <v>0</v>
      </c>
      <c r="BI108" s="159">
        <f t="shared" ca="1" si="274"/>
        <v>0</v>
      </c>
      <c r="BJ108" s="159">
        <f t="shared" ca="1" si="275"/>
        <v>0</v>
      </c>
      <c r="BK108" s="86">
        <f t="shared" ca="1" si="276"/>
        <v>0</v>
      </c>
      <c r="BL108" s="159">
        <f t="shared" ca="1" si="277"/>
        <v>17</v>
      </c>
      <c r="BM108" s="159">
        <f t="shared" ca="1" si="278"/>
        <v>0</v>
      </c>
      <c r="BN108" s="159">
        <f t="shared" ca="1" si="279"/>
        <v>0</v>
      </c>
      <c r="BO108" s="159">
        <f t="shared" ca="1" si="280"/>
        <v>2</v>
      </c>
      <c r="BP108" s="86">
        <f t="shared" ca="1" si="281"/>
        <v>19</v>
      </c>
      <c r="BQ108" s="159">
        <f t="shared" ca="1" si="282"/>
        <v>0</v>
      </c>
      <c r="BR108" s="159">
        <f t="shared" ca="1" si="283"/>
        <v>28</v>
      </c>
      <c r="BS108" s="159">
        <f t="shared" ca="1" si="284"/>
        <v>0</v>
      </c>
      <c r="BT108" s="159">
        <f t="shared" ca="1" si="285"/>
        <v>0</v>
      </c>
      <c r="BU108" s="86">
        <f t="shared" ca="1" si="286"/>
        <v>28</v>
      </c>
      <c r="BV108" s="71"/>
      <c r="BW108" s="144">
        <v>37</v>
      </c>
      <c r="BX108" s="144">
        <v>32</v>
      </c>
      <c r="BY108" s="144">
        <v>35</v>
      </c>
      <c r="BZ108" s="159">
        <v>32</v>
      </c>
      <c r="CA108" s="86">
        <f t="shared" si="304"/>
        <v>136</v>
      </c>
      <c r="CB108" s="159">
        <v>25</v>
      </c>
      <c r="CC108" s="159">
        <v>33</v>
      </c>
      <c r="CD108" s="159">
        <v>30</v>
      </c>
      <c r="CE108" s="159">
        <v>25</v>
      </c>
      <c r="CF108" s="86">
        <f t="shared" si="305"/>
        <v>113</v>
      </c>
      <c r="CG108" s="159"/>
      <c r="CH108" s="159"/>
      <c r="CI108" s="159"/>
      <c r="CJ108" s="159"/>
      <c r="CK108" s="86">
        <f t="shared" si="306"/>
        <v>0</v>
      </c>
      <c r="CL108" s="159"/>
      <c r="CM108" s="159"/>
      <c r="CN108" s="159">
        <v>0</v>
      </c>
      <c r="CO108" s="159">
        <v>0</v>
      </c>
      <c r="CP108" s="86">
        <f t="shared" si="307"/>
        <v>0</v>
      </c>
      <c r="CQ108" s="70"/>
      <c r="CR108" s="144">
        <f t="shared" ca="1" si="308"/>
        <v>0</v>
      </c>
      <c r="CS108" s="144">
        <f t="shared" ca="1" si="287"/>
        <v>0</v>
      </c>
      <c r="CT108" s="144">
        <f t="shared" ca="1" si="288"/>
        <v>0</v>
      </c>
      <c r="CU108" s="144">
        <f t="shared" ca="1" si="289"/>
        <v>0</v>
      </c>
      <c r="CV108" s="86">
        <f t="shared" ca="1" si="290"/>
        <v>0</v>
      </c>
      <c r="CW108" s="144">
        <f t="shared" ca="1" si="291"/>
        <v>0</v>
      </c>
      <c r="CX108" s="144">
        <f t="shared" ca="1" si="364"/>
        <v>0</v>
      </c>
      <c r="CY108" s="144">
        <f t="shared" ca="1" si="365"/>
        <v>0</v>
      </c>
      <c r="CZ108" s="144">
        <f t="shared" ca="1" si="366"/>
        <v>0</v>
      </c>
      <c r="DA108" s="88">
        <f t="shared" ca="1" si="367"/>
        <v>0</v>
      </c>
      <c r="DB108" s="144">
        <f t="shared" ca="1" si="368"/>
        <v>-42</v>
      </c>
      <c r="DC108" s="144">
        <f t="shared" ca="1" si="369"/>
        <v>-25</v>
      </c>
      <c r="DD108" s="144">
        <f t="shared" ca="1" si="370"/>
        <v>-25</v>
      </c>
      <c r="DE108" s="144">
        <f t="shared" ca="1" si="371"/>
        <v>-30</v>
      </c>
      <c r="DF108" s="88">
        <f t="shared" ca="1" si="372"/>
        <v>-122</v>
      </c>
      <c r="DG108" s="159">
        <f t="shared" ca="1" si="260"/>
        <v>-22</v>
      </c>
      <c r="DH108" s="159">
        <f t="shared" ca="1" si="261"/>
        <v>-28</v>
      </c>
      <c r="DI108" s="159">
        <f t="shared" ca="1" si="262"/>
        <v>0</v>
      </c>
      <c r="DJ108" s="159">
        <f t="shared" ca="1" si="263"/>
        <v>0</v>
      </c>
      <c r="DK108" s="88">
        <f t="shared" ca="1" si="264"/>
        <v>-50</v>
      </c>
      <c r="DL108" s="144"/>
    </row>
    <row r="109" spans="1:116" ht="15" customHeight="1" x14ac:dyDescent="0.2">
      <c r="A109" s="22" t="str">
        <f t="shared" si="310"/>
        <v>205016040P</v>
      </c>
      <c r="B109" s="22" t="str">
        <f t="shared" si="309"/>
        <v>205016040C</v>
      </c>
      <c r="C109" s="164">
        <v>205016040</v>
      </c>
      <c r="D109" s="164" t="s">
        <v>456</v>
      </c>
      <c r="E109" s="65" t="s">
        <v>21</v>
      </c>
      <c r="F109" s="159" t="s">
        <v>164</v>
      </c>
      <c r="G109" s="65" t="s">
        <v>86</v>
      </c>
      <c r="H109" s="164" t="s">
        <v>24</v>
      </c>
      <c r="I109" s="200">
        <v>1792.31</v>
      </c>
      <c r="J109" s="65" t="s">
        <v>508</v>
      </c>
      <c r="K109" s="145"/>
      <c r="L109" s="144">
        <v>20</v>
      </c>
      <c r="M109" s="144">
        <v>30</v>
      </c>
      <c r="N109" s="144">
        <v>15</v>
      </c>
      <c r="O109" s="144">
        <v>30</v>
      </c>
      <c r="P109" s="86">
        <f t="shared" si="265"/>
        <v>95</v>
      </c>
      <c r="Q109" s="159">
        <v>40</v>
      </c>
      <c r="R109" s="159">
        <v>34</v>
      </c>
      <c r="S109" s="159">
        <v>30</v>
      </c>
      <c r="T109" s="159">
        <v>29</v>
      </c>
      <c r="U109" s="86">
        <f t="shared" si="301"/>
        <v>133</v>
      </c>
      <c r="V109" s="159">
        <v>29</v>
      </c>
      <c r="W109" s="159">
        <v>30</v>
      </c>
      <c r="X109" s="159">
        <v>25</v>
      </c>
      <c r="Y109" s="159">
        <v>25</v>
      </c>
      <c r="Z109" s="86">
        <f t="shared" si="302"/>
        <v>109</v>
      </c>
      <c r="AA109" s="159">
        <v>20</v>
      </c>
      <c r="AB109" s="159">
        <v>0</v>
      </c>
      <c r="AC109" s="159">
        <v>0</v>
      </c>
      <c r="AD109" s="159">
        <v>0</v>
      </c>
      <c r="AE109" s="86">
        <f t="shared" si="363"/>
        <v>20</v>
      </c>
      <c r="AF109" s="130"/>
      <c r="AG109" s="159">
        <f t="shared" ca="1" si="244"/>
        <v>20</v>
      </c>
      <c r="AH109" s="159">
        <f t="shared" ca="1" si="245"/>
        <v>30</v>
      </c>
      <c r="AI109" s="159">
        <f t="shared" ca="1" si="246"/>
        <v>15</v>
      </c>
      <c r="AJ109" s="159">
        <f t="shared" ca="1" si="247"/>
        <v>30</v>
      </c>
      <c r="AK109" s="86">
        <f t="shared" ca="1" si="266"/>
        <v>95</v>
      </c>
      <c r="AL109" s="159">
        <f t="shared" ca="1" si="248"/>
        <v>40</v>
      </c>
      <c r="AM109" s="159">
        <f t="shared" ca="1" si="249"/>
        <v>34</v>
      </c>
      <c r="AN109" s="159">
        <f t="shared" ca="1" si="250"/>
        <v>30</v>
      </c>
      <c r="AO109" s="159">
        <f t="shared" ca="1" si="251"/>
        <v>29</v>
      </c>
      <c r="AP109" s="127">
        <f t="shared" ca="1" si="267"/>
        <v>133</v>
      </c>
      <c r="AQ109" s="159">
        <f t="shared" ca="1" si="252"/>
        <v>30</v>
      </c>
      <c r="AR109" s="159">
        <f t="shared" ca="1" si="253"/>
        <v>28</v>
      </c>
      <c r="AS109" s="159">
        <f t="shared" ca="1" si="254"/>
        <v>25</v>
      </c>
      <c r="AT109" s="159">
        <f t="shared" ca="1" si="255"/>
        <v>32</v>
      </c>
      <c r="AU109" s="127">
        <f t="shared" ca="1" si="311"/>
        <v>115</v>
      </c>
      <c r="AV109" s="159">
        <f t="shared" ca="1" si="256"/>
        <v>32</v>
      </c>
      <c r="AW109" s="159">
        <f t="shared" ca="1" si="257"/>
        <v>35</v>
      </c>
      <c r="AX109" s="159">
        <f t="shared" ca="1" si="258"/>
        <v>0</v>
      </c>
      <c r="AY109" s="159">
        <f t="shared" ca="1" si="259"/>
        <v>0</v>
      </c>
      <c r="AZ109" s="127">
        <f t="shared" ca="1" si="312"/>
        <v>67</v>
      </c>
      <c r="BA109" s="72"/>
      <c r="BB109" s="159">
        <f t="shared" ca="1" si="313"/>
        <v>0</v>
      </c>
      <c r="BC109" s="159">
        <f t="shared" ca="1" si="268"/>
        <v>0</v>
      </c>
      <c r="BD109" s="159">
        <f t="shared" ca="1" si="269"/>
        <v>0</v>
      </c>
      <c r="BE109" s="159">
        <f t="shared" ca="1" si="270"/>
        <v>0</v>
      </c>
      <c r="BF109" s="86">
        <f t="shared" ca="1" si="271"/>
        <v>0</v>
      </c>
      <c r="BG109" s="159">
        <f t="shared" ca="1" si="272"/>
        <v>0</v>
      </c>
      <c r="BH109" s="159">
        <f t="shared" ca="1" si="273"/>
        <v>0</v>
      </c>
      <c r="BI109" s="159">
        <f t="shared" ca="1" si="274"/>
        <v>0</v>
      </c>
      <c r="BJ109" s="159">
        <f t="shared" ca="1" si="275"/>
        <v>0</v>
      </c>
      <c r="BK109" s="86">
        <f t="shared" ca="1" si="276"/>
        <v>0</v>
      </c>
      <c r="BL109" s="159">
        <f t="shared" ca="1" si="277"/>
        <v>1</v>
      </c>
      <c r="BM109" s="159">
        <f t="shared" ca="1" si="278"/>
        <v>-2</v>
      </c>
      <c r="BN109" s="159">
        <f t="shared" ca="1" si="279"/>
        <v>0</v>
      </c>
      <c r="BO109" s="159">
        <f t="shared" ca="1" si="280"/>
        <v>7</v>
      </c>
      <c r="BP109" s="86">
        <f t="shared" ca="1" si="281"/>
        <v>6</v>
      </c>
      <c r="BQ109" s="159">
        <f t="shared" ca="1" si="282"/>
        <v>12</v>
      </c>
      <c r="BR109" s="159">
        <f t="shared" ca="1" si="283"/>
        <v>35</v>
      </c>
      <c r="BS109" s="159">
        <f t="shared" ca="1" si="284"/>
        <v>0</v>
      </c>
      <c r="BT109" s="159">
        <f t="shared" ca="1" si="285"/>
        <v>0</v>
      </c>
      <c r="BU109" s="86">
        <f t="shared" ca="1" si="286"/>
        <v>47</v>
      </c>
      <c r="BV109" s="71"/>
      <c r="BW109" s="144">
        <v>20</v>
      </c>
      <c r="BX109" s="144">
        <v>30</v>
      </c>
      <c r="BY109" s="144">
        <v>15</v>
      </c>
      <c r="BZ109" s="144">
        <v>30</v>
      </c>
      <c r="CA109" s="86">
        <f t="shared" si="304"/>
        <v>95</v>
      </c>
      <c r="CB109" s="159">
        <v>40</v>
      </c>
      <c r="CC109" s="159">
        <v>34</v>
      </c>
      <c r="CD109" s="159">
        <v>30</v>
      </c>
      <c r="CE109" s="159">
        <v>29</v>
      </c>
      <c r="CF109" s="86">
        <f t="shared" si="305"/>
        <v>133</v>
      </c>
      <c r="CG109" s="159"/>
      <c r="CH109" s="159"/>
      <c r="CI109" s="159"/>
      <c r="CJ109" s="159"/>
      <c r="CK109" s="86">
        <f t="shared" si="306"/>
        <v>0</v>
      </c>
      <c r="CL109" s="159"/>
      <c r="CM109" s="159"/>
      <c r="CN109" s="159">
        <v>0</v>
      </c>
      <c r="CO109" s="159">
        <v>0</v>
      </c>
      <c r="CP109" s="86">
        <f t="shared" si="307"/>
        <v>0</v>
      </c>
      <c r="CQ109" s="70"/>
      <c r="CR109" s="144">
        <f t="shared" ca="1" si="308"/>
        <v>0</v>
      </c>
      <c r="CS109" s="144">
        <f t="shared" ca="1" si="287"/>
        <v>0</v>
      </c>
      <c r="CT109" s="144">
        <f t="shared" ca="1" si="288"/>
        <v>0</v>
      </c>
      <c r="CU109" s="144">
        <f t="shared" ca="1" si="289"/>
        <v>0</v>
      </c>
      <c r="CV109" s="86">
        <f t="shared" ca="1" si="290"/>
        <v>0</v>
      </c>
      <c r="CW109" s="144">
        <f t="shared" ca="1" si="291"/>
        <v>0</v>
      </c>
      <c r="CX109" s="144">
        <f t="shared" ca="1" si="364"/>
        <v>0</v>
      </c>
      <c r="CY109" s="144">
        <f t="shared" ca="1" si="365"/>
        <v>0</v>
      </c>
      <c r="CZ109" s="144">
        <f t="shared" ca="1" si="366"/>
        <v>0</v>
      </c>
      <c r="DA109" s="88">
        <f t="shared" ca="1" si="367"/>
        <v>0</v>
      </c>
      <c r="DB109" s="144">
        <f t="shared" ca="1" si="368"/>
        <v>-30</v>
      </c>
      <c r="DC109" s="144">
        <f t="shared" ca="1" si="369"/>
        <v>-28</v>
      </c>
      <c r="DD109" s="144">
        <f t="shared" ca="1" si="370"/>
        <v>-25</v>
      </c>
      <c r="DE109" s="144">
        <f t="shared" ca="1" si="371"/>
        <v>-32</v>
      </c>
      <c r="DF109" s="88">
        <f t="shared" ca="1" si="372"/>
        <v>-115</v>
      </c>
      <c r="DG109" s="159">
        <f t="shared" ca="1" si="260"/>
        <v>-32</v>
      </c>
      <c r="DH109" s="159">
        <f t="shared" ca="1" si="261"/>
        <v>-35</v>
      </c>
      <c r="DI109" s="159">
        <f t="shared" ca="1" si="262"/>
        <v>0</v>
      </c>
      <c r="DJ109" s="159">
        <f t="shared" ca="1" si="263"/>
        <v>0</v>
      </c>
      <c r="DK109" s="88">
        <f t="shared" ca="1" si="264"/>
        <v>-67</v>
      </c>
      <c r="DL109" s="159"/>
    </row>
    <row r="110" spans="1:116" ht="15" customHeight="1" x14ac:dyDescent="0.2">
      <c r="A110" s="22" t="str">
        <f t="shared" si="310"/>
        <v>668000230P</v>
      </c>
      <c r="B110" s="22" t="str">
        <f t="shared" si="309"/>
        <v>668000230C</v>
      </c>
      <c r="C110" s="164">
        <v>668000230</v>
      </c>
      <c r="D110" s="164" t="s">
        <v>457</v>
      </c>
      <c r="E110" s="65" t="s">
        <v>21</v>
      </c>
      <c r="F110" s="159" t="s">
        <v>50</v>
      </c>
      <c r="G110" s="65" t="s">
        <v>202</v>
      </c>
      <c r="H110" s="164" t="s">
        <v>202</v>
      </c>
      <c r="I110" s="200">
        <v>697.19</v>
      </c>
      <c r="J110" s="65" t="s">
        <v>508</v>
      </c>
      <c r="K110" s="145"/>
      <c r="L110" s="144">
        <v>20</v>
      </c>
      <c r="M110" s="144">
        <v>120</v>
      </c>
      <c r="N110" s="144">
        <v>150</v>
      </c>
      <c r="O110" s="144">
        <v>500</v>
      </c>
      <c r="P110" s="86">
        <f t="shared" si="265"/>
        <v>790</v>
      </c>
      <c r="Q110" s="159">
        <v>250</v>
      </c>
      <c r="R110" s="159">
        <v>120</v>
      </c>
      <c r="S110" s="159">
        <v>200</v>
      </c>
      <c r="T110" s="159">
        <v>199</v>
      </c>
      <c r="U110" s="86">
        <f t="shared" si="301"/>
        <v>769</v>
      </c>
      <c r="V110" s="159">
        <v>180</v>
      </c>
      <c r="W110" s="159">
        <v>200</v>
      </c>
      <c r="X110" s="159">
        <v>200</v>
      </c>
      <c r="Y110" s="159">
        <v>200</v>
      </c>
      <c r="Z110" s="86">
        <f t="shared" si="302"/>
        <v>780</v>
      </c>
      <c r="AA110" s="159">
        <v>180</v>
      </c>
      <c r="AB110" s="159">
        <v>0</v>
      </c>
      <c r="AC110" s="159">
        <v>0</v>
      </c>
      <c r="AD110" s="159">
        <v>0</v>
      </c>
      <c r="AE110" s="86">
        <f t="shared" si="363"/>
        <v>180</v>
      </c>
      <c r="AF110" s="130"/>
      <c r="AG110" s="159">
        <f t="shared" ca="1" si="244"/>
        <v>20</v>
      </c>
      <c r="AH110" s="159">
        <f t="shared" ca="1" si="245"/>
        <v>120</v>
      </c>
      <c r="AI110" s="159">
        <f t="shared" ca="1" si="246"/>
        <v>150</v>
      </c>
      <c r="AJ110" s="159">
        <f t="shared" ca="1" si="247"/>
        <v>500</v>
      </c>
      <c r="AK110" s="86">
        <f t="shared" ca="1" si="266"/>
        <v>790</v>
      </c>
      <c r="AL110" s="159">
        <f t="shared" ca="1" si="248"/>
        <v>250</v>
      </c>
      <c r="AM110" s="159">
        <f t="shared" ca="1" si="249"/>
        <v>120</v>
      </c>
      <c r="AN110" s="159">
        <f t="shared" ca="1" si="250"/>
        <v>200</v>
      </c>
      <c r="AO110" s="159">
        <f t="shared" ca="1" si="251"/>
        <v>199</v>
      </c>
      <c r="AP110" s="127">
        <f t="shared" ca="1" si="267"/>
        <v>769</v>
      </c>
      <c r="AQ110" s="159">
        <f t="shared" ca="1" si="252"/>
        <v>160</v>
      </c>
      <c r="AR110" s="159">
        <f t="shared" ca="1" si="253"/>
        <v>200</v>
      </c>
      <c r="AS110" s="159">
        <f t="shared" ca="1" si="254"/>
        <v>170</v>
      </c>
      <c r="AT110" s="159">
        <f t="shared" ca="1" si="255"/>
        <v>220</v>
      </c>
      <c r="AU110" s="127">
        <f t="shared" ca="1" si="311"/>
        <v>750</v>
      </c>
      <c r="AV110" s="159">
        <f t="shared" ca="1" si="256"/>
        <v>170</v>
      </c>
      <c r="AW110" s="159">
        <f t="shared" ca="1" si="257"/>
        <v>230</v>
      </c>
      <c r="AX110" s="159">
        <f t="shared" ca="1" si="258"/>
        <v>0</v>
      </c>
      <c r="AY110" s="159">
        <f t="shared" ca="1" si="259"/>
        <v>0</v>
      </c>
      <c r="AZ110" s="127">
        <f t="shared" ca="1" si="312"/>
        <v>400</v>
      </c>
      <c r="BA110" s="72"/>
      <c r="BB110" s="159">
        <f t="shared" ca="1" si="313"/>
        <v>0</v>
      </c>
      <c r="BC110" s="159">
        <f t="shared" ca="1" si="268"/>
        <v>0</v>
      </c>
      <c r="BD110" s="159">
        <f t="shared" ca="1" si="269"/>
        <v>0</v>
      </c>
      <c r="BE110" s="159">
        <f t="shared" ca="1" si="270"/>
        <v>0</v>
      </c>
      <c r="BF110" s="86">
        <f t="shared" ca="1" si="271"/>
        <v>0</v>
      </c>
      <c r="BG110" s="159">
        <f t="shared" ca="1" si="272"/>
        <v>0</v>
      </c>
      <c r="BH110" s="159">
        <f t="shared" ca="1" si="273"/>
        <v>0</v>
      </c>
      <c r="BI110" s="159">
        <f t="shared" ca="1" si="274"/>
        <v>0</v>
      </c>
      <c r="BJ110" s="159">
        <f t="shared" ca="1" si="275"/>
        <v>0</v>
      </c>
      <c r="BK110" s="86">
        <f t="shared" ca="1" si="276"/>
        <v>0</v>
      </c>
      <c r="BL110" s="159">
        <f t="shared" ca="1" si="277"/>
        <v>-20</v>
      </c>
      <c r="BM110" s="159">
        <f t="shared" ca="1" si="278"/>
        <v>0</v>
      </c>
      <c r="BN110" s="159">
        <f t="shared" ca="1" si="279"/>
        <v>-30</v>
      </c>
      <c r="BO110" s="159">
        <f t="shared" ca="1" si="280"/>
        <v>20</v>
      </c>
      <c r="BP110" s="86">
        <f t="shared" ca="1" si="281"/>
        <v>-30</v>
      </c>
      <c r="BQ110" s="159">
        <f t="shared" ca="1" si="282"/>
        <v>-10</v>
      </c>
      <c r="BR110" s="159">
        <f t="shared" ca="1" si="283"/>
        <v>230</v>
      </c>
      <c r="BS110" s="159">
        <f t="shared" ca="1" si="284"/>
        <v>0</v>
      </c>
      <c r="BT110" s="159">
        <f t="shared" ca="1" si="285"/>
        <v>0</v>
      </c>
      <c r="BU110" s="86">
        <f t="shared" ca="1" si="286"/>
        <v>220</v>
      </c>
      <c r="BV110" s="71"/>
      <c r="BW110" s="144">
        <v>20</v>
      </c>
      <c r="BX110" s="144">
        <v>120</v>
      </c>
      <c r="BY110" s="144">
        <v>150</v>
      </c>
      <c r="BZ110" s="144">
        <v>500</v>
      </c>
      <c r="CA110" s="86">
        <f t="shared" si="304"/>
        <v>790</v>
      </c>
      <c r="CB110" s="159">
        <v>250</v>
      </c>
      <c r="CC110" s="159">
        <v>120</v>
      </c>
      <c r="CD110" s="159">
        <v>200</v>
      </c>
      <c r="CE110" s="159">
        <v>199</v>
      </c>
      <c r="CF110" s="86">
        <f t="shared" si="305"/>
        <v>769</v>
      </c>
      <c r="CG110" s="159"/>
      <c r="CH110" s="159"/>
      <c r="CI110" s="159"/>
      <c r="CJ110" s="159"/>
      <c r="CK110" s="86">
        <f t="shared" si="306"/>
        <v>0</v>
      </c>
      <c r="CL110" s="159"/>
      <c r="CM110" s="159"/>
      <c r="CN110" s="159">
        <v>0</v>
      </c>
      <c r="CO110" s="159">
        <v>0</v>
      </c>
      <c r="CP110" s="86">
        <f t="shared" si="307"/>
        <v>0</v>
      </c>
      <c r="CQ110" s="70"/>
      <c r="CR110" s="144">
        <f t="shared" ca="1" si="308"/>
        <v>0</v>
      </c>
      <c r="CS110" s="144">
        <f t="shared" ca="1" si="287"/>
        <v>0</v>
      </c>
      <c r="CT110" s="144">
        <f t="shared" ca="1" si="288"/>
        <v>0</v>
      </c>
      <c r="CU110" s="144">
        <f t="shared" ca="1" si="289"/>
        <v>0</v>
      </c>
      <c r="CV110" s="86">
        <f t="shared" ca="1" si="290"/>
        <v>0</v>
      </c>
      <c r="CW110" s="144">
        <f t="shared" ca="1" si="291"/>
        <v>0</v>
      </c>
      <c r="CX110" s="144">
        <f t="shared" ca="1" si="364"/>
        <v>0</v>
      </c>
      <c r="CY110" s="144">
        <f t="shared" ca="1" si="365"/>
        <v>0</v>
      </c>
      <c r="CZ110" s="144">
        <f t="shared" ca="1" si="366"/>
        <v>0</v>
      </c>
      <c r="DA110" s="88">
        <f t="shared" ca="1" si="367"/>
        <v>0</v>
      </c>
      <c r="DB110" s="144">
        <f t="shared" ca="1" si="368"/>
        <v>-160</v>
      </c>
      <c r="DC110" s="144">
        <f t="shared" ca="1" si="369"/>
        <v>-200</v>
      </c>
      <c r="DD110" s="144">
        <f t="shared" ca="1" si="370"/>
        <v>-170</v>
      </c>
      <c r="DE110" s="144">
        <f t="shared" ca="1" si="371"/>
        <v>-220</v>
      </c>
      <c r="DF110" s="88">
        <f t="shared" ca="1" si="372"/>
        <v>-750</v>
      </c>
      <c r="DG110" s="159">
        <f t="shared" ca="1" si="260"/>
        <v>-170</v>
      </c>
      <c r="DH110" s="159">
        <f t="shared" ca="1" si="261"/>
        <v>-230</v>
      </c>
      <c r="DI110" s="159">
        <f t="shared" ca="1" si="262"/>
        <v>0</v>
      </c>
      <c r="DJ110" s="159">
        <f t="shared" ca="1" si="263"/>
        <v>0</v>
      </c>
      <c r="DK110" s="88">
        <f t="shared" ca="1" si="264"/>
        <v>-400</v>
      </c>
      <c r="DL110" s="159"/>
    </row>
    <row r="111" spans="1:116" ht="15" customHeight="1" x14ac:dyDescent="0.2">
      <c r="A111" s="22" t="str">
        <f t="shared" si="310"/>
        <v>725000299P</v>
      </c>
      <c r="B111" s="22" t="str">
        <f t="shared" si="309"/>
        <v>725000299C</v>
      </c>
      <c r="C111" s="164">
        <v>725000299</v>
      </c>
      <c r="D111" s="164" t="s">
        <v>115</v>
      </c>
      <c r="E111" s="65" t="s">
        <v>21</v>
      </c>
      <c r="F111" s="159" t="s">
        <v>164</v>
      </c>
      <c r="G111" s="65" t="s">
        <v>143</v>
      </c>
      <c r="H111" s="164" t="s">
        <v>23</v>
      </c>
      <c r="I111" s="200">
        <v>14876.96</v>
      </c>
      <c r="J111" s="65" t="s">
        <v>508</v>
      </c>
      <c r="K111" s="146"/>
      <c r="L111" s="144">
        <v>25</v>
      </c>
      <c r="M111" s="144">
        <v>10</v>
      </c>
      <c r="N111" s="144">
        <v>40</v>
      </c>
      <c r="O111" s="144">
        <v>34</v>
      </c>
      <c r="P111" s="86">
        <f t="shared" si="265"/>
        <v>109</v>
      </c>
      <c r="Q111" s="159">
        <v>25</v>
      </c>
      <c r="R111" s="159">
        <v>37</v>
      </c>
      <c r="S111" s="159">
        <v>30</v>
      </c>
      <c r="T111" s="159">
        <v>30</v>
      </c>
      <c r="U111" s="86">
        <f t="shared" si="301"/>
        <v>122</v>
      </c>
      <c r="V111" s="159">
        <v>25</v>
      </c>
      <c r="W111" s="159">
        <v>25</v>
      </c>
      <c r="X111" s="159">
        <v>25</v>
      </c>
      <c r="Y111" s="159">
        <v>35</v>
      </c>
      <c r="Z111" s="86">
        <f t="shared" si="302"/>
        <v>110</v>
      </c>
      <c r="AA111" s="159">
        <v>25</v>
      </c>
      <c r="AB111" s="159">
        <v>0</v>
      </c>
      <c r="AC111" s="159">
        <v>0</v>
      </c>
      <c r="AD111" s="159">
        <v>0</v>
      </c>
      <c r="AE111" s="86">
        <f t="shared" si="363"/>
        <v>25</v>
      </c>
      <c r="AF111" s="130"/>
      <c r="AG111" s="159">
        <f t="shared" ca="1" si="244"/>
        <v>25</v>
      </c>
      <c r="AH111" s="159">
        <f t="shared" ca="1" si="245"/>
        <v>10</v>
      </c>
      <c r="AI111" s="159">
        <f t="shared" ca="1" si="246"/>
        <v>40</v>
      </c>
      <c r="AJ111" s="159">
        <f t="shared" ca="1" si="247"/>
        <v>34</v>
      </c>
      <c r="AK111" s="86">
        <f t="shared" ca="1" si="266"/>
        <v>109</v>
      </c>
      <c r="AL111" s="159">
        <f t="shared" ca="1" si="248"/>
        <v>25</v>
      </c>
      <c r="AM111" s="159">
        <f t="shared" ca="1" si="249"/>
        <v>37</v>
      </c>
      <c r="AN111" s="159">
        <f t="shared" ca="1" si="250"/>
        <v>30</v>
      </c>
      <c r="AO111" s="159">
        <f t="shared" ca="1" si="251"/>
        <v>30</v>
      </c>
      <c r="AP111" s="127">
        <f t="shared" ca="1" si="267"/>
        <v>122</v>
      </c>
      <c r="AQ111" s="159">
        <f t="shared" ca="1" si="252"/>
        <v>20</v>
      </c>
      <c r="AR111" s="159">
        <f t="shared" ca="1" si="253"/>
        <v>20</v>
      </c>
      <c r="AS111" s="159">
        <f t="shared" ca="1" si="254"/>
        <v>15</v>
      </c>
      <c r="AT111" s="159">
        <f t="shared" ca="1" si="255"/>
        <v>20</v>
      </c>
      <c r="AU111" s="127">
        <f t="shared" ca="1" si="311"/>
        <v>75</v>
      </c>
      <c r="AV111" s="159">
        <f t="shared" ca="1" si="256"/>
        <v>25</v>
      </c>
      <c r="AW111" s="159">
        <f t="shared" ca="1" si="257"/>
        <v>25</v>
      </c>
      <c r="AX111" s="159">
        <f t="shared" ca="1" si="258"/>
        <v>0</v>
      </c>
      <c r="AY111" s="159">
        <f t="shared" ca="1" si="259"/>
        <v>0</v>
      </c>
      <c r="AZ111" s="127">
        <f t="shared" ca="1" si="312"/>
        <v>50</v>
      </c>
      <c r="BA111" s="72"/>
      <c r="BB111" s="159">
        <f t="shared" ca="1" si="313"/>
        <v>0</v>
      </c>
      <c r="BC111" s="159">
        <f t="shared" ca="1" si="268"/>
        <v>0</v>
      </c>
      <c r="BD111" s="159">
        <f t="shared" ca="1" si="269"/>
        <v>0</v>
      </c>
      <c r="BE111" s="159">
        <f t="shared" ca="1" si="270"/>
        <v>0</v>
      </c>
      <c r="BF111" s="86">
        <f t="shared" ca="1" si="271"/>
        <v>0</v>
      </c>
      <c r="BG111" s="159">
        <f t="shared" ca="1" si="272"/>
        <v>0</v>
      </c>
      <c r="BH111" s="159">
        <f t="shared" ca="1" si="273"/>
        <v>0</v>
      </c>
      <c r="BI111" s="159">
        <f t="shared" ca="1" si="274"/>
        <v>0</v>
      </c>
      <c r="BJ111" s="159">
        <f t="shared" ca="1" si="275"/>
        <v>0</v>
      </c>
      <c r="BK111" s="86">
        <f t="shared" ca="1" si="276"/>
        <v>0</v>
      </c>
      <c r="BL111" s="159">
        <f t="shared" ca="1" si="277"/>
        <v>-5</v>
      </c>
      <c r="BM111" s="159">
        <f t="shared" ca="1" si="278"/>
        <v>-5</v>
      </c>
      <c r="BN111" s="159">
        <f t="shared" ca="1" si="279"/>
        <v>-10</v>
      </c>
      <c r="BO111" s="159">
        <f t="shared" ca="1" si="280"/>
        <v>-15</v>
      </c>
      <c r="BP111" s="86">
        <f t="shared" ca="1" si="281"/>
        <v>-35</v>
      </c>
      <c r="BQ111" s="159">
        <f t="shared" ca="1" si="282"/>
        <v>0</v>
      </c>
      <c r="BR111" s="159">
        <f t="shared" ca="1" si="283"/>
        <v>25</v>
      </c>
      <c r="BS111" s="159">
        <f t="shared" ca="1" si="284"/>
        <v>0</v>
      </c>
      <c r="BT111" s="159">
        <f t="shared" ca="1" si="285"/>
        <v>0</v>
      </c>
      <c r="BU111" s="86">
        <f t="shared" ca="1" si="286"/>
        <v>25</v>
      </c>
      <c r="BV111" s="71"/>
      <c r="BW111" s="144">
        <v>25</v>
      </c>
      <c r="BX111" s="144">
        <v>10</v>
      </c>
      <c r="BY111" s="144">
        <v>40</v>
      </c>
      <c r="BZ111" s="144">
        <v>34</v>
      </c>
      <c r="CA111" s="86">
        <f t="shared" si="304"/>
        <v>109</v>
      </c>
      <c r="CB111" s="159">
        <v>25</v>
      </c>
      <c r="CC111" s="159">
        <v>37</v>
      </c>
      <c r="CD111" s="159">
        <v>30</v>
      </c>
      <c r="CE111" s="159">
        <v>30</v>
      </c>
      <c r="CF111" s="86">
        <f t="shared" si="305"/>
        <v>122</v>
      </c>
      <c r="CG111" s="159"/>
      <c r="CH111" s="159"/>
      <c r="CI111" s="159"/>
      <c r="CJ111" s="159"/>
      <c r="CK111" s="86">
        <f t="shared" si="306"/>
        <v>0</v>
      </c>
      <c r="CL111" s="159"/>
      <c r="CM111" s="159"/>
      <c r="CN111" s="159">
        <v>0</v>
      </c>
      <c r="CO111" s="159">
        <v>0</v>
      </c>
      <c r="CP111" s="86">
        <f t="shared" si="307"/>
        <v>0</v>
      </c>
      <c r="CQ111" s="70"/>
      <c r="CR111" s="144">
        <f t="shared" ca="1" si="308"/>
        <v>0</v>
      </c>
      <c r="CS111" s="144">
        <f t="shared" ca="1" si="287"/>
        <v>0</v>
      </c>
      <c r="CT111" s="144">
        <f t="shared" ca="1" si="288"/>
        <v>0</v>
      </c>
      <c r="CU111" s="144">
        <f t="shared" ca="1" si="289"/>
        <v>0</v>
      </c>
      <c r="CV111" s="86">
        <f t="shared" ca="1" si="290"/>
        <v>0</v>
      </c>
      <c r="CW111" s="144">
        <f t="shared" ca="1" si="291"/>
        <v>0</v>
      </c>
      <c r="CX111" s="144">
        <f t="shared" ca="1" si="364"/>
        <v>0</v>
      </c>
      <c r="CY111" s="144">
        <f t="shared" ca="1" si="365"/>
        <v>0</v>
      </c>
      <c r="CZ111" s="144">
        <f t="shared" ca="1" si="366"/>
        <v>0</v>
      </c>
      <c r="DA111" s="88">
        <f t="shared" ca="1" si="367"/>
        <v>0</v>
      </c>
      <c r="DB111" s="144">
        <f t="shared" ca="1" si="368"/>
        <v>-20</v>
      </c>
      <c r="DC111" s="144">
        <f t="shared" ca="1" si="369"/>
        <v>-20</v>
      </c>
      <c r="DD111" s="144">
        <f t="shared" ca="1" si="370"/>
        <v>-15</v>
      </c>
      <c r="DE111" s="144">
        <f t="shared" ca="1" si="371"/>
        <v>-20</v>
      </c>
      <c r="DF111" s="88">
        <f t="shared" ca="1" si="372"/>
        <v>-75</v>
      </c>
      <c r="DG111" s="159">
        <f t="shared" ca="1" si="260"/>
        <v>-25</v>
      </c>
      <c r="DH111" s="159">
        <f t="shared" ca="1" si="261"/>
        <v>-25</v>
      </c>
      <c r="DI111" s="159">
        <f t="shared" ca="1" si="262"/>
        <v>0</v>
      </c>
      <c r="DJ111" s="159">
        <f t="shared" ca="1" si="263"/>
        <v>0</v>
      </c>
      <c r="DK111" s="88">
        <f t="shared" ca="1" si="264"/>
        <v>-50</v>
      </c>
      <c r="DL111" s="159"/>
    </row>
    <row r="112" spans="1:116" ht="15" customHeight="1" x14ac:dyDescent="0.2">
      <c r="A112" s="22" t="str">
        <f t="shared" si="310"/>
        <v>725000464P</v>
      </c>
      <c r="B112" s="22" t="str">
        <f t="shared" si="309"/>
        <v>725000464C</v>
      </c>
      <c r="C112" s="164">
        <v>725000464</v>
      </c>
      <c r="D112" s="164" t="s">
        <v>125</v>
      </c>
      <c r="E112" s="65" t="s">
        <v>145</v>
      </c>
      <c r="F112" s="159" t="s">
        <v>164</v>
      </c>
      <c r="G112" s="65" t="s">
        <v>148</v>
      </c>
      <c r="H112" s="164" t="s">
        <v>24</v>
      </c>
      <c r="I112" s="200">
        <v>208.12</v>
      </c>
      <c r="J112" s="65" t="s">
        <v>38</v>
      </c>
      <c r="K112" s="145"/>
      <c r="L112" s="159">
        <v>0</v>
      </c>
      <c r="M112" s="159">
        <v>0</v>
      </c>
      <c r="N112" s="159">
        <v>0</v>
      </c>
      <c r="O112" s="159">
        <v>0</v>
      </c>
      <c r="P112" s="86">
        <f t="shared" si="265"/>
        <v>0</v>
      </c>
      <c r="Q112" s="159">
        <v>0</v>
      </c>
      <c r="R112" s="159">
        <v>0</v>
      </c>
      <c r="S112" s="159">
        <v>0</v>
      </c>
      <c r="T112" s="159">
        <v>0</v>
      </c>
      <c r="U112" s="86">
        <f t="shared" si="301"/>
        <v>0</v>
      </c>
      <c r="V112" s="159">
        <v>0</v>
      </c>
      <c r="W112" s="159">
        <v>0</v>
      </c>
      <c r="X112" s="159">
        <v>0</v>
      </c>
      <c r="Y112" s="159">
        <v>0</v>
      </c>
      <c r="Z112" s="86">
        <f t="shared" si="302"/>
        <v>0</v>
      </c>
      <c r="AA112" s="159">
        <v>0</v>
      </c>
      <c r="AB112" s="159">
        <v>0</v>
      </c>
      <c r="AC112" s="159">
        <v>0</v>
      </c>
      <c r="AD112" s="159">
        <v>0</v>
      </c>
      <c r="AE112" s="86">
        <f t="shared" si="363"/>
        <v>0</v>
      </c>
      <c r="AF112" s="130"/>
      <c r="AG112" s="159">
        <f t="shared" ca="1" si="244"/>
        <v>0</v>
      </c>
      <c r="AH112" s="159">
        <f t="shared" ca="1" si="245"/>
        <v>0</v>
      </c>
      <c r="AI112" s="159">
        <f t="shared" ca="1" si="246"/>
        <v>0</v>
      </c>
      <c r="AJ112" s="159">
        <f t="shared" ca="1" si="247"/>
        <v>0</v>
      </c>
      <c r="AK112" s="86">
        <f t="shared" ca="1" si="266"/>
        <v>0</v>
      </c>
      <c r="AL112" s="159">
        <f t="shared" ca="1" si="248"/>
        <v>0</v>
      </c>
      <c r="AM112" s="159">
        <f t="shared" ca="1" si="249"/>
        <v>0</v>
      </c>
      <c r="AN112" s="159">
        <f t="shared" ca="1" si="250"/>
        <v>0</v>
      </c>
      <c r="AO112" s="159">
        <f t="shared" ca="1" si="251"/>
        <v>0</v>
      </c>
      <c r="AP112" s="127">
        <f t="shared" ca="1" si="267"/>
        <v>0</v>
      </c>
      <c r="AQ112" s="159">
        <f t="shared" ca="1" si="252"/>
        <v>0</v>
      </c>
      <c r="AR112" s="159">
        <f t="shared" ca="1" si="253"/>
        <v>0</v>
      </c>
      <c r="AS112" s="159">
        <f t="shared" ca="1" si="254"/>
        <v>0</v>
      </c>
      <c r="AT112" s="159">
        <f t="shared" ca="1" si="255"/>
        <v>0</v>
      </c>
      <c r="AU112" s="127">
        <f t="shared" ca="1" si="311"/>
        <v>0</v>
      </c>
      <c r="AV112" s="159">
        <f t="shared" ca="1" si="256"/>
        <v>0</v>
      </c>
      <c r="AW112" s="159">
        <f t="shared" ca="1" si="257"/>
        <v>0</v>
      </c>
      <c r="AX112" s="159">
        <f t="shared" ca="1" si="258"/>
        <v>0</v>
      </c>
      <c r="AY112" s="159">
        <f t="shared" ca="1" si="259"/>
        <v>0</v>
      </c>
      <c r="AZ112" s="127">
        <f t="shared" ca="1" si="312"/>
        <v>0</v>
      </c>
      <c r="BA112" s="72"/>
      <c r="BB112" s="159">
        <f t="shared" ca="1" si="313"/>
        <v>0</v>
      </c>
      <c r="BC112" s="159">
        <f t="shared" ca="1" si="268"/>
        <v>0</v>
      </c>
      <c r="BD112" s="159">
        <f t="shared" ca="1" si="269"/>
        <v>0</v>
      </c>
      <c r="BE112" s="159">
        <f t="shared" ca="1" si="270"/>
        <v>0</v>
      </c>
      <c r="BF112" s="86">
        <f t="shared" ca="1" si="271"/>
        <v>0</v>
      </c>
      <c r="BG112" s="159">
        <f t="shared" ca="1" si="272"/>
        <v>0</v>
      </c>
      <c r="BH112" s="159">
        <f t="shared" ca="1" si="273"/>
        <v>0</v>
      </c>
      <c r="BI112" s="159">
        <f t="shared" ca="1" si="274"/>
        <v>0</v>
      </c>
      <c r="BJ112" s="159">
        <f t="shared" ca="1" si="275"/>
        <v>0</v>
      </c>
      <c r="BK112" s="86">
        <f t="shared" ca="1" si="276"/>
        <v>0</v>
      </c>
      <c r="BL112" s="159">
        <f t="shared" ca="1" si="277"/>
        <v>0</v>
      </c>
      <c r="BM112" s="159">
        <f t="shared" ca="1" si="278"/>
        <v>0</v>
      </c>
      <c r="BN112" s="159">
        <f t="shared" ca="1" si="279"/>
        <v>0</v>
      </c>
      <c r="BO112" s="159">
        <f t="shared" ca="1" si="280"/>
        <v>0</v>
      </c>
      <c r="BP112" s="86">
        <f t="shared" ca="1" si="281"/>
        <v>0</v>
      </c>
      <c r="BQ112" s="159">
        <f t="shared" ca="1" si="282"/>
        <v>0</v>
      </c>
      <c r="BR112" s="159">
        <f t="shared" ca="1" si="283"/>
        <v>0</v>
      </c>
      <c r="BS112" s="159">
        <f t="shared" ca="1" si="284"/>
        <v>0</v>
      </c>
      <c r="BT112" s="159">
        <f t="shared" ca="1" si="285"/>
        <v>0</v>
      </c>
      <c r="BU112" s="86">
        <f t="shared" ca="1" si="286"/>
        <v>0</v>
      </c>
      <c r="BV112" s="71"/>
      <c r="BW112" s="159">
        <v>0</v>
      </c>
      <c r="BX112" s="159">
        <v>0</v>
      </c>
      <c r="BY112" s="159">
        <v>0</v>
      </c>
      <c r="BZ112" s="159">
        <v>0</v>
      </c>
      <c r="CA112" s="86">
        <f t="shared" si="304"/>
        <v>0</v>
      </c>
      <c r="CB112" s="159">
        <v>0</v>
      </c>
      <c r="CC112" s="159">
        <v>0</v>
      </c>
      <c r="CD112" s="159">
        <v>0</v>
      </c>
      <c r="CE112" s="159">
        <v>0</v>
      </c>
      <c r="CF112" s="86">
        <f t="shared" si="305"/>
        <v>0</v>
      </c>
      <c r="CG112" s="159"/>
      <c r="CH112" s="159"/>
      <c r="CI112" s="159"/>
      <c r="CJ112" s="159"/>
      <c r="CK112" s="86">
        <f t="shared" si="306"/>
        <v>0</v>
      </c>
      <c r="CL112" s="159"/>
      <c r="CM112" s="159"/>
      <c r="CN112" s="159">
        <v>0</v>
      </c>
      <c r="CO112" s="159">
        <v>0</v>
      </c>
      <c r="CP112" s="86">
        <f t="shared" si="307"/>
        <v>0</v>
      </c>
      <c r="CQ112" s="70"/>
      <c r="CR112" s="144">
        <f t="shared" ca="1" si="308"/>
        <v>0</v>
      </c>
      <c r="CS112" s="144">
        <f t="shared" ca="1" si="287"/>
        <v>0</v>
      </c>
      <c r="CT112" s="144">
        <f t="shared" ca="1" si="288"/>
        <v>0</v>
      </c>
      <c r="CU112" s="144">
        <f t="shared" ca="1" si="289"/>
        <v>0</v>
      </c>
      <c r="CV112" s="86">
        <f t="shared" ca="1" si="290"/>
        <v>0</v>
      </c>
      <c r="CW112" s="144">
        <f t="shared" ca="1" si="291"/>
        <v>0</v>
      </c>
      <c r="CX112" s="144">
        <f t="shared" ca="1" si="364"/>
        <v>0</v>
      </c>
      <c r="CY112" s="144">
        <f t="shared" ca="1" si="365"/>
        <v>0</v>
      </c>
      <c r="CZ112" s="144">
        <f t="shared" ca="1" si="366"/>
        <v>0</v>
      </c>
      <c r="DA112" s="88">
        <f t="shared" ca="1" si="367"/>
        <v>0</v>
      </c>
      <c r="DB112" s="144">
        <f t="shared" ca="1" si="368"/>
        <v>0</v>
      </c>
      <c r="DC112" s="144">
        <f t="shared" ca="1" si="369"/>
        <v>0</v>
      </c>
      <c r="DD112" s="144">
        <f t="shared" ca="1" si="370"/>
        <v>0</v>
      </c>
      <c r="DE112" s="144">
        <f t="shared" ca="1" si="371"/>
        <v>0</v>
      </c>
      <c r="DF112" s="88">
        <f t="shared" ca="1" si="372"/>
        <v>0</v>
      </c>
      <c r="DG112" s="159">
        <f t="shared" ca="1" si="260"/>
        <v>0</v>
      </c>
      <c r="DH112" s="159">
        <f t="shared" ca="1" si="261"/>
        <v>0</v>
      </c>
      <c r="DI112" s="159">
        <f t="shared" ca="1" si="262"/>
        <v>0</v>
      </c>
      <c r="DJ112" s="159">
        <f t="shared" ca="1" si="263"/>
        <v>0</v>
      </c>
      <c r="DK112" s="88">
        <f t="shared" ca="1" si="264"/>
        <v>0</v>
      </c>
      <c r="DL112" s="156"/>
    </row>
    <row r="113" spans="1:116" ht="15" customHeight="1" x14ac:dyDescent="0.2">
      <c r="A113" s="22" t="str">
        <f t="shared" si="310"/>
        <v>725000550P</v>
      </c>
      <c r="B113" s="22" t="str">
        <f t="shared" si="309"/>
        <v>725000550C</v>
      </c>
      <c r="C113" s="164">
        <v>725000550</v>
      </c>
      <c r="D113" s="164" t="s">
        <v>458</v>
      </c>
      <c r="E113" s="65" t="s">
        <v>12</v>
      </c>
      <c r="F113" s="159" t="s">
        <v>164</v>
      </c>
      <c r="G113" s="65" t="s">
        <v>66</v>
      </c>
      <c r="H113" s="164" t="s">
        <v>24</v>
      </c>
      <c r="I113" s="200">
        <v>39668.410000000003</v>
      </c>
      <c r="J113" s="65" t="s">
        <v>221</v>
      </c>
      <c r="K113" s="145"/>
      <c r="L113" s="144">
        <v>0</v>
      </c>
      <c r="M113" s="144">
        <v>0</v>
      </c>
      <c r="N113" s="144">
        <v>0</v>
      </c>
      <c r="O113" s="159">
        <v>0</v>
      </c>
      <c r="P113" s="86">
        <f t="shared" si="265"/>
        <v>0</v>
      </c>
      <c r="Q113" s="159">
        <v>0</v>
      </c>
      <c r="R113" s="159">
        <v>5</v>
      </c>
      <c r="S113" s="159">
        <v>0</v>
      </c>
      <c r="T113" s="159">
        <v>0</v>
      </c>
      <c r="U113" s="86">
        <f t="shared" si="301"/>
        <v>5</v>
      </c>
      <c r="V113" s="159">
        <v>0</v>
      </c>
      <c r="W113" s="159">
        <v>2</v>
      </c>
      <c r="X113" s="159">
        <v>2</v>
      </c>
      <c r="Y113" s="159">
        <v>2</v>
      </c>
      <c r="Z113" s="86">
        <f t="shared" si="302"/>
        <v>6</v>
      </c>
      <c r="AA113" s="159">
        <v>0</v>
      </c>
      <c r="AB113" s="159">
        <v>0</v>
      </c>
      <c r="AC113" s="159">
        <v>0</v>
      </c>
      <c r="AD113" s="159">
        <v>0</v>
      </c>
      <c r="AE113" s="86">
        <f t="shared" si="363"/>
        <v>0</v>
      </c>
      <c r="AF113" s="130"/>
      <c r="AG113" s="159">
        <f t="shared" ca="1" si="244"/>
        <v>0</v>
      </c>
      <c r="AH113" s="159">
        <f t="shared" ca="1" si="245"/>
        <v>0</v>
      </c>
      <c r="AI113" s="159">
        <f t="shared" ca="1" si="246"/>
        <v>0</v>
      </c>
      <c r="AJ113" s="159">
        <f t="shared" ca="1" si="247"/>
        <v>0</v>
      </c>
      <c r="AK113" s="86">
        <f t="shared" ca="1" si="266"/>
        <v>0</v>
      </c>
      <c r="AL113" s="159">
        <f t="shared" ca="1" si="248"/>
        <v>0</v>
      </c>
      <c r="AM113" s="159">
        <f t="shared" ca="1" si="249"/>
        <v>5</v>
      </c>
      <c r="AN113" s="159">
        <f t="shared" ca="1" si="250"/>
        <v>0</v>
      </c>
      <c r="AO113" s="159">
        <f t="shared" ca="1" si="251"/>
        <v>0</v>
      </c>
      <c r="AP113" s="127">
        <f t="shared" ca="1" si="267"/>
        <v>5</v>
      </c>
      <c r="AQ113" s="159">
        <f t="shared" ca="1" si="252"/>
        <v>0</v>
      </c>
      <c r="AR113" s="159">
        <f t="shared" ca="1" si="253"/>
        <v>2</v>
      </c>
      <c r="AS113" s="159">
        <f t="shared" ca="1" si="254"/>
        <v>2</v>
      </c>
      <c r="AT113" s="159">
        <f t="shared" ca="1" si="255"/>
        <v>2</v>
      </c>
      <c r="AU113" s="127">
        <f t="shared" ca="1" si="311"/>
        <v>6</v>
      </c>
      <c r="AV113" s="159">
        <f t="shared" ca="1" si="256"/>
        <v>2</v>
      </c>
      <c r="AW113" s="159">
        <f t="shared" ca="1" si="257"/>
        <v>2</v>
      </c>
      <c r="AX113" s="159">
        <f t="shared" ca="1" si="258"/>
        <v>0</v>
      </c>
      <c r="AY113" s="159">
        <f t="shared" ca="1" si="259"/>
        <v>0</v>
      </c>
      <c r="AZ113" s="127">
        <f t="shared" ca="1" si="312"/>
        <v>4</v>
      </c>
      <c r="BA113" s="72"/>
      <c r="BB113" s="159">
        <f t="shared" ca="1" si="313"/>
        <v>0</v>
      </c>
      <c r="BC113" s="159">
        <f t="shared" ca="1" si="268"/>
        <v>0</v>
      </c>
      <c r="BD113" s="159">
        <f t="shared" ca="1" si="269"/>
        <v>0</v>
      </c>
      <c r="BE113" s="159">
        <f t="shared" ca="1" si="270"/>
        <v>0</v>
      </c>
      <c r="BF113" s="86">
        <f t="shared" ca="1" si="271"/>
        <v>0</v>
      </c>
      <c r="BG113" s="159">
        <f t="shared" ca="1" si="272"/>
        <v>0</v>
      </c>
      <c r="BH113" s="159">
        <f t="shared" ca="1" si="273"/>
        <v>0</v>
      </c>
      <c r="BI113" s="159">
        <f t="shared" ca="1" si="274"/>
        <v>0</v>
      </c>
      <c r="BJ113" s="159">
        <f t="shared" ca="1" si="275"/>
        <v>0</v>
      </c>
      <c r="BK113" s="86">
        <f t="shared" ca="1" si="276"/>
        <v>0</v>
      </c>
      <c r="BL113" s="159">
        <f t="shared" ca="1" si="277"/>
        <v>0</v>
      </c>
      <c r="BM113" s="159">
        <f t="shared" ca="1" si="278"/>
        <v>0</v>
      </c>
      <c r="BN113" s="159">
        <f t="shared" ca="1" si="279"/>
        <v>0</v>
      </c>
      <c r="BO113" s="159">
        <f t="shared" ca="1" si="280"/>
        <v>0</v>
      </c>
      <c r="BP113" s="86">
        <f t="shared" ca="1" si="281"/>
        <v>0</v>
      </c>
      <c r="BQ113" s="159">
        <f t="shared" ca="1" si="282"/>
        <v>2</v>
      </c>
      <c r="BR113" s="159">
        <f t="shared" ca="1" si="283"/>
        <v>2</v>
      </c>
      <c r="BS113" s="159">
        <f t="shared" ca="1" si="284"/>
        <v>0</v>
      </c>
      <c r="BT113" s="159">
        <f t="shared" ca="1" si="285"/>
        <v>0</v>
      </c>
      <c r="BU113" s="86">
        <f t="shared" ca="1" si="286"/>
        <v>4</v>
      </c>
      <c r="BV113" s="71"/>
      <c r="BW113" s="144">
        <v>0</v>
      </c>
      <c r="BX113" s="144">
        <v>0</v>
      </c>
      <c r="BY113" s="144">
        <v>0</v>
      </c>
      <c r="BZ113" s="159">
        <v>0</v>
      </c>
      <c r="CA113" s="86">
        <f t="shared" si="304"/>
        <v>0</v>
      </c>
      <c r="CB113" s="159">
        <v>0</v>
      </c>
      <c r="CC113" s="159">
        <v>5</v>
      </c>
      <c r="CD113" s="159">
        <v>0</v>
      </c>
      <c r="CE113" s="159">
        <v>0</v>
      </c>
      <c r="CF113" s="86">
        <f t="shared" si="305"/>
        <v>5</v>
      </c>
      <c r="CG113" s="159"/>
      <c r="CH113" s="159"/>
      <c r="CI113" s="159"/>
      <c r="CJ113" s="159"/>
      <c r="CK113" s="86">
        <f t="shared" si="306"/>
        <v>0</v>
      </c>
      <c r="CL113" s="159"/>
      <c r="CM113" s="159"/>
      <c r="CN113" s="159">
        <v>0</v>
      </c>
      <c r="CO113" s="159">
        <v>0</v>
      </c>
      <c r="CP113" s="86">
        <f t="shared" si="307"/>
        <v>0</v>
      </c>
      <c r="CQ113" s="70"/>
      <c r="CR113" s="144">
        <f t="shared" ca="1" si="308"/>
        <v>0</v>
      </c>
      <c r="CS113" s="144">
        <f t="shared" ca="1" si="287"/>
        <v>0</v>
      </c>
      <c r="CT113" s="144">
        <f t="shared" ca="1" si="288"/>
        <v>0</v>
      </c>
      <c r="CU113" s="144">
        <f t="shared" ca="1" si="289"/>
        <v>0</v>
      </c>
      <c r="CV113" s="86">
        <f t="shared" ca="1" si="290"/>
        <v>0</v>
      </c>
      <c r="CW113" s="144">
        <f t="shared" ca="1" si="291"/>
        <v>0</v>
      </c>
      <c r="CX113" s="144">
        <f t="shared" ca="1" si="364"/>
        <v>0</v>
      </c>
      <c r="CY113" s="144">
        <f t="shared" ca="1" si="365"/>
        <v>0</v>
      </c>
      <c r="CZ113" s="144">
        <f t="shared" ca="1" si="366"/>
        <v>0</v>
      </c>
      <c r="DA113" s="88">
        <f t="shared" ca="1" si="367"/>
        <v>0</v>
      </c>
      <c r="DB113" s="144">
        <f t="shared" ca="1" si="368"/>
        <v>0</v>
      </c>
      <c r="DC113" s="144">
        <f t="shared" ca="1" si="369"/>
        <v>-2</v>
      </c>
      <c r="DD113" s="144">
        <f t="shared" ca="1" si="370"/>
        <v>-2</v>
      </c>
      <c r="DE113" s="144">
        <f t="shared" ca="1" si="371"/>
        <v>-2</v>
      </c>
      <c r="DF113" s="88">
        <f t="shared" ca="1" si="372"/>
        <v>-6</v>
      </c>
      <c r="DG113" s="159">
        <f t="shared" ca="1" si="260"/>
        <v>-2</v>
      </c>
      <c r="DH113" s="159">
        <f t="shared" ca="1" si="261"/>
        <v>-2</v>
      </c>
      <c r="DI113" s="159">
        <f t="shared" ca="1" si="262"/>
        <v>0</v>
      </c>
      <c r="DJ113" s="159">
        <f t="shared" ca="1" si="263"/>
        <v>0</v>
      </c>
      <c r="DK113" s="88">
        <f t="shared" ca="1" si="264"/>
        <v>-4</v>
      </c>
      <c r="DL113" s="144"/>
    </row>
    <row r="114" spans="1:116" ht="15" customHeight="1" x14ac:dyDescent="0.2">
      <c r="A114" s="22" t="str">
        <f t="shared" si="310"/>
        <v>725000556P</v>
      </c>
      <c r="B114" s="22" t="str">
        <f t="shared" si="309"/>
        <v>725000556C</v>
      </c>
      <c r="C114" s="164">
        <v>725000556</v>
      </c>
      <c r="D114" s="164" t="s">
        <v>459</v>
      </c>
      <c r="E114" s="65" t="s">
        <v>21</v>
      </c>
      <c r="F114" s="159" t="s">
        <v>164</v>
      </c>
      <c r="G114" s="65" t="s">
        <v>144</v>
      </c>
      <c r="H114" s="164" t="s">
        <v>24</v>
      </c>
      <c r="I114" s="200">
        <v>1782.88</v>
      </c>
      <c r="J114" s="65" t="s">
        <v>508</v>
      </c>
      <c r="K114" s="146"/>
      <c r="L114" s="144">
        <v>45</v>
      </c>
      <c r="M114" s="144">
        <v>70</v>
      </c>
      <c r="N114" s="144">
        <v>55</v>
      </c>
      <c r="O114" s="144">
        <v>115</v>
      </c>
      <c r="P114" s="86">
        <f t="shared" si="265"/>
        <v>285</v>
      </c>
      <c r="Q114" s="159">
        <v>65</v>
      </c>
      <c r="R114" s="159">
        <v>70</v>
      </c>
      <c r="S114" s="159">
        <v>45</v>
      </c>
      <c r="T114" s="159">
        <v>40</v>
      </c>
      <c r="U114" s="86">
        <f t="shared" si="301"/>
        <v>220</v>
      </c>
      <c r="V114" s="159">
        <v>40</v>
      </c>
      <c r="W114" s="159">
        <v>40</v>
      </c>
      <c r="X114" s="159">
        <v>40</v>
      </c>
      <c r="Y114" s="159">
        <v>40</v>
      </c>
      <c r="Z114" s="86">
        <f t="shared" si="302"/>
        <v>160</v>
      </c>
      <c r="AA114" s="159">
        <v>50</v>
      </c>
      <c r="AB114" s="159">
        <v>0</v>
      </c>
      <c r="AC114" s="159">
        <v>0</v>
      </c>
      <c r="AD114" s="159">
        <v>0</v>
      </c>
      <c r="AE114" s="86">
        <f t="shared" si="363"/>
        <v>50</v>
      </c>
      <c r="AF114" s="130"/>
      <c r="AG114" s="159">
        <f t="shared" ca="1" si="244"/>
        <v>45</v>
      </c>
      <c r="AH114" s="159">
        <f t="shared" ca="1" si="245"/>
        <v>70</v>
      </c>
      <c r="AI114" s="159">
        <f t="shared" ca="1" si="246"/>
        <v>55</v>
      </c>
      <c r="AJ114" s="159">
        <f t="shared" ca="1" si="247"/>
        <v>115</v>
      </c>
      <c r="AK114" s="86">
        <f t="shared" ca="1" si="266"/>
        <v>285</v>
      </c>
      <c r="AL114" s="159">
        <f t="shared" ca="1" si="248"/>
        <v>65</v>
      </c>
      <c r="AM114" s="159">
        <f t="shared" ca="1" si="249"/>
        <v>70</v>
      </c>
      <c r="AN114" s="159">
        <f t="shared" ca="1" si="250"/>
        <v>45</v>
      </c>
      <c r="AO114" s="159">
        <f t="shared" ca="1" si="251"/>
        <v>40</v>
      </c>
      <c r="AP114" s="127">
        <f t="shared" ca="1" si="267"/>
        <v>220</v>
      </c>
      <c r="AQ114" s="159">
        <f t="shared" ca="1" si="252"/>
        <v>30</v>
      </c>
      <c r="AR114" s="159">
        <f t="shared" ca="1" si="253"/>
        <v>40</v>
      </c>
      <c r="AS114" s="159">
        <f t="shared" ca="1" si="254"/>
        <v>30</v>
      </c>
      <c r="AT114" s="159">
        <f t="shared" ca="1" si="255"/>
        <v>40</v>
      </c>
      <c r="AU114" s="127">
        <f t="shared" ca="1" si="311"/>
        <v>140</v>
      </c>
      <c r="AV114" s="159">
        <f t="shared" ca="1" si="256"/>
        <v>48</v>
      </c>
      <c r="AW114" s="159">
        <f t="shared" ca="1" si="257"/>
        <v>50</v>
      </c>
      <c r="AX114" s="159">
        <f t="shared" ca="1" si="258"/>
        <v>0</v>
      </c>
      <c r="AY114" s="159">
        <f t="shared" ca="1" si="259"/>
        <v>0</v>
      </c>
      <c r="AZ114" s="127">
        <f t="shared" ca="1" si="312"/>
        <v>98</v>
      </c>
      <c r="BA114" s="72"/>
      <c r="BB114" s="159">
        <f t="shared" ca="1" si="313"/>
        <v>0</v>
      </c>
      <c r="BC114" s="159">
        <f t="shared" ca="1" si="268"/>
        <v>0</v>
      </c>
      <c r="BD114" s="159">
        <f t="shared" ca="1" si="269"/>
        <v>0</v>
      </c>
      <c r="BE114" s="159">
        <f t="shared" ca="1" si="270"/>
        <v>0</v>
      </c>
      <c r="BF114" s="86">
        <f t="shared" ca="1" si="271"/>
        <v>0</v>
      </c>
      <c r="BG114" s="159">
        <f t="shared" ca="1" si="272"/>
        <v>0</v>
      </c>
      <c r="BH114" s="159">
        <f t="shared" ca="1" si="273"/>
        <v>0</v>
      </c>
      <c r="BI114" s="159">
        <f t="shared" ca="1" si="274"/>
        <v>0</v>
      </c>
      <c r="BJ114" s="159">
        <f t="shared" ca="1" si="275"/>
        <v>0</v>
      </c>
      <c r="BK114" s="86">
        <f t="shared" ca="1" si="276"/>
        <v>0</v>
      </c>
      <c r="BL114" s="159">
        <f t="shared" ca="1" si="277"/>
        <v>-10</v>
      </c>
      <c r="BM114" s="159">
        <f t="shared" ca="1" si="278"/>
        <v>0</v>
      </c>
      <c r="BN114" s="159">
        <f t="shared" ca="1" si="279"/>
        <v>-10</v>
      </c>
      <c r="BO114" s="159">
        <f t="shared" ca="1" si="280"/>
        <v>0</v>
      </c>
      <c r="BP114" s="86">
        <f t="shared" ca="1" si="281"/>
        <v>-20</v>
      </c>
      <c r="BQ114" s="159">
        <f t="shared" ca="1" si="282"/>
        <v>-2</v>
      </c>
      <c r="BR114" s="159">
        <f t="shared" ca="1" si="283"/>
        <v>50</v>
      </c>
      <c r="BS114" s="159">
        <f t="shared" ca="1" si="284"/>
        <v>0</v>
      </c>
      <c r="BT114" s="159">
        <f t="shared" ca="1" si="285"/>
        <v>0</v>
      </c>
      <c r="BU114" s="86">
        <f t="shared" ca="1" si="286"/>
        <v>48</v>
      </c>
      <c r="BV114" s="71"/>
      <c r="BW114" s="144">
        <v>45</v>
      </c>
      <c r="BX114" s="144">
        <v>70</v>
      </c>
      <c r="BY114" s="144">
        <v>55</v>
      </c>
      <c r="BZ114" s="144">
        <v>115</v>
      </c>
      <c r="CA114" s="86">
        <f t="shared" si="304"/>
        <v>285</v>
      </c>
      <c r="CB114" s="159">
        <v>65</v>
      </c>
      <c r="CC114" s="159">
        <v>70</v>
      </c>
      <c r="CD114" s="159">
        <v>45</v>
      </c>
      <c r="CE114" s="159">
        <v>40</v>
      </c>
      <c r="CF114" s="86">
        <f t="shared" si="305"/>
        <v>220</v>
      </c>
      <c r="CG114" s="159"/>
      <c r="CH114" s="159"/>
      <c r="CI114" s="159"/>
      <c r="CJ114" s="159"/>
      <c r="CK114" s="86">
        <f t="shared" si="306"/>
        <v>0</v>
      </c>
      <c r="CL114" s="159"/>
      <c r="CM114" s="159"/>
      <c r="CN114" s="159">
        <v>0</v>
      </c>
      <c r="CO114" s="159">
        <v>0</v>
      </c>
      <c r="CP114" s="86">
        <f t="shared" si="307"/>
        <v>0</v>
      </c>
      <c r="CQ114" s="70"/>
      <c r="CR114" s="144">
        <f t="shared" ca="1" si="308"/>
        <v>0</v>
      </c>
      <c r="CS114" s="144">
        <f t="shared" ca="1" si="287"/>
        <v>0</v>
      </c>
      <c r="CT114" s="144">
        <f t="shared" ca="1" si="288"/>
        <v>0</v>
      </c>
      <c r="CU114" s="144">
        <f t="shared" ca="1" si="289"/>
        <v>0</v>
      </c>
      <c r="CV114" s="86">
        <f t="shared" ca="1" si="290"/>
        <v>0</v>
      </c>
      <c r="CW114" s="144">
        <f t="shared" ca="1" si="291"/>
        <v>0</v>
      </c>
      <c r="CX114" s="144">
        <f t="shared" ca="1" si="364"/>
        <v>0</v>
      </c>
      <c r="CY114" s="144">
        <f t="shared" ca="1" si="365"/>
        <v>0</v>
      </c>
      <c r="CZ114" s="144">
        <f t="shared" ca="1" si="366"/>
        <v>0</v>
      </c>
      <c r="DA114" s="88">
        <f t="shared" ca="1" si="367"/>
        <v>0</v>
      </c>
      <c r="DB114" s="144">
        <f t="shared" ca="1" si="368"/>
        <v>-30</v>
      </c>
      <c r="DC114" s="144">
        <f t="shared" ca="1" si="369"/>
        <v>-40</v>
      </c>
      <c r="DD114" s="144">
        <f t="shared" ca="1" si="370"/>
        <v>-30</v>
      </c>
      <c r="DE114" s="144">
        <f t="shared" ca="1" si="371"/>
        <v>-40</v>
      </c>
      <c r="DF114" s="88">
        <f t="shared" ca="1" si="372"/>
        <v>-140</v>
      </c>
      <c r="DG114" s="159">
        <f t="shared" ca="1" si="260"/>
        <v>-48</v>
      </c>
      <c r="DH114" s="159">
        <f t="shared" ca="1" si="261"/>
        <v>-50</v>
      </c>
      <c r="DI114" s="159">
        <f t="shared" ca="1" si="262"/>
        <v>0</v>
      </c>
      <c r="DJ114" s="159">
        <f t="shared" ca="1" si="263"/>
        <v>0</v>
      </c>
      <c r="DK114" s="88">
        <f t="shared" ca="1" si="264"/>
        <v>-98</v>
      </c>
      <c r="DL114" s="159"/>
    </row>
    <row r="115" spans="1:116" ht="15" customHeight="1" x14ac:dyDescent="0.2">
      <c r="A115" s="22" t="str">
        <f t="shared" si="310"/>
        <v>725271820P</v>
      </c>
      <c r="B115" s="22" t="str">
        <f t="shared" si="309"/>
        <v>725271820C</v>
      </c>
      <c r="C115" s="164">
        <v>725271820</v>
      </c>
      <c r="D115" s="164" t="s">
        <v>217</v>
      </c>
      <c r="E115" s="65" t="s">
        <v>21</v>
      </c>
      <c r="F115" s="159" t="s">
        <v>164</v>
      </c>
      <c r="G115" s="65" t="s">
        <v>146</v>
      </c>
      <c r="H115" s="164" t="s">
        <v>24</v>
      </c>
      <c r="I115" s="200">
        <v>8052.54</v>
      </c>
      <c r="J115" s="65" t="s">
        <v>508</v>
      </c>
      <c r="K115" s="145"/>
      <c r="L115" s="144">
        <v>0</v>
      </c>
      <c r="M115" s="144">
        <v>0</v>
      </c>
      <c r="N115" s="144">
        <v>0</v>
      </c>
      <c r="O115" s="144">
        <v>0</v>
      </c>
      <c r="P115" s="86">
        <f t="shared" si="265"/>
        <v>0</v>
      </c>
      <c r="Q115" s="159">
        <v>0</v>
      </c>
      <c r="R115" s="159">
        <v>5</v>
      </c>
      <c r="S115" s="159">
        <v>15</v>
      </c>
      <c r="T115" s="159">
        <v>10</v>
      </c>
      <c r="U115" s="86">
        <f t="shared" si="301"/>
        <v>30</v>
      </c>
      <c r="V115" s="159">
        <v>0</v>
      </c>
      <c r="W115" s="159">
        <v>0</v>
      </c>
      <c r="X115" s="159">
        <v>0</v>
      </c>
      <c r="Y115" s="159">
        <v>0</v>
      </c>
      <c r="Z115" s="86">
        <f t="shared" si="302"/>
        <v>0</v>
      </c>
      <c r="AA115" s="159">
        <v>0</v>
      </c>
      <c r="AB115" s="159">
        <v>0</v>
      </c>
      <c r="AC115" s="159">
        <v>0</v>
      </c>
      <c r="AD115" s="159">
        <v>0</v>
      </c>
      <c r="AE115" s="86">
        <f t="shared" si="363"/>
        <v>0</v>
      </c>
      <c r="AF115" s="130"/>
      <c r="AG115" s="159">
        <f t="shared" ca="1" si="244"/>
        <v>0</v>
      </c>
      <c r="AH115" s="159">
        <f t="shared" ca="1" si="245"/>
        <v>0</v>
      </c>
      <c r="AI115" s="159">
        <f t="shared" ca="1" si="246"/>
        <v>0</v>
      </c>
      <c r="AJ115" s="159">
        <f t="shared" ca="1" si="247"/>
        <v>0</v>
      </c>
      <c r="AK115" s="86">
        <f t="shared" ca="1" si="266"/>
        <v>0</v>
      </c>
      <c r="AL115" s="159">
        <f t="shared" ca="1" si="248"/>
        <v>0</v>
      </c>
      <c r="AM115" s="159">
        <f t="shared" ca="1" si="249"/>
        <v>5</v>
      </c>
      <c r="AN115" s="159">
        <f t="shared" ca="1" si="250"/>
        <v>15</v>
      </c>
      <c r="AO115" s="159">
        <f t="shared" ca="1" si="251"/>
        <v>10</v>
      </c>
      <c r="AP115" s="127">
        <f t="shared" ca="1" si="267"/>
        <v>30</v>
      </c>
      <c r="AQ115" s="159">
        <f t="shared" ca="1" si="252"/>
        <v>0</v>
      </c>
      <c r="AR115" s="159">
        <f t="shared" ca="1" si="253"/>
        <v>0</v>
      </c>
      <c r="AS115" s="159">
        <f t="shared" ca="1" si="254"/>
        <v>0</v>
      </c>
      <c r="AT115" s="159">
        <f t="shared" ca="1" si="255"/>
        <v>0</v>
      </c>
      <c r="AU115" s="127">
        <f t="shared" ca="1" si="311"/>
        <v>0</v>
      </c>
      <c r="AV115" s="159">
        <f t="shared" ca="1" si="256"/>
        <v>0</v>
      </c>
      <c r="AW115" s="159">
        <f t="shared" ca="1" si="257"/>
        <v>0</v>
      </c>
      <c r="AX115" s="159">
        <f t="shared" ca="1" si="258"/>
        <v>0</v>
      </c>
      <c r="AY115" s="159">
        <f t="shared" ca="1" si="259"/>
        <v>0</v>
      </c>
      <c r="AZ115" s="127">
        <f t="shared" ca="1" si="312"/>
        <v>0</v>
      </c>
      <c r="BA115" s="72"/>
      <c r="BB115" s="159">
        <f t="shared" ca="1" si="313"/>
        <v>0</v>
      </c>
      <c r="BC115" s="159">
        <f t="shared" ca="1" si="268"/>
        <v>0</v>
      </c>
      <c r="BD115" s="159">
        <f t="shared" ca="1" si="269"/>
        <v>0</v>
      </c>
      <c r="BE115" s="159">
        <f t="shared" ca="1" si="270"/>
        <v>0</v>
      </c>
      <c r="BF115" s="86">
        <f t="shared" ca="1" si="271"/>
        <v>0</v>
      </c>
      <c r="BG115" s="159">
        <f t="shared" ca="1" si="272"/>
        <v>0</v>
      </c>
      <c r="BH115" s="159">
        <f t="shared" ca="1" si="273"/>
        <v>0</v>
      </c>
      <c r="BI115" s="159">
        <f t="shared" ca="1" si="274"/>
        <v>0</v>
      </c>
      <c r="BJ115" s="159">
        <f t="shared" ca="1" si="275"/>
        <v>0</v>
      </c>
      <c r="BK115" s="86">
        <f t="shared" ca="1" si="276"/>
        <v>0</v>
      </c>
      <c r="BL115" s="159">
        <f t="shared" ca="1" si="277"/>
        <v>0</v>
      </c>
      <c r="BM115" s="159">
        <f t="shared" ca="1" si="278"/>
        <v>0</v>
      </c>
      <c r="BN115" s="159">
        <f t="shared" ca="1" si="279"/>
        <v>0</v>
      </c>
      <c r="BO115" s="159">
        <f t="shared" ca="1" si="280"/>
        <v>0</v>
      </c>
      <c r="BP115" s="86">
        <f t="shared" ca="1" si="281"/>
        <v>0</v>
      </c>
      <c r="BQ115" s="159">
        <f t="shared" ca="1" si="282"/>
        <v>0</v>
      </c>
      <c r="BR115" s="159">
        <f t="shared" ca="1" si="283"/>
        <v>0</v>
      </c>
      <c r="BS115" s="159">
        <f t="shared" ca="1" si="284"/>
        <v>0</v>
      </c>
      <c r="BT115" s="159">
        <f t="shared" ca="1" si="285"/>
        <v>0</v>
      </c>
      <c r="BU115" s="86">
        <f t="shared" ca="1" si="286"/>
        <v>0</v>
      </c>
      <c r="BV115" s="71"/>
      <c r="BW115" s="144">
        <v>0</v>
      </c>
      <c r="BX115" s="144">
        <v>0</v>
      </c>
      <c r="BY115" s="144">
        <v>0</v>
      </c>
      <c r="BZ115" s="144">
        <v>0</v>
      </c>
      <c r="CA115" s="86">
        <f t="shared" si="304"/>
        <v>0</v>
      </c>
      <c r="CB115" s="159">
        <v>0</v>
      </c>
      <c r="CC115" s="159">
        <v>5</v>
      </c>
      <c r="CD115" s="159">
        <v>15</v>
      </c>
      <c r="CE115" s="159">
        <v>10</v>
      </c>
      <c r="CF115" s="86">
        <f t="shared" si="305"/>
        <v>30</v>
      </c>
      <c r="CG115" s="159"/>
      <c r="CH115" s="159"/>
      <c r="CI115" s="159"/>
      <c r="CJ115" s="159"/>
      <c r="CK115" s="86">
        <f t="shared" si="306"/>
        <v>0</v>
      </c>
      <c r="CL115" s="159"/>
      <c r="CM115" s="159"/>
      <c r="CN115" s="159">
        <v>0</v>
      </c>
      <c r="CO115" s="159">
        <v>0</v>
      </c>
      <c r="CP115" s="86">
        <f t="shared" si="307"/>
        <v>0</v>
      </c>
      <c r="CQ115" s="70"/>
      <c r="CR115" s="144">
        <f t="shared" ca="1" si="308"/>
        <v>0</v>
      </c>
      <c r="CS115" s="144">
        <f t="shared" ca="1" si="287"/>
        <v>0</v>
      </c>
      <c r="CT115" s="144">
        <f t="shared" ca="1" si="288"/>
        <v>0</v>
      </c>
      <c r="CU115" s="144">
        <f t="shared" ca="1" si="289"/>
        <v>0</v>
      </c>
      <c r="CV115" s="86">
        <f t="shared" ca="1" si="290"/>
        <v>0</v>
      </c>
      <c r="CW115" s="144">
        <f t="shared" ca="1" si="291"/>
        <v>0</v>
      </c>
      <c r="CX115" s="144">
        <f t="shared" ca="1" si="364"/>
        <v>0</v>
      </c>
      <c r="CY115" s="144">
        <f t="shared" ca="1" si="365"/>
        <v>0</v>
      </c>
      <c r="CZ115" s="144">
        <f t="shared" ca="1" si="366"/>
        <v>0</v>
      </c>
      <c r="DA115" s="88">
        <f t="shared" ca="1" si="367"/>
        <v>0</v>
      </c>
      <c r="DB115" s="144">
        <f t="shared" ca="1" si="368"/>
        <v>0</v>
      </c>
      <c r="DC115" s="144">
        <f t="shared" ca="1" si="369"/>
        <v>0</v>
      </c>
      <c r="DD115" s="144">
        <f t="shared" ca="1" si="370"/>
        <v>0</v>
      </c>
      <c r="DE115" s="144">
        <f t="shared" ca="1" si="371"/>
        <v>0</v>
      </c>
      <c r="DF115" s="88">
        <f t="shared" ca="1" si="372"/>
        <v>0</v>
      </c>
      <c r="DG115" s="159">
        <f t="shared" ca="1" si="260"/>
        <v>0</v>
      </c>
      <c r="DH115" s="159">
        <f t="shared" ca="1" si="261"/>
        <v>0</v>
      </c>
      <c r="DI115" s="159">
        <f t="shared" ca="1" si="262"/>
        <v>0</v>
      </c>
      <c r="DJ115" s="159">
        <f t="shared" ca="1" si="263"/>
        <v>0</v>
      </c>
      <c r="DK115" s="88">
        <f t="shared" ca="1" si="264"/>
        <v>0</v>
      </c>
      <c r="DL115" s="159"/>
    </row>
    <row r="116" spans="1:116" ht="15" customHeight="1" x14ac:dyDescent="0.2">
      <c r="A116" s="22" t="str">
        <f t="shared" si="310"/>
        <v>725271822P</v>
      </c>
      <c r="B116" s="22" t="str">
        <f t="shared" si="309"/>
        <v>725271822C</v>
      </c>
      <c r="C116" s="164">
        <v>725271822</v>
      </c>
      <c r="D116" s="164" t="s">
        <v>216</v>
      </c>
      <c r="E116" s="65" t="s">
        <v>21</v>
      </c>
      <c r="F116" s="159" t="s">
        <v>164</v>
      </c>
      <c r="G116" s="65" t="s">
        <v>146</v>
      </c>
      <c r="H116" s="164" t="s">
        <v>24</v>
      </c>
      <c r="I116" s="200">
        <v>9291.4</v>
      </c>
      <c r="J116" s="65" t="s">
        <v>508</v>
      </c>
      <c r="K116" s="145"/>
      <c r="L116" s="144">
        <v>0</v>
      </c>
      <c r="M116" s="144">
        <v>0</v>
      </c>
      <c r="N116" s="144">
        <v>0</v>
      </c>
      <c r="O116" s="144">
        <v>1</v>
      </c>
      <c r="P116" s="86">
        <f t="shared" si="265"/>
        <v>1</v>
      </c>
      <c r="Q116" s="159">
        <v>5</v>
      </c>
      <c r="R116" s="159">
        <v>5</v>
      </c>
      <c r="S116" s="159">
        <v>5</v>
      </c>
      <c r="T116" s="159">
        <v>2</v>
      </c>
      <c r="U116" s="86">
        <f t="shared" si="301"/>
        <v>17</v>
      </c>
      <c r="V116" s="159">
        <v>0</v>
      </c>
      <c r="W116" s="159">
        <v>0</v>
      </c>
      <c r="X116" s="159">
        <v>0</v>
      </c>
      <c r="Y116" s="159">
        <v>0</v>
      </c>
      <c r="Z116" s="86">
        <f t="shared" si="302"/>
        <v>0</v>
      </c>
      <c r="AA116" s="159">
        <v>0</v>
      </c>
      <c r="AB116" s="159">
        <v>0</v>
      </c>
      <c r="AC116" s="159">
        <v>0</v>
      </c>
      <c r="AD116" s="159">
        <v>0</v>
      </c>
      <c r="AE116" s="86">
        <f t="shared" si="363"/>
        <v>0</v>
      </c>
      <c r="AF116" s="130"/>
      <c r="AG116" s="159">
        <f t="shared" ca="1" si="244"/>
        <v>0</v>
      </c>
      <c r="AH116" s="159">
        <f t="shared" ca="1" si="245"/>
        <v>0</v>
      </c>
      <c r="AI116" s="159">
        <f t="shared" ca="1" si="246"/>
        <v>0</v>
      </c>
      <c r="AJ116" s="159">
        <f t="shared" ca="1" si="247"/>
        <v>1</v>
      </c>
      <c r="AK116" s="86">
        <f t="shared" ca="1" si="266"/>
        <v>1</v>
      </c>
      <c r="AL116" s="159">
        <f t="shared" ca="1" si="248"/>
        <v>5</v>
      </c>
      <c r="AM116" s="159">
        <f t="shared" ca="1" si="249"/>
        <v>5</v>
      </c>
      <c r="AN116" s="159">
        <f t="shared" ca="1" si="250"/>
        <v>5</v>
      </c>
      <c r="AO116" s="159">
        <f t="shared" ca="1" si="251"/>
        <v>2</v>
      </c>
      <c r="AP116" s="127">
        <f t="shared" ca="1" si="267"/>
        <v>17</v>
      </c>
      <c r="AQ116" s="159">
        <f t="shared" ca="1" si="252"/>
        <v>0</v>
      </c>
      <c r="AR116" s="159">
        <f t="shared" ca="1" si="253"/>
        <v>0</v>
      </c>
      <c r="AS116" s="159">
        <f t="shared" ca="1" si="254"/>
        <v>0</v>
      </c>
      <c r="AT116" s="159">
        <f t="shared" ca="1" si="255"/>
        <v>0</v>
      </c>
      <c r="AU116" s="127">
        <f t="shared" ca="1" si="311"/>
        <v>0</v>
      </c>
      <c r="AV116" s="159">
        <f t="shared" ca="1" si="256"/>
        <v>0</v>
      </c>
      <c r="AW116" s="159">
        <f t="shared" ca="1" si="257"/>
        <v>0</v>
      </c>
      <c r="AX116" s="159">
        <f t="shared" ca="1" si="258"/>
        <v>0</v>
      </c>
      <c r="AY116" s="159">
        <f t="shared" ca="1" si="259"/>
        <v>0</v>
      </c>
      <c r="AZ116" s="127">
        <f t="shared" ca="1" si="312"/>
        <v>0</v>
      </c>
      <c r="BA116" s="72"/>
      <c r="BB116" s="159">
        <f t="shared" ca="1" si="313"/>
        <v>0</v>
      </c>
      <c r="BC116" s="159">
        <f t="shared" ca="1" si="268"/>
        <v>0</v>
      </c>
      <c r="BD116" s="159">
        <f t="shared" ca="1" si="269"/>
        <v>0</v>
      </c>
      <c r="BE116" s="159">
        <f t="shared" ca="1" si="270"/>
        <v>0</v>
      </c>
      <c r="BF116" s="86">
        <f t="shared" ca="1" si="271"/>
        <v>0</v>
      </c>
      <c r="BG116" s="159">
        <f t="shared" ca="1" si="272"/>
        <v>0</v>
      </c>
      <c r="BH116" s="159">
        <f t="shared" ca="1" si="273"/>
        <v>0</v>
      </c>
      <c r="BI116" s="159">
        <f t="shared" ca="1" si="274"/>
        <v>0</v>
      </c>
      <c r="BJ116" s="159">
        <f t="shared" ca="1" si="275"/>
        <v>0</v>
      </c>
      <c r="BK116" s="86">
        <f t="shared" ca="1" si="276"/>
        <v>0</v>
      </c>
      <c r="BL116" s="159">
        <f t="shared" ca="1" si="277"/>
        <v>0</v>
      </c>
      <c r="BM116" s="159">
        <f t="shared" ca="1" si="278"/>
        <v>0</v>
      </c>
      <c r="BN116" s="159">
        <f t="shared" ca="1" si="279"/>
        <v>0</v>
      </c>
      <c r="BO116" s="159">
        <f t="shared" ca="1" si="280"/>
        <v>0</v>
      </c>
      <c r="BP116" s="86">
        <f t="shared" ca="1" si="281"/>
        <v>0</v>
      </c>
      <c r="BQ116" s="159">
        <f t="shared" ca="1" si="282"/>
        <v>0</v>
      </c>
      <c r="BR116" s="159">
        <f t="shared" ca="1" si="283"/>
        <v>0</v>
      </c>
      <c r="BS116" s="159">
        <f t="shared" ca="1" si="284"/>
        <v>0</v>
      </c>
      <c r="BT116" s="159">
        <f t="shared" ca="1" si="285"/>
        <v>0</v>
      </c>
      <c r="BU116" s="86">
        <f t="shared" ca="1" si="286"/>
        <v>0</v>
      </c>
      <c r="BV116" s="71"/>
      <c r="BW116" s="144">
        <v>0</v>
      </c>
      <c r="BX116" s="144">
        <v>0</v>
      </c>
      <c r="BY116" s="144">
        <v>0</v>
      </c>
      <c r="BZ116" s="144">
        <v>1</v>
      </c>
      <c r="CA116" s="86">
        <f t="shared" si="304"/>
        <v>1</v>
      </c>
      <c r="CB116" s="159">
        <v>5</v>
      </c>
      <c r="CC116" s="159">
        <v>5</v>
      </c>
      <c r="CD116" s="159">
        <v>5</v>
      </c>
      <c r="CE116" s="159">
        <v>2</v>
      </c>
      <c r="CF116" s="86">
        <f t="shared" si="305"/>
        <v>17</v>
      </c>
      <c r="CG116" s="159"/>
      <c r="CH116" s="159"/>
      <c r="CI116" s="159"/>
      <c r="CJ116" s="159"/>
      <c r="CK116" s="86">
        <f t="shared" si="306"/>
        <v>0</v>
      </c>
      <c r="CL116" s="159"/>
      <c r="CM116" s="159"/>
      <c r="CN116" s="159">
        <v>0</v>
      </c>
      <c r="CO116" s="159">
        <v>0</v>
      </c>
      <c r="CP116" s="86">
        <f t="shared" si="307"/>
        <v>0</v>
      </c>
      <c r="CQ116" s="70"/>
      <c r="CR116" s="144">
        <f t="shared" ca="1" si="308"/>
        <v>0</v>
      </c>
      <c r="CS116" s="144">
        <f t="shared" ca="1" si="287"/>
        <v>0</v>
      </c>
      <c r="CT116" s="144">
        <f t="shared" ca="1" si="288"/>
        <v>0</v>
      </c>
      <c r="CU116" s="144">
        <f t="shared" ca="1" si="289"/>
        <v>0</v>
      </c>
      <c r="CV116" s="86">
        <f t="shared" ca="1" si="290"/>
        <v>0</v>
      </c>
      <c r="CW116" s="144">
        <f t="shared" ca="1" si="291"/>
        <v>0</v>
      </c>
      <c r="CX116" s="144">
        <f t="shared" ca="1" si="364"/>
        <v>0</v>
      </c>
      <c r="CY116" s="144">
        <f t="shared" ca="1" si="365"/>
        <v>0</v>
      </c>
      <c r="CZ116" s="144">
        <f t="shared" ca="1" si="366"/>
        <v>0</v>
      </c>
      <c r="DA116" s="88">
        <f t="shared" ca="1" si="367"/>
        <v>0</v>
      </c>
      <c r="DB116" s="144">
        <f t="shared" ca="1" si="368"/>
        <v>0</v>
      </c>
      <c r="DC116" s="144">
        <f t="shared" ca="1" si="369"/>
        <v>0</v>
      </c>
      <c r="DD116" s="144">
        <f t="shared" ca="1" si="370"/>
        <v>0</v>
      </c>
      <c r="DE116" s="144">
        <f t="shared" ca="1" si="371"/>
        <v>0</v>
      </c>
      <c r="DF116" s="88">
        <f t="shared" ca="1" si="372"/>
        <v>0</v>
      </c>
      <c r="DG116" s="159">
        <f t="shared" ca="1" si="260"/>
        <v>0</v>
      </c>
      <c r="DH116" s="159">
        <f t="shared" ca="1" si="261"/>
        <v>0</v>
      </c>
      <c r="DI116" s="159">
        <f t="shared" ca="1" si="262"/>
        <v>0</v>
      </c>
      <c r="DJ116" s="159">
        <f t="shared" ca="1" si="263"/>
        <v>0</v>
      </c>
      <c r="DK116" s="88">
        <f t="shared" ca="1" si="264"/>
        <v>0</v>
      </c>
      <c r="DL116" s="159"/>
    </row>
    <row r="117" spans="1:116" ht="15" hidden="1" customHeight="1" x14ac:dyDescent="0.2">
      <c r="A117" s="22" t="str">
        <f t="shared" si="310"/>
        <v>186003875/3875IVDP</v>
      </c>
      <c r="B117" s="22" t="str">
        <f t="shared" si="309"/>
        <v>186003875/3875IVDC</v>
      </c>
      <c r="C117" s="22" t="s">
        <v>119</v>
      </c>
      <c r="D117" s="22" t="s">
        <v>476</v>
      </c>
      <c r="E117" s="65" t="s">
        <v>170</v>
      </c>
      <c r="F117" s="159" t="s">
        <v>167</v>
      </c>
      <c r="G117" s="65" t="s">
        <v>172</v>
      </c>
      <c r="H117" s="164" t="s">
        <v>183</v>
      </c>
      <c r="I117" s="200">
        <v>36894.75</v>
      </c>
      <c r="J117" s="68" t="s">
        <v>306</v>
      </c>
      <c r="K117" s="145"/>
      <c r="L117" s="144">
        <v>25</v>
      </c>
      <c r="M117" s="144">
        <v>40</v>
      </c>
      <c r="N117" s="150">
        <v>18</v>
      </c>
      <c r="O117" s="159">
        <v>35</v>
      </c>
      <c r="P117" s="86">
        <f t="shared" si="265"/>
        <v>118</v>
      </c>
      <c r="Q117" s="159">
        <v>20</v>
      </c>
      <c r="R117" s="144">
        <v>30</v>
      </c>
      <c r="S117" s="159">
        <v>15</v>
      </c>
      <c r="T117" s="159">
        <v>23</v>
      </c>
      <c r="U117" s="86">
        <f t="shared" si="301"/>
        <v>88</v>
      </c>
      <c r="V117" s="159">
        <v>15</v>
      </c>
      <c r="W117" s="159">
        <v>18</v>
      </c>
      <c r="X117" s="159">
        <v>15</v>
      </c>
      <c r="Y117" s="159">
        <v>20</v>
      </c>
      <c r="Z117" s="86">
        <f t="shared" si="302"/>
        <v>68</v>
      </c>
      <c r="AA117" s="159">
        <v>10</v>
      </c>
      <c r="AB117" s="159">
        <v>0</v>
      </c>
      <c r="AC117" s="159">
        <v>0</v>
      </c>
      <c r="AD117" s="159">
        <v>0</v>
      </c>
      <c r="AE117" s="86">
        <f t="shared" si="363"/>
        <v>10</v>
      </c>
      <c r="AF117" s="130"/>
      <c r="AG117" s="159">
        <f t="shared" ca="1" si="244"/>
        <v>25</v>
      </c>
      <c r="AH117" s="159">
        <f t="shared" ca="1" si="245"/>
        <v>40</v>
      </c>
      <c r="AI117" s="159">
        <f t="shared" ca="1" si="246"/>
        <v>18</v>
      </c>
      <c r="AJ117" s="159">
        <f t="shared" ca="1" si="247"/>
        <v>35</v>
      </c>
      <c r="AK117" s="86">
        <f t="shared" ca="1" si="266"/>
        <v>118</v>
      </c>
      <c r="AL117" s="159">
        <f t="shared" ca="1" si="248"/>
        <v>20</v>
      </c>
      <c r="AM117" s="159">
        <f t="shared" ca="1" si="249"/>
        <v>30</v>
      </c>
      <c r="AN117" s="159">
        <f t="shared" ca="1" si="250"/>
        <v>15</v>
      </c>
      <c r="AO117" s="159">
        <f t="shared" ca="1" si="251"/>
        <v>23</v>
      </c>
      <c r="AP117" s="127">
        <f t="shared" ca="1" si="267"/>
        <v>88</v>
      </c>
      <c r="AQ117" s="159">
        <f t="shared" ca="1" si="252"/>
        <v>15</v>
      </c>
      <c r="AR117" s="159">
        <f t="shared" ca="1" si="253"/>
        <v>18</v>
      </c>
      <c r="AS117" s="159">
        <f t="shared" ca="1" si="254"/>
        <v>15</v>
      </c>
      <c r="AT117" s="159">
        <f t="shared" ca="1" si="255"/>
        <v>20</v>
      </c>
      <c r="AU117" s="127">
        <f t="shared" ca="1" si="311"/>
        <v>68</v>
      </c>
      <c r="AV117" s="159">
        <f t="shared" ca="1" si="256"/>
        <v>10</v>
      </c>
      <c r="AW117" s="159">
        <f t="shared" ca="1" si="257"/>
        <v>0</v>
      </c>
      <c r="AX117" s="159">
        <f t="shared" ca="1" si="258"/>
        <v>0</v>
      </c>
      <c r="AY117" s="159">
        <f t="shared" ca="1" si="259"/>
        <v>0</v>
      </c>
      <c r="AZ117" s="127">
        <f t="shared" ca="1" si="312"/>
        <v>10</v>
      </c>
      <c r="BA117" s="72"/>
      <c r="BB117" s="159">
        <f t="shared" ca="1" si="313"/>
        <v>0</v>
      </c>
      <c r="BC117" s="159">
        <f t="shared" ca="1" si="268"/>
        <v>0</v>
      </c>
      <c r="BD117" s="159">
        <f t="shared" ca="1" si="269"/>
        <v>0</v>
      </c>
      <c r="BE117" s="159">
        <f t="shared" ca="1" si="270"/>
        <v>0</v>
      </c>
      <c r="BF117" s="86">
        <f t="shared" ca="1" si="271"/>
        <v>0</v>
      </c>
      <c r="BG117" s="159">
        <f t="shared" ca="1" si="272"/>
        <v>0</v>
      </c>
      <c r="BH117" s="159">
        <f t="shared" ca="1" si="273"/>
        <v>0</v>
      </c>
      <c r="BI117" s="159">
        <f t="shared" ca="1" si="274"/>
        <v>0</v>
      </c>
      <c r="BJ117" s="159">
        <f t="shared" ca="1" si="275"/>
        <v>0</v>
      </c>
      <c r="BK117" s="86">
        <f t="shared" ca="1" si="276"/>
        <v>0</v>
      </c>
      <c r="BL117" s="159">
        <f t="shared" ca="1" si="277"/>
        <v>0</v>
      </c>
      <c r="BM117" s="159">
        <f t="shared" ca="1" si="278"/>
        <v>0</v>
      </c>
      <c r="BN117" s="159">
        <f t="shared" ca="1" si="279"/>
        <v>0</v>
      </c>
      <c r="BO117" s="159">
        <f t="shared" ca="1" si="280"/>
        <v>0</v>
      </c>
      <c r="BP117" s="86">
        <f t="shared" ca="1" si="281"/>
        <v>0</v>
      </c>
      <c r="BQ117" s="159">
        <f t="shared" ca="1" si="282"/>
        <v>0</v>
      </c>
      <c r="BR117" s="159">
        <f t="shared" ca="1" si="283"/>
        <v>0</v>
      </c>
      <c r="BS117" s="159">
        <f t="shared" ca="1" si="284"/>
        <v>0</v>
      </c>
      <c r="BT117" s="159">
        <f t="shared" ca="1" si="285"/>
        <v>0</v>
      </c>
      <c r="BU117" s="86">
        <f t="shared" ca="1" si="286"/>
        <v>0</v>
      </c>
      <c r="BV117" s="71"/>
      <c r="BW117" s="144">
        <v>25</v>
      </c>
      <c r="BX117" s="144">
        <v>40</v>
      </c>
      <c r="BY117" s="150">
        <v>18</v>
      </c>
      <c r="BZ117" s="159">
        <v>35</v>
      </c>
      <c r="CA117" s="86">
        <f t="shared" si="304"/>
        <v>118</v>
      </c>
      <c r="CB117" s="159">
        <v>20</v>
      </c>
      <c r="CC117" s="144">
        <v>30</v>
      </c>
      <c r="CD117" s="159">
        <v>15</v>
      </c>
      <c r="CE117" s="159">
        <v>23</v>
      </c>
      <c r="CF117" s="86">
        <f t="shared" si="305"/>
        <v>88</v>
      </c>
      <c r="CG117" s="159"/>
      <c r="CH117" s="159"/>
      <c r="CI117" s="159"/>
      <c r="CJ117" s="159"/>
      <c r="CK117" s="86">
        <f t="shared" si="306"/>
        <v>0</v>
      </c>
      <c r="CL117" s="159"/>
      <c r="CM117" s="159"/>
      <c r="CN117" s="159">
        <v>0</v>
      </c>
      <c r="CO117" s="159">
        <v>0</v>
      </c>
      <c r="CP117" s="86">
        <f t="shared" si="307"/>
        <v>0</v>
      </c>
      <c r="CQ117" s="70"/>
      <c r="CR117" s="144">
        <f t="shared" ca="1" si="308"/>
        <v>0</v>
      </c>
      <c r="CS117" s="144">
        <f t="shared" ca="1" si="287"/>
        <v>0</v>
      </c>
      <c r="CT117" s="144">
        <f t="shared" ca="1" si="288"/>
        <v>0</v>
      </c>
      <c r="CU117" s="144">
        <f t="shared" ca="1" si="289"/>
        <v>0</v>
      </c>
      <c r="CV117" s="86">
        <f t="shared" ca="1" si="290"/>
        <v>0</v>
      </c>
      <c r="CW117" s="144">
        <f t="shared" ca="1" si="291"/>
        <v>0</v>
      </c>
      <c r="CX117" s="144">
        <f t="shared" ca="1" si="364"/>
        <v>0</v>
      </c>
      <c r="CY117" s="144">
        <f t="shared" ca="1" si="365"/>
        <v>0</v>
      </c>
      <c r="CZ117" s="144">
        <f t="shared" ca="1" si="366"/>
        <v>0</v>
      </c>
      <c r="DA117" s="88">
        <f t="shared" ca="1" si="367"/>
        <v>0</v>
      </c>
      <c r="DB117" s="144">
        <f t="shared" ca="1" si="368"/>
        <v>-15</v>
      </c>
      <c r="DC117" s="144">
        <f t="shared" ca="1" si="369"/>
        <v>-18</v>
      </c>
      <c r="DD117" s="144">
        <f t="shared" ca="1" si="370"/>
        <v>-15</v>
      </c>
      <c r="DE117" s="144">
        <f t="shared" ca="1" si="371"/>
        <v>-20</v>
      </c>
      <c r="DF117" s="88">
        <f t="shared" ca="1" si="372"/>
        <v>-68</v>
      </c>
      <c r="DG117" s="159">
        <f t="shared" ca="1" si="260"/>
        <v>-10</v>
      </c>
      <c r="DH117" s="159">
        <f t="shared" ca="1" si="261"/>
        <v>0</v>
      </c>
      <c r="DI117" s="159">
        <f t="shared" ca="1" si="262"/>
        <v>0</v>
      </c>
      <c r="DJ117" s="159">
        <f t="shared" ca="1" si="263"/>
        <v>0</v>
      </c>
      <c r="DK117" s="88">
        <f t="shared" ca="1" si="264"/>
        <v>-10</v>
      </c>
      <c r="DL117" s="144"/>
    </row>
    <row r="118" spans="1:116" ht="15" hidden="1" customHeight="1" x14ac:dyDescent="0.2">
      <c r="A118" s="22" t="str">
        <f t="shared" si="310"/>
        <v>186004490/4490IVDP</v>
      </c>
      <c r="B118" s="22" t="str">
        <f t="shared" si="309"/>
        <v>186004490/4490IVDC</v>
      </c>
      <c r="C118" s="22" t="s">
        <v>120</v>
      </c>
      <c r="D118" s="22" t="s">
        <v>475</v>
      </c>
      <c r="E118" s="65" t="s">
        <v>170</v>
      </c>
      <c r="F118" s="159" t="s">
        <v>167</v>
      </c>
      <c r="G118" s="65" t="s">
        <v>172</v>
      </c>
      <c r="H118" s="164" t="s">
        <v>181</v>
      </c>
      <c r="I118" s="200">
        <v>61382.65</v>
      </c>
      <c r="J118" s="68" t="s">
        <v>306</v>
      </c>
      <c r="K118" s="145"/>
      <c r="L118" s="144">
        <v>46</v>
      </c>
      <c r="M118" s="144">
        <v>30</v>
      </c>
      <c r="N118" s="144">
        <v>26</v>
      </c>
      <c r="O118" s="159">
        <v>12</v>
      </c>
      <c r="P118" s="86">
        <f t="shared" si="265"/>
        <v>114</v>
      </c>
      <c r="Q118" s="159">
        <v>15</v>
      </c>
      <c r="R118" s="144">
        <v>20</v>
      </c>
      <c r="S118" s="159">
        <v>25</v>
      </c>
      <c r="T118" s="159">
        <v>25</v>
      </c>
      <c r="U118" s="86">
        <f t="shared" si="301"/>
        <v>85</v>
      </c>
      <c r="V118" s="159">
        <v>15</v>
      </c>
      <c r="W118" s="159">
        <v>7</v>
      </c>
      <c r="X118" s="159">
        <v>5</v>
      </c>
      <c r="Y118" s="159">
        <v>3</v>
      </c>
      <c r="Z118" s="86">
        <f t="shared" si="302"/>
        <v>30</v>
      </c>
      <c r="AA118" s="159">
        <v>5</v>
      </c>
      <c r="AB118" s="159">
        <v>0</v>
      </c>
      <c r="AC118" s="159">
        <v>0</v>
      </c>
      <c r="AD118" s="159">
        <v>0</v>
      </c>
      <c r="AE118" s="86">
        <f t="shared" si="363"/>
        <v>5</v>
      </c>
      <c r="AF118" s="130"/>
      <c r="AG118" s="159">
        <f t="shared" ca="1" si="244"/>
        <v>46</v>
      </c>
      <c r="AH118" s="159">
        <f t="shared" ca="1" si="245"/>
        <v>30</v>
      </c>
      <c r="AI118" s="159">
        <f t="shared" ca="1" si="246"/>
        <v>26</v>
      </c>
      <c r="AJ118" s="159">
        <f t="shared" ca="1" si="247"/>
        <v>12</v>
      </c>
      <c r="AK118" s="86">
        <f t="shared" ca="1" si="266"/>
        <v>114</v>
      </c>
      <c r="AL118" s="159">
        <f t="shared" ca="1" si="248"/>
        <v>15</v>
      </c>
      <c r="AM118" s="159">
        <f t="shared" ca="1" si="249"/>
        <v>20</v>
      </c>
      <c r="AN118" s="159">
        <f t="shared" ca="1" si="250"/>
        <v>25</v>
      </c>
      <c r="AO118" s="159">
        <f t="shared" ca="1" si="251"/>
        <v>25</v>
      </c>
      <c r="AP118" s="127">
        <f t="shared" ca="1" si="267"/>
        <v>85</v>
      </c>
      <c r="AQ118" s="159">
        <f t="shared" ca="1" si="252"/>
        <v>15</v>
      </c>
      <c r="AR118" s="159">
        <f t="shared" ca="1" si="253"/>
        <v>7</v>
      </c>
      <c r="AS118" s="159">
        <f t="shared" ca="1" si="254"/>
        <v>5</v>
      </c>
      <c r="AT118" s="159">
        <f t="shared" ca="1" si="255"/>
        <v>3</v>
      </c>
      <c r="AU118" s="127">
        <f t="shared" ca="1" si="311"/>
        <v>30</v>
      </c>
      <c r="AV118" s="159">
        <f t="shared" ca="1" si="256"/>
        <v>5</v>
      </c>
      <c r="AW118" s="159">
        <f t="shared" ca="1" si="257"/>
        <v>0</v>
      </c>
      <c r="AX118" s="159">
        <f t="shared" ca="1" si="258"/>
        <v>0</v>
      </c>
      <c r="AY118" s="159">
        <f t="shared" ca="1" si="259"/>
        <v>0</v>
      </c>
      <c r="AZ118" s="127">
        <f t="shared" ca="1" si="312"/>
        <v>5</v>
      </c>
      <c r="BA118" s="72"/>
      <c r="BB118" s="159">
        <f t="shared" ca="1" si="313"/>
        <v>0</v>
      </c>
      <c r="BC118" s="159">
        <f t="shared" ca="1" si="268"/>
        <v>0</v>
      </c>
      <c r="BD118" s="159">
        <f t="shared" ca="1" si="269"/>
        <v>0</v>
      </c>
      <c r="BE118" s="159">
        <f t="shared" ca="1" si="270"/>
        <v>0</v>
      </c>
      <c r="BF118" s="86">
        <f t="shared" ca="1" si="271"/>
        <v>0</v>
      </c>
      <c r="BG118" s="159">
        <f t="shared" ca="1" si="272"/>
        <v>0</v>
      </c>
      <c r="BH118" s="159">
        <f t="shared" ca="1" si="273"/>
        <v>0</v>
      </c>
      <c r="BI118" s="159">
        <f t="shared" ca="1" si="274"/>
        <v>0</v>
      </c>
      <c r="BJ118" s="159">
        <f t="shared" ca="1" si="275"/>
        <v>0</v>
      </c>
      <c r="BK118" s="86">
        <f t="shared" ca="1" si="276"/>
        <v>0</v>
      </c>
      <c r="BL118" s="159">
        <f t="shared" ca="1" si="277"/>
        <v>0</v>
      </c>
      <c r="BM118" s="159">
        <f t="shared" ca="1" si="278"/>
        <v>0</v>
      </c>
      <c r="BN118" s="159">
        <f t="shared" ca="1" si="279"/>
        <v>0</v>
      </c>
      <c r="BO118" s="159">
        <f t="shared" ca="1" si="280"/>
        <v>0</v>
      </c>
      <c r="BP118" s="86">
        <f t="shared" ca="1" si="281"/>
        <v>0</v>
      </c>
      <c r="BQ118" s="159">
        <f t="shared" ca="1" si="282"/>
        <v>0</v>
      </c>
      <c r="BR118" s="159">
        <f t="shared" ca="1" si="283"/>
        <v>0</v>
      </c>
      <c r="BS118" s="159">
        <f t="shared" ca="1" si="284"/>
        <v>0</v>
      </c>
      <c r="BT118" s="159">
        <f t="shared" ca="1" si="285"/>
        <v>0</v>
      </c>
      <c r="BU118" s="86">
        <f t="shared" ca="1" si="286"/>
        <v>0</v>
      </c>
      <c r="BV118" s="71"/>
      <c r="BW118" s="144">
        <v>46</v>
      </c>
      <c r="BX118" s="144">
        <v>30</v>
      </c>
      <c r="BY118" s="144">
        <v>26</v>
      </c>
      <c r="BZ118" s="159">
        <v>12</v>
      </c>
      <c r="CA118" s="86">
        <f t="shared" si="304"/>
        <v>114</v>
      </c>
      <c r="CB118" s="159">
        <v>15</v>
      </c>
      <c r="CC118" s="144">
        <v>20</v>
      </c>
      <c r="CD118" s="159">
        <v>25</v>
      </c>
      <c r="CE118" s="159">
        <v>25</v>
      </c>
      <c r="CF118" s="86">
        <f t="shared" si="305"/>
        <v>85</v>
      </c>
      <c r="CG118" s="159"/>
      <c r="CH118" s="159"/>
      <c r="CI118" s="159"/>
      <c r="CJ118" s="159"/>
      <c r="CK118" s="86">
        <f t="shared" si="306"/>
        <v>0</v>
      </c>
      <c r="CL118" s="159"/>
      <c r="CM118" s="159"/>
      <c r="CN118" s="159">
        <v>0</v>
      </c>
      <c r="CO118" s="159">
        <v>0</v>
      </c>
      <c r="CP118" s="86">
        <f t="shared" si="307"/>
        <v>0</v>
      </c>
      <c r="CQ118" s="70"/>
      <c r="CR118" s="144">
        <f t="shared" ca="1" si="308"/>
        <v>0</v>
      </c>
      <c r="CS118" s="144">
        <f t="shared" ca="1" si="287"/>
        <v>0</v>
      </c>
      <c r="CT118" s="144">
        <f t="shared" ca="1" si="288"/>
        <v>0</v>
      </c>
      <c r="CU118" s="144">
        <f t="shared" ca="1" si="289"/>
        <v>0</v>
      </c>
      <c r="CV118" s="86">
        <f t="shared" ca="1" si="290"/>
        <v>0</v>
      </c>
      <c r="CW118" s="144">
        <f t="shared" ca="1" si="291"/>
        <v>0</v>
      </c>
      <c r="CX118" s="144">
        <f t="shared" ca="1" si="364"/>
        <v>0</v>
      </c>
      <c r="CY118" s="144">
        <f t="shared" ca="1" si="365"/>
        <v>0</v>
      </c>
      <c r="CZ118" s="144">
        <f t="shared" ca="1" si="366"/>
        <v>0</v>
      </c>
      <c r="DA118" s="88">
        <f t="shared" ca="1" si="367"/>
        <v>0</v>
      </c>
      <c r="DB118" s="144">
        <f t="shared" ca="1" si="368"/>
        <v>-15</v>
      </c>
      <c r="DC118" s="144">
        <f t="shared" ca="1" si="369"/>
        <v>-7</v>
      </c>
      <c r="DD118" s="144">
        <f t="shared" ca="1" si="370"/>
        <v>-5</v>
      </c>
      <c r="DE118" s="144">
        <f t="shared" ca="1" si="371"/>
        <v>-3</v>
      </c>
      <c r="DF118" s="88">
        <f t="shared" ca="1" si="372"/>
        <v>-30</v>
      </c>
      <c r="DG118" s="159">
        <f t="shared" ca="1" si="260"/>
        <v>-5</v>
      </c>
      <c r="DH118" s="159">
        <f t="shared" ca="1" si="261"/>
        <v>0</v>
      </c>
      <c r="DI118" s="159">
        <f t="shared" ca="1" si="262"/>
        <v>0</v>
      </c>
      <c r="DJ118" s="159">
        <f t="shared" ca="1" si="263"/>
        <v>0</v>
      </c>
      <c r="DK118" s="88">
        <f t="shared" ca="1" si="264"/>
        <v>-5</v>
      </c>
      <c r="DL118" s="2"/>
    </row>
    <row r="119" spans="1:116" ht="15" hidden="1" customHeight="1" x14ac:dyDescent="0.2">
      <c r="A119" s="22" t="str">
        <f t="shared" si="310"/>
        <v>186004813/4815/4817P</v>
      </c>
      <c r="B119" s="22" t="str">
        <f t="shared" si="309"/>
        <v>186004813/4815/4817C</v>
      </c>
      <c r="C119" s="164" t="s">
        <v>184</v>
      </c>
      <c r="D119" s="22" t="s">
        <v>185</v>
      </c>
      <c r="E119" s="65" t="s">
        <v>166</v>
      </c>
      <c r="F119" s="159" t="s">
        <v>167</v>
      </c>
      <c r="G119" s="65" t="s">
        <v>61</v>
      </c>
      <c r="H119" s="164" t="s">
        <v>175</v>
      </c>
      <c r="I119" s="200">
        <v>150325.70000000001</v>
      </c>
      <c r="J119" s="68" t="s">
        <v>33</v>
      </c>
      <c r="K119" s="145"/>
      <c r="L119" s="144">
        <v>0</v>
      </c>
      <c r="M119" s="144">
        <v>0</v>
      </c>
      <c r="N119" s="144">
        <v>0</v>
      </c>
      <c r="O119" s="159">
        <v>0</v>
      </c>
      <c r="P119" s="86">
        <f t="shared" si="265"/>
        <v>0</v>
      </c>
      <c r="Q119" s="159">
        <v>0</v>
      </c>
      <c r="R119" s="159">
        <v>0</v>
      </c>
      <c r="S119" s="159">
        <v>0</v>
      </c>
      <c r="T119" s="159">
        <v>0</v>
      </c>
      <c r="U119" s="86">
        <f t="shared" si="301"/>
        <v>0</v>
      </c>
      <c r="V119" s="159">
        <v>0</v>
      </c>
      <c r="W119" s="159">
        <v>0</v>
      </c>
      <c r="X119" s="159">
        <v>0</v>
      </c>
      <c r="Y119" s="159">
        <v>0</v>
      </c>
      <c r="Z119" s="86">
        <f t="shared" si="302"/>
        <v>0</v>
      </c>
      <c r="AA119" s="159">
        <v>0</v>
      </c>
      <c r="AB119" s="159">
        <v>0</v>
      </c>
      <c r="AC119" s="159">
        <v>0</v>
      </c>
      <c r="AD119" s="159">
        <v>0</v>
      </c>
      <c r="AE119" s="86">
        <f t="shared" si="363"/>
        <v>0</v>
      </c>
      <c r="AF119" s="130"/>
      <c r="AG119" s="159">
        <f t="shared" ca="1" si="244"/>
        <v>0</v>
      </c>
      <c r="AH119" s="159">
        <f t="shared" ca="1" si="245"/>
        <v>0</v>
      </c>
      <c r="AI119" s="159">
        <f t="shared" ca="1" si="246"/>
        <v>0</v>
      </c>
      <c r="AJ119" s="159">
        <f t="shared" ca="1" si="247"/>
        <v>0</v>
      </c>
      <c r="AK119" s="86">
        <f t="shared" ca="1" si="266"/>
        <v>0</v>
      </c>
      <c r="AL119" s="159">
        <f t="shared" ca="1" si="248"/>
        <v>0</v>
      </c>
      <c r="AM119" s="159">
        <f t="shared" ca="1" si="249"/>
        <v>0</v>
      </c>
      <c r="AN119" s="159">
        <f t="shared" ca="1" si="250"/>
        <v>0</v>
      </c>
      <c r="AO119" s="159">
        <f t="shared" ca="1" si="251"/>
        <v>0</v>
      </c>
      <c r="AP119" s="127">
        <f t="shared" ca="1" si="267"/>
        <v>0</v>
      </c>
      <c r="AQ119" s="159">
        <f t="shared" ca="1" si="252"/>
        <v>0</v>
      </c>
      <c r="AR119" s="159">
        <f t="shared" ca="1" si="253"/>
        <v>0</v>
      </c>
      <c r="AS119" s="159">
        <f t="shared" ca="1" si="254"/>
        <v>0</v>
      </c>
      <c r="AT119" s="159">
        <f t="shared" ca="1" si="255"/>
        <v>0</v>
      </c>
      <c r="AU119" s="127">
        <f t="shared" ca="1" si="311"/>
        <v>0</v>
      </c>
      <c r="AV119" s="159">
        <f t="shared" ca="1" si="256"/>
        <v>0</v>
      </c>
      <c r="AW119" s="159">
        <f t="shared" ca="1" si="257"/>
        <v>0</v>
      </c>
      <c r="AX119" s="159">
        <f t="shared" ca="1" si="258"/>
        <v>0</v>
      </c>
      <c r="AY119" s="159">
        <f t="shared" ca="1" si="259"/>
        <v>0</v>
      </c>
      <c r="AZ119" s="127">
        <f t="shared" ca="1" si="312"/>
        <v>0</v>
      </c>
      <c r="BA119" s="72"/>
      <c r="BB119" s="159">
        <f t="shared" ca="1" si="313"/>
        <v>0</v>
      </c>
      <c r="BC119" s="159">
        <f t="shared" ca="1" si="268"/>
        <v>0</v>
      </c>
      <c r="BD119" s="159">
        <f t="shared" ca="1" si="269"/>
        <v>0</v>
      </c>
      <c r="BE119" s="159">
        <f t="shared" ca="1" si="270"/>
        <v>0</v>
      </c>
      <c r="BF119" s="86">
        <f t="shared" ca="1" si="271"/>
        <v>0</v>
      </c>
      <c r="BG119" s="159">
        <f t="shared" ca="1" si="272"/>
        <v>0</v>
      </c>
      <c r="BH119" s="159">
        <f t="shared" ca="1" si="273"/>
        <v>0</v>
      </c>
      <c r="BI119" s="159">
        <f t="shared" ca="1" si="274"/>
        <v>0</v>
      </c>
      <c r="BJ119" s="159">
        <f t="shared" ca="1" si="275"/>
        <v>0</v>
      </c>
      <c r="BK119" s="86">
        <f t="shared" ca="1" si="276"/>
        <v>0</v>
      </c>
      <c r="BL119" s="159">
        <f t="shared" ca="1" si="277"/>
        <v>0</v>
      </c>
      <c r="BM119" s="159">
        <f t="shared" ca="1" si="278"/>
        <v>0</v>
      </c>
      <c r="BN119" s="159">
        <f t="shared" ca="1" si="279"/>
        <v>0</v>
      </c>
      <c r="BO119" s="159">
        <f t="shared" ca="1" si="280"/>
        <v>0</v>
      </c>
      <c r="BP119" s="86">
        <f t="shared" ca="1" si="281"/>
        <v>0</v>
      </c>
      <c r="BQ119" s="159">
        <f t="shared" ca="1" si="282"/>
        <v>0</v>
      </c>
      <c r="BR119" s="159">
        <f t="shared" ca="1" si="283"/>
        <v>0</v>
      </c>
      <c r="BS119" s="159">
        <f t="shared" ca="1" si="284"/>
        <v>0</v>
      </c>
      <c r="BT119" s="159">
        <f t="shared" ca="1" si="285"/>
        <v>0</v>
      </c>
      <c r="BU119" s="86">
        <f t="shared" ca="1" si="286"/>
        <v>0</v>
      </c>
      <c r="BV119" s="71"/>
      <c r="BW119" s="144">
        <v>0</v>
      </c>
      <c r="BX119" s="144">
        <v>0</v>
      </c>
      <c r="BY119" s="144">
        <v>0</v>
      </c>
      <c r="BZ119" s="159">
        <v>0</v>
      </c>
      <c r="CA119" s="86">
        <f t="shared" si="304"/>
        <v>0</v>
      </c>
      <c r="CB119" s="159">
        <v>0</v>
      </c>
      <c r="CC119" s="159">
        <v>0</v>
      </c>
      <c r="CD119" s="159">
        <v>0</v>
      </c>
      <c r="CE119" s="159">
        <v>0</v>
      </c>
      <c r="CF119" s="86">
        <f t="shared" si="305"/>
        <v>0</v>
      </c>
      <c r="CG119" s="159"/>
      <c r="CH119" s="159"/>
      <c r="CI119" s="159"/>
      <c r="CJ119" s="159"/>
      <c r="CK119" s="86">
        <f t="shared" si="306"/>
        <v>0</v>
      </c>
      <c r="CL119" s="159"/>
      <c r="CM119" s="159"/>
      <c r="CN119" s="159">
        <v>0</v>
      </c>
      <c r="CO119" s="159">
        <v>0</v>
      </c>
      <c r="CP119" s="86">
        <f t="shared" si="307"/>
        <v>0</v>
      </c>
      <c r="CQ119" s="70"/>
      <c r="CR119" s="144">
        <f t="shared" ca="1" si="308"/>
        <v>0</v>
      </c>
      <c r="CS119" s="144">
        <f t="shared" ca="1" si="287"/>
        <v>0</v>
      </c>
      <c r="CT119" s="144">
        <f t="shared" ca="1" si="288"/>
        <v>0</v>
      </c>
      <c r="CU119" s="144">
        <f t="shared" ca="1" si="289"/>
        <v>0</v>
      </c>
      <c r="CV119" s="86">
        <f t="shared" ca="1" si="290"/>
        <v>0</v>
      </c>
      <c r="CW119" s="144">
        <f t="shared" ca="1" si="291"/>
        <v>0</v>
      </c>
      <c r="CX119" s="144">
        <f t="shared" ca="1" si="364"/>
        <v>0</v>
      </c>
      <c r="CY119" s="144">
        <f t="shared" ca="1" si="365"/>
        <v>0</v>
      </c>
      <c r="CZ119" s="144">
        <f t="shared" ca="1" si="366"/>
        <v>0</v>
      </c>
      <c r="DA119" s="88">
        <f t="shared" ca="1" si="367"/>
        <v>0</v>
      </c>
      <c r="DB119" s="144">
        <f t="shared" ca="1" si="368"/>
        <v>0</v>
      </c>
      <c r="DC119" s="144">
        <f t="shared" ca="1" si="369"/>
        <v>0</v>
      </c>
      <c r="DD119" s="144">
        <f t="shared" ca="1" si="370"/>
        <v>0</v>
      </c>
      <c r="DE119" s="144">
        <f t="shared" ca="1" si="371"/>
        <v>0</v>
      </c>
      <c r="DF119" s="88">
        <f t="shared" ca="1" si="372"/>
        <v>0</v>
      </c>
      <c r="DG119" s="159">
        <f t="shared" ca="1" si="260"/>
        <v>0</v>
      </c>
      <c r="DH119" s="159">
        <f t="shared" ca="1" si="261"/>
        <v>0</v>
      </c>
      <c r="DI119" s="159">
        <f t="shared" ca="1" si="262"/>
        <v>0</v>
      </c>
      <c r="DJ119" s="159">
        <f t="shared" ca="1" si="263"/>
        <v>0</v>
      </c>
      <c r="DK119" s="88">
        <f t="shared" ca="1" si="264"/>
        <v>0</v>
      </c>
      <c r="DL119" s="2"/>
    </row>
    <row r="120" spans="1:116" ht="15" hidden="1" customHeight="1" x14ac:dyDescent="0.2">
      <c r="A120" s="22" t="str">
        <f t="shared" si="310"/>
        <v>186005453/5453IVDP</v>
      </c>
      <c r="B120" s="22" t="str">
        <f t="shared" si="309"/>
        <v>186005453/5453IVDC</v>
      </c>
      <c r="C120" s="164" t="s">
        <v>121</v>
      </c>
      <c r="D120" s="22" t="s">
        <v>471</v>
      </c>
      <c r="E120" s="65" t="s">
        <v>170</v>
      </c>
      <c r="F120" s="159" t="s">
        <v>167</v>
      </c>
      <c r="G120" s="65" t="s">
        <v>172</v>
      </c>
      <c r="H120" s="164" t="s">
        <v>181</v>
      </c>
      <c r="I120" s="200">
        <v>71362.33</v>
      </c>
      <c r="J120" s="68" t="s">
        <v>306</v>
      </c>
      <c r="K120" s="145"/>
      <c r="L120" s="144">
        <v>74</v>
      </c>
      <c r="M120" s="144">
        <v>97</v>
      </c>
      <c r="N120" s="144">
        <v>89</v>
      </c>
      <c r="O120" s="159">
        <v>95</v>
      </c>
      <c r="P120" s="86">
        <f t="shared" si="265"/>
        <v>355</v>
      </c>
      <c r="Q120" s="159">
        <v>86</v>
      </c>
      <c r="R120" s="144">
        <v>90</v>
      </c>
      <c r="S120" s="159">
        <v>80</v>
      </c>
      <c r="T120" s="159">
        <v>38</v>
      </c>
      <c r="U120" s="86">
        <f t="shared" si="301"/>
        <v>294</v>
      </c>
      <c r="V120" s="159">
        <v>80</v>
      </c>
      <c r="W120" s="159">
        <v>70</v>
      </c>
      <c r="X120" s="159">
        <v>60</v>
      </c>
      <c r="Y120" s="159">
        <v>60</v>
      </c>
      <c r="Z120" s="86">
        <f t="shared" si="302"/>
        <v>270</v>
      </c>
      <c r="AA120" s="159">
        <v>55</v>
      </c>
      <c r="AB120" s="159">
        <v>0</v>
      </c>
      <c r="AC120" s="159">
        <v>0</v>
      </c>
      <c r="AD120" s="159">
        <v>0</v>
      </c>
      <c r="AE120" s="86">
        <f t="shared" si="363"/>
        <v>55</v>
      </c>
      <c r="AF120" s="130"/>
      <c r="AG120" s="159">
        <f t="shared" ca="1" si="244"/>
        <v>74</v>
      </c>
      <c r="AH120" s="159">
        <f t="shared" ca="1" si="245"/>
        <v>97</v>
      </c>
      <c r="AI120" s="159">
        <f t="shared" ca="1" si="246"/>
        <v>89</v>
      </c>
      <c r="AJ120" s="159">
        <f t="shared" ca="1" si="247"/>
        <v>95</v>
      </c>
      <c r="AK120" s="86">
        <f t="shared" ca="1" si="266"/>
        <v>355</v>
      </c>
      <c r="AL120" s="159">
        <f t="shared" ca="1" si="248"/>
        <v>86</v>
      </c>
      <c r="AM120" s="159">
        <f t="shared" ca="1" si="249"/>
        <v>90</v>
      </c>
      <c r="AN120" s="159">
        <f t="shared" ca="1" si="250"/>
        <v>80</v>
      </c>
      <c r="AO120" s="159">
        <f t="shared" ca="1" si="251"/>
        <v>38</v>
      </c>
      <c r="AP120" s="127">
        <f t="shared" ca="1" si="267"/>
        <v>294</v>
      </c>
      <c r="AQ120" s="159">
        <f t="shared" ca="1" si="252"/>
        <v>80</v>
      </c>
      <c r="AR120" s="159">
        <f t="shared" ca="1" si="253"/>
        <v>70</v>
      </c>
      <c r="AS120" s="159">
        <f t="shared" ca="1" si="254"/>
        <v>60</v>
      </c>
      <c r="AT120" s="159">
        <f t="shared" ca="1" si="255"/>
        <v>60</v>
      </c>
      <c r="AU120" s="127">
        <f t="shared" ca="1" si="311"/>
        <v>270</v>
      </c>
      <c r="AV120" s="159">
        <f t="shared" ca="1" si="256"/>
        <v>55</v>
      </c>
      <c r="AW120" s="159">
        <f t="shared" ca="1" si="257"/>
        <v>0</v>
      </c>
      <c r="AX120" s="159">
        <f t="shared" ca="1" si="258"/>
        <v>0</v>
      </c>
      <c r="AY120" s="159">
        <f t="shared" ca="1" si="259"/>
        <v>0</v>
      </c>
      <c r="AZ120" s="127">
        <f t="shared" ca="1" si="312"/>
        <v>55</v>
      </c>
      <c r="BA120" s="72"/>
      <c r="BB120" s="159">
        <f t="shared" ca="1" si="313"/>
        <v>0</v>
      </c>
      <c r="BC120" s="159">
        <f t="shared" ca="1" si="268"/>
        <v>0</v>
      </c>
      <c r="BD120" s="159">
        <f t="shared" ca="1" si="269"/>
        <v>0</v>
      </c>
      <c r="BE120" s="159">
        <f t="shared" ca="1" si="270"/>
        <v>0</v>
      </c>
      <c r="BF120" s="86">
        <f t="shared" ca="1" si="271"/>
        <v>0</v>
      </c>
      <c r="BG120" s="159">
        <f t="shared" ca="1" si="272"/>
        <v>0</v>
      </c>
      <c r="BH120" s="159">
        <f t="shared" ca="1" si="273"/>
        <v>0</v>
      </c>
      <c r="BI120" s="159">
        <f t="shared" ca="1" si="274"/>
        <v>0</v>
      </c>
      <c r="BJ120" s="159">
        <f t="shared" ca="1" si="275"/>
        <v>0</v>
      </c>
      <c r="BK120" s="86">
        <f t="shared" ca="1" si="276"/>
        <v>0</v>
      </c>
      <c r="BL120" s="159">
        <f t="shared" ca="1" si="277"/>
        <v>0</v>
      </c>
      <c r="BM120" s="159">
        <f t="shared" ca="1" si="278"/>
        <v>0</v>
      </c>
      <c r="BN120" s="159">
        <f t="shared" ca="1" si="279"/>
        <v>0</v>
      </c>
      <c r="BO120" s="159">
        <f t="shared" ca="1" si="280"/>
        <v>0</v>
      </c>
      <c r="BP120" s="86">
        <f t="shared" ca="1" si="281"/>
        <v>0</v>
      </c>
      <c r="BQ120" s="159">
        <f t="shared" ca="1" si="282"/>
        <v>0</v>
      </c>
      <c r="BR120" s="159">
        <f t="shared" ca="1" si="283"/>
        <v>0</v>
      </c>
      <c r="BS120" s="159">
        <f t="shared" ca="1" si="284"/>
        <v>0</v>
      </c>
      <c r="BT120" s="159">
        <f t="shared" ca="1" si="285"/>
        <v>0</v>
      </c>
      <c r="BU120" s="86">
        <f t="shared" ca="1" si="286"/>
        <v>0</v>
      </c>
      <c r="BV120" s="71"/>
      <c r="BW120" s="144">
        <v>74</v>
      </c>
      <c r="BX120" s="144">
        <v>97</v>
      </c>
      <c r="BY120" s="144">
        <v>89</v>
      </c>
      <c r="BZ120" s="159">
        <v>95</v>
      </c>
      <c r="CA120" s="86">
        <f t="shared" si="304"/>
        <v>355</v>
      </c>
      <c r="CB120" s="159">
        <v>86</v>
      </c>
      <c r="CC120" s="144">
        <v>90</v>
      </c>
      <c r="CD120" s="159">
        <v>80</v>
      </c>
      <c r="CE120" s="159">
        <v>38</v>
      </c>
      <c r="CF120" s="86">
        <f t="shared" si="305"/>
        <v>294</v>
      </c>
      <c r="CG120" s="159"/>
      <c r="CH120" s="159"/>
      <c r="CI120" s="159"/>
      <c r="CJ120" s="159"/>
      <c r="CK120" s="86">
        <f t="shared" si="306"/>
        <v>0</v>
      </c>
      <c r="CL120" s="159"/>
      <c r="CM120" s="159"/>
      <c r="CN120" s="159">
        <v>0</v>
      </c>
      <c r="CO120" s="159">
        <v>0</v>
      </c>
      <c r="CP120" s="86">
        <f t="shared" si="307"/>
        <v>0</v>
      </c>
      <c r="CQ120" s="70"/>
      <c r="CR120" s="144">
        <f t="shared" ca="1" si="308"/>
        <v>0</v>
      </c>
      <c r="CS120" s="144">
        <f t="shared" ca="1" si="287"/>
        <v>0</v>
      </c>
      <c r="CT120" s="144">
        <f t="shared" ca="1" si="288"/>
        <v>0</v>
      </c>
      <c r="CU120" s="144">
        <f t="shared" ca="1" si="289"/>
        <v>0</v>
      </c>
      <c r="CV120" s="86">
        <f t="shared" ca="1" si="290"/>
        <v>0</v>
      </c>
      <c r="CW120" s="144">
        <f t="shared" ca="1" si="291"/>
        <v>0</v>
      </c>
      <c r="CX120" s="144">
        <f t="shared" ca="1" si="364"/>
        <v>0</v>
      </c>
      <c r="CY120" s="144">
        <f t="shared" ca="1" si="365"/>
        <v>0</v>
      </c>
      <c r="CZ120" s="144">
        <f t="shared" ca="1" si="366"/>
        <v>0</v>
      </c>
      <c r="DA120" s="88">
        <f t="shared" ca="1" si="367"/>
        <v>0</v>
      </c>
      <c r="DB120" s="144">
        <f t="shared" ca="1" si="368"/>
        <v>-80</v>
      </c>
      <c r="DC120" s="144">
        <f t="shared" ca="1" si="369"/>
        <v>-70</v>
      </c>
      <c r="DD120" s="144">
        <f t="shared" ca="1" si="370"/>
        <v>-60</v>
      </c>
      <c r="DE120" s="144">
        <f t="shared" ca="1" si="371"/>
        <v>-60</v>
      </c>
      <c r="DF120" s="88">
        <f t="shared" ca="1" si="372"/>
        <v>-270</v>
      </c>
      <c r="DG120" s="159">
        <f t="shared" ca="1" si="260"/>
        <v>-55</v>
      </c>
      <c r="DH120" s="159">
        <f t="shared" ca="1" si="261"/>
        <v>0</v>
      </c>
      <c r="DI120" s="159">
        <f t="shared" ca="1" si="262"/>
        <v>0</v>
      </c>
      <c r="DJ120" s="159">
        <f t="shared" ca="1" si="263"/>
        <v>0</v>
      </c>
      <c r="DK120" s="88">
        <f t="shared" ca="1" si="264"/>
        <v>-55</v>
      </c>
      <c r="DL120" s="2"/>
    </row>
    <row r="121" spans="1:116" ht="15" customHeight="1" x14ac:dyDescent="0.2">
      <c r="A121" s="22" t="str">
        <f t="shared" si="310"/>
        <v>186015020-21P</v>
      </c>
      <c r="B121" s="22" t="str">
        <f t="shared" si="309"/>
        <v>186015020-21C</v>
      </c>
      <c r="C121" s="152" t="s">
        <v>343</v>
      </c>
      <c r="D121" s="164" t="s">
        <v>470</v>
      </c>
      <c r="E121" s="65" t="s">
        <v>12</v>
      </c>
      <c r="F121" s="159" t="s">
        <v>164</v>
      </c>
      <c r="G121" s="65" t="s">
        <v>147</v>
      </c>
      <c r="H121" s="164" t="s">
        <v>24</v>
      </c>
      <c r="I121" s="200">
        <v>10043.4</v>
      </c>
      <c r="J121" s="65" t="s">
        <v>35</v>
      </c>
      <c r="K121" s="145"/>
      <c r="L121" s="144">
        <v>34</v>
      </c>
      <c r="M121" s="144">
        <v>35</v>
      </c>
      <c r="N121" s="144">
        <v>34</v>
      </c>
      <c r="O121" s="144">
        <v>44</v>
      </c>
      <c r="P121" s="86">
        <f t="shared" si="265"/>
        <v>147</v>
      </c>
      <c r="Q121" s="159">
        <v>40</v>
      </c>
      <c r="R121" s="159">
        <v>28</v>
      </c>
      <c r="S121" s="159">
        <v>18</v>
      </c>
      <c r="T121" s="159">
        <v>10</v>
      </c>
      <c r="U121" s="86">
        <f t="shared" si="301"/>
        <v>96</v>
      </c>
      <c r="V121" s="159">
        <v>18</v>
      </c>
      <c r="W121" s="159">
        <v>18</v>
      </c>
      <c r="X121" s="159">
        <v>16</v>
      </c>
      <c r="Y121" s="159">
        <v>25</v>
      </c>
      <c r="Z121" s="86">
        <f t="shared" si="302"/>
        <v>77</v>
      </c>
      <c r="AA121" s="159">
        <v>11</v>
      </c>
      <c r="AB121" s="159">
        <v>0</v>
      </c>
      <c r="AC121" s="159">
        <v>0</v>
      </c>
      <c r="AD121" s="159">
        <v>0</v>
      </c>
      <c r="AE121" s="86">
        <f t="shared" si="363"/>
        <v>11</v>
      </c>
      <c r="AF121" s="130"/>
      <c r="AG121" s="159">
        <f t="shared" ca="1" si="244"/>
        <v>34</v>
      </c>
      <c r="AH121" s="159">
        <f t="shared" ca="1" si="245"/>
        <v>35</v>
      </c>
      <c r="AI121" s="159">
        <f t="shared" ca="1" si="246"/>
        <v>34</v>
      </c>
      <c r="AJ121" s="159">
        <f t="shared" ca="1" si="247"/>
        <v>44</v>
      </c>
      <c r="AK121" s="86">
        <f t="shared" ca="1" si="266"/>
        <v>147</v>
      </c>
      <c r="AL121" s="159">
        <f t="shared" ca="1" si="248"/>
        <v>40</v>
      </c>
      <c r="AM121" s="159">
        <f t="shared" ca="1" si="249"/>
        <v>28</v>
      </c>
      <c r="AN121" s="159">
        <f t="shared" ca="1" si="250"/>
        <v>18</v>
      </c>
      <c r="AO121" s="159">
        <f t="shared" ca="1" si="251"/>
        <v>10</v>
      </c>
      <c r="AP121" s="127">
        <f t="shared" ca="1" si="267"/>
        <v>96</v>
      </c>
      <c r="AQ121" s="159">
        <f t="shared" ca="1" si="252"/>
        <v>26</v>
      </c>
      <c r="AR121" s="159">
        <f t="shared" ca="1" si="253"/>
        <v>26</v>
      </c>
      <c r="AS121" s="159">
        <f t="shared" ca="1" si="254"/>
        <v>22</v>
      </c>
      <c r="AT121" s="159">
        <f t="shared" ca="1" si="255"/>
        <v>25</v>
      </c>
      <c r="AU121" s="127">
        <f t="shared" ca="1" si="311"/>
        <v>99</v>
      </c>
      <c r="AV121" s="159">
        <f t="shared" ca="1" si="256"/>
        <v>11</v>
      </c>
      <c r="AW121" s="159">
        <f t="shared" ca="1" si="257"/>
        <v>0</v>
      </c>
      <c r="AX121" s="159">
        <f t="shared" ca="1" si="258"/>
        <v>0</v>
      </c>
      <c r="AY121" s="159">
        <f t="shared" ca="1" si="259"/>
        <v>0</v>
      </c>
      <c r="AZ121" s="127">
        <f t="shared" ca="1" si="312"/>
        <v>11</v>
      </c>
      <c r="BA121" s="72"/>
      <c r="BB121" s="159">
        <f t="shared" ca="1" si="313"/>
        <v>0</v>
      </c>
      <c r="BC121" s="159">
        <f t="shared" ca="1" si="268"/>
        <v>0</v>
      </c>
      <c r="BD121" s="159">
        <f t="shared" ca="1" si="269"/>
        <v>0</v>
      </c>
      <c r="BE121" s="159">
        <f t="shared" ca="1" si="270"/>
        <v>0</v>
      </c>
      <c r="BF121" s="86">
        <f t="shared" ca="1" si="271"/>
        <v>0</v>
      </c>
      <c r="BG121" s="159">
        <f t="shared" ca="1" si="272"/>
        <v>0</v>
      </c>
      <c r="BH121" s="159">
        <f t="shared" ca="1" si="273"/>
        <v>0</v>
      </c>
      <c r="BI121" s="159">
        <f t="shared" ca="1" si="274"/>
        <v>0</v>
      </c>
      <c r="BJ121" s="159">
        <f t="shared" ca="1" si="275"/>
        <v>0</v>
      </c>
      <c r="BK121" s="86">
        <f t="shared" ca="1" si="276"/>
        <v>0</v>
      </c>
      <c r="BL121" s="159">
        <f t="shared" ca="1" si="277"/>
        <v>8</v>
      </c>
      <c r="BM121" s="159">
        <f t="shared" ca="1" si="278"/>
        <v>8</v>
      </c>
      <c r="BN121" s="159">
        <f t="shared" ca="1" si="279"/>
        <v>6</v>
      </c>
      <c r="BO121" s="159">
        <f t="shared" ca="1" si="280"/>
        <v>0</v>
      </c>
      <c r="BP121" s="86">
        <f t="shared" ca="1" si="281"/>
        <v>22</v>
      </c>
      <c r="BQ121" s="159">
        <f t="shared" ca="1" si="282"/>
        <v>0</v>
      </c>
      <c r="BR121" s="159">
        <f t="shared" ca="1" si="283"/>
        <v>0</v>
      </c>
      <c r="BS121" s="159">
        <f t="shared" ca="1" si="284"/>
        <v>0</v>
      </c>
      <c r="BT121" s="159">
        <f t="shared" ca="1" si="285"/>
        <v>0</v>
      </c>
      <c r="BU121" s="86">
        <f t="shared" ca="1" si="286"/>
        <v>0</v>
      </c>
      <c r="BV121" s="71"/>
      <c r="BW121" s="144">
        <v>34</v>
      </c>
      <c r="BX121" s="144">
        <v>35</v>
      </c>
      <c r="BY121" s="144">
        <v>34</v>
      </c>
      <c r="BZ121" s="144">
        <v>44</v>
      </c>
      <c r="CA121" s="86">
        <f t="shared" si="304"/>
        <v>147</v>
      </c>
      <c r="CB121" s="159">
        <v>40</v>
      </c>
      <c r="CC121" s="159">
        <v>28</v>
      </c>
      <c r="CD121" s="159">
        <v>18</v>
      </c>
      <c r="CE121" s="159">
        <v>10</v>
      </c>
      <c r="CF121" s="86">
        <f t="shared" si="305"/>
        <v>96</v>
      </c>
      <c r="CG121" s="159"/>
      <c r="CH121" s="159"/>
      <c r="CI121" s="159"/>
      <c r="CJ121" s="159"/>
      <c r="CK121" s="86">
        <f t="shared" si="306"/>
        <v>0</v>
      </c>
      <c r="CL121" s="159"/>
      <c r="CM121" s="159"/>
      <c r="CN121" s="159">
        <v>0</v>
      </c>
      <c r="CO121" s="159">
        <v>0</v>
      </c>
      <c r="CP121" s="86">
        <f t="shared" si="307"/>
        <v>0</v>
      </c>
      <c r="CQ121" s="70"/>
      <c r="CR121" s="144">
        <f t="shared" ca="1" si="308"/>
        <v>0</v>
      </c>
      <c r="CS121" s="144">
        <f t="shared" ca="1" si="287"/>
        <v>0</v>
      </c>
      <c r="CT121" s="144">
        <f t="shared" ca="1" si="288"/>
        <v>0</v>
      </c>
      <c r="CU121" s="144">
        <f t="shared" ca="1" si="289"/>
        <v>0</v>
      </c>
      <c r="CV121" s="86">
        <f t="shared" ca="1" si="290"/>
        <v>0</v>
      </c>
      <c r="CW121" s="144">
        <f t="shared" ca="1" si="291"/>
        <v>0</v>
      </c>
      <c r="CX121" s="144">
        <f t="shared" ca="1" si="364"/>
        <v>0</v>
      </c>
      <c r="CY121" s="144">
        <f t="shared" ca="1" si="365"/>
        <v>0</v>
      </c>
      <c r="CZ121" s="144">
        <f t="shared" ca="1" si="366"/>
        <v>0</v>
      </c>
      <c r="DA121" s="88">
        <f t="shared" ca="1" si="367"/>
        <v>0</v>
      </c>
      <c r="DB121" s="144">
        <f t="shared" ca="1" si="368"/>
        <v>-26</v>
      </c>
      <c r="DC121" s="144">
        <f t="shared" ca="1" si="369"/>
        <v>-26</v>
      </c>
      <c r="DD121" s="144">
        <f t="shared" ca="1" si="370"/>
        <v>-22</v>
      </c>
      <c r="DE121" s="144">
        <f t="shared" ca="1" si="371"/>
        <v>-25</v>
      </c>
      <c r="DF121" s="88">
        <f t="shared" ca="1" si="372"/>
        <v>-99</v>
      </c>
      <c r="DG121" s="159">
        <f t="shared" ca="1" si="260"/>
        <v>-11</v>
      </c>
      <c r="DH121" s="159">
        <f t="shared" ca="1" si="261"/>
        <v>0</v>
      </c>
      <c r="DI121" s="159">
        <f t="shared" ca="1" si="262"/>
        <v>0</v>
      </c>
      <c r="DJ121" s="159">
        <f t="shared" ca="1" si="263"/>
        <v>0</v>
      </c>
      <c r="DK121" s="88">
        <f t="shared" ca="1" si="264"/>
        <v>-11</v>
      </c>
      <c r="DL121" s="144"/>
    </row>
    <row r="122" spans="1:116" ht="15" customHeight="1" x14ac:dyDescent="0.2">
      <c r="A122" s="22" t="str">
        <f t="shared" ref="A122" si="373">CONCATENATE(C122,"P")</f>
        <v>186015020IVDP</v>
      </c>
      <c r="B122" s="22" t="str">
        <f t="shared" si="309"/>
        <v>186015020IVDC</v>
      </c>
      <c r="C122" s="164" t="s">
        <v>342</v>
      </c>
      <c r="D122" s="164" t="s">
        <v>466</v>
      </c>
      <c r="E122" s="65" t="s">
        <v>12</v>
      </c>
      <c r="F122" s="159" t="s">
        <v>164</v>
      </c>
      <c r="G122" s="65" t="s">
        <v>147</v>
      </c>
      <c r="H122" s="164" t="s">
        <v>24</v>
      </c>
      <c r="I122" s="200">
        <v>10043.4</v>
      </c>
      <c r="J122" s="65" t="s">
        <v>35</v>
      </c>
      <c r="K122" s="145"/>
      <c r="L122" s="144">
        <v>0</v>
      </c>
      <c r="M122" s="144">
        <v>0</v>
      </c>
      <c r="N122" s="144">
        <v>0</v>
      </c>
      <c r="O122" s="144">
        <v>0</v>
      </c>
      <c r="P122" s="86">
        <f t="shared" si="265"/>
        <v>0</v>
      </c>
      <c r="Q122" s="144">
        <v>18</v>
      </c>
      <c r="R122" s="159">
        <v>6</v>
      </c>
      <c r="S122" s="159">
        <v>5</v>
      </c>
      <c r="T122" s="159">
        <v>10</v>
      </c>
      <c r="U122" s="86">
        <f t="shared" si="301"/>
        <v>39</v>
      </c>
      <c r="V122" s="159">
        <v>5</v>
      </c>
      <c r="W122" s="159">
        <v>5</v>
      </c>
      <c r="X122" s="159">
        <v>5</v>
      </c>
      <c r="Y122" s="159">
        <v>4</v>
      </c>
      <c r="Z122" s="86">
        <f t="shared" si="302"/>
        <v>19</v>
      </c>
      <c r="AA122" s="159">
        <v>3</v>
      </c>
      <c r="AB122" s="159">
        <v>0</v>
      </c>
      <c r="AC122" s="159">
        <v>0</v>
      </c>
      <c r="AD122" s="159">
        <v>0</v>
      </c>
      <c r="AE122" s="86">
        <f t="shared" si="363"/>
        <v>3</v>
      </c>
      <c r="AF122" s="130"/>
      <c r="AG122" s="159">
        <f t="shared" ca="1" si="244"/>
        <v>0</v>
      </c>
      <c r="AH122" s="159">
        <f t="shared" ca="1" si="245"/>
        <v>0</v>
      </c>
      <c r="AI122" s="159">
        <f t="shared" ca="1" si="246"/>
        <v>0</v>
      </c>
      <c r="AJ122" s="159">
        <f t="shared" ca="1" si="247"/>
        <v>0</v>
      </c>
      <c r="AK122" s="86">
        <f t="shared" ca="1" si="266"/>
        <v>0</v>
      </c>
      <c r="AL122" s="159">
        <f t="shared" ca="1" si="248"/>
        <v>18</v>
      </c>
      <c r="AM122" s="159">
        <f t="shared" ca="1" si="249"/>
        <v>6</v>
      </c>
      <c r="AN122" s="159">
        <f t="shared" ca="1" si="250"/>
        <v>5</v>
      </c>
      <c r="AO122" s="159">
        <f t="shared" ca="1" si="251"/>
        <v>10</v>
      </c>
      <c r="AP122" s="127">
        <f t="shared" ca="1" si="267"/>
        <v>39</v>
      </c>
      <c r="AQ122" s="159">
        <f t="shared" ca="1" si="252"/>
        <v>14</v>
      </c>
      <c r="AR122" s="159">
        <f t="shared" ca="1" si="253"/>
        <v>8</v>
      </c>
      <c r="AS122" s="159">
        <f t="shared" ca="1" si="254"/>
        <v>8</v>
      </c>
      <c r="AT122" s="159">
        <f t="shared" ca="1" si="255"/>
        <v>10</v>
      </c>
      <c r="AU122" s="127">
        <f t="shared" ref="AU122" ca="1" si="374">SUM(AQ122:AT122)</f>
        <v>40</v>
      </c>
      <c r="AV122" s="159">
        <f t="shared" ca="1" si="256"/>
        <v>3</v>
      </c>
      <c r="AW122" s="159">
        <f t="shared" ca="1" si="257"/>
        <v>0</v>
      </c>
      <c r="AX122" s="159">
        <f t="shared" ca="1" si="258"/>
        <v>0</v>
      </c>
      <c r="AY122" s="159">
        <f t="shared" ca="1" si="259"/>
        <v>0</v>
      </c>
      <c r="AZ122" s="127">
        <f t="shared" ca="1" si="312"/>
        <v>3</v>
      </c>
      <c r="BA122" s="72"/>
      <c r="BB122" s="159">
        <f t="shared" ca="1" si="313"/>
        <v>0</v>
      </c>
      <c r="BC122" s="159">
        <f t="shared" ca="1" si="268"/>
        <v>0</v>
      </c>
      <c r="BD122" s="159">
        <f t="shared" ca="1" si="269"/>
        <v>0</v>
      </c>
      <c r="BE122" s="159">
        <f t="shared" ca="1" si="270"/>
        <v>0</v>
      </c>
      <c r="BF122" s="86">
        <f t="shared" ca="1" si="271"/>
        <v>0</v>
      </c>
      <c r="BG122" s="159">
        <f t="shared" ca="1" si="272"/>
        <v>0</v>
      </c>
      <c r="BH122" s="159">
        <f t="shared" ca="1" si="273"/>
        <v>0</v>
      </c>
      <c r="BI122" s="159">
        <f t="shared" ca="1" si="274"/>
        <v>0</v>
      </c>
      <c r="BJ122" s="159">
        <f t="shared" ca="1" si="275"/>
        <v>0</v>
      </c>
      <c r="BK122" s="86">
        <f t="shared" ca="1" si="276"/>
        <v>0</v>
      </c>
      <c r="BL122" s="159">
        <f t="shared" ca="1" si="277"/>
        <v>9</v>
      </c>
      <c r="BM122" s="159">
        <f t="shared" ca="1" si="278"/>
        <v>3</v>
      </c>
      <c r="BN122" s="159">
        <f t="shared" ca="1" si="279"/>
        <v>3</v>
      </c>
      <c r="BO122" s="159">
        <f t="shared" ca="1" si="280"/>
        <v>6</v>
      </c>
      <c r="BP122" s="86">
        <f t="shared" ca="1" si="281"/>
        <v>21</v>
      </c>
      <c r="BQ122" s="159">
        <f t="shared" ca="1" si="282"/>
        <v>0</v>
      </c>
      <c r="BR122" s="159">
        <f t="shared" ca="1" si="283"/>
        <v>0</v>
      </c>
      <c r="BS122" s="159">
        <f t="shared" ca="1" si="284"/>
        <v>0</v>
      </c>
      <c r="BT122" s="159">
        <f t="shared" ca="1" si="285"/>
        <v>0</v>
      </c>
      <c r="BU122" s="86">
        <f t="shared" ca="1" si="286"/>
        <v>0</v>
      </c>
      <c r="BV122" s="71"/>
      <c r="BW122" s="144">
        <v>0</v>
      </c>
      <c r="BX122" s="144">
        <v>0</v>
      </c>
      <c r="BY122" s="144">
        <v>0</v>
      </c>
      <c r="BZ122" s="144">
        <v>0</v>
      </c>
      <c r="CA122" s="86">
        <f t="shared" si="304"/>
        <v>0</v>
      </c>
      <c r="CB122" s="144">
        <v>18</v>
      </c>
      <c r="CC122" s="159">
        <v>6</v>
      </c>
      <c r="CD122" s="159">
        <v>5</v>
      </c>
      <c r="CE122" s="159">
        <v>10</v>
      </c>
      <c r="CF122" s="86">
        <f t="shared" si="305"/>
        <v>39</v>
      </c>
      <c r="CG122" s="159"/>
      <c r="CH122" s="159"/>
      <c r="CI122" s="159"/>
      <c r="CJ122" s="159"/>
      <c r="CK122" s="86">
        <f t="shared" si="306"/>
        <v>0</v>
      </c>
      <c r="CL122" s="159"/>
      <c r="CM122" s="159"/>
      <c r="CN122" s="159">
        <v>0</v>
      </c>
      <c r="CO122" s="159">
        <v>0</v>
      </c>
      <c r="CP122" s="86">
        <f t="shared" si="307"/>
        <v>0</v>
      </c>
      <c r="CQ122" s="70"/>
      <c r="CR122" s="144">
        <f t="shared" ca="1" si="308"/>
        <v>0</v>
      </c>
      <c r="CS122" s="144">
        <f t="shared" ca="1" si="287"/>
        <v>0</v>
      </c>
      <c r="CT122" s="144">
        <f t="shared" ca="1" si="288"/>
        <v>0</v>
      </c>
      <c r="CU122" s="144">
        <f t="shared" ca="1" si="289"/>
        <v>0</v>
      </c>
      <c r="CV122" s="86">
        <f t="shared" ca="1" si="290"/>
        <v>0</v>
      </c>
      <c r="CW122" s="144">
        <f t="shared" ca="1" si="291"/>
        <v>0</v>
      </c>
      <c r="CX122" s="144">
        <f t="shared" ca="1" si="364"/>
        <v>0</v>
      </c>
      <c r="CY122" s="144">
        <f t="shared" ca="1" si="365"/>
        <v>0</v>
      </c>
      <c r="CZ122" s="144">
        <f t="shared" ca="1" si="366"/>
        <v>0</v>
      </c>
      <c r="DA122" s="88">
        <f t="shared" ca="1" si="367"/>
        <v>0</v>
      </c>
      <c r="DB122" s="144">
        <f t="shared" ca="1" si="368"/>
        <v>-14</v>
      </c>
      <c r="DC122" s="144">
        <f t="shared" ca="1" si="369"/>
        <v>-8</v>
      </c>
      <c r="DD122" s="144">
        <f t="shared" ca="1" si="370"/>
        <v>-8</v>
      </c>
      <c r="DE122" s="144">
        <f t="shared" ca="1" si="371"/>
        <v>-10</v>
      </c>
      <c r="DF122" s="88">
        <f t="shared" ca="1" si="372"/>
        <v>-40</v>
      </c>
      <c r="DG122" s="159">
        <f t="shared" ca="1" si="260"/>
        <v>-3</v>
      </c>
      <c r="DH122" s="159">
        <f t="shared" ca="1" si="261"/>
        <v>0</v>
      </c>
      <c r="DI122" s="159">
        <f t="shared" ca="1" si="262"/>
        <v>0</v>
      </c>
      <c r="DJ122" s="159">
        <f t="shared" ca="1" si="263"/>
        <v>0</v>
      </c>
      <c r="DK122" s="88">
        <f t="shared" ca="1" si="264"/>
        <v>-3</v>
      </c>
      <c r="DL122" s="144"/>
    </row>
    <row r="123" spans="1:116" ht="15" hidden="1" customHeight="1" x14ac:dyDescent="0.2">
      <c r="A123" s="22" t="str">
        <f t="shared" si="310"/>
        <v>186005833/5833IVDP</v>
      </c>
      <c r="B123" s="22" t="str">
        <f t="shared" si="309"/>
        <v>186005833/5833IVDC</v>
      </c>
      <c r="C123" s="164" t="s">
        <v>305</v>
      </c>
      <c r="D123" s="164" t="s">
        <v>472</v>
      </c>
      <c r="E123" s="65" t="s">
        <v>170</v>
      </c>
      <c r="F123" s="159" t="s">
        <v>167</v>
      </c>
      <c r="G123" s="65" t="s">
        <v>172</v>
      </c>
      <c r="H123" s="164" t="s">
        <v>183</v>
      </c>
      <c r="I123" s="200">
        <v>39634.22</v>
      </c>
      <c r="J123" s="68" t="s">
        <v>306</v>
      </c>
      <c r="K123" s="145"/>
      <c r="L123" s="144">
        <v>45</v>
      </c>
      <c r="M123" s="144">
        <v>59</v>
      </c>
      <c r="N123" s="144">
        <v>60</v>
      </c>
      <c r="O123" s="159">
        <v>28</v>
      </c>
      <c r="P123" s="86">
        <f t="shared" si="265"/>
        <v>192</v>
      </c>
      <c r="Q123" s="159">
        <v>67</v>
      </c>
      <c r="R123" s="144">
        <v>75</v>
      </c>
      <c r="S123" s="159">
        <v>62</v>
      </c>
      <c r="T123" s="159">
        <v>105</v>
      </c>
      <c r="U123" s="86">
        <f t="shared" si="301"/>
        <v>309</v>
      </c>
      <c r="V123" s="159">
        <v>90</v>
      </c>
      <c r="W123" s="159">
        <v>90</v>
      </c>
      <c r="X123" s="159">
        <v>100</v>
      </c>
      <c r="Y123" s="159">
        <v>30</v>
      </c>
      <c r="Z123" s="86">
        <f t="shared" si="302"/>
        <v>310</v>
      </c>
      <c r="AA123" s="159">
        <v>60</v>
      </c>
      <c r="AB123" s="159">
        <v>0</v>
      </c>
      <c r="AC123" s="159">
        <v>0</v>
      </c>
      <c r="AD123" s="159">
        <v>0</v>
      </c>
      <c r="AE123" s="86">
        <f t="shared" si="363"/>
        <v>60</v>
      </c>
      <c r="AF123" s="130"/>
      <c r="AG123" s="159">
        <f t="shared" ca="1" si="244"/>
        <v>45</v>
      </c>
      <c r="AH123" s="159">
        <f t="shared" ca="1" si="245"/>
        <v>59</v>
      </c>
      <c r="AI123" s="159">
        <f t="shared" ca="1" si="246"/>
        <v>60</v>
      </c>
      <c r="AJ123" s="159">
        <f t="shared" ca="1" si="247"/>
        <v>28</v>
      </c>
      <c r="AK123" s="86">
        <f t="shared" ca="1" si="266"/>
        <v>192</v>
      </c>
      <c r="AL123" s="159">
        <f t="shared" ca="1" si="248"/>
        <v>67</v>
      </c>
      <c r="AM123" s="159">
        <f t="shared" ca="1" si="249"/>
        <v>75</v>
      </c>
      <c r="AN123" s="159">
        <f t="shared" ca="1" si="250"/>
        <v>62</v>
      </c>
      <c r="AO123" s="159">
        <f t="shared" ca="1" si="251"/>
        <v>105</v>
      </c>
      <c r="AP123" s="127">
        <f t="shared" ca="1" si="267"/>
        <v>309</v>
      </c>
      <c r="AQ123" s="159">
        <f t="shared" ca="1" si="252"/>
        <v>90</v>
      </c>
      <c r="AR123" s="159">
        <f t="shared" ca="1" si="253"/>
        <v>90</v>
      </c>
      <c r="AS123" s="159">
        <f t="shared" ca="1" si="254"/>
        <v>100</v>
      </c>
      <c r="AT123" s="159">
        <f t="shared" ca="1" si="255"/>
        <v>30</v>
      </c>
      <c r="AU123" s="127">
        <f t="shared" ca="1" si="311"/>
        <v>310</v>
      </c>
      <c r="AV123" s="159">
        <f t="shared" ca="1" si="256"/>
        <v>60</v>
      </c>
      <c r="AW123" s="159">
        <f t="shared" ca="1" si="257"/>
        <v>0</v>
      </c>
      <c r="AX123" s="159">
        <f t="shared" ca="1" si="258"/>
        <v>0</v>
      </c>
      <c r="AY123" s="159">
        <f t="shared" ca="1" si="259"/>
        <v>0</v>
      </c>
      <c r="AZ123" s="127">
        <f t="shared" ca="1" si="312"/>
        <v>60</v>
      </c>
      <c r="BA123" s="72"/>
      <c r="BB123" s="159">
        <f t="shared" ca="1" si="313"/>
        <v>0</v>
      </c>
      <c r="BC123" s="159">
        <f t="shared" ca="1" si="268"/>
        <v>0</v>
      </c>
      <c r="BD123" s="159">
        <f t="shared" ca="1" si="269"/>
        <v>0</v>
      </c>
      <c r="BE123" s="159">
        <f t="shared" ca="1" si="270"/>
        <v>0</v>
      </c>
      <c r="BF123" s="86">
        <f t="shared" ca="1" si="271"/>
        <v>0</v>
      </c>
      <c r="BG123" s="159">
        <f t="shared" ca="1" si="272"/>
        <v>0</v>
      </c>
      <c r="BH123" s="159">
        <f t="shared" ca="1" si="273"/>
        <v>0</v>
      </c>
      <c r="BI123" s="159">
        <f t="shared" ca="1" si="274"/>
        <v>0</v>
      </c>
      <c r="BJ123" s="159">
        <f t="shared" ca="1" si="275"/>
        <v>0</v>
      </c>
      <c r="BK123" s="86">
        <f t="shared" ca="1" si="276"/>
        <v>0</v>
      </c>
      <c r="BL123" s="159">
        <f t="shared" ca="1" si="277"/>
        <v>0</v>
      </c>
      <c r="BM123" s="159">
        <f t="shared" ca="1" si="278"/>
        <v>0</v>
      </c>
      <c r="BN123" s="159">
        <f t="shared" ca="1" si="279"/>
        <v>0</v>
      </c>
      <c r="BO123" s="159">
        <f t="shared" ca="1" si="280"/>
        <v>0</v>
      </c>
      <c r="BP123" s="86">
        <f t="shared" ca="1" si="281"/>
        <v>0</v>
      </c>
      <c r="BQ123" s="159">
        <f t="shared" ca="1" si="282"/>
        <v>0</v>
      </c>
      <c r="BR123" s="159">
        <f t="shared" ca="1" si="283"/>
        <v>0</v>
      </c>
      <c r="BS123" s="159">
        <f t="shared" ca="1" si="284"/>
        <v>0</v>
      </c>
      <c r="BT123" s="159">
        <f t="shared" ca="1" si="285"/>
        <v>0</v>
      </c>
      <c r="BU123" s="86">
        <f t="shared" ca="1" si="286"/>
        <v>0</v>
      </c>
      <c r="BV123" s="71"/>
      <c r="BW123" s="144">
        <v>45</v>
      </c>
      <c r="BX123" s="144">
        <v>59</v>
      </c>
      <c r="BY123" s="144">
        <v>60</v>
      </c>
      <c r="BZ123" s="159">
        <v>28</v>
      </c>
      <c r="CA123" s="86">
        <f t="shared" si="304"/>
        <v>192</v>
      </c>
      <c r="CB123" s="159">
        <v>67</v>
      </c>
      <c r="CC123" s="144">
        <v>75</v>
      </c>
      <c r="CD123" s="159">
        <v>62</v>
      </c>
      <c r="CE123" s="159">
        <v>105</v>
      </c>
      <c r="CF123" s="86">
        <f t="shared" si="305"/>
        <v>309</v>
      </c>
      <c r="CG123" s="159"/>
      <c r="CH123" s="159"/>
      <c r="CI123" s="159"/>
      <c r="CJ123" s="159"/>
      <c r="CK123" s="86">
        <f t="shared" si="306"/>
        <v>0</v>
      </c>
      <c r="CL123" s="159"/>
      <c r="CM123" s="159"/>
      <c r="CN123" s="159">
        <v>0</v>
      </c>
      <c r="CO123" s="159">
        <v>0</v>
      </c>
      <c r="CP123" s="86">
        <f t="shared" si="307"/>
        <v>0</v>
      </c>
      <c r="CQ123" s="70"/>
      <c r="CR123" s="144">
        <f t="shared" ca="1" si="308"/>
        <v>0</v>
      </c>
      <c r="CS123" s="144">
        <f t="shared" ca="1" si="287"/>
        <v>0</v>
      </c>
      <c r="CT123" s="144">
        <f t="shared" ca="1" si="288"/>
        <v>0</v>
      </c>
      <c r="CU123" s="144">
        <f t="shared" ca="1" si="289"/>
        <v>0</v>
      </c>
      <c r="CV123" s="86">
        <f t="shared" ca="1" si="290"/>
        <v>0</v>
      </c>
      <c r="CW123" s="144">
        <f t="shared" ca="1" si="291"/>
        <v>0</v>
      </c>
      <c r="CX123" s="144">
        <f t="shared" ca="1" si="364"/>
        <v>0</v>
      </c>
      <c r="CY123" s="144">
        <f t="shared" ca="1" si="365"/>
        <v>0</v>
      </c>
      <c r="CZ123" s="144">
        <f t="shared" ca="1" si="366"/>
        <v>0</v>
      </c>
      <c r="DA123" s="88">
        <f t="shared" ca="1" si="367"/>
        <v>0</v>
      </c>
      <c r="DB123" s="144">
        <f t="shared" ca="1" si="368"/>
        <v>-90</v>
      </c>
      <c r="DC123" s="144">
        <f t="shared" ca="1" si="369"/>
        <v>-90</v>
      </c>
      <c r="DD123" s="144">
        <f t="shared" ca="1" si="370"/>
        <v>-100</v>
      </c>
      <c r="DE123" s="144">
        <f t="shared" ca="1" si="371"/>
        <v>-30</v>
      </c>
      <c r="DF123" s="88">
        <f t="shared" ca="1" si="372"/>
        <v>-310</v>
      </c>
      <c r="DG123" s="159">
        <f t="shared" ca="1" si="260"/>
        <v>-60</v>
      </c>
      <c r="DH123" s="159">
        <f t="shared" ca="1" si="261"/>
        <v>0</v>
      </c>
      <c r="DI123" s="159">
        <f t="shared" ca="1" si="262"/>
        <v>0</v>
      </c>
      <c r="DJ123" s="159">
        <f t="shared" ca="1" si="263"/>
        <v>0</v>
      </c>
      <c r="DK123" s="88">
        <f t="shared" ca="1" si="264"/>
        <v>-60</v>
      </c>
      <c r="DL123" s="144"/>
    </row>
    <row r="124" spans="1:116" ht="15" hidden="1" customHeight="1" x14ac:dyDescent="0.2">
      <c r="A124" s="22" t="str">
        <f t="shared" si="310"/>
        <v>186005832P</v>
      </c>
      <c r="B124" s="22" t="str">
        <f t="shared" si="309"/>
        <v>186005832C</v>
      </c>
      <c r="C124" s="164">
        <v>186005832</v>
      </c>
      <c r="D124" s="22" t="s">
        <v>398</v>
      </c>
      <c r="E124" s="65" t="s">
        <v>170</v>
      </c>
      <c r="F124" s="159" t="s">
        <v>167</v>
      </c>
      <c r="G124" s="154" t="s">
        <v>172</v>
      </c>
      <c r="H124" s="164" t="s">
        <v>320</v>
      </c>
      <c r="I124" s="200">
        <v>29101.56</v>
      </c>
      <c r="J124" s="68" t="s">
        <v>306</v>
      </c>
      <c r="K124" s="145"/>
      <c r="L124" s="144">
        <v>25</v>
      </c>
      <c r="M124" s="144">
        <v>32</v>
      </c>
      <c r="N124" s="144">
        <v>50</v>
      </c>
      <c r="O124" s="159">
        <v>26</v>
      </c>
      <c r="P124" s="86">
        <f t="shared" si="265"/>
        <v>133</v>
      </c>
      <c r="Q124" s="159">
        <v>35</v>
      </c>
      <c r="R124" s="144">
        <v>53</v>
      </c>
      <c r="S124" s="159">
        <v>43</v>
      </c>
      <c r="T124" s="159">
        <v>55</v>
      </c>
      <c r="U124" s="86">
        <f t="shared" si="301"/>
        <v>186</v>
      </c>
      <c r="V124" s="159">
        <v>30</v>
      </c>
      <c r="W124" s="159">
        <v>30</v>
      </c>
      <c r="X124" s="159">
        <v>15</v>
      </c>
      <c r="Y124" s="159">
        <v>15</v>
      </c>
      <c r="Z124" s="86">
        <f t="shared" si="302"/>
        <v>90</v>
      </c>
      <c r="AA124" s="159">
        <v>10</v>
      </c>
      <c r="AB124" s="159">
        <v>0</v>
      </c>
      <c r="AC124" s="159">
        <v>0</v>
      </c>
      <c r="AD124" s="159">
        <v>0</v>
      </c>
      <c r="AE124" s="86">
        <f t="shared" si="363"/>
        <v>10</v>
      </c>
      <c r="AF124" s="130"/>
      <c r="AG124" s="159">
        <f t="shared" ca="1" si="244"/>
        <v>25</v>
      </c>
      <c r="AH124" s="159">
        <f t="shared" ca="1" si="245"/>
        <v>32</v>
      </c>
      <c r="AI124" s="159">
        <f t="shared" ca="1" si="246"/>
        <v>50</v>
      </c>
      <c r="AJ124" s="159">
        <f t="shared" ca="1" si="247"/>
        <v>26</v>
      </c>
      <c r="AK124" s="86">
        <f t="shared" ca="1" si="266"/>
        <v>133</v>
      </c>
      <c r="AL124" s="159">
        <f t="shared" ca="1" si="248"/>
        <v>35</v>
      </c>
      <c r="AM124" s="159">
        <f t="shared" ca="1" si="249"/>
        <v>53</v>
      </c>
      <c r="AN124" s="159">
        <f t="shared" ca="1" si="250"/>
        <v>43</v>
      </c>
      <c r="AO124" s="159">
        <f t="shared" ca="1" si="251"/>
        <v>55</v>
      </c>
      <c r="AP124" s="127">
        <f t="shared" ca="1" si="267"/>
        <v>186</v>
      </c>
      <c r="AQ124" s="159">
        <f t="shared" ca="1" si="252"/>
        <v>30</v>
      </c>
      <c r="AR124" s="159">
        <f t="shared" ca="1" si="253"/>
        <v>30</v>
      </c>
      <c r="AS124" s="159">
        <f t="shared" ca="1" si="254"/>
        <v>15</v>
      </c>
      <c r="AT124" s="159">
        <f t="shared" ca="1" si="255"/>
        <v>15</v>
      </c>
      <c r="AU124" s="127">
        <f t="shared" ca="1" si="311"/>
        <v>90</v>
      </c>
      <c r="AV124" s="159">
        <f t="shared" ca="1" si="256"/>
        <v>10</v>
      </c>
      <c r="AW124" s="159">
        <f t="shared" ca="1" si="257"/>
        <v>0</v>
      </c>
      <c r="AX124" s="159">
        <f t="shared" ca="1" si="258"/>
        <v>0</v>
      </c>
      <c r="AY124" s="159">
        <f t="shared" ca="1" si="259"/>
        <v>0</v>
      </c>
      <c r="AZ124" s="127">
        <f t="shared" ca="1" si="312"/>
        <v>10</v>
      </c>
      <c r="BA124" s="72"/>
      <c r="BB124" s="159">
        <f t="shared" ca="1" si="313"/>
        <v>0</v>
      </c>
      <c r="BC124" s="159">
        <f t="shared" ca="1" si="268"/>
        <v>0</v>
      </c>
      <c r="BD124" s="159">
        <f t="shared" ca="1" si="269"/>
        <v>0</v>
      </c>
      <c r="BE124" s="159">
        <f t="shared" ca="1" si="270"/>
        <v>0</v>
      </c>
      <c r="BF124" s="86">
        <f t="shared" ca="1" si="271"/>
        <v>0</v>
      </c>
      <c r="BG124" s="159">
        <f t="shared" ca="1" si="272"/>
        <v>0</v>
      </c>
      <c r="BH124" s="159">
        <f t="shared" ca="1" si="273"/>
        <v>0</v>
      </c>
      <c r="BI124" s="159">
        <f t="shared" ca="1" si="274"/>
        <v>0</v>
      </c>
      <c r="BJ124" s="159">
        <f t="shared" ca="1" si="275"/>
        <v>0</v>
      </c>
      <c r="BK124" s="86">
        <f t="shared" ca="1" si="276"/>
        <v>0</v>
      </c>
      <c r="BL124" s="159">
        <f t="shared" ca="1" si="277"/>
        <v>0</v>
      </c>
      <c r="BM124" s="159">
        <f t="shared" ca="1" si="278"/>
        <v>0</v>
      </c>
      <c r="BN124" s="159">
        <f t="shared" ca="1" si="279"/>
        <v>0</v>
      </c>
      <c r="BO124" s="159">
        <f t="shared" ca="1" si="280"/>
        <v>0</v>
      </c>
      <c r="BP124" s="86">
        <f t="shared" ca="1" si="281"/>
        <v>0</v>
      </c>
      <c r="BQ124" s="159">
        <f t="shared" ca="1" si="282"/>
        <v>0</v>
      </c>
      <c r="BR124" s="159">
        <f t="shared" ca="1" si="283"/>
        <v>0</v>
      </c>
      <c r="BS124" s="159">
        <f t="shared" ca="1" si="284"/>
        <v>0</v>
      </c>
      <c r="BT124" s="159">
        <f t="shared" ca="1" si="285"/>
        <v>0</v>
      </c>
      <c r="BU124" s="86">
        <f t="shared" ca="1" si="286"/>
        <v>0</v>
      </c>
      <c r="BV124" s="71"/>
      <c r="BW124" s="144">
        <v>25</v>
      </c>
      <c r="BX124" s="144">
        <v>32</v>
      </c>
      <c r="BY124" s="144">
        <v>50</v>
      </c>
      <c r="BZ124" s="159">
        <v>26</v>
      </c>
      <c r="CA124" s="86">
        <f t="shared" si="304"/>
        <v>133</v>
      </c>
      <c r="CB124" s="159">
        <v>35</v>
      </c>
      <c r="CC124" s="144">
        <v>53</v>
      </c>
      <c r="CD124" s="159">
        <v>43</v>
      </c>
      <c r="CE124" s="159">
        <v>55</v>
      </c>
      <c r="CF124" s="86">
        <f t="shared" si="305"/>
        <v>186</v>
      </c>
      <c r="CG124" s="159"/>
      <c r="CH124" s="159"/>
      <c r="CI124" s="159"/>
      <c r="CJ124" s="159"/>
      <c r="CK124" s="86">
        <f t="shared" si="306"/>
        <v>0</v>
      </c>
      <c r="CL124" s="159"/>
      <c r="CM124" s="159"/>
      <c r="CN124" s="159">
        <v>0</v>
      </c>
      <c r="CO124" s="159">
        <v>0</v>
      </c>
      <c r="CP124" s="86">
        <f t="shared" si="307"/>
        <v>0</v>
      </c>
      <c r="CQ124" s="70"/>
      <c r="CR124" s="144">
        <f t="shared" ca="1" si="308"/>
        <v>0</v>
      </c>
      <c r="CS124" s="144">
        <f t="shared" ca="1" si="287"/>
        <v>0</v>
      </c>
      <c r="CT124" s="144">
        <f t="shared" ca="1" si="288"/>
        <v>0</v>
      </c>
      <c r="CU124" s="144">
        <f t="shared" ca="1" si="289"/>
        <v>0</v>
      </c>
      <c r="CV124" s="86">
        <f t="shared" ca="1" si="290"/>
        <v>0</v>
      </c>
      <c r="CW124" s="144">
        <f t="shared" ca="1" si="291"/>
        <v>0</v>
      </c>
      <c r="CX124" s="144">
        <f t="shared" ca="1" si="364"/>
        <v>0</v>
      </c>
      <c r="CY124" s="144">
        <f t="shared" ca="1" si="365"/>
        <v>0</v>
      </c>
      <c r="CZ124" s="144">
        <f t="shared" ca="1" si="366"/>
        <v>0</v>
      </c>
      <c r="DA124" s="88">
        <f t="shared" ca="1" si="367"/>
        <v>0</v>
      </c>
      <c r="DB124" s="144">
        <f t="shared" ca="1" si="368"/>
        <v>-30</v>
      </c>
      <c r="DC124" s="144">
        <f t="shared" ca="1" si="369"/>
        <v>-30</v>
      </c>
      <c r="DD124" s="144">
        <f t="shared" ca="1" si="370"/>
        <v>-15</v>
      </c>
      <c r="DE124" s="144">
        <f t="shared" ca="1" si="371"/>
        <v>-15</v>
      </c>
      <c r="DF124" s="88">
        <f t="shared" ca="1" si="372"/>
        <v>-90</v>
      </c>
      <c r="DG124" s="159">
        <f t="shared" ca="1" si="260"/>
        <v>-10</v>
      </c>
      <c r="DH124" s="159">
        <f t="shared" ca="1" si="261"/>
        <v>0</v>
      </c>
      <c r="DI124" s="159">
        <f t="shared" ca="1" si="262"/>
        <v>0</v>
      </c>
      <c r="DJ124" s="159">
        <f t="shared" ca="1" si="263"/>
        <v>0</v>
      </c>
      <c r="DK124" s="88">
        <f t="shared" ca="1" si="264"/>
        <v>-10</v>
      </c>
      <c r="DL124" s="2"/>
    </row>
    <row r="125" spans="1:116" ht="15" customHeight="1" x14ac:dyDescent="0.2">
      <c r="A125" s="22" t="str">
        <f t="shared" si="310"/>
        <v>186016011P</v>
      </c>
      <c r="B125" s="22" t="str">
        <f t="shared" si="309"/>
        <v>186016011C</v>
      </c>
      <c r="C125" s="75">
        <v>186016011</v>
      </c>
      <c r="D125" s="164" t="s">
        <v>126</v>
      </c>
      <c r="E125" s="65" t="s">
        <v>12</v>
      </c>
      <c r="F125" s="159" t="s">
        <v>164</v>
      </c>
      <c r="G125" s="65" t="s">
        <v>127</v>
      </c>
      <c r="H125" s="164" t="s">
        <v>23</v>
      </c>
      <c r="I125" s="200">
        <v>11216.72</v>
      </c>
      <c r="J125" s="65" t="s">
        <v>277</v>
      </c>
      <c r="K125" s="145"/>
      <c r="L125" s="131">
        <v>5</v>
      </c>
      <c r="M125" s="144">
        <v>5</v>
      </c>
      <c r="N125" s="144">
        <v>10</v>
      </c>
      <c r="O125" s="159">
        <v>6</v>
      </c>
      <c r="P125" s="86">
        <f t="shared" si="265"/>
        <v>26</v>
      </c>
      <c r="Q125" s="159">
        <v>6</v>
      </c>
      <c r="R125" s="159">
        <v>4</v>
      </c>
      <c r="S125" s="159">
        <v>5</v>
      </c>
      <c r="T125" s="159">
        <v>15</v>
      </c>
      <c r="U125" s="86">
        <f t="shared" si="301"/>
        <v>30</v>
      </c>
      <c r="V125" s="159">
        <v>9</v>
      </c>
      <c r="W125" s="159">
        <v>8</v>
      </c>
      <c r="X125" s="159">
        <v>8</v>
      </c>
      <c r="Y125" s="159">
        <v>9</v>
      </c>
      <c r="Z125" s="86">
        <f t="shared" si="302"/>
        <v>34</v>
      </c>
      <c r="AA125" s="159">
        <v>0</v>
      </c>
      <c r="AB125" s="159">
        <v>0</v>
      </c>
      <c r="AC125" s="159">
        <v>0</v>
      </c>
      <c r="AD125" s="159">
        <v>0</v>
      </c>
      <c r="AE125" s="86">
        <f t="shared" si="363"/>
        <v>0</v>
      </c>
      <c r="AF125" s="130"/>
      <c r="AG125" s="159">
        <f t="shared" ca="1" si="244"/>
        <v>5</v>
      </c>
      <c r="AH125" s="159">
        <f t="shared" ca="1" si="245"/>
        <v>5</v>
      </c>
      <c r="AI125" s="159">
        <f t="shared" ca="1" si="246"/>
        <v>10</v>
      </c>
      <c r="AJ125" s="159">
        <f t="shared" ca="1" si="247"/>
        <v>6</v>
      </c>
      <c r="AK125" s="86">
        <f t="shared" ca="1" si="266"/>
        <v>26</v>
      </c>
      <c r="AL125" s="159">
        <f t="shared" ca="1" si="248"/>
        <v>6</v>
      </c>
      <c r="AM125" s="159">
        <f t="shared" ca="1" si="249"/>
        <v>4</v>
      </c>
      <c r="AN125" s="159">
        <f t="shared" ca="1" si="250"/>
        <v>5</v>
      </c>
      <c r="AO125" s="159">
        <f t="shared" ca="1" si="251"/>
        <v>15</v>
      </c>
      <c r="AP125" s="127">
        <f t="shared" ca="1" si="267"/>
        <v>30</v>
      </c>
      <c r="AQ125" s="159">
        <f t="shared" ca="1" si="252"/>
        <v>14</v>
      </c>
      <c r="AR125" s="159">
        <f t="shared" ca="1" si="253"/>
        <v>11</v>
      </c>
      <c r="AS125" s="159">
        <f t="shared" ca="1" si="254"/>
        <v>10</v>
      </c>
      <c r="AT125" s="159">
        <f t="shared" ca="1" si="255"/>
        <v>12</v>
      </c>
      <c r="AU125" s="127">
        <f t="shared" ca="1" si="311"/>
        <v>47</v>
      </c>
      <c r="AV125" s="159">
        <f t="shared" ca="1" si="256"/>
        <v>0</v>
      </c>
      <c r="AW125" s="159">
        <f t="shared" ca="1" si="257"/>
        <v>0</v>
      </c>
      <c r="AX125" s="159">
        <f t="shared" ca="1" si="258"/>
        <v>0</v>
      </c>
      <c r="AY125" s="159">
        <f t="shared" ca="1" si="259"/>
        <v>0</v>
      </c>
      <c r="AZ125" s="127">
        <f t="shared" ca="1" si="312"/>
        <v>0</v>
      </c>
      <c r="BA125" s="72"/>
      <c r="BB125" s="159">
        <f t="shared" ca="1" si="313"/>
        <v>0</v>
      </c>
      <c r="BC125" s="159">
        <f t="shared" ca="1" si="268"/>
        <v>0</v>
      </c>
      <c r="BD125" s="159">
        <f t="shared" ca="1" si="269"/>
        <v>0</v>
      </c>
      <c r="BE125" s="159">
        <f t="shared" ca="1" si="270"/>
        <v>0</v>
      </c>
      <c r="BF125" s="86">
        <f t="shared" ca="1" si="271"/>
        <v>0</v>
      </c>
      <c r="BG125" s="159">
        <f t="shared" ca="1" si="272"/>
        <v>0</v>
      </c>
      <c r="BH125" s="159">
        <f t="shared" ca="1" si="273"/>
        <v>0</v>
      </c>
      <c r="BI125" s="159">
        <f t="shared" ca="1" si="274"/>
        <v>0</v>
      </c>
      <c r="BJ125" s="159">
        <f t="shared" ca="1" si="275"/>
        <v>0</v>
      </c>
      <c r="BK125" s="86">
        <f t="shared" ca="1" si="276"/>
        <v>0</v>
      </c>
      <c r="BL125" s="159">
        <f t="shared" ca="1" si="277"/>
        <v>5</v>
      </c>
      <c r="BM125" s="159">
        <f t="shared" ca="1" si="278"/>
        <v>3</v>
      </c>
      <c r="BN125" s="159">
        <f t="shared" ca="1" si="279"/>
        <v>2</v>
      </c>
      <c r="BO125" s="159">
        <f t="shared" ca="1" si="280"/>
        <v>3</v>
      </c>
      <c r="BP125" s="86">
        <f t="shared" ca="1" si="281"/>
        <v>13</v>
      </c>
      <c r="BQ125" s="159">
        <f t="shared" ca="1" si="282"/>
        <v>0</v>
      </c>
      <c r="BR125" s="159">
        <f t="shared" ca="1" si="283"/>
        <v>0</v>
      </c>
      <c r="BS125" s="159">
        <f t="shared" ca="1" si="284"/>
        <v>0</v>
      </c>
      <c r="BT125" s="159">
        <f t="shared" ca="1" si="285"/>
        <v>0</v>
      </c>
      <c r="BU125" s="86">
        <f t="shared" ca="1" si="286"/>
        <v>0</v>
      </c>
      <c r="BV125" s="71"/>
      <c r="BW125" s="131">
        <v>5</v>
      </c>
      <c r="BX125" s="144">
        <v>5</v>
      </c>
      <c r="BY125" s="144">
        <v>10</v>
      </c>
      <c r="BZ125" s="159">
        <v>6</v>
      </c>
      <c r="CA125" s="86">
        <f t="shared" si="304"/>
        <v>26</v>
      </c>
      <c r="CB125" s="159">
        <v>6</v>
      </c>
      <c r="CC125" s="159">
        <v>4</v>
      </c>
      <c r="CD125" s="159">
        <v>5</v>
      </c>
      <c r="CE125" s="159">
        <v>15</v>
      </c>
      <c r="CF125" s="86">
        <f t="shared" si="305"/>
        <v>30</v>
      </c>
      <c r="CG125" s="159"/>
      <c r="CH125" s="159"/>
      <c r="CI125" s="159"/>
      <c r="CJ125" s="159"/>
      <c r="CK125" s="86">
        <f t="shared" si="306"/>
        <v>0</v>
      </c>
      <c r="CL125" s="159"/>
      <c r="CM125" s="159"/>
      <c r="CN125" s="159">
        <v>0</v>
      </c>
      <c r="CO125" s="159">
        <v>0</v>
      </c>
      <c r="CP125" s="86">
        <f t="shared" si="307"/>
        <v>0</v>
      </c>
      <c r="CQ125" s="70"/>
      <c r="CR125" s="144">
        <f t="shared" ca="1" si="308"/>
        <v>0</v>
      </c>
      <c r="CS125" s="144">
        <f t="shared" ca="1" si="287"/>
        <v>0</v>
      </c>
      <c r="CT125" s="144">
        <f t="shared" ca="1" si="288"/>
        <v>0</v>
      </c>
      <c r="CU125" s="144">
        <f t="shared" ca="1" si="289"/>
        <v>0</v>
      </c>
      <c r="CV125" s="86">
        <f t="shared" ca="1" si="290"/>
        <v>0</v>
      </c>
      <c r="CW125" s="144">
        <f t="shared" ca="1" si="291"/>
        <v>0</v>
      </c>
      <c r="CX125" s="144">
        <f t="shared" ca="1" si="364"/>
        <v>0</v>
      </c>
      <c r="CY125" s="144">
        <f t="shared" ca="1" si="365"/>
        <v>0</v>
      </c>
      <c r="CZ125" s="144">
        <f t="shared" ca="1" si="366"/>
        <v>0</v>
      </c>
      <c r="DA125" s="88">
        <f t="shared" ca="1" si="367"/>
        <v>0</v>
      </c>
      <c r="DB125" s="144">
        <f t="shared" ca="1" si="368"/>
        <v>-14</v>
      </c>
      <c r="DC125" s="144">
        <f t="shared" ca="1" si="369"/>
        <v>-11</v>
      </c>
      <c r="DD125" s="144">
        <f t="shared" ca="1" si="370"/>
        <v>-10</v>
      </c>
      <c r="DE125" s="144">
        <f t="shared" ca="1" si="371"/>
        <v>-12</v>
      </c>
      <c r="DF125" s="88">
        <f t="shared" ca="1" si="372"/>
        <v>-47</v>
      </c>
      <c r="DG125" s="159">
        <f t="shared" ca="1" si="260"/>
        <v>0</v>
      </c>
      <c r="DH125" s="159">
        <f t="shared" ca="1" si="261"/>
        <v>0</v>
      </c>
      <c r="DI125" s="159">
        <f t="shared" ca="1" si="262"/>
        <v>0</v>
      </c>
      <c r="DJ125" s="159">
        <f t="shared" ca="1" si="263"/>
        <v>0</v>
      </c>
      <c r="DK125" s="88">
        <f t="shared" ca="1" si="264"/>
        <v>0</v>
      </c>
      <c r="DL125" s="144"/>
    </row>
    <row r="126" spans="1:116" ht="15" customHeight="1" x14ac:dyDescent="0.2">
      <c r="A126" s="22" t="str">
        <f t="shared" si="310"/>
        <v>725000584P</v>
      </c>
      <c r="B126" s="22" t="str">
        <f t="shared" si="309"/>
        <v>725000584C</v>
      </c>
      <c r="C126" s="164">
        <v>725000584</v>
      </c>
      <c r="D126" s="164" t="s">
        <v>460</v>
      </c>
      <c r="E126" s="65" t="s">
        <v>21</v>
      </c>
      <c r="F126" s="159" t="s">
        <v>164</v>
      </c>
      <c r="G126" s="65" t="s">
        <v>127</v>
      </c>
      <c r="H126" s="164" t="s">
        <v>23</v>
      </c>
      <c r="I126" s="200">
        <v>60770.33</v>
      </c>
      <c r="J126" s="65" t="s">
        <v>277</v>
      </c>
      <c r="K126" s="145"/>
      <c r="L126" s="144">
        <v>2</v>
      </c>
      <c r="M126" s="144">
        <v>0</v>
      </c>
      <c r="N126" s="144">
        <v>0</v>
      </c>
      <c r="O126" s="159">
        <v>0</v>
      </c>
      <c r="P126" s="86">
        <f t="shared" si="265"/>
        <v>2</v>
      </c>
      <c r="Q126" s="159">
        <v>2</v>
      </c>
      <c r="R126" s="159">
        <v>4</v>
      </c>
      <c r="S126" s="159"/>
      <c r="T126" s="159">
        <v>11</v>
      </c>
      <c r="U126" s="86">
        <f t="shared" si="301"/>
        <v>17</v>
      </c>
      <c r="V126" s="159">
        <v>7</v>
      </c>
      <c r="W126" s="159">
        <v>6</v>
      </c>
      <c r="X126" s="159">
        <v>4</v>
      </c>
      <c r="Y126" s="159">
        <v>4</v>
      </c>
      <c r="Z126" s="86">
        <f t="shared" si="302"/>
        <v>21</v>
      </c>
      <c r="AA126" s="159">
        <v>0</v>
      </c>
      <c r="AB126" s="159">
        <v>0</v>
      </c>
      <c r="AC126" s="159">
        <v>0</v>
      </c>
      <c r="AD126" s="159">
        <v>0</v>
      </c>
      <c r="AE126" s="86">
        <f t="shared" si="363"/>
        <v>0</v>
      </c>
      <c r="AF126" s="130"/>
      <c r="AG126" s="159">
        <f t="shared" ca="1" si="244"/>
        <v>2</v>
      </c>
      <c r="AH126" s="159">
        <f t="shared" ca="1" si="245"/>
        <v>0</v>
      </c>
      <c r="AI126" s="159">
        <f t="shared" ca="1" si="246"/>
        <v>0</v>
      </c>
      <c r="AJ126" s="159">
        <f t="shared" ca="1" si="247"/>
        <v>0</v>
      </c>
      <c r="AK126" s="86">
        <f t="shared" ca="1" si="266"/>
        <v>2</v>
      </c>
      <c r="AL126" s="159">
        <f t="shared" ca="1" si="248"/>
        <v>2</v>
      </c>
      <c r="AM126" s="159">
        <f t="shared" ca="1" si="249"/>
        <v>4</v>
      </c>
      <c r="AN126" s="159">
        <f t="shared" ca="1" si="250"/>
        <v>0</v>
      </c>
      <c r="AO126" s="159">
        <f t="shared" ca="1" si="251"/>
        <v>11</v>
      </c>
      <c r="AP126" s="127">
        <f t="shared" ca="1" si="267"/>
        <v>17</v>
      </c>
      <c r="AQ126" s="159">
        <f t="shared" ca="1" si="252"/>
        <v>13</v>
      </c>
      <c r="AR126" s="159">
        <f t="shared" ca="1" si="253"/>
        <v>8</v>
      </c>
      <c r="AS126" s="159">
        <f t="shared" ca="1" si="254"/>
        <v>8</v>
      </c>
      <c r="AT126" s="159">
        <f t="shared" ca="1" si="255"/>
        <v>8</v>
      </c>
      <c r="AU126" s="127">
        <f t="shared" ca="1" si="311"/>
        <v>37</v>
      </c>
      <c r="AV126" s="159">
        <f t="shared" ca="1" si="256"/>
        <v>8</v>
      </c>
      <c r="AW126" s="159">
        <f t="shared" ca="1" si="257"/>
        <v>9</v>
      </c>
      <c r="AX126" s="159">
        <f t="shared" ca="1" si="258"/>
        <v>0</v>
      </c>
      <c r="AY126" s="159">
        <f t="shared" ca="1" si="259"/>
        <v>0</v>
      </c>
      <c r="AZ126" s="127">
        <f t="shared" ca="1" si="312"/>
        <v>17</v>
      </c>
      <c r="BA126" s="72"/>
      <c r="BB126" s="159">
        <f t="shared" ca="1" si="313"/>
        <v>0</v>
      </c>
      <c r="BC126" s="159">
        <f t="shared" ca="1" si="268"/>
        <v>0</v>
      </c>
      <c r="BD126" s="159">
        <f t="shared" ca="1" si="269"/>
        <v>0</v>
      </c>
      <c r="BE126" s="159">
        <f t="shared" ca="1" si="270"/>
        <v>0</v>
      </c>
      <c r="BF126" s="86">
        <f t="shared" ca="1" si="271"/>
        <v>0</v>
      </c>
      <c r="BG126" s="159">
        <f t="shared" ca="1" si="272"/>
        <v>0</v>
      </c>
      <c r="BH126" s="159">
        <f t="shared" ca="1" si="273"/>
        <v>0</v>
      </c>
      <c r="BI126" s="159">
        <f t="shared" ca="1" si="274"/>
        <v>0</v>
      </c>
      <c r="BJ126" s="159">
        <f t="shared" ca="1" si="275"/>
        <v>0</v>
      </c>
      <c r="BK126" s="86">
        <f t="shared" ca="1" si="276"/>
        <v>0</v>
      </c>
      <c r="BL126" s="159">
        <f t="shared" ca="1" si="277"/>
        <v>6</v>
      </c>
      <c r="BM126" s="159">
        <f t="shared" ca="1" si="278"/>
        <v>2</v>
      </c>
      <c r="BN126" s="159">
        <f t="shared" ca="1" si="279"/>
        <v>4</v>
      </c>
      <c r="BO126" s="159">
        <f t="shared" ca="1" si="280"/>
        <v>4</v>
      </c>
      <c r="BP126" s="86">
        <f t="shared" ca="1" si="281"/>
        <v>16</v>
      </c>
      <c r="BQ126" s="159">
        <f t="shared" ca="1" si="282"/>
        <v>8</v>
      </c>
      <c r="BR126" s="159">
        <f t="shared" ca="1" si="283"/>
        <v>9</v>
      </c>
      <c r="BS126" s="159">
        <f t="shared" ca="1" si="284"/>
        <v>0</v>
      </c>
      <c r="BT126" s="159">
        <f t="shared" ca="1" si="285"/>
        <v>0</v>
      </c>
      <c r="BU126" s="86">
        <f t="shared" ca="1" si="286"/>
        <v>17</v>
      </c>
      <c r="BV126" s="71"/>
      <c r="BW126" s="144">
        <v>2</v>
      </c>
      <c r="BX126" s="144">
        <v>0</v>
      </c>
      <c r="BY126" s="144">
        <v>0</v>
      </c>
      <c r="BZ126" s="159">
        <v>0</v>
      </c>
      <c r="CA126" s="86">
        <f t="shared" si="304"/>
        <v>2</v>
      </c>
      <c r="CB126" s="159">
        <v>2</v>
      </c>
      <c r="CC126" s="159">
        <v>4</v>
      </c>
      <c r="CD126" s="159"/>
      <c r="CE126" s="159">
        <v>11</v>
      </c>
      <c r="CF126" s="86">
        <f t="shared" si="305"/>
        <v>17</v>
      </c>
      <c r="CG126" s="159"/>
      <c r="CH126" s="159"/>
      <c r="CI126" s="159"/>
      <c r="CJ126" s="159"/>
      <c r="CK126" s="86">
        <f t="shared" si="306"/>
        <v>0</v>
      </c>
      <c r="CL126" s="159"/>
      <c r="CM126" s="159"/>
      <c r="CN126" s="159">
        <v>0</v>
      </c>
      <c r="CO126" s="159">
        <v>0</v>
      </c>
      <c r="CP126" s="86">
        <f t="shared" si="307"/>
        <v>0</v>
      </c>
      <c r="CQ126" s="70"/>
      <c r="CR126" s="144">
        <f t="shared" ca="1" si="308"/>
        <v>0</v>
      </c>
      <c r="CS126" s="144">
        <f t="shared" ca="1" si="287"/>
        <v>0</v>
      </c>
      <c r="CT126" s="144">
        <f t="shared" ca="1" si="288"/>
        <v>0</v>
      </c>
      <c r="CU126" s="144">
        <f t="shared" ca="1" si="289"/>
        <v>0</v>
      </c>
      <c r="CV126" s="86">
        <f t="shared" ca="1" si="290"/>
        <v>0</v>
      </c>
      <c r="CW126" s="144">
        <f t="shared" ca="1" si="291"/>
        <v>0</v>
      </c>
      <c r="CX126" s="144">
        <f t="shared" ca="1" si="364"/>
        <v>0</v>
      </c>
      <c r="CY126" s="144">
        <f t="shared" ca="1" si="365"/>
        <v>0</v>
      </c>
      <c r="CZ126" s="144">
        <f t="shared" ca="1" si="366"/>
        <v>0</v>
      </c>
      <c r="DA126" s="88">
        <f t="shared" ca="1" si="367"/>
        <v>0</v>
      </c>
      <c r="DB126" s="144">
        <f t="shared" ca="1" si="368"/>
        <v>-13</v>
      </c>
      <c r="DC126" s="144">
        <f t="shared" ca="1" si="369"/>
        <v>-8</v>
      </c>
      <c r="DD126" s="144">
        <f t="shared" ca="1" si="370"/>
        <v>-8</v>
      </c>
      <c r="DE126" s="144">
        <f t="shared" ca="1" si="371"/>
        <v>-8</v>
      </c>
      <c r="DF126" s="88">
        <f t="shared" ca="1" si="372"/>
        <v>-37</v>
      </c>
      <c r="DG126" s="159">
        <f t="shared" ca="1" si="260"/>
        <v>-8</v>
      </c>
      <c r="DH126" s="159">
        <f t="shared" ca="1" si="261"/>
        <v>-9</v>
      </c>
      <c r="DI126" s="159">
        <f t="shared" ca="1" si="262"/>
        <v>0</v>
      </c>
      <c r="DJ126" s="159">
        <f t="shared" ca="1" si="263"/>
        <v>0</v>
      </c>
      <c r="DK126" s="88">
        <f t="shared" ca="1" si="264"/>
        <v>-17</v>
      </c>
      <c r="DL126" s="25"/>
    </row>
    <row r="127" spans="1:116" ht="15" hidden="1" customHeight="1" x14ac:dyDescent="0.2">
      <c r="A127" s="22" t="str">
        <f t="shared" si="310"/>
        <v>186005814-16P</v>
      </c>
      <c r="B127" s="22" t="str">
        <f t="shared" si="309"/>
        <v>186005814-16C</v>
      </c>
      <c r="C127" s="164" t="s">
        <v>222</v>
      </c>
      <c r="D127" s="22" t="s">
        <v>473</v>
      </c>
      <c r="E127" s="65" t="s">
        <v>166</v>
      </c>
      <c r="F127" s="159" t="s">
        <v>167</v>
      </c>
      <c r="G127" s="65" t="s">
        <v>61</v>
      </c>
      <c r="H127" s="164" t="s">
        <v>175</v>
      </c>
      <c r="I127" s="200">
        <v>147586.93</v>
      </c>
      <c r="J127" s="68" t="s">
        <v>33</v>
      </c>
      <c r="K127" s="145"/>
      <c r="L127" s="144">
        <v>28</v>
      </c>
      <c r="M127" s="144">
        <v>38</v>
      </c>
      <c r="N127" s="144">
        <v>18</v>
      </c>
      <c r="O127" s="173">
        <v>28</v>
      </c>
      <c r="P127" s="86">
        <f t="shared" si="265"/>
        <v>112</v>
      </c>
      <c r="Q127" s="159">
        <v>35</v>
      </c>
      <c r="R127" s="159">
        <v>30</v>
      </c>
      <c r="S127" s="159">
        <v>0</v>
      </c>
      <c r="T127" s="159">
        <v>0</v>
      </c>
      <c r="U127" s="86">
        <f t="shared" si="301"/>
        <v>65</v>
      </c>
      <c r="V127" s="159">
        <v>0</v>
      </c>
      <c r="W127" s="159">
        <v>0</v>
      </c>
      <c r="X127" s="159">
        <v>0</v>
      </c>
      <c r="Y127" s="159">
        <v>0</v>
      </c>
      <c r="Z127" s="86">
        <f t="shared" si="302"/>
        <v>0</v>
      </c>
      <c r="AA127" s="159">
        <v>0</v>
      </c>
      <c r="AB127" s="159">
        <v>0</v>
      </c>
      <c r="AC127" s="159">
        <v>0</v>
      </c>
      <c r="AD127" s="159">
        <v>0</v>
      </c>
      <c r="AE127" s="86">
        <f t="shared" si="363"/>
        <v>0</v>
      </c>
      <c r="AF127" s="130"/>
      <c r="AG127" s="159">
        <f t="shared" ca="1" si="244"/>
        <v>28</v>
      </c>
      <c r="AH127" s="159">
        <f t="shared" ca="1" si="245"/>
        <v>38</v>
      </c>
      <c r="AI127" s="159">
        <f t="shared" ca="1" si="246"/>
        <v>18</v>
      </c>
      <c r="AJ127" s="159">
        <f t="shared" ca="1" si="247"/>
        <v>28</v>
      </c>
      <c r="AK127" s="86">
        <f t="shared" ca="1" si="266"/>
        <v>112</v>
      </c>
      <c r="AL127" s="159">
        <f t="shared" ca="1" si="248"/>
        <v>35</v>
      </c>
      <c r="AM127" s="159">
        <f t="shared" ca="1" si="249"/>
        <v>30</v>
      </c>
      <c r="AN127" s="159">
        <f t="shared" ca="1" si="250"/>
        <v>0</v>
      </c>
      <c r="AO127" s="159">
        <f t="shared" ca="1" si="251"/>
        <v>0</v>
      </c>
      <c r="AP127" s="127">
        <f t="shared" ca="1" si="267"/>
        <v>65</v>
      </c>
      <c r="AQ127" s="159">
        <f t="shared" ca="1" si="252"/>
        <v>0</v>
      </c>
      <c r="AR127" s="159">
        <f t="shared" ca="1" si="253"/>
        <v>0</v>
      </c>
      <c r="AS127" s="159">
        <f t="shared" ca="1" si="254"/>
        <v>0</v>
      </c>
      <c r="AT127" s="159">
        <f t="shared" ca="1" si="255"/>
        <v>0</v>
      </c>
      <c r="AU127" s="127">
        <f t="shared" ca="1" si="311"/>
        <v>0</v>
      </c>
      <c r="AV127" s="159">
        <f t="shared" ca="1" si="256"/>
        <v>0</v>
      </c>
      <c r="AW127" s="159">
        <f t="shared" ca="1" si="257"/>
        <v>0</v>
      </c>
      <c r="AX127" s="159">
        <f t="shared" ca="1" si="258"/>
        <v>0</v>
      </c>
      <c r="AY127" s="159">
        <f t="shared" ca="1" si="259"/>
        <v>0</v>
      </c>
      <c r="AZ127" s="127">
        <f t="shared" ca="1" si="312"/>
        <v>0</v>
      </c>
      <c r="BA127" s="72"/>
      <c r="BB127" s="159">
        <f t="shared" ca="1" si="313"/>
        <v>0</v>
      </c>
      <c r="BC127" s="159">
        <f t="shared" ca="1" si="268"/>
        <v>0</v>
      </c>
      <c r="BD127" s="159">
        <f t="shared" ca="1" si="269"/>
        <v>0</v>
      </c>
      <c r="BE127" s="159">
        <f t="shared" ca="1" si="270"/>
        <v>0</v>
      </c>
      <c r="BF127" s="86">
        <f t="shared" ca="1" si="271"/>
        <v>0</v>
      </c>
      <c r="BG127" s="159">
        <f t="shared" ca="1" si="272"/>
        <v>0</v>
      </c>
      <c r="BH127" s="159">
        <f t="shared" ca="1" si="273"/>
        <v>0</v>
      </c>
      <c r="BI127" s="159">
        <f t="shared" ca="1" si="274"/>
        <v>0</v>
      </c>
      <c r="BJ127" s="159">
        <f t="shared" ca="1" si="275"/>
        <v>0</v>
      </c>
      <c r="BK127" s="86">
        <f t="shared" ca="1" si="276"/>
        <v>0</v>
      </c>
      <c r="BL127" s="159">
        <f t="shared" ca="1" si="277"/>
        <v>0</v>
      </c>
      <c r="BM127" s="159">
        <f t="shared" ca="1" si="278"/>
        <v>0</v>
      </c>
      <c r="BN127" s="159">
        <f t="shared" ca="1" si="279"/>
        <v>0</v>
      </c>
      <c r="BO127" s="159">
        <f t="shared" ca="1" si="280"/>
        <v>0</v>
      </c>
      <c r="BP127" s="86">
        <f t="shared" ca="1" si="281"/>
        <v>0</v>
      </c>
      <c r="BQ127" s="159">
        <f t="shared" ca="1" si="282"/>
        <v>0</v>
      </c>
      <c r="BR127" s="159">
        <f t="shared" ca="1" si="283"/>
        <v>0</v>
      </c>
      <c r="BS127" s="159">
        <f t="shared" ca="1" si="284"/>
        <v>0</v>
      </c>
      <c r="BT127" s="159">
        <f t="shared" ca="1" si="285"/>
        <v>0</v>
      </c>
      <c r="BU127" s="86">
        <f t="shared" ca="1" si="286"/>
        <v>0</v>
      </c>
      <c r="BV127" s="71"/>
      <c r="BW127" s="144">
        <v>28</v>
      </c>
      <c r="BX127" s="144">
        <v>38</v>
      </c>
      <c r="BY127" s="144">
        <v>18</v>
      </c>
      <c r="BZ127" s="173">
        <v>28</v>
      </c>
      <c r="CA127" s="86">
        <f t="shared" si="304"/>
        <v>112</v>
      </c>
      <c r="CB127" s="159">
        <v>35</v>
      </c>
      <c r="CC127" s="159">
        <v>30</v>
      </c>
      <c r="CD127" s="159">
        <v>0</v>
      </c>
      <c r="CE127" s="159">
        <v>0</v>
      </c>
      <c r="CF127" s="86">
        <f t="shared" si="305"/>
        <v>65</v>
      </c>
      <c r="CG127" s="159"/>
      <c r="CH127" s="159"/>
      <c r="CI127" s="159"/>
      <c r="CJ127" s="159"/>
      <c r="CK127" s="86">
        <f t="shared" si="306"/>
        <v>0</v>
      </c>
      <c r="CL127" s="159"/>
      <c r="CM127" s="159"/>
      <c r="CN127" s="159">
        <v>0</v>
      </c>
      <c r="CO127" s="159">
        <v>0</v>
      </c>
      <c r="CP127" s="86">
        <f t="shared" si="307"/>
        <v>0</v>
      </c>
      <c r="CQ127" s="70"/>
      <c r="CR127" s="144">
        <f t="shared" ca="1" si="308"/>
        <v>0</v>
      </c>
      <c r="CS127" s="144">
        <f t="shared" ca="1" si="287"/>
        <v>0</v>
      </c>
      <c r="CT127" s="144">
        <f t="shared" ca="1" si="288"/>
        <v>0</v>
      </c>
      <c r="CU127" s="144">
        <f t="shared" ca="1" si="289"/>
        <v>0</v>
      </c>
      <c r="CV127" s="86">
        <f t="shared" ca="1" si="290"/>
        <v>0</v>
      </c>
      <c r="CW127" s="144">
        <f t="shared" ca="1" si="291"/>
        <v>0</v>
      </c>
      <c r="CX127" s="144">
        <f t="shared" ca="1" si="364"/>
        <v>0</v>
      </c>
      <c r="CY127" s="144">
        <f t="shared" ca="1" si="365"/>
        <v>0</v>
      </c>
      <c r="CZ127" s="144">
        <f t="shared" ca="1" si="366"/>
        <v>0</v>
      </c>
      <c r="DA127" s="88">
        <f t="shared" ca="1" si="367"/>
        <v>0</v>
      </c>
      <c r="DB127" s="144">
        <f t="shared" ca="1" si="368"/>
        <v>0</v>
      </c>
      <c r="DC127" s="144">
        <f t="shared" ca="1" si="369"/>
        <v>0</v>
      </c>
      <c r="DD127" s="144">
        <f t="shared" ca="1" si="370"/>
        <v>0</v>
      </c>
      <c r="DE127" s="144">
        <f t="shared" ca="1" si="371"/>
        <v>0</v>
      </c>
      <c r="DF127" s="88">
        <f t="shared" ca="1" si="372"/>
        <v>0</v>
      </c>
      <c r="DG127" s="159">
        <f t="shared" ca="1" si="260"/>
        <v>0</v>
      </c>
      <c r="DH127" s="159">
        <f t="shared" ca="1" si="261"/>
        <v>0</v>
      </c>
      <c r="DI127" s="159">
        <f t="shared" ca="1" si="262"/>
        <v>0</v>
      </c>
      <c r="DJ127" s="159">
        <f t="shared" ca="1" si="263"/>
        <v>0</v>
      </c>
      <c r="DK127" s="88">
        <f t="shared" ca="1" si="264"/>
        <v>0</v>
      </c>
      <c r="DL127" s="2"/>
    </row>
    <row r="128" spans="1:116" ht="15" hidden="1" customHeight="1" x14ac:dyDescent="0.2">
      <c r="A128" s="164" t="str">
        <f t="shared" ref="A128" si="375">CONCATENATE(C128,"P")</f>
        <v>186007214-16P</v>
      </c>
      <c r="B128" s="164" t="str">
        <f t="shared" ref="B128" si="376">CONCATENATE(C128,"C")</f>
        <v>186007214-16C</v>
      </c>
      <c r="C128" s="164" t="s">
        <v>370</v>
      </c>
      <c r="D128" s="164" t="s">
        <v>474</v>
      </c>
      <c r="E128" s="65" t="s">
        <v>166</v>
      </c>
      <c r="F128" s="159" t="s">
        <v>167</v>
      </c>
      <c r="G128" s="65" t="s">
        <v>61</v>
      </c>
      <c r="H128" s="164" t="s">
        <v>175</v>
      </c>
      <c r="I128" s="200">
        <v>147586.93</v>
      </c>
      <c r="J128" s="68" t="s">
        <v>33</v>
      </c>
      <c r="K128" s="145"/>
      <c r="L128" s="144">
        <v>0</v>
      </c>
      <c r="M128" s="144">
        <v>0</v>
      </c>
      <c r="N128" s="144">
        <v>0</v>
      </c>
      <c r="O128" s="144">
        <v>0</v>
      </c>
      <c r="P128" s="86">
        <f t="shared" ref="P128" si="377">SUM(L128:O128)</f>
        <v>0</v>
      </c>
      <c r="Q128" s="144">
        <v>0</v>
      </c>
      <c r="R128" s="159">
        <v>0</v>
      </c>
      <c r="S128" s="159">
        <v>43</v>
      </c>
      <c r="T128" s="159">
        <v>48</v>
      </c>
      <c r="U128" s="86">
        <f t="shared" si="301"/>
        <v>91</v>
      </c>
      <c r="V128" s="159">
        <v>30</v>
      </c>
      <c r="W128" s="159">
        <v>35</v>
      </c>
      <c r="X128" s="159">
        <v>32</v>
      </c>
      <c r="Y128" s="159">
        <v>16</v>
      </c>
      <c r="Z128" s="86">
        <f t="shared" si="302"/>
        <v>113</v>
      </c>
      <c r="AA128" s="159">
        <v>10</v>
      </c>
      <c r="AB128" s="159">
        <v>0</v>
      </c>
      <c r="AC128" s="159">
        <v>0</v>
      </c>
      <c r="AD128" s="159">
        <v>0</v>
      </c>
      <c r="AE128" s="86">
        <f t="shared" ref="AE128" si="378">SUM(AA128:AD128)</f>
        <v>10</v>
      </c>
      <c r="AF128" s="130"/>
      <c r="AG128" s="159">
        <f t="shared" ca="1" si="244"/>
        <v>0</v>
      </c>
      <c r="AH128" s="159">
        <f t="shared" ca="1" si="245"/>
        <v>0</v>
      </c>
      <c r="AI128" s="159">
        <f t="shared" ca="1" si="246"/>
        <v>0</v>
      </c>
      <c r="AJ128" s="159">
        <f t="shared" ca="1" si="247"/>
        <v>0</v>
      </c>
      <c r="AK128" s="86">
        <f t="shared" ref="AK128" ca="1" si="379">SUM(AG128:AJ128)</f>
        <v>0</v>
      </c>
      <c r="AL128" s="159">
        <f t="shared" ca="1" si="248"/>
        <v>0</v>
      </c>
      <c r="AM128" s="159">
        <f t="shared" ca="1" si="249"/>
        <v>0</v>
      </c>
      <c r="AN128" s="159">
        <f t="shared" ca="1" si="250"/>
        <v>43</v>
      </c>
      <c r="AO128" s="159">
        <f t="shared" ca="1" si="251"/>
        <v>48</v>
      </c>
      <c r="AP128" s="127">
        <f t="shared" ref="AP128" ca="1" si="380">SUM(AL128:AO128)</f>
        <v>91</v>
      </c>
      <c r="AQ128" s="159">
        <f t="shared" ca="1" si="252"/>
        <v>30</v>
      </c>
      <c r="AR128" s="159">
        <f t="shared" ca="1" si="253"/>
        <v>35</v>
      </c>
      <c r="AS128" s="159">
        <f t="shared" ca="1" si="254"/>
        <v>32</v>
      </c>
      <c r="AT128" s="159">
        <f t="shared" ca="1" si="255"/>
        <v>16</v>
      </c>
      <c r="AU128" s="127">
        <f t="shared" ca="1" si="311"/>
        <v>113</v>
      </c>
      <c r="AV128" s="159">
        <f t="shared" ca="1" si="256"/>
        <v>10</v>
      </c>
      <c r="AW128" s="159">
        <f t="shared" ca="1" si="257"/>
        <v>0</v>
      </c>
      <c r="AX128" s="159">
        <f t="shared" ca="1" si="258"/>
        <v>0</v>
      </c>
      <c r="AY128" s="159">
        <f t="shared" ca="1" si="259"/>
        <v>0</v>
      </c>
      <c r="AZ128" s="127">
        <f t="shared" ca="1" si="312"/>
        <v>10</v>
      </c>
      <c r="BA128" s="72"/>
      <c r="BB128" s="159">
        <f t="shared" ref="BB128" ca="1" si="381">AG128-L128</f>
        <v>0</v>
      </c>
      <c r="BC128" s="159">
        <f t="shared" ref="BC128" ca="1" si="382">AH128-M128</f>
        <v>0</v>
      </c>
      <c r="BD128" s="159">
        <f t="shared" ref="BD128" ca="1" si="383">AI128-N128</f>
        <v>0</v>
      </c>
      <c r="BE128" s="159">
        <f t="shared" ref="BE128" ca="1" si="384">AJ128-O128</f>
        <v>0</v>
      </c>
      <c r="BF128" s="86">
        <f t="shared" ref="BF128" ca="1" si="385">AK128-P128</f>
        <v>0</v>
      </c>
      <c r="BG128" s="159">
        <f t="shared" ref="BG128" ca="1" si="386">AL128-Q128</f>
        <v>0</v>
      </c>
      <c r="BH128" s="159">
        <f t="shared" ref="BH128" ca="1" si="387">AM128-R128</f>
        <v>0</v>
      </c>
      <c r="BI128" s="159">
        <f t="shared" ref="BI128" ca="1" si="388">AN128-S128</f>
        <v>0</v>
      </c>
      <c r="BJ128" s="159">
        <f t="shared" ref="BJ128" ca="1" si="389">AO128-T128</f>
        <v>0</v>
      </c>
      <c r="BK128" s="86">
        <f t="shared" ref="BK128" ca="1" si="390">AP128-U128</f>
        <v>0</v>
      </c>
      <c r="BL128" s="159">
        <f t="shared" ref="BL128" ca="1" si="391">AQ128-V128</f>
        <v>0</v>
      </c>
      <c r="BM128" s="159">
        <f t="shared" ref="BM128" ca="1" si="392">AR128-W128</f>
        <v>0</v>
      </c>
      <c r="BN128" s="159">
        <f t="shared" ref="BN128" ca="1" si="393">AS128-X128</f>
        <v>0</v>
      </c>
      <c r="BO128" s="159">
        <f t="shared" ref="BO128" ca="1" si="394">AT128-Y128</f>
        <v>0</v>
      </c>
      <c r="BP128" s="86">
        <f t="shared" ref="BP128" ca="1" si="395">AU128-Z128</f>
        <v>0</v>
      </c>
      <c r="BQ128" s="159">
        <f t="shared" ca="1" si="282"/>
        <v>0</v>
      </c>
      <c r="BR128" s="159">
        <f t="shared" ca="1" si="283"/>
        <v>0</v>
      </c>
      <c r="BS128" s="159">
        <f t="shared" ca="1" si="284"/>
        <v>0</v>
      </c>
      <c r="BT128" s="159">
        <f t="shared" ca="1" si="285"/>
        <v>0</v>
      </c>
      <c r="BU128" s="86">
        <f t="shared" ca="1" si="286"/>
        <v>0</v>
      </c>
      <c r="BV128" s="71"/>
      <c r="BW128" s="144">
        <v>0</v>
      </c>
      <c r="BX128" s="144">
        <v>0</v>
      </c>
      <c r="BY128" s="144">
        <v>0</v>
      </c>
      <c r="BZ128" s="144">
        <v>0</v>
      </c>
      <c r="CA128" s="86">
        <f t="shared" si="304"/>
        <v>0</v>
      </c>
      <c r="CB128" s="144">
        <v>0</v>
      </c>
      <c r="CC128" s="159">
        <v>0</v>
      </c>
      <c r="CD128" s="159">
        <v>43</v>
      </c>
      <c r="CE128" s="159">
        <v>48</v>
      </c>
      <c r="CF128" s="86">
        <f t="shared" si="305"/>
        <v>91</v>
      </c>
      <c r="CG128" s="159"/>
      <c r="CH128" s="159"/>
      <c r="CI128" s="159"/>
      <c r="CJ128" s="159"/>
      <c r="CK128" s="86">
        <f t="shared" si="306"/>
        <v>0</v>
      </c>
      <c r="CL128" s="159"/>
      <c r="CM128" s="159"/>
      <c r="CN128" s="159">
        <v>0</v>
      </c>
      <c r="CO128" s="159">
        <v>0</v>
      </c>
      <c r="CP128" s="86">
        <f t="shared" si="307"/>
        <v>0</v>
      </c>
      <c r="CQ128" s="70"/>
      <c r="CR128" s="144">
        <f t="shared" ref="CR128" ca="1" si="396">BW128-AG128</f>
        <v>0</v>
      </c>
      <c r="CS128" s="144">
        <f t="shared" ref="CS128" ca="1" si="397">BX128-AH128</f>
        <v>0</v>
      </c>
      <c r="CT128" s="144">
        <f t="shared" ref="CT128" ca="1" si="398">BY128-AI128</f>
        <v>0</v>
      </c>
      <c r="CU128" s="144">
        <f t="shared" ref="CU128" ca="1" si="399">BZ128-AJ128</f>
        <v>0</v>
      </c>
      <c r="CV128" s="86">
        <f t="shared" ref="CV128" ca="1" si="400">CA128-AK128</f>
        <v>0</v>
      </c>
      <c r="CW128" s="144">
        <f t="shared" ref="CW128" ca="1" si="401">CB128-AL128</f>
        <v>0</v>
      </c>
      <c r="CX128" s="144">
        <f t="shared" ref="CX128" ca="1" si="402">CC128-AM128</f>
        <v>0</v>
      </c>
      <c r="CY128" s="144">
        <f t="shared" ref="CY128" ca="1" si="403">CD128-AN128</f>
        <v>0</v>
      </c>
      <c r="CZ128" s="144">
        <f t="shared" ref="CZ128" ca="1" si="404">CE128-AO128</f>
        <v>0</v>
      </c>
      <c r="DA128" s="88">
        <f t="shared" ref="DA128" ca="1" si="405">CF128-AP128</f>
        <v>0</v>
      </c>
      <c r="DB128" s="144">
        <f t="shared" ref="DB128" ca="1" si="406">CG128-AQ128</f>
        <v>-30</v>
      </c>
      <c r="DC128" s="144">
        <f t="shared" ref="DC128" ca="1" si="407">CH128-AR128</f>
        <v>-35</v>
      </c>
      <c r="DD128" s="144">
        <f t="shared" ref="DD128" ca="1" si="408">CI128-AS128</f>
        <v>-32</v>
      </c>
      <c r="DE128" s="144">
        <f t="shared" ref="DE128" ca="1" si="409">CJ128-AT128</f>
        <v>-16</v>
      </c>
      <c r="DF128" s="88">
        <f t="shared" ref="DF128" ca="1" si="410">CK128-AU128</f>
        <v>-113</v>
      </c>
      <c r="DG128" s="159">
        <f t="shared" ca="1" si="260"/>
        <v>-10</v>
      </c>
      <c r="DH128" s="159">
        <f t="shared" ca="1" si="261"/>
        <v>0</v>
      </c>
      <c r="DI128" s="159">
        <f t="shared" ca="1" si="262"/>
        <v>0</v>
      </c>
      <c r="DJ128" s="159">
        <f t="shared" ca="1" si="263"/>
        <v>0</v>
      </c>
      <c r="DK128" s="88">
        <f t="shared" ca="1" si="264"/>
        <v>-10</v>
      </c>
      <c r="DL128" s="144"/>
    </row>
    <row r="129" spans="1:116" ht="15" customHeight="1" x14ac:dyDescent="0.2">
      <c r="A129" s="22" t="str">
        <f t="shared" si="310"/>
        <v>WAT025248P</v>
      </c>
      <c r="B129" s="22" t="str">
        <f t="shared" si="309"/>
        <v>WAT025248C</v>
      </c>
      <c r="C129" s="164" t="s">
        <v>15</v>
      </c>
      <c r="D129" s="164" t="s">
        <v>130</v>
      </c>
      <c r="E129" s="65" t="s">
        <v>21</v>
      </c>
      <c r="F129" s="159" t="s">
        <v>164</v>
      </c>
      <c r="G129" s="65" t="s">
        <v>144</v>
      </c>
      <c r="H129" s="164" t="s">
        <v>23</v>
      </c>
      <c r="I129" s="200">
        <v>512.16999999999996</v>
      </c>
      <c r="J129" s="65" t="s">
        <v>508</v>
      </c>
      <c r="K129" s="145"/>
      <c r="L129" s="144">
        <v>30</v>
      </c>
      <c r="M129" s="144">
        <v>45</v>
      </c>
      <c r="N129" s="144">
        <v>40</v>
      </c>
      <c r="O129" s="144">
        <v>55</v>
      </c>
      <c r="P129" s="86">
        <f t="shared" si="265"/>
        <v>170</v>
      </c>
      <c r="Q129" s="159">
        <v>40</v>
      </c>
      <c r="R129" s="159">
        <v>30</v>
      </c>
      <c r="S129" s="159">
        <v>25</v>
      </c>
      <c r="T129" s="159">
        <v>25</v>
      </c>
      <c r="U129" s="86">
        <f t="shared" si="301"/>
        <v>120</v>
      </c>
      <c r="V129" s="159">
        <v>18</v>
      </c>
      <c r="W129" s="159">
        <v>18</v>
      </c>
      <c r="X129" s="159">
        <v>18</v>
      </c>
      <c r="Y129" s="159">
        <v>20</v>
      </c>
      <c r="Z129" s="86">
        <f t="shared" si="302"/>
        <v>74</v>
      </c>
      <c r="AA129" s="159">
        <v>27</v>
      </c>
      <c r="AB129" s="159">
        <v>0</v>
      </c>
      <c r="AC129" s="159">
        <v>0</v>
      </c>
      <c r="AD129" s="159">
        <v>0</v>
      </c>
      <c r="AE129" s="86">
        <f t="shared" ref="AE129:AE140" si="411">SUM(AA129:AD129)</f>
        <v>27</v>
      </c>
      <c r="AF129" s="130"/>
      <c r="AG129" s="159">
        <f t="shared" ca="1" si="244"/>
        <v>30</v>
      </c>
      <c r="AH129" s="159">
        <f t="shared" ca="1" si="245"/>
        <v>45</v>
      </c>
      <c r="AI129" s="159">
        <f t="shared" ca="1" si="246"/>
        <v>40</v>
      </c>
      <c r="AJ129" s="159">
        <f t="shared" ca="1" si="247"/>
        <v>55</v>
      </c>
      <c r="AK129" s="86">
        <f t="shared" ca="1" si="266"/>
        <v>170</v>
      </c>
      <c r="AL129" s="159">
        <f t="shared" ca="1" si="248"/>
        <v>40</v>
      </c>
      <c r="AM129" s="159">
        <f t="shared" ca="1" si="249"/>
        <v>30</v>
      </c>
      <c r="AN129" s="159">
        <f t="shared" ca="1" si="250"/>
        <v>25</v>
      </c>
      <c r="AO129" s="159">
        <f t="shared" ca="1" si="251"/>
        <v>25</v>
      </c>
      <c r="AP129" s="127">
        <f t="shared" ca="1" si="267"/>
        <v>120</v>
      </c>
      <c r="AQ129" s="159">
        <f t="shared" ca="1" si="252"/>
        <v>20</v>
      </c>
      <c r="AR129" s="159">
        <f t="shared" ca="1" si="253"/>
        <v>20</v>
      </c>
      <c r="AS129" s="159">
        <f t="shared" ca="1" si="254"/>
        <v>15</v>
      </c>
      <c r="AT129" s="159">
        <f t="shared" ca="1" si="255"/>
        <v>20</v>
      </c>
      <c r="AU129" s="127">
        <f t="shared" ca="1" si="311"/>
        <v>75</v>
      </c>
      <c r="AV129" s="159">
        <f t="shared" ca="1" si="256"/>
        <v>25</v>
      </c>
      <c r="AW129" s="159">
        <f t="shared" ca="1" si="257"/>
        <v>26</v>
      </c>
      <c r="AX129" s="159">
        <f t="shared" ca="1" si="258"/>
        <v>0</v>
      </c>
      <c r="AY129" s="159">
        <f t="shared" ca="1" si="259"/>
        <v>0</v>
      </c>
      <c r="AZ129" s="127">
        <f t="shared" ca="1" si="312"/>
        <v>51</v>
      </c>
      <c r="BA129" s="72"/>
      <c r="BB129" s="159">
        <f t="shared" ca="1" si="313"/>
        <v>0</v>
      </c>
      <c r="BC129" s="159">
        <f t="shared" ca="1" si="268"/>
        <v>0</v>
      </c>
      <c r="BD129" s="159">
        <f t="shared" ca="1" si="269"/>
        <v>0</v>
      </c>
      <c r="BE129" s="159">
        <f t="shared" ca="1" si="270"/>
        <v>0</v>
      </c>
      <c r="BF129" s="86">
        <f t="shared" ca="1" si="271"/>
        <v>0</v>
      </c>
      <c r="BG129" s="159">
        <f t="shared" ca="1" si="272"/>
        <v>0</v>
      </c>
      <c r="BH129" s="159">
        <f t="shared" ca="1" si="273"/>
        <v>0</v>
      </c>
      <c r="BI129" s="159">
        <f t="shared" ca="1" si="274"/>
        <v>0</v>
      </c>
      <c r="BJ129" s="159">
        <f t="shared" ca="1" si="275"/>
        <v>0</v>
      </c>
      <c r="BK129" s="86">
        <f t="shared" ca="1" si="276"/>
        <v>0</v>
      </c>
      <c r="BL129" s="159">
        <f t="shared" ca="1" si="277"/>
        <v>2</v>
      </c>
      <c r="BM129" s="159">
        <f t="shared" ca="1" si="278"/>
        <v>2</v>
      </c>
      <c r="BN129" s="159">
        <f t="shared" ca="1" si="279"/>
        <v>-3</v>
      </c>
      <c r="BO129" s="159">
        <f t="shared" ca="1" si="280"/>
        <v>0</v>
      </c>
      <c r="BP129" s="86">
        <f t="shared" ca="1" si="281"/>
        <v>1</v>
      </c>
      <c r="BQ129" s="159">
        <f t="shared" ca="1" si="282"/>
        <v>-2</v>
      </c>
      <c r="BR129" s="159">
        <f t="shared" ca="1" si="283"/>
        <v>26</v>
      </c>
      <c r="BS129" s="159">
        <f t="shared" ca="1" si="284"/>
        <v>0</v>
      </c>
      <c r="BT129" s="159">
        <f t="shared" ca="1" si="285"/>
        <v>0</v>
      </c>
      <c r="BU129" s="86">
        <f t="shared" ca="1" si="286"/>
        <v>24</v>
      </c>
      <c r="BV129" s="71"/>
      <c r="BW129" s="144">
        <v>30</v>
      </c>
      <c r="BX129" s="144">
        <v>45</v>
      </c>
      <c r="BY129" s="144">
        <v>40</v>
      </c>
      <c r="BZ129" s="144">
        <v>55</v>
      </c>
      <c r="CA129" s="86">
        <f t="shared" si="304"/>
        <v>170</v>
      </c>
      <c r="CB129" s="159">
        <v>40</v>
      </c>
      <c r="CC129" s="159">
        <v>30</v>
      </c>
      <c r="CD129" s="159">
        <v>25</v>
      </c>
      <c r="CE129" s="159">
        <v>25</v>
      </c>
      <c r="CF129" s="86">
        <f t="shared" si="305"/>
        <v>120</v>
      </c>
      <c r="CG129" s="159"/>
      <c r="CH129" s="159"/>
      <c r="CI129" s="159"/>
      <c r="CJ129" s="159"/>
      <c r="CK129" s="86">
        <f t="shared" si="306"/>
        <v>0</v>
      </c>
      <c r="CL129" s="159"/>
      <c r="CM129" s="159"/>
      <c r="CN129" s="159">
        <v>0</v>
      </c>
      <c r="CO129" s="159">
        <v>0</v>
      </c>
      <c r="CP129" s="86">
        <f t="shared" si="307"/>
        <v>0</v>
      </c>
      <c r="CQ129" s="70"/>
      <c r="CR129" s="144">
        <f t="shared" ca="1" si="308"/>
        <v>0</v>
      </c>
      <c r="CS129" s="144">
        <f t="shared" ca="1" si="287"/>
        <v>0</v>
      </c>
      <c r="CT129" s="144">
        <f t="shared" ca="1" si="288"/>
        <v>0</v>
      </c>
      <c r="CU129" s="144">
        <f t="shared" ca="1" si="289"/>
        <v>0</v>
      </c>
      <c r="CV129" s="86">
        <f t="shared" ca="1" si="290"/>
        <v>0</v>
      </c>
      <c r="CW129" s="144">
        <f t="shared" ca="1" si="291"/>
        <v>0</v>
      </c>
      <c r="CX129" s="144">
        <f t="shared" ca="1" si="364"/>
        <v>0</v>
      </c>
      <c r="CY129" s="144">
        <f t="shared" ca="1" si="365"/>
        <v>0</v>
      </c>
      <c r="CZ129" s="144">
        <f t="shared" ca="1" si="366"/>
        <v>0</v>
      </c>
      <c r="DA129" s="88">
        <f t="shared" ca="1" si="367"/>
        <v>0</v>
      </c>
      <c r="DB129" s="144">
        <f t="shared" ca="1" si="368"/>
        <v>-20</v>
      </c>
      <c r="DC129" s="144">
        <f t="shared" ca="1" si="369"/>
        <v>-20</v>
      </c>
      <c r="DD129" s="144">
        <f t="shared" ca="1" si="370"/>
        <v>-15</v>
      </c>
      <c r="DE129" s="144">
        <f t="shared" ca="1" si="371"/>
        <v>-20</v>
      </c>
      <c r="DF129" s="88">
        <f t="shared" ca="1" si="372"/>
        <v>-75</v>
      </c>
      <c r="DG129" s="159">
        <f t="shared" ca="1" si="260"/>
        <v>-25</v>
      </c>
      <c r="DH129" s="159">
        <f t="shared" ca="1" si="261"/>
        <v>-26</v>
      </c>
      <c r="DI129" s="159">
        <f t="shared" ca="1" si="262"/>
        <v>0</v>
      </c>
      <c r="DJ129" s="159">
        <f t="shared" ca="1" si="263"/>
        <v>0</v>
      </c>
      <c r="DK129" s="88">
        <f t="shared" ca="1" si="264"/>
        <v>-51</v>
      </c>
      <c r="DL129" s="159"/>
    </row>
    <row r="130" spans="1:116" ht="15" customHeight="1" x14ac:dyDescent="0.2">
      <c r="A130" s="22" t="str">
        <f t="shared" si="310"/>
        <v>WAT038040P</v>
      </c>
      <c r="B130" s="22" t="str">
        <f t="shared" si="309"/>
        <v>WAT038040C</v>
      </c>
      <c r="C130" s="164" t="s">
        <v>19</v>
      </c>
      <c r="D130" s="164" t="s">
        <v>131</v>
      </c>
      <c r="E130" s="65" t="s">
        <v>12</v>
      </c>
      <c r="F130" s="159" t="s">
        <v>164</v>
      </c>
      <c r="G130" s="65" t="s">
        <v>144</v>
      </c>
      <c r="H130" s="164" t="s">
        <v>24</v>
      </c>
      <c r="I130" s="200">
        <v>704.39</v>
      </c>
      <c r="J130" s="65" t="s">
        <v>35</v>
      </c>
      <c r="K130" s="145"/>
      <c r="L130" s="144">
        <v>110</v>
      </c>
      <c r="M130" s="144">
        <v>120</v>
      </c>
      <c r="N130" s="144">
        <v>125</v>
      </c>
      <c r="O130" s="159">
        <v>155</v>
      </c>
      <c r="P130" s="86">
        <f t="shared" si="265"/>
        <v>510</v>
      </c>
      <c r="Q130" s="159">
        <v>130</v>
      </c>
      <c r="R130" s="159">
        <v>135</v>
      </c>
      <c r="S130" s="159">
        <v>90</v>
      </c>
      <c r="T130" s="159">
        <v>70</v>
      </c>
      <c r="U130" s="86">
        <f t="shared" si="301"/>
        <v>425</v>
      </c>
      <c r="V130" s="159">
        <v>78</v>
      </c>
      <c r="W130" s="159">
        <v>75</v>
      </c>
      <c r="X130" s="159">
        <v>85</v>
      </c>
      <c r="Y130" s="159">
        <v>85</v>
      </c>
      <c r="Z130" s="86">
        <f t="shared" si="302"/>
        <v>323</v>
      </c>
      <c r="AA130" s="159">
        <v>80</v>
      </c>
      <c r="AB130" s="159">
        <v>0</v>
      </c>
      <c r="AC130" s="159">
        <v>0</v>
      </c>
      <c r="AD130" s="159">
        <v>0</v>
      </c>
      <c r="AE130" s="86">
        <f t="shared" si="411"/>
        <v>80</v>
      </c>
      <c r="AF130" s="130"/>
      <c r="AG130" s="159">
        <f t="shared" ca="1" si="244"/>
        <v>110</v>
      </c>
      <c r="AH130" s="159">
        <f t="shared" ca="1" si="245"/>
        <v>120</v>
      </c>
      <c r="AI130" s="159">
        <f t="shared" ca="1" si="246"/>
        <v>125</v>
      </c>
      <c r="AJ130" s="159">
        <f t="shared" ca="1" si="247"/>
        <v>155</v>
      </c>
      <c r="AK130" s="86">
        <f t="shared" ca="1" si="266"/>
        <v>510</v>
      </c>
      <c r="AL130" s="159">
        <f t="shared" ca="1" si="248"/>
        <v>130</v>
      </c>
      <c r="AM130" s="159">
        <f t="shared" ca="1" si="249"/>
        <v>135</v>
      </c>
      <c r="AN130" s="159">
        <f t="shared" ca="1" si="250"/>
        <v>90</v>
      </c>
      <c r="AO130" s="159">
        <f t="shared" ca="1" si="251"/>
        <v>70</v>
      </c>
      <c r="AP130" s="127">
        <f t="shared" ca="1" si="267"/>
        <v>425</v>
      </c>
      <c r="AQ130" s="159">
        <f t="shared" ca="1" si="252"/>
        <v>80</v>
      </c>
      <c r="AR130" s="159">
        <f t="shared" ca="1" si="253"/>
        <v>80</v>
      </c>
      <c r="AS130" s="159">
        <f t="shared" ca="1" si="254"/>
        <v>80</v>
      </c>
      <c r="AT130" s="159">
        <f t="shared" ca="1" si="255"/>
        <v>80</v>
      </c>
      <c r="AU130" s="127">
        <f t="shared" ca="1" si="311"/>
        <v>320</v>
      </c>
      <c r="AV130" s="159">
        <f t="shared" ca="1" si="256"/>
        <v>80</v>
      </c>
      <c r="AW130" s="159">
        <f t="shared" ca="1" si="257"/>
        <v>90</v>
      </c>
      <c r="AX130" s="159">
        <f t="shared" ca="1" si="258"/>
        <v>0</v>
      </c>
      <c r="AY130" s="159">
        <f t="shared" ca="1" si="259"/>
        <v>0</v>
      </c>
      <c r="AZ130" s="127">
        <f t="shared" ca="1" si="312"/>
        <v>170</v>
      </c>
      <c r="BA130" s="72"/>
      <c r="BB130" s="159">
        <f t="shared" ca="1" si="313"/>
        <v>0</v>
      </c>
      <c r="BC130" s="159">
        <f t="shared" ca="1" si="268"/>
        <v>0</v>
      </c>
      <c r="BD130" s="159">
        <f t="shared" ca="1" si="269"/>
        <v>0</v>
      </c>
      <c r="BE130" s="159">
        <f t="shared" ca="1" si="270"/>
        <v>0</v>
      </c>
      <c r="BF130" s="86">
        <f t="shared" ca="1" si="271"/>
        <v>0</v>
      </c>
      <c r="BG130" s="159">
        <f t="shared" ca="1" si="272"/>
        <v>0</v>
      </c>
      <c r="BH130" s="159">
        <f t="shared" ca="1" si="273"/>
        <v>0</v>
      </c>
      <c r="BI130" s="159">
        <f t="shared" ca="1" si="274"/>
        <v>0</v>
      </c>
      <c r="BJ130" s="159">
        <f t="shared" ca="1" si="275"/>
        <v>0</v>
      </c>
      <c r="BK130" s="86">
        <f t="shared" ca="1" si="276"/>
        <v>0</v>
      </c>
      <c r="BL130" s="159">
        <f t="shared" ca="1" si="277"/>
        <v>2</v>
      </c>
      <c r="BM130" s="159">
        <f t="shared" ca="1" si="278"/>
        <v>5</v>
      </c>
      <c r="BN130" s="159">
        <f t="shared" ca="1" si="279"/>
        <v>-5</v>
      </c>
      <c r="BO130" s="159">
        <f t="shared" ca="1" si="280"/>
        <v>-5</v>
      </c>
      <c r="BP130" s="86">
        <f t="shared" ca="1" si="281"/>
        <v>-3</v>
      </c>
      <c r="BQ130" s="159">
        <f t="shared" ca="1" si="282"/>
        <v>0</v>
      </c>
      <c r="BR130" s="159">
        <f t="shared" ca="1" si="283"/>
        <v>90</v>
      </c>
      <c r="BS130" s="159">
        <f t="shared" ca="1" si="284"/>
        <v>0</v>
      </c>
      <c r="BT130" s="159">
        <f t="shared" ca="1" si="285"/>
        <v>0</v>
      </c>
      <c r="BU130" s="86">
        <f t="shared" ca="1" si="286"/>
        <v>90</v>
      </c>
      <c r="BV130" s="71"/>
      <c r="BW130" s="144">
        <v>110</v>
      </c>
      <c r="BX130" s="144">
        <v>120</v>
      </c>
      <c r="BY130" s="144">
        <v>125</v>
      </c>
      <c r="BZ130" s="159">
        <v>155</v>
      </c>
      <c r="CA130" s="86">
        <f t="shared" si="304"/>
        <v>510</v>
      </c>
      <c r="CB130" s="159">
        <v>130</v>
      </c>
      <c r="CC130" s="159">
        <v>135</v>
      </c>
      <c r="CD130" s="159">
        <v>90</v>
      </c>
      <c r="CE130" s="159">
        <v>70</v>
      </c>
      <c r="CF130" s="86">
        <f t="shared" si="305"/>
        <v>425</v>
      </c>
      <c r="CG130" s="159"/>
      <c r="CH130" s="159"/>
      <c r="CI130" s="159"/>
      <c r="CJ130" s="159"/>
      <c r="CK130" s="86">
        <f t="shared" si="306"/>
        <v>0</v>
      </c>
      <c r="CL130" s="159"/>
      <c r="CM130" s="159"/>
      <c r="CN130" s="159">
        <v>0</v>
      </c>
      <c r="CO130" s="159">
        <v>0</v>
      </c>
      <c r="CP130" s="86">
        <f t="shared" si="307"/>
        <v>0</v>
      </c>
      <c r="CQ130" s="70"/>
      <c r="CR130" s="144">
        <f t="shared" ca="1" si="308"/>
        <v>0</v>
      </c>
      <c r="CS130" s="144">
        <f t="shared" ca="1" si="287"/>
        <v>0</v>
      </c>
      <c r="CT130" s="144">
        <f t="shared" ca="1" si="288"/>
        <v>0</v>
      </c>
      <c r="CU130" s="144">
        <f t="shared" ca="1" si="289"/>
        <v>0</v>
      </c>
      <c r="CV130" s="86">
        <f t="shared" ca="1" si="290"/>
        <v>0</v>
      </c>
      <c r="CW130" s="144">
        <f t="shared" ca="1" si="291"/>
        <v>0</v>
      </c>
      <c r="CX130" s="144">
        <f t="shared" ca="1" si="364"/>
        <v>0</v>
      </c>
      <c r="CY130" s="144">
        <f t="shared" ca="1" si="365"/>
        <v>0</v>
      </c>
      <c r="CZ130" s="144">
        <f t="shared" ca="1" si="366"/>
        <v>0</v>
      </c>
      <c r="DA130" s="88">
        <f t="shared" ca="1" si="367"/>
        <v>0</v>
      </c>
      <c r="DB130" s="144">
        <f t="shared" ca="1" si="368"/>
        <v>-80</v>
      </c>
      <c r="DC130" s="144">
        <f t="shared" ca="1" si="369"/>
        <v>-80</v>
      </c>
      <c r="DD130" s="144">
        <f t="shared" ca="1" si="370"/>
        <v>-80</v>
      </c>
      <c r="DE130" s="144">
        <f t="shared" ca="1" si="371"/>
        <v>-80</v>
      </c>
      <c r="DF130" s="88">
        <f t="shared" ca="1" si="372"/>
        <v>-320</v>
      </c>
      <c r="DG130" s="159">
        <f t="shared" ca="1" si="260"/>
        <v>-80</v>
      </c>
      <c r="DH130" s="159">
        <f t="shared" ca="1" si="261"/>
        <v>-90</v>
      </c>
      <c r="DI130" s="159">
        <f t="shared" ca="1" si="262"/>
        <v>0</v>
      </c>
      <c r="DJ130" s="159">
        <f t="shared" ca="1" si="263"/>
        <v>0</v>
      </c>
      <c r="DK130" s="88">
        <f t="shared" ca="1" si="264"/>
        <v>-170</v>
      </c>
      <c r="DL130" s="144"/>
    </row>
    <row r="131" spans="1:116" ht="15" customHeight="1" x14ac:dyDescent="0.2">
      <c r="A131" s="22" t="str">
        <f t="shared" si="310"/>
        <v>WAT043061P</v>
      </c>
      <c r="B131" s="22" t="str">
        <f t="shared" si="309"/>
        <v>WAT043061C</v>
      </c>
      <c r="C131" s="164" t="s">
        <v>18</v>
      </c>
      <c r="D131" s="164" t="s">
        <v>468</v>
      </c>
      <c r="E131" s="65" t="s">
        <v>12</v>
      </c>
      <c r="F131" s="159" t="s">
        <v>164</v>
      </c>
      <c r="G131" s="65" t="s">
        <v>144</v>
      </c>
      <c r="H131" s="164" t="s">
        <v>10</v>
      </c>
      <c r="I131" s="200">
        <v>4168.0600000000004</v>
      </c>
      <c r="J131" s="65" t="s">
        <v>277</v>
      </c>
      <c r="K131" s="145"/>
      <c r="L131" s="144">
        <v>3</v>
      </c>
      <c r="M131" s="144">
        <v>39</v>
      </c>
      <c r="N131" s="144">
        <v>20</v>
      </c>
      <c r="O131" s="159">
        <v>12</v>
      </c>
      <c r="P131" s="86">
        <f t="shared" si="265"/>
        <v>74</v>
      </c>
      <c r="Q131" s="159">
        <v>10</v>
      </c>
      <c r="R131" s="159">
        <v>12</v>
      </c>
      <c r="S131" s="159">
        <v>16</v>
      </c>
      <c r="T131" s="159">
        <v>25</v>
      </c>
      <c r="U131" s="86">
        <f t="shared" si="301"/>
        <v>63</v>
      </c>
      <c r="V131" s="159">
        <v>15</v>
      </c>
      <c r="W131" s="159">
        <v>15</v>
      </c>
      <c r="X131" s="159">
        <v>16</v>
      </c>
      <c r="Y131" s="159">
        <v>22</v>
      </c>
      <c r="Z131" s="86">
        <f t="shared" si="302"/>
        <v>68</v>
      </c>
      <c r="AA131" s="159">
        <v>12</v>
      </c>
      <c r="AB131" s="159">
        <v>0</v>
      </c>
      <c r="AC131" s="159">
        <v>0</v>
      </c>
      <c r="AD131" s="159">
        <v>0</v>
      </c>
      <c r="AE131" s="86">
        <f t="shared" si="411"/>
        <v>12</v>
      </c>
      <c r="AF131" s="130"/>
      <c r="AG131" s="159">
        <f t="shared" ca="1" si="244"/>
        <v>3</v>
      </c>
      <c r="AH131" s="159">
        <f t="shared" ca="1" si="245"/>
        <v>39</v>
      </c>
      <c r="AI131" s="159">
        <f t="shared" ca="1" si="246"/>
        <v>20</v>
      </c>
      <c r="AJ131" s="159">
        <f t="shared" ca="1" si="247"/>
        <v>12</v>
      </c>
      <c r="AK131" s="86">
        <f t="shared" ca="1" si="266"/>
        <v>74</v>
      </c>
      <c r="AL131" s="159">
        <f t="shared" ca="1" si="248"/>
        <v>10</v>
      </c>
      <c r="AM131" s="159">
        <f t="shared" ca="1" si="249"/>
        <v>12</v>
      </c>
      <c r="AN131" s="159">
        <f t="shared" ca="1" si="250"/>
        <v>16</v>
      </c>
      <c r="AO131" s="159">
        <f t="shared" ca="1" si="251"/>
        <v>25</v>
      </c>
      <c r="AP131" s="127">
        <f t="shared" ca="1" si="267"/>
        <v>63</v>
      </c>
      <c r="AQ131" s="159">
        <f t="shared" ca="1" si="252"/>
        <v>15</v>
      </c>
      <c r="AR131" s="159">
        <f t="shared" ca="1" si="253"/>
        <v>15</v>
      </c>
      <c r="AS131" s="159">
        <f t="shared" ca="1" si="254"/>
        <v>16</v>
      </c>
      <c r="AT131" s="159">
        <f t="shared" ca="1" si="255"/>
        <v>22</v>
      </c>
      <c r="AU131" s="127">
        <f t="shared" ca="1" si="311"/>
        <v>68</v>
      </c>
      <c r="AV131" s="159">
        <f t="shared" ca="1" si="256"/>
        <v>12</v>
      </c>
      <c r="AW131" s="159">
        <f t="shared" ca="1" si="257"/>
        <v>0</v>
      </c>
      <c r="AX131" s="159">
        <f t="shared" ca="1" si="258"/>
        <v>0</v>
      </c>
      <c r="AY131" s="159">
        <f t="shared" ca="1" si="259"/>
        <v>0</v>
      </c>
      <c r="AZ131" s="127">
        <f t="shared" ca="1" si="312"/>
        <v>12</v>
      </c>
      <c r="BA131" s="72"/>
      <c r="BB131" s="159">
        <f t="shared" ca="1" si="313"/>
        <v>0</v>
      </c>
      <c r="BC131" s="159">
        <f t="shared" ca="1" si="268"/>
        <v>0</v>
      </c>
      <c r="BD131" s="159">
        <f t="shared" ca="1" si="269"/>
        <v>0</v>
      </c>
      <c r="BE131" s="159">
        <f t="shared" ca="1" si="270"/>
        <v>0</v>
      </c>
      <c r="BF131" s="86">
        <f t="shared" ca="1" si="271"/>
        <v>0</v>
      </c>
      <c r="BG131" s="159">
        <f t="shared" ca="1" si="272"/>
        <v>0</v>
      </c>
      <c r="BH131" s="159">
        <f t="shared" ca="1" si="273"/>
        <v>0</v>
      </c>
      <c r="BI131" s="159">
        <f t="shared" ca="1" si="274"/>
        <v>0</v>
      </c>
      <c r="BJ131" s="159">
        <f t="shared" ca="1" si="275"/>
        <v>0</v>
      </c>
      <c r="BK131" s="86">
        <f t="shared" ca="1" si="276"/>
        <v>0</v>
      </c>
      <c r="BL131" s="159">
        <f t="shared" ca="1" si="277"/>
        <v>0</v>
      </c>
      <c r="BM131" s="159">
        <f t="shared" ca="1" si="278"/>
        <v>0</v>
      </c>
      <c r="BN131" s="159">
        <f t="shared" ca="1" si="279"/>
        <v>0</v>
      </c>
      <c r="BO131" s="159">
        <f t="shared" ca="1" si="280"/>
        <v>0</v>
      </c>
      <c r="BP131" s="86">
        <f t="shared" ca="1" si="281"/>
        <v>0</v>
      </c>
      <c r="BQ131" s="159">
        <f t="shared" ca="1" si="282"/>
        <v>0</v>
      </c>
      <c r="BR131" s="159">
        <f t="shared" ca="1" si="283"/>
        <v>0</v>
      </c>
      <c r="BS131" s="159">
        <f t="shared" ca="1" si="284"/>
        <v>0</v>
      </c>
      <c r="BT131" s="159">
        <f t="shared" ca="1" si="285"/>
        <v>0</v>
      </c>
      <c r="BU131" s="86">
        <f t="shared" ca="1" si="286"/>
        <v>0</v>
      </c>
      <c r="BV131" s="71"/>
      <c r="BW131" s="144">
        <v>3</v>
      </c>
      <c r="BX131" s="144">
        <v>39</v>
      </c>
      <c r="BY131" s="144">
        <v>20</v>
      </c>
      <c r="BZ131" s="159">
        <v>12</v>
      </c>
      <c r="CA131" s="86">
        <f t="shared" si="304"/>
        <v>74</v>
      </c>
      <c r="CB131" s="159">
        <v>10</v>
      </c>
      <c r="CC131" s="159">
        <v>12</v>
      </c>
      <c r="CD131" s="159">
        <v>16</v>
      </c>
      <c r="CE131" s="159">
        <v>25</v>
      </c>
      <c r="CF131" s="86">
        <f t="shared" si="305"/>
        <v>63</v>
      </c>
      <c r="CG131" s="159"/>
      <c r="CH131" s="159"/>
      <c r="CI131" s="159"/>
      <c r="CJ131" s="159"/>
      <c r="CK131" s="86">
        <f t="shared" si="306"/>
        <v>0</v>
      </c>
      <c r="CL131" s="159"/>
      <c r="CM131" s="159"/>
      <c r="CN131" s="159">
        <v>0</v>
      </c>
      <c r="CO131" s="159">
        <v>0</v>
      </c>
      <c r="CP131" s="86">
        <f t="shared" si="307"/>
        <v>0</v>
      </c>
      <c r="CQ131" s="70"/>
      <c r="CR131" s="144">
        <f t="shared" ca="1" si="308"/>
        <v>0</v>
      </c>
      <c r="CS131" s="144">
        <f t="shared" ca="1" si="287"/>
        <v>0</v>
      </c>
      <c r="CT131" s="144">
        <f t="shared" ca="1" si="288"/>
        <v>0</v>
      </c>
      <c r="CU131" s="144">
        <f t="shared" ca="1" si="289"/>
        <v>0</v>
      </c>
      <c r="CV131" s="86">
        <f t="shared" ca="1" si="290"/>
        <v>0</v>
      </c>
      <c r="CW131" s="144">
        <f t="shared" ca="1" si="291"/>
        <v>0</v>
      </c>
      <c r="CX131" s="144">
        <f t="shared" ca="1" si="364"/>
        <v>0</v>
      </c>
      <c r="CY131" s="144">
        <f t="shared" ca="1" si="365"/>
        <v>0</v>
      </c>
      <c r="CZ131" s="144">
        <f t="shared" ca="1" si="366"/>
        <v>0</v>
      </c>
      <c r="DA131" s="88">
        <f t="shared" ca="1" si="367"/>
        <v>0</v>
      </c>
      <c r="DB131" s="144">
        <f t="shared" ca="1" si="368"/>
        <v>-15</v>
      </c>
      <c r="DC131" s="144">
        <f t="shared" ca="1" si="369"/>
        <v>-15</v>
      </c>
      <c r="DD131" s="144">
        <f t="shared" ca="1" si="370"/>
        <v>-16</v>
      </c>
      <c r="DE131" s="144">
        <f t="shared" ca="1" si="371"/>
        <v>-22</v>
      </c>
      <c r="DF131" s="88">
        <f t="shared" ca="1" si="372"/>
        <v>-68</v>
      </c>
      <c r="DG131" s="159">
        <f t="shared" ca="1" si="260"/>
        <v>-12</v>
      </c>
      <c r="DH131" s="159">
        <f t="shared" ca="1" si="261"/>
        <v>0</v>
      </c>
      <c r="DI131" s="159">
        <f t="shared" ca="1" si="262"/>
        <v>0</v>
      </c>
      <c r="DJ131" s="159">
        <f t="shared" ca="1" si="263"/>
        <v>0</v>
      </c>
      <c r="DK131" s="88">
        <f t="shared" ca="1" si="264"/>
        <v>-12</v>
      </c>
      <c r="DL131" s="144"/>
    </row>
    <row r="132" spans="1:116" ht="15" customHeight="1" x14ac:dyDescent="0.2">
      <c r="A132" s="22" t="str">
        <f t="shared" si="310"/>
        <v>WAT078563P</v>
      </c>
      <c r="B132" s="22" t="str">
        <f t="shared" si="309"/>
        <v>WAT078563C</v>
      </c>
      <c r="C132" s="164" t="s">
        <v>16</v>
      </c>
      <c r="D132" s="164" t="s">
        <v>133</v>
      </c>
      <c r="E132" s="65" t="s">
        <v>21</v>
      </c>
      <c r="F132" s="159" t="s">
        <v>164</v>
      </c>
      <c r="G132" s="65" t="s">
        <v>144</v>
      </c>
      <c r="H132" s="164" t="s">
        <v>23</v>
      </c>
      <c r="I132" s="200">
        <v>369.99</v>
      </c>
      <c r="J132" s="65" t="s">
        <v>508</v>
      </c>
      <c r="K132" s="145"/>
      <c r="L132" s="144">
        <v>18</v>
      </c>
      <c r="M132" s="144">
        <v>25</v>
      </c>
      <c r="N132" s="144">
        <v>25</v>
      </c>
      <c r="O132" s="144">
        <v>25</v>
      </c>
      <c r="P132" s="86">
        <f t="shared" si="265"/>
        <v>93</v>
      </c>
      <c r="Q132" s="159">
        <v>25</v>
      </c>
      <c r="R132" s="159">
        <v>50</v>
      </c>
      <c r="S132" s="159">
        <v>0</v>
      </c>
      <c r="T132" s="159">
        <v>24</v>
      </c>
      <c r="U132" s="86">
        <f t="shared" si="301"/>
        <v>99</v>
      </c>
      <c r="V132" s="159">
        <v>0</v>
      </c>
      <c r="W132" s="159">
        <v>0</v>
      </c>
      <c r="X132" s="159">
        <v>0</v>
      </c>
      <c r="Y132" s="159">
        <v>0</v>
      </c>
      <c r="Z132" s="86">
        <f t="shared" si="302"/>
        <v>0</v>
      </c>
      <c r="AA132" s="159">
        <v>0</v>
      </c>
      <c r="AB132" s="159">
        <v>0</v>
      </c>
      <c r="AC132" s="159">
        <v>0</v>
      </c>
      <c r="AD132" s="159">
        <v>0</v>
      </c>
      <c r="AE132" s="86">
        <f t="shared" si="411"/>
        <v>0</v>
      </c>
      <c r="AF132" s="130"/>
      <c r="AG132" s="159">
        <f t="shared" ca="1" si="244"/>
        <v>18</v>
      </c>
      <c r="AH132" s="159">
        <f t="shared" ca="1" si="245"/>
        <v>25</v>
      </c>
      <c r="AI132" s="159">
        <f t="shared" ca="1" si="246"/>
        <v>25</v>
      </c>
      <c r="AJ132" s="159">
        <f t="shared" ca="1" si="247"/>
        <v>25</v>
      </c>
      <c r="AK132" s="86">
        <f t="shared" ca="1" si="266"/>
        <v>93</v>
      </c>
      <c r="AL132" s="159">
        <f t="shared" ca="1" si="248"/>
        <v>25</v>
      </c>
      <c r="AM132" s="159">
        <f t="shared" ca="1" si="249"/>
        <v>50</v>
      </c>
      <c r="AN132" s="159">
        <f t="shared" ca="1" si="250"/>
        <v>0</v>
      </c>
      <c r="AO132" s="159">
        <f t="shared" ca="1" si="251"/>
        <v>24</v>
      </c>
      <c r="AP132" s="127">
        <f t="shared" ca="1" si="267"/>
        <v>99</v>
      </c>
      <c r="AQ132" s="159">
        <f t="shared" ca="1" si="252"/>
        <v>0</v>
      </c>
      <c r="AR132" s="159">
        <f t="shared" ca="1" si="253"/>
        <v>5</v>
      </c>
      <c r="AS132" s="159">
        <f t="shared" ca="1" si="254"/>
        <v>10</v>
      </c>
      <c r="AT132" s="159">
        <f t="shared" ca="1" si="255"/>
        <v>15</v>
      </c>
      <c r="AU132" s="127">
        <f t="shared" ca="1" si="311"/>
        <v>30</v>
      </c>
      <c r="AV132" s="159">
        <f t="shared" ca="1" si="256"/>
        <v>18</v>
      </c>
      <c r="AW132" s="159">
        <f t="shared" ca="1" si="257"/>
        <v>11</v>
      </c>
      <c r="AX132" s="159">
        <f t="shared" ca="1" si="258"/>
        <v>0</v>
      </c>
      <c r="AY132" s="159">
        <f t="shared" ca="1" si="259"/>
        <v>0</v>
      </c>
      <c r="AZ132" s="127">
        <f t="shared" ca="1" si="312"/>
        <v>29</v>
      </c>
      <c r="BA132" s="72"/>
      <c r="BB132" s="159">
        <f t="shared" ca="1" si="313"/>
        <v>0</v>
      </c>
      <c r="BC132" s="159">
        <f t="shared" ca="1" si="268"/>
        <v>0</v>
      </c>
      <c r="BD132" s="159">
        <f t="shared" ca="1" si="269"/>
        <v>0</v>
      </c>
      <c r="BE132" s="159">
        <f t="shared" ca="1" si="270"/>
        <v>0</v>
      </c>
      <c r="BF132" s="86">
        <f t="shared" ca="1" si="271"/>
        <v>0</v>
      </c>
      <c r="BG132" s="159">
        <f t="shared" ca="1" si="272"/>
        <v>0</v>
      </c>
      <c r="BH132" s="159">
        <f t="shared" ca="1" si="273"/>
        <v>0</v>
      </c>
      <c r="BI132" s="159">
        <f t="shared" ca="1" si="274"/>
        <v>0</v>
      </c>
      <c r="BJ132" s="159">
        <f t="shared" ca="1" si="275"/>
        <v>0</v>
      </c>
      <c r="BK132" s="86">
        <f t="shared" ca="1" si="276"/>
        <v>0</v>
      </c>
      <c r="BL132" s="159">
        <f t="shared" ca="1" si="277"/>
        <v>0</v>
      </c>
      <c r="BM132" s="159">
        <f t="shared" ca="1" si="278"/>
        <v>5</v>
      </c>
      <c r="BN132" s="159">
        <f t="shared" ca="1" si="279"/>
        <v>10</v>
      </c>
      <c r="BO132" s="159">
        <f t="shared" ca="1" si="280"/>
        <v>15</v>
      </c>
      <c r="BP132" s="86">
        <f t="shared" ca="1" si="281"/>
        <v>30</v>
      </c>
      <c r="BQ132" s="159">
        <f t="shared" ca="1" si="282"/>
        <v>18</v>
      </c>
      <c r="BR132" s="159">
        <f t="shared" ca="1" si="283"/>
        <v>11</v>
      </c>
      <c r="BS132" s="159">
        <f t="shared" ca="1" si="284"/>
        <v>0</v>
      </c>
      <c r="BT132" s="159">
        <f t="shared" ca="1" si="285"/>
        <v>0</v>
      </c>
      <c r="BU132" s="86">
        <f t="shared" ca="1" si="286"/>
        <v>29</v>
      </c>
      <c r="BV132" s="71"/>
      <c r="BW132" s="144">
        <v>18</v>
      </c>
      <c r="BX132" s="144">
        <v>25</v>
      </c>
      <c r="BY132" s="144">
        <v>25</v>
      </c>
      <c r="BZ132" s="144">
        <v>25</v>
      </c>
      <c r="CA132" s="86">
        <f t="shared" si="304"/>
        <v>93</v>
      </c>
      <c r="CB132" s="159">
        <v>25</v>
      </c>
      <c r="CC132" s="159">
        <v>50</v>
      </c>
      <c r="CD132" s="159">
        <v>0</v>
      </c>
      <c r="CE132" s="159">
        <v>24</v>
      </c>
      <c r="CF132" s="86">
        <f t="shared" si="305"/>
        <v>99</v>
      </c>
      <c r="CG132" s="159"/>
      <c r="CH132" s="159"/>
      <c r="CI132" s="159"/>
      <c r="CJ132" s="159"/>
      <c r="CK132" s="86">
        <f t="shared" si="306"/>
        <v>0</v>
      </c>
      <c r="CL132" s="159"/>
      <c r="CM132" s="159"/>
      <c r="CN132" s="159">
        <v>0</v>
      </c>
      <c r="CO132" s="159">
        <v>0</v>
      </c>
      <c r="CP132" s="86">
        <f t="shared" si="307"/>
        <v>0</v>
      </c>
      <c r="CQ132" s="70"/>
      <c r="CR132" s="144">
        <f t="shared" ca="1" si="308"/>
        <v>0</v>
      </c>
      <c r="CS132" s="144">
        <f t="shared" ca="1" si="287"/>
        <v>0</v>
      </c>
      <c r="CT132" s="144">
        <f t="shared" ca="1" si="288"/>
        <v>0</v>
      </c>
      <c r="CU132" s="144">
        <f t="shared" ca="1" si="289"/>
        <v>0</v>
      </c>
      <c r="CV132" s="86">
        <f t="shared" ca="1" si="290"/>
        <v>0</v>
      </c>
      <c r="CW132" s="144">
        <f t="shared" ca="1" si="291"/>
        <v>0</v>
      </c>
      <c r="CX132" s="144">
        <f t="shared" ca="1" si="364"/>
        <v>0</v>
      </c>
      <c r="CY132" s="144">
        <f t="shared" ca="1" si="365"/>
        <v>0</v>
      </c>
      <c r="CZ132" s="144">
        <f t="shared" ca="1" si="366"/>
        <v>0</v>
      </c>
      <c r="DA132" s="88">
        <f t="shared" ca="1" si="367"/>
        <v>0</v>
      </c>
      <c r="DB132" s="144">
        <f t="shared" ca="1" si="368"/>
        <v>0</v>
      </c>
      <c r="DC132" s="144">
        <f t="shared" ca="1" si="369"/>
        <v>-5</v>
      </c>
      <c r="DD132" s="144">
        <f t="shared" ca="1" si="370"/>
        <v>-10</v>
      </c>
      <c r="DE132" s="144">
        <f t="shared" ca="1" si="371"/>
        <v>-15</v>
      </c>
      <c r="DF132" s="88">
        <f t="shared" ca="1" si="372"/>
        <v>-30</v>
      </c>
      <c r="DG132" s="159">
        <f t="shared" ca="1" si="260"/>
        <v>-18</v>
      </c>
      <c r="DH132" s="159">
        <f t="shared" ca="1" si="261"/>
        <v>-11</v>
      </c>
      <c r="DI132" s="159">
        <f t="shared" ca="1" si="262"/>
        <v>0</v>
      </c>
      <c r="DJ132" s="159">
        <f t="shared" ca="1" si="263"/>
        <v>0</v>
      </c>
      <c r="DK132" s="88">
        <f t="shared" ca="1" si="264"/>
        <v>-29</v>
      </c>
      <c r="DL132" s="159"/>
    </row>
    <row r="133" spans="1:116" ht="15" customHeight="1" x14ac:dyDescent="0.2">
      <c r="A133" s="22" t="str">
        <f t="shared" si="310"/>
        <v>WAT089592P</v>
      </c>
      <c r="B133" s="22" t="str">
        <f t="shared" si="309"/>
        <v>WAT089592C</v>
      </c>
      <c r="C133" s="164" t="s">
        <v>20</v>
      </c>
      <c r="D133" s="164" t="s">
        <v>134</v>
      </c>
      <c r="E133" s="65" t="s">
        <v>12</v>
      </c>
      <c r="F133" s="159" t="s">
        <v>164</v>
      </c>
      <c r="G133" s="65" t="s">
        <v>144</v>
      </c>
      <c r="H133" s="164" t="s">
        <v>24</v>
      </c>
      <c r="I133" s="200">
        <v>4106.24</v>
      </c>
      <c r="J133" s="65" t="s">
        <v>303</v>
      </c>
      <c r="K133" s="145"/>
      <c r="L133" s="144">
        <v>0</v>
      </c>
      <c r="M133" s="144">
        <v>0</v>
      </c>
      <c r="N133" s="144">
        <v>0</v>
      </c>
      <c r="O133" s="144">
        <v>2</v>
      </c>
      <c r="P133" s="86">
        <f t="shared" si="265"/>
        <v>2</v>
      </c>
      <c r="Q133" s="159">
        <v>9</v>
      </c>
      <c r="R133" s="159">
        <v>0</v>
      </c>
      <c r="S133" s="159">
        <v>0</v>
      </c>
      <c r="T133" s="159">
        <v>0</v>
      </c>
      <c r="U133" s="86">
        <f t="shared" si="301"/>
        <v>9</v>
      </c>
      <c r="V133" s="159">
        <v>0</v>
      </c>
      <c r="W133" s="159">
        <v>0</v>
      </c>
      <c r="X133" s="159">
        <v>0</v>
      </c>
      <c r="Y133" s="159">
        <v>0</v>
      </c>
      <c r="Z133" s="86">
        <f t="shared" si="302"/>
        <v>0</v>
      </c>
      <c r="AA133" s="159">
        <v>0</v>
      </c>
      <c r="AB133" s="159">
        <v>0</v>
      </c>
      <c r="AC133" s="159">
        <v>0</v>
      </c>
      <c r="AD133" s="159">
        <v>0</v>
      </c>
      <c r="AE133" s="86">
        <f t="shared" si="411"/>
        <v>0</v>
      </c>
      <c r="AF133" s="130"/>
      <c r="AG133" s="159">
        <f t="shared" ref="AG133:AG196" ca="1" si="412">VLOOKUP($A133,MasterData,27,FALSE)</f>
        <v>0</v>
      </c>
      <c r="AH133" s="159">
        <f t="shared" ref="AH133:AH196" ca="1" si="413">VLOOKUP($A133,MasterData,28,FALSE)</f>
        <v>0</v>
      </c>
      <c r="AI133" s="159">
        <f t="shared" ref="AI133:AI196" ca="1" si="414">VLOOKUP($A133,MasterData,29,FALSE)</f>
        <v>0</v>
      </c>
      <c r="AJ133" s="159">
        <f t="shared" ref="AJ133:AJ196" ca="1" si="415">VLOOKUP($A133,MasterData,30,FALSE)</f>
        <v>2</v>
      </c>
      <c r="AK133" s="86">
        <f t="shared" ca="1" si="266"/>
        <v>2</v>
      </c>
      <c r="AL133" s="159">
        <f t="shared" ref="AL133:AL196" ca="1" si="416">VLOOKUP($A133,MasterData,32,FALSE)</f>
        <v>9</v>
      </c>
      <c r="AM133" s="159">
        <f t="shared" ref="AM133:AM196" ca="1" si="417">VLOOKUP($A133,MasterData,33,FALSE)</f>
        <v>0</v>
      </c>
      <c r="AN133" s="159">
        <f t="shared" ref="AN133:AN196" ca="1" si="418">VLOOKUP($A133,MasterData,34,FALSE)</f>
        <v>0</v>
      </c>
      <c r="AO133" s="159">
        <f t="shared" ref="AO133:AO196" ca="1" si="419">VLOOKUP($A133,MasterData,35,FALSE)</f>
        <v>0</v>
      </c>
      <c r="AP133" s="127">
        <f t="shared" ca="1" si="267"/>
        <v>9</v>
      </c>
      <c r="AQ133" s="159">
        <f t="shared" ref="AQ133:AQ196" ca="1" si="420">VLOOKUP($A133,MasterData,37,FALSE)</f>
        <v>0</v>
      </c>
      <c r="AR133" s="159">
        <f t="shared" ref="AR133:AR196" ca="1" si="421">VLOOKUP($A133,MasterData,38,FALSE)</f>
        <v>0</v>
      </c>
      <c r="AS133" s="159">
        <f t="shared" ref="AS133:AS196" ca="1" si="422">VLOOKUP($A133,MasterData,39,FALSE)</f>
        <v>0</v>
      </c>
      <c r="AT133" s="159">
        <f t="shared" ref="AT133:AT196" ca="1" si="423">VLOOKUP($A133,MasterData,40,FALSE)</f>
        <v>0</v>
      </c>
      <c r="AU133" s="127">
        <f t="shared" ca="1" si="311"/>
        <v>0</v>
      </c>
      <c r="AV133" s="159">
        <f t="shared" ref="AV133:AV196" ca="1" si="424">VLOOKUP($A133,MasterData,42,FALSE)</f>
        <v>0</v>
      </c>
      <c r="AW133" s="159">
        <f t="shared" ref="AW133:AW196" ca="1" si="425">VLOOKUP($A133,MasterData,43,FALSE)</f>
        <v>0</v>
      </c>
      <c r="AX133" s="159">
        <f t="shared" ref="AX133:AX196" ca="1" si="426">VLOOKUP($A133,MasterData,44,FALSE)</f>
        <v>0</v>
      </c>
      <c r="AY133" s="159">
        <f t="shared" ref="AY133:AY196" ca="1" si="427">VLOOKUP($A133,MasterData,45,FALSE)</f>
        <v>0</v>
      </c>
      <c r="AZ133" s="127">
        <f t="shared" ca="1" si="312"/>
        <v>0</v>
      </c>
      <c r="BA133" s="72"/>
      <c r="BB133" s="159">
        <f t="shared" ca="1" si="313"/>
        <v>0</v>
      </c>
      <c r="BC133" s="159">
        <f t="shared" ca="1" si="268"/>
        <v>0</v>
      </c>
      <c r="BD133" s="159">
        <f t="shared" ca="1" si="269"/>
        <v>0</v>
      </c>
      <c r="BE133" s="159">
        <f t="shared" ca="1" si="270"/>
        <v>0</v>
      </c>
      <c r="BF133" s="86">
        <f t="shared" ca="1" si="271"/>
        <v>0</v>
      </c>
      <c r="BG133" s="159">
        <f t="shared" ca="1" si="272"/>
        <v>0</v>
      </c>
      <c r="BH133" s="159">
        <f t="shared" ca="1" si="273"/>
        <v>0</v>
      </c>
      <c r="BI133" s="159">
        <f t="shared" ca="1" si="274"/>
        <v>0</v>
      </c>
      <c r="BJ133" s="159">
        <f t="shared" ca="1" si="275"/>
        <v>0</v>
      </c>
      <c r="BK133" s="86">
        <f t="shared" ca="1" si="276"/>
        <v>0</v>
      </c>
      <c r="BL133" s="159">
        <f t="shared" ca="1" si="277"/>
        <v>0</v>
      </c>
      <c r="BM133" s="159">
        <f t="shared" ca="1" si="278"/>
        <v>0</v>
      </c>
      <c r="BN133" s="159">
        <f t="shared" ca="1" si="279"/>
        <v>0</v>
      </c>
      <c r="BO133" s="159">
        <f t="shared" ca="1" si="280"/>
        <v>0</v>
      </c>
      <c r="BP133" s="86">
        <f t="shared" ca="1" si="281"/>
        <v>0</v>
      </c>
      <c r="BQ133" s="159">
        <f t="shared" ca="1" si="282"/>
        <v>0</v>
      </c>
      <c r="BR133" s="159">
        <f t="shared" ca="1" si="283"/>
        <v>0</v>
      </c>
      <c r="BS133" s="159">
        <f t="shared" ca="1" si="284"/>
        <v>0</v>
      </c>
      <c r="BT133" s="159">
        <f t="shared" ca="1" si="285"/>
        <v>0</v>
      </c>
      <c r="BU133" s="86">
        <f t="shared" ca="1" si="286"/>
        <v>0</v>
      </c>
      <c r="BV133" s="71"/>
      <c r="BW133" s="144">
        <v>0</v>
      </c>
      <c r="BX133" s="144">
        <v>0</v>
      </c>
      <c r="BY133" s="144">
        <v>0</v>
      </c>
      <c r="BZ133" s="144">
        <v>2</v>
      </c>
      <c r="CA133" s="86">
        <f t="shared" si="304"/>
        <v>2</v>
      </c>
      <c r="CB133" s="159">
        <v>9</v>
      </c>
      <c r="CC133" s="159">
        <v>0</v>
      </c>
      <c r="CD133" s="159">
        <v>0</v>
      </c>
      <c r="CE133" s="159">
        <v>0</v>
      </c>
      <c r="CF133" s="86">
        <f t="shared" si="305"/>
        <v>9</v>
      </c>
      <c r="CG133" s="159"/>
      <c r="CH133" s="159"/>
      <c r="CI133" s="159"/>
      <c r="CJ133" s="159"/>
      <c r="CK133" s="86">
        <f t="shared" si="306"/>
        <v>0</v>
      </c>
      <c r="CL133" s="159"/>
      <c r="CM133" s="159"/>
      <c r="CN133" s="159">
        <v>0</v>
      </c>
      <c r="CO133" s="159">
        <v>0</v>
      </c>
      <c r="CP133" s="86">
        <f t="shared" si="307"/>
        <v>0</v>
      </c>
      <c r="CQ133" s="70"/>
      <c r="CR133" s="144">
        <f t="shared" ca="1" si="308"/>
        <v>0</v>
      </c>
      <c r="CS133" s="144">
        <f t="shared" ca="1" si="287"/>
        <v>0</v>
      </c>
      <c r="CT133" s="144">
        <f t="shared" ca="1" si="288"/>
        <v>0</v>
      </c>
      <c r="CU133" s="144">
        <f t="shared" ca="1" si="289"/>
        <v>0</v>
      </c>
      <c r="CV133" s="86">
        <f t="shared" ca="1" si="290"/>
        <v>0</v>
      </c>
      <c r="CW133" s="144">
        <f t="shared" ca="1" si="291"/>
        <v>0</v>
      </c>
      <c r="CX133" s="144">
        <f t="shared" ca="1" si="364"/>
        <v>0</v>
      </c>
      <c r="CY133" s="144">
        <f t="shared" ca="1" si="365"/>
        <v>0</v>
      </c>
      <c r="CZ133" s="144">
        <f t="shared" ca="1" si="366"/>
        <v>0</v>
      </c>
      <c r="DA133" s="88">
        <f t="shared" ca="1" si="367"/>
        <v>0</v>
      </c>
      <c r="DB133" s="144">
        <f t="shared" ca="1" si="368"/>
        <v>0</v>
      </c>
      <c r="DC133" s="144">
        <f t="shared" ca="1" si="369"/>
        <v>0</v>
      </c>
      <c r="DD133" s="144">
        <f t="shared" ca="1" si="370"/>
        <v>0</v>
      </c>
      <c r="DE133" s="144">
        <f t="shared" ca="1" si="371"/>
        <v>0</v>
      </c>
      <c r="DF133" s="88">
        <f t="shared" ca="1" si="372"/>
        <v>0</v>
      </c>
      <c r="DG133" s="159">
        <f t="shared" ref="DG133:DG196" ca="1" si="428">CL133-AV133</f>
        <v>0</v>
      </c>
      <c r="DH133" s="159">
        <f t="shared" ref="DH133:DH196" ca="1" si="429">CM133-AW133</f>
        <v>0</v>
      </c>
      <c r="DI133" s="159">
        <f t="shared" ref="DI133:DI196" ca="1" si="430">CN133-AX133</f>
        <v>0</v>
      </c>
      <c r="DJ133" s="159">
        <f t="shared" ref="DJ133:DJ196" ca="1" si="431">CO133-AY133</f>
        <v>0</v>
      </c>
      <c r="DK133" s="88">
        <f t="shared" ref="DK133:DK196" ca="1" si="432">CP133-AZ133</f>
        <v>0</v>
      </c>
      <c r="DL133" s="144"/>
    </row>
    <row r="134" spans="1:116" ht="15" customHeight="1" x14ac:dyDescent="0.2">
      <c r="A134" s="22" t="str">
        <f t="shared" si="310"/>
        <v>WAT207000P</v>
      </c>
      <c r="B134" s="22" t="str">
        <f t="shared" si="309"/>
        <v>WAT207000C</v>
      </c>
      <c r="C134" s="164" t="s">
        <v>14</v>
      </c>
      <c r="D134" s="164" t="s">
        <v>469</v>
      </c>
      <c r="E134" s="65" t="s">
        <v>145</v>
      </c>
      <c r="F134" s="159" t="s">
        <v>164</v>
      </c>
      <c r="G134" s="65" t="s">
        <v>144</v>
      </c>
      <c r="H134" s="164" t="s">
        <v>22</v>
      </c>
      <c r="I134" s="200">
        <v>1477.91</v>
      </c>
      <c r="J134" s="65" t="s">
        <v>38</v>
      </c>
      <c r="K134" s="146"/>
      <c r="L134" s="144">
        <v>133</v>
      </c>
      <c r="M134" s="144">
        <v>120</v>
      </c>
      <c r="N134" s="144">
        <v>100</v>
      </c>
      <c r="O134" s="159">
        <v>150</v>
      </c>
      <c r="P134" s="86">
        <f t="shared" si="265"/>
        <v>503</v>
      </c>
      <c r="Q134" s="159">
        <v>97</v>
      </c>
      <c r="R134" s="159">
        <v>187</v>
      </c>
      <c r="S134" s="159">
        <v>168</v>
      </c>
      <c r="T134" s="159">
        <v>155</v>
      </c>
      <c r="U134" s="86">
        <f t="shared" si="301"/>
        <v>607</v>
      </c>
      <c r="V134" s="159">
        <v>100</v>
      </c>
      <c r="W134" s="159">
        <v>120</v>
      </c>
      <c r="X134" s="159">
        <v>120</v>
      </c>
      <c r="Y134" s="159">
        <v>140</v>
      </c>
      <c r="Z134" s="86">
        <f t="shared" si="302"/>
        <v>480</v>
      </c>
      <c r="AA134" s="159">
        <v>0</v>
      </c>
      <c r="AB134" s="159">
        <v>0</v>
      </c>
      <c r="AC134" s="159">
        <v>0</v>
      </c>
      <c r="AD134" s="159">
        <v>0</v>
      </c>
      <c r="AE134" s="86">
        <f t="shared" si="411"/>
        <v>0</v>
      </c>
      <c r="AF134" s="130"/>
      <c r="AG134" s="159">
        <f t="shared" ca="1" si="412"/>
        <v>133</v>
      </c>
      <c r="AH134" s="159">
        <f t="shared" ca="1" si="413"/>
        <v>120</v>
      </c>
      <c r="AI134" s="159">
        <f t="shared" ca="1" si="414"/>
        <v>100</v>
      </c>
      <c r="AJ134" s="159">
        <f t="shared" ca="1" si="415"/>
        <v>150</v>
      </c>
      <c r="AK134" s="86">
        <f t="shared" ca="1" si="266"/>
        <v>503</v>
      </c>
      <c r="AL134" s="159">
        <f t="shared" ca="1" si="416"/>
        <v>97</v>
      </c>
      <c r="AM134" s="159">
        <f t="shared" ca="1" si="417"/>
        <v>187</v>
      </c>
      <c r="AN134" s="159">
        <f t="shared" ca="1" si="418"/>
        <v>168</v>
      </c>
      <c r="AO134" s="159">
        <f t="shared" ca="1" si="419"/>
        <v>155</v>
      </c>
      <c r="AP134" s="127">
        <f t="shared" ca="1" si="267"/>
        <v>607</v>
      </c>
      <c r="AQ134" s="159">
        <f t="shared" ca="1" si="420"/>
        <v>100</v>
      </c>
      <c r="AR134" s="159">
        <f t="shared" ca="1" si="421"/>
        <v>110</v>
      </c>
      <c r="AS134" s="159">
        <f t="shared" ca="1" si="422"/>
        <v>115</v>
      </c>
      <c r="AT134" s="159">
        <f t="shared" ca="1" si="423"/>
        <v>155</v>
      </c>
      <c r="AU134" s="127">
        <f t="shared" ca="1" si="311"/>
        <v>480</v>
      </c>
      <c r="AV134" s="159">
        <f t="shared" ca="1" si="424"/>
        <v>110</v>
      </c>
      <c r="AW134" s="159">
        <f t="shared" ca="1" si="425"/>
        <v>130</v>
      </c>
      <c r="AX134" s="159">
        <f t="shared" ca="1" si="426"/>
        <v>0</v>
      </c>
      <c r="AY134" s="159">
        <f t="shared" ca="1" si="427"/>
        <v>0</v>
      </c>
      <c r="AZ134" s="127">
        <f t="shared" ca="1" si="312"/>
        <v>240</v>
      </c>
      <c r="BA134" s="73"/>
      <c r="BB134" s="159">
        <f t="shared" ca="1" si="313"/>
        <v>0</v>
      </c>
      <c r="BC134" s="159">
        <f t="shared" ca="1" si="268"/>
        <v>0</v>
      </c>
      <c r="BD134" s="159">
        <f t="shared" ca="1" si="269"/>
        <v>0</v>
      </c>
      <c r="BE134" s="159">
        <f t="shared" ca="1" si="270"/>
        <v>0</v>
      </c>
      <c r="BF134" s="86">
        <f t="shared" ca="1" si="271"/>
        <v>0</v>
      </c>
      <c r="BG134" s="159">
        <f t="shared" ca="1" si="272"/>
        <v>0</v>
      </c>
      <c r="BH134" s="159">
        <f t="shared" ca="1" si="273"/>
        <v>0</v>
      </c>
      <c r="BI134" s="159">
        <f t="shared" ca="1" si="274"/>
        <v>0</v>
      </c>
      <c r="BJ134" s="159">
        <f t="shared" ca="1" si="275"/>
        <v>0</v>
      </c>
      <c r="BK134" s="86">
        <f t="shared" ca="1" si="276"/>
        <v>0</v>
      </c>
      <c r="BL134" s="159">
        <f t="shared" ca="1" si="277"/>
        <v>0</v>
      </c>
      <c r="BM134" s="159">
        <f t="shared" ca="1" si="278"/>
        <v>-10</v>
      </c>
      <c r="BN134" s="159">
        <f t="shared" ca="1" si="279"/>
        <v>-5</v>
      </c>
      <c r="BO134" s="159">
        <f t="shared" ca="1" si="280"/>
        <v>15</v>
      </c>
      <c r="BP134" s="86">
        <f t="shared" ca="1" si="281"/>
        <v>0</v>
      </c>
      <c r="BQ134" s="159">
        <f t="shared" ca="1" si="282"/>
        <v>110</v>
      </c>
      <c r="BR134" s="159">
        <f t="shared" ca="1" si="283"/>
        <v>130</v>
      </c>
      <c r="BS134" s="159">
        <f t="shared" ca="1" si="284"/>
        <v>0</v>
      </c>
      <c r="BT134" s="159">
        <f t="shared" ca="1" si="285"/>
        <v>0</v>
      </c>
      <c r="BU134" s="86">
        <f t="shared" ca="1" si="286"/>
        <v>240</v>
      </c>
      <c r="BV134" s="71"/>
      <c r="BW134" s="144">
        <v>133</v>
      </c>
      <c r="BX134" s="144">
        <v>120</v>
      </c>
      <c r="BY134" s="144">
        <v>100</v>
      </c>
      <c r="BZ134" s="159">
        <v>150</v>
      </c>
      <c r="CA134" s="86">
        <f t="shared" si="304"/>
        <v>503</v>
      </c>
      <c r="CB134" s="159">
        <v>97</v>
      </c>
      <c r="CC134" s="159">
        <v>187</v>
      </c>
      <c r="CD134" s="159">
        <v>168</v>
      </c>
      <c r="CE134" s="159">
        <v>155</v>
      </c>
      <c r="CF134" s="86">
        <f t="shared" si="305"/>
        <v>607</v>
      </c>
      <c r="CG134" s="159"/>
      <c r="CH134" s="159"/>
      <c r="CI134" s="159"/>
      <c r="CJ134" s="159"/>
      <c r="CK134" s="86">
        <f t="shared" si="306"/>
        <v>0</v>
      </c>
      <c r="CL134" s="159"/>
      <c r="CM134" s="159"/>
      <c r="CN134" s="159">
        <v>0</v>
      </c>
      <c r="CO134" s="159">
        <v>0</v>
      </c>
      <c r="CP134" s="86">
        <f t="shared" si="307"/>
        <v>0</v>
      </c>
      <c r="CQ134" s="70"/>
      <c r="CR134" s="144">
        <f t="shared" ca="1" si="308"/>
        <v>0</v>
      </c>
      <c r="CS134" s="144">
        <f t="shared" ca="1" si="287"/>
        <v>0</v>
      </c>
      <c r="CT134" s="144">
        <f t="shared" ca="1" si="288"/>
        <v>0</v>
      </c>
      <c r="CU134" s="144">
        <f t="shared" ca="1" si="289"/>
        <v>0</v>
      </c>
      <c r="CV134" s="86">
        <f t="shared" ca="1" si="290"/>
        <v>0</v>
      </c>
      <c r="CW134" s="144">
        <f t="shared" ca="1" si="291"/>
        <v>0</v>
      </c>
      <c r="CX134" s="144">
        <f t="shared" ca="1" si="364"/>
        <v>0</v>
      </c>
      <c r="CY134" s="144">
        <f t="shared" ca="1" si="365"/>
        <v>0</v>
      </c>
      <c r="CZ134" s="144">
        <f t="shared" ca="1" si="366"/>
        <v>0</v>
      </c>
      <c r="DA134" s="88">
        <f t="shared" ca="1" si="367"/>
        <v>0</v>
      </c>
      <c r="DB134" s="144">
        <f t="shared" ca="1" si="368"/>
        <v>-100</v>
      </c>
      <c r="DC134" s="144">
        <f t="shared" ca="1" si="369"/>
        <v>-110</v>
      </c>
      <c r="DD134" s="144">
        <f t="shared" ca="1" si="370"/>
        <v>-115</v>
      </c>
      <c r="DE134" s="144">
        <f t="shared" ca="1" si="371"/>
        <v>-155</v>
      </c>
      <c r="DF134" s="88">
        <f t="shared" ca="1" si="372"/>
        <v>-480</v>
      </c>
      <c r="DG134" s="159">
        <f t="shared" ca="1" si="428"/>
        <v>-110</v>
      </c>
      <c r="DH134" s="159">
        <f t="shared" ca="1" si="429"/>
        <v>-130</v>
      </c>
      <c r="DI134" s="159">
        <f t="shared" ca="1" si="430"/>
        <v>0</v>
      </c>
      <c r="DJ134" s="159">
        <f t="shared" ca="1" si="431"/>
        <v>0</v>
      </c>
      <c r="DK134" s="88">
        <f t="shared" ca="1" si="432"/>
        <v>-240</v>
      </c>
      <c r="DL134" s="144"/>
    </row>
    <row r="135" spans="1:116" ht="15" customHeight="1" x14ac:dyDescent="0.2">
      <c r="A135" s="22" t="str">
        <f t="shared" si="310"/>
        <v>186015000P</v>
      </c>
      <c r="B135" s="22" t="str">
        <f t="shared" si="309"/>
        <v>186015000C</v>
      </c>
      <c r="C135" s="164">
        <v>186015000</v>
      </c>
      <c r="D135" s="164" t="s">
        <v>224</v>
      </c>
      <c r="E135" s="215" t="s">
        <v>336</v>
      </c>
      <c r="F135" s="159" t="s">
        <v>164</v>
      </c>
      <c r="G135" s="93" t="s">
        <v>204</v>
      </c>
      <c r="H135" s="164" t="s">
        <v>22</v>
      </c>
      <c r="I135" s="200">
        <v>8240.89</v>
      </c>
      <c r="J135" s="65" t="s">
        <v>35</v>
      </c>
      <c r="K135" s="147"/>
      <c r="L135" s="144">
        <v>149</v>
      </c>
      <c r="M135" s="144">
        <v>98</v>
      </c>
      <c r="N135" s="144">
        <v>149</v>
      </c>
      <c r="O135" s="144">
        <v>250</v>
      </c>
      <c r="P135" s="86">
        <f t="shared" si="265"/>
        <v>646</v>
      </c>
      <c r="Q135" s="159">
        <v>210</v>
      </c>
      <c r="R135" s="159">
        <v>175</v>
      </c>
      <c r="S135" s="159">
        <v>255</v>
      </c>
      <c r="T135" s="159">
        <v>195</v>
      </c>
      <c r="U135" s="86">
        <f t="shared" si="301"/>
        <v>835</v>
      </c>
      <c r="V135" s="159">
        <v>210</v>
      </c>
      <c r="W135" s="159">
        <v>200</v>
      </c>
      <c r="X135" s="159">
        <v>210</v>
      </c>
      <c r="Y135" s="159">
        <v>225</v>
      </c>
      <c r="Z135" s="86">
        <f t="shared" si="302"/>
        <v>845</v>
      </c>
      <c r="AA135" s="159">
        <v>199</v>
      </c>
      <c r="AB135" s="159">
        <v>0</v>
      </c>
      <c r="AC135" s="159">
        <v>0</v>
      </c>
      <c r="AD135" s="159">
        <v>0</v>
      </c>
      <c r="AE135" s="86">
        <f t="shared" si="411"/>
        <v>199</v>
      </c>
      <c r="AF135" s="130"/>
      <c r="AG135" s="159">
        <f t="shared" ca="1" si="412"/>
        <v>149</v>
      </c>
      <c r="AH135" s="159">
        <f t="shared" ca="1" si="413"/>
        <v>98</v>
      </c>
      <c r="AI135" s="159">
        <f t="shared" ca="1" si="414"/>
        <v>149</v>
      </c>
      <c r="AJ135" s="159">
        <f t="shared" ca="1" si="415"/>
        <v>250</v>
      </c>
      <c r="AK135" s="86">
        <f t="shared" ca="1" si="266"/>
        <v>646</v>
      </c>
      <c r="AL135" s="159">
        <f t="shared" ca="1" si="416"/>
        <v>210</v>
      </c>
      <c r="AM135" s="159">
        <f t="shared" ca="1" si="417"/>
        <v>175</v>
      </c>
      <c r="AN135" s="159">
        <f t="shared" ca="1" si="418"/>
        <v>255</v>
      </c>
      <c r="AO135" s="159">
        <f t="shared" ca="1" si="419"/>
        <v>195</v>
      </c>
      <c r="AP135" s="127">
        <f t="shared" ca="1" si="267"/>
        <v>835</v>
      </c>
      <c r="AQ135" s="159">
        <f t="shared" ca="1" si="420"/>
        <v>210</v>
      </c>
      <c r="AR135" s="159">
        <f t="shared" ca="1" si="421"/>
        <v>205</v>
      </c>
      <c r="AS135" s="159">
        <f t="shared" ca="1" si="422"/>
        <v>190</v>
      </c>
      <c r="AT135" s="159">
        <f t="shared" ca="1" si="423"/>
        <v>223</v>
      </c>
      <c r="AU135" s="127">
        <f t="shared" ca="1" si="311"/>
        <v>828</v>
      </c>
      <c r="AV135" s="159">
        <f t="shared" ca="1" si="424"/>
        <v>199</v>
      </c>
      <c r="AW135" s="159">
        <f t="shared" ca="1" si="425"/>
        <v>0</v>
      </c>
      <c r="AX135" s="159">
        <f t="shared" ca="1" si="426"/>
        <v>0</v>
      </c>
      <c r="AY135" s="159">
        <f t="shared" ca="1" si="427"/>
        <v>0</v>
      </c>
      <c r="AZ135" s="127">
        <f t="shared" ca="1" si="312"/>
        <v>199</v>
      </c>
      <c r="BA135" s="73"/>
      <c r="BB135" s="159">
        <f t="shared" ca="1" si="313"/>
        <v>0</v>
      </c>
      <c r="BC135" s="159">
        <f t="shared" ca="1" si="268"/>
        <v>0</v>
      </c>
      <c r="BD135" s="159">
        <f t="shared" ca="1" si="269"/>
        <v>0</v>
      </c>
      <c r="BE135" s="159">
        <f t="shared" ca="1" si="270"/>
        <v>0</v>
      </c>
      <c r="BF135" s="86">
        <f t="shared" ca="1" si="271"/>
        <v>0</v>
      </c>
      <c r="BG135" s="159">
        <f t="shared" ca="1" si="272"/>
        <v>0</v>
      </c>
      <c r="BH135" s="159">
        <f t="shared" ca="1" si="273"/>
        <v>0</v>
      </c>
      <c r="BI135" s="159">
        <f t="shared" ca="1" si="274"/>
        <v>0</v>
      </c>
      <c r="BJ135" s="159">
        <f t="shared" ca="1" si="275"/>
        <v>0</v>
      </c>
      <c r="BK135" s="86">
        <f t="shared" ca="1" si="276"/>
        <v>0</v>
      </c>
      <c r="BL135" s="159">
        <f t="shared" ca="1" si="277"/>
        <v>0</v>
      </c>
      <c r="BM135" s="159">
        <f t="shared" ca="1" si="278"/>
        <v>5</v>
      </c>
      <c r="BN135" s="159">
        <f t="shared" ca="1" si="279"/>
        <v>-20</v>
      </c>
      <c r="BO135" s="159">
        <f t="shared" ca="1" si="280"/>
        <v>-2</v>
      </c>
      <c r="BP135" s="86">
        <f t="shared" ca="1" si="281"/>
        <v>-17</v>
      </c>
      <c r="BQ135" s="159">
        <f t="shared" ca="1" si="282"/>
        <v>0</v>
      </c>
      <c r="BR135" s="159">
        <f t="shared" ca="1" si="283"/>
        <v>0</v>
      </c>
      <c r="BS135" s="159">
        <f t="shared" ca="1" si="284"/>
        <v>0</v>
      </c>
      <c r="BT135" s="159">
        <f t="shared" ca="1" si="285"/>
        <v>0</v>
      </c>
      <c r="BU135" s="86">
        <f t="shared" ca="1" si="286"/>
        <v>0</v>
      </c>
      <c r="BV135" s="132"/>
      <c r="BW135" s="144">
        <v>149</v>
      </c>
      <c r="BX135" s="144">
        <v>98</v>
      </c>
      <c r="BY135" s="144">
        <v>149</v>
      </c>
      <c r="BZ135" s="144">
        <v>250</v>
      </c>
      <c r="CA135" s="86">
        <f t="shared" si="304"/>
        <v>646</v>
      </c>
      <c r="CB135" s="159">
        <v>210</v>
      </c>
      <c r="CC135" s="159">
        <v>175</v>
      </c>
      <c r="CD135" s="159">
        <v>255</v>
      </c>
      <c r="CE135" s="159">
        <v>195</v>
      </c>
      <c r="CF135" s="86">
        <f t="shared" si="305"/>
        <v>835</v>
      </c>
      <c r="CG135" s="159"/>
      <c r="CH135" s="159"/>
      <c r="CI135" s="159"/>
      <c r="CJ135" s="159"/>
      <c r="CK135" s="86">
        <f t="shared" si="306"/>
        <v>0</v>
      </c>
      <c r="CL135" s="159"/>
      <c r="CM135" s="159"/>
      <c r="CN135" s="159">
        <v>0</v>
      </c>
      <c r="CO135" s="159">
        <v>0</v>
      </c>
      <c r="CP135" s="86">
        <f t="shared" si="307"/>
        <v>0</v>
      </c>
      <c r="CQ135" s="73"/>
      <c r="CR135" s="144">
        <f t="shared" ca="1" si="308"/>
        <v>0</v>
      </c>
      <c r="CS135" s="144">
        <f t="shared" ca="1" si="287"/>
        <v>0</v>
      </c>
      <c r="CT135" s="144">
        <f t="shared" ca="1" si="288"/>
        <v>0</v>
      </c>
      <c r="CU135" s="144">
        <f t="shared" ca="1" si="289"/>
        <v>0</v>
      </c>
      <c r="CV135" s="86">
        <f t="shared" ca="1" si="290"/>
        <v>0</v>
      </c>
      <c r="CW135" s="144">
        <f t="shared" ca="1" si="291"/>
        <v>0</v>
      </c>
      <c r="CX135" s="144">
        <f t="shared" ca="1" si="364"/>
        <v>0</v>
      </c>
      <c r="CY135" s="144">
        <f t="shared" ca="1" si="365"/>
        <v>0</v>
      </c>
      <c r="CZ135" s="144">
        <f t="shared" ca="1" si="366"/>
        <v>0</v>
      </c>
      <c r="DA135" s="88">
        <f t="shared" ca="1" si="367"/>
        <v>0</v>
      </c>
      <c r="DB135" s="144">
        <f t="shared" ca="1" si="368"/>
        <v>-210</v>
      </c>
      <c r="DC135" s="144">
        <f t="shared" ca="1" si="369"/>
        <v>-205</v>
      </c>
      <c r="DD135" s="144">
        <f t="shared" ca="1" si="370"/>
        <v>-190</v>
      </c>
      <c r="DE135" s="144">
        <f t="shared" ca="1" si="371"/>
        <v>-223</v>
      </c>
      <c r="DF135" s="88">
        <f t="shared" ca="1" si="372"/>
        <v>-828</v>
      </c>
      <c r="DG135" s="159">
        <f t="shared" ca="1" si="428"/>
        <v>-199</v>
      </c>
      <c r="DH135" s="159">
        <f t="shared" ca="1" si="429"/>
        <v>0</v>
      </c>
      <c r="DI135" s="159">
        <f t="shared" ca="1" si="430"/>
        <v>0</v>
      </c>
      <c r="DJ135" s="159">
        <f t="shared" ca="1" si="431"/>
        <v>0</v>
      </c>
      <c r="DK135" s="88">
        <f t="shared" ca="1" si="432"/>
        <v>-199</v>
      </c>
      <c r="DL135" s="144"/>
    </row>
    <row r="136" spans="1:116" ht="15" customHeight="1" x14ac:dyDescent="0.2">
      <c r="A136" s="22" t="str">
        <f t="shared" si="310"/>
        <v>186015000IVDP</v>
      </c>
      <c r="B136" s="22" t="str">
        <f t="shared" si="309"/>
        <v>186015000IVDC</v>
      </c>
      <c r="C136" s="164" t="s">
        <v>322</v>
      </c>
      <c r="D136" s="164" t="s">
        <v>323</v>
      </c>
      <c r="E136" s="65" t="s">
        <v>12</v>
      </c>
      <c r="F136" s="159" t="s">
        <v>164</v>
      </c>
      <c r="G136" s="93" t="s">
        <v>204</v>
      </c>
      <c r="H136" s="164" t="s">
        <v>22</v>
      </c>
      <c r="I136" s="200">
        <v>9072.61</v>
      </c>
      <c r="J136" s="65" t="s">
        <v>35</v>
      </c>
      <c r="K136" s="147"/>
      <c r="L136" s="144">
        <v>0</v>
      </c>
      <c r="M136" s="144">
        <v>0</v>
      </c>
      <c r="N136" s="144">
        <v>0</v>
      </c>
      <c r="O136" s="144">
        <v>25</v>
      </c>
      <c r="P136" s="86">
        <f t="shared" si="265"/>
        <v>25</v>
      </c>
      <c r="Q136" s="159">
        <v>0</v>
      </c>
      <c r="R136" s="159">
        <v>5</v>
      </c>
      <c r="S136" s="159">
        <v>5</v>
      </c>
      <c r="T136" s="159">
        <v>19</v>
      </c>
      <c r="U136" s="86">
        <f t="shared" si="301"/>
        <v>29</v>
      </c>
      <c r="V136" s="159">
        <v>6</v>
      </c>
      <c r="W136" s="159">
        <v>6</v>
      </c>
      <c r="X136" s="159">
        <v>7</v>
      </c>
      <c r="Y136" s="159">
        <v>8</v>
      </c>
      <c r="Z136" s="86">
        <f t="shared" si="302"/>
        <v>27</v>
      </c>
      <c r="AA136" s="159">
        <v>6</v>
      </c>
      <c r="AB136" s="159">
        <v>0</v>
      </c>
      <c r="AC136" s="159">
        <v>0</v>
      </c>
      <c r="AD136" s="159">
        <v>0</v>
      </c>
      <c r="AE136" s="86">
        <f t="shared" si="411"/>
        <v>6</v>
      </c>
      <c r="AF136" s="130"/>
      <c r="AG136" s="159">
        <f t="shared" ca="1" si="412"/>
        <v>0</v>
      </c>
      <c r="AH136" s="159">
        <f t="shared" ca="1" si="413"/>
        <v>0</v>
      </c>
      <c r="AI136" s="159">
        <f t="shared" ca="1" si="414"/>
        <v>0</v>
      </c>
      <c r="AJ136" s="159">
        <f t="shared" ca="1" si="415"/>
        <v>25</v>
      </c>
      <c r="AK136" s="86">
        <f t="shared" ca="1" si="266"/>
        <v>25</v>
      </c>
      <c r="AL136" s="159">
        <f t="shared" ca="1" si="416"/>
        <v>0</v>
      </c>
      <c r="AM136" s="159">
        <f t="shared" ca="1" si="417"/>
        <v>5</v>
      </c>
      <c r="AN136" s="159">
        <f t="shared" ca="1" si="418"/>
        <v>5</v>
      </c>
      <c r="AO136" s="159">
        <f t="shared" ca="1" si="419"/>
        <v>19</v>
      </c>
      <c r="AP136" s="127">
        <f t="shared" ca="1" si="267"/>
        <v>29</v>
      </c>
      <c r="AQ136" s="159">
        <f t="shared" ca="1" si="420"/>
        <v>15</v>
      </c>
      <c r="AR136" s="159">
        <f t="shared" ca="1" si="421"/>
        <v>13</v>
      </c>
      <c r="AS136" s="159">
        <f t="shared" ca="1" si="422"/>
        <v>10</v>
      </c>
      <c r="AT136" s="159">
        <f t="shared" ca="1" si="423"/>
        <v>10</v>
      </c>
      <c r="AU136" s="127">
        <f t="shared" ca="1" si="311"/>
        <v>48</v>
      </c>
      <c r="AV136" s="159">
        <f t="shared" ca="1" si="424"/>
        <v>12</v>
      </c>
      <c r="AW136" s="159">
        <f t="shared" ca="1" si="425"/>
        <v>13</v>
      </c>
      <c r="AX136" s="159">
        <f t="shared" ca="1" si="426"/>
        <v>0</v>
      </c>
      <c r="AY136" s="159">
        <f t="shared" ca="1" si="427"/>
        <v>0</v>
      </c>
      <c r="AZ136" s="127">
        <f t="shared" ca="1" si="312"/>
        <v>25</v>
      </c>
      <c r="BA136" s="73"/>
      <c r="BB136" s="159">
        <f t="shared" ca="1" si="313"/>
        <v>0</v>
      </c>
      <c r="BC136" s="159">
        <f t="shared" ca="1" si="268"/>
        <v>0</v>
      </c>
      <c r="BD136" s="159">
        <f t="shared" ca="1" si="269"/>
        <v>0</v>
      </c>
      <c r="BE136" s="159">
        <f t="shared" ca="1" si="270"/>
        <v>0</v>
      </c>
      <c r="BF136" s="86">
        <f t="shared" ca="1" si="271"/>
        <v>0</v>
      </c>
      <c r="BG136" s="159">
        <f t="shared" ca="1" si="272"/>
        <v>0</v>
      </c>
      <c r="BH136" s="159">
        <f t="shared" ca="1" si="273"/>
        <v>0</v>
      </c>
      <c r="BI136" s="159">
        <f t="shared" ca="1" si="274"/>
        <v>0</v>
      </c>
      <c r="BJ136" s="159">
        <f t="shared" ca="1" si="275"/>
        <v>0</v>
      </c>
      <c r="BK136" s="86">
        <f t="shared" ca="1" si="276"/>
        <v>0</v>
      </c>
      <c r="BL136" s="159">
        <f t="shared" ca="1" si="277"/>
        <v>9</v>
      </c>
      <c r="BM136" s="159">
        <f t="shared" ca="1" si="278"/>
        <v>7</v>
      </c>
      <c r="BN136" s="159">
        <f t="shared" ca="1" si="279"/>
        <v>3</v>
      </c>
      <c r="BO136" s="159">
        <f t="shared" ca="1" si="280"/>
        <v>2</v>
      </c>
      <c r="BP136" s="86">
        <f t="shared" ca="1" si="281"/>
        <v>21</v>
      </c>
      <c r="BQ136" s="159">
        <f t="shared" ca="1" si="282"/>
        <v>6</v>
      </c>
      <c r="BR136" s="159">
        <f t="shared" ca="1" si="283"/>
        <v>13</v>
      </c>
      <c r="BS136" s="159">
        <f t="shared" ca="1" si="284"/>
        <v>0</v>
      </c>
      <c r="BT136" s="159">
        <f t="shared" ca="1" si="285"/>
        <v>0</v>
      </c>
      <c r="BU136" s="86">
        <f t="shared" ca="1" si="286"/>
        <v>19</v>
      </c>
      <c r="BV136" s="132"/>
      <c r="BW136" s="144">
        <v>0</v>
      </c>
      <c r="BX136" s="144">
        <v>0</v>
      </c>
      <c r="BY136" s="144">
        <v>0</v>
      </c>
      <c r="BZ136" s="144">
        <v>25</v>
      </c>
      <c r="CA136" s="86">
        <f t="shared" si="304"/>
        <v>25</v>
      </c>
      <c r="CB136" s="159">
        <v>0</v>
      </c>
      <c r="CC136" s="159">
        <v>5</v>
      </c>
      <c r="CD136" s="159">
        <v>5</v>
      </c>
      <c r="CE136" s="159">
        <v>19</v>
      </c>
      <c r="CF136" s="86">
        <f t="shared" si="305"/>
        <v>29</v>
      </c>
      <c r="CG136" s="159"/>
      <c r="CH136" s="159"/>
      <c r="CI136" s="159"/>
      <c r="CJ136" s="159"/>
      <c r="CK136" s="86">
        <f t="shared" si="306"/>
        <v>0</v>
      </c>
      <c r="CL136" s="159"/>
      <c r="CM136" s="159"/>
      <c r="CN136" s="159">
        <v>0</v>
      </c>
      <c r="CO136" s="159">
        <v>0</v>
      </c>
      <c r="CP136" s="86">
        <f t="shared" si="307"/>
        <v>0</v>
      </c>
      <c r="CQ136" s="73"/>
      <c r="CR136" s="144">
        <f t="shared" ca="1" si="308"/>
        <v>0</v>
      </c>
      <c r="CS136" s="144">
        <f t="shared" ca="1" si="287"/>
        <v>0</v>
      </c>
      <c r="CT136" s="144">
        <f t="shared" ca="1" si="288"/>
        <v>0</v>
      </c>
      <c r="CU136" s="144">
        <f t="shared" ca="1" si="289"/>
        <v>0</v>
      </c>
      <c r="CV136" s="86">
        <f t="shared" ca="1" si="290"/>
        <v>0</v>
      </c>
      <c r="CW136" s="144">
        <f t="shared" ca="1" si="291"/>
        <v>0</v>
      </c>
      <c r="CX136" s="144">
        <f t="shared" ca="1" si="364"/>
        <v>0</v>
      </c>
      <c r="CY136" s="144">
        <f t="shared" ca="1" si="365"/>
        <v>0</v>
      </c>
      <c r="CZ136" s="144">
        <f t="shared" ca="1" si="366"/>
        <v>0</v>
      </c>
      <c r="DA136" s="88">
        <f t="shared" ca="1" si="367"/>
        <v>0</v>
      </c>
      <c r="DB136" s="144">
        <f t="shared" ca="1" si="368"/>
        <v>-15</v>
      </c>
      <c r="DC136" s="144">
        <f t="shared" ca="1" si="369"/>
        <v>-13</v>
      </c>
      <c r="DD136" s="144">
        <f t="shared" ca="1" si="370"/>
        <v>-10</v>
      </c>
      <c r="DE136" s="144">
        <f t="shared" ca="1" si="371"/>
        <v>-10</v>
      </c>
      <c r="DF136" s="88">
        <f t="shared" ca="1" si="372"/>
        <v>-48</v>
      </c>
      <c r="DG136" s="159">
        <f t="shared" ca="1" si="428"/>
        <v>-12</v>
      </c>
      <c r="DH136" s="159">
        <f t="shared" ca="1" si="429"/>
        <v>-13</v>
      </c>
      <c r="DI136" s="159">
        <f t="shared" ca="1" si="430"/>
        <v>0</v>
      </c>
      <c r="DJ136" s="159">
        <f t="shared" ca="1" si="431"/>
        <v>0</v>
      </c>
      <c r="DK136" s="88">
        <f t="shared" ca="1" si="432"/>
        <v>-25</v>
      </c>
      <c r="DL136" s="144"/>
    </row>
    <row r="137" spans="1:116" ht="15" customHeight="1" x14ac:dyDescent="0.2">
      <c r="A137" s="22" t="str">
        <f t="shared" si="310"/>
        <v>186015046P</v>
      </c>
      <c r="B137" s="22" t="str">
        <f t="shared" si="309"/>
        <v>186015046C</v>
      </c>
      <c r="C137" s="164">
        <v>186015046</v>
      </c>
      <c r="D137" s="164" t="s">
        <v>416</v>
      </c>
      <c r="E137" s="65" t="s">
        <v>145</v>
      </c>
      <c r="F137" s="159" t="s">
        <v>164</v>
      </c>
      <c r="G137" s="93" t="s">
        <v>204</v>
      </c>
      <c r="H137" s="164" t="s">
        <v>23</v>
      </c>
      <c r="I137" s="200">
        <v>5272.75</v>
      </c>
      <c r="J137" s="65" t="s">
        <v>38</v>
      </c>
      <c r="K137" s="147"/>
      <c r="L137" s="144">
        <v>110</v>
      </c>
      <c r="M137" s="144">
        <v>100</v>
      </c>
      <c r="N137" s="144">
        <v>150</v>
      </c>
      <c r="O137" s="159">
        <v>185</v>
      </c>
      <c r="P137" s="86">
        <f t="shared" si="265"/>
        <v>545</v>
      </c>
      <c r="Q137" s="159">
        <v>155</v>
      </c>
      <c r="R137" s="159">
        <v>117</v>
      </c>
      <c r="S137" s="159">
        <v>200</v>
      </c>
      <c r="T137" s="159">
        <v>180</v>
      </c>
      <c r="U137" s="86">
        <f t="shared" si="301"/>
        <v>652</v>
      </c>
      <c r="V137" s="159">
        <v>170</v>
      </c>
      <c r="W137" s="159">
        <v>165</v>
      </c>
      <c r="X137" s="159">
        <v>170</v>
      </c>
      <c r="Y137" s="159">
        <v>165</v>
      </c>
      <c r="Z137" s="86">
        <f t="shared" si="302"/>
        <v>670</v>
      </c>
      <c r="AA137" s="159">
        <v>0</v>
      </c>
      <c r="AB137" s="159">
        <v>0</v>
      </c>
      <c r="AC137" s="159">
        <v>0</v>
      </c>
      <c r="AD137" s="159">
        <v>0</v>
      </c>
      <c r="AE137" s="86">
        <f t="shared" si="411"/>
        <v>0</v>
      </c>
      <c r="AF137" s="130"/>
      <c r="AG137" s="159">
        <f t="shared" ca="1" si="412"/>
        <v>110</v>
      </c>
      <c r="AH137" s="159">
        <f t="shared" ca="1" si="413"/>
        <v>100</v>
      </c>
      <c r="AI137" s="159">
        <f t="shared" ca="1" si="414"/>
        <v>150</v>
      </c>
      <c r="AJ137" s="159">
        <f t="shared" ca="1" si="415"/>
        <v>185</v>
      </c>
      <c r="AK137" s="86">
        <f t="shared" ca="1" si="266"/>
        <v>545</v>
      </c>
      <c r="AL137" s="159">
        <f t="shared" ca="1" si="416"/>
        <v>155</v>
      </c>
      <c r="AM137" s="159">
        <f t="shared" ca="1" si="417"/>
        <v>117</v>
      </c>
      <c r="AN137" s="159">
        <f t="shared" ca="1" si="418"/>
        <v>200</v>
      </c>
      <c r="AO137" s="159">
        <f t="shared" ca="1" si="419"/>
        <v>180</v>
      </c>
      <c r="AP137" s="127">
        <f t="shared" ca="1" si="267"/>
        <v>652</v>
      </c>
      <c r="AQ137" s="159">
        <f t="shared" ca="1" si="420"/>
        <v>150</v>
      </c>
      <c r="AR137" s="159">
        <f t="shared" ca="1" si="421"/>
        <v>160</v>
      </c>
      <c r="AS137" s="159">
        <f t="shared" ca="1" si="422"/>
        <v>150</v>
      </c>
      <c r="AT137" s="159">
        <f t="shared" ca="1" si="423"/>
        <v>190</v>
      </c>
      <c r="AU137" s="127">
        <f t="shared" ca="1" si="311"/>
        <v>650</v>
      </c>
      <c r="AV137" s="159">
        <f t="shared" ca="1" si="424"/>
        <v>0</v>
      </c>
      <c r="AW137" s="159">
        <f t="shared" ca="1" si="425"/>
        <v>0</v>
      </c>
      <c r="AX137" s="159">
        <f t="shared" ca="1" si="426"/>
        <v>0</v>
      </c>
      <c r="AY137" s="159">
        <f t="shared" ca="1" si="427"/>
        <v>0</v>
      </c>
      <c r="AZ137" s="127">
        <f t="shared" ca="1" si="312"/>
        <v>0</v>
      </c>
      <c r="BA137" s="73"/>
      <c r="BB137" s="159">
        <f t="shared" ca="1" si="313"/>
        <v>0</v>
      </c>
      <c r="BC137" s="159">
        <f t="shared" ca="1" si="268"/>
        <v>0</v>
      </c>
      <c r="BD137" s="159">
        <f t="shared" ca="1" si="269"/>
        <v>0</v>
      </c>
      <c r="BE137" s="159">
        <f t="shared" ca="1" si="270"/>
        <v>0</v>
      </c>
      <c r="BF137" s="86">
        <f t="shared" ca="1" si="271"/>
        <v>0</v>
      </c>
      <c r="BG137" s="159">
        <f t="shared" ca="1" si="272"/>
        <v>0</v>
      </c>
      <c r="BH137" s="159">
        <f t="shared" ca="1" si="273"/>
        <v>0</v>
      </c>
      <c r="BI137" s="159">
        <f t="shared" ca="1" si="274"/>
        <v>0</v>
      </c>
      <c r="BJ137" s="159">
        <f t="shared" ca="1" si="275"/>
        <v>0</v>
      </c>
      <c r="BK137" s="86">
        <f t="shared" ca="1" si="276"/>
        <v>0</v>
      </c>
      <c r="BL137" s="159">
        <f t="shared" ca="1" si="277"/>
        <v>-20</v>
      </c>
      <c r="BM137" s="159">
        <f t="shared" ca="1" si="278"/>
        <v>-5</v>
      </c>
      <c r="BN137" s="159">
        <f t="shared" ca="1" si="279"/>
        <v>-20</v>
      </c>
      <c r="BO137" s="159">
        <f t="shared" ca="1" si="280"/>
        <v>25</v>
      </c>
      <c r="BP137" s="86">
        <f t="shared" ca="1" si="281"/>
        <v>-20</v>
      </c>
      <c r="BQ137" s="159">
        <f t="shared" ca="1" si="282"/>
        <v>0</v>
      </c>
      <c r="BR137" s="159">
        <f t="shared" ca="1" si="283"/>
        <v>0</v>
      </c>
      <c r="BS137" s="159">
        <f t="shared" ca="1" si="284"/>
        <v>0</v>
      </c>
      <c r="BT137" s="159">
        <f t="shared" ca="1" si="285"/>
        <v>0</v>
      </c>
      <c r="BU137" s="86">
        <f t="shared" ca="1" si="286"/>
        <v>0</v>
      </c>
      <c r="BV137" s="132"/>
      <c r="BW137" s="144">
        <v>110</v>
      </c>
      <c r="BX137" s="144">
        <v>100</v>
      </c>
      <c r="BY137" s="144">
        <v>150</v>
      </c>
      <c r="BZ137" s="159">
        <v>185</v>
      </c>
      <c r="CA137" s="86">
        <f t="shared" si="304"/>
        <v>545</v>
      </c>
      <c r="CB137" s="159">
        <v>155</v>
      </c>
      <c r="CC137" s="159">
        <v>117</v>
      </c>
      <c r="CD137" s="159">
        <v>200</v>
      </c>
      <c r="CE137" s="159">
        <v>180</v>
      </c>
      <c r="CF137" s="86">
        <f t="shared" si="305"/>
        <v>652</v>
      </c>
      <c r="CG137" s="159"/>
      <c r="CH137" s="159"/>
      <c r="CI137" s="159"/>
      <c r="CJ137" s="159"/>
      <c r="CK137" s="86">
        <f t="shared" si="306"/>
        <v>0</v>
      </c>
      <c r="CL137" s="159"/>
      <c r="CM137" s="159"/>
      <c r="CN137" s="159">
        <v>0</v>
      </c>
      <c r="CO137" s="159">
        <v>0</v>
      </c>
      <c r="CP137" s="86">
        <f t="shared" si="307"/>
        <v>0</v>
      </c>
      <c r="CQ137" s="73"/>
      <c r="CR137" s="144">
        <f t="shared" ca="1" si="308"/>
        <v>0</v>
      </c>
      <c r="CS137" s="144">
        <f t="shared" ca="1" si="287"/>
        <v>0</v>
      </c>
      <c r="CT137" s="144">
        <f t="shared" ca="1" si="288"/>
        <v>0</v>
      </c>
      <c r="CU137" s="144">
        <f t="shared" ca="1" si="289"/>
        <v>0</v>
      </c>
      <c r="CV137" s="86">
        <f t="shared" ca="1" si="290"/>
        <v>0</v>
      </c>
      <c r="CW137" s="144">
        <f t="shared" ca="1" si="291"/>
        <v>0</v>
      </c>
      <c r="CX137" s="144">
        <f t="shared" ca="1" si="364"/>
        <v>0</v>
      </c>
      <c r="CY137" s="144">
        <f t="shared" ca="1" si="365"/>
        <v>0</v>
      </c>
      <c r="CZ137" s="144">
        <f t="shared" ca="1" si="366"/>
        <v>0</v>
      </c>
      <c r="DA137" s="88">
        <f t="shared" ca="1" si="367"/>
        <v>0</v>
      </c>
      <c r="DB137" s="144">
        <f t="shared" ca="1" si="368"/>
        <v>-150</v>
      </c>
      <c r="DC137" s="144">
        <f t="shared" ca="1" si="369"/>
        <v>-160</v>
      </c>
      <c r="DD137" s="144">
        <f t="shared" ca="1" si="370"/>
        <v>-150</v>
      </c>
      <c r="DE137" s="144">
        <f t="shared" ca="1" si="371"/>
        <v>-190</v>
      </c>
      <c r="DF137" s="88">
        <f t="shared" ca="1" si="372"/>
        <v>-650</v>
      </c>
      <c r="DG137" s="159">
        <f t="shared" ca="1" si="428"/>
        <v>0</v>
      </c>
      <c r="DH137" s="159">
        <f t="shared" ca="1" si="429"/>
        <v>0</v>
      </c>
      <c r="DI137" s="159">
        <f t="shared" ca="1" si="430"/>
        <v>0</v>
      </c>
      <c r="DJ137" s="159">
        <f t="shared" ca="1" si="431"/>
        <v>0</v>
      </c>
      <c r="DK137" s="88">
        <f t="shared" ca="1" si="432"/>
        <v>0</v>
      </c>
      <c r="DL137" s="144"/>
    </row>
    <row r="138" spans="1:116" ht="15" customHeight="1" x14ac:dyDescent="0.2">
      <c r="A138" s="22" t="str">
        <f t="shared" si="310"/>
        <v>186015046IVDP</v>
      </c>
      <c r="B138" s="22" t="str">
        <f t="shared" si="309"/>
        <v>186015046IVDC</v>
      </c>
      <c r="C138" s="164" t="s">
        <v>324</v>
      </c>
      <c r="D138" s="164" t="s">
        <v>325</v>
      </c>
      <c r="E138" s="65" t="s">
        <v>12</v>
      </c>
      <c r="F138" s="159" t="s">
        <v>164</v>
      </c>
      <c r="G138" s="93" t="s">
        <v>204</v>
      </c>
      <c r="H138" s="164" t="s">
        <v>23</v>
      </c>
      <c r="I138" s="200">
        <v>5929.89</v>
      </c>
      <c r="J138" s="65" t="s">
        <v>221</v>
      </c>
      <c r="K138" s="147"/>
      <c r="L138" s="144">
        <v>0</v>
      </c>
      <c r="M138" s="144">
        <v>0</v>
      </c>
      <c r="N138" s="144">
        <v>0</v>
      </c>
      <c r="O138" s="159">
        <v>25</v>
      </c>
      <c r="P138" s="86">
        <f t="shared" si="265"/>
        <v>25</v>
      </c>
      <c r="Q138" s="144">
        <v>0</v>
      </c>
      <c r="R138" s="159">
        <v>5</v>
      </c>
      <c r="S138" s="159">
        <v>0</v>
      </c>
      <c r="T138" s="159">
        <v>24</v>
      </c>
      <c r="U138" s="86">
        <f t="shared" si="301"/>
        <v>29</v>
      </c>
      <c r="V138" s="159">
        <v>6</v>
      </c>
      <c r="W138" s="159">
        <v>6</v>
      </c>
      <c r="X138" s="159">
        <v>7</v>
      </c>
      <c r="Y138" s="159">
        <v>8</v>
      </c>
      <c r="Z138" s="86">
        <f t="shared" si="302"/>
        <v>27</v>
      </c>
      <c r="AA138" s="159">
        <v>6</v>
      </c>
      <c r="AB138" s="159">
        <v>0</v>
      </c>
      <c r="AC138" s="159">
        <v>0</v>
      </c>
      <c r="AD138" s="159">
        <v>0</v>
      </c>
      <c r="AE138" s="86">
        <f t="shared" si="411"/>
        <v>6</v>
      </c>
      <c r="AF138" s="130"/>
      <c r="AG138" s="159">
        <f t="shared" ca="1" si="412"/>
        <v>0</v>
      </c>
      <c r="AH138" s="159">
        <f t="shared" ca="1" si="413"/>
        <v>0</v>
      </c>
      <c r="AI138" s="159">
        <f t="shared" ca="1" si="414"/>
        <v>0</v>
      </c>
      <c r="AJ138" s="159">
        <f t="shared" ca="1" si="415"/>
        <v>25</v>
      </c>
      <c r="AK138" s="86">
        <f t="shared" ca="1" si="266"/>
        <v>25</v>
      </c>
      <c r="AL138" s="159">
        <f t="shared" ca="1" si="416"/>
        <v>0</v>
      </c>
      <c r="AM138" s="159">
        <f t="shared" ca="1" si="417"/>
        <v>5</v>
      </c>
      <c r="AN138" s="159">
        <f t="shared" ca="1" si="418"/>
        <v>0</v>
      </c>
      <c r="AO138" s="159">
        <f t="shared" ca="1" si="419"/>
        <v>24</v>
      </c>
      <c r="AP138" s="127">
        <f t="shared" ca="1" si="267"/>
        <v>29</v>
      </c>
      <c r="AQ138" s="159">
        <f t="shared" ca="1" si="420"/>
        <v>14</v>
      </c>
      <c r="AR138" s="159">
        <f t="shared" ca="1" si="421"/>
        <v>13</v>
      </c>
      <c r="AS138" s="159">
        <f t="shared" ca="1" si="422"/>
        <v>10</v>
      </c>
      <c r="AT138" s="159">
        <f t="shared" ca="1" si="423"/>
        <v>10</v>
      </c>
      <c r="AU138" s="127">
        <f t="shared" ca="1" si="311"/>
        <v>47</v>
      </c>
      <c r="AV138" s="159">
        <f t="shared" ca="1" si="424"/>
        <v>12</v>
      </c>
      <c r="AW138" s="159">
        <f t="shared" ca="1" si="425"/>
        <v>13</v>
      </c>
      <c r="AX138" s="159">
        <f t="shared" ca="1" si="426"/>
        <v>0</v>
      </c>
      <c r="AY138" s="159">
        <f t="shared" ca="1" si="427"/>
        <v>0</v>
      </c>
      <c r="AZ138" s="127">
        <f t="shared" ca="1" si="312"/>
        <v>25</v>
      </c>
      <c r="BA138" s="73"/>
      <c r="BB138" s="159">
        <f t="shared" ca="1" si="313"/>
        <v>0</v>
      </c>
      <c r="BC138" s="159">
        <f t="shared" ca="1" si="268"/>
        <v>0</v>
      </c>
      <c r="BD138" s="159">
        <f t="shared" ca="1" si="269"/>
        <v>0</v>
      </c>
      <c r="BE138" s="159">
        <f t="shared" ca="1" si="270"/>
        <v>0</v>
      </c>
      <c r="BF138" s="86">
        <f t="shared" ca="1" si="271"/>
        <v>0</v>
      </c>
      <c r="BG138" s="159">
        <f t="shared" ca="1" si="272"/>
        <v>0</v>
      </c>
      <c r="BH138" s="159">
        <f t="shared" ca="1" si="273"/>
        <v>0</v>
      </c>
      <c r="BI138" s="159">
        <f t="shared" ca="1" si="274"/>
        <v>0</v>
      </c>
      <c r="BJ138" s="159">
        <f t="shared" ca="1" si="275"/>
        <v>0</v>
      </c>
      <c r="BK138" s="86">
        <f t="shared" ca="1" si="276"/>
        <v>0</v>
      </c>
      <c r="BL138" s="159">
        <f t="shared" ca="1" si="277"/>
        <v>8</v>
      </c>
      <c r="BM138" s="159">
        <f t="shared" ca="1" si="278"/>
        <v>7</v>
      </c>
      <c r="BN138" s="159">
        <f t="shared" ca="1" si="279"/>
        <v>3</v>
      </c>
      <c r="BO138" s="159">
        <f t="shared" ca="1" si="280"/>
        <v>2</v>
      </c>
      <c r="BP138" s="86">
        <f t="shared" ca="1" si="281"/>
        <v>20</v>
      </c>
      <c r="BQ138" s="159">
        <f t="shared" ca="1" si="282"/>
        <v>6</v>
      </c>
      <c r="BR138" s="159">
        <f t="shared" ca="1" si="283"/>
        <v>13</v>
      </c>
      <c r="BS138" s="159">
        <f t="shared" ca="1" si="284"/>
        <v>0</v>
      </c>
      <c r="BT138" s="159">
        <f t="shared" ca="1" si="285"/>
        <v>0</v>
      </c>
      <c r="BU138" s="86">
        <f t="shared" ca="1" si="286"/>
        <v>19</v>
      </c>
      <c r="BV138" s="132"/>
      <c r="BW138" s="144">
        <v>0</v>
      </c>
      <c r="BX138" s="144">
        <v>0</v>
      </c>
      <c r="BY138" s="144">
        <v>0</v>
      </c>
      <c r="BZ138" s="159">
        <v>25</v>
      </c>
      <c r="CA138" s="86">
        <f t="shared" si="304"/>
        <v>25</v>
      </c>
      <c r="CB138" s="144">
        <v>0</v>
      </c>
      <c r="CC138" s="159">
        <v>5</v>
      </c>
      <c r="CD138" s="159">
        <v>0</v>
      </c>
      <c r="CE138" s="159">
        <v>24</v>
      </c>
      <c r="CF138" s="86">
        <f t="shared" si="305"/>
        <v>29</v>
      </c>
      <c r="CG138" s="159"/>
      <c r="CH138" s="159"/>
      <c r="CI138" s="159"/>
      <c r="CJ138" s="159"/>
      <c r="CK138" s="86">
        <f t="shared" si="306"/>
        <v>0</v>
      </c>
      <c r="CL138" s="159"/>
      <c r="CM138" s="159"/>
      <c r="CN138" s="159">
        <v>0</v>
      </c>
      <c r="CO138" s="159">
        <v>0</v>
      </c>
      <c r="CP138" s="86">
        <f t="shared" si="307"/>
        <v>0</v>
      </c>
      <c r="CQ138" s="73"/>
      <c r="CR138" s="144">
        <f t="shared" ca="1" si="308"/>
        <v>0</v>
      </c>
      <c r="CS138" s="144">
        <f t="shared" ca="1" si="287"/>
        <v>0</v>
      </c>
      <c r="CT138" s="144">
        <f t="shared" ca="1" si="288"/>
        <v>0</v>
      </c>
      <c r="CU138" s="144">
        <f t="shared" ca="1" si="289"/>
        <v>0</v>
      </c>
      <c r="CV138" s="86">
        <f t="shared" ca="1" si="290"/>
        <v>0</v>
      </c>
      <c r="CW138" s="144">
        <f t="shared" ca="1" si="291"/>
        <v>0</v>
      </c>
      <c r="CX138" s="144">
        <f t="shared" ca="1" si="364"/>
        <v>0</v>
      </c>
      <c r="CY138" s="144">
        <f t="shared" ca="1" si="365"/>
        <v>0</v>
      </c>
      <c r="CZ138" s="144">
        <f t="shared" ca="1" si="366"/>
        <v>0</v>
      </c>
      <c r="DA138" s="88">
        <f t="shared" ca="1" si="367"/>
        <v>0</v>
      </c>
      <c r="DB138" s="144">
        <f t="shared" ca="1" si="368"/>
        <v>-14</v>
      </c>
      <c r="DC138" s="144">
        <f t="shared" ca="1" si="369"/>
        <v>-13</v>
      </c>
      <c r="DD138" s="144">
        <f t="shared" ca="1" si="370"/>
        <v>-10</v>
      </c>
      <c r="DE138" s="144">
        <f t="shared" ca="1" si="371"/>
        <v>-10</v>
      </c>
      <c r="DF138" s="88">
        <f t="shared" ca="1" si="372"/>
        <v>-47</v>
      </c>
      <c r="DG138" s="159">
        <f t="shared" ca="1" si="428"/>
        <v>-12</v>
      </c>
      <c r="DH138" s="159">
        <f t="shared" ca="1" si="429"/>
        <v>-13</v>
      </c>
      <c r="DI138" s="159">
        <f t="shared" ca="1" si="430"/>
        <v>0</v>
      </c>
      <c r="DJ138" s="159">
        <f t="shared" ca="1" si="431"/>
        <v>0</v>
      </c>
      <c r="DK138" s="88">
        <f t="shared" ca="1" si="432"/>
        <v>-25</v>
      </c>
      <c r="DL138" s="156"/>
    </row>
    <row r="139" spans="1:116" ht="15" customHeight="1" x14ac:dyDescent="0.2">
      <c r="A139" s="22" t="str">
        <f t="shared" si="310"/>
        <v>186015060P</v>
      </c>
      <c r="B139" s="22" t="str">
        <f t="shared" si="309"/>
        <v>186015060C</v>
      </c>
      <c r="C139" s="164">
        <v>186015060</v>
      </c>
      <c r="D139" s="164" t="s">
        <v>417</v>
      </c>
      <c r="E139" s="65" t="s">
        <v>12</v>
      </c>
      <c r="F139" s="159" t="s">
        <v>164</v>
      </c>
      <c r="G139" s="93" t="s">
        <v>204</v>
      </c>
      <c r="H139" s="164" t="s">
        <v>23</v>
      </c>
      <c r="I139" s="200">
        <v>6506.32</v>
      </c>
      <c r="J139" s="65" t="s">
        <v>221</v>
      </c>
      <c r="K139" s="147"/>
      <c r="L139" s="144">
        <v>10</v>
      </c>
      <c r="M139" s="144">
        <v>25</v>
      </c>
      <c r="N139" s="144">
        <v>30</v>
      </c>
      <c r="O139" s="144">
        <v>40</v>
      </c>
      <c r="P139" s="86">
        <f t="shared" si="265"/>
        <v>105</v>
      </c>
      <c r="Q139" s="159">
        <v>25</v>
      </c>
      <c r="R139" s="159">
        <v>41</v>
      </c>
      <c r="S139" s="159">
        <v>62</v>
      </c>
      <c r="T139" s="159">
        <v>20</v>
      </c>
      <c r="U139" s="86">
        <f t="shared" si="301"/>
        <v>148</v>
      </c>
      <c r="V139" s="159">
        <v>40</v>
      </c>
      <c r="W139" s="159">
        <v>45</v>
      </c>
      <c r="X139" s="159">
        <v>40</v>
      </c>
      <c r="Y139" s="159">
        <v>60</v>
      </c>
      <c r="Z139" s="86">
        <f t="shared" si="302"/>
        <v>185</v>
      </c>
      <c r="AA139" s="159">
        <v>41</v>
      </c>
      <c r="AB139" s="159">
        <v>0</v>
      </c>
      <c r="AC139" s="159">
        <v>0</v>
      </c>
      <c r="AD139" s="159">
        <v>0</v>
      </c>
      <c r="AE139" s="86">
        <f t="shared" si="411"/>
        <v>41</v>
      </c>
      <c r="AF139" s="130"/>
      <c r="AG139" s="159">
        <f t="shared" ca="1" si="412"/>
        <v>10</v>
      </c>
      <c r="AH139" s="159">
        <f t="shared" ca="1" si="413"/>
        <v>25</v>
      </c>
      <c r="AI139" s="159">
        <f t="shared" ca="1" si="414"/>
        <v>30</v>
      </c>
      <c r="AJ139" s="159">
        <f t="shared" ca="1" si="415"/>
        <v>40</v>
      </c>
      <c r="AK139" s="86">
        <f t="shared" ca="1" si="266"/>
        <v>105</v>
      </c>
      <c r="AL139" s="159">
        <f t="shared" ca="1" si="416"/>
        <v>25</v>
      </c>
      <c r="AM139" s="159">
        <f t="shared" ca="1" si="417"/>
        <v>41</v>
      </c>
      <c r="AN139" s="159">
        <f t="shared" ca="1" si="418"/>
        <v>62</v>
      </c>
      <c r="AO139" s="159">
        <f t="shared" ca="1" si="419"/>
        <v>20</v>
      </c>
      <c r="AP139" s="127">
        <f t="shared" ca="1" si="267"/>
        <v>148</v>
      </c>
      <c r="AQ139" s="159">
        <f t="shared" ca="1" si="420"/>
        <v>40</v>
      </c>
      <c r="AR139" s="159">
        <f t="shared" ca="1" si="421"/>
        <v>40</v>
      </c>
      <c r="AS139" s="159">
        <f t="shared" ca="1" si="422"/>
        <v>35</v>
      </c>
      <c r="AT139" s="159">
        <f t="shared" ca="1" si="423"/>
        <v>45</v>
      </c>
      <c r="AU139" s="127">
        <f t="shared" ca="1" si="311"/>
        <v>160</v>
      </c>
      <c r="AV139" s="159">
        <f t="shared" ca="1" si="424"/>
        <v>40</v>
      </c>
      <c r="AW139" s="159">
        <f t="shared" ca="1" si="425"/>
        <v>40</v>
      </c>
      <c r="AX139" s="159">
        <f t="shared" ca="1" si="426"/>
        <v>0</v>
      </c>
      <c r="AY139" s="159">
        <f t="shared" ca="1" si="427"/>
        <v>0</v>
      </c>
      <c r="AZ139" s="127">
        <f t="shared" ca="1" si="312"/>
        <v>80</v>
      </c>
      <c r="BA139" s="73"/>
      <c r="BB139" s="159">
        <f t="shared" ca="1" si="313"/>
        <v>0</v>
      </c>
      <c r="BC139" s="159">
        <f t="shared" ref="BC139:BC204" ca="1" si="433">AH139-M139</f>
        <v>0</v>
      </c>
      <c r="BD139" s="159">
        <f t="shared" ref="BD139:BD204" ca="1" si="434">AI139-N139</f>
        <v>0</v>
      </c>
      <c r="BE139" s="159">
        <f t="shared" ref="BE139:BE204" ca="1" si="435">AJ139-O139</f>
        <v>0</v>
      </c>
      <c r="BF139" s="86">
        <f t="shared" ref="BF139:BF204" ca="1" si="436">AK139-P139</f>
        <v>0</v>
      </c>
      <c r="BG139" s="159">
        <f t="shared" ref="BG139:BG204" ca="1" si="437">AL139-Q139</f>
        <v>0</v>
      </c>
      <c r="BH139" s="159">
        <f t="shared" ref="BH139:BH204" ca="1" si="438">AM139-R139</f>
        <v>0</v>
      </c>
      <c r="BI139" s="159">
        <f t="shared" ref="BI139:BI204" ca="1" si="439">AN139-S139</f>
        <v>0</v>
      </c>
      <c r="BJ139" s="159">
        <f t="shared" ref="BJ139:BJ204" ca="1" si="440">AO139-T139</f>
        <v>0</v>
      </c>
      <c r="BK139" s="86">
        <f t="shared" ref="BK139:BK204" ca="1" si="441">AP139-U139</f>
        <v>0</v>
      </c>
      <c r="BL139" s="159">
        <f t="shared" ref="BL139:BL204" ca="1" si="442">AQ139-V139</f>
        <v>0</v>
      </c>
      <c r="BM139" s="159">
        <f t="shared" ref="BM139:BM204" ca="1" si="443">AR139-W139</f>
        <v>-5</v>
      </c>
      <c r="BN139" s="159">
        <f t="shared" ref="BN139:BN204" ca="1" si="444">AS139-X139</f>
        <v>-5</v>
      </c>
      <c r="BO139" s="159">
        <f t="shared" ref="BO139:BO204" ca="1" si="445">AT139-Y139</f>
        <v>-15</v>
      </c>
      <c r="BP139" s="86">
        <f t="shared" ref="BP139:BP204" ca="1" si="446">AU139-Z139</f>
        <v>-25</v>
      </c>
      <c r="BQ139" s="159">
        <f t="shared" ref="BQ139:BQ199" ca="1" si="447">AV139-AA139</f>
        <v>-1</v>
      </c>
      <c r="BR139" s="159">
        <f t="shared" ref="BR139:BR199" ca="1" si="448">AW139-AB139</f>
        <v>40</v>
      </c>
      <c r="BS139" s="159">
        <f t="shared" ref="BS139:BS199" ca="1" si="449">AX139-AC139</f>
        <v>0</v>
      </c>
      <c r="BT139" s="159">
        <f t="shared" ref="BT139:BT199" ca="1" si="450">AY139-AD139</f>
        <v>0</v>
      </c>
      <c r="BU139" s="86">
        <f t="shared" ref="BU139:BU199" ca="1" si="451">AZ139-AE139</f>
        <v>39</v>
      </c>
      <c r="BV139" s="132"/>
      <c r="BW139" s="144">
        <v>10</v>
      </c>
      <c r="BX139" s="144">
        <v>25</v>
      </c>
      <c r="BY139" s="144">
        <v>30</v>
      </c>
      <c r="BZ139" s="144">
        <v>40</v>
      </c>
      <c r="CA139" s="86">
        <f t="shared" si="304"/>
        <v>105</v>
      </c>
      <c r="CB139" s="159">
        <v>25</v>
      </c>
      <c r="CC139" s="159">
        <v>41</v>
      </c>
      <c r="CD139" s="159">
        <v>62</v>
      </c>
      <c r="CE139" s="159">
        <v>20</v>
      </c>
      <c r="CF139" s="86">
        <f t="shared" si="305"/>
        <v>148</v>
      </c>
      <c r="CG139" s="159"/>
      <c r="CH139" s="159"/>
      <c r="CI139" s="159"/>
      <c r="CJ139" s="159"/>
      <c r="CK139" s="86">
        <f t="shared" si="306"/>
        <v>0</v>
      </c>
      <c r="CL139" s="159"/>
      <c r="CM139" s="159"/>
      <c r="CN139" s="159">
        <v>0</v>
      </c>
      <c r="CO139" s="159">
        <v>0</v>
      </c>
      <c r="CP139" s="86">
        <f t="shared" si="307"/>
        <v>0</v>
      </c>
      <c r="CQ139" s="73"/>
      <c r="CR139" s="144">
        <f t="shared" ca="1" si="308"/>
        <v>0</v>
      </c>
      <c r="CS139" s="144">
        <f t="shared" ref="CS139:CS204" ca="1" si="452">BX139-AH139</f>
        <v>0</v>
      </c>
      <c r="CT139" s="144">
        <f t="shared" ref="CT139:CT204" ca="1" si="453">BY139-AI139</f>
        <v>0</v>
      </c>
      <c r="CU139" s="144">
        <f t="shared" ref="CU139:CU204" ca="1" si="454">BZ139-AJ139</f>
        <v>0</v>
      </c>
      <c r="CV139" s="86">
        <f t="shared" ref="CV139:CV204" ca="1" si="455">CA139-AK139</f>
        <v>0</v>
      </c>
      <c r="CW139" s="144">
        <f t="shared" ref="CW139:CW204" ca="1" si="456">CB139-AL139</f>
        <v>0</v>
      </c>
      <c r="CX139" s="144">
        <f t="shared" ref="CX139:CX171" ca="1" si="457">CC139-AM139</f>
        <v>0</v>
      </c>
      <c r="CY139" s="144">
        <f t="shared" ref="CY139:CY171" ca="1" si="458">CD139-AN139</f>
        <v>0</v>
      </c>
      <c r="CZ139" s="144">
        <f t="shared" ref="CZ139:CZ171" ca="1" si="459">CE139-AO139</f>
        <v>0</v>
      </c>
      <c r="DA139" s="88">
        <f t="shared" ref="DA139:DA171" ca="1" si="460">CF139-AP139</f>
        <v>0</v>
      </c>
      <c r="DB139" s="144">
        <f t="shared" ref="DB139:DB171" ca="1" si="461">CG139-AQ139</f>
        <v>-40</v>
      </c>
      <c r="DC139" s="144">
        <f t="shared" ref="DC139:DC171" ca="1" si="462">CH139-AR139</f>
        <v>-40</v>
      </c>
      <c r="DD139" s="144">
        <f t="shared" ref="DD139:DD171" ca="1" si="463">CI139-AS139</f>
        <v>-35</v>
      </c>
      <c r="DE139" s="144">
        <f t="shared" ref="DE139:DE171" ca="1" si="464">CJ139-AT139</f>
        <v>-45</v>
      </c>
      <c r="DF139" s="88">
        <f t="shared" ref="DF139:DF171" ca="1" si="465">CK139-AU139</f>
        <v>-160</v>
      </c>
      <c r="DG139" s="159">
        <f t="shared" ca="1" si="428"/>
        <v>-40</v>
      </c>
      <c r="DH139" s="159">
        <f t="shared" ca="1" si="429"/>
        <v>-40</v>
      </c>
      <c r="DI139" s="159">
        <f t="shared" ca="1" si="430"/>
        <v>0</v>
      </c>
      <c r="DJ139" s="159">
        <f t="shared" ca="1" si="431"/>
        <v>0</v>
      </c>
      <c r="DK139" s="88">
        <f t="shared" ca="1" si="432"/>
        <v>-80</v>
      </c>
      <c r="DL139" s="144"/>
    </row>
    <row r="140" spans="1:116" ht="15" customHeight="1" x14ac:dyDescent="0.2">
      <c r="A140" s="22" t="str">
        <f t="shared" si="310"/>
        <v>200000302P</v>
      </c>
      <c r="B140" s="22" t="str">
        <f t="shared" si="309"/>
        <v>200000302C</v>
      </c>
      <c r="C140" s="152">
        <v>200000302</v>
      </c>
      <c r="D140" s="164" t="s">
        <v>225</v>
      </c>
      <c r="E140" s="65" t="s">
        <v>12</v>
      </c>
      <c r="F140" s="159" t="s">
        <v>164</v>
      </c>
      <c r="G140" s="93" t="s">
        <v>204</v>
      </c>
      <c r="H140" s="164" t="s">
        <v>140</v>
      </c>
      <c r="I140" s="200">
        <v>307.95</v>
      </c>
      <c r="J140" s="65" t="s">
        <v>221</v>
      </c>
      <c r="K140" s="147"/>
      <c r="L140" s="144">
        <v>0</v>
      </c>
      <c r="M140" s="144">
        <v>150</v>
      </c>
      <c r="N140" s="144">
        <v>83</v>
      </c>
      <c r="O140" s="144">
        <v>240</v>
      </c>
      <c r="P140" s="86">
        <f t="shared" ref="P140:P202" si="466">SUM(L140:O140)</f>
        <v>473</v>
      </c>
      <c r="Q140" s="159">
        <v>100</v>
      </c>
      <c r="R140" s="159">
        <v>180</v>
      </c>
      <c r="S140" s="159">
        <v>260</v>
      </c>
      <c r="T140" s="159">
        <v>215</v>
      </c>
      <c r="U140" s="86">
        <f t="shared" si="301"/>
        <v>755</v>
      </c>
      <c r="V140" s="159">
        <v>190</v>
      </c>
      <c r="W140" s="159">
        <v>220</v>
      </c>
      <c r="X140" s="159">
        <v>220</v>
      </c>
      <c r="Y140" s="159">
        <v>250</v>
      </c>
      <c r="Z140" s="86">
        <f t="shared" si="302"/>
        <v>880</v>
      </c>
      <c r="AA140" s="159">
        <v>200</v>
      </c>
      <c r="AB140" s="159">
        <v>0</v>
      </c>
      <c r="AC140" s="159">
        <v>0</v>
      </c>
      <c r="AD140" s="159">
        <v>0</v>
      </c>
      <c r="AE140" s="86">
        <f t="shared" si="411"/>
        <v>200</v>
      </c>
      <c r="AF140" s="130"/>
      <c r="AG140" s="159">
        <f t="shared" ca="1" si="412"/>
        <v>0</v>
      </c>
      <c r="AH140" s="159">
        <f t="shared" ca="1" si="413"/>
        <v>150</v>
      </c>
      <c r="AI140" s="159">
        <f t="shared" ca="1" si="414"/>
        <v>83</v>
      </c>
      <c r="AJ140" s="159">
        <f t="shared" ca="1" si="415"/>
        <v>240</v>
      </c>
      <c r="AK140" s="86">
        <f t="shared" ref="AK140:AK202" ca="1" si="467">SUM(AG140:AJ140)</f>
        <v>473</v>
      </c>
      <c r="AL140" s="159">
        <f t="shared" ca="1" si="416"/>
        <v>100</v>
      </c>
      <c r="AM140" s="159">
        <f t="shared" ca="1" si="417"/>
        <v>180</v>
      </c>
      <c r="AN140" s="159">
        <f t="shared" ca="1" si="418"/>
        <v>260</v>
      </c>
      <c r="AO140" s="159">
        <f t="shared" ca="1" si="419"/>
        <v>215</v>
      </c>
      <c r="AP140" s="127">
        <f t="shared" ref="AP140:AP202" ca="1" si="468">SUM(AL140:AO140)</f>
        <v>755</v>
      </c>
      <c r="AQ140" s="159">
        <f t="shared" ca="1" si="420"/>
        <v>190</v>
      </c>
      <c r="AR140" s="159">
        <f t="shared" ca="1" si="421"/>
        <v>240</v>
      </c>
      <c r="AS140" s="159">
        <f t="shared" ca="1" si="422"/>
        <v>210</v>
      </c>
      <c r="AT140" s="159">
        <f t="shared" ca="1" si="423"/>
        <v>240</v>
      </c>
      <c r="AU140" s="127">
        <f t="shared" ca="1" si="311"/>
        <v>880</v>
      </c>
      <c r="AV140" s="159">
        <f t="shared" ca="1" si="424"/>
        <v>203</v>
      </c>
      <c r="AW140" s="159">
        <f t="shared" ca="1" si="425"/>
        <v>222</v>
      </c>
      <c r="AX140" s="159">
        <f t="shared" ca="1" si="426"/>
        <v>0</v>
      </c>
      <c r="AY140" s="159">
        <f t="shared" ca="1" si="427"/>
        <v>0</v>
      </c>
      <c r="AZ140" s="127">
        <f t="shared" ca="1" si="312"/>
        <v>425</v>
      </c>
      <c r="BA140" s="73"/>
      <c r="BB140" s="159">
        <f t="shared" ca="1" si="313"/>
        <v>0</v>
      </c>
      <c r="BC140" s="159">
        <f t="shared" ca="1" si="433"/>
        <v>0</v>
      </c>
      <c r="BD140" s="159">
        <f t="shared" ca="1" si="434"/>
        <v>0</v>
      </c>
      <c r="BE140" s="159">
        <f t="shared" ca="1" si="435"/>
        <v>0</v>
      </c>
      <c r="BF140" s="86">
        <f t="shared" ca="1" si="436"/>
        <v>0</v>
      </c>
      <c r="BG140" s="159">
        <f t="shared" ca="1" si="437"/>
        <v>0</v>
      </c>
      <c r="BH140" s="159">
        <f t="shared" ca="1" si="438"/>
        <v>0</v>
      </c>
      <c r="BI140" s="159">
        <f t="shared" ca="1" si="439"/>
        <v>0</v>
      </c>
      <c r="BJ140" s="159">
        <f t="shared" ca="1" si="440"/>
        <v>0</v>
      </c>
      <c r="BK140" s="86">
        <f t="shared" ca="1" si="441"/>
        <v>0</v>
      </c>
      <c r="BL140" s="159">
        <f t="shared" ca="1" si="442"/>
        <v>0</v>
      </c>
      <c r="BM140" s="159">
        <f t="shared" ca="1" si="443"/>
        <v>20</v>
      </c>
      <c r="BN140" s="159">
        <f t="shared" ca="1" si="444"/>
        <v>-10</v>
      </c>
      <c r="BO140" s="159">
        <f t="shared" ca="1" si="445"/>
        <v>-10</v>
      </c>
      <c r="BP140" s="86">
        <f t="shared" ca="1" si="446"/>
        <v>0</v>
      </c>
      <c r="BQ140" s="159">
        <f t="shared" ca="1" si="447"/>
        <v>3</v>
      </c>
      <c r="BR140" s="159">
        <f t="shared" ca="1" si="448"/>
        <v>222</v>
      </c>
      <c r="BS140" s="159">
        <f t="shared" ca="1" si="449"/>
        <v>0</v>
      </c>
      <c r="BT140" s="159">
        <f t="shared" ca="1" si="450"/>
        <v>0</v>
      </c>
      <c r="BU140" s="86">
        <f t="shared" ca="1" si="451"/>
        <v>225</v>
      </c>
      <c r="BV140" s="132"/>
      <c r="BW140" s="144">
        <v>0</v>
      </c>
      <c r="BX140" s="144">
        <v>150</v>
      </c>
      <c r="BY140" s="144">
        <v>83</v>
      </c>
      <c r="BZ140" s="144">
        <v>240</v>
      </c>
      <c r="CA140" s="86">
        <f t="shared" si="304"/>
        <v>473</v>
      </c>
      <c r="CB140" s="159">
        <v>100</v>
      </c>
      <c r="CC140" s="159">
        <v>180</v>
      </c>
      <c r="CD140" s="159">
        <v>260</v>
      </c>
      <c r="CE140" s="159">
        <v>215</v>
      </c>
      <c r="CF140" s="86">
        <f t="shared" si="305"/>
        <v>755</v>
      </c>
      <c r="CG140" s="159"/>
      <c r="CH140" s="159"/>
      <c r="CI140" s="159"/>
      <c r="CJ140" s="159"/>
      <c r="CK140" s="86">
        <f t="shared" si="306"/>
        <v>0</v>
      </c>
      <c r="CL140" s="159"/>
      <c r="CM140" s="159"/>
      <c r="CN140" s="159">
        <v>0</v>
      </c>
      <c r="CO140" s="159">
        <v>0</v>
      </c>
      <c r="CP140" s="86">
        <f t="shared" si="307"/>
        <v>0</v>
      </c>
      <c r="CQ140" s="73"/>
      <c r="CR140" s="144">
        <f t="shared" ref="CR140:CR204" ca="1" si="469">BW140-AG140</f>
        <v>0</v>
      </c>
      <c r="CS140" s="144">
        <f t="shared" ca="1" si="452"/>
        <v>0</v>
      </c>
      <c r="CT140" s="144">
        <f t="shared" ca="1" si="453"/>
        <v>0</v>
      </c>
      <c r="CU140" s="144">
        <f t="shared" ca="1" si="454"/>
        <v>0</v>
      </c>
      <c r="CV140" s="86">
        <f t="shared" ca="1" si="455"/>
        <v>0</v>
      </c>
      <c r="CW140" s="144">
        <f t="shared" ca="1" si="456"/>
        <v>0</v>
      </c>
      <c r="CX140" s="144">
        <f t="shared" ca="1" si="457"/>
        <v>0</v>
      </c>
      <c r="CY140" s="144">
        <f t="shared" ca="1" si="458"/>
        <v>0</v>
      </c>
      <c r="CZ140" s="144">
        <f t="shared" ca="1" si="459"/>
        <v>0</v>
      </c>
      <c r="DA140" s="88">
        <f t="shared" ca="1" si="460"/>
        <v>0</v>
      </c>
      <c r="DB140" s="144">
        <f t="shared" ca="1" si="461"/>
        <v>-190</v>
      </c>
      <c r="DC140" s="144">
        <f t="shared" ca="1" si="462"/>
        <v>-240</v>
      </c>
      <c r="DD140" s="144">
        <f t="shared" ca="1" si="463"/>
        <v>-210</v>
      </c>
      <c r="DE140" s="144">
        <f t="shared" ca="1" si="464"/>
        <v>-240</v>
      </c>
      <c r="DF140" s="88">
        <f t="shared" ca="1" si="465"/>
        <v>-880</v>
      </c>
      <c r="DG140" s="159">
        <f t="shared" ca="1" si="428"/>
        <v>-203</v>
      </c>
      <c r="DH140" s="159">
        <f t="shared" ca="1" si="429"/>
        <v>-222</v>
      </c>
      <c r="DI140" s="159">
        <f t="shared" ca="1" si="430"/>
        <v>0</v>
      </c>
      <c r="DJ140" s="159">
        <f t="shared" ca="1" si="431"/>
        <v>0</v>
      </c>
      <c r="DK140" s="88">
        <f t="shared" ca="1" si="432"/>
        <v>-425</v>
      </c>
      <c r="DL140" s="144"/>
    </row>
    <row r="141" spans="1:116" ht="15" customHeight="1" x14ac:dyDescent="0.2">
      <c r="A141" s="164" t="str">
        <f t="shared" ref="A141" si="470">CONCATENATE(C141,"P")</f>
        <v>200000335P</v>
      </c>
      <c r="B141" s="164" t="str">
        <f t="shared" ref="B141" si="471">CONCATENATE(C141,"C")</f>
        <v>200000335C</v>
      </c>
      <c r="C141" s="164">
        <v>200000335</v>
      </c>
      <c r="D141" s="164" t="s">
        <v>368</v>
      </c>
      <c r="E141" s="65" t="s">
        <v>12</v>
      </c>
      <c r="F141" s="159" t="s">
        <v>164</v>
      </c>
      <c r="G141" s="93" t="s">
        <v>143</v>
      </c>
      <c r="H141" s="164" t="s">
        <v>140</v>
      </c>
      <c r="I141" s="200">
        <v>375.07</v>
      </c>
      <c r="J141" s="65" t="s">
        <v>221</v>
      </c>
      <c r="K141" s="148"/>
      <c r="L141" s="144">
        <v>0</v>
      </c>
      <c r="M141" s="144">
        <v>0</v>
      </c>
      <c r="N141" s="144">
        <v>0</v>
      </c>
      <c r="O141" s="144">
        <v>0</v>
      </c>
      <c r="P141" s="86">
        <f t="shared" ref="P141" si="472">SUM(L141:O141)</f>
        <v>0</v>
      </c>
      <c r="Q141" s="144">
        <v>0</v>
      </c>
      <c r="R141" s="159">
        <v>0</v>
      </c>
      <c r="S141" s="159">
        <v>45</v>
      </c>
      <c r="T141" s="159">
        <v>50</v>
      </c>
      <c r="U141" s="86">
        <f t="shared" ref="U141:U203" si="473">SUM(Q141:T141)</f>
        <v>95</v>
      </c>
      <c r="V141" s="159">
        <v>45</v>
      </c>
      <c r="W141" s="159">
        <v>50</v>
      </c>
      <c r="X141" s="159">
        <v>50</v>
      </c>
      <c r="Y141" s="159">
        <v>50</v>
      </c>
      <c r="Z141" s="86">
        <f t="shared" ref="Z141:Z203" si="474">SUM(V141:Y141)</f>
        <v>195</v>
      </c>
      <c r="AA141" s="159">
        <v>40</v>
      </c>
      <c r="AB141" s="159">
        <v>0</v>
      </c>
      <c r="AC141" s="159">
        <v>0</v>
      </c>
      <c r="AD141" s="159">
        <v>0</v>
      </c>
      <c r="AE141" s="86">
        <f t="shared" ref="AE141:AE202" si="475">SUM(AA141:AD141)</f>
        <v>40</v>
      </c>
      <c r="AF141" s="130"/>
      <c r="AG141" s="159">
        <f t="shared" ca="1" si="412"/>
        <v>0</v>
      </c>
      <c r="AH141" s="159">
        <f t="shared" ca="1" si="413"/>
        <v>0</v>
      </c>
      <c r="AI141" s="159">
        <f t="shared" ca="1" si="414"/>
        <v>0</v>
      </c>
      <c r="AJ141" s="159">
        <f t="shared" ca="1" si="415"/>
        <v>0</v>
      </c>
      <c r="AK141" s="86">
        <f t="shared" ref="AK141" ca="1" si="476">SUM(AG141:AJ141)</f>
        <v>0</v>
      </c>
      <c r="AL141" s="159">
        <f t="shared" ca="1" si="416"/>
        <v>0</v>
      </c>
      <c r="AM141" s="159">
        <f t="shared" ca="1" si="417"/>
        <v>0</v>
      </c>
      <c r="AN141" s="159">
        <f t="shared" ca="1" si="418"/>
        <v>45</v>
      </c>
      <c r="AO141" s="159">
        <f t="shared" ca="1" si="419"/>
        <v>50</v>
      </c>
      <c r="AP141" s="127">
        <f t="shared" ref="AP141" ca="1" si="477">SUM(AL141:AO141)</f>
        <v>95</v>
      </c>
      <c r="AQ141" s="159">
        <f t="shared" ca="1" si="420"/>
        <v>15</v>
      </c>
      <c r="AR141" s="159">
        <f t="shared" ca="1" si="421"/>
        <v>15</v>
      </c>
      <c r="AS141" s="159">
        <f t="shared" ca="1" si="422"/>
        <v>10</v>
      </c>
      <c r="AT141" s="159">
        <f t="shared" ca="1" si="423"/>
        <v>10</v>
      </c>
      <c r="AU141" s="127">
        <f t="shared" ca="1" si="311"/>
        <v>50</v>
      </c>
      <c r="AV141" s="159">
        <f t="shared" ca="1" si="424"/>
        <v>10</v>
      </c>
      <c r="AW141" s="159">
        <f t="shared" ca="1" si="425"/>
        <v>10</v>
      </c>
      <c r="AX141" s="159">
        <f t="shared" ca="1" si="426"/>
        <v>0</v>
      </c>
      <c r="AY141" s="159">
        <f t="shared" ca="1" si="427"/>
        <v>0</v>
      </c>
      <c r="AZ141" s="127">
        <f t="shared" ca="1" si="312"/>
        <v>20</v>
      </c>
      <c r="BA141" s="73"/>
      <c r="BB141" s="159">
        <f t="shared" ref="BB141" ca="1" si="478">AG141-L141</f>
        <v>0</v>
      </c>
      <c r="BC141" s="159">
        <f t="shared" ref="BC141" ca="1" si="479">AH141-M141</f>
        <v>0</v>
      </c>
      <c r="BD141" s="159">
        <f t="shared" ref="BD141" ca="1" si="480">AI141-N141</f>
        <v>0</v>
      </c>
      <c r="BE141" s="159">
        <f t="shared" ref="BE141" ca="1" si="481">AJ141-O141</f>
        <v>0</v>
      </c>
      <c r="BF141" s="86">
        <f t="shared" ref="BF141" ca="1" si="482">AK141-P141</f>
        <v>0</v>
      </c>
      <c r="BG141" s="159">
        <f t="shared" ref="BG141" ca="1" si="483">AL141-Q141</f>
        <v>0</v>
      </c>
      <c r="BH141" s="159">
        <f t="shared" ref="BH141" ca="1" si="484">AM141-R141</f>
        <v>0</v>
      </c>
      <c r="BI141" s="159">
        <f t="shared" ref="BI141" ca="1" si="485">AN141-S141</f>
        <v>0</v>
      </c>
      <c r="BJ141" s="159">
        <f t="shared" ref="BJ141" ca="1" si="486">AO141-T141</f>
        <v>0</v>
      </c>
      <c r="BK141" s="86">
        <f t="shared" ref="BK141" ca="1" si="487">AP141-U141</f>
        <v>0</v>
      </c>
      <c r="BL141" s="159">
        <f t="shared" ref="BL141" ca="1" si="488">AQ141-V141</f>
        <v>-30</v>
      </c>
      <c r="BM141" s="159">
        <f t="shared" ref="BM141" ca="1" si="489">AR141-W141</f>
        <v>-35</v>
      </c>
      <c r="BN141" s="159">
        <f t="shared" ref="BN141" ca="1" si="490">AS141-X141</f>
        <v>-40</v>
      </c>
      <c r="BO141" s="159">
        <f t="shared" ref="BO141" ca="1" si="491">AT141-Y141</f>
        <v>-40</v>
      </c>
      <c r="BP141" s="86">
        <f t="shared" ref="BP141" ca="1" si="492">AU141-Z141</f>
        <v>-145</v>
      </c>
      <c r="BQ141" s="159">
        <f t="shared" ca="1" si="447"/>
        <v>-30</v>
      </c>
      <c r="BR141" s="159">
        <f t="shared" ca="1" si="448"/>
        <v>10</v>
      </c>
      <c r="BS141" s="159">
        <f t="shared" ca="1" si="449"/>
        <v>0</v>
      </c>
      <c r="BT141" s="159">
        <f t="shared" ca="1" si="450"/>
        <v>0</v>
      </c>
      <c r="BU141" s="86">
        <f t="shared" ca="1" si="451"/>
        <v>-20</v>
      </c>
      <c r="BV141" s="132"/>
      <c r="BW141" s="144">
        <v>0</v>
      </c>
      <c r="BX141" s="144">
        <v>0</v>
      </c>
      <c r="BY141" s="144">
        <v>0</v>
      </c>
      <c r="BZ141" s="144">
        <v>0</v>
      </c>
      <c r="CA141" s="86">
        <f t="shared" ref="CA141" si="493">SUM(BW141:BZ141)</f>
        <v>0</v>
      </c>
      <c r="CB141" s="144">
        <v>0</v>
      </c>
      <c r="CC141" s="159">
        <v>0</v>
      </c>
      <c r="CD141" s="159">
        <v>45</v>
      </c>
      <c r="CE141" s="159">
        <v>50</v>
      </c>
      <c r="CF141" s="86">
        <f t="shared" ref="CF141" si="494">SUM(CB141:CE141)</f>
        <v>95</v>
      </c>
      <c r="CG141" s="159"/>
      <c r="CH141" s="159"/>
      <c r="CI141" s="159"/>
      <c r="CJ141" s="159"/>
      <c r="CK141" s="86">
        <f t="shared" ref="CK141" si="495">SUM(CG141:CJ141)</f>
        <v>0</v>
      </c>
      <c r="CL141" s="159"/>
      <c r="CM141" s="159"/>
      <c r="CN141" s="159">
        <v>0</v>
      </c>
      <c r="CO141" s="159">
        <v>0</v>
      </c>
      <c r="CP141" s="86">
        <f t="shared" ref="CP141:CP202" si="496">SUM(CL141:CO141)</f>
        <v>0</v>
      </c>
      <c r="CQ141" s="73"/>
      <c r="CR141" s="144">
        <f t="shared" ref="CR141" ca="1" si="497">BW141-AG141</f>
        <v>0</v>
      </c>
      <c r="CS141" s="144">
        <f t="shared" ref="CS141" ca="1" si="498">BX141-AH141</f>
        <v>0</v>
      </c>
      <c r="CT141" s="144">
        <f t="shared" ref="CT141" ca="1" si="499">BY141-AI141</f>
        <v>0</v>
      </c>
      <c r="CU141" s="144">
        <f t="shared" ref="CU141" ca="1" si="500">BZ141-AJ141</f>
        <v>0</v>
      </c>
      <c r="CV141" s="86">
        <f t="shared" ref="CV141" ca="1" si="501">CA141-AK141</f>
        <v>0</v>
      </c>
      <c r="CW141" s="144">
        <f t="shared" ref="CW141" ca="1" si="502">CB141-AL141</f>
        <v>0</v>
      </c>
      <c r="CX141" s="144">
        <f t="shared" ref="CX141" ca="1" si="503">CC141-AM141</f>
        <v>0</v>
      </c>
      <c r="CY141" s="144">
        <f t="shared" ref="CY141" ca="1" si="504">CD141-AN141</f>
        <v>0</v>
      </c>
      <c r="CZ141" s="144">
        <f t="shared" ref="CZ141" ca="1" si="505">CE141-AO141</f>
        <v>0</v>
      </c>
      <c r="DA141" s="88">
        <f t="shared" ref="DA141" ca="1" si="506">CF141-AP141</f>
        <v>0</v>
      </c>
      <c r="DB141" s="144">
        <f t="shared" ref="DB141" ca="1" si="507">CG141-AQ141</f>
        <v>-15</v>
      </c>
      <c r="DC141" s="144">
        <f t="shared" ref="DC141" ca="1" si="508">CH141-AR141</f>
        <v>-15</v>
      </c>
      <c r="DD141" s="144">
        <f t="shared" ref="DD141" ca="1" si="509">CI141-AS141</f>
        <v>-10</v>
      </c>
      <c r="DE141" s="144">
        <f t="shared" ref="DE141" ca="1" si="510">CJ141-AT141</f>
        <v>-10</v>
      </c>
      <c r="DF141" s="88">
        <f t="shared" ref="DF141" ca="1" si="511">CK141-AU141</f>
        <v>-50</v>
      </c>
      <c r="DG141" s="159">
        <f t="shared" ca="1" si="428"/>
        <v>-10</v>
      </c>
      <c r="DH141" s="159">
        <f t="shared" ca="1" si="429"/>
        <v>-10</v>
      </c>
      <c r="DI141" s="159">
        <f t="shared" ca="1" si="430"/>
        <v>0</v>
      </c>
      <c r="DJ141" s="159">
        <f t="shared" ca="1" si="431"/>
        <v>0</v>
      </c>
      <c r="DK141" s="88">
        <f t="shared" ca="1" si="432"/>
        <v>-20</v>
      </c>
      <c r="DL141" s="144"/>
    </row>
    <row r="142" spans="1:116" ht="15" customHeight="1" x14ac:dyDescent="0.2">
      <c r="A142" s="22" t="str">
        <f t="shared" si="310"/>
        <v>205000894P</v>
      </c>
      <c r="B142" s="22" t="str">
        <f t="shared" si="309"/>
        <v>205000894C</v>
      </c>
      <c r="C142" s="164">
        <v>205000894</v>
      </c>
      <c r="D142" s="164" t="s">
        <v>226</v>
      </c>
      <c r="E142" s="65" t="s">
        <v>12</v>
      </c>
      <c r="F142" s="159" t="s">
        <v>164</v>
      </c>
      <c r="G142" s="93" t="s">
        <v>204</v>
      </c>
      <c r="H142" s="164" t="s">
        <v>140</v>
      </c>
      <c r="I142" s="200">
        <v>260.14</v>
      </c>
      <c r="J142" s="65" t="s">
        <v>221</v>
      </c>
      <c r="K142" s="147"/>
      <c r="L142" s="144">
        <v>187</v>
      </c>
      <c r="M142" s="144">
        <v>150</v>
      </c>
      <c r="N142" s="144">
        <v>170</v>
      </c>
      <c r="O142" s="144">
        <v>240</v>
      </c>
      <c r="P142" s="86">
        <f t="shared" si="466"/>
        <v>747</v>
      </c>
      <c r="Q142" s="159">
        <v>411</v>
      </c>
      <c r="R142" s="159">
        <v>310</v>
      </c>
      <c r="S142" s="159">
        <v>270</v>
      </c>
      <c r="T142" s="159">
        <v>220</v>
      </c>
      <c r="U142" s="86">
        <f t="shared" si="473"/>
        <v>1211</v>
      </c>
      <c r="V142" s="159">
        <v>200</v>
      </c>
      <c r="W142" s="159">
        <v>220</v>
      </c>
      <c r="X142" s="159">
        <v>220</v>
      </c>
      <c r="Y142" s="159">
        <v>300</v>
      </c>
      <c r="Z142" s="86">
        <f t="shared" si="474"/>
        <v>940</v>
      </c>
      <c r="AA142" s="159">
        <v>200</v>
      </c>
      <c r="AB142" s="159">
        <v>0</v>
      </c>
      <c r="AC142" s="159">
        <v>0</v>
      </c>
      <c r="AD142" s="159">
        <v>0</v>
      </c>
      <c r="AE142" s="86">
        <f t="shared" si="475"/>
        <v>200</v>
      </c>
      <c r="AF142" s="130"/>
      <c r="AG142" s="159">
        <f t="shared" ca="1" si="412"/>
        <v>187</v>
      </c>
      <c r="AH142" s="159">
        <f t="shared" ca="1" si="413"/>
        <v>150</v>
      </c>
      <c r="AI142" s="159">
        <f t="shared" ca="1" si="414"/>
        <v>170</v>
      </c>
      <c r="AJ142" s="159">
        <f t="shared" ca="1" si="415"/>
        <v>240</v>
      </c>
      <c r="AK142" s="86">
        <f t="shared" ca="1" si="467"/>
        <v>747</v>
      </c>
      <c r="AL142" s="159">
        <f t="shared" ca="1" si="416"/>
        <v>411</v>
      </c>
      <c r="AM142" s="159">
        <f t="shared" ca="1" si="417"/>
        <v>310</v>
      </c>
      <c r="AN142" s="159">
        <f t="shared" ca="1" si="418"/>
        <v>270</v>
      </c>
      <c r="AO142" s="159">
        <f t="shared" ca="1" si="419"/>
        <v>220</v>
      </c>
      <c r="AP142" s="127">
        <f t="shared" ca="1" si="468"/>
        <v>1211</v>
      </c>
      <c r="AQ142" s="159">
        <f t="shared" ca="1" si="420"/>
        <v>220</v>
      </c>
      <c r="AR142" s="159">
        <f t="shared" ca="1" si="421"/>
        <v>260</v>
      </c>
      <c r="AS142" s="159">
        <f t="shared" ca="1" si="422"/>
        <v>220</v>
      </c>
      <c r="AT142" s="159">
        <f t="shared" ca="1" si="423"/>
        <v>260</v>
      </c>
      <c r="AU142" s="127">
        <f t="shared" ca="1" si="311"/>
        <v>960</v>
      </c>
      <c r="AV142" s="159">
        <f t="shared" ca="1" si="424"/>
        <v>220</v>
      </c>
      <c r="AW142" s="159">
        <f t="shared" ca="1" si="425"/>
        <v>230</v>
      </c>
      <c r="AX142" s="159">
        <f t="shared" ca="1" si="426"/>
        <v>0</v>
      </c>
      <c r="AY142" s="159">
        <f t="shared" ca="1" si="427"/>
        <v>0</v>
      </c>
      <c r="AZ142" s="127">
        <f t="shared" ca="1" si="312"/>
        <v>450</v>
      </c>
      <c r="BA142" s="73"/>
      <c r="BB142" s="159">
        <f t="shared" ca="1" si="313"/>
        <v>0</v>
      </c>
      <c r="BC142" s="159">
        <f t="shared" ca="1" si="433"/>
        <v>0</v>
      </c>
      <c r="BD142" s="159">
        <f t="shared" ca="1" si="434"/>
        <v>0</v>
      </c>
      <c r="BE142" s="159">
        <f t="shared" ca="1" si="435"/>
        <v>0</v>
      </c>
      <c r="BF142" s="86">
        <f t="shared" ca="1" si="436"/>
        <v>0</v>
      </c>
      <c r="BG142" s="159">
        <f t="shared" ca="1" si="437"/>
        <v>0</v>
      </c>
      <c r="BH142" s="159">
        <f t="shared" ca="1" si="438"/>
        <v>0</v>
      </c>
      <c r="BI142" s="159">
        <f t="shared" ca="1" si="439"/>
        <v>0</v>
      </c>
      <c r="BJ142" s="159">
        <f t="shared" ca="1" si="440"/>
        <v>0</v>
      </c>
      <c r="BK142" s="86">
        <f t="shared" ca="1" si="441"/>
        <v>0</v>
      </c>
      <c r="BL142" s="159">
        <f t="shared" ca="1" si="442"/>
        <v>20</v>
      </c>
      <c r="BM142" s="159">
        <f t="shared" ca="1" si="443"/>
        <v>40</v>
      </c>
      <c r="BN142" s="159">
        <f t="shared" ca="1" si="444"/>
        <v>0</v>
      </c>
      <c r="BO142" s="159">
        <f t="shared" ca="1" si="445"/>
        <v>-40</v>
      </c>
      <c r="BP142" s="86">
        <f t="shared" ca="1" si="446"/>
        <v>20</v>
      </c>
      <c r="BQ142" s="159">
        <f t="shared" ca="1" si="447"/>
        <v>20</v>
      </c>
      <c r="BR142" s="159">
        <f t="shared" ca="1" si="448"/>
        <v>230</v>
      </c>
      <c r="BS142" s="159">
        <f t="shared" ca="1" si="449"/>
        <v>0</v>
      </c>
      <c r="BT142" s="159">
        <f t="shared" ca="1" si="450"/>
        <v>0</v>
      </c>
      <c r="BU142" s="86">
        <f t="shared" ca="1" si="451"/>
        <v>250</v>
      </c>
      <c r="BV142" s="132"/>
      <c r="BW142" s="144">
        <v>187</v>
      </c>
      <c r="BX142" s="144">
        <v>150</v>
      </c>
      <c r="BY142" s="144">
        <v>170</v>
      </c>
      <c r="BZ142" s="144">
        <v>240</v>
      </c>
      <c r="CA142" s="86">
        <f t="shared" ref="CA142:CA202" si="512">SUM(BW142:BZ142)</f>
        <v>747</v>
      </c>
      <c r="CB142" s="159">
        <v>411</v>
      </c>
      <c r="CC142" s="159">
        <v>310</v>
      </c>
      <c r="CD142" s="159">
        <v>270</v>
      </c>
      <c r="CE142" s="159">
        <v>220</v>
      </c>
      <c r="CF142" s="86">
        <f t="shared" ref="CF142:CF202" si="513">SUM(CB142:CE142)</f>
        <v>1211</v>
      </c>
      <c r="CG142" s="159"/>
      <c r="CH142" s="159"/>
      <c r="CI142" s="159"/>
      <c r="CJ142" s="159"/>
      <c r="CK142" s="86">
        <f t="shared" ref="CK142:CK202" si="514">SUM(CG142:CJ142)</f>
        <v>0</v>
      </c>
      <c r="CL142" s="159"/>
      <c r="CM142" s="159"/>
      <c r="CN142" s="159">
        <v>0</v>
      </c>
      <c r="CO142" s="159">
        <v>0</v>
      </c>
      <c r="CP142" s="86">
        <f t="shared" si="496"/>
        <v>0</v>
      </c>
      <c r="CQ142" s="73"/>
      <c r="CR142" s="144">
        <f t="shared" ca="1" si="469"/>
        <v>0</v>
      </c>
      <c r="CS142" s="144">
        <f t="shared" ca="1" si="452"/>
        <v>0</v>
      </c>
      <c r="CT142" s="144">
        <f t="shared" ca="1" si="453"/>
        <v>0</v>
      </c>
      <c r="CU142" s="144">
        <f t="shared" ca="1" si="454"/>
        <v>0</v>
      </c>
      <c r="CV142" s="86">
        <f t="shared" ca="1" si="455"/>
        <v>0</v>
      </c>
      <c r="CW142" s="144">
        <f t="shared" ca="1" si="456"/>
        <v>0</v>
      </c>
      <c r="CX142" s="144">
        <f t="shared" ca="1" si="457"/>
        <v>0</v>
      </c>
      <c r="CY142" s="144">
        <f t="shared" ca="1" si="458"/>
        <v>0</v>
      </c>
      <c r="CZ142" s="144">
        <f t="shared" ca="1" si="459"/>
        <v>0</v>
      </c>
      <c r="DA142" s="88">
        <f t="shared" ca="1" si="460"/>
        <v>0</v>
      </c>
      <c r="DB142" s="144">
        <f t="shared" ca="1" si="461"/>
        <v>-220</v>
      </c>
      <c r="DC142" s="144">
        <f t="shared" ca="1" si="462"/>
        <v>-260</v>
      </c>
      <c r="DD142" s="144">
        <f t="shared" ca="1" si="463"/>
        <v>-220</v>
      </c>
      <c r="DE142" s="144">
        <f t="shared" ca="1" si="464"/>
        <v>-260</v>
      </c>
      <c r="DF142" s="88">
        <f t="shared" ca="1" si="465"/>
        <v>-960</v>
      </c>
      <c r="DG142" s="159">
        <f t="shared" ca="1" si="428"/>
        <v>-220</v>
      </c>
      <c r="DH142" s="159">
        <f t="shared" ca="1" si="429"/>
        <v>-230</v>
      </c>
      <c r="DI142" s="159">
        <f t="shared" ca="1" si="430"/>
        <v>0</v>
      </c>
      <c r="DJ142" s="159">
        <f t="shared" ca="1" si="431"/>
        <v>0</v>
      </c>
      <c r="DK142" s="88">
        <f t="shared" ca="1" si="432"/>
        <v>-450</v>
      </c>
      <c r="DL142" s="144"/>
    </row>
    <row r="143" spans="1:116" ht="15" customHeight="1" x14ac:dyDescent="0.2">
      <c r="A143" s="22" t="str">
        <f t="shared" si="310"/>
        <v>205000894IVDP</v>
      </c>
      <c r="B143" s="22" t="str">
        <f t="shared" si="309"/>
        <v>205000894IVDC</v>
      </c>
      <c r="C143" s="164" t="s">
        <v>326</v>
      </c>
      <c r="D143" s="165" t="s">
        <v>327</v>
      </c>
      <c r="E143" s="65" t="s">
        <v>12</v>
      </c>
      <c r="F143" s="159" t="s">
        <v>164</v>
      </c>
      <c r="G143" s="93" t="s">
        <v>204</v>
      </c>
      <c r="H143" s="164" t="s">
        <v>140</v>
      </c>
      <c r="I143" s="200">
        <v>292.22000000000003</v>
      </c>
      <c r="J143" s="65" t="s">
        <v>221</v>
      </c>
      <c r="K143" s="147"/>
      <c r="L143" s="159">
        <v>0</v>
      </c>
      <c r="M143" s="159">
        <v>0</v>
      </c>
      <c r="N143" s="159">
        <v>0</v>
      </c>
      <c r="O143" s="159">
        <v>25</v>
      </c>
      <c r="P143" s="86">
        <f t="shared" si="466"/>
        <v>25</v>
      </c>
      <c r="Q143" s="159">
        <v>0</v>
      </c>
      <c r="R143" s="159">
        <v>5</v>
      </c>
      <c r="S143" s="159">
        <v>5</v>
      </c>
      <c r="T143" s="159">
        <v>24</v>
      </c>
      <c r="U143" s="86">
        <f t="shared" si="473"/>
        <v>34</v>
      </c>
      <c r="V143" s="159">
        <v>6</v>
      </c>
      <c r="W143" s="159">
        <v>8</v>
      </c>
      <c r="X143" s="159">
        <v>8</v>
      </c>
      <c r="Y143" s="159">
        <v>7</v>
      </c>
      <c r="Z143" s="86">
        <f t="shared" si="474"/>
        <v>29</v>
      </c>
      <c r="AA143" s="159">
        <v>6</v>
      </c>
      <c r="AB143" s="159">
        <v>0</v>
      </c>
      <c r="AC143" s="159">
        <v>0</v>
      </c>
      <c r="AD143" s="159">
        <v>0</v>
      </c>
      <c r="AE143" s="86">
        <f t="shared" si="475"/>
        <v>6</v>
      </c>
      <c r="AF143" s="130"/>
      <c r="AG143" s="159">
        <f t="shared" ca="1" si="412"/>
        <v>0</v>
      </c>
      <c r="AH143" s="159">
        <f t="shared" ca="1" si="413"/>
        <v>0</v>
      </c>
      <c r="AI143" s="159">
        <f t="shared" ca="1" si="414"/>
        <v>0</v>
      </c>
      <c r="AJ143" s="159">
        <f t="shared" ca="1" si="415"/>
        <v>25</v>
      </c>
      <c r="AK143" s="86">
        <f t="shared" ca="1" si="467"/>
        <v>25</v>
      </c>
      <c r="AL143" s="159">
        <f t="shared" ca="1" si="416"/>
        <v>0</v>
      </c>
      <c r="AM143" s="159">
        <f t="shared" ca="1" si="417"/>
        <v>5</v>
      </c>
      <c r="AN143" s="159">
        <f t="shared" ca="1" si="418"/>
        <v>5</v>
      </c>
      <c r="AO143" s="159">
        <f t="shared" ca="1" si="419"/>
        <v>24</v>
      </c>
      <c r="AP143" s="127">
        <f t="shared" ca="1" si="468"/>
        <v>34</v>
      </c>
      <c r="AQ143" s="159">
        <f t="shared" ca="1" si="420"/>
        <v>12</v>
      </c>
      <c r="AR143" s="159">
        <f t="shared" ca="1" si="421"/>
        <v>13</v>
      </c>
      <c r="AS143" s="159">
        <f t="shared" ca="1" si="422"/>
        <v>10</v>
      </c>
      <c r="AT143" s="159">
        <f t="shared" ca="1" si="423"/>
        <v>10</v>
      </c>
      <c r="AU143" s="127">
        <f t="shared" ca="1" si="311"/>
        <v>45</v>
      </c>
      <c r="AV143" s="159">
        <f t="shared" ca="1" si="424"/>
        <v>12</v>
      </c>
      <c r="AW143" s="159">
        <f t="shared" ca="1" si="425"/>
        <v>13</v>
      </c>
      <c r="AX143" s="159">
        <f t="shared" ca="1" si="426"/>
        <v>0</v>
      </c>
      <c r="AY143" s="159">
        <f t="shared" ca="1" si="427"/>
        <v>0</v>
      </c>
      <c r="AZ143" s="127">
        <f t="shared" ca="1" si="312"/>
        <v>25</v>
      </c>
      <c r="BA143" s="73"/>
      <c r="BB143" s="159">
        <f t="shared" ca="1" si="313"/>
        <v>0</v>
      </c>
      <c r="BC143" s="159">
        <f t="shared" ca="1" si="433"/>
        <v>0</v>
      </c>
      <c r="BD143" s="159">
        <f t="shared" ca="1" si="434"/>
        <v>0</v>
      </c>
      <c r="BE143" s="159">
        <f t="shared" ca="1" si="435"/>
        <v>0</v>
      </c>
      <c r="BF143" s="86">
        <f t="shared" ca="1" si="436"/>
        <v>0</v>
      </c>
      <c r="BG143" s="159">
        <f t="shared" ca="1" si="437"/>
        <v>0</v>
      </c>
      <c r="BH143" s="159">
        <f t="shared" ca="1" si="438"/>
        <v>0</v>
      </c>
      <c r="BI143" s="159">
        <f t="shared" ca="1" si="439"/>
        <v>0</v>
      </c>
      <c r="BJ143" s="159">
        <f t="shared" ca="1" si="440"/>
        <v>0</v>
      </c>
      <c r="BK143" s="86">
        <f t="shared" ca="1" si="441"/>
        <v>0</v>
      </c>
      <c r="BL143" s="159">
        <f t="shared" ca="1" si="442"/>
        <v>6</v>
      </c>
      <c r="BM143" s="159">
        <f t="shared" ca="1" si="443"/>
        <v>5</v>
      </c>
      <c r="BN143" s="159">
        <f t="shared" ca="1" si="444"/>
        <v>2</v>
      </c>
      <c r="BO143" s="159">
        <f t="shared" ca="1" si="445"/>
        <v>3</v>
      </c>
      <c r="BP143" s="86">
        <f t="shared" ca="1" si="446"/>
        <v>16</v>
      </c>
      <c r="BQ143" s="159">
        <f t="shared" ca="1" si="447"/>
        <v>6</v>
      </c>
      <c r="BR143" s="159">
        <f t="shared" ca="1" si="448"/>
        <v>13</v>
      </c>
      <c r="BS143" s="159">
        <f t="shared" ca="1" si="449"/>
        <v>0</v>
      </c>
      <c r="BT143" s="159">
        <f t="shared" ca="1" si="450"/>
        <v>0</v>
      </c>
      <c r="BU143" s="86">
        <f t="shared" ca="1" si="451"/>
        <v>19</v>
      </c>
      <c r="BV143" s="132"/>
      <c r="BW143" s="159">
        <v>0</v>
      </c>
      <c r="BX143" s="159">
        <v>0</v>
      </c>
      <c r="BY143" s="159">
        <v>0</v>
      </c>
      <c r="BZ143" s="159">
        <v>25</v>
      </c>
      <c r="CA143" s="86">
        <f t="shared" si="512"/>
        <v>25</v>
      </c>
      <c r="CB143" s="159">
        <v>0</v>
      </c>
      <c r="CC143" s="159">
        <v>5</v>
      </c>
      <c r="CD143" s="159">
        <v>5</v>
      </c>
      <c r="CE143" s="159">
        <v>24</v>
      </c>
      <c r="CF143" s="86">
        <f t="shared" si="513"/>
        <v>34</v>
      </c>
      <c r="CG143" s="159"/>
      <c r="CH143" s="159"/>
      <c r="CI143" s="159"/>
      <c r="CJ143" s="159"/>
      <c r="CK143" s="86">
        <f t="shared" si="514"/>
        <v>0</v>
      </c>
      <c r="CL143" s="159"/>
      <c r="CM143" s="159"/>
      <c r="CN143" s="159">
        <v>0</v>
      </c>
      <c r="CO143" s="159">
        <v>0</v>
      </c>
      <c r="CP143" s="86">
        <f t="shared" si="496"/>
        <v>0</v>
      </c>
      <c r="CQ143" s="73"/>
      <c r="CR143" s="144">
        <f t="shared" ca="1" si="469"/>
        <v>0</v>
      </c>
      <c r="CS143" s="144">
        <f t="shared" ca="1" si="452"/>
        <v>0</v>
      </c>
      <c r="CT143" s="144">
        <f t="shared" ca="1" si="453"/>
        <v>0</v>
      </c>
      <c r="CU143" s="144">
        <f t="shared" ca="1" si="454"/>
        <v>0</v>
      </c>
      <c r="CV143" s="86">
        <f t="shared" ca="1" si="455"/>
        <v>0</v>
      </c>
      <c r="CW143" s="144">
        <f t="shared" ca="1" si="456"/>
        <v>0</v>
      </c>
      <c r="CX143" s="144">
        <f t="shared" ca="1" si="457"/>
        <v>0</v>
      </c>
      <c r="CY143" s="144">
        <f t="shared" ca="1" si="458"/>
        <v>0</v>
      </c>
      <c r="CZ143" s="144">
        <f t="shared" ca="1" si="459"/>
        <v>0</v>
      </c>
      <c r="DA143" s="88">
        <f t="shared" ca="1" si="460"/>
        <v>0</v>
      </c>
      <c r="DB143" s="144">
        <f t="shared" ca="1" si="461"/>
        <v>-12</v>
      </c>
      <c r="DC143" s="144">
        <f t="shared" ca="1" si="462"/>
        <v>-13</v>
      </c>
      <c r="DD143" s="144">
        <f t="shared" ca="1" si="463"/>
        <v>-10</v>
      </c>
      <c r="DE143" s="144">
        <f t="shared" ca="1" si="464"/>
        <v>-10</v>
      </c>
      <c r="DF143" s="88">
        <f t="shared" ca="1" si="465"/>
        <v>-45</v>
      </c>
      <c r="DG143" s="159">
        <f t="shared" ca="1" si="428"/>
        <v>-12</v>
      </c>
      <c r="DH143" s="159">
        <f t="shared" ca="1" si="429"/>
        <v>-13</v>
      </c>
      <c r="DI143" s="159">
        <f t="shared" ca="1" si="430"/>
        <v>0</v>
      </c>
      <c r="DJ143" s="159">
        <f t="shared" ca="1" si="431"/>
        <v>0</v>
      </c>
      <c r="DK143" s="88">
        <f t="shared" ca="1" si="432"/>
        <v>-25</v>
      </c>
      <c r="DL143" s="144"/>
    </row>
    <row r="144" spans="1:116" ht="15" customHeight="1" x14ac:dyDescent="0.2">
      <c r="A144" s="22" t="str">
        <f t="shared" si="310"/>
        <v>205015033P</v>
      </c>
      <c r="B144" s="22" t="str">
        <f t="shared" si="309"/>
        <v>205015033C</v>
      </c>
      <c r="C144" s="164">
        <v>205015033</v>
      </c>
      <c r="D144" s="164" t="s">
        <v>227</v>
      </c>
      <c r="E144" s="65" t="s">
        <v>12</v>
      </c>
      <c r="F144" s="159" t="s">
        <v>164</v>
      </c>
      <c r="G144" s="93" t="s">
        <v>204</v>
      </c>
      <c r="H144" s="164" t="s">
        <v>141</v>
      </c>
      <c r="I144" s="200">
        <v>740.48</v>
      </c>
      <c r="J144" s="164" t="s">
        <v>303</v>
      </c>
      <c r="K144" s="147"/>
      <c r="L144" s="144">
        <v>300</v>
      </c>
      <c r="M144" s="144">
        <v>290</v>
      </c>
      <c r="N144" s="144">
        <v>210</v>
      </c>
      <c r="O144" s="144">
        <v>10</v>
      </c>
      <c r="P144" s="86">
        <f t="shared" si="466"/>
        <v>810</v>
      </c>
      <c r="Q144" s="159">
        <v>10</v>
      </c>
      <c r="R144" s="159">
        <v>45</v>
      </c>
      <c r="S144" s="159">
        <v>60</v>
      </c>
      <c r="T144" s="159">
        <v>30</v>
      </c>
      <c r="U144" s="86">
        <f t="shared" si="473"/>
        <v>145</v>
      </c>
      <c r="V144" s="159">
        <v>40</v>
      </c>
      <c r="W144" s="159">
        <v>45</v>
      </c>
      <c r="X144" s="159">
        <v>50</v>
      </c>
      <c r="Y144" s="159">
        <v>60</v>
      </c>
      <c r="Z144" s="86">
        <f t="shared" si="474"/>
        <v>195</v>
      </c>
      <c r="AA144" s="159">
        <v>45</v>
      </c>
      <c r="AB144" s="159">
        <v>0</v>
      </c>
      <c r="AC144" s="159">
        <v>0</v>
      </c>
      <c r="AD144" s="159">
        <v>0</v>
      </c>
      <c r="AE144" s="86">
        <f t="shared" si="475"/>
        <v>45</v>
      </c>
      <c r="AF144" s="130"/>
      <c r="AG144" s="159">
        <f t="shared" ca="1" si="412"/>
        <v>300</v>
      </c>
      <c r="AH144" s="159">
        <f t="shared" ca="1" si="413"/>
        <v>290</v>
      </c>
      <c r="AI144" s="159">
        <f t="shared" ca="1" si="414"/>
        <v>210</v>
      </c>
      <c r="AJ144" s="159">
        <f t="shared" ca="1" si="415"/>
        <v>10</v>
      </c>
      <c r="AK144" s="86">
        <f t="shared" ca="1" si="467"/>
        <v>810</v>
      </c>
      <c r="AL144" s="159">
        <f t="shared" ca="1" si="416"/>
        <v>10</v>
      </c>
      <c r="AM144" s="159">
        <f t="shared" ca="1" si="417"/>
        <v>45</v>
      </c>
      <c r="AN144" s="159">
        <f t="shared" ca="1" si="418"/>
        <v>60</v>
      </c>
      <c r="AO144" s="159">
        <f t="shared" ca="1" si="419"/>
        <v>30</v>
      </c>
      <c r="AP144" s="127">
        <f t="shared" ca="1" si="468"/>
        <v>145</v>
      </c>
      <c r="AQ144" s="159">
        <f t="shared" ca="1" si="420"/>
        <v>50</v>
      </c>
      <c r="AR144" s="159">
        <f t="shared" ca="1" si="421"/>
        <v>50</v>
      </c>
      <c r="AS144" s="159">
        <f t="shared" ca="1" si="422"/>
        <v>50</v>
      </c>
      <c r="AT144" s="159">
        <f t="shared" ca="1" si="423"/>
        <v>60</v>
      </c>
      <c r="AU144" s="127">
        <f t="shared" ca="1" si="311"/>
        <v>210</v>
      </c>
      <c r="AV144" s="159">
        <f t="shared" ca="1" si="424"/>
        <v>45</v>
      </c>
      <c r="AW144" s="159">
        <f t="shared" ca="1" si="425"/>
        <v>50</v>
      </c>
      <c r="AX144" s="159">
        <f t="shared" ca="1" si="426"/>
        <v>0</v>
      </c>
      <c r="AY144" s="159">
        <f t="shared" ca="1" si="427"/>
        <v>0</v>
      </c>
      <c r="AZ144" s="127">
        <f t="shared" ca="1" si="312"/>
        <v>95</v>
      </c>
      <c r="BA144" s="73"/>
      <c r="BB144" s="159">
        <f t="shared" ca="1" si="313"/>
        <v>0</v>
      </c>
      <c r="BC144" s="159">
        <f t="shared" ca="1" si="433"/>
        <v>0</v>
      </c>
      <c r="BD144" s="159">
        <f t="shared" ca="1" si="434"/>
        <v>0</v>
      </c>
      <c r="BE144" s="159">
        <f t="shared" ca="1" si="435"/>
        <v>0</v>
      </c>
      <c r="BF144" s="86">
        <f t="shared" ca="1" si="436"/>
        <v>0</v>
      </c>
      <c r="BG144" s="159">
        <f t="shared" ca="1" si="437"/>
        <v>0</v>
      </c>
      <c r="BH144" s="159">
        <f t="shared" ca="1" si="438"/>
        <v>0</v>
      </c>
      <c r="BI144" s="159">
        <f t="shared" ca="1" si="439"/>
        <v>0</v>
      </c>
      <c r="BJ144" s="159">
        <f t="shared" ca="1" si="440"/>
        <v>0</v>
      </c>
      <c r="BK144" s="86">
        <f t="shared" ca="1" si="441"/>
        <v>0</v>
      </c>
      <c r="BL144" s="159">
        <f t="shared" ca="1" si="442"/>
        <v>10</v>
      </c>
      <c r="BM144" s="159">
        <f t="shared" ca="1" si="443"/>
        <v>5</v>
      </c>
      <c r="BN144" s="159">
        <f t="shared" ca="1" si="444"/>
        <v>0</v>
      </c>
      <c r="BO144" s="159">
        <f t="shared" ca="1" si="445"/>
        <v>0</v>
      </c>
      <c r="BP144" s="86">
        <f t="shared" ca="1" si="446"/>
        <v>15</v>
      </c>
      <c r="BQ144" s="159">
        <f t="shared" ca="1" si="447"/>
        <v>0</v>
      </c>
      <c r="BR144" s="159">
        <f t="shared" ca="1" si="448"/>
        <v>50</v>
      </c>
      <c r="BS144" s="159">
        <f t="shared" ca="1" si="449"/>
        <v>0</v>
      </c>
      <c r="BT144" s="159">
        <f t="shared" ca="1" si="450"/>
        <v>0</v>
      </c>
      <c r="BU144" s="86">
        <f t="shared" ca="1" si="451"/>
        <v>50</v>
      </c>
      <c r="BV144" s="132"/>
      <c r="BW144" s="144">
        <v>300</v>
      </c>
      <c r="BX144" s="144">
        <v>290</v>
      </c>
      <c r="BY144" s="144">
        <v>210</v>
      </c>
      <c r="BZ144" s="144">
        <v>10</v>
      </c>
      <c r="CA144" s="86">
        <f t="shared" si="512"/>
        <v>810</v>
      </c>
      <c r="CB144" s="159">
        <v>10</v>
      </c>
      <c r="CC144" s="159">
        <v>45</v>
      </c>
      <c r="CD144" s="159">
        <v>60</v>
      </c>
      <c r="CE144" s="159">
        <v>30</v>
      </c>
      <c r="CF144" s="86">
        <f t="shared" si="513"/>
        <v>145</v>
      </c>
      <c r="CG144" s="159"/>
      <c r="CH144" s="159"/>
      <c r="CI144" s="159"/>
      <c r="CJ144" s="159"/>
      <c r="CK144" s="86">
        <f t="shared" si="514"/>
        <v>0</v>
      </c>
      <c r="CL144" s="159"/>
      <c r="CM144" s="159"/>
      <c r="CN144" s="159">
        <v>0</v>
      </c>
      <c r="CO144" s="159">
        <v>0</v>
      </c>
      <c r="CP144" s="86">
        <f t="shared" si="496"/>
        <v>0</v>
      </c>
      <c r="CQ144" s="73"/>
      <c r="CR144" s="144">
        <f t="shared" ca="1" si="469"/>
        <v>0</v>
      </c>
      <c r="CS144" s="144">
        <f t="shared" ca="1" si="452"/>
        <v>0</v>
      </c>
      <c r="CT144" s="144">
        <f t="shared" ca="1" si="453"/>
        <v>0</v>
      </c>
      <c r="CU144" s="144">
        <f t="shared" ca="1" si="454"/>
        <v>0</v>
      </c>
      <c r="CV144" s="86">
        <f t="shared" ca="1" si="455"/>
        <v>0</v>
      </c>
      <c r="CW144" s="144">
        <f t="shared" ca="1" si="456"/>
        <v>0</v>
      </c>
      <c r="CX144" s="144">
        <f t="shared" ca="1" si="457"/>
        <v>0</v>
      </c>
      <c r="CY144" s="144">
        <f t="shared" ca="1" si="458"/>
        <v>0</v>
      </c>
      <c r="CZ144" s="144">
        <f t="shared" ca="1" si="459"/>
        <v>0</v>
      </c>
      <c r="DA144" s="88">
        <f t="shared" ca="1" si="460"/>
        <v>0</v>
      </c>
      <c r="DB144" s="144">
        <f t="shared" ca="1" si="461"/>
        <v>-50</v>
      </c>
      <c r="DC144" s="144">
        <f t="shared" ca="1" si="462"/>
        <v>-50</v>
      </c>
      <c r="DD144" s="144">
        <f t="shared" ca="1" si="463"/>
        <v>-50</v>
      </c>
      <c r="DE144" s="144">
        <f t="shared" ca="1" si="464"/>
        <v>-60</v>
      </c>
      <c r="DF144" s="88">
        <f t="shared" ca="1" si="465"/>
        <v>-210</v>
      </c>
      <c r="DG144" s="159">
        <f t="shared" ca="1" si="428"/>
        <v>-45</v>
      </c>
      <c r="DH144" s="159">
        <f t="shared" ca="1" si="429"/>
        <v>-50</v>
      </c>
      <c r="DI144" s="159">
        <f t="shared" ca="1" si="430"/>
        <v>0</v>
      </c>
      <c r="DJ144" s="159">
        <f t="shared" ca="1" si="431"/>
        <v>0</v>
      </c>
      <c r="DK144" s="88">
        <f t="shared" ca="1" si="432"/>
        <v>-95</v>
      </c>
      <c r="DL144" s="144"/>
    </row>
    <row r="145" spans="1:116" ht="15" customHeight="1" x14ac:dyDescent="0.2">
      <c r="A145" s="22" t="str">
        <f t="shared" si="310"/>
        <v>205015036P</v>
      </c>
      <c r="B145" s="22" t="str">
        <f t="shared" si="309"/>
        <v>205015036C</v>
      </c>
      <c r="C145" s="152">
        <v>205015036</v>
      </c>
      <c r="D145" s="164" t="s">
        <v>228</v>
      </c>
      <c r="E145" s="65" t="s">
        <v>12</v>
      </c>
      <c r="F145" s="159" t="s">
        <v>164</v>
      </c>
      <c r="G145" s="93" t="s">
        <v>204</v>
      </c>
      <c r="H145" s="164" t="s">
        <v>141</v>
      </c>
      <c r="I145" s="200">
        <v>735.75</v>
      </c>
      <c r="J145" s="164" t="s">
        <v>303</v>
      </c>
      <c r="K145" s="147"/>
      <c r="L145" s="144">
        <v>500</v>
      </c>
      <c r="M145" s="144">
        <v>520</v>
      </c>
      <c r="N145" s="144">
        <v>120</v>
      </c>
      <c r="O145" s="144">
        <v>250</v>
      </c>
      <c r="P145" s="86">
        <f t="shared" si="466"/>
        <v>1390</v>
      </c>
      <c r="Q145" s="159">
        <v>100</v>
      </c>
      <c r="R145" s="159">
        <v>200</v>
      </c>
      <c r="S145" s="159">
        <v>220</v>
      </c>
      <c r="T145" s="159">
        <v>200</v>
      </c>
      <c r="U145" s="86">
        <f t="shared" si="473"/>
        <v>720</v>
      </c>
      <c r="V145" s="159">
        <v>170</v>
      </c>
      <c r="W145" s="159">
        <v>190</v>
      </c>
      <c r="X145" s="159">
        <v>190</v>
      </c>
      <c r="Y145" s="159">
        <v>230</v>
      </c>
      <c r="Z145" s="86">
        <f t="shared" si="474"/>
        <v>780</v>
      </c>
      <c r="AA145" s="159">
        <v>170</v>
      </c>
      <c r="AB145" s="159">
        <v>0</v>
      </c>
      <c r="AC145" s="159">
        <v>0</v>
      </c>
      <c r="AD145" s="159">
        <v>0</v>
      </c>
      <c r="AE145" s="86">
        <f t="shared" si="475"/>
        <v>170</v>
      </c>
      <c r="AF145" s="130"/>
      <c r="AG145" s="159">
        <f t="shared" ca="1" si="412"/>
        <v>500</v>
      </c>
      <c r="AH145" s="159">
        <f t="shared" ca="1" si="413"/>
        <v>520</v>
      </c>
      <c r="AI145" s="159">
        <f t="shared" ca="1" si="414"/>
        <v>120</v>
      </c>
      <c r="AJ145" s="159">
        <f t="shared" ca="1" si="415"/>
        <v>250</v>
      </c>
      <c r="AK145" s="86">
        <f t="shared" ca="1" si="467"/>
        <v>1390</v>
      </c>
      <c r="AL145" s="159">
        <f t="shared" ca="1" si="416"/>
        <v>100</v>
      </c>
      <c r="AM145" s="159">
        <f t="shared" ca="1" si="417"/>
        <v>200</v>
      </c>
      <c r="AN145" s="159">
        <f t="shared" ca="1" si="418"/>
        <v>220</v>
      </c>
      <c r="AO145" s="159">
        <f t="shared" ca="1" si="419"/>
        <v>200</v>
      </c>
      <c r="AP145" s="127">
        <f t="shared" ca="1" si="468"/>
        <v>720</v>
      </c>
      <c r="AQ145" s="159">
        <f t="shared" ca="1" si="420"/>
        <v>170</v>
      </c>
      <c r="AR145" s="159">
        <f t="shared" ca="1" si="421"/>
        <v>210</v>
      </c>
      <c r="AS145" s="159">
        <f t="shared" ca="1" si="422"/>
        <v>195</v>
      </c>
      <c r="AT145" s="159">
        <f t="shared" ca="1" si="423"/>
        <v>215</v>
      </c>
      <c r="AU145" s="127">
        <f t="shared" ca="1" si="311"/>
        <v>790</v>
      </c>
      <c r="AV145" s="159">
        <f t="shared" ca="1" si="424"/>
        <v>180</v>
      </c>
      <c r="AW145" s="159">
        <f t="shared" ca="1" si="425"/>
        <v>190</v>
      </c>
      <c r="AX145" s="159">
        <f t="shared" ca="1" si="426"/>
        <v>0</v>
      </c>
      <c r="AY145" s="159">
        <f t="shared" ca="1" si="427"/>
        <v>0</v>
      </c>
      <c r="AZ145" s="127">
        <f t="shared" ca="1" si="312"/>
        <v>370</v>
      </c>
      <c r="BA145" s="73"/>
      <c r="BB145" s="159">
        <f t="shared" ca="1" si="313"/>
        <v>0</v>
      </c>
      <c r="BC145" s="159">
        <f t="shared" ca="1" si="433"/>
        <v>0</v>
      </c>
      <c r="BD145" s="159">
        <f t="shared" ca="1" si="434"/>
        <v>0</v>
      </c>
      <c r="BE145" s="159">
        <f t="shared" ca="1" si="435"/>
        <v>0</v>
      </c>
      <c r="BF145" s="86">
        <f t="shared" ca="1" si="436"/>
        <v>0</v>
      </c>
      <c r="BG145" s="159">
        <f t="shared" ca="1" si="437"/>
        <v>0</v>
      </c>
      <c r="BH145" s="159">
        <f t="shared" ca="1" si="438"/>
        <v>0</v>
      </c>
      <c r="BI145" s="159">
        <f t="shared" ca="1" si="439"/>
        <v>0</v>
      </c>
      <c r="BJ145" s="159">
        <f t="shared" ca="1" si="440"/>
        <v>0</v>
      </c>
      <c r="BK145" s="86">
        <f t="shared" ca="1" si="441"/>
        <v>0</v>
      </c>
      <c r="BL145" s="159">
        <f t="shared" ca="1" si="442"/>
        <v>0</v>
      </c>
      <c r="BM145" s="159">
        <f t="shared" ca="1" si="443"/>
        <v>20</v>
      </c>
      <c r="BN145" s="159">
        <f t="shared" ca="1" si="444"/>
        <v>5</v>
      </c>
      <c r="BO145" s="159">
        <f t="shared" ca="1" si="445"/>
        <v>-15</v>
      </c>
      <c r="BP145" s="86">
        <f t="shared" ca="1" si="446"/>
        <v>10</v>
      </c>
      <c r="BQ145" s="159">
        <f t="shared" ca="1" si="447"/>
        <v>10</v>
      </c>
      <c r="BR145" s="159">
        <f t="shared" ca="1" si="448"/>
        <v>190</v>
      </c>
      <c r="BS145" s="159">
        <f t="shared" ca="1" si="449"/>
        <v>0</v>
      </c>
      <c r="BT145" s="159">
        <f t="shared" ca="1" si="450"/>
        <v>0</v>
      </c>
      <c r="BU145" s="86">
        <f t="shared" ca="1" si="451"/>
        <v>200</v>
      </c>
      <c r="BV145" s="132"/>
      <c r="BW145" s="144">
        <v>500</v>
      </c>
      <c r="BX145" s="144">
        <v>520</v>
      </c>
      <c r="BY145" s="144">
        <v>120</v>
      </c>
      <c r="BZ145" s="144">
        <v>250</v>
      </c>
      <c r="CA145" s="86">
        <f t="shared" si="512"/>
        <v>1390</v>
      </c>
      <c r="CB145" s="159">
        <v>100</v>
      </c>
      <c r="CC145" s="159">
        <v>200</v>
      </c>
      <c r="CD145" s="159">
        <v>220</v>
      </c>
      <c r="CE145" s="159">
        <v>200</v>
      </c>
      <c r="CF145" s="86">
        <f t="shared" si="513"/>
        <v>720</v>
      </c>
      <c r="CG145" s="159"/>
      <c r="CH145" s="159"/>
      <c r="CI145" s="159"/>
      <c r="CJ145" s="159"/>
      <c r="CK145" s="86">
        <f t="shared" si="514"/>
        <v>0</v>
      </c>
      <c r="CL145" s="159"/>
      <c r="CM145" s="159"/>
      <c r="CN145" s="159">
        <v>0</v>
      </c>
      <c r="CO145" s="159">
        <v>0</v>
      </c>
      <c r="CP145" s="86">
        <f t="shared" si="496"/>
        <v>0</v>
      </c>
      <c r="CQ145" s="73"/>
      <c r="CR145" s="144">
        <f t="shared" ca="1" si="469"/>
        <v>0</v>
      </c>
      <c r="CS145" s="144">
        <f t="shared" ca="1" si="452"/>
        <v>0</v>
      </c>
      <c r="CT145" s="144">
        <f t="shared" ca="1" si="453"/>
        <v>0</v>
      </c>
      <c r="CU145" s="144">
        <f t="shared" ca="1" si="454"/>
        <v>0</v>
      </c>
      <c r="CV145" s="86">
        <f t="shared" ca="1" si="455"/>
        <v>0</v>
      </c>
      <c r="CW145" s="144">
        <f t="shared" ca="1" si="456"/>
        <v>0</v>
      </c>
      <c r="CX145" s="144">
        <f t="shared" ca="1" si="457"/>
        <v>0</v>
      </c>
      <c r="CY145" s="144">
        <f t="shared" ca="1" si="458"/>
        <v>0</v>
      </c>
      <c r="CZ145" s="144">
        <f t="shared" ca="1" si="459"/>
        <v>0</v>
      </c>
      <c r="DA145" s="88">
        <f t="shared" ca="1" si="460"/>
        <v>0</v>
      </c>
      <c r="DB145" s="144">
        <f t="shared" ca="1" si="461"/>
        <v>-170</v>
      </c>
      <c r="DC145" s="144">
        <f t="shared" ca="1" si="462"/>
        <v>-210</v>
      </c>
      <c r="DD145" s="144">
        <f t="shared" ca="1" si="463"/>
        <v>-195</v>
      </c>
      <c r="DE145" s="144">
        <f t="shared" ca="1" si="464"/>
        <v>-215</v>
      </c>
      <c r="DF145" s="88">
        <f t="shared" ca="1" si="465"/>
        <v>-790</v>
      </c>
      <c r="DG145" s="159">
        <f t="shared" ca="1" si="428"/>
        <v>-180</v>
      </c>
      <c r="DH145" s="159">
        <f t="shared" ca="1" si="429"/>
        <v>-190</v>
      </c>
      <c r="DI145" s="159">
        <f t="shared" ca="1" si="430"/>
        <v>0</v>
      </c>
      <c r="DJ145" s="159">
        <f t="shared" ca="1" si="431"/>
        <v>0</v>
      </c>
      <c r="DK145" s="88">
        <f t="shared" ca="1" si="432"/>
        <v>-370</v>
      </c>
      <c r="DL145" s="144"/>
    </row>
    <row r="146" spans="1:116" ht="15" customHeight="1" x14ac:dyDescent="0.2">
      <c r="A146" s="22" t="str">
        <f t="shared" si="310"/>
        <v>205000896P</v>
      </c>
      <c r="B146" s="22" t="str">
        <f t="shared" ref="B146:B201" si="515">CONCATENATE(C146,"C")</f>
        <v>205000896C</v>
      </c>
      <c r="C146" s="164">
        <v>205000896</v>
      </c>
      <c r="D146" s="164" t="s">
        <v>229</v>
      </c>
      <c r="E146" s="65" t="s">
        <v>12</v>
      </c>
      <c r="F146" s="159" t="s">
        <v>164</v>
      </c>
      <c r="G146" s="93" t="s">
        <v>204</v>
      </c>
      <c r="H146" s="164" t="s">
        <v>140</v>
      </c>
      <c r="I146" s="200">
        <v>52.56</v>
      </c>
      <c r="J146" s="65" t="s">
        <v>221</v>
      </c>
      <c r="K146" s="147"/>
      <c r="L146" s="144">
        <v>0</v>
      </c>
      <c r="M146" s="144">
        <v>10</v>
      </c>
      <c r="N146" s="144">
        <v>0</v>
      </c>
      <c r="O146" s="144">
        <v>0</v>
      </c>
      <c r="P146" s="86">
        <f t="shared" si="466"/>
        <v>10</v>
      </c>
      <c r="Q146" s="159">
        <v>0</v>
      </c>
      <c r="R146" s="159">
        <v>0</v>
      </c>
      <c r="S146" s="159">
        <v>10</v>
      </c>
      <c r="T146" s="159">
        <v>5</v>
      </c>
      <c r="U146" s="86">
        <f t="shared" si="473"/>
        <v>15</v>
      </c>
      <c r="V146" s="159">
        <v>15</v>
      </c>
      <c r="W146" s="159">
        <v>20</v>
      </c>
      <c r="X146" s="159">
        <v>20</v>
      </c>
      <c r="Y146" s="159">
        <v>25</v>
      </c>
      <c r="Z146" s="86">
        <f t="shared" si="474"/>
        <v>80</v>
      </c>
      <c r="AA146" s="159">
        <v>20</v>
      </c>
      <c r="AB146" s="159">
        <v>0</v>
      </c>
      <c r="AC146" s="159">
        <v>0</v>
      </c>
      <c r="AD146" s="159">
        <v>0</v>
      </c>
      <c r="AE146" s="86">
        <f t="shared" si="475"/>
        <v>20</v>
      </c>
      <c r="AF146" s="130"/>
      <c r="AG146" s="159">
        <f t="shared" ca="1" si="412"/>
        <v>0</v>
      </c>
      <c r="AH146" s="159">
        <f t="shared" ca="1" si="413"/>
        <v>10</v>
      </c>
      <c r="AI146" s="159">
        <f t="shared" ca="1" si="414"/>
        <v>0</v>
      </c>
      <c r="AJ146" s="159">
        <f t="shared" ca="1" si="415"/>
        <v>0</v>
      </c>
      <c r="AK146" s="86">
        <f t="shared" ca="1" si="467"/>
        <v>10</v>
      </c>
      <c r="AL146" s="159">
        <f t="shared" ca="1" si="416"/>
        <v>0</v>
      </c>
      <c r="AM146" s="159">
        <f t="shared" ca="1" si="417"/>
        <v>0</v>
      </c>
      <c r="AN146" s="159">
        <f t="shared" ca="1" si="418"/>
        <v>10</v>
      </c>
      <c r="AO146" s="159">
        <f t="shared" ca="1" si="419"/>
        <v>5</v>
      </c>
      <c r="AP146" s="127">
        <f t="shared" ca="1" si="468"/>
        <v>15</v>
      </c>
      <c r="AQ146" s="159">
        <f t="shared" ca="1" si="420"/>
        <v>20</v>
      </c>
      <c r="AR146" s="159">
        <f t="shared" ca="1" si="421"/>
        <v>20</v>
      </c>
      <c r="AS146" s="159">
        <f t="shared" ca="1" si="422"/>
        <v>20</v>
      </c>
      <c r="AT146" s="159">
        <f t="shared" ca="1" si="423"/>
        <v>25</v>
      </c>
      <c r="AU146" s="127">
        <f t="shared" ca="1" si="311"/>
        <v>85</v>
      </c>
      <c r="AV146" s="159">
        <f t="shared" ca="1" si="424"/>
        <v>20</v>
      </c>
      <c r="AW146" s="159">
        <f t="shared" ca="1" si="425"/>
        <v>21</v>
      </c>
      <c r="AX146" s="159">
        <f t="shared" ca="1" si="426"/>
        <v>0</v>
      </c>
      <c r="AY146" s="159">
        <f t="shared" ca="1" si="427"/>
        <v>0</v>
      </c>
      <c r="AZ146" s="127">
        <f t="shared" ca="1" si="312"/>
        <v>41</v>
      </c>
      <c r="BA146" s="73"/>
      <c r="BB146" s="159">
        <f t="shared" ca="1" si="313"/>
        <v>0</v>
      </c>
      <c r="BC146" s="159">
        <f t="shared" ca="1" si="433"/>
        <v>0</v>
      </c>
      <c r="BD146" s="159">
        <f t="shared" ca="1" si="434"/>
        <v>0</v>
      </c>
      <c r="BE146" s="159">
        <f t="shared" ca="1" si="435"/>
        <v>0</v>
      </c>
      <c r="BF146" s="86">
        <f t="shared" ca="1" si="436"/>
        <v>0</v>
      </c>
      <c r="BG146" s="159">
        <f t="shared" ca="1" si="437"/>
        <v>0</v>
      </c>
      <c r="BH146" s="159">
        <f t="shared" ca="1" si="438"/>
        <v>0</v>
      </c>
      <c r="BI146" s="159">
        <f t="shared" ca="1" si="439"/>
        <v>0</v>
      </c>
      <c r="BJ146" s="159">
        <f t="shared" ca="1" si="440"/>
        <v>0</v>
      </c>
      <c r="BK146" s="86">
        <f t="shared" ca="1" si="441"/>
        <v>0</v>
      </c>
      <c r="BL146" s="159">
        <f t="shared" ca="1" si="442"/>
        <v>5</v>
      </c>
      <c r="BM146" s="159">
        <f t="shared" ca="1" si="443"/>
        <v>0</v>
      </c>
      <c r="BN146" s="159">
        <f t="shared" ca="1" si="444"/>
        <v>0</v>
      </c>
      <c r="BO146" s="159">
        <f t="shared" ca="1" si="445"/>
        <v>0</v>
      </c>
      <c r="BP146" s="86">
        <f t="shared" ca="1" si="446"/>
        <v>5</v>
      </c>
      <c r="BQ146" s="159">
        <f t="shared" ca="1" si="447"/>
        <v>0</v>
      </c>
      <c r="BR146" s="159">
        <f t="shared" ca="1" si="448"/>
        <v>21</v>
      </c>
      <c r="BS146" s="159">
        <f t="shared" ca="1" si="449"/>
        <v>0</v>
      </c>
      <c r="BT146" s="159">
        <f t="shared" ca="1" si="450"/>
        <v>0</v>
      </c>
      <c r="BU146" s="86">
        <f t="shared" ca="1" si="451"/>
        <v>21</v>
      </c>
      <c r="BV146" s="132"/>
      <c r="BW146" s="144">
        <v>0</v>
      </c>
      <c r="BX146" s="144">
        <v>10</v>
      </c>
      <c r="BY146" s="144">
        <v>0</v>
      </c>
      <c r="BZ146" s="144">
        <v>0</v>
      </c>
      <c r="CA146" s="86">
        <f t="shared" si="512"/>
        <v>10</v>
      </c>
      <c r="CB146" s="159">
        <v>0</v>
      </c>
      <c r="CC146" s="159">
        <v>0</v>
      </c>
      <c r="CD146" s="159">
        <v>10</v>
      </c>
      <c r="CE146" s="159">
        <v>5</v>
      </c>
      <c r="CF146" s="86">
        <f t="shared" si="513"/>
        <v>15</v>
      </c>
      <c r="CG146" s="159"/>
      <c r="CH146" s="159"/>
      <c r="CI146" s="159"/>
      <c r="CJ146" s="159"/>
      <c r="CK146" s="86">
        <f t="shared" si="514"/>
        <v>0</v>
      </c>
      <c r="CL146" s="159"/>
      <c r="CM146" s="159"/>
      <c r="CN146" s="159">
        <v>0</v>
      </c>
      <c r="CO146" s="159">
        <v>0</v>
      </c>
      <c r="CP146" s="86">
        <f t="shared" si="496"/>
        <v>0</v>
      </c>
      <c r="CQ146" s="73"/>
      <c r="CR146" s="144">
        <f t="shared" ca="1" si="469"/>
        <v>0</v>
      </c>
      <c r="CS146" s="144">
        <f t="shared" ca="1" si="452"/>
        <v>0</v>
      </c>
      <c r="CT146" s="144">
        <f t="shared" ca="1" si="453"/>
        <v>0</v>
      </c>
      <c r="CU146" s="144">
        <f t="shared" ca="1" si="454"/>
        <v>0</v>
      </c>
      <c r="CV146" s="86">
        <f t="shared" ca="1" si="455"/>
        <v>0</v>
      </c>
      <c r="CW146" s="144">
        <f t="shared" ca="1" si="456"/>
        <v>0</v>
      </c>
      <c r="CX146" s="144">
        <f t="shared" ca="1" si="457"/>
        <v>0</v>
      </c>
      <c r="CY146" s="144">
        <f t="shared" ca="1" si="458"/>
        <v>0</v>
      </c>
      <c r="CZ146" s="144">
        <f t="shared" ca="1" si="459"/>
        <v>0</v>
      </c>
      <c r="DA146" s="88">
        <f t="shared" ca="1" si="460"/>
        <v>0</v>
      </c>
      <c r="DB146" s="144">
        <f t="shared" ca="1" si="461"/>
        <v>-20</v>
      </c>
      <c r="DC146" s="144">
        <f t="shared" ca="1" si="462"/>
        <v>-20</v>
      </c>
      <c r="DD146" s="144">
        <f t="shared" ca="1" si="463"/>
        <v>-20</v>
      </c>
      <c r="DE146" s="144">
        <f t="shared" ca="1" si="464"/>
        <v>-25</v>
      </c>
      <c r="DF146" s="88">
        <f t="shared" ca="1" si="465"/>
        <v>-85</v>
      </c>
      <c r="DG146" s="159">
        <f t="shared" ca="1" si="428"/>
        <v>-20</v>
      </c>
      <c r="DH146" s="159">
        <f t="shared" ca="1" si="429"/>
        <v>-21</v>
      </c>
      <c r="DI146" s="159">
        <f t="shared" ca="1" si="430"/>
        <v>0</v>
      </c>
      <c r="DJ146" s="159">
        <f t="shared" ca="1" si="431"/>
        <v>0</v>
      </c>
      <c r="DK146" s="88">
        <f t="shared" ca="1" si="432"/>
        <v>-41</v>
      </c>
      <c r="DL146" s="144"/>
    </row>
    <row r="147" spans="1:116" ht="15" customHeight="1" x14ac:dyDescent="0.2">
      <c r="A147" s="22" t="str">
        <f t="shared" ref="A147:A201" si="516">CONCATENATE(C147,"P")</f>
        <v>205000895P</v>
      </c>
      <c r="B147" s="22" t="str">
        <f t="shared" si="515"/>
        <v>205000895C</v>
      </c>
      <c r="C147" s="164">
        <v>205000895</v>
      </c>
      <c r="D147" s="164" t="s">
        <v>230</v>
      </c>
      <c r="E147" s="65" t="s">
        <v>12</v>
      </c>
      <c r="F147" s="159" t="s">
        <v>164</v>
      </c>
      <c r="G147" s="93" t="s">
        <v>204</v>
      </c>
      <c r="H147" s="164" t="s">
        <v>140</v>
      </c>
      <c r="I147" s="200">
        <v>50.45</v>
      </c>
      <c r="J147" s="65" t="s">
        <v>221</v>
      </c>
      <c r="K147" s="147"/>
      <c r="L147" s="144">
        <v>58</v>
      </c>
      <c r="M147" s="144">
        <v>5</v>
      </c>
      <c r="N147" s="144">
        <v>0</v>
      </c>
      <c r="O147" s="144">
        <v>0</v>
      </c>
      <c r="P147" s="86">
        <f t="shared" si="466"/>
        <v>63</v>
      </c>
      <c r="Q147" s="159">
        <v>5</v>
      </c>
      <c r="R147" s="159">
        <v>36</v>
      </c>
      <c r="S147" s="159">
        <v>40</v>
      </c>
      <c r="T147" s="159">
        <v>35</v>
      </c>
      <c r="U147" s="86">
        <f t="shared" si="473"/>
        <v>116</v>
      </c>
      <c r="V147" s="159">
        <v>40</v>
      </c>
      <c r="W147" s="159">
        <v>45</v>
      </c>
      <c r="X147" s="159">
        <v>50</v>
      </c>
      <c r="Y147" s="159">
        <v>60</v>
      </c>
      <c r="Z147" s="86">
        <f t="shared" si="474"/>
        <v>195</v>
      </c>
      <c r="AA147" s="159">
        <v>45</v>
      </c>
      <c r="AB147" s="159">
        <v>0</v>
      </c>
      <c r="AC147" s="159">
        <v>0</v>
      </c>
      <c r="AD147" s="159">
        <v>0</v>
      </c>
      <c r="AE147" s="86">
        <f t="shared" si="475"/>
        <v>45</v>
      </c>
      <c r="AF147" s="130"/>
      <c r="AG147" s="159">
        <f t="shared" ca="1" si="412"/>
        <v>58</v>
      </c>
      <c r="AH147" s="159">
        <f t="shared" ca="1" si="413"/>
        <v>5</v>
      </c>
      <c r="AI147" s="159">
        <f t="shared" ca="1" si="414"/>
        <v>0</v>
      </c>
      <c r="AJ147" s="159">
        <f t="shared" ca="1" si="415"/>
        <v>0</v>
      </c>
      <c r="AK147" s="86">
        <f t="shared" ca="1" si="467"/>
        <v>63</v>
      </c>
      <c r="AL147" s="159">
        <f t="shared" ca="1" si="416"/>
        <v>5</v>
      </c>
      <c r="AM147" s="159">
        <f t="shared" ca="1" si="417"/>
        <v>36</v>
      </c>
      <c r="AN147" s="159">
        <f t="shared" ca="1" si="418"/>
        <v>40</v>
      </c>
      <c r="AO147" s="159">
        <f t="shared" ca="1" si="419"/>
        <v>35</v>
      </c>
      <c r="AP147" s="127">
        <f t="shared" ca="1" si="468"/>
        <v>116</v>
      </c>
      <c r="AQ147" s="159">
        <f t="shared" ca="1" si="420"/>
        <v>50</v>
      </c>
      <c r="AR147" s="159">
        <f t="shared" ca="1" si="421"/>
        <v>50</v>
      </c>
      <c r="AS147" s="159">
        <f t="shared" ca="1" si="422"/>
        <v>45</v>
      </c>
      <c r="AT147" s="159">
        <f t="shared" ca="1" si="423"/>
        <v>55</v>
      </c>
      <c r="AU147" s="127">
        <f t="shared" ca="1" si="311"/>
        <v>200</v>
      </c>
      <c r="AV147" s="159">
        <f t="shared" ca="1" si="424"/>
        <v>45</v>
      </c>
      <c r="AW147" s="159">
        <f t="shared" ca="1" si="425"/>
        <v>50</v>
      </c>
      <c r="AX147" s="159">
        <f t="shared" ca="1" si="426"/>
        <v>0</v>
      </c>
      <c r="AY147" s="159">
        <f t="shared" ca="1" si="427"/>
        <v>0</v>
      </c>
      <c r="AZ147" s="127">
        <f t="shared" ca="1" si="312"/>
        <v>95</v>
      </c>
      <c r="BA147" s="73"/>
      <c r="BB147" s="159">
        <f t="shared" ca="1" si="313"/>
        <v>0</v>
      </c>
      <c r="BC147" s="159">
        <f t="shared" ca="1" si="433"/>
        <v>0</v>
      </c>
      <c r="BD147" s="159">
        <f t="shared" ca="1" si="434"/>
        <v>0</v>
      </c>
      <c r="BE147" s="159">
        <f t="shared" ca="1" si="435"/>
        <v>0</v>
      </c>
      <c r="BF147" s="86">
        <f t="shared" ca="1" si="436"/>
        <v>0</v>
      </c>
      <c r="BG147" s="159">
        <f t="shared" ca="1" si="437"/>
        <v>0</v>
      </c>
      <c r="BH147" s="159">
        <f t="shared" ca="1" si="438"/>
        <v>0</v>
      </c>
      <c r="BI147" s="159">
        <f t="shared" ca="1" si="439"/>
        <v>0</v>
      </c>
      <c r="BJ147" s="159">
        <f t="shared" ca="1" si="440"/>
        <v>0</v>
      </c>
      <c r="BK147" s="86">
        <f t="shared" ca="1" si="441"/>
        <v>0</v>
      </c>
      <c r="BL147" s="159">
        <f t="shared" ca="1" si="442"/>
        <v>10</v>
      </c>
      <c r="BM147" s="159">
        <f t="shared" ca="1" si="443"/>
        <v>5</v>
      </c>
      <c r="BN147" s="159">
        <f t="shared" ca="1" si="444"/>
        <v>-5</v>
      </c>
      <c r="BO147" s="159">
        <f t="shared" ca="1" si="445"/>
        <v>-5</v>
      </c>
      <c r="BP147" s="86">
        <f t="shared" ca="1" si="446"/>
        <v>5</v>
      </c>
      <c r="BQ147" s="159">
        <f t="shared" ca="1" si="447"/>
        <v>0</v>
      </c>
      <c r="BR147" s="159">
        <f t="shared" ca="1" si="448"/>
        <v>50</v>
      </c>
      <c r="BS147" s="159">
        <f t="shared" ca="1" si="449"/>
        <v>0</v>
      </c>
      <c r="BT147" s="159">
        <f t="shared" ca="1" si="450"/>
        <v>0</v>
      </c>
      <c r="BU147" s="86">
        <f t="shared" ca="1" si="451"/>
        <v>50</v>
      </c>
      <c r="BV147" s="132"/>
      <c r="BW147" s="144">
        <v>58</v>
      </c>
      <c r="BX147" s="144">
        <v>5</v>
      </c>
      <c r="BY147" s="144">
        <v>0</v>
      </c>
      <c r="BZ147" s="144">
        <v>0</v>
      </c>
      <c r="CA147" s="86">
        <f t="shared" si="512"/>
        <v>63</v>
      </c>
      <c r="CB147" s="159">
        <v>5</v>
      </c>
      <c r="CC147" s="159">
        <v>36</v>
      </c>
      <c r="CD147" s="159">
        <v>40</v>
      </c>
      <c r="CE147" s="159">
        <v>35</v>
      </c>
      <c r="CF147" s="86">
        <f t="shared" si="513"/>
        <v>116</v>
      </c>
      <c r="CG147" s="159"/>
      <c r="CH147" s="159"/>
      <c r="CI147" s="159"/>
      <c r="CJ147" s="159"/>
      <c r="CK147" s="86">
        <f t="shared" si="514"/>
        <v>0</v>
      </c>
      <c r="CL147" s="159"/>
      <c r="CM147" s="159"/>
      <c r="CN147" s="159">
        <v>0</v>
      </c>
      <c r="CO147" s="159">
        <v>0</v>
      </c>
      <c r="CP147" s="86">
        <f t="shared" si="496"/>
        <v>0</v>
      </c>
      <c r="CQ147" s="73"/>
      <c r="CR147" s="144">
        <f t="shared" ca="1" si="469"/>
        <v>0</v>
      </c>
      <c r="CS147" s="144">
        <f t="shared" ca="1" si="452"/>
        <v>0</v>
      </c>
      <c r="CT147" s="144">
        <f t="shared" ca="1" si="453"/>
        <v>0</v>
      </c>
      <c r="CU147" s="144">
        <f t="shared" ca="1" si="454"/>
        <v>0</v>
      </c>
      <c r="CV147" s="86">
        <f t="shared" ca="1" si="455"/>
        <v>0</v>
      </c>
      <c r="CW147" s="144">
        <f t="shared" ca="1" si="456"/>
        <v>0</v>
      </c>
      <c r="CX147" s="144">
        <f t="shared" ca="1" si="457"/>
        <v>0</v>
      </c>
      <c r="CY147" s="144">
        <f t="shared" ca="1" si="458"/>
        <v>0</v>
      </c>
      <c r="CZ147" s="144">
        <f t="shared" ca="1" si="459"/>
        <v>0</v>
      </c>
      <c r="DA147" s="88">
        <f t="shared" ca="1" si="460"/>
        <v>0</v>
      </c>
      <c r="DB147" s="144">
        <f t="shared" ca="1" si="461"/>
        <v>-50</v>
      </c>
      <c r="DC147" s="144">
        <f t="shared" ca="1" si="462"/>
        <v>-50</v>
      </c>
      <c r="DD147" s="144">
        <f t="shared" ca="1" si="463"/>
        <v>-45</v>
      </c>
      <c r="DE147" s="144">
        <f t="shared" ca="1" si="464"/>
        <v>-55</v>
      </c>
      <c r="DF147" s="88">
        <f t="shared" ca="1" si="465"/>
        <v>-200</v>
      </c>
      <c r="DG147" s="159">
        <f t="shared" ca="1" si="428"/>
        <v>-45</v>
      </c>
      <c r="DH147" s="159">
        <f t="shared" ca="1" si="429"/>
        <v>-50</v>
      </c>
      <c r="DI147" s="159">
        <f t="shared" ca="1" si="430"/>
        <v>0</v>
      </c>
      <c r="DJ147" s="159">
        <f t="shared" ca="1" si="431"/>
        <v>0</v>
      </c>
      <c r="DK147" s="88">
        <f t="shared" ca="1" si="432"/>
        <v>-95</v>
      </c>
      <c r="DL147" s="144"/>
    </row>
    <row r="148" spans="1:116" ht="15" customHeight="1" x14ac:dyDescent="0.2">
      <c r="A148" s="22" t="str">
        <f t="shared" si="516"/>
        <v>205015032P</v>
      </c>
      <c r="B148" s="22" t="str">
        <f t="shared" si="515"/>
        <v>205015032C</v>
      </c>
      <c r="C148" s="164">
        <v>205015032</v>
      </c>
      <c r="D148" s="164" t="s">
        <v>231</v>
      </c>
      <c r="E148" s="65" t="s">
        <v>12</v>
      </c>
      <c r="F148" s="159" t="s">
        <v>164</v>
      </c>
      <c r="G148" s="93" t="s">
        <v>204</v>
      </c>
      <c r="H148" s="164" t="s">
        <v>141</v>
      </c>
      <c r="I148" s="200">
        <v>743.79</v>
      </c>
      <c r="J148" s="65" t="s">
        <v>277</v>
      </c>
      <c r="K148" s="148"/>
      <c r="L148" s="144">
        <v>0</v>
      </c>
      <c r="M148" s="144">
        <v>0</v>
      </c>
      <c r="N148" s="144">
        <v>0</v>
      </c>
      <c r="O148" s="159">
        <v>0</v>
      </c>
      <c r="P148" s="86">
        <f t="shared" si="466"/>
        <v>0</v>
      </c>
      <c r="Q148" s="159">
        <v>0</v>
      </c>
      <c r="R148" s="159">
        <v>0</v>
      </c>
      <c r="S148" s="159">
        <v>2</v>
      </c>
      <c r="T148" s="159">
        <v>2</v>
      </c>
      <c r="U148" s="86">
        <f t="shared" si="473"/>
        <v>4</v>
      </c>
      <c r="V148" s="159">
        <v>2</v>
      </c>
      <c r="W148" s="159">
        <v>2</v>
      </c>
      <c r="X148" s="159">
        <v>2</v>
      </c>
      <c r="Y148" s="159">
        <v>3</v>
      </c>
      <c r="Z148" s="86">
        <f t="shared" si="474"/>
        <v>9</v>
      </c>
      <c r="AA148" s="159">
        <v>2</v>
      </c>
      <c r="AB148" s="159">
        <v>0</v>
      </c>
      <c r="AC148" s="159">
        <v>0</v>
      </c>
      <c r="AD148" s="159">
        <v>0</v>
      </c>
      <c r="AE148" s="86">
        <f t="shared" si="475"/>
        <v>2</v>
      </c>
      <c r="AF148" s="130"/>
      <c r="AG148" s="159">
        <f t="shared" ca="1" si="412"/>
        <v>0</v>
      </c>
      <c r="AH148" s="159">
        <f t="shared" ca="1" si="413"/>
        <v>0</v>
      </c>
      <c r="AI148" s="159">
        <f t="shared" ca="1" si="414"/>
        <v>0</v>
      </c>
      <c r="AJ148" s="159">
        <f t="shared" ca="1" si="415"/>
        <v>0</v>
      </c>
      <c r="AK148" s="86">
        <f t="shared" ca="1" si="467"/>
        <v>0</v>
      </c>
      <c r="AL148" s="159">
        <f t="shared" ca="1" si="416"/>
        <v>0</v>
      </c>
      <c r="AM148" s="159">
        <f t="shared" ca="1" si="417"/>
        <v>0</v>
      </c>
      <c r="AN148" s="159">
        <f t="shared" ca="1" si="418"/>
        <v>2</v>
      </c>
      <c r="AO148" s="159">
        <f t="shared" ca="1" si="419"/>
        <v>2</v>
      </c>
      <c r="AP148" s="127">
        <f t="shared" ca="1" si="468"/>
        <v>4</v>
      </c>
      <c r="AQ148" s="159">
        <f t="shared" ca="1" si="420"/>
        <v>2</v>
      </c>
      <c r="AR148" s="159">
        <f t="shared" ca="1" si="421"/>
        <v>2</v>
      </c>
      <c r="AS148" s="159">
        <f t="shared" ca="1" si="422"/>
        <v>2</v>
      </c>
      <c r="AT148" s="159">
        <f t="shared" ca="1" si="423"/>
        <v>2</v>
      </c>
      <c r="AU148" s="127">
        <f t="shared" ref="AU148:AU190" ca="1" si="517">SUM(AQ148:AT148)</f>
        <v>8</v>
      </c>
      <c r="AV148" s="159">
        <f t="shared" ca="1" si="424"/>
        <v>2</v>
      </c>
      <c r="AW148" s="159">
        <f t="shared" ca="1" si="425"/>
        <v>2</v>
      </c>
      <c r="AX148" s="159">
        <f t="shared" ca="1" si="426"/>
        <v>0</v>
      </c>
      <c r="AY148" s="159">
        <f t="shared" ca="1" si="427"/>
        <v>0</v>
      </c>
      <c r="AZ148" s="127">
        <f t="shared" ref="AZ148:AZ208" ca="1" si="518">SUM(AV148:AY148)</f>
        <v>4</v>
      </c>
      <c r="BA148" s="73"/>
      <c r="BB148" s="159">
        <f t="shared" ca="1" si="313"/>
        <v>0</v>
      </c>
      <c r="BC148" s="159">
        <f t="shared" ca="1" si="433"/>
        <v>0</v>
      </c>
      <c r="BD148" s="159">
        <f t="shared" ca="1" si="434"/>
        <v>0</v>
      </c>
      <c r="BE148" s="159">
        <f t="shared" ca="1" si="435"/>
        <v>0</v>
      </c>
      <c r="BF148" s="86">
        <f t="shared" ca="1" si="436"/>
        <v>0</v>
      </c>
      <c r="BG148" s="159">
        <f t="shared" ca="1" si="437"/>
        <v>0</v>
      </c>
      <c r="BH148" s="159">
        <f t="shared" ca="1" si="438"/>
        <v>0</v>
      </c>
      <c r="BI148" s="159">
        <f t="shared" ca="1" si="439"/>
        <v>0</v>
      </c>
      <c r="BJ148" s="159">
        <f t="shared" ca="1" si="440"/>
        <v>0</v>
      </c>
      <c r="BK148" s="86">
        <f t="shared" ca="1" si="441"/>
        <v>0</v>
      </c>
      <c r="BL148" s="159">
        <f t="shared" ca="1" si="442"/>
        <v>0</v>
      </c>
      <c r="BM148" s="159">
        <f t="shared" ca="1" si="443"/>
        <v>0</v>
      </c>
      <c r="BN148" s="159">
        <f t="shared" ca="1" si="444"/>
        <v>0</v>
      </c>
      <c r="BO148" s="159">
        <f t="shared" ca="1" si="445"/>
        <v>-1</v>
      </c>
      <c r="BP148" s="86">
        <f t="shared" ca="1" si="446"/>
        <v>-1</v>
      </c>
      <c r="BQ148" s="159">
        <f t="shared" ca="1" si="447"/>
        <v>0</v>
      </c>
      <c r="BR148" s="159">
        <f t="shared" ca="1" si="448"/>
        <v>2</v>
      </c>
      <c r="BS148" s="159">
        <f t="shared" ca="1" si="449"/>
        <v>0</v>
      </c>
      <c r="BT148" s="159">
        <f t="shared" ca="1" si="450"/>
        <v>0</v>
      </c>
      <c r="BU148" s="86">
        <f t="shared" ca="1" si="451"/>
        <v>2</v>
      </c>
      <c r="BV148" s="132"/>
      <c r="BW148" s="144">
        <v>0</v>
      </c>
      <c r="BX148" s="144">
        <v>0</v>
      </c>
      <c r="BY148" s="144">
        <v>0</v>
      </c>
      <c r="BZ148" s="159">
        <v>0</v>
      </c>
      <c r="CA148" s="86">
        <f t="shared" si="512"/>
        <v>0</v>
      </c>
      <c r="CB148" s="159">
        <v>0</v>
      </c>
      <c r="CC148" s="159">
        <v>0</v>
      </c>
      <c r="CD148" s="159">
        <v>2</v>
      </c>
      <c r="CE148" s="159">
        <v>2</v>
      </c>
      <c r="CF148" s="86">
        <f t="shared" si="513"/>
        <v>4</v>
      </c>
      <c r="CG148" s="159"/>
      <c r="CH148" s="159"/>
      <c r="CI148" s="159"/>
      <c r="CJ148" s="159"/>
      <c r="CK148" s="86">
        <f t="shared" si="514"/>
        <v>0</v>
      </c>
      <c r="CL148" s="159"/>
      <c r="CM148" s="159"/>
      <c r="CN148" s="159">
        <v>0</v>
      </c>
      <c r="CO148" s="159">
        <v>0</v>
      </c>
      <c r="CP148" s="86">
        <f t="shared" si="496"/>
        <v>0</v>
      </c>
      <c r="CQ148" s="73"/>
      <c r="CR148" s="144">
        <f t="shared" ca="1" si="469"/>
        <v>0</v>
      </c>
      <c r="CS148" s="144">
        <f t="shared" ca="1" si="452"/>
        <v>0</v>
      </c>
      <c r="CT148" s="144">
        <f t="shared" ca="1" si="453"/>
        <v>0</v>
      </c>
      <c r="CU148" s="144">
        <f t="shared" ca="1" si="454"/>
        <v>0</v>
      </c>
      <c r="CV148" s="86">
        <f t="shared" ca="1" si="455"/>
        <v>0</v>
      </c>
      <c r="CW148" s="144">
        <f t="shared" ca="1" si="456"/>
        <v>0</v>
      </c>
      <c r="CX148" s="144">
        <f t="shared" ca="1" si="457"/>
        <v>0</v>
      </c>
      <c r="CY148" s="144">
        <f t="shared" ca="1" si="458"/>
        <v>0</v>
      </c>
      <c r="CZ148" s="144">
        <f t="shared" ca="1" si="459"/>
        <v>0</v>
      </c>
      <c r="DA148" s="88">
        <f t="shared" ca="1" si="460"/>
        <v>0</v>
      </c>
      <c r="DB148" s="144">
        <f t="shared" ca="1" si="461"/>
        <v>-2</v>
      </c>
      <c r="DC148" s="144">
        <f t="shared" ca="1" si="462"/>
        <v>-2</v>
      </c>
      <c r="DD148" s="144">
        <f t="shared" ca="1" si="463"/>
        <v>-2</v>
      </c>
      <c r="DE148" s="144">
        <f t="shared" ca="1" si="464"/>
        <v>-2</v>
      </c>
      <c r="DF148" s="88">
        <f t="shared" ca="1" si="465"/>
        <v>-8</v>
      </c>
      <c r="DG148" s="159">
        <f t="shared" ca="1" si="428"/>
        <v>-2</v>
      </c>
      <c r="DH148" s="159">
        <f t="shared" ca="1" si="429"/>
        <v>-2</v>
      </c>
      <c r="DI148" s="159">
        <f t="shared" ca="1" si="430"/>
        <v>0</v>
      </c>
      <c r="DJ148" s="159">
        <f t="shared" ca="1" si="431"/>
        <v>0</v>
      </c>
      <c r="DK148" s="88">
        <f t="shared" ca="1" si="432"/>
        <v>-4</v>
      </c>
      <c r="DL148" s="144"/>
    </row>
    <row r="149" spans="1:116" ht="15" customHeight="1" x14ac:dyDescent="0.2">
      <c r="A149" s="22" t="str">
        <f t="shared" si="516"/>
        <v>205015035P</v>
      </c>
      <c r="B149" s="22" t="str">
        <f t="shared" si="515"/>
        <v>205015035C</v>
      </c>
      <c r="C149" s="164">
        <v>205015035</v>
      </c>
      <c r="D149" s="164" t="s">
        <v>232</v>
      </c>
      <c r="E149" s="65" t="s">
        <v>12</v>
      </c>
      <c r="F149" s="159" t="s">
        <v>164</v>
      </c>
      <c r="G149" s="93" t="s">
        <v>204</v>
      </c>
      <c r="H149" s="164" t="s">
        <v>141</v>
      </c>
      <c r="I149" s="200">
        <v>739.06</v>
      </c>
      <c r="J149" s="65" t="s">
        <v>277</v>
      </c>
      <c r="K149" s="148"/>
      <c r="L149" s="144">
        <v>7</v>
      </c>
      <c r="M149" s="144">
        <v>0</v>
      </c>
      <c r="N149" s="144">
        <v>0</v>
      </c>
      <c r="O149" s="159">
        <v>0</v>
      </c>
      <c r="P149" s="86">
        <f t="shared" si="466"/>
        <v>7</v>
      </c>
      <c r="Q149" s="159">
        <v>0</v>
      </c>
      <c r="R149" s="159">
        <v>0</v>
      </c>
      <c r="S149" s="159">
        <v>0</v>
      </c>
      <c r="T149" s="159">
        <v>0</v>
      </c>
      <c r="U149" s="86">
        <f t="shared" si="473"/>
        <v>0</v>
      </c>
      <c r="V149" s="159">
        <v>2</v>
      </c>
      <c r="W149" s="159">
        <v>0</v>
      </c>
      <c r="X149" s="159">
        <v>2</v>
      </c>
      <c r="Y149" s="159">
        <v>0</v>
      </c>
      <c r="Z149" s="86">
        <f t="shared" si="474"/>
        <v>4</v>
      </c>
      <c r="AA149" s="159">
        <v>2</v>
      </c>
      <c r="AB149" s="159">
        <v>0</v>
      </c>
      <c r="AC149" s="159">
        <v>0</v>
      </c>
      <c r="AD149" s="159">
        <v>0</v>
      </c>
      <c r="AE149" s="86">
        <f t="shared" si="475"/>
        <v>2</v>
      </c>
      <c r="AF149" s="130"/>
      <c r="AG149" s="159">
        <f t="shared" ca="1" si="412"/>
        <v>7</v>
      </c>
      <c r="AH149" s="159">
        <f t="shared" ca="1" si="413"/>
        <v>0</v>
      </c>
      <c r="AI149" s="159">
        <f t="shared" ca="1" si="414"/>
        <v>0</v>
      </c>
      <c r="AJ149" s="159">
        <f t="shared" ca="1" si="415"/>
        <v>0</v>
      </c>
      <c r="AK149" s="86">
        <f t="shared" ca="1" si="467"/>
        <v>7</v>
      </c>
      <c r="AL149" s="159">
        <f t="shared" ca="1" si="416"/>
        <v>0</v>
      </c>
      <c r="AM149" s="159">
        <f t="shared" ca="1" si="417"/>
        <v>0</v>
      </c>
      <c r="AN149" s="159">
        <f t="shared" ca="1" si="418"/>
        <v>0</v>
      </c>
      <c r="AO149" s="159">
        <f t="shared" ca="1" si="419"/>
        <v>0</v>
      </c>
      <c r="AP149" s="127">
        <f t="shared" ca="1" si="468"/>
        <v>0</v>
      </c>
      <c r="AQ149" s="159">
        <f t="shared" ca="1" si="420"/>
        <v>2</v>
      </c>
      <c r="AR149" s="159">
        <f t="shared" ca="1" si="421"/>
        <v>0</v>
      </c>
      <c r="AS149" s="159">
        <f t="shared" ca="1" si="422"/>
        <v>2</v>
      </c>
      <c r="AT149" s="159">
        <f t="shared" ca="1" si="423"/>
        <v>2</v>
      </c>
      <c r="AU149" s="127">
        <f t="shared" ca="1" si="517"/>
        <v>6</v>
      </c>
      <c r="AV149" s="159">
        <f t="shared" ca="1" si="424"/>
        <v>2</v>
      </c>
      <c r="AW149" s="159">
        <f t="shared" ca="1" si="425"/>
        <v>2</v>
      </c>
      <c r="AX149" s="159">
        <f t="shared" ca="1" si="426"/>
        <v>0</v>
      </c>
      <c r="AY149" s="159">
        <f t="shared" ca="1" si="427"/>
        <v>0</v>
      </c>
      <c r="AZ149" s="127">
        <f t="shared" ca="1" si="518"/>
        <v>4</v>
      </c>
      <c r="BA149" s="73"/>
      <c r="BB149" s="159">
        <f t="shared" ca="1" si="313"/>
        <v>0</v>
      </c>
      <c r="BC149" s="159">
        <f t="shared" ca="1" si="433"/>
        <v>0</v>
      </c>
      <c r="BD149" s="159">
        <f t="shared" ca="1" si="434"/>
        <v>0</v>
      </c>
      <c r="BE149" s="159">
        <f t="shared" ca="1" si="435"/>
        <v>0</v>
      </c>
      <c r="BF149" s="86">
        <f t="shared" ca="1" si="436"/>
        <v>0</v>
      </c>
      <c r="BG149" s="159">
        <f t="shared" ca="1" si="437"/>
        <v>0</v>
      </c>
      <c r="BH149" s="159">
        <f t="shared" ca="1" si="438"/>
        <v>0</v>
      </c>
      <c r="BI149" s="159">
        <f t="shared" ca="1" si="439"/>
        <v>0</v>
      </c>
      <c r="BJ149" s="159">
        <f t="shared" ca="1" si="440"/>
        <v>0</v>
      </c>
      <c r="BK149" s="86">
        <f t="shared" ca="1" si="441"/>
        <v>0</v>
      </c>
      <c r="BL149" s="159">
        <f t="shared" ca="1" si="442"/>
        <v>0</v>
      </c>
      <c r="BM149" s="159">
        <f t="shared" ca="1" si="443"/>
        <v>0</v>
      </c>
      <c r="BN149" s="159">
        <f t="shared" ca="1" si="444"/>
        <v>0</v>
      </c>
      <c r="BO149" s="159">
        <f t="shared" ca="1" si="445"/>
        <v>2</v>
      </c>
      <c r="BP149" s="86">
        <f t="shared" ca="1" si="446"/>
        <v>2</v>
      </c>
      <c r="BQ149" s="159">
        <f t="shared" ca="1" si="447"/>
        <v>0</v>
      </c>
      <c r="BR149" s="159">
        <f t="shared" ca="1" si="448"/>
        <v>2</v>
      </c>
      <c r="BS149" s="159">
        <f t="shared" ca="1" si="449"/>
        <v>0</v>
      </c>
      <c r="BT149" s="159">
        <f t="shared" ca="1" si="450"/>
        <v>0</v>
      </c>
      <c r="BU149" s="86">
        <f t="shared" ca="1" si="451"/>
        <v>2</v>
      </c>
      <c r="BV149" s="132"/>
      <c r="BW149" s="144">
        <v>7</v>
      </c>
      <c r="BX149" s="144">
        <v>0</v>
      </c>
      <c r="BY149" s="144">
        <v>0</v>
      </c>
      <c r="BZ149" s="159">
        <v>0</v>
      </c>
      <c r="CA149" s="86">
        <f t="shared" si="512"/>
        <v>7</v>
      </c>
      <c r="CB149" s="159">
        <v>0</v>
      </c>
      <c r="CC149" s="159">
        <v>0</v>
      </c>
      <c r="CD149" s="159">
        <v>0</v>
      </c>
      <c r="CE149" s="159">
        <v>0</v>
      </c>
      <c r="CF149" s="86">
        <f t="shared" si="513"/>
        <v>0</v>
      </c>
      <c r="CG149" s="159"/>
      <c r="CH149" s="159"/>
      <c r="CI149" s="159"/>
      <c r="CJ149" s="159"/>
      <c r="CK149" s="86">
        <f t="shared" si="514"/>
        <v>0</v>
      </c>
      <c r="CL149" s="159"/>
      <c r="CM149" s="159"/>
      <c r="CN149" s="159">
        <v>0</v>
      </c>
      <c r="CO149" s="159">
        <v>0</v>
      </c>
      <c r="CP149" s="86">
        <f t="shared" si="496"/>
        <v>0</v>
      </c>
      <c r="CQ149" s="73"/>
      <c r="CR149" s="144">
        <f t="shared" ca="1" si="469"/>
        <v>0</v>
      </c>
      <c r="CS149" s="144">
        <f t="shared" ca="1" si="452"/>
        <v>0</v>
      </c>
      <c r="CT149" s="144">
        <f t="shared" ca="1" si="453"/>
        <v>0</v>
      </c>
      <c r="CU149" s="144">
        <f t="shared" ca="1" si="454"/>
        <v>0</v>
      </c>
      <c r="CV149" s="86">
        <f t="shared" ca="1" si="455"/>
        <v>0</v>
      </c>
      <c r="CW149" s="144">
        <f t="shared" ca="1" si="456"/>
        <v>0</v>
      </c>
      <c r="CX149" s="144">
        <f t="shared" ca="1" si="457"/>
        <v>0</v>
      </c>
      <c r="CY149" s="144">
        <f t="shared" ca="1" si="458"/>
        <v>0</v>
      </c>
      <c r="CZ149" s="144">
        <f t="shared" ca="1" si="459"/>
        <v>0</v>
      </c>
      <c r="DA149" s="88">
        <f t="shared" ca="1" si="460"/>
        <v>0</v>
      </c>
      <c r="DB149" s="144">
        <f t="shared" ca="1" si="461"/>
        <v>-2</v>
      </c>
      <c r="DC149" s="144">
        <f t="shared" ca="1" si="462"/>
        <v>0</v>
      </c>
      <c r="DD149" s="144">
        <f t="shared" ca="1" si="463"/>
        <v>-2</v>
      </c>
      <c r="DE149" s="144">
        <f t="shared" ca="1" si="464"/>
        <v>-2</v>
      </c>
      <c r="DF149" s="88">
        <f t="shared" ca="1" si="465"/>
        <v>-6</v>
      </c>
      <c r="DG149" s="159">
        <f t="shared" ca="1" si="428"/>
        <v>-2</v>
      </c>
      <c r="DH149" s="159">
        <f t="shared" ca="1" si="429"/>
        <v>-2</v>
      </c>
      <c r="DI149" s="159">
        <f t="shared" ca="1" si="430"/>
        <v>0</v>
      </c>
      <c r="DJ149" s="159">
        <f t="shared" ca="1" si="431"/>
        <v>0</v>
      </c>
      <c r="DK149" s="88">
        <f t="shared" ca="1" si="432"/>
        <v>-4</v>
      </c>
      <c r="DL149" s="144"/>
    </row>
    <row r="150" spans="1:116" ht="15" customHeight="1" x14ac:dyDescent="0.2">
      <c r="A150" s="22" t="str">
        <f t="shared" si="516"/>
        <v>205000877P</v>
      </c>
      <c r="B150" s="22" t="str">
        <f t="shared" si="515"/>
        <v>205000877C</v>
      </c>
      <c r="C150" s="164">
        <v>205000877</v>
      </c>
      <c r="D150" s="217" t="s">
        <v>287</v>
      </c>
      <c r="E150" s="65" t="s">
        <v>12</v>
      </c>
      <c r="F150" s="159" t="s">
        <v>164</v>
      </c>
      <c r="G150" s="93" t="s">
        <v>204</v>
      </c>
      <c r="H150" s="164" t="s">
        <v>140</v>
      </c>
      <c r="I150" s="200">
        <v>713.44</v>
      </c>
      <c r="J150" s="65" t="s">
        <v>221</v>
      </c>
      <c r="K150" s="148"/>
      <c r="L150" s="144">
        <v>83</v>
      </c>
      <c r="M150" s="144">
        <v>0</v>
      </c>
      <c r="N150" s="144">
        <v>55</v>
      </c>
      <c r="O150" s="144">
        <v>75</v>
      </c>
      <c r="P150" s="86">
        <f t="shared" si="466"/>
        <v>213</v>
      </c>
      <c r="Q150" s="159">
        <v>73</v>
      </c>
      <c r="R150" s="159">
        <v>90</v>
      </c>
      <c r="S150" s="159">
        <v>107</v>
      </c>
      <c r="T150" s="159">
        <v>50</v>
      </c>
      <c r="U150" s="86">
        <f t="shared" si="473"/>
        <v>320</v>
      </c>
      <c r="V150" s="159">
        <v>70</v>
      </c>
      <c r="W150" s="159">
        <v>80</v>
      </c>
      <c r="X150" s="159">
        <v>80</v>
      </c>
      <c r="Y150" s="159">
        <v>110</v>
      </c>
      <c r="Z150" s="86">
        <f t="shared" si="474"/>
        <v>340</v>
      </c>
      <c r="AA150" s="159">
        <v>70</v>
      </c>
      <c r="AB150" s="159">
        <v>0</v>
      </c>
      <c r="AC150" s="159">
        <v>0</v>
      </c>
      <c r="AD150" s="159">
        <v>0</v>
      </c>
      <c r="AE150" s="86">
        <f t="shared" si="475"/>
        <v>70</v>
      </c>
      <c r="AF150" s="130"/>
      <c r="AG150" s="159">
        <f t="shared" ca="1" si="412"/>
        <v>83</v>
      </c>
      <c r="AH150" s="159">
        <f t="shared" ca="1" si="413"/>
        <v>0</v>
      </c>
      <c r="AI150" s="159">
        <f t="shared" ca="1" si="414"/>
        <v>55</v>
      </c>
      <c r="AJ150" s="159">
        <f t="shared" ca="1" si="415"/>
        <v>75</v>
      </c>
      <c r="AK150" s="86">
        <f t="shared" ca="1" si="467"/>
        <v>213</v>
      </c>
      <c r="AL150" s="159">
        <f t="shared" ca="1" si="416"/>
        <v>73</v>
      </c>
      <c r="AM150" s="159">
        <f t="shared" ca="1" si="417"/>
        <v>90</v>
      </c>
      <c r="AN150" s="159">
        <f t="shared" ca="1" si="418"/>
        <v>107</v>
      </c>
      <c r="AO150" s="159">
        <f t="shared" ca="1" si="419"/>
        <v>50</v>
      </c>
      <c r="AP150" s="127">
        <f t="shared" ca="1" si="468"/>
        <v>320</v>
      </c>
      <c r="AQ150" s="159">
        <f t="shared" ca="1" si="420"/>
        <v>70</v>
      </c>
      <c r="AR150" s="159">
        <f t="shared" ca="1" si="421"/>
        <v>70</v>
      </c>
      <c r="AS150" s="159">
        <f t="shared" ca="1" si="422"/>
        <v>70</v>
      </c>
      <c r="AT150" s="159">
        <f t="shared" ca="1" si="423"/>
        <v>85</v>
      </c>
      <c r="AU150" s="127">
        <f t="shared" ca="1" si="517"/>
        <v>295</v>
      </c>
      <c r="AV150" s="159">
        <f t="shared" ca="1" si="424"/>
        <v>66</v>
      </c>
      <c r="AW150" s="159">
        <f t="shared" ca="1" si="425"/>
        <v>72</v>
      </c>
      <c r="AX150" s="159">
        <f t="shared" ca="1" si="426"/>
        <v>0</v>
      </c>
      <c r="AY150" s="159">
        <f t="shared" ca="1" si="427"/>
        <v>0</v>
      </c>
      <c r="AZ150" s="127">
        <f t="shared" ca="1" si="518"/>
        <v>138</v>
      </c>
      <c r="BA150" s="73"/>
      <c r="BB150" s="159">
        <f t="shared" ref="BB150:BB204" ca="1" si="519">AG150-L150</f>
        <v>0</v>
      </c>
      <c r="BC150" s="159">
        <f t="shared" ca="1" si="433"/>
        <v>0</v>
      </c>
      <c r="BD150" s="159">
        <f t="shared" ca="1" si="434"/>
        <v>0</v>
      </c>
      <c r="BE150" s="159">
        <f t="shared" ca="1" si="435"/>
        <v>0</v>
      </c>
      <c r="BF150" s="86">
        <f t="shared" ca="1" si="436"/>
        <v>0</v>
      </c>
      <c r="BG150" s="159">
        <f t="shared" ca="1" si="437"/>
        <v>0</v>
      </c>
      <c r="BH150" s="159">
        <f t="shared" ca="1" si="438"/>
        <v>0</v>
      </c>
      <c r="BI150" s="159">
        <f t="shared" ca="1" si="439"/>
        <v>0</v>
      </c>
      <c r="BJ150" s="159">
        <f t="shared" ca="1" si="440"/>
        <v>0</v>
      </c>
      <c r="BK150" s="86">
        <f t="shared" ca="1" si="441"/>
        <v>0</v>
      </c>
      <c r="BL150" s="159">
        <f t="shared" ca="1" si="442"/>
        <v>0</v>
      </c>
      <c r="BM150" s="159">
        <f t="shared" ca="1" si="443"/>
        <v>-10</v>
      </c>
      <c r="BN150" s="159">
        <f t="shared" ca="1" si="444"/>
        <v>-10</v>
      </c>
      <c r="BO150" s="159">
        <f t="shared" ca="1" si="445"/>
        <v>-25</v>
      </c>
      <c r="BP150" s="86">
        <f t="shared" ca="1" si="446"/>
        <v>-45</v>
      </c>
      <c r="BQ150" s="159">
        <f t="shared" ca="1" si="447"/>
        <v>-4</v>
      </c>
      <c r="BR150" s="159">
        <f t="shared" ca="1" si="448"/>
        <v>72</v>
      </c>
      <c r="BS150" s="159">
        <f t="shared" ca="1" si="449"/>
        <v>0</v>
      </c>
      <c r="BT150" s="159">
        <f t="shared" ca="1" si="450"/>
        <v>0</v>
      </c>
      <c r="BU150" s="86">
        <f t="shared" ca="1" si="451"/>
        <v>68</v>
      </c>
      <c r="BV150" s="132"/>
      <c r="BW150" s="144">
        <v>83</v>
      </c>
      <c r="BX150" s="144">
        <v>0</v>
      </c>
      <c r="BY150" s="144">
        <v>55</v>
      </c>
      <c r="BZ150" s="144">
        <v>75</v>
      </c>
      <c r="CA150" s="86">
        <f t="shared" si="512"/>
        <v>213</v>
      </c>
      <c r="CB150" s="159">
        <v>73</v>
      </c>
      <c r="CC150" s="159">
        <v>90</v>
      </c>
      <c r="CD150" s="159">
        <v>107</v>
      </c>
      <c r="CE150" s="159">
        <v>50</v>
      </c>
      <c r="CF150" s="86">
        <f t="shared" si="513"/>
        <v>320</v>
      </c>
      <c r="CG150" s="159"/>
      <c r="CH150" s="159"/>
      <c r="CI150" s="159"/>
      <c r="CJ150" s="159"/>
      <c r="CK150" s="86">
        <f t="shared" si="514"/>
        <v>0</v>
      </c>
      <c r="CL150" s="159"/>
      <c r="CM150" s="159"/>
      <c r="CN150" s="159">
        <v>0</v>
      </c>
      <c r="CO150" s="159">
        <v>0</v>
      </c>
      <c r="CP150" s="86">
        <f t="shared" si="496"/>
        <v>0</v>
      </c>
      <c r="CQ150" s="73"/>
      <c r="CR150" s="144">
        <f t="shared" ca="1" si="469"/>
        <v>0</v>
      </c>
      <c r="CS150" s="144">
        <f t="shared" ca="1" si="452"/>
        <v>0</v>
      </c>
      <c r="CT150" s="144">
        <f t="shared" ca="1" si="453"/>
        <v>0</v>
      </c>
      <c r="CU150" s="144">
        <f t="shared" ca="1" si="454"/>
        <v>0</v>
      </c>
      <c r="CV150" s="86">
        <f t="shared" ca="1" si="455"/>
        <v>0</v>
      </c>
      <c r="CW150" s="144">
        <f t="shared" ca="1" si="456"/>
        <v>0</v>
      </c>
      <c r="CX150" s="144">
        <f t="shared" ca="1" si="457"/>
        <v>0</v>
      </c>
      <c r="CY150" s="144">
        <f t="shared" ca="1" si="458"/>
        <v>0</v>
      </c>
      <c r="CZ150" s="144">
        <f t="shared" ca="1" si="459"/>
        <v>0</v>
      </c>
      <c r="DA150" s="88">
        <f t="shared" ca="1" si="460"/>
        <v>0</v>
      </c>
      <c r="DB150" s="144">
        <f t="shared" ca="1" si="461"/>
        <v>-70</v>
      </c>
      <c r="DC150" s="144">
        <f t="shared" ca="1" si="462"/>
        <v>-70</v>
      </c>
      <c r="DD150" s="144">
        <f t="shared" ca="1" si="463"/>
        <v>-70</v>
      </c>
      <c r="DE150" s="144">
        <f t="shared" ca="1" si="464"/>
        <v>-85</v>
      </c>
      <c r="DF150" s="88">
        <f t="shared" ca="1" si="465"/>
        <v>-295</v>
      </c>
      <c r="DG150" s="159">
        <f t="shared" ca="1" si="428"/>
        <v>-66</v>
      </c>
      <c r="DH150" s="159">
        <f t="shared" ca="1" si="429"/>
        <v>-72</v>
      </c>
      <c r="DI150" s="159">
        <f t="shared" ca="1" si="430"/>
        <v>0</v>
      </c>
      <c r="DJ150" s="159">
        <f t="shared" ca="1" si="431"/>
        <v>0</v>
      </c>
      <c r="DK150" s="88">
        <f t="shared" ca="1" si="432"/>
        <v>-138</v>
      </c>
      <c r="DL150" s="144"/>
    </row>
    <row r="151" spans="1:116" ht="15" customHeight="1" x14ac:dyDescent="0.2">
      <c r="A151" s="22" t="str">
        <f t="shared" si="516"/>
        <v>186015070P</v>
      </c>
      <c r="B151" s="22" t="str">
        <f t="shared" si="515"/>
        <v>186015070C</v>
      </c>
      <c r="C151" s="164">
        <v>186015070</v>
      </c>
      <c r="D151" s="164" t="s">
        <v>418</v>
      </c>
      <c r="E151" s="65" t="s">
        <v>12</v>
      </c>
      <c r="F151" s="159" t="s">
        <v>164</v>
      </c>
      <c r="G151" s="93" t="s">
        <v>148</v>
      </c>
      <c r="H151" s="164" t="s">
        <v>10</v>
      </c>
      <c r="I151" s="200">
        <v>5012.5</v>
      </c>
      <c r="J151" s="65" t="s">
        <v>277</v>
      </c>
      <c r="K151" s="148"/>
      <c r="L151" s="144">
        <v>0</v>
      </c>
      <c r="M151" s="144">
        <v>0</v>
      </c>
      <c r="N151" s="144">
        <v>0</v>
      </c>
      <c r="O151" s="159"/>
      <c r="P151" s="86">
        <f t="shared" si="466"/>
        <v>0</v>
      </c>
      <c r="Q151" s="159">
        <v>35</v>
      </c>
      <c r="R151" s="159">
        <v>0</v>
      </c>
      <c r="S151" s="159">
        <v>82</v>
      </c>
      <c r="T151" s="159">
        <v>90</v>
      </c>
      <c r="U151" s="86">
        <f t="shared" si="473"/>
        <v>207</v>
      </c>
      <c r="V151" s="159">
        <v>80</v>
      </c>
      <c r="W151" s="159">
        <v>100</v>
      </c>
      <c r="X151" s="159">
        <v>100</v>
      </c>
      <c r="Y151" s="159">
        <v>90</v>
      </c>
      <c r="Z151" s="86">
        <f t="shared" si="474"/>
        <v>370</v>
      </c>
      <c r="AA151" s="159">
        <v>0</v>
      </c>
      <c r="AB151" s="159">
        <v>0</v>
      </c>
      <c r="AC151" s="159">
        <v>0</v>
      </c>
      <c r="AD151" s="159">
        <v>0</v>
      </c>
      <c r="AE151" s="86">
        <f t="shared" si="475"/>
        <v>0</v>
      </c>
      <c r="AF151" s="130"/>
      <c r="AG151" s="159">
        <f t="shared" ca="1" si="412"/>
        <v>0</v>
      </c>
      <c r="AH151" s="159">
        <f t="shared" ca="1" si="413"/>
        <v>0</v>
      </c>
      <c r="AI151" s="159">
        <f t="shared" ca="1" si="414"/>
        <v>0</v>
      </c>
      <c r="AJ151" s="159">
        <f t="shared" ca="1" si="415"/>
        <v>0</v>
      </c>
      <c r="AK151" s="86">
        <f t="shared" ca="1" si="467"/>
        <v>0</v>
      </c>
      <c r="AL151" s="159">
        <f t="shared" ca="1" si="416"/>
        <v>35</v>
      </c>
      <c r="AM151" s="159">
        <f t="shared" ca="1" si="417"/>
        <v>0</v>
      </c>
      <c r="AN151" s="159">
        <f t="shared" ca="1" si="418"/>
        <v>82</v>
      </c>
      <c r="AO151" s="159">
        <f t="shared" ca="1" si="419"/>
        <v>90</v>
      </c>
      <c r="AP151" s="127">
        <f t="shared" ca="1" si="468"/>
        <v>207</v>
      </c>
      <c r="AQ151" s="159">
        <f t="shared" ca="1" si="420"/>
        <v>80</v>
      </c>
      <c r="AR151" s="159">
        <f t="shared" ca="1" si="421"/>
        <v>70</v>
      </c>
      <c r="AS151" s="159">
        <f t="shared" ca="1" si="422"/>
        <v>50</v>
      </c>
      <c r="AT151" s="159">
        <f t="shared" ca="1" si="423"/>
        <v>80</v>
      </c>
      <c r="AU151" s="127">
        <f t="shared" ca="1" si="517"/>
        <v>280</v>
      </c>
      <c r="AV151" s="159">
        <f t="shared" ca="1" si="424"/>
        <v>51</v>
      </c>
      <c r="AW151" s="159">
        <f t="shared" ca="1" si="425"/>
        <v>55</v>
      </c>
      <c r="AX151" s="159">
        <f t="shared" ca="1" si="426"/>
        <v>0</v>
      </c>
      <c r="AY151" s="159">
        <f t="shared" ca="1" si="427"/>
        <v>0</v>
      </c>
      <c r="AZ151" s="127">
        <f t="shared" ca="1" si="518"/>
        <v>106</v>
      </c>
      <c r="BA151" s="73"/>
      <c r="BB151" s="159">
        <f t="shared" ca="1" si="519"/>
        <v>0</v>
      </c>
      <c r="BC151" s="159">
        <f t="shared" ca="1" si="433"/>
        <v>0</v>
      </c>
      <c r="BD151" s="159">
        <f t="shared" ca="1" si="434"/>
        <v>0</v>
      </c>
      <c r="BE151" s="159">
        <f t="shared" ca="1" si="435"/>
        <v>0</v>
      </c>
      <c r="BF151" s="86">
        <f t="shared" ca="1" si="436"/>
        <v>0</v>
      </c>
      <c r="BG151" s="159">
        <f t="shared" ca="1" si="437"/>
        <v>0</v>
      </c>
      <c r="BH151" s="159">
        <f t="shared" ca="1" si="438"/>
        <v>0</v>
      </c>
      <c r="BI151" s="159">
        <f t="shared" ca="1" si="439"/>
        <v>0</v>
      </c>
      <c r="BJ151" s="159">
        <f t="shared" ca="1" si="440"/>
        <v>0</v>
      </c>
      <c r="BK151" s="86">
        <f t="shared" ca="1" si="441"/>
        <v>0</v>
      </c>
      <c r="BL151" s="159">
        <f t="shared" ca="1" si="442"/>
        <v>0</v>
      </c>
      <c r="BM151" s="159">
        <f t="shared" ca="1" si="443"/>
        <v>-30</v>
      </c>
      <c r="BN151" s="159">
        <f t="shared" ca="1" si="444"/>
        <v>-50</v>
      </c>
      <c r="BO151" s="159">
        <f t="shared" ca="1" si="445"/>
        <v>-10</v>
      </c>
      <c r="BP151" s="86">
        <f t="shared" ca="1" si="446"/>
        <v>-90</v>
      </c>
      <c r="BQ151" s="159">
        <f t="shared" ca="1" si="447"/>
        <v>51</v>
      </c>
      <c r="BR151" s="159">
        <f t="shared" ca="1" si="448"/>
        <v>55</v>
      </c>
      <c r="BS151" s="159">
        <f t="shared" ca="1" si="449"/>
        <v>0</v>
      </c>
      <c r="BT151" s="159">
        <f t="shared" ca="1" si="450"/>
        <v>0</v>
      </c>
      <c r="BU151" s="86">
        <f t="shared" ca="1" si="451"/>
        <v>106</v>
      </c>
      <c r="BV151" s="132"/>
      <c r="BW151" s="144">
        <v>0</v>
      </c>
      <c r="BX151" s="144">
        <v>0</v>
      </c>
      <c r="BY151" s="144">
        <v>0</v>
      </c>
      <c r="BZ151" s="159"/>
      <c r="CA151" s="86">
        <f t="shared" si="512"/>
        <v>0</v>
      </c>
      <c r="CB151" s="159">
        <v>35</v>
      </c>
      <c r="CC151" s="159">
        <v>0</v>
      </c>
      <c r="CD151" s="159">
        <v>82</v>
      </c>
      <c r="CE151" s="159">
        <v>90</v>
      </c>
      <c r="CF151" s="86">
        <f t="shared" si="513"/>
        <v>207</v>
      </c>
      <c r="CG151" s="159"/>
      <c r="CH151" s="159"/>
      <c r="CI151" s="159"/>
      <c r="CJ151" s="159"/>
      <c r="CK151" s="86">
        <f t="shared" si="514"/>
        <v>0</v>
      </c>
      <c r="CL151" s="159"/>
      <c r="CM151" s="159"/>
      <c r="CN151" s="159">
        <v>0</v>
      </c>
      <c r="CO151" s="159">
        <v>0</v>
      </c>
      <c r="CP151" s="86">
        <f t="shared" si="496"/>
        <v>0</v>
      </c>
      <c r="CQ151" s="73"/>
      <c r="CR151" s="144">
        <f t="shared" ca="1" si="469"/>
        <v>0</v>
      </c>
      <c r="CS151" s="144">
        <f t="shared" ca="1" si="452"/>
        <v>0</v>
      </c>
      <c r="CT151" s="144">
        <f t="shared" ca="1" si="453"/>
        <v>0</v>
      </c>
      <c r="CU151" s="144">
        <f t="shared" ca="1" si="454"/>
        <v>0</v>
      </c>
      <c r="CV151" s="86">
        <f t="shared" ca="1" si="455"/>
        <v>0</v>
      </c>
      <c r="CW151" s="144">
        <f t="shared" ca="1" si="456"/>
        <v>0</v>
      </c>
      <c r="CX151" s="144">
        <f t="shared" ca="1" si="457"/>
        <v>0</v>
      </c>
      <c r="CY151" s="144">
        <f t="shared" ca="1" si="458"/>
        <v>0</v>
      </c>
      <c r="CZ151" s="144">
        <f t="shared" ca="1" si="459"/>
        <v>0</v>
      </c>
      <c r="DA151" s="88">
        <f t="shared" ca="1" si="460"/>
        <v>0</v>
      </c>
      <c r="DB151" s="144">
        <f t="shared" ca="1" si="461"/>
        <v>-80</v>
      </c>
      <c r="DC151" s="144">
        <f t="shared" ca="1" si="462"/>
        <v>-70</v>
      </c>
      <c r="DD151" s="144">
        <f t="shared" ca="1" si="463"/>
        <v>-50</v>
      </c>
      <c r="DE151" s="144">
        <f t="shared" ca="1" si="464"/>
        <v>-80</v>
      </c>
      <c r="DF151" s="88">
        <f t="shared" ca="1" si="465"/>
        <v>-280</v>
      </c>
      <c r="DG151" s="159">
        <f t="shared" ca="1" si="428"/>
        <v>-51</v>
      </c>
      <c r="DH151" s="159">
        <f t="shared" ca="1" si="429"/>
        <v>-55</v>
      </c>
      <c r="DI151" s="159">
        <f t="shared" ca="1" si="430"/>
        <v>0</v>
      </c>
      <c r="DJ151" s="159">
        <f t="shared" ca="1" si="431"/>
        <v>0</v>
      </c>
      <c r="DK151" s="88">
        <f t="shared" ca="1" si="432"/>
        <v>-106</v>
      </c>
      <c r="DL151" s="144"/>
    </row>
    <row r="152" spans="1:116" ht="15" customHeight="1" x14ac:dyDescent="0.2">
      <c r="A152" s="22" t="str">
        <f t="shared" si="516"/>
        <v>186015034P</v>
      </c>
      <c r="B152" s="22" t="str">
        <f t="shared" si="515"/>
        <v>186015034C</v>
      </c>
      <c r="C152" s="93">
        <v>186015034</v>
      </c>
      <c r="D152" s="136" t="s">
        <v>294</v>
      </c>
      <c r="E152" s="65" t="s">
        <v>145</v>
      </c>
      <c r="F152" s="159" t="s">
        <v>143</v>
      </c>
      <c r="G152" s="93" t="s">
        <v>361</v>
      </c>
      <c r="H152" s="164" t="s">
        <v>10</v>
      </c>
      <c r="I152" s="200">
        <v>3924.65</v>
      </c>
      <c r="J152" s="65" t="s">
        <v>277</v>
      </c>
      <c r="K152" s="148"/>
      <c r="L152" s="144">
        <v>28</v>
      </c>
      <c r="M152" s="137">
        <v>67</v>
      </c>
      <c r="N152" s="140">
        <v>93</v>
      </c>
      <c r="O152" s="159">
        <v>50</v>
      </c>
      <c r="P152" s="86">
        <f t="shared" si="466"/>
        <v>238</v>
      </c>
      <c r="Q152" s="159">
        <v>20</v>
      </c>
      <c r="R152" s="159">
        <v>50</v>
      </c>
      <c r="S152" s="159">
        <v>79</v>
      </c>
      <c r="T152" s="159">
        <v>30</v>
      </c>
      <c r="U152" s="86">
        <f t="shared" si="473"/>
        <v>179</v>
      </c>
      <c r="V152" s="159">
        <v>15</v>
      </c>
      <c r="W152" s="159">
        <v>35</v>
      </c>
      <c r="X152" s="159">
        <v>40</v>
      </c>
      <c r="Y152" s="159">
        <v>45</v>
      </c>
      <c r="Z152" s="86">
        <f t="shared" si="474"/>
        <v>135</v>
      </c>
      <c r="AA152" s="159">
        <v>0</v>
      </c>
      <c r="AB152" s="159">
        <v>0</v>
      </c>
      <c r="AC152" s="159">
        <v>0</v>
      </c>
      <c r="AD152" s="159">
        <v>0</v>
      </c>
      <c r="AE152" s="86">
        <f t="shared" si="475"/>
        <v>0</v>
      </c>
      <c r="AF152" s="130"/>
      <c r="AG152" s="159">
        <f t="shared" ca="1" si="412"/>
        <v>28</v>
      </c>
      <c r="AH152" s="159">
        <f t="shared" ca="1" si="413"/>
        <v>67</v>
      </c>
      <c r="AI152" s="159">
        <f t="shared" ca="1" si="414"/>
        <v>93</v>
      </c>
      <c r="AJ152" s="159">
        <f t="shared" ca="1" si="415"/>
        <v>50</v>
      </c>
      <c r="AK152" s="86">
        <f t="shared" ca="1" si="467"/>
        <v>238</v>
      </c>
      <c r="AL152" s="159">
        <f t="shared" ca="1" si="416"/>
        <v>20</v>
      </c>
      <c r="AM152" s="159">
        <f t="shared" ca="1" si="417"/>
        <v>50</v>
      </c>
      <c r="AN152" s="159">
        <f t="shared" ca="1" si="418"/>
        <v>79</v>
      </c>
      <c r="AO152" s="159">
        <f t="shared" ca="1" si="419"/>
        <v>30</v>
      </c>
      <c r="AP152" s="127">
        <f t="shared" ca="1" si="468"/>
        <v>179</v>
      </c>
      <c r="AQ152" s="159">
        <f t="shared" ca="1" si="420"/>
        <v>15</v>
      </c>
      <c r="AR152" s="159">
        <f t="shared" ca="1" si="421"/>
        <v>35</v>
      </c>
      <c r="AS152" s="159">
        <f t="shared" ca="1" si="422"/>
        <v>40</v>
      </c>
      <c r="AT152" s="159">
        <f t="shared" ca="1" si="423"/>
        <v>45</v>
      </c>
      <c r="AU152" s="127">
        <f t="shared" ca="1" si="517"/>
        <v>135</v>
      </c>
      <c r="AV152" s="159">
        <f t="shared" ca="1" si="424"/>
        <v>0</v>
      </c>
      <c r="AW152" s="159">
        <f t="shared" ca="1" si="425"/>
        <v>0</v>
      </c>
      <c r="AX152" s="159">
        <f t="shared" ca="1" si="426"/>
        <v>0</v>
      </c>
      <c r="AY152" s="159">
        <f t="shared" ca="1" si="427"/>
        <v>0</v>
      </c>
      <c r="AZ152" s="127">
        <f t="shared" ca="1" si="518"/>
        <v>0</v>
      </c>
      <c r="BA152" s="73"/>
      <c r="BB152" s="159">
        <f t="shared" ca="1" si="519"/>
        <v>0</v>
      </c>
      <c r="BC152" s="159">
        <f t="shared" ca="1" si="433"/>
        <v>0</v>
      </c>
      <c r="BD152" s="159">
        <f t="shared" ca="1" si="434"/>
        <v>0</v>
      </c>
      <c r="BE152" s="159">
        <f t="shared" ca="1" si="435"/>
        <v>0</v>
      </c>
      <c r="BF152" s="86">
        <f t="shared" ca="1" si="436"/>
        <v>0</v>
      </c>
      <c r="BG152" s="159">
        <f t="shared" ca="1" si="437"/>
        <v>0</v>
      </c>
      <c r="BH152" s="159">
        <f t="shared" ca="1" si="438"/>
        <v>0</v>
      </c>
      <c r="BI152" s="159">
        <f t="shared" ca="1" si="439"/>
        <v>0</v>
      </c>
      <c r="BJ152" s="159">
        <f t="shared" ca="1" si="440"/>
        <v>0</v>
      </c>
      <c r="BK152" s="86">
        <f t="shared" ca="1" si="441"/>
        <v>0</v>
      </c>
      <c r="BL152" s="159">
        <f t="shared" ca="1" si="442"/>
        <v>0</v>
      </c>
      <c r="BM152" s="159">
        <f t="shared" ca="1" si="443"/>
        <v>0</v>
      </c>
      <c r="BN152" s="159">
        <f t="shared" ca="1" si="444"/>
        <v>0</v>
      </c>
      <c r="BO152" s="159">
        <f t="shared" ca="1" si="445"/>
        <v>0</v>
      </c>
      <c r="BP152" s="86">
        <f t="shared" ca="1" si="446"/>
        <v>0</v>
      </c>
      <c r="BQ152" s="159">
        <f t="shared" ca="1" si="447"/>
        <v>0</v>
      </c>
      <c r="BR152" s="159">
        <f t="shared" ca="1" si="448"/>
        <v>0</v>
      </c>
      <c r="BS152" s="159">
        <f t="shared" ca="1" si="449"/>
        <v>0</v>
      </c>
      <c r="BT152" s="159">
        <f t="shared" ca="1" si="450"/>
        <v>0</v>
      </c>
      <c r="BU152" s="86">
        <f t="shared" ca="1" si="451"/>
        <v>0</v>
      </c>
      <c r="BV152" s="132"/>
      <c r="BW152" s="144">
        <v>28</v>
      </c>
      <c r="BX152" s="137">
        <v>67</v>
      </c>
      <c r="BY152" s="140">
        <v>93</v>
      </c>
      <c r="BZ152" s="159">
        <v>50</v>
      </c>
      <c r="CA152" s="86">
        <f t="shared" si="512"/>
        <v>238</v>
      </c>
      <c r="CB152" s="159">
        <v>20</v>
      </c>
      <c r="CC152" s="159">
        <v>50</v>
      </c>
      <c r="CD152" s="159">
        <v>79</v>
      </c>
      <c r="CE152" s="159">
        <v>30</v>
      </c>
      <c r="CF152" s="86">
        <f t="shared" si="513"/>
        <v>179</v>
      </c>
      <c r="CG152" s="159"/>
      <c r="CH152" s="159"/>
      <c r="CI152" s="159"/>
      <c r="CJ152" s="159"/>
      <c r="CK152" s="86">
        <f t="shared" si="514"/>
        <v>0</v>
      </c>
      <c r="CL152" s="159"/>
      <c r="CM152" s="159"/>
      <c r="CN152" s="159">
        <v>0</v>
      </c>
      <c r="CO152" s="159">
        <v>0</v>
      </c>
      <c r="CP152" s="86">
        <f t="shared" si="496"/>
        <v>0</v>
      </c>
      <c r="CQ152" s="73"/>
      <c r="CR152" s="144">
        <f t="shared" ca="1" si="469"/>
        <v>0</v>
      </c>
      <c r="CS152" s="144">
        <f t="shared" ca="1" si="452"/>
        <v>0</v>
      </c>
      <c r="CT152" s="144">
        <f t="shared" ca="1" si="453"/>
        <v>0</v>
      </c>
      <c r="CU152" s="144">
        <f t="shared" ca="1" si="454"/>
        <v>0</v>
      </c>
      <c r="CV152" s="86">
        <f t="shared" ca="1" si="455"/>
        <v>0</v>
      </c>
      <c r="CW152" s="144">
        <f t="shared" ca="1" si="456"/>
        <v>0</v>
      </c>
      <c r="CX152" s="144">
        <f t="shared" ca="1" si="457"/>
        <v>0</v>
      </c>
      <c r="CY152" s="144">
        <f t="shared" ca="1" si="458"/>
        <v>0</v>
      </c>
      <c r="CZ152" s="144">
        <f t="shared" ca="1" si="459"/>
        <v>0</v>
      </c>
      <c r="DA152" s="88">
        <f t="shared" ca="1" si="460"/>
        <v>0</v>
      </c>
      <c r="DB152" s="144">
        <f t="shared" ca="1" si="461"/>
        <v>-15</v>
      </c>
      <c r="DC152" s="144">
        <f t="shared" ca="1" si="462"/>
        <v>-35</v>
      </c>
      <c r="DD152" s="144">
        <f t="shared" ca="1" si="463"/>
        <v>-40</v>
      </c>
      <c r="DE152" s="144">
        <f t="shared" ca="1" si="464"/>
        <v>-45</v>
      </c>
      <c r="DF152" s="88">
        <f t="shared" ca="1" si="465"/>
        <v>-135</v>
      </c>
      <c r="DG152" s="159">
        <f t="shared" ca="1" si="428"/>
        <v>0</v>
      </c>
      <c r="DH152" s="159">
        <f t="shared" ca="1" si="429"/>
        <v>0</v>
      </c>
      <c r="DI152" s="159">
        <f t="shared" ca="1" si="430"/>
        <v>0</v>
      </c>
      <c r="DJ152" s="159">
        <f t="shared" ca="1" si="431"/>
        <v>0</v>
      </c>
      <c r="DK152" s="88">
        <f t="shared" ca="1" si="432"/>
        <v>0</v>
      </c>
      <c r="DL152" s="144"/>
    </row>
    <row r="153" spans="1:116" ht="15" customHeight="1" x14ac:dyDescent="0.2">
      <c r="A153" s="22" t="str">
        <f t="shared" si="516"/>
        <v>186015036P</v>
      </c>
      <c r="B153" s="22" t="str">
        <f t="shared" si="515"/>
        <v>186015036C</v>
      </c>
      <c r="C153" s="93">
        <v>186015036</v>
      </c>
      <c r="D153" s="136" t="s">
        <v>295</v>
      </c>
      <c r="E153" s="164" t="s">
        <v>12</v>
      </c>
      <c r="F153" s="159" t="s">
        <v>143</v>
      </c>
      <c r="G153" s="93" t="s">
        <v>361</v>
      </c>
      <c r="H153" s="164" t="s">
        <v>22</v>
      </c>
      <c r="I153" s="200">
        <v>10826.96</v>
      </c>
      <c r="J153" s="65" t="s">
        <v>35</v>
      </c>
      <c r="K153" s="148"/>
      <c r="L153" s="159">
        <v>28</v>
      </c>
      <c r="M153" s="137">
        <v>69</v>
      </c>
      <c r="N153" s="137">
        <v>100</v>
      </c>
      <c r="O153" s="159">
        <v>50</v>
      </c>
      <c r="P153" s="86">
        <f t="shared" si="466"/>
        <v>247</v>
      </c>
      <c r="Q153" s="159">
        <v>20</v>
      </c>
      <c r="R153" s="159">
        <v>55</v>
      </c>
      <c r="S153" s="159">
        <v>65</v>
      </c>
      <c r="T153" s="159">
        <v>50</v>
      </c>
      <c r="U153" s="86">
        <f t="shared" si="473"/>
        <v>190</v>
      </c>
      <c r="V153" s="159">
        <v>28</v>
      </c>
      <c r="W153" s="159">
        <v>49</v>
      </c>
      <c r="X153" s="159">
        <v>48</v>
      </c>
      <c r="Y153" s="159">
        <v>64</v>
      </c>
      <c r="Z153" s="86">
        <f t="shared" si="474"/>
        <v>189</v>
      </c>
      <c r="AA153" s="159">
        <v>48</v>
      </c>
      <c r="AB153" s="159">
        <v>0</v>
      </c>
      <c r="AC153" s="159">
        <v>0</v>
      </c>
      <c r="AD153" s="159">
        <v>0</v>
      </c>
      <c r="AE153" s="86">
        <f t="shared" si="475"/>
        <v>48</v>
      </c>
      <c r="AF153" s="130"/>
      <c r="AG153" s="159">
        <f t="shared" ca="1" si="412"/>
        <v>28</v>
      </c>
      <c r="AH153" s="159">
        <f t="shared" ca="1" si="413"/>
        <v>69</v>
      </c>
      <c r="AI153" s="159">
        <f t="shared" ca="1" si="414"/>
        <v>100</v>
      </c>
      <c r="AJ153" s="159">
        <f t="shared" ca="1" si="415"/>
        <v>50</v>
      </c>
      <c r="AK153" s="86">
        <f t="shared" ca="1" si="467"/>
        <v>247</v>
      </c>
      <c r="AL153" s="159">
        <f t="shared" ca="1" si="416"/>
        <v>20</v>
      </c>
      <c r="AM153" s="159">
        <f t="shared" ca="1" si="417"/>
        <v>55</v>
      </c>
      <c r="AN153" s="159">
        <f t="shared" ca="1" si="418"/>
        <v>65</v>
      </c>
      <c r="AO153" s="159">
        <f t="shared" ca="1" si="419"/>
        <v>50</v>
      </c>
      <c r="AP153" s="127">
        <f t="shared" ca="1" si="468"/>
        <v>190</v>
      </c>
      <c r="AQ153" s="159">
        <f t="shared" ca="1" si="420"/>
        <v>38</v>
      </c>
      <c r="AR153" s="159">
        <f t="shared" ca="1" si="421"/>
        <v>49</v>
      </c>
      <c r="AS153" s="159">
        <f t="shared" ca="1" si="422"/>
        <v>48</v>
      </c>
      <c r="AT153" s="159">
        <f t="shared" ca="1" si="423"/>
        <v>64</v>
      </c>
      <c r="AU153" s="127">
        <f t="shared" ca="1" si="517"/>
        <v>199</v>
      </c>
      <c r="AV153" s="159">
        <f t="shared" ca="1" si="424"/>
        <v>48</v>
      </c>
      <c r="AW153" s="159">
        <f t="shared" ca="1" si="425"/>
        <v>0</v>
      </c>
      <c r="AX153" s="159">
        <f t="shared" ca="1" si="426"/>
        <v>0</v>
      </c>
      <c r="AY153" s="159">
        <f t="shared" ca="1" si="427"/>
        <v>0</v>
      </c>
      <c r="AZ153" s="127">
        <f t="shared" ca="1" si="518"/>
        <v>48</v>
      </c>
      <c r="BA153" s="73"/>
      <c r="BB153" s="159">
        <f t="shared" ca="1" si="519"/>
        <v>0</v>
      </c>
      <c r="BC153" s="159">
        <f t="shared" ca="1" si="433"/>
        <v>0</v>
      </c>
      <c r="BD153" s="159">
        <f t="shared" ca="1" si="434"/>
        <v>0</v>
      </c>
      <c r="BE153" s="159">
        <f t="shared" ca="1" si="435"/>
        <v>0</v>
      </c>
      <c r="BF153" s="86">
        <f t="shared" ca="1" si="436"/>
        <v>0</v>
      </c>
      <c r="BG153" s="159">
        <f t="shared" ca="1" si="437"/>
        <v>0</v>
      </c>
      <c r="BH153" s="159">
        <f t="shared" ca="1" si="438"/>
        <v>0</v>
      </c>
      <c r="BI153" s="159">
        <f t="shared" ca="1" si="439"/>
        <v>0</v>
      </c>
      <c r="BJ153" s="159">
        <f t="shared" ca="1" si="440"/>
        <v>0</v>
      </c>
      <c r="BK153" s="86">
        <f t="shared" ca="1" si="441"/>
        <v>0</v>
      </c>
      <c r="BL153" s="159">
        <f t="shared" ca="1" si="442"/>
        <v>10</v>
      </c>
      <c r="BM153" s="159">
        <f t="shared" ca="1" si="443"/>
        <v>0</v>
      </c>
      <c r="BN153" s="159">
        <f t="shared" ca="1" si="444"/>
        <v>0</v>
      </c>
      <c r="BO153" s="159">
        <f t="shared" ca="1" si="445"/>
        <v>0</v>
      </c>
      <c r="BP153" s="86">
        <f t="shared" ca="1" si="446"/>
        <v>10</v>
      </c>
      <c r="BQ153" s="159">
        <f t="shared" ca="1" si="447"/>
        <v>0</v>
      </c>
      <c r="BR153" s="159">
        <f t="shared" ca="1" si="448"/>
        <v>0</v>
      </c>
      <c r="BS153" s="159">
        <f t="shared" ca="1" si="449"/>
        <v>0</v>
      </c>
      <c r="BT153" s="159">
        <f t="shared" ca="1" si="450"/>
        <v>0</v>
      </c>
      <c r="BU153" s="86">
        <f t="shared" ca="1" si="451"/>
        <v>0</v>
      </c>
      <c r="BV153" s="132"/>
      <c r="BW153" s="159">
        <v>28</v>
      </c>
      <c r="BX153" s="137">
        <v>69</v>
      </c>
      <c r="BY153" s="137">
        <v>100</v>
      </c>
      <c r="BZ153" s="159">
        <v>50</v>
      </c>
      <c r="CA153" s="86">
        <f t="shared" si="512"/>
        <v>247</v>
      </c>
      <c r="CB153" s="159">
        <v>20</v>
      </c>
      <c r="CC153" s="159">
        <v>55</v>
      </c>
      <c r="CD153" s="159">
        <v>65</v>
      </c>
      <c r="CE153" s="159">
        <v>50</v>
      </c>
      <c r="CF153" s="86">
        <f t="shared" si="513"/>
        <v>190</v>
      </c>
      <c r="CG153" s="159"/>
      <c r="CH153" s="159"/>
      <c r="CI153" s="159"/>
      <c r="CJ153" s="159"/>
      <c r="CK153" s="86">
        <f t="shared" si="514"/>
        <v>0</v>
      </c>
      <c r="CL153" s="159"/>
      <c r="CM153" s="159"/>
      <c r="CN153" s="159">
        <v>0</v>
      </c>
      <c r="CO153" s="159">
        <v>0</v>
      </c>
      <c r="CP153" s="86">
        <f t="shared" si="496"/>
        <v>0</v>
      </c>
      <c r="CQ153" s="73"/>
      <c r="CR153" s="144">
        <f t="shared" ca="1" si="469"/>
        <v>0</v>
      </c>
      <c r="CS153" s="144">
        <f t="shared" ca="1" si="452"/>
        <v>0</v>
      </c>
      <c r="CT153" s="144">
        <f t="shared" ca="1" si="453"/>
        <v>0</v>
      </c>
      <c r="CU153" s="144">
        <f t="shared" ca="1" si="454"/>
        <v>0</v>
      </c>
      <c r="CV153" s="86">
        <f t="shared" ca="1" si="455"/>
        <v>0</v>
      </c>
      <c r="CW153" s="144">
        <f t="shared" ca="1" si="456"/>
        <v>0</v>
      </c>
      <c r="CX153" s="144">
        <f t="shared" ca="1" si="457"/>
        <v>0</v>
      </c>
      <c r="CY153" s="144">
        <f t="shared" ca="1" si="458"/>
        <v>0</v>
      </c>
      <c r="CZ153" s="144">
        <f t="shared" ca="1" si="459"/>
        <v>0</v>
      </c>
      <c r="DA153" s="88">
        <f t="shared" ca="1" si="460"/>
        <v>0</v>
      </c>
      <c r="DB153" s="144">
        <f t="shared" ca="1" si="461"/>
        <v>-38</v>
      </c>
      <c r="DC153" s="144">
        <f t="shared" ca="1" si="462"/>
        <v>-49</v>
      </c>
      <c r="DD153" s="144">
        <f t="shared" ca="1" si="463"/>
        <v>-48</v>
      </c>
      <c r="DE153" s="144">
        <f t="shared" ca="1" si="464"/>
        <v>-64</v>
      </c>
      <c r="DF153" s="88">
        <f t="shared" ca="1" si="465"/>
        <v>-199</v>
      </c>
      <c r="DG153" s="159">
        <f t="shared" ca="1" si="428"/>
        <v>-48</v>
      </c>
      <c r="DH153" s="159">
        <f t="shared" ca="1" si="429"/>
        <v>0</v>
      </c>
      <c r="DI153" s="159">
        <f t="shared" ca="1" si="430"/>
        <v>0</v>
      </c>
      <c r="DJ153" s="159">
        <f t="shared" ca="1" si="431"/>
        <v>0</v>
      </c>
      <c r="DK153" s="88">
        <f t="shared" ca="1" si="432"/>
        <v>-48</v>
      </c>
      <c r="DL153" s="144"/>
    </row>
    <row r="154" spans="1:116" ht="15" customHeight="1" x14ac:dyDescent="0.2">
      <c r="A154" s="22" t="str">
        <f t="shared" si="516"/>
        <v>186015037P</v>
      </c>
      <c r="B154" s="22" t="str">
        <f t="shared" si="515"/>
        <v>186015037C</v>
      </c>
      <c r="C154" s="93">
        <v>186015037</v>
      </c>
      <c r="D154" s="136" t="s">
        <v>296</v>
      </c>
      <c r="E154" s="164" t="s">
        <v>12</v>
      </c>
      <c r="F154" s="159" t="s">
        <v>143</v>
      </c>
      <c r="G154" s="93" t="s">
        <v>361</v>
      </c>
      <c r="H154" s="164" t="s">
        <v>23</v>
      </c>
      <c r="I154" s="200">
        <v>6238.56</v>
      </c>
      <c r="J154" s="65" t="s">
        <v>35</v>
      </c>
      <c r="K154" s="148"/>
      <c r="L154" s="144">
        <v>28</v>
      </c>
      <c r="M154" s="137">
        <v>71</v>
      </c>
      <c r="N154" s="137">
        <v>100</v>
      </c>
      <c r="O154" s="159">
        <v>50</v>
      </c>
      <c r="P154" s="86">
        <f t="shared" si="466"/>
        <v>249</v>
      </c>
      <c r="Q154" s="159">
        <v>25</v>
      </c>
      <c r="R154" s="159">
        <v>50</v>
      </c>
      <c r="S154" s="159">
        <v>60</v>
      </c>
      <c r="T154" s="159">
        <v>48</v>
      </c>
      <c r="U154" s="86">
        <f t="shared" si="473"/>
        <v>183</v>
      </c>
      <c r="V154" s="159">
        <v>46</v>
      </c>
      <c r="W154" s="159">
        <v>49</v>
      </c>
      <c r="X154" s="159">
        <v>48</v>
      </c>
      <c r="Y154" s="159">
        <v>64</v>
      </c>
      <c r="Z154" s="86">
        <f t="shared" si="474"/>
        <v>207</v>
      </c>
      <c r="AA154" s="159">
        <v>48</v>
      </c>
      <c r="AB154" s="159">
        <v>0</v>
      </c>
      <c r="AC154" s="159">
        <v>0</v>
      </c>
      <c r="AD154" s="159">
        <v>0</v>
      </c>
      <c r="AE154" s="86">
        <f t="shared" si="475"/>
        <v>48</v>
      </c>
      <c r="AF154" s="130"/>
      <c r="AG154" s="159">
        <f t="shared" ca="1" si="412"/>
        <v>28</v>
      </c>
      <c r="AH154" s="159">
        <f t="shared" ca="1" si="413"/>
        <v>71</v>
      </c>
      <c r="AI154" s="159">
        <f t="shared" ca="1" si="414"/>
        <v>100</v>
      </c>
      <c r="AJ154" s="159">
        <f t="shared" ca="1" si="415"/>
        <v>50</v>
      </c>
      <c r="AK154" s="86">
        <f t="shared" ca="1" si="467"/>
        <v>249</v>
      </c>
      <c r="AL154" s="159">
        <f t="shared" ca="1" si="416"/>
        <v>25</v>
      </c>
      <c r="AM154" s="159">
        <f t="shared" ca="1" si="417"/>
        <v>50</v>
      </c>
      <c r="AN154" s="159">
        <f t="shared" ca="1" si="418"/>
        <v>60</v>
      </c>
      <c r="AO154" s="159">
        <f t="shared" ca="1" si="419"/>
        <v>48</v>
      </c>
      <c r="AP154" s="127">
        <f t="shared" ca="1" si="468"/>
        <v>183</v>
      </c>
      <c r="AQ154" s="159">
        <f t="shared" ca="1" si="420"/>
        <v>46</v>
      </c>
      <c r="AR154" s="159">
        <f t="shared" ca="1" si="421"/>
        <v>49</v>
      </c>
      <c r="AS154" s="159">
        <f t="shared" ca="1" si="422"/>
        <v>48</v>
      </c>
      <c r="AT154" s="159">
        <f t="shared" ca="1" si="423"/>
        <v>64</v>
      </c>
      <c r="AU154" s="127">
        <f t="shared" ca="1" si="517"/>
        <v>207</v>
      </c>
      <c r="AV154" s="159">
        <f t="shared" ca="1" si="424"/>
        <v>48</v>
      </c>
      <c r="AW154" s="159">
        <f t="shared" ca="1" si="425"/>
        <v>0</v>
      </c>
      <c r="AX154" s="159">
        <f t="shared" ca="1" si="426"/>
        <v>0</v>
      </c>
      <c r="AY154" s="159">
        <f t="shared" ca="1" si="427"/>
        <v>0</v>
      </c>
      <c r="AZ154" s="127">
        <f t="shared" ca="1" si="518"/>
        <v>48</v>
      </c>
      <c r="BA154" s="73"/>
      <c r="BB154" s="159">
        <f t="shared" ca="1" si="519"/>
        <v>0</v>
      </c>
      <c r="BC154" s="159">
        <f t="shared" ca="1" si="433"/>
        <v>0</v>
      </c>
      <c r="BD154" s="159">
        <f t="shared" ca="1" si="434"/>
        <v>0</v>
      </c>
      <c r="BE154" s="159">
        <f t="shared" ca="1" si="435"/>
        <v>0</v>
      </c>
      <c r="BF154" s="86">
        <f t="shared" ca="1" si="436"/>
        <v>0</v>
      </c>
      <c r="BG154" s="159">
        <f t="shared" ca="1" si="437"/>
        <v>0</v>
      </c>
      <c r="BH154" s="159">
        <f t="shared" ca="1" si="438"/>
        <v>0</v>
      </c>
      <c r="BI154" s="159">
        <f t="shared" ca="1" si="439"/>
        <v>0</v>
      </c>
      <c r="BJ154" s="159">
        <f t="shared" ca="1" si="440"/>
        <v>0</v>
      </c>
      <c r="BK154" s="86">
        <f t="shared" ca="1" si="441"/>
        <v>0</v>
      </c>
      <c r="BL154" s="159">
        <f t="shared" ca="1" si="442"/>
        <v>0</v>
      </c>
      <c r="BM154" s="159">
        <f t="shared" ca="1" si="443"/>
        <v>0</v>
      </c>
      <c r="BN154" s="159">
        <f t="shared" ca="1" si="444"/>
        <v>0</v>
      </c>
      <c r="BO154" s="159">
        <f t="shared" ca="1" si="445"/>
        <v>0</v>
      </c>
      <c r="BP154" s="86">
        <f t="shared" ca="1" si="446"/>
        <v>0</v>
      </c>
      <c r="BQ154" s="159">
        <f t="shared" ca="1" si="447"/>
        <v>0</v>
      </c>
      <c r="BR154" s="159">
        <f t="shared" ca="1" si="448"/>
        <v>0</v>
      </c>
      <c r="BS154" s="159">
        <f t="shared" ca="1" si="449"/>
        <v>0</v>
      </c>
      <c r="BT154" s="159">
        <f t="shared" ca="1" si="450"/>
        <v>0</v>
      </c>
      <c r="BU154" s="86">
        <f t="shared" ca="1" si="451"/>
        <v>0</v>
      </c>
      <c r="BV154" s="132"/>
      <c r="BW154" s="144">
        <v>28</v>
      </c>
      <c r="BX154" s="137">
        <v>71</v>
      </c>
      <c r="BY154" s="137">
        <v>100</v>
      </c>
      <c r="BZ154" s="159">
        <v>50</v>
      </c>
      <c r="CA154" s="86">
        <f t="shared" si="512"/>
        <v>249</v>
      </c>
      <c r="CB154" s="159">
        <v>25</v>
      </c>
      <c r="CC154" s="159">
        <v>50</v>
      </c>
      <c r="CD154" s="159">
        <v>60</v>
      </c>
      <c r="CE154" s="159">
        <v>48</v>
      </c>
      <c r="CF154" s="86">
        <f t="shared" si="513"/>
        <v>183</v>
      </c>
      <c r="CG154" s="159"/>
      <c r="CH154" s="159"/>
      <c r="CI154" s="159"/>
      <c r="CJ154" s="159"/>
      <c r="CK154" s="86">
        <f t="shared" si="514"/>
        <v>0</v>
      </c>
      <c r="CL154" s="159"/>
      <c r="CM154" s="159"/>
      <c r="CN154" s="159">
        <v>0</v>
      </c>
      <c r="CO154" s="159">
        <v>0</v>
      </c>
      <c r="CP154" s="86">
        <f t="shared" si="496"/>
        <v>0</v>
      </c>
      <c r="CQ154" s="73"/>
      <c r="CR154" s="144">
        <f t="shared" ca="1" si="469"/>
        <v>0</v>
      </c>
      <c r="CS154" s="144">
        <f t="shared" ca="1" si="452"/>
        <v>0</v>
      </c>
      <c r="CT154" s="144">
        <f t="shared" ca="1" si="453"/>
        <v>0</v>
      </c>
      <c r="CU154" s="144">
        <f t="shared" ca="1" si="454"/>
        <v>0</v>
      </c>
      <c r="CV154" s="86">
        <f t="shared" ca="1" si="455"/>
        <v>0</v>
      </c>
      <c r="CW154" s="144">
        <f t="shared" ca="1" si="456"/>
        <v>0</v>
      </c>
      <c r="CX154" s="144">
        <f t="shared" ca="1" si="457"/>
        <v>0</v>
      </c>
      <c r="CY154" s="144">
        <f t="shared" ca="1" si="458"/>
        <v>0</v>
      </c>
      <c r="CZ154" s="144">
        <f t="shared" ca="1" si="459"/>
        <v>0</v>
      </c>
      <c r="DA154" s="88">
        <f t="shared" ca="1" si="460"/>
        <v>0</v>
      </c>
      <c r="DB154" s="144">
        <f t="shared" ca="1" si="461"/>
        <v>-46</v>
      </c>
      <c r="DC154" s="144">
        <f t="shared" ca="1" si="462"/>
        <v>-49</v>
      </c>
      <c r="DD154" s="144">
        <f t="shared" ca="1" si="463"/>
        <v>-48</v>
      </c>
      <c r="DE154" s="144">
        <f t="shared" ca="1" si="464"/>
        <v>-64</v>
      </c>
      <c r="DF154" s="88">
        <f t="shared" ca="1" si="465"/>
        <v>-207</v>
      </c>
      <c r="DG154" s="159">
        <f t="shared" ca="1" si="428"/>
        <v>-48</v>
      </c>
      <c r="DH154" s="159">
        <f t="shared" ca="1" si="429"/>
        <v>0</v>
      </c>
      <c r="DI154" s="159">
        <f t="shared" ca="1" si="430"/>
        <v>0</v>
      </c>
      <c r="DJ154" s="159">
        <f t="shared" ca="1" si="431"/>
        <v>0</v>
      </c>
      <c r="DK154" s="88">
        <f t="shared" ca="1" si="432"/>
        <v>-48</v>
      </c>
      <c r="DL154" s="144"/>
    </row>
    <row r="155" spans="1:116" ht="15" customHeight="1" x14ac:dyDescent="0.2">
      <c r="A155" s="22" t="str">
        <f t="shared" si="516"/>
        <v>205015037P</v>
      </c>
      <c r="B155" s="22" t="str">
        <f t="shared" si="515"/>
        <v>205015037C</v>
      </c>
      <c r="C155" s="93">
        <v>205015037</v>
      </c>
      <c r="D155" s="136" t="s">
        <v>297</v>
      </c>
      <c r="E155" s="164" t="s">
        <v>12</v>
      </c>
      <c r="F155" s="159" t="s">
        <v>143</v>
      </c>
      <c r="G155" s="93" t="s">
        <v>361</v>
      </c>
      <c r="H155" s="164" t="s">
        <v>141</v>
      </c>
      <c r="I155" s="200">
        <v>732.28</v>
      </c>
      <c r="J155" s="65" t="s">
        <v>277</v>
      </c>
      <c r="K155" s="148"/>
      <c r="L155" s="144">
        <v>28</v>
      </c>
      <c r="M155" s="137">
        <v>80</v>
      </c>
      <c r="N155" s="140">
        <v>88</v>
      </c>
      <c r="O155" s="159">
        <v>50</v>
      </c>
      <c r="P155" s="86">
        <f t="shared" si="466"/>
        <v>246</v>
      </c>
      <c r="Q155" s="159">
        <v>20</v>
      </c>
      <c r="R155" s="159">
        <v>53</v>
      </c>
      <c r="S155" s="159">
        <v>57</v>
      </c>
      <c r="T155" s="159">
        <v>35</v>
      </c>
      <c r="U155" s="86">
        <f t="shared" si="473"/>
        <v>165</v>
      </c>
      <c r="V155" s="159">
        <v>40</v>
      </c>
      <c r="W155" s="159">
        <v>40</v>
      </c>
      <c r="X155" s="159">
        <v>40</v>
      </c>
      <c r="Y155" s="159">
        <v>50</v>
      </c>
      <c r="Z155" s="86">
        <f t="shared" si="474"/>
        <v>170</v>
      </c>
      <c r="AA155" s="159">
        <v>40</v>
      </c>
      <c r="AB155" s="159">
        <v>0</v>
      </c>
      <c r="AC155" s="159">
        <v>0</v>
      </c>
      <c r="AD155" s="159">
        <v>0</v>
      </c>
      <c r="AE155" s="86">
        <f t="shared" si="475"/>
        <v>40</v>
      </c>
      <c r="AF155" s="130"/>
      <c r="AG155" s="159">
        <f t="shared" ca="1" si="412"/>
        <v>28</v>
      </c>
      <c r="AH155" s="159">
        <f t="shared" ca="1" si="413"/>
        <v>80</v>
      </c>
      <c r="AI155" s="159">
        <f t="shared" ca="1" si="414"/>
        <v>88</v>
      </c>
      <c r="AJ155" s="159">
        <f t="shared" ca="1" si="415"/>
        <v>50</v>
      </c>
      <c r="AK155" s="86">
        <f t="shared" ca="1" si="467"/>
        <v>246</v>
      </c>
      <c r="AL155" s="159">
        <f t="shared" ca="1" si="416"/>
        <v>20</v>
      </c>
      <c r="AM155" s="159">
        <f t="shared" ca="1" si="417"/>
        <v>53</v>
      </c>
      <c r="AN155" s="159">
        <f t="shared" ca="1" si="418"/>
        <v>57</v>
      </c>
      <c r="AO155" s="159">
        <f t="shared" ca="1" si="419"/>
        <v>35</v>
      </c>
      <c r="AP155" s="127">
        <f t="shared" ca="1" si="468"/>
        <v>165</v>
      </c>
      <c r="AQ155" s="159">
        <f t="shared" ca="1" si="420"/>
        <v>40</v>
      </c>
      <c r="AR155" s="159">
        <f t="shared" ca="1" si="421"/>
        <v>40</v>
      </c>
      <c r="AS155" s="159">
        <f t="shared" ca="1" si="422"/>
        <v>40</v>
      </c>
      <c r="AT155" s="159">
        <f t="shared" ca="1" si="423"/>
        <v>50</v>
      </c>
      <c r="AU155" s="127">
        <f t="shared" ca="1" si="517"/>
        <v>170</v>
      </c>
      <c r="AV155" s="159">
        <f t="shared" ca="1" si="424"/>
        <v>40</v>
      </c>
      <c r="AW155" s="159">
        <f t="shared" ca="1" si="425"/>
        <v>0</v>
      </c>
      <c r="AX155" s="159">
        <f t="shared" ca="1" si="426"/>
        <v>0</v>
      </c>
      <c r="AY155" s="159">
        <f t="shared" ca="1" si="427"/>
        <v>0</v>
      </c>
      <c r="AZ155" s="127">
        <f t="shared" ca="1" si="518"/>
        <v>40</v>
      </c>
      <c r="BA155" s="73"/>
      <c r="BB155" s="159">
        <f t="shared" ca="1" si="519"/>
        <v>0</v>
      </c>
      <c r="BC155" s="159">
        <f t="shared" ca="1" si="433"/>
        <v>0</v>
      </c>
      <c r="BD155" s="159">
        <f t="shared" ca="1" si="434"/>
        <v>0</v>
      </c>
      <c r="BE155" s="159">
        <f t="shared" ca="1" si="435"/>
        <v>0</v>
      </c>
      <c r="BF155" s="86">
        <f t="shared" ca="1" si="436"/>
        <v>0</v>
      </c>
      <c r="BG155" s="159">
        <f t="shared" ca="1" si="437"/>
        <v>0</v>
      </c>
      <c r="BH155" s="159">
        <f t="shared" ca="1" si="438"/>
        <v>0</v>
      </c>
      <c r="BI155" s="159">
        <f t="shared" ca="1" si="439"/>
        <v>0</v>
      </c>
      <c r="BJ155" s="159">
        <f t="shared" ca="1" si="440"/>
        <v>0</v>
      </c>
      <c r="BK155" s="86">
        <f t="shared" ca="1" si="441"/>
        <v>0</v>
      </c>
      <c r="BL155" s="159">
        <f t="shared" ca="1" si="442"/>
        <v>0</v>
      </c>
      <c r="BM155" s="159">
        <f t="shared" ca="1" si="443"/>
        <v>0</v>
      </c>
      <c r="BN155" s="159">
        <f t="shared" ca="1" si="444"/>
        <v>0</v>
      </c>
      <c r="BO155" s="159">
        <f t="shared" ca="1" si="445"/>
        <v>0</v>
      </c>
      <c r="BP155" s="86">
        <f t="shared" ca="1" si="446"/>
        <v>0</v>
      </c>
      <c r="BQ155" s="159">
        <f t="shared" ca="1" si="447"/>
        <v>0</v>
      </c>
      <c r="BR155" s="159">
        <f t="shared" ca="1" si="448"/>
        <v>0</v>
      </c>
      <c r="BS155" s="159">
        <f t="shared" ca="1" si="449"/>
        <v>0</v>
      </c>
      <c r="BT155" s="159">
        <f t="shared" ca="1" si="450"/>
        <v>0</v>
      </c>
      <c r="BU155" s="86">
        <f t="shared" ca="1" si="451"/>
        <v>0</v>
      </c>
      <c r="BV155" s="132"/>
      <c r="BW155" s="144">
        <v>28</v>
      </c>
      <c r="BX155" s="137">
        <v>80</v>
      </c>
      <c r="BY155" s="140">
        <v>88</v>
      </c>
      <c r="BZ155" s="159">
        <v>50</v>
      </c>
      <c r="CA155" s="86">
        <f t="shared" si="512"/>
        <v>246</v>
      </c>
      <c r="CB155" s="159">
        <v>20</v>
      </c>
      <c r="CC155" s="159">
        <v>53</v>
      </c>
      <c r="CD155" s="159">
        <v>57</v>
      </c>
      <c r="CE155" s="159">
        <v>35</v>
      </c>
      <c r="CF155" s="86">
        <f t="shared" si="513"/>
        <v>165</v>
      </c>
      <c r="CG155" s="159"/>
      <c r="CH155" s="159"/>
      <c r="CI155" s="159"/>
      <c r="CJ155" s="159"/>
      <c r="CK155" s="86">
        <f t="shared" si="514"/>
        <v>0</v>
      </c>
      <c r="CL155" s="159"/>
      <c r="CM155" s="159"/>
      <c r="CN155" s="159">
        <v>0</v>
      </c>
      <c r="CO155" s="159">
        <v>0</v>
      </c>
      <c r="CP155" s="86">
        <f t="shared" si="496"/>
        <v>0</v>
      </c>
      <c r="CQ155" s="73"/>
      <c r="CR155" s="144">
        <f t="shared" ca="1" si="469"/>
        <v>0</v>
      </c>
      <c r="CS155" s="144">
        <f t="shared" ca="1" si="452"/>
        <v>0</v>
      </c>
      <c r="CT155" s="144">
        <f t="shared" ca="1" si="453"/>
        <v>0</v>
      </c>
      <c r="CU155" s="144">
        <f t="shared" ca="1" si="454"/>
        <v>0</v>
      </c>
      <c r="CV155" s="86">
        <f t="shared" ca="1" si="455"/>
        <v>0</v>
      </c>
      <c r="CW155" s="144">
        <f t="shared" ca="1" si="456"/>
        <v>0</v>
      </c>
      <c r="CX155" s="144">
        <f t="shared" ca="1" si="457"/>
        <v>0</v>
      </c>
      <c r="CY155" s="144">
        <f t="shared" ca="1" si="458"/>
        <v>0</v>
      </c>
      <c r="CZ155" s="144">
        <f t="shared" ca="1" si="459"/>
        <v>0</v>
      </c>
      <c r="DA155" s="88">
        <f t="shared" ca="1" si="460"/>
        <v>0</v>
      </c>
      <c r="DB155" s="144">
        <f t="shared" ca="1" si="461"/>
        <v>-40</v>
      </c>
      <c r="DC155" s="144">
        <f t="shared" ca="1" si="462"/>
        <v>-40</v>
      </c>
      <c r="DD155" s="144">
        <f t="shared" ca="1" si="463"/>
        <v>-40</v>
      </c>
      <c r="DE155" s="144">
        <f t="shared" ca="1" si="464"/>
        <v>-50</v>
      </c>
      <c r="DF155" s="88">
        <f t="shared" ca="1" si="465"/>
        <v>-170</v>
      </c>
      <c r="DG155" s="159">
        <f t="shared" ca="1" si="428"/>
        <v>-40</v>
      </c>
      <c r="DH155" s="159">
        <f t="shared" ca="1" si="429"/>
        <v>0</v>
      </c>
      <c r="DI155" s="159">
        <f t="shared" ca="1" si="430"/>
        <v>0</v>
      </c>
      <c r="DJ155" s="159">
        <f t="shared" ca="1" si="431"/>
        <v>0</v>
      </c>
      <c r="DK155" s="88">
        <f t="shared" ca="1" si="432"/>
        <v>-40</v>
      </c>
      <c r="DL155" s="144"/>
    </row>
    <row r="156" spans="1:116" ht="15" customHeight="1" x14ac:dyDescent="0.2">
      <c r="A156" s="22" t="str">
        <f t="shared" si="516"/>
        <v>200000311P</v>
      </c>
      <c r="B156" s="22" t="str">
        <f t="shared" si="515"/>
        <v>200000311C</v>
      </c>
      <c r="C156" s="93">
        <v>200000311</v>
      </c>
      <c r="D156" s="136" t="s">
        <v>444</v>
      </c>
      <c r="E156" s="164" t="s">
        <v>12</v>
      </c>
      <c r="F156" s="159" t="s">
        <v>164</v>
      </c>
      <c r="G156" s="93" t="s">
        <v>127</v>
      </c>
      <c r="H156" s="164" t="s">
        <v>140</v>
      </c>
      <c r="I156" s="200">
        <v>1688.96</v>
      </c>
      <c r="J156" s="65" t="s">
        <v>277</v>
      </c>
      <c r="K156" s="148"/>
      <c r="L156" s="159">
        <v>4</v>
      </c>
      <c r="M156" s="137">
        <v>2</v>
      </c>
      <c r="N156" s="140">
        <v>4</v>
      </c>
      <c r="O156" s="159">
        <v>4</v>
      </c>
      <c r="P156" s="86">
        <f t="shared" si="466"/>
        <v>14</v>
      </c>
      <c r="Q156" s="159">
        <v>4</v>
      </c>
      <c r="R156" s="159">
        <v>2</v>
      </c>
      <c r="S156" s="159">
        <v>5</v>
      </c>
      <c r="T156" s="159">
        <v>8</v>
      </c>
      <c r="U156" s="86">
        <f t="shared" si="473"/>
        <v>19</v>
      </c>
      <c r="V156" s="159">
        <v>2</v>
      </c>
      <c r="W156" s="159">
        <v>2</v>
      </c>
      <c r="X156" s="159">
        <v>0</v>
      </c>
      <c r="Y156" s="159">
        <v>0</v>
      </c>
      <c r="Z156" s="86">
        <f t="shared" si="474"/>
        <v>4</v>
      </c>
      <c r="AA156" s="159">
        <v>0</v>
      </c>
      <c r="AB156" s="159">
        <v>0</v>
      </c>
      <c r="AC156" s="159">
        <v>0</v>
      </c>
      <c r="AD156" s="159">
        <v>0</v>
      </c>
      <c r="AE156" s="86">
        <f t="shared" si="475"/>
        <v>0</v>
      </c>
      <c r="AF156" s="130"/>
      <c r="AG156" s="159">
        <f t="shared" ca="1" si="412"/>
        <v>4</v>
      </c>
      <c r="AH156" s="159">
        <f t="shared" ca="1" si="413"/>
        <v>2</v>
      </c>
      <c r="AI156" s="159">
        <f t="shared" ca="1" si="414"/>
        <v>4</v>
      </c>
      <c r="AJ156" s="159">
        <f t="shared" ca="1" si="415"/>
        <v>4</v>
      </c>
      <c r="AK156" s="86">
        <f t="shared" ca="1" si="467"/>
        <v>14</v>
      </c>
      <c r="AL156" s="159">
        <f t="shared" ca="1" si="416"/>
        <v>4</v>
      </c>
      <c r="AM156" s="159">
        <f t="shared" ca="1" si="417"/>
        <v>2</v>
      </c>
      <c r="AN156" s="159">
        <f t="shared" ca="1" si="418"/>
        <v>5</v>
      </c>
      <c r="AO156" s="159">
        <f t="shared" ca="1" si="419"/>
        <v>8</v>
      </c>
      <c r="AP156" s="127">
        <f t="shared" ca="1" si="468"/>
        <v>19</v>
      </c>
      <c r="AQ156" s="159">
        <f t="shared" ca="1" si="420"/>
        <v>14</v>
      </c>
      <c r="AR156" s="159">
        <f t="shared" ca="1" si="421"/>
        <v>7</v>
      </c>
      <c r="AS156" s="159">
        <f t="shared" ca="1" si="422"/>
        <v>7</v>
      </c>
      <c r="AT156" s="159">
        <f t="shared" ca="1" si="423"/>
        <v>7</v>
      </c>
      <c r="AU156" s="127">
        <f t="shared" ca="1" si="517"/>
        <v>35</v>
      </c>
      <c r="AV156" s="159">
        <f t="shared" ca="1" si="424"/>
        <v>8</v>
      </c>
      <c r="AW156" s="159">
        <f t="shared" ca="1" si="425"/>
        <v>9</v>
      </c>
      <c r="AX156" s="159">
        <f t="shared" ca="1" si="426"/>
        <v>0</v>
      </c>
      <c r="AY156" s="159">
        <f t="shared" ca="1" si="427"/>
        <v>0</v>
      </c>
      <c r="AZ156" s="127">
        <f t="shared" ca="1" si="518"/>
        <v>17</v>
      </c>
      <c r="BA156" s="73"/>
      <c r="BB156" s="159">
        <f t="shared" ca="1" si="519"/>
        <v>0</v>
      </c>
      <c r="BC156" s="159">
        <f t="shared" ca="1" si="433"/>
        <v>0</v>
      </c>
      <c r="BD156" s="159">
        <f t="shared" ca="1" si="434"/>
        <v>0</v>
      </c>
      <c r="BE156" s="159">
        <f t="shared" ca="1" si="435"/>
        <v>0</v>
      </c>
      <c r="BF156" s="86">
        <f t="shared" ca="1" si="436"/>
        <v>0</v>
      </c>
      <c r="BG156" s="159">
        <f t="shared" ca="1" si="437"/>
        <v>0</v>
      </c>
      <c r="BH156" s="159">
        <f t="shared" ca="1" si="438"/>
        <v>0</v>
      </c>
      <c r="BI156" s="159">
        <f t="shared" ca="1" si="439"/>
        <v>0</v>
      </c>
      <c r="BJ156" s="159">
        <f t="shared" ca="1" si="440"/>
        <v>0</v>
      </c>
      <c r="BK156" s="86">
        <f t="shared" ca="1" si="441"/>
        <v>0</v>
      </c>
      <c r="BL156" s="159">
        <f t="shared" ca="1" si="442"/>
        <v>12</v>
      </c>
      <c r="BM156" s="159">
        <f t="shared" ca="1" si="443"/>
        <v>5</v>
      </c>
      <c r="BN156" s="159">
        <f t="shared" ca="1" si="444"/>
        <v>7</v>
      </c>
      <c r="BO156" s="159">
        <f t="shared" ca="1" si="445"/>
        <v>7</v>
      </c>
      <c r="BP156" s="86">
        <f t="shared" ca="1" si="446"/>
        <v>31</v>
      </c>
      <c r="BQ156" s="159">
        <f t="shared" ca="1" si="447"/>
        <v>8</v>
      </c>
      <c r="BR156" s="159">
        <f t="shared" ca="1" si="448"/>
        <v>9</v>
      </c>
      <c r="BS156" s="159">
        <f t="shared" ca="1" si="449"/>
        <v>0</v>
      </c>
      <c r="BT156" s="159">
        <f t="shared" ca="1" si="450"/>
        <v>0</v>
      </c>
      <c r="BU156" s="86">
        <f t="shared" ca="1" si="451"/>
        <v>17</v>
      </c>
      <c r="BV156" s="132"/>
      <c r="BW156" s="159">
        <v>4</v>
      </c>
      <c r="BX156" s="137">
        <v>2</v>
      </c>
      <c r="BY156" s="140">
        <v>4</v>
      </c>
      <c r="BZ156" s="159">
        <v>4</v>
      </c>
      <c r="CA156" s="86">
        <f t="shared" si="512"/>
        <v>14</v>
      </c>
      <c r="CB156" s="159">
        <v>4</v>
      </c>
      <c r="CC156" s="159">
        <v>2</v>
      </c>
      <c r="CD156" s="159">
        <v>5</v>
      </c>
      <c r="CE156" s="159">
        <v>8</v>
      </c>
      <c r="CF156" s="86">
        <f t="shared" si="513"/>
        <v>19</v>
      </c>
      <c r="CG156" s="159"/>
      <c r="CH156" s="159"/>
      <c r="CI156" s="159"/>
      <c r="CJ156" s="159"/>
      <c r="CK156" s="86">
        <f t="shared" si="514"/>
        <v>0</v>
      </c>
      <c r="CL156" s="159"/>
      <c r="CM156" s="159"/>
      <c r="CN156" s="159">
        <v>0</v>
      </c>
      <c r="CO156" s="159">
        <v>0</v>
      </c>
      <c r="CP156" s="86">
        <f t="shared" si="496"/>
        <v>0</v>
      </c>
      <c r="CQ156" s="73"/>
      <c r="CR156" s="144">
        <f t="shared" ca="1" si="469"/>
        <v>0</v>
      </c>
      <c r="CS156" s="144">
        <f t="shared" ca="1" si="452"/>
        <v>0</v>
      </c>
      <c r="CT156" s="144">
        <f t="shared" ca="1" si="453"/>
        <v>0</v>
      </c>
      <c r="CU156" s="144">
        <f t="shared" ca="1" si="454"/>
        <v>0</v>
      </c>
      <c r="CV156" s="86">
        <f t="shared" ca="1" si="455"/>
        <v>0</v>
      </c>
      <c r="CW156" s="144">
        <f t="shared" ca="1" si="456"/>
        <v>0</v>
      </c>
      <c r="CX156" s="144">
        <f t="shared" ca="1" si="457"/>
        <v>0</v>
      </c>
      <c r="CY156" s="144">
        <f t="shared" ca="1" si="458"/>
        <v>0</v>
      </c>
      <c r="CZ156" s="144">
        <f t="shared" ca="1" si="459"/>
        <v>0</v>
      </c>
      <c r="DA156" s="88">
        <f t="shared" ca="1" si="460"/>
        <v>0</v>
      </c>
      <c r="DB156" s="144">
        <f t="shared" ca="1" si="461"/>
        <v>-14</v>
      </c>
      <c r="DC156" s="144">
        <f t="shared" ca="1" si="462"/>
        <v>-7</v>
      </c>
      <c r="DD156" s="144">
        <f t="shared" ca="1" si="463"/>
        <v>-7</v>
      </c>
      <c r="DE156" s="144">
        <f t="shared" ca="1" si="464"/>
        <v>-7</v>
      </c>
      <c r="DF156" s="88">
        <f t="shared" ca="1" si="465"/>
        <v>-35</v>
      </c>
      <c r="DG156" s="159">
        <f t="shared" ca="1" si="428"/>
        <v>-8</v>
      </c>
      <c r="DH156" s="159">
        <f t="shared" ca="1" si="429"/>
        <v>-9</v>
      </c>
      <c r="DI156" s="159">
        <f t="shared" ca="1" si="430"/>
        <v>0</v>
      </c>
      <c r="DJ156" s="159">
        <f t="shared" ca="1" si="431"/>
        <v>0</v>
      </c>
      <c r="DK156" s="88">
        <f t="shared" ca="1" si="432"/>
        <v>-17</v>
      </c>
      <c r="DL156" s="144"/>
    </row>
    <row r="157" spans="1:116" ht="15" customHeight="1" x14ac:dyDescent="0.2">
      <c r="A157" s="22" t="str">
        <f t="shared" si="516"/>
        <v>200000304P</v>
      </c>
      <c r="B157" s="22" t="str">
        <f t="shared" si="515"/>
        <v>200000304C</v>
      </c>
      <c r="C157" s="93">
        <v>200000304</v>
      </c>
      <c r="D157" s="136" t="s">
        <v>443</v>
      </c>
      <c r="E157" s="164" t="s">
        <v>12</v>
      </c>
      <c r="F157" s="159" t="s">
        <v>164</v>
      </c>
      <c r="G157" s="93" t="s">
        <v>127</v>
      </c>
      <c r="H157" s="164" t="s">
        <v>140</v>
      </c>
      <c r="I157" s="200">
        <v>600.53</v>
      </c>
      <c r="J157" s="65" t="s">
        <v>277</v>
      </c>
      <c r="K157" s="148"/>
      <c r="L157" s="131">
        <v>3</v>
      </c>
      <c r="M157" s="137">
        <v>3</v>
      </c>
      <c r="N157" s="140">
        <v>5</v>
      </c>
      <c r="O157" s="159">
        <v>4</v>
      </c>
      <c r="P157" s="86">
        <f t="shared" si="466"/>
        <v>15</v>
      </c>
      <c r="Q157" s="159">
        <v>4</v>
      </c>
      <c r="R157" s="159">
        <v>3</v>
      </c>
      <c r="S157" s="159">
        <v>5</v>
      </c>
      <c r="T157" s="159">
        <v>0</v>
      </c>
      <c r="U157" s="86">
        <f t="shared" si="473"/>
        <v>12</v>
      </c>
      <c r="V157" s="159">
        <v>0</v>
      </c>
      <c r="W157" s="159">
        <v>0</v>
      </c>
      <c r="X157" s="159">
        <v>0</v>
      </c>
      <c r="Y157" s="159">
        <v>0</v>
      </c>
      <c r="Z157" s="86">
        <f t="shared" si="474"/>
        <v>0</v>
      </c>
      <c r="AA157" s="159">
        <v>0</v>
      </c>
      <c r="AB157" s="159">
        <v>0</v>
      </c>
      <c r="AC157" s="159">
        <v>0</v>
      </c>
      <c r="AD157" s="159">
        <v>0</v>
      </c>
      <c r="AE157" s="86">
        <f t="shared" si="475"/>
        <v>0</v>
      </c>
      <c r="AF157" s="130"/>
      <c r="AG157" s="159">
        <f t="shared" ca="1" si="412"/>
        <v>3</v>
      </c>
      <c r="AH157" s="159">
        <f t="shared" ca="1" si="413"/>
        <v>3</v>
      </c>
      <c r="AI157" s="159">
        <f t="shared" ca="1" si="414"/>
        <v>5</v>
      </c>
      <c r="AJ157" s="159">
        <f t="shared" ca="1" si="415"/>
        <v>4</v>
      </c>
      <c r="AK157" s="86">
        <f t="shared" ca="1" si="467"/>
        <v>15</v>
      </c>
      <c r="AL157" s="159">
        <f t="shared" ca="1" si="416"/>
        <v>4</v>
      </c>
      <c r="AM157" s="159">
        <f t="shared" ca="1" si="417"/>
        <v>3</v>
      </c>
      <c r="AN157" s="159">
        <f t="shared" ca="1" si="418"/>
        <v>5</v>
      </c>
      <c r="AO157" s="159">
        <f t="shared" ca="1" si="419"/>
        <v>0</v>
      </c>
      <c r="AP157" s="127">
        <f t="shared" ca="1" si="468"/>
        <v>12</v>
      </c>
      <c r="AQ157" s="159">
        <f t="shared" ca="1" si="420"/>
        <v>4</v>
      </c>
      <c r="AR157" s="159">
        <f t="shared" ca="1" si="421"/>
        <v>3</v>
      </c>
      <c r="AS157" s="159">
        <f t="shared" ca="1" si="422"/>
        <v>3</v>
      </c>
      <c r="AT157" s="159">
        <f t="shared" ca="1" si="423"/>
        <v>4</v>
      </c>
      <c r="AU157" s="127">
        <f t="shared" ca="1" si="517"/>
        <v>14</v>
      </c>
      <c r="AV157" s="159">
        <f t="shared" ca="1" si="424"/>
        <v>3</v>
      </c>
      <c r="AW157" s="159">
        <f t="shared" ca="1" si="425"/>
        <v>4</v>
      </c>
      <c r="AX157" s="159">
        <f t="shared" ca="1" si="426"/>
        <v>0</v>
      </c>
      <c r="AY157" s="159">
        <f t="shared" ca="1" si="427"/>
        <v>0</v>
      </c>
      <c r="AZ157" s="127">
        <f t="shared" ca="1" si="518"/>
        <v>7</v>
      </c>
      <c r="BA157" s="73"/>
      <c r="BB157" s="159">
        <f t="shared" ca="1" si="519"/>
        <v>0</v>
      </c>
      <c r="BC157" s="159">
        <f t="shared" ca="1" si="433"/>
        <v>0</v>
      </c>
      <c r="BD157" s="159">
        <f t="shared" ca="1" si="434"/>
        <v>0</v>
      </c>
      <c r="BE157" s="159">
        <f t="shared" ca="1" si="435"/>
        <v>0</v>
      </c>
      <c r="BF157" s="86">
        <f t="shared" ca="1" si="436"/>
        <v>0</v>
      </c>
      <c r="BG157" s="159">
        <f t="shared" ca="1" si="437"/>
        <v>0</v>
      </c>
      <c r="BH157" s="159">
        <f t="shared" ca="1" si="438"/>
        <v>0</v>
      </c>
      <c r="BI157" s="159">
        <f t="shared" ca="1" si="439"/>
        <v>0</v>
      </c>
      <c r="BJ157" s="159">
        <f t="shared" ca="1" si="440"/>
        <v>0</v>
      </c>
      <c r="BK157" s="86">
        <f t="shared" ca="1" si="441"/>
        <v>0</v>
      </c>
      <c r="BL157" s="159">
        <f t="shared" ca="1" si="442"/>
        <v>4</v>
      </c>
      <c r="BM157" s="159">
        <f t="shared" ca="1" si="443"/>
        <v>3</v>
      </c>
      <c r="BN157" s="159">
        <f t="shared" ca="1" si="444"/>
        <v>3</v>
      </c>
      <c r="BO157" s="159">
        <f t="shared" ca="1" si="445"/>
        <v>4</v>
      </c>
      <c r="BP157" s="86">
        <f t="shared" ca="1" si="446"/>
        <v>14</v>
      </c>
      <c r="BQ157" s="159">
        <f t="shared" ca="1" si="447"/>
        <v>3</v>
      </c>
      <c r="BR157" s="159">
        <f t="shared" ca="1" si="448"/>
        <v>4</v>
      </c>
      <c r="BS157" s="159">
        <f t="shared" ca="1" si="449"/>
        <v>0</v>
      </c>
      <c r="BT157" s="159">
        <f t="shared" ca="1" si="450"/>
        <v>0</v>
      </c>
      <c r="BU157" s="86">
        <f t="shared" ca="1" si="451"/>
        <v>7</v>
      </c>
      <c r="BV157" s="132"/>
      <c r="BW157" s="131">
        <v>3</v>
      </c>
      <c r="BX157" s="137">
        <v>3</v>
      </c>
      <c r="BY157" s="140">
        <v>5</v>
      </c>
      <c r="BZ157" s="159">
        <v>4</v>
      </c>
      <c r="CA157" s="86">
        <f t="shared" si="512"/>
        <v>15</v>
      </c>
      <c r="CB157" s="159">
        <v>4</v>
      </c>
      <c r="CC157" s="159">
        <v>3</v>
      </c>
      <c r="CD157" s="159">
        <v>5</v>
      </c>
      <c r="CE157" s="159">
        <v>0</v>
      </c>
      <c r="CF157" s="86">
        <f t="shared" si="513"/>
        <v>12</v>
      </c>
      <c r="CG157" s="159"/>
      <c r="CH157" s="159"/>
      <c r="CI157" s="159"/>
      <c r="CJ157" s="159"/>
      <c r="CK157" s="86">
        <f t="shared" si="514"/>
        <v>0</v>
      </c>
      <c r="CL157" s="159"/>
      <c r="CM157" s="159"/>
      <c r="CN157" s="159">
        <v>0</v>
      </c>
      <c r="CO157" s="159">
        <v>0</v>
      </c>
      <c r="CP157" s="86">
        <f t="shared" si="496"/>
        <v>0</v>
      </c>
      <c r="CQ157" s="73"/>
      <c r="CR157" s="144">
        <f t="shared" ca="1" si="469"/>
        <v>0</v>
      </c>
      <c r="CS157" s="144">
        <f t="shared" ca="1" si="452"/>
        <v>0</v>
      </c>
      <c r="CT157" s="144">
        <f t="shared" ca="1" si="453"/>
        <v>0</v>
      </c>
      <c r="CU157" s="144">
        <f t="shared" ca="1" si="454"/>
        <v>0</v>
      </c>
      <c r="CV157" s="86">
        <f t="shared" ca="1" si="455"/>
        <v>0</v>
      </c>
      <c r="CW157" s="144">
        <f t="shared" ca="1" si="456"/>
        <v>0</v>
      </c>
      <c r="CX157" s="144">
        <f t="shared" ca="1" si="457"/>
        <v>0</v>
      </c>
      <c r="CY157" s="144">
        <f t="shared" ca="1" si="458"/>
        <v>0</v>
      </c>
      <c r="CZ157" s="144">
        <f t="shared" ca="1" si="459"/>
        <v>0</v>
      </c>
      <c r="DA157" s="88">
        <f t="shared" ca="1" si="460"/>
        <v>0</v>
      </c>
      <c r="DB157" s="144">
        <f t="shared" ca="1" si="461"/>
        <v>-4</v>
      </c>
      <c r="DC157" s="144">
        <f t="shared" ca="1" si="462"/>
        <v>-3</v>
      </c>
      <c r="DD157" s="144">
        <f t="shared" ca="1" si="463"/>
        <v>-3</v>
      </c>
      <c r="DE157" s="144">
        <f t="shared" ca="1" si="464"/>
        <v>-4</v>
      </c>
      <c r="DF157" s="88">
        <f t="shared" ca="1" si="465"/>
        <v>-14</v>
      </c>
      <c r="DG157" s="159">
        <f t="shared" ca="1" si="428"/>
        <v>-3</v>
      </c>
      <c r="DH157" s="159">
        <f t="shared" ca="1" si="429"/>
        <v>-4</v>
      </c>
      <c r="DI157" s="159">
        <f t="shared" ca="1" si="430"/>
        <v>0</v>
      </c>
      <c r="DJ157" s="159">
        <f t="shared" ca="1" si="431"/>
        <v>0</v>
      </c>
      <c r="DK157" s="88">
        <f t="shared" ca="1" si="432"/>
        <v>-7</v>
      </c>
      <c r="DL157" s="144"/>
    </row>
    <row r="158" spans="1:116" ht="15" hidden="1" customHeight="1" x14ac:dyDescent="0.2">
      <c r="A158" s="22" t="str">
        <f t="shared" si="516"/>
        <v>186006532P</v>
      </c>
      <c r="B158" s="22" t="str">
        <f t="shared" si="515"/>
        <v>186006532C</v>
      </c>
      <c r="C158" s="93">
        <v>186006532</v>
      </c>
      <c r="D158" s="136" t="s">
        <v>399</v>
      </c>
      <c r="E158" s="65" t="s">
        <v>166</v>
      </c>
      <c r="F158" s="159" t="s">
        <v>167</v>
      </c>
      <c r="G158" s="65" t="s">
        <v>61</v>
      </c>
      <c r="H158" s="164" t="s">
        <v>177</v>
      </c>
      <c r="I158" s="200">
        <v>94445.2</v>
      </c>
      <c r="J158" s="93" t="s">
        <v>33</v>
      </c>
      <c r="K158" s="148"/>
      <c r="L158" s="144">
        <v>0</v>
      </c>
      <c r="M158" s="137">
        <v>15</v>
      </c>
      <c r="N158" s="137">
        <v>45</v>
      </c>
      <c r="O158" s="159">
        <v>40</v>
      </c>
      <c r="P158" s="86">
        <f t="shared" si="466"/>
        <v>100</v>
      </c>
      <c r="Q158" s="159">
        <v>65</v>
      </c>
      <c r="R158" s="159">
        <v>65</v>
      </c>
      <c r="S158" s="159">
        <v>45</v>
      </c>
      <c r="T158" s="159">
        <v>50</v>
      </c>
      <c r="U158" s="86">
        <f t="shared" si="473"/>
        <v>225</v>
      </c>
      <c r="V158" s="159">
        <v>35</v>
      </c>
      <c r="W158" s="159">
        <v>50</v>
      </c>
      <c r="X158" s="159">
        <v>40</v>
      </c>
      <c r="Y158" s="159">
        <v>25</v>
      </c>
      <c r="Z158" s="86">
        <f t="shared" si="474"/>
        <v>150</v>
      </c>
      <c r="AA158" s="159">
        <v>10</v>
      </c>
      <c r="AB158" s="159">
        <v>0</v>
      </c>
      <c r="AC158" s="159">
        <v>0</v>
      </c>
      <c r="AD158" s="159">
        <v>0</v>
      </c>
      <c r="AE158" s="86">
        <f t="shared" si="475"/>
        <v>10</v>
      </c>
      <c r="AF158" s="130"/>
      <c r="AG158" s="159">
        <f t="shared" ca="1" si="412"/>
        <v>0</v>
      </c>
      <c r="AH158" s="159">
        <f t="shared" ca="1" si="413"/>
        <v>15</v>
      </c>
      <c r="AI158" s="159">
        <f t="shared" ca="1" si="414"/>
        <v>45</v>
      </c>
      <c r="AJ158" s="159">
        <f t="shared" ca="1" si="415"/>
        <v>40</v>
      </c>
      <c r="AK158" s="86">
        <f t="shared" ca="1" si="467"/>
        <v>100</v>
      </c>
      <c r="AL158" s="159">
        <f t="shared" ca="1" si="416"/>
        <v>65</v>
      </c>
      <c r="AM158" s="159">
        <f t="shared" ca="1" si="417"/>
        <v>65</v>
      </c>
      <c r="AN158" s="159">
        <f t="shared" ca="1" si="418"/>
        <v>45</v>
      </c>
      <c r="AO158" s="159">
        <f t="shared" ca="1" si="419"/>
        <v>50</v>
      </c>
      <c r="AP158" s="127">
        <f t="shared" ca="1" si="468"/>
        <v>225</v>
      </c>
      <c r="AQ158" s="159">
        <f t="shared" ca="1" si="420"/>
        <v>35</v>
      </c>
      <c r="AR158" s="159">
        <f t="shared" ca="1" si="421"/>
        <v>50</v>
      </c>
      <c r="AS158" s="159">
        <f t="shared" ca="1" si="422"/>
        <v>40</v>
      </c>
      <c r="AT158" s="159">
        <f t="shared" ca="1" si="423"/>
        <v>25</v>
      </c>
      <c r="AU158" s="127">
        <f t="shared" ca="1" si="517"/>
        <v>150</v>
      </c>
      <c r="AV158" s="159">
        <f t="shared" ca="1" si="424"/>
        <v>10</v>
      </c>
      <c r="AW158" s="159">
        <f t="shared" ca="1" si="425"/>
        <v>0</v>
      </c>
      <c r="AX158" s="159">
        <f t="shared" ca="1" si="426"/>
        <v>0</v>
      </c>
      <c r="AY158" s="159">
        <f t="shared" ca="1" si="427"/>
        <v>0</v>
      </c>
      <c r="AZ158" s="127">
        <f t="shared" ca="1" si="518"/>
        <v>10</v>
      </c>
      <c r="BA158" s="73"/>
      <c r="BB158" s="159">
        <f t="shared" ca="1" si="519"/>
        <v>0</v>
      </c>
      <c r="BC158" s="159">
        <f t="shared" ca="1" si="433"/>
        <v>0</v>
      </c>
      <c r="BD158" s="159">
        <f t="shared" ca="1" si="434"/>
        <v>0</v>
      </c>
      <c r="BE158" s="159">
        <f t="shared" ca="1" si="435"/>
        <v>0</v>
      </c>
      <c r="BF158" s="86">
        <f t="shared" ca="1" si="436"/>
        <v>0</v>
      </c>
      <c r="BG158" s="159">
        <f t="shared" ca="1" si="437"/>
        <v>0</v>
      </c>
      <c r="BH158" s="159">
        <f t="shared" ca="1" si="438"/>
        <v>0</v>
      </c>
      <c r="BI158" s="159">
        <f t="shared" ca="1" si="439"/>
        <v>0</v>
      </c>
      <c r="BJ158" s="159">
        <f t="shared" ca="1" si="440"/>
        <v>0</v>
      </c>
      <c r="BK158" s="86">
        <f t="shared" ca="1" si="441"/>
        <v>0</v>
      </c>
      <c r="BL158" s="159">
        <f t="shared" ca="1" si="442"/>
        <v>0</v>
      </c>
      <c r="BM158" s="159">
        <f t="shared" ca="1" si="443"/>
        <v>0</v>
      </c>
      <c r="BN158" s="159">
        <f t="shared" ca="1" si="444"/>
        <v>0</v>
      </c>
      <c r="BO158" s="159">
        <f t="shared" ca="1" si="445"/>
        <v>0</v>
      </c>
      <c r="BP158" s="86">
        <f t="shared" ca="1" si="446"/>
        <v>0</v>
      </c>
      <c r="BQ158" s="159">
        <f t="shared" ca="1" si="447"/>
        <v>0</v>
      </c>
      <c r="BR158" s="159">
        <f t="shared" ca="1" si="448"/>
        <v>0</v>
      </c>
      <c r="BS158" s="159">
        <f t="shared" ca="1" si="449"/>
        <v>0</v>
      </c>
      <c r="BT158" s="159">
        <f t="shared" ca="1" si="450"/>
        <v>0</v>
      </c>
      <c r="BU158" s="86">
        <f t="shared" ca="1" si="451"/>
        <v>0</v>
      </c>
      <c r="BV158" s="132"/>
      <c r="BW158" s="144">
        <v>0</v>
      </c>
      <c r="BX158" s="137">
        <v>15</v>
      </c>
      <c r="BY158" s="137">
        <v>45</v>
      </c>
      <c r="BZ158" s="159">
        <v>40</v>
      </c>
      <c r="CA158" s="86">
        <f t="shared" si="512"/>
        <v>100</v>
      </c>
      <c r="CB158" s="159">
        <v>65</v>
      </c>
      <c r="CC158" s="159">
        <v>65</v>
      </c>
      <c r="CD158" s="159">
        <v>45</v>
      </c>
      <c r="CE158" s="159">
        <v>50</v>
      </c>
      <c r="CF158" s="86">
        <f t="shared" si="513"/>
        <v>225</v>
      </c>
      <c r="CG158" s="159"/>
      <c r="CH158" s="159"/>
      <c r="CI158" s="159"/>
      <c r="CJ158" s="159"/>
      <c r="CK158" s="86">
        <f t="shared" si="514"/>
        <v>0</v>
      </c>
      <c r="CL158" s="159"/>
      <c r="CM158" s="159"/>
      <c r="CN158" s="159">
        <v>0</v>
      </c>
      <c r="CO158" s="159">
        <v>0</v>
      </c>
      <c r="CP158" s="86">
        <f t="shared" si="496"/>
        <v>0</v>
      </c>
      <c r="CQ158" s="73"/>
      <c r="CR158" s="144">
        <f t="shared" ca="1" si="469"/>
        <v>0</v>
      </c>
      <c r="CS158" s="144">
        <f t="shared" ca="1" si="452"/>
        <v>0</v>
      </c>
      <c r="CT158" s="144">
        <f t="shared" ca="1" si="453"/>
        <v>0</v>
      </c>
      <c r="CU158" s="144">
        <f t="shared" ca="1" si="454"/>
        <v>0</v>
      </c>
      <c r="CV158" s="86">
        <f t="shared" ca="1" si="455"/>
        <v>0</v>
      </c>
      <c r="CW158" s="144">
        <f t="shared" ca="1" si="456"/>
        <v>0</v>
      </c>
      <c r="CX158" s="144">
        <f t="shared" ca="1" si="457"/>
        <v>0</v>
      </c>
      <c r="CY158" s="144">
        <f t="shared" ca="1" si="458"/>
        <v>0</v>
      </c>
      <c r="CZ158" s="144">
        <f t="shared" ca="1" si="459"/>
        <v>0</v>
      </c>
      <c r="DA158" s="88">
        <f t="shared" ca="1" si="460"/>
        <v>0</v>
      </c>
      <c r="DB158" s="144">
        <f t="shared" ca="1" si="461"/>
        <v>-35</v>
      </c>
      <c r="DC158" s="144">
        <f t="shared" ca="1" si="462"/>
        <v>-50</v>
      </c>
      <c r="DD158" s="144">
        <f t="shared" ca="1" si="463"/>
        <v>-40</v>
      </c>
      <c r="DE158" s="144">
        <f t="shared" ca="1" si="464"/>
        <v>-25</v>
      </c>
      <c r="DF158" s="88">
        <f t="shared" ca="1" si="465"/>
        <v>-150</v>
      </c>
      <c r="DG158" s="159">
        <f t="shared" ca="1" si="428"/>
        <v>-10</v>
      </c>
      <c r="DH158" s="159">
        <f t="shared" ca="1" si="429"/>
        <v>0</v>
      </c>
      <c r="DI158" s="159">
        <f t="shared" ca="1" si="430"/>
        <v>0</v>
      </c>
      <c r="DJ158" s="159">
        <f t="shared" ca="1" si="431"/>
        <v>0</v>
      </c>
      <c r="DK158" s="88">
        <f t="shared" ca="1" si="432"/>
        <v>-10</v>
      </c>
      <c r="DL158" s="158"/>
    </row>
    <row r="159" spans="1:116" ht="15" hidden="1" customHeight="1" x14ac:dyDescent="0.2">
      <c r="A159" s="22" t="str">
        <f t="shared" si="516"/>
        <v>186006511P</v>
      </c>
      <c r="B159" s="22" t="str">
        <f t="shared" si="515"/>
        <v>186006511C</v>
      </c>
      <c r="C159" s="178">
        <v>186006511</v>
      </c>
      <c r="D159" s="136" t="s">
        <v>486</v>
      </c>
      <c r="E159" s="65" t="s">
        <v>518</v>
      </c>
      <c r="F159" s="159" t="s">
        <v>167</v>
      </c>
      <c r="G159" s="65" t="s">
        <v>172</v>
      </c>
      <c r="H159" s="164" t="s">
        <v>320</v>
      </c>
      <c r="I159" s="200">
        <v>14455.27</v>
      </c>
      <c r="J159" s="93" t="s">
        <v>33</v>
      </c>
      <c r="K159" s="148"/>
      <c r="L159" s="144">
        <v>0</v>
      </c>
      <c r="M159" s="137">
        <v>0</v>
      </c>
      <c r="N159" s="137">
        <v>0</v>
      </c>
      <c r="O159" s="159">
        <v>0</v>
      </c>
      <c r="P159" s="86">
        <f t="shared" si="466"/>
        <v>0</v>
      </c>
      <c r="Q159" s="159">
        <v>0</v>
      </c>
      <c r="R159" s="159">
        <v>0</v>
      </c>
      <c r="S159" s="159">
        <v>0</v>
      </c>
      <c r="T159" s="159">
        <v>200</v>
      </c>
      <c r="U159" s="86">
        <f t="shared" si="473"/>
        <v>200</v>
      </c>
      <c r="V159" s="159">
        <v>240</v>
      </c>
      <c r="W159" s="159">
        <v>185</v>
      </c>
      <c r="X159" s="159">
        <v>190</v>
      </c>
      <c r="Y159" s="159">
        <v>240</v>
      </c>
      <c r="Z159" s="86">
        <f t="shared" si="474"/>
        <v>855</v>
      </c>
      <c r="AA159" s="159">
        <v>165</v>
      </c>
      <c r="AB159" s="159">
        <v>0</v>
      </c>
      <c r="AC159" s="159">
        <v>0</v>
      </c>
      <c r="AD159" s="159">
        <v>0</v>
      </c>
      <c r="AE159" s="86">
        <f t="shared" si="475"/>
        <v>165</v>
      </c>
      <c r="AF159" s="130"/>
      <c r="AG159" s="159">
        <f t="shared" ca="1" si="412"/>
        <v>0</v>
      </c>
      <c r="AH159" s="159">
        <f t="shared" ca="1" si="413"/>
        <v>0</v>
      </c>
      <c r="AI159" s="159">
        <f t="shared" ca="1" si="414"/>
        <v>0</v>
      </c>
      <c r="AJ159" s="159">
        <f t="shared" ca="1" si="415"/>
        <v>0</v>
      </c>
      <c r="AK159" s="86">
        <f t="shared" ca="1" si="467"/>
        <v>0</v>
      </c>
      <c r="AL159" s="159">
        <f t="shared" ca="1" si="416"/>
        <v>0</v>
      </c>
      <c r="AM159" s="159">
        <f t="shared" ca="1" si="417"/>
        <v>0</v>
      </c>
      <c r="AN159" s="159">
        <f t="shared" ca="1" si="418"/>
        <v>0</v>
      </c>
      <c r="AO159" s="159">
        <f t="shared" ca="1" si="419"/>
        <v>200</v>
      </c>
      <c r="AP159" s="127">
        <f t="shared" ca="1" si="468"/>
        <v>200</v>
      </c>
      <c r="AQ159" s="159">
        <f t="shared" ca="1" si="420"/>
        <v>240</v>
      </c>
      <c r="AR159" s="159">
        <f t="shared" ca="1" si="421"/>
        <v>185</v>
      </c>
      <c r="AS159" s="159">
        <f t="shared" ca="1" si="422"/>
        <v>190</v>
      </c>
      <c r="AT159" s="159">
        <f t="shared" ca="1" si="423"/>
        <v>240</v>
      </c>
      <c r="AU159" s="127">
        <f t="shared" ca="1" si="517"/>
        <v>855</v>
      </c>
      <c r="AV159" s="159">
        <f t="shared" ca="1" si="424"/>
        <v>165</v>
      </c>
      <c r="AW159" s="159">
        <f t="shared" ca="1" si="425"/>
        <v>0</v>
      </c>
      <c r="AX159" s="159">
        <f t="shared" ca="1" si="426"/>
        <v>0</v>
      </c>
      <c r="AY159" s="159">
        <f t="shared" ca="1" si="427"/>
        <v>0</v>
      </c>
      <c r="AZ159" s="127">
        <f t="shared" ca="1" si="518"/>
        <v>165</v>
      </c>
      <c r="BA159" s="73"/>
      <c r="BB159" s="159">
        <f t="shared" ca="1" si="519"/>
        <v>0</v>
      </c>
      <c r="BC159" s="159">
        <f t="shared" ca="1" si="433"/>
        <v>0</v>
      </c>
      <c r="BD159" s="159">
        <f t="shared" ca="1" si="434"/>
        <v>0</v>
      </c>
      <c r="BE159" s="159">
        <f t="shared" ca="1" si="435"/>
        <v>0</v>
      </c>
      <c r="BF159" s="86">
        <f t="shared" ca="1" si="436"/>
        <v>0</v>
      </c>
      <c r="BG159" s="159">
        <f t="shared" ca="1" si="437"/>
        <v>0</v>
      </c>
      <c r="BH159" s="159">
        <f t="shared" ca="1" si="438"/>
        <v>0</v>
      </c>
      <c r="BI159" s="159">
        <f t="shared" ca="1" si="439"/>
        <v>0</v>
      </c>
      <c r="BJ159" s="159">
        <f t="shared" ca="1" si="440"/>
        <v>0</v>
      </c>
      <c r="BK159" s="86">
        <f t="shared" ca="1" si="441"/>
        <v>0</v>
      </c>
      <c r="BL159" s="159">
        <f t="shared" ca="1" si="442"/>
        <v>0</v>
      </c>
      <c r="BM159" s="159">
        <f t="shared" ca="1" si="443"/>
        <v>0</v>
      </c>
      <c r="BN159" s="159">
        <f t="shared" ca="1" si="444"/>
        <v>0</v>
      </c>
      <c r="BO159" s="159">
        <f t="shared" ca="1" si="445"/>
        <v>0</v>
      </c>
      <c r="BP159" s="86">
        <f t="shared" ca="1" si="446"/>
        <v>0</v>
      </c>
      <c r="BQ159" s="159">
        <f t="shared" ca="1" si="447"/>
        <v>0</v>
      </c>
      <c r="BR159" s="159">
        <f t="shared" ca="1" si="448"/>
        <v>0</v>
      </c>
      <c r="BS159" s="159">
        <f t="shared" ca="1" si="449"/>
        <v>0</v>
      </c>
      <c r="BT159" s="159">
        <f t="shared" ca="1" si="450"/>
        <v>0</v>
      </c>
      <c r="BU159" s="86">
        <f t="shared" ca="1" si="451"/>
        <v>0</v>
      </c>
      <c r="BV159" s="132"/>
      <c r="BW159" s="144">
        <v>0</v>
      </c>
      <c r="BX159" s="137">
        <v>0</v>
      </c>
      <c r="BY159" s="137">
        <v>0</v>
      </c>
      <c r="BZ159" s="159">
        <v>0</v>
      </c>
      <c r="CA159" s="86">
        <f t="shared" si="512"/>
        <v>0</v>
      </c>
      <c r="CB159" s="159">
        <v>0</v>
      </c>
      <c r="CC159" s="159">
        <v>0</v>
      </c>
      <c r="CD159" s="159">
        <v>0</v>
      </c>
      <c r="CE159" s="159">
        <v>200</v>
      </c>
      <c r="CF159" s="86">
        <f t="shared" si="513"/>
        <v>200</v>
      </c>
      <c r="CG159" s="159"/>
      <c r="CH159" s="159"/>
      <c r="CI159" s="159"/>
      <c r="CJ159" s="159"/>
      <c r="CK159" s="86">
        <f t="shared" si="514"/>
        <v>0</v>
      </c>
      <c r="CL159" s="159"/>
      <c r="CM159" s="159"/>
      <c r="CN159" s="159">
        <v>0</v>
      </c>
      <c r="CO159" s="159">
        <v>0</v>
      </c>
      <c r="CP159" s="86">
        <f t="shared" si="496"/>
        <v>0</v>
      </c>
      <c r="CQ159" s="73"/>
      <c r="CR159" s="144">
        <f t="shared" ca="1" si="469"/>
        <v>0</v>
      </c>
      <c r="CS159" s="144">
        <f t="shared" ca="1" si="452"/>
        <v>0</v>
      </c>
      <c r="CT159" s="144">
        <f t="shared" ca="1" si="453"/>
        <v>0</v>
      </c>
      <c r="CU159" s="144">
        <f t="shared" ca="1" si="454"/>
        <v>0</v>
      </c>
      <c r="CV159" s="86">
        <f t="shared" ca="1" si="455"/>
        <v>0</v>
      </c>
      <c r="CW159" s="144">
        <f t="shared" ca="1" si="456"/>
        <v>0</v>
      </c>
      <c r="CX159" s="144">
        <f t="shared" ca="1" si="457"/>
        <v>0</v>
      </c>
      <c r="CY159" s="144">
        <f t="shared" ca="1" si="458"/>
        <v>0</v>
      </c>
      <c r="CZ159" s="144">
        <f t="shared" ca="1" si="459"/>
        <v>0</v>
      </c>
      <c r="DA159" s="88">
        <f t="shared" ca="1" si="460"/>
        <v>0</v>
      </c>
      <c r="DB159" s="144">
        <f t="shared" ca="1" si="461"/>
        <v>-240</v>
      </c>
      <c r="DC159" s="144">
        <f t="shared" ca="1" si="462"/>
        <v>-185</v>
      </c>
      <c r="DD159" s="144">
        <f t="shared" ca="1" si="463"/>
        <v>-190</v>
      </c>
      <c r="DE159" s="144">
        <f t="shared" ca="1" si="464"/>
        <v>-240</v>
      </c>
      <c r="DF159" s="88">
        <f t="shared" ca="1" si="465"/>
        <v>-855</v>
      </c>
      <c r="DG159" s="159">
        <f t="shared" ca="1" si="428"/>
        <v>-165</v>
      </c>
      <c r="DH159" s="159">
        <f t="shared" ca="1" si="429"/>
        <v>0</v>
      </c>
      <c r="DI159" s="159">
        <f t="shared" ca="1" si="430"/>
        <v>0</v>
      </c>
      <c r="DJ159" s="159">
        <f t="shared" ca="1" si="431"/>
        <v>0</v>
      </c>
      <c r="DK159" s="88">
        <f t="shared" ca="1" si="432"/>
        <v>-165</v>
      </c>
      <c r="DL159" s="144"/>
    </row>
    <row r="160" spans="1:116" ht="15" hidden="1" customHeight="1" x14ac:dyDescent="0.2">
      <c r="A160" s="22" t="str">
        <f t="shared" si="516"/>
        <v>TBD - RavenP</v>
      </c>
      <c r="B160" s="22" t="str">
        <f t="shared" si="515"/>
        <v>TBD - RavenC</v>
      </c>
      <c r="C160" s="151" t="s">
        <v>318</v>
      </c>
      <c r="D160" s="22" t="s">
        <v>319</v>
      </c>
      <c r="E160" s="65" t="s">
        <v>518</v>
      </c>
      <c r="F160" s="159" t="s">
        <v>167</v>
      </c>
      <c r="G160" s="65" t="s">
        <v>172</v>
      </c>
      <c r="H160" s="164" t="s">
        <v>181</v>
      </c>
      <c r="I160" s="200">
        <v>36558.35</v>
      </c>
      <c r="J160" s="93" t="s">
        <v>33</v>
      </c>
      <c r="K160" s="148"/>
      <c r="L160" s="144">
        <v>0</v>
      </c>
      <c r="M160" s="137">
        <v>0</v>
      </c>
      <c r="N160" s="137">
        <v>0</v>
      </c>
      <c r="O160" s="159">
        <v>0</v>
      </c>
      <c r="P160" s="86">
        <f t="shared" si="466"/>
        <v>0</v>
      </c>
      <c r="Q160" s="159">
        <v>0</v>
      </c>
      <c r="R160" s="159">
        <v>0</v>
      </c>
      <c r="S160" s="159">
        <v>0</v>
      </c>
      <c r="T160" s="159">
        <v>0</v>
      </c>
      <c r="U160" s="86">
        <f t="shared" si="473"/>
        <v>0</v>
      </c>
      <c r="V160" s="159">
        <v>0</v>
      </c>
      <c r="W160" s="159">
        <v>10</v>
      </c>
      <c r="X160" s="159">
        <v>75</v>
      </c>
      <c r="Y160" s="159">
        <v>75</v>
      </c>
      <c r="Z160" s="86">
        <f t="shared" si="474"/>
        <v>160</v>
      </c>
      <c r="AA160" s="159"/>
      <c r="AB160" s="159">
        <v>0</v>
      </c>
      <c r="AC160" s="159">
        <v>0</v>
      </c>
      <c r="AD160" s="159">
        <v>0</v>
      </c>
      <c r="AE160" s="86">
        <f t="shared" si="475"/>
        <v>0</v>
      </c>
      <c r="AF160" s="130"/>
      <c r="AG160" s="159">
        <f t="shared" ca="1" si="412"/>
        <v>0</v>
      </c>
      <c r="AH160" s="159">
        <f t="shared" ca="1" si="413"/>
        <v>0</v>
      </c>
      <c r="AI160" s="159">
        <f t="shared" ca="1" si="414"/>
        <v>0</v>
      </c>
      <c r="AJ160" s="159">
        <f t="shared" ca="1" si="415"/>
        <v>0</v>
      </c>
      <c r="AK160" s="86">
        <f t="shared" ca="1" si="467"/>
        <v>0</v>
      </c>
      <c r="AL160" s="159">
        <f t="shared" ca="1" si="416"/>
        <v>0</v>
      </c>
      <c r="AM160" s="159">
        <f t="shared" ca="1" si="417"/>
        <v>0</v>
      </c>
      <c r="AN160" s="159">
        <f t="shared" ca="1" si="418"/>
        <v>0</v>
      </c>
      <c r="AO160" s="159">
        <f t="shared" ca="1" si="419"/>
        <v>0</v>
      </c>
      <c r="AP160" s="127">
        <f t="shared" ca="1" si="468"/>
        <v>0</v>
      </c>
      <c r="AQ160" s="159">
        <f t="shared" ca="1" si="420"/>
        <v>0</v>
      </c>
      <c r="AR160" s="159">
        <f t="shared" ca="1" si="421"/>
        <v>10</v>
      </c>
      <c r="AS160" s="159">
        <f t="shared" ca="1" si="422"/>
        <v>75</v>
      </c>
      <c r="AT160" s="159">
        <f t="shared" ca="1" si="423"/>
        <v>75</v>
      </c>
      <c r="AU160" s="127">
        <f t="shared" ca="1" si="517"/>
        <v>160</v>
      </c>
      <c r="AV160" s="159">
        <f t="shared" ca="1" si="424"/>
        <v>0</v>
      </c>
      <c r="AW160" s="159">
        <f t="shared" ca="1" si="425"/>
        <v>0</v>
      </c>
      <c r="AX160" s="159">
        <f t="shared" ca="1" si="426"/>
        <v>0</v>
      </c>
      <c r="AY160" s="159">
        <f t="shared" ca="1" si="427"/>
        <v>0</v>
      </c>
      <c r="AZ160" s="127">
        <f t="shared" ca="1" si="518"/>
        <v>0</v>
      </c>
      <c r="BA160" s="73"/>
      <c r="BB160" s="159">
        <f t="shared" ca="1" si="519"/>
        <v>0</v>
      </c>
      <c r="BC160" s="159">
        <f t="shared" ca="1" si="433"/>
        <v>0</v>
      </c>
      <c r="BD160" s="159">
        <f t="shared" ca="1" si="434"/>
        <v>0</v>
      </c>
      <c r="BE160" s="159">
        <f t="shared" ca="1" si="435"/>
        <v>0</v>
      </c>
      <c r="BF160" s="86">
        <f t="shared" ca="1" si="436"/>
        <v>0</v>
      </c>
      <c r="BG160" s="159">
        <f t="shared" ca="1" si="437"/>
        <v>0</v>
      </c>
      <c r="BH160" s="159">
        <f t="shared" ca="1" si="438"/>
        <v>0</v>
      </c>
      <c r="BI160" s="159">
        <f t="shared" ca="1" si="439"/>
        <v>0</v>
      </c>
      <c r="BJ160" s="159">
        <f t="shared" ca="1" si="440"/>
        <v>0</v>
      </c>
      <c r="BK160" s="86">
        <f t="shared" ca="1" si="441"/>
        <v>0</v>
      </c>
      <c r="BL160" s="159">
        <f t="shared" ca="1" si="442"/>
        <v>0</v>
      </c>
      <c r="BM160" s="159">
        <f t="shared" ca="1" si="443"/>
        <v>0</v>
      </c>
      <c r="BN160" s="159">
        <f t="shared" ca="1" si="444"/>
        <v>0</v>
      </c>
      <c r="BO160" s="159">
        <f t="shared" ca="1" si="445"/>
        <v>0</v>
      </c>
      <c r="BP160" s="86">
        <f t="shared" ca="1" si="446"/>
        <v>0</v>
      </c>
      <c r="BQ160" s="159">
        <f t="shared" ca="1" si="447"/>
        <v>0</v>
      </c>
      <c r="BR160" s="159">
        <f t="shared" ca="1" si="448"/>
        <v>0</v>
      </c>
      <c r="BS160" s="159">
        <f t="shared" ca="1" si="449"/>
        <v>0</v>
      </c>
      <c r="BT160" s="159">
        <f t="shared" ca="1" si="450"/>
        <v>0</v>
      </c>
      <c r="BU160" s="86">
        <f t="shared" ca="1" si="451"/>
        <v>0</v>
      </c>
      <c r="BV160" s="132"/>
      <c r="BW160" s="144">
        <v>0</v>
      </c>
      <c r="BX160" s="137">
        <v>0</v>
      </c>
      <c r="BY160" s="137">
        <v>0</v>
      </c>
      <c r="BZ160" s="159">
        <v>0</v>
      </c>
      <c r="CA160" s="86">
        <f t="shared" si="512"/>
        <v>0</v>
      </c>
      <c r="CB160" s="159">
        <v>0</v>
      </c>
      <c r="CC160" s="159">
        <v>0</v>
      </c>
      <c r="CD160" s="159">
        <v>0</v>
      </c>
      <c r="CE160" s="159">
        <v>0</v>
      </c>
      <c r="CF160" s="86">
        <f t="shared" si="513"/>
        <v>0</v>
      </c>
      <c r="CG160" s="159"/>
      <c r="CH160" s="159"/>
      <c r="CI160" s="159"/>
      <c r="CJ160" s="159"/>
      <c r="CK160" s="86">
        <f t="shared" si="514"/>
        <v>0</v>
      </c>
      <c r="CL160" s="159"/>
      <c r="CM160" s="159"/>
      <c r="CN160" s="159">
        <v>0</v>
      </c>
      <c r="CO160" s="159">
        <v>0</v>
      </c>
      <c r="CP160" s="86">
        <f t="shared" si="496"/>
        <v>0</v>
      </c>
      <c r="CQ160" s="73"/>
      <c r="CR160" s="144">
        <f t="shared" ca="1" si="469"/>
        <v>0</v>
      </c>
      <c r="CS160" s="144">
        <f t="shared" ca="1" si="452"/>
        <v>0</v>
      </c>
      <c r="CT160" s="144">
        <f t="shared" ca="1" si="453"/>
        <v>0</v>
      </c>
      <c r="CU160" s="144">
        <f t="shared" ca="1" si="454"/>
        <v>0</v>
      </c>
      <c r="CV160" s="86">
        <f t="shared" ca="1" si="455"/>
        <v>0</v>
      </c>
      <c r="CW160" s="144">
        <f t="shared" ca="1" si="456"/>
        <v>0</v>
      </c>
      <c r="CX160" s="144">
        <f t="shared" ca="1" si="457"/>
        <v>0</v>
      </c>
      <c r="CY160" s="144">
        <f t="shared" ca="1" si="458"/>
        <v>0</v>
      </c>
      <c r="CZ160" s="144">
        <f t="shared" ca="1" si="459"/>
        <v>0</v>
      </c>
      <c r="DA160" s="88">
        <f t="shared" ca="1" si="460"/>
        <v>0</v>
      </c>
      <c r="DB160" s="144">
        <f t="shared" ca="1" si="461"/>
        <v>0</v>
      </c>
      <c r="DC160" s="144">
        <f t="shared" ca="1" si="462"/>
        <v>-10</v>
      </c>
      <c r="DD160" s="144">
        <f t="shared" ca="1" si="463"/>
        <v>-75</v>
      </c>
      <c r="DE160" s="144">
        <f t="shared" ca="1" si="464"/>
        <v>-75</v>
      </c>
      <c r="DF160" s="88">
        <f t="shared" ca="1" si="465"/>
        <v>-160</v>
      </c>
      <c r="DG160" s="159">
        <f t="shared" ca="1" si="428"/>
        <v>0</v>
      </c>
      <c r="DH160" s="159">
        <f t="shared" ca="1" si="429"/>
        <v>0</v>
      </c>
      <c r="DI160" s="159">
        <f t="shared" ca="1" si="430"/>
        <v>0</v>
      </c>
      <c r="DJ160" s="159">
        <f t="shared" ca="1" si="431"/>
        <v>0</v>
      </c>
      <c r="DK160" s="88">
        <f t="shared" ca="1" si="432"/>
        <v>0</v>
      </c>
      <c r="DL160" s="36"/>
    </row>
    <row r="161" spans="1:116" ht="15" customHeight="1" x14ac:dyDescent="0.2">
      <c r="A161" s="22" t="str">
        <f t="shared" si="516"/>
        <v>205000898P</v>
      </c>
      <c r="B161" s="22" t="str">
        <f t="shared" si="515"/>
        <v>205000898C</v>
      </c>
      <c r="C161" s="164">
        <v>205000898</v>
      </c>
      <c r="D161" s="164" t="s">
        <v>234</v>
      </c>
      <c r="E161" s="65" t="s">
        <v>12</v>
      </c>
      <c r="F161" s="159" t="s">
        <v>164</v>
      </c>
      <c r="G161" s="93" t="s">
        <v>204</v>
      </c>
      <c r="H161" s="164" t="s">
        <v>140</v>
      </c>
      <c r="I161" s="200">
        <v>952.09</v>
      </c>
      <c r="J161" s="65" t="s">
        <v>221</v>
      </c>
      <c r="K161" s="148"/>
      <c r="L161" s="144">
        <v>50</v>
      </c>
      <c r="M161" s="137">
        <v>5</v>
      </c>
      <c r="N161" s="137">
        <v>110</v>
      </c>
      <c r="O161" s="137">
        <v>75</v>
      </c>
      <c r="P161" s="86">
        <f t="shared" si="466"/>
        <v>240</v>
      </c>
      <c r="Q161" s="159">
        <v>65</v>
      </c>
      <c r="R161" s="159">
        <v>115</v>
      </c>
      <c r="S161" s="159">
        <v>95</v>
      </c>
      <c r="T161" s="159">
        <v>50</v>
      </c>
      <c r="U161" s="86">
        <f t="shared" si="473"/>
        <v>325</v>
      </c>
      <c r="V161" s="159">
        <v>80</v>
      </c>
      <c r="W161" s="159">
        <v>90</v>
      </c>
      <c r="X161" s="159">
        <v>90</v>
      </c>
      <c r="Y161" s="159">
        <v>120</v>
      </c>
      <c r="Z161" s="86">
        <f t="shared" si="474"/>
        <v>380</v>
      </c>
      <c r="AA161" s="159">
        <v>80</v>
      </c>
      <c r="AB161" s="159">
        <v>0</v>
      </c>
      <c r="AC161" s="159">
        <v>0</v>
      </c>
      <c r="AD161" s="159">
        <v>0</v>
      </c>
      <c r="AE161" s="86">
        <f t="shared" si="475"/>
        <v>80</v>
      </c>
      <c r="AF161" s="130"/>
      <c r="AG161" s="159">
        <f t="shared" ca="1" si="412"/>
        <v>50</v>
      </c>
      <c r="AH161" s="159">
        <f t="shared" ca="1" si="413"/>
        <v>5</v>
      </c>
      <c r="AI161" s="159">
        <f t="shared" ca="1" si="414"/>
        <v>110</v>
      </c>
      <c r="AJ161" s="159">
        <f t="shared" ca="1" si="415"/>
        <v>75</v>
      </c>
      <c r="AK161" s="86">
        <f t="shared" ca="1" si="467"/>
        <v>240</v>
      </c>
      <c r="AL161" s="159">
        <f t="shared" ca="1" si="416"/>
        <v>65</v>
      </c>
      <c r="AM161" s="159">
        <f t="shared" ca="1" si="417"/>
        <v>115</v>
      </c>
      <c r="AN161" s="159">
        <f t="shared" ca="1" si="418"/>
        <v>95</v>
      </c>
      <c r="AO161" s="159">
        <f t="shared" ca="1" si="419"/>
        <v>50</v>
      </c>
      <c r="AP161" s="127">
        <f t="shared" ca="1" si="468"/>
        <v>325</v>
      </c>
      <c r="AQ161" s="159">
        <f t="shared" ca="1" si="420"/>
        <v>80</v>
      </c>
      <c r="AR161" s="159">
        <f t="shared" ca="1" si="421"/>
        <v>80</v>
      </c>
      <c r="AS161" s="159">
        <f t="shared" ca="1" si="422"/>
        <v>80</v>
      </c>
      <c r="AT161" s="159">
        <f t="shared" ca="1" si="423"/>
        <v>90</v>
      </c>
      <c r="AU161" s="127">
        <f t="shared" ca="1" si="517"/>
        <v>330</v>
      </c>
      <c r="AV161" s="159">
        <f t="shared" ca="1" si="424"/>
        <v>80</v>
      </c>
      <c r="AW161" s="159">
        <f t="shared" ca="1" si="425"/>
        <v>75</v>
      </c>
      <c r="AX161" s="159">
        <f t="shared" ca="1" si="426"/>
        <v>0</v>
      </c>
      <c r="AY161" s="159">
        <f t="shared" ca="1" si="427"/>
        <v>0</v>
      </c>
      <c r="AZ161" s="127">
        <f t="shared" ca="1" si="518"/>
        <v>155</v>
      </c>
      <c r="BA161" s="73"/>
      <c r="BB161" s="159">
        <f t="shared" ca="1" si="519"/>
        <v>0</v>
      </c>
      <c r="BC161" s="159">
        <f t="shared" ca="1" si="433"/>
        <v>0</v>
      </c>
      <c r="BD161" s="159">
        <f t="shared" ca="1" si="434"/>
        <v>0</v>
      </c>
      <c r="BE161" s="159">
        <f t="shared" ca="1" si="435"/>
        <v>0</v>
      </c>
      <c r="BF161" s="86">
        <f t="shared" ca="1" si="436"/>
        <v>0</v>
      </c>
      <c r="BG161" s="159">
        <f t="shared" ca="1" si="437"/>
        <v>0</v>
      </c>
      <c r="BH161" s="159">
        <f t="shared" ca="1" si="438"/>
        <v>0</v>
      </c>
      <c r="BI161" s="159">
        <f t="shared" ca="1" si="439"/>
        <v>0</v>
      </c>
      <c r="BJ161" s="159">
        <f t="shared" ca="1" si="440"/>
        <v>0</v>
      </c>
      <c r="BK161" s="86">
        <f t="shared" ca="1" si="441"/>
        <v>0</v>
      </c>
      <c r="BL161" s="159">
        <f t="shared" ca="1" si="442"/>
        <v>0</v>
      </c>
      <c r="BM161" s="159">
        <f t="shared" ca="1" si="443"/>
        <v>-10</v>
      </c>
      <c r="BN161" s="159">
        <f t="shared" ca="1" si="444"/>
        <v>-10</v>
      </c>
      <c r="BO161" s="159">
        <f t="shared" ca="1" si="445"/>
        <v>-30</v>
      </c>
      <c r="BP161" s="86">
        <f t="shared" ca="1" si="446"/>
        <v>-50</v>
      </c>
      <c r="BQ161" s="159">
        <f t="shared" ca="1" si="447"/>
        <v>0</v>
      </c>
      <c r="BR161" s="159">
        <f t="shared" ca="1" si="448"/>
        <v>75</v>
      </c>
      <c r="BS161" s="159">
        <f t="shared" ca="1" si="449"/>
        <v>0</v>
      </c>
      <c r="BT161" s="159">
        <f t="shared" ca="1" si="450"/>
        <v>0</v>
      </c>
      <c r="BU161" s="86">
        <f t="shared" ca="1" si="451"/>
        <v>75</v>
      </c>
      <c r="BV161" s="132"/>
      <c r="BW161" s="144">
        <v>50</v>
      </c>
      <c r="BX161" s="137">
        <v>5</v>
      </c>
      <c r="BY161" s="137">
        <v>110</v>
      </c>
      <c r="BZ161" s="137">
        <v>75</v>
      </c>
      <c r="CA161" s="86">
        <f t="shared" si="512"/>
        <v>240</v>
      </c>
      <c r="CB161" s="159">
        <v>65</v>
      </c>
      <c r="CC161" s="159">
        <v>115</v>
      </c>
      <c r="CD161" s="159">
        <v>95</v>
      </c>
      <c r="CE161" s="159">
        <v>50</v>
      </c>
      <c r="CF161" s="86">
        <f t="shared" si="513"/>
        <v>325</v>
      </c>
      <c r="CG161" s="159"/>
      <c r="CH161" s="159"/>
      <c r="CI161" s="159"/>
      <c r="CJ161" s="159"/>
      <c r="CK161" s="86">
        <f t="shared" si="514"/>
        <v>0</v>
      </c>
      <c r="CL161" s="159"/>
      <c r="CM161" s="159"/>
      <c r="CN161" s="159">
        <v>0</v>
      </c>
      <c r="CO161" s="159">
        <v>0</v>
      </c>
      <c r="CP161" s="86">
        <f t="shared" si="496"/>
        <v>0</v>
      </c>
      <c r="CQ161" s="73"/>
      <c r="CR161" s="144">
        <f t="shared" ca="1" si="469"/>
        <v>0</v>
      </c>
      <c r="CS161" s="144">
        <f t="shared" ca="1" si="452"/>
        <v>0</v>
      </c>
      <c r="CT161" s="144">
        <f t="shared" ca="1" si="453"/>
        <v>0</v>
      </c>
      <c r="CU161" s="144">
        <f t="shared" ca="1" si="454"/>
        <v>0</v>
      </c>
      <c r="CV161" s="86">
        <f t="shared" ca="1" si="455"/>
        <v>0</v>
      </c>
      <c r="CW161" s="144">
        <f t="shared" ca="1" si="456"/>
        <v>0</v>
      </c>
      <c r="CX161" s="144">
        <f t="shared" ca="1" si="457"/>
        <v>0</v>
      </c>
      <c r="CY161" s="144">
        <f t="shared" ca="1" si="458"/>
        <v>0</v>
      </c>
      <c r="CZ161" s="144">
        <f t="shared" ca="1" si="459"/>
        <v>0</v>
      </c>
      <c r="DA161" s="88">
        <f t="shared" ca="1" si="460"/>
        <v>0</v>
      </c>
      <c r="DB161" s="144">
        <f t="shared" ca="1" si="461"/>
        <v>-80</v>
      </c>
      <c r="DC161" s="144">
        <f t="shared" ca="1" si="462"/>
        <v>-80</v>
      </c>
      <c r="DD161" s="144">
        <f t="shared" ca="1" si="463"/>
        <v>-80</v>
      </c>
      <c r="DE161" s="144">
        <f t="shared" ca="1" si="464"/>
        <v>-90</v>
      </c>
      <c r="DF161" s="88">
        <f t="shared" ca="1" si="465"/>
        <v>-330</v>
      </c>
      <c r="DG161" s="159">
        <f t="shared" ca="1" si="428"/>
        <v>-80</v>
      </c>
      <c r="DH161" s="159">
        <f t="shared" ca="1" si="429"/>
        <v>-75</v>
      </c>
      <c r="DI161" s="159">
        <f t="shared" ca="1" si="430"/>
        <v>0</v>
      </c>
      <c r="DJ161" s="159">
        <f t="shared" ca="1" si="431"/>
        <v>0</v>
      </c>
      <c r="DK161" s="88">
        <f t="shared" ca="1" si="432"/>
        <v>-155</v>
      </c>
      <c r="DL161" s="144"/>
    </row>
    <row r="162" spans="1:116" ht="15" customHeight="1" x14ac:dyDescent="0.2">
      <c r="A162" s="22" t="str">
        <f t="shared" si="516"/>
        <v>186015035P</v>
      </c>
      <c r="B162" s="22" t="str">
        <f t="shared" si="515"/>
        <v>186015035C</v>
      </c>
      <c r="C162" s="164">
        <v>186015035</v>
      </c>
      <c r="D162" s="164" t="s">
        <v>413</v>
      </c>
      <c r="E162" s="65" t="s">
        <v>12</v>
      </c>
      <c r="F162" s="159" t="s">
        <v>143</v>
      </c>
      <c r="G162" s="164" t="s">
        <v>361</v>
      </c>
      <c r="H162" s="164" t="s">
        <v>23</v>
      </c>
      <c r="I162" s="200">
        <v>6572.74</v>
      </c>
      <c r="J162" s="65" t="s">
        <v>221</v>
      </c>
      <c r="K162" s="148"/>
      <c r="L162" s="159">
        <v>28</v>
      </c>
      <c r="M162" s="137">
        <v>70</v>
      </c>
      <c r="N162" s="140">
        <v>100</v>
      </c>
      <c r="O162" s="159">
        <v>50</v>
      </c>
      <c r="P162" s="86">
        <f t="shared" si="466"/>
        <v>248</v>
      </c>
      <c r="Q162" s="159">
        <v>20</v>
      </c>
      <c r="R162" s="159">
        <v>55</v>
      </c>
      <c r="S162" s="159">
        <v>38</v>
      </c>
      <c r="T162" s="159">
        <v>67</v>
      </c>
      <c r="U162" s="86">
        <f t="shared" si="473"/>
        <v>180</v>
      </c>
      <c r="V162" s="159">
        <v>45</v>
      </c>
      <c r="W162" s="159">
        <v>49</v>
      </c>
      <c r="X162" s="159">
        <v>48</v>
      </c>
      <c r="Y162" s="159">
        <v>64</v>
      </c>
      <c r="Z162" s="86">
        <f t="shared" si="474"/>
        <v>206</v>
      </c>
      <c r="AA162" s="159">
        <v>48</v>
      </c>
      <c r="AB162" s="159">
        <v>0</v>
      </c>
      <c r="AC162" s="159">
        <v>0</v>
      </c>
      <c r="AD162" s="159">
        <v>0</v>
      </c>
      <c r="AE162" s="86">
        <f t="shared" si="475"/>
        <v>48</v>
      </c>
      <c r="AF162" s="130"/>
      <c r="AG162" s="159">
        <f t="shared" ca="1" si="412"/>
        <v>28</v>
      </c>
      <c r="AH162" s="159">
        <f t="shared" ca="1" si="413"/>
        <v>70</v>
      </c>
      <c r="AI162" s="159">
        <f t="shared" ca="1" si="414"/>
        <v>100</v>
      </c>
      <c r="AJ162" s="159">
        <f t="shared" ca="1" si="415"/>
        <v>50</v>
      </c>
      <c r="AK162" s="86">
        <f t="shared" ca="1" si="467"/>
        <v>248</v>
      </c>
      <c r="AL162" s="159">
        <f t="shared" ca="1" si="416"/>
        <v>20</v>
      </c>
      <c r="AM162" s="159">
        <f t="shared" ca="1" si="417"/>
        <v>55</v>
      </c>
      <c r="AN162" s="159">
        <f t="shared" ca="1" si="418"/>
        <v>38</v>
      </c>
      <c r="AO162" s="159">
        <f t="shared" ca="1" si="419"/>
        <v>67</v>
      </c>
      <c r="AP162" s="127">
        <f t="shared" ca="1" si="468"/>
        <v>180</v>
      </c>
      <c r="AQ162" s="159">
        <f t="shared" ca="1" si="420"/>
        <v>45</v>
      </c>
      <c r="AR162" s="159">
        <f t="shared" ca="1" si="421"/>
        <v>49</v>
      </c>
      <c r="AS162" s="159">
        <f t="shared" ca="1" si="422"/>
        <v>48</v>
      </c>
      <c r="AT162" s="159">
        <f t="shared" ca="1" si="423"/>
        <v>64</v>
      </c>
      <c r="AU162" s="127">
        <f t="shared" ca="1" si="517"/>
        <v>206</v>
      </c>
      <c r="AV162" s="159">
        <f t="shared" ca="1" si="424"/>
        <v>48</v>
      </c>
      <c r="AW162" s="159">
        <f t="shared" ca="1" si="425"/>
        <v>0</v>
      </c>
      <c r="AX162" s="159">
        <f t="shared" ca="1" si="426"/>
        <v>0</v>
      </c>
      <c r="AY162" s="159">
        <f t="shared" ca="1" si="427"/>
        <v>0</v>
      </c>
      <c r="AZ162" s="127">
        <f t="shared" ca="1" si="518"/>
        <v>48</v>
      </c>
      <c r="BA162" s="73"/>
      <c r="BB162" s="159">
        <f t="shared" ca="1" si="519"/>
        <v>0</v>
      </c>
      <c r="BC162" s="159">
        <f t="shared" ca="1" si="433"/>
        <v>0</v>
      </c>
      <c r="BD162" s="159">
        <f t="shared" ca="1" si="434"/>
        <v>0</v>
      </c>
      <c r="BE162" s="159">
        <f t="shared" ca="1" si="435"/>
        <v>0</v>
      </c>
      <c r="BF162" s="86">
        <f t="shared" ca="1" si="436"/>
        <v>0</v>
      </c>
      <c r="BG162" s="159">
        <f t="shared" ca="1" si="437"/>
        <v>0</v>
      </c>
      <c r="BH162" s="159">
        <f t="shared" ca="1" si="438"/>
        <v>0</v>
      </c>
      <c r="BI162" s="159">
        <f t="shared" ca="1" si="439"/>
        <v>0</v>
      </c>
      <c r="BJ162" s="159">
        <f t="shared" ca="1" si="440"/>
        <v>0</v>
      </c>
      <c r="BK162" s="86">
        <f t="shared" ca="1" si="441"/>
        <v>0</v>
      </c>
      <c r="BL162" s="159">
        <f t="shared" ca="1" si="442"/>
        <v>0</v>
      </c>
      <c r="BM162" s="159">
        <f t="shared" ca="1" si="443"/>
        <v>0</v>
      </c>
      <c r="BN162" s="159">
        <f t="shared" ca="1" si="444"/>
        <v>0</v>
      </c>
      <c r="BO162" s="159">
        <f t="shared" ca="1" si="445"/>
        <v>0</v>
      </c>
      <c r="BP162" s="86">
        <f t="shared" ca="1" si="446"/>
        <v>0</v>
      </c>
      <c r="BQ162" s="159">
        <f t="shared" ca="1" si="447"/>
        <v>0</v>
      </c>
      <c r="BR162" s="159">
        <f t="shared" ca="1" si="448"/>
        <v>0</v>
      </c>
      <c r="BS162" s="159">
        <f t="shared" ca="1" si="449"/>
        <v>0</v>
      </c>
      <c r="BT162" s="159">
        <f t="shared" ca="1" si="450"/>
        <v>0</v>
      </c>
      <c r="BU162" s="86">
        <f t="shared" ca="1" si="451"/>
        <v>0</v>
      </c>
      <c r="BV162" s="132"/>
      <c r="BW162" s="159">
        <v>28</v>
      </c>
      <c r="BX162" s="137">
        <v>70</v>
      </c>
      <c r="BY162" s="140">
        <v>100</v>
      </c>
      <c r="BZ162" s="159">
        <v>50</v>
      </c>
      <c r="CA162" s="86">
        <f t="shared" si="512"/>
        <v>248</v>
      </c>
      <c r="CB162" s="159">
        <v>20</v>
      </c>
      <c r="CC162" s="159">
        <v>55</v>
      </c>
      <c r="CD162" s="159">
        <v>38</v>
      </c>
      <c r="CE162" s="159">
        <v>67</v>
      </c>
      <c r="CF162" s="86">
        <f t="shared" si="513"/>
        <v>180</v>
      </c>
      <c r="CG162" s="159"/>
      <c r="CH162" s="159"/>
      <c r="CI162" s="159"/>
      <c r="CJ162" s="159"/>
      <c r="CK162" s="86">
        <f t="shared" si="514"/>
        <v>0</v>
      </c>
      <c r="CL162" s="159"/>
      <c r="CM162" s="159"/>
      <c r="CN162" s="159">
        <v>0</v>
      </c>
      <c r="CO162" s="159">
        <v>0</v>
      </c>
      <c r="CP162" s="86">
        <f t="shared" si="496"/>
        <v>0</v>
      </c>
      <c r="CQ162" s="73"/>
      <c r="CR162" s="144">
        <f t="shared" ca="1" si="469"/>
        <v>0</v>
      </c>
      <c r="CS162" s="144">
        <f t="shared" ca="1" si="452"/>
        <v>0</v>
      </c>
      <c r="CT162" s="144">
        <f t="shared" ca="1" si="453"/>
        <v>0</v>
      </c>
      <c r="CU162" s="144">
        <f t="shared" ca="1" si="454"/>
        <v>0</v>
      </c>
      <c r="CV162" s="86">
        <f t="shared" ca="1" si="455"/>
        <v>0</v>
      </c>
      <c r="CW162" s="144">
        <f t="shared" ca="1" si="456"/>
        <v>0</v>
      </c>
      <c r="CX162" s="144">
        <f t="shared" ca="1" si="457"/>
        <v>0</v>
      </c>
      <c r="CY162" s="144">
        <f t="shared" ca="1" si="458"/>
        <v>0</v>
      </c>
      <c r="CZ162" s="144">
        <f t="shared" ca="1" si="459"/>
        <v>0</v>
      </c>
      <c r="DA162" s="88">
        <f t="shared" ca="1" si="460"/>
        <v>0</v>
      </c>
      <c r="DB162" s="144">
        <f t="shared" ca="1" si="461"/>
        <v>-45</v>
      </c>
      <c r="DC162" s="144">
        <f t="shared" ca="1" si="462"/>
        <v>-49</v>
      </c>
      <c r="DD162" s="144">
        <f t="shared" ca="1" si="463"/>
        <v>-48</v>
      </c>
      <c r="DE162" s="144">
        <f t="shared" ca="1" si="464"/>
        <v>-64</v>
      </c>
      <c r="DF162" s="88">
        <f t="shared" ca="1" si="465"/>
        <v>-206</v>
      </c>
      <c r="DG162" s="159">
        <f t="shared" ca="1" si="428"/>
        <v>-48</v>
      </c>
      <c r="DH162" s="159">
        <f t="shared" ca="1" si="429"/>
        <v>0</v>
      </c>
      <c r="DI162" s="159">
        <f t="shared" ca="1" si="430"/>
        <v>0</v>
      </c>
      <c r="DJ162" s="159">
        <f t="shared" ca="1" si="431"/>
        <v>0</v>
      </c>
      <c r="DK162" s="88">
        <f t="shared" ca="1" si="432"/>
        <v>-48</v>
      </c>
      <c r="DL162" s="144"/>
    </row>
    <row r="163" spans="1:116" ht="15" customHeight="1" x14ac:dyDescent="0.2">
      <c r="A163" s="22" t="str">
        <f t="shared" si="516"/>
        <v>186269505P</v>
      </c>
      <c r="B163" s="22" t="str">
        <f t="shared" si="515"/>
        <v>186269505C</v>
      </c>
      <c r="C163" s="151">
        <v>186269505</v>
      </c>
      <c r="D163" s="164" t="s">
        <v>436</v>
      </c>
      <c r="E163" s="65" t="s">
        <v>145</v>
      </c>
      <c r="F163" s="159" t="s">
        <v>164</v>
      </c>
      <c r="G163" s="65" t="s">
        <v>146</v>
      </c>
      <c r="H163" s="164" t="s">
        <v>8</v>
      </c>
      <c r="I163" s="200">
        <v>5940.65</v>
      </c>
      <c r="J163" s="65" t="s">
        <v>38</v>
      </c>
      <c r="K163" s="145"/>
      <c r="L163" s="144">
        <v>0</v>
      </c>
      <c r="M163" s="144">
        <v>0</v>
      </c>
      <c r="N163" s="144">
        <v>0</v>
      </c>
      <c r="O163" s="159">
        <v>0</v>
      </c>
      <c r="P163" s="86">
        <f t="shared" si="466"/>
        <v>0</v>
      </c>
      <c r="Q163" s="144">
        <v>215</v>
      </c>
      <c r="R163" s="159">
        <v>255</v>
      </c>
      <c r="S163" s="159">
        <v>250</v>
      </c>
      <c r="T163" s="159">
        <v>265</v>
      </c>
      <c r="U163" s="86">
        <f t="shared" si="473"/>
        <v>985</v>
      </c>
      <c r="V163" s="159">
        <v>294</v>
      </c>
      <c r="W163" s="159">
        <v>270</v>
      </c>
      <c r="X163" s="159">
        <v>264</v>
      </c>
      <c r="Y163" s="159">
        <v>320</v>
      </c>
      <c r="Z163" s="86">
        <f t="shared" si="474"/>
        <v>1148</v>
      </c>
      <c r="AA163" s="159">
        <v>0</v>
      </c>
      <c r="AB163" s="159">
        <v>0</v>
      </c>
      <c r="AC163" s="159">
        <v>0</v>
      </c>
      <c r="AD163" s="159">
        <v>0</v>
      </c>
      <c r="AE163" s="86">
        <f t="shared" si="475"/>
        <v>0</v>
      </c>
      <c r="AF163" s="130"/>
      <c r="AG163" s="159">
        <f t="shared" ca="1" si="412"/>
        <v>0</v>
      </c>
      <c r="AH163" s="159">
        <f t="shared" ca="1" si="413"/>
        <v>0</v>
      </c>
      <c r="AI163" s="159">
        <f t="shared" ca="1" si="414"/>
        <v>0</v>
      </c>
      <c r="AJ163" s="159">
        <f t="shared" ca="1" si="415"/>
        <v>0</v>
      </c>
      <c r="AK163" s="86">
        <f t="shared" ca="1" si="467"/>
        <v>0</v>
      </c>
      <c r="AL163" s="159">
        <f t="shared" ca="1" si="416"/>
        <v>215</v>
      </c>
      <c r="AM163" s="159">
        <f t="shared" ca="1" si="417"/>
        <v>255</v>
      </c>
      <c r="AN163" s="159">
        <f t="shared" ca="1" si="418"/>
        <v>250</v>
      </c>
      <c r="AO163" s="159">
        <f t="shared" ca="1" si="419"/>
        <v>265</v>
      </c>
      <c r="AP163" s="127">
        <f t="shared" ca="1" si="468"/>
        <v>985</v>
      </c>
      <c r="AQ163" s="159">
        <f t="shared" ca="1" si="420"/>
        <v>294</v>
      </c>
      <c r="AR163" s="159">
        <f t="shared" ca="1" si="421"/>
        <v>250</v>
      </c>
      <c r="AS163" s="159">
        <f t="shared" ca="1" si="422"/>
        <v>220</v>
      </c>
      <c r="AT163" s="159">
        <f t="shared" ca="1" si="423"/>
        <v>280</v>
      </c>
      <c r="AU163" s="127">
        <f t="shared" ca="1" si="517"/>
        <v>1044</v>
      </c>
      <c r="AV163" s="159">
        <f t="shared" ca="1" si="424"/>
        <v>0</v>
      </c>
      <c r="AW163" s="159">
        <f t="shared" ca="1" si="425"/>
        <v>0</v>
      </c>
      <c r="AX163" s="159">
        <f t="shared" ca="1" si="426"/>
        <v>0</v>
      </c>
      <c r="AY163" s="159">
        <f t="shared" ca="1" si="427"/>
        <v>0</v>
      </c>
      <c r="AZ163" s="127">
        <f t="shared" ca="1" si="518"/>
        <v>0</v>
      </c>
      <c r="BA163" s="72"/>
      <c r="BB163" s="159">
        <f t="shared" ca="1" si="519"/>
        <v>0</v>
      </c>
      <c r="BC163" s="159">
        <f t="shared" ca="1" si="433"/>
        <v>0</v>
      </c>
      <c r="BD163" s="159">
        <f t="shared" ca="1" si="434"/>
        <v>0</v>
      </c>
      <c r="BE163" s="159">
        <f t="shared" ca="1" si="435"/>
        <v>0</v>
      </c>
      <c r="BF163" s="86">
        <f t="shared" ca="1" si="436"/>
        <v>0</v>
      </c>
      <c r="BG163" s="159">
        <f t="shared" ca="1" si="437"/>
        <v>0</v>
      </c>
      <c r="BH163" s="159">
        <f t="shared" ca="1" si="438"/>
        <v>0</v>
      </c>
      <c r="BI163" s="159">
        <f t="shared" ca="1" si="439"/>
        <v>0</v>
      </c>
      <c r="BJ163" s="159">
        <f t="shared" ca="1" si="440"/>
        <v>0</v>
      </c>
      <c r="BK163" s="86">
        <f t="shared" ca="1" si="441"/>
        <v>0</v>
      </c>
      <c r="BL163" s="159">
        <f t="shared" ca="1" si="442"/>
        <v>0</v>
      </c>
      <c r="BM163" s="159">
        <f t="shared" ca="1" si="443"/>
        <v>-20</v>
      </c>
      <c r="BN163" s="159">
        <f t="shared" ca="1" si="444"/>
        <v>-44</v>
      </c>
      <c r="BO163" s="159">
        <f t="shared" ca="1" si="445"/>
        <v>-40</v>
      </c>
      <c r="BP163" s="86">
        <f t="shared" ca="1" si="446"/>
        <v>-104</v>
      </c>
      <c r="BQ163" s="159">
        <f t="shared" ca="1" si="447"/>
        <v>0</v>
      </c>
      <c r="BR163" s="159">
        <f t="shared" ca="1" si="448"/>
        <v>0</v>
      </c>
      <c r="BS163" s="159">
        <f t="shared" ca="1" si="449"/>
        <v>0</v>
      </c>
      <c r="BT163" s="159">
        <f t="shared" ca="1" si="450"/>
        <v>0</v>
      </c>
      <c r="BU163" s="86">
        <f t="shared" ca="1" si="451"/>
        <v>0</v>
      </c>
      <c r="BV163" s="71"/>
      <c r="BW163" s="144">
        <v>0</v>
      </c>
      <c r="BX163" s="144">
        <v>0</v>
      </c>
      <c r="BY163" s="144">
        <v>0</v>
      </c>
      <c r="BZ163" s="159">
        <v>0</v>
      </c>
      <c r="CA163" s="86">
        <f t="shared" si="512"/>
        <v>0</v>
      </c>
      <c r="CB163" s="144">
        <v>215</v>
      </c>
      <c r="CC163" s="159">
        <v>255</v>
      </c>
      <c r="CD163" s="159">
        <v>250</v>
      </c>
      <c r="CE163" s="159">
        <v>265</v>
      </c>
      <c r="CF163" s="86">
        <f t="shared" si="513"/>
        <v>985</v>
      </c>
      <c r="CG163" s="159"/>
      <c r="CH163" s="159"/>
      <c r="CI163" s="159"/>
      <c r="CJ163" s="159"/>
      <c r="CK163" s="86">
        <f t="shared" si="514"/>
        <v>0</v>
      </c>
      <c r="CL163" s="159"/>
      <c r="CM163" s="159"/>
      <c r="CN163" s="159">
        <v>0</v>
      </c>
      <c r="CO163" s="159">
        <v>0</v>
      </c>
      <c r="CP163" s="86">
        <f t="shared" si="496"/>
        <v>0</v>
      </c>
      <c r="CQ163" s="70"/>
      <c r="CR163" s="144">
        <f t="shared" ca="1" si="469"/>
        <v>0</v>
      </c>
      <c r="CS163" s="144">
        <f t="shared" ca="1" si="452"/>
        <v>0</v>
      </c>
      <c r="CT163" s="144">
        <f t="shared" ca="1" si="453"/>
        <v>0</v>
      </c>
      <c r="CU163" s="144">
        <f t="shared" ca="1" si="454"/>
        <v>0</v>
      </c>
      <c r="CV163" s="86">
        <f t="shared" ca="1" si="455"/>
        <v>0</v>
      </c>
      <c r="CW163" s="144">
        <f t="shared" ca="1" si="456"/>
        <v>0</v>
      </c>
      <c r="CX163" s="144">
        <f t="shared" ca="1" si="457"/>
        <v>0</v>
      </c>
      <c r="CY163" s="144">
        <f t="shared" ca="1" si="458"/>
        <v>0</v>
      </c>
      <c r="CZ163" s="144">
        <f t="shared" ca="1" si="459"/>
        <v>0</v>
      </c>
      <c r="DA163" s="88">
        <f t="shared" ca="1" si="460"/>
        <v>0</v>
      </c>
      <c r="DB163" s="144">
        <f t="shared" ca="1" si="461"/>
        <v>-294</v>
      </c>
      <c r="DC163" s="144">
        <f t="shared" ca="1" si="462"/>
        <v>-250</v>
      </c>
      <c r="DD163" s="144">
        <f t="shared" ca="1" si="463"/>
        <v>-220</v>
      </c>
      <c r="DE163" s="144">
        <f t="shared" ca="1" si="464"/>
        <v>-280</v>
      </c>
      <c r="DF163" s="88">
        <f t="shared" ca="1" si="465"/>
        <v>-1044</v>
      </c>
      <c r="DG163" s="159">
        <f t="shared" ca="1" si="428"/>
        <v>0</v>
      </c>
      <c r="DH163" s="159">
        <f t="shared" ca="1" si="429"/>
        <v>0</v>
      </c>
      <c r="DI163" s="159">
        <f t="shared" ca="1" si="430"/>
        <v>0</v>
      </c>
      <c r="DJ163" s="159">
        <f t="shared" ca="1" si="431"/>
        <v>0</v>
      </c>
      <c r="DK163" s="88">
        <f t="shared" ca="1" si="432"/>
        <v>0</v>
      </c>
      <c r="DL163" s="144"/>
    </row>
    <row r="164" spans="1:116" ht="15" customHeight="1" x14ac:dyDescent="0.2">
      <c r="A164" s="22" t="str">
        <f t="shared" si="516"/>
        <v>186269506P</v>
      </c>
      <c r="B164" s="22" t="str">
        <f t="shared" si="515"/>
        <v>186269506C</v>
      </c>
      <c r="C164" s="151">
        <v>186269506</v>
      </c>
      <c r="D164" s="164" t="s">
        <v>437</v>
      </c>
      <c r="E164" s="65" t="s">
        <v>145</v>
      </c>
      <c r="F164" s="159" t="s">
        <v>164</v>
      </c>
      <c r="G164" s="65" t="s">
        <v>146</v>
      </c>
      <c r="H164" s="164" t="s">
        <v>8</v>
      </c>
      <c r="I164" s="200">
        <v>6221.48</v>
      </c>
      <c r="J164" s="65" t="s">
        <v>38</v>
      </c>
      <c r="K164" s="145"/>
      <c r="L164" s="144">
        <v>0</v>
      </c>
      <c r="M164" s="144">
        <v>0</v>
      </c>
      <c r="N164" s="144">
        <v>0</v>
      </c>
      <c r="O164" s="159">
        <v>0</v>
      </c>
      <c r="P164" s="86">
        <f t="shared" si="466"/>
        <v>0</v>
      </c>
      <c r="Q164" s="159">
        <v>370</v>
      </c>
      <c r="R164" s="159">
        <v>570</v>
      </c>
      <c r="S164" s="159">
        <v>490</v>
      </c>
      <c r="T164" s="159">
        <v>675</v>
      </c>
      <c r="U164" s="86">
        <f t="shared" si="473"/>
        <v>2105</v>
      </c>
      <c r="V164" s="159">
        <v>505</v>
      </c>
      <c r="W164" s="159">
        <v>550</v>
      </c>
      <c r="X164" s="159">
        <v>524</v>
      </c>
      <c r="Y164" s="159">
        <v>554</v>
      </c>
      <c r="Z164" s="86">
        <f t="shared" si="474"/>
        <v>2133</v>
      </c>
      <c r="AA164" s="159">
        <v>0</v>
      </c>
      <c r="AB164" s="159">
        <v>0</v>
      </c>
      <c r="AC164" s="159">
        <v>0</v>
      </c>
      <c r="AD164" s="159">
        <v>0</v>
      </c>
      <c r="AE164" s="86">
        <f t="shared" si="475"/>
        <v>0</v>
      </c>
      <c r="AF164" s="130"/>
      <c r="AG164" s="159">
        <f t="shared" ca="1" si="412"/>
        <v>0</v>
      </c>
      <c r="AH164" s="159">
        <f t="shared" ca="1" si="413"/>
        <v>0</v>
      </c>
      <c r="AI164" s="159">
        <f t="shared" ca="1" si="414"/>
        <v>0</v>
      </c>
      <c r="AJ164" s="159">
        <f t="shared" ca="1" si="415"/>
        <v>0</v>
      </c>
      <c r="AK164" s="86">
        <f t="shared" ca="1" si="467"/>
        <v>0</v>
      </c>
      <c r="AL164" s="159">
        <f t="shared" ca="1" si="416"/>
        <v>370</v>
      </c>
      <c r="AM164" s="159">
        <f t="shared" ca="1" si="417"/>
        <v>570</v>
      </c>
      <c r="AN164" s="159">
        <f t="shared" ca="1" si="418"/>
        <v>490</v>
      </c>
      <c r="AO164" s="159">
        <f t="shared" ca="1" si="419"/>
        <v>675</v>
      </c>
      <c r="AP164" s="127">
        <f t="shared" ca="1" si="468"/>
        <v>2105</v>
      </c>
      <c r="AQ164" s="159">
        <f t="shared" ca="1" si="420"/>
        <v>620</v>
      </c>
      <c r="AR164" s="159">
        <f t="shared" ca="1" si="421"/>
        <v>620</v>
      </c>
      <c r="AS164" s="159">
        <f t="shared" ca="1" si="422"/>
        <v>550</v>
      </c>
      <c r="AT164" s="159">
        <f t="shared" ca="1" si="423"/>
        <v>670</v>
      </c>
      <c r="AU164" s="127">
        <f t="shared" ca="1" si="517"/>
        <v>2460</v>
      </c>
      <c r="AV164" s="159">
        <f t="shared" ca="1" si="424"/>
        <v>0</v>
      </c>
      <c r="AW164" s="159">
        <f t="shared" ca="1" si="425"/>
        <v>0</v>
      </c>
      <c r="AX164" s="159">
        <f t="shared" ca="1" si="426"/>
        <v>0</v>
      </c>
      <c r="AY164" s="159">
        <f t="shared" ca="1" si="427"/>
        <v>0</v>
      </c>
      <c r="AZ164" s="127">
        <f t="shared" ca="1" si="518"/>
        <v>0</v>
      </c>
      <c r="BA164" s="72"/>
      <c r="BB164" s="159">
        <f t="shared" ca="1" si="519"/>
        <v>0</v>
      </c>
      <c r="BC164" s="159">
        <f t="shared" ca="1" si="433"/>
        <v>0</v>
      </c>
      <c r="BD164" s="159">
        <f t="shared" ca="1" si="434"/>
        <v>0</v>
      </c>
      <c r="BE164" s="159">
        <f t="shared" ca="1" si="435"/>
        <v>0</v>
      </c>
      <c r="BF164" s="86">
        <f t="shared" ca="1" si="436"/>
        <v>0</v>
      </c>
      <c r="BG164" s="159">
        <f t="shared" ca="1" si="437"/>
        <v>0</v>
      </c>
      <c r="BH164" s="159">
        <f t="shared" ca="1" si="438"/>
        <v>0</v>
      </c>
      <c r="BI164" s="159">
        <f t="shared" ca="1" si="439"/>
        <v>0</v>
      </c>
      <c r="BJ164" s="159">
        <f t="shared" ca="1" si="440"/>
        <v>0</v>
      </c>
      <c r="BK164" s="86">
        <f t="shared" ca="1" si="441"/>
        <v>0</v>
      </c>
      <c r="BL164" s="159">
        <f t="shared" ca="1" si="442"/>
        <v>115</v>
      </c>
      <c r="BM164" s="159">
        <f t="shared" ca="1" si="443"/>
        <v>70</v>
      </c>
      <c r="BN164" s="159">
        <f t="shared" ca="1" si="444"/>
        <v>26</v>
      </c>
      <c r="BO164" s="159">
        <f t="shared" ca="1" si="445"/>
        <v>116</v>
      </c>
      <c r="BP164" s="86">
        <f t="shared" ca="1" si="446"/>
        <v>327</v>
      </c>
      <c r="BQ164" s="159">
        <f t="shared" ca="1" si="447"/>
        <v>0</v>
      </c>
      <c r="BR164" s="159">
        <f t="shared" ca="1" si="448"/>
        <v>0</v>
      </c>
      <c r="BS164" s="159">
        <f t="shared" ca="1" si="449"/>
        <v>0</v>
      </c>
      <c r="BT164" s="159">
        <f t="shared" ca="1" si="450"/>
        <v>0</v>
      </c>
      <c r="BU164" s="86">
        <f t="shared" ca="1" si="451"/>
        <v>0</v>
      </c>
      <c r="BV164" s="71"/>
      <c r="BW164" s="144">
        <v>0</v>
      </c>
      <c r="BX164" s="144">
        <v>0</v>
      </c>
      <c r="BY164" s="144">
        <v>0</v>
      </c>
      <c r="BZ164" s="159">
        <v>0</v>
      </c>
      <c r="CA164" s="86">
        <f t="shared" si="512"/>
        <v>0</v>
      </c>
      <c r="CB164" s="159">
        <v>370</v>
      </c>
      <c r="CC164" s="159">
        <v>570</v>
      </c>
      <c r="CD164" s="159">
        <v>490</v>
      </c>
      <c r="CE164" s="159">
        <v>675</v>
      </c>
      <c r="CF164" s="86">
        <f t="shared" si="513"/>
        <v>2105</v>
      </c>
      <c r="CG164" s="159"/>
      <c r="CH164" s="159"/>
      <c r="CI164" s="159"/>
      <c r="CJ164" s="159"/>
      <c r="CK164" s="86">
        <f t="shared" si="514"/>
        <v>0</v>
      </c>
      <c r="CL164" s="159"/>
      <c r="CM164" s="159"/>
      <c r="CN164" s="159">
        <v>0</v>
      </c>
      <c r="CO164" s="159">
        <v>0</v>
      </c>
      <c r="CP164" s="86">
        <f t="shared" si="496"/>
        <v>0</v>
      </c>
      <c r="CQ164" s="70"/>
      <c r="CR164" s="144">
        <f t="shared" ca="1" si="469"/>
        <v>0</v>
      </c>
      <c r="CS164" s="144">
        <f t="shared" ca="1" si="452"/>
        <v>0</v>
      </c>
      <c r="CT164" s="144">
        <f t="shared" ca="1" si="453"/>
        <v>0</v>
      </c>
      <c r="CU164" s="144">
        <f t="shared" ca="1" si="454"/>
        <v>0</v>
      </c>
      <c r="CV164" s="86">
        <f t="shared" ca="1" si="455"/>
        <v>0</v>
      </c>
      <c r="CW164" s="144">
        <f t="shared" ca="1" si="456"/>
        <v>0</v>
      </c>
      <c r="CX164" s="144">
        <f t="shared" ca="1" si="457"/>
        <v>0</v>
      </c>
      <c r="CY164" s="144">
        <f t="shared" ca="1" si="458"/>
        <v>0</v>
      </c>
      <c r="CZ164" s="144">
        <f t="shared" ca="1" si="459"/>
        <v>0</v>
      </c>
      <c r="DA164" s="88">
        <f t="shared" ca="1" si="460"/>
        <v>0</v>
      </c>
      <c r="DB164" s="144">
        <f t="shared" ca="1" si="461"/>
        <v>-620</v>
      </c>
      <c r="DC164" s="144">
        <f t="shared" ca="1" si="462"/>
        <v>-620</v>
      </c>
      <c r="DD164" s="144">
        <f t="shared" ca="1" si="463"/>
        <v>-550</v>
      </c>
      <c r="DE164" s="144">
        <f t="shared" ca="1" si="464"/>
        <v>-670</v>
      </c>
      <c r="DF164" s="88">
        <f t="shared" ca="1" si="465"/>
        <v>-2460</v>
      </c>
      <c r="DG164" s="159">
        <f t="shared" ca="1" si="428"/>
        <v>0</v>
      </c>
      <c r="DH164" s="159">
        <f t="shared" ca="1" si="429"/>
        <v>0</v>
      </c>
      <c r="DI164" s="159">
        <f t="shared" ca="1" si="430"/>
        <v>0</v>
      </c>
      <c r="DJ164" s="159">
        <f t="shared" ca="1" si="431"/>
        <v>0</v>
      </c>
      <c r="DK164" s="88">
        <f t="shared" ca="1" si="432"/>
        <v>0</v>
      </c>
      <c r="DL164" s="144"/>
    </row>
    <row r="165" spans="1:116" ht="15" customHeight="1" x14ac:dyDescent="0.2">
      <c r="A165" s="22" t="str">
        <f t="shared" si="516"/>
        <v>186269507P</v>
      </c>
      <c r="B165" s="22" t="str">
        <f t="shared" si="515"/>
        <v>186269507C</v>
      </c>
      <c r="C165" s="151">
        <v>186269507</v>
      </c>
      <c r="D165" s="164" t="s">
        <v>438</v>
      </c>
      <c r="E165" s="65" t="s">
        <v>145</v>
      </c>
      <c r="F165" s="159" t="s">
        <v>164</v>
      </c>
      <c r="G165" s="65" t="s">
        <v>146</v>
      </c>
      <c r="H165" s="164" t="s">
        <v>8</v>
      </c>
      <c r="I165" s="200">
        <v>7519.86</v>
      </c>
      <c r="J165" s="65" t="s">
        <v>38</v>
      </c>
      <c r="K165" s="145"/>
      <c r="L165" s="144">
        <v>0</v>
      </c>
      <c r="M165" s="144">
        <v>0</v>
      </c>
      <c r="N165" s="144">
        <v>0</v>
      </c>
      <c r="O165" s="159">
        <v>0</v>
      </c>
      <c r="P165" s="86">
        <f t="shared" si="466"/>
        <v>0</v>
      </c>
      <c r="Q165" s="144">
        <v>6</v>
      </c>
      <c r="R165" s="159">
        <v>5</v>
      </c>
      <c r="S165" s="159">
        <v>8</v>
      </c>
      <c r="T165" s="159">
        <v>5</v>
      </c>
      <c r="U165" s="86">
        <f t="shared" si="473"/>
        <v>24</v>
      </c>
      <c r="V165" s="159">
        <v>4</v>
      </c>
      <c r="W165" s="159">
        <v>6</v>
      </c>
      <c r="X165" s="159">
        <v>5</v>
      </c>
      <c r="Y165" s="159">
        <v>7</v>
      </c>
      <c r="Z165" s="86">
        <f t="shared" si="474"/>
        <v>22</v>
      </c>
      <c r="AA165" s="159">
        <v>0</v>
      </c>
      <c r="AB165" s="159">
        <v>0</v>
      </c>
      <c r="AC165" s="159">
        <v>0</v>
      </c>
      <c r="AD165" s="159">
        <v>0</v>
      </c>
      <c r="AE165" s="86">
        <f t="shared" si="475"/>
        <v>0</v>
      </c>
      <c r="AF165" s="130"/>
      <c r="AG165" s="159">
        <f t="shared" ca="1" si="412"/>
        <v>0</v>
      </c>
      <c r="AH165" s="159">
        <f t="shared" ca="1" si="413"/>
        <v>0</v>
      </c>
      <c r="AI165" s="159">
        <f t="shared" ca="1" si="414"/>
        <v>0</v>
      </c>
      <c r="AJ165" s="159">
        <f t="shared" ca="1" si="415"/>
        <v>0</v>
      </c>
      <c r="AK165" s="86">
        <f t="shared" ca="1" si="467"/>
        <v>0</v>
      </c>
      <c r="AL165" s="159">
        <f t="shared" ca="1" si="416"/>
        <v>6</v>
      </c>
      <c r="AM165" s="159">
        <f t="shared" ca="1" si="417"/>
        <v>5</v>
      </c>
      <c r="AN165" s="159">
        <f t="shared" ca="1" si="418"/>
        <v>8</v>
      </c>
      <c r="AO165" s="159">
        <f t="shared" ca="1" si="419"/>
        <v>5</v>
      </c>
      <c r="AP165" s="127">
        <f t="shared" ca="1" si="468"/>
        <v>24</v>
      </c>
      <c r="AQ165" s="159">
        <f t="shared" ca="1" si="420"/>
        <v>4</v>
      </c>
      <c r="AR165" s="159">
        <f t="shared" ca="1" si="421"/>
        <v>3</v>
      </c>
      <c r="AS165" s="159">
        <f t="shared" ca="1" si="422"/>
        <v>3</v>
      </c>
      <c r="AT165" s="159">
        <f t="shared" ca="1" si="423"/>
        <v>3</v>
      </c>
      <c r="AU165" s="127">
        <f t="shared" ca="1" si="517"/>
        <v>13</v>
      </c>
      <c r="AV165" s="159">
        <f t="shared" ca="1" si="424"/>
        <v>4</v>
      </c>
      <c r="AW165" s="159">
        <f t="shared" ca="1" si="425"/>
        <v>4</v>
      </c>
      <c r="AX165" s="159">
        <f t="shared" ca="1" si="426"/>
        <v>0</v>
      </c>
      <c r="AY165" s="159">
        <f t="shared" ca="1" si="427"/>
        <v>0</v>
      </c>
      <c r="AZ165" s="127">
        <f t="shared" ca="1" si="518"/>
        <v>8</v>
      </c>
      <c r="BA165" s="72"/>
      <c r="BB165" s="159">
        <f t="shared" ca="1" si="519"/>
        <v>0</v>
      </c>
      <c r="BC165" s="159">
        <f t="shared" ca="1" si="433"/>
        <v>0</v>
      </c>
      <c r="BD165" s="159">
        <f t="shared" ca="1" si="434"/>
        <v>0</v>
      </c>
      <c r="BE165" s="159">
        <f t="shared" ca="1" si="435"/>
        <v>0</v>
      </c>
      <c r="BF165" s="86">
        <f t="shared" ca="1" si="436"/>
        <v>0</v>
      </c>
      <c r="BG165" s="159">
        <f t="shared" ca="1" si="437"/>
        <v>0</v>
      </c>
      <c r="BH165" s="159">
        <f t="shared" ca="1" si="438"/>
        <v>0</v>
      </c>
      <c r="BI165" s="159">
        <f t="shared" ca="1" si="439"/>
        <v>0</v>
      </c>
      <c r="BJ165" s="159">
        <f t="shared" ca="1" si="440"/>
        <v>0</v>
      </c>
      <c r="BK165" s="86">
        <f t="shared" ca="1" si="441"/>
        <v>0</v>
      </c>
      <c r="BL165" s="159">
        <f t="shared" ca="1" si="442"/>
        <v>0</v>
      </c>
      <c r="BM165" s="159">
        <f t="shared" ca="1" si="443"/>
        <v>-3</v>
      </c>
      <c r="BN165" s="159">
        <f t="shared" ca="1" si="444"/>
        <v>-2</v>
      </c>
      <c r="BO165" s="159">
        <f t="shared" ca="1" si="445"/>
        <v>-4</v>
      </c>
      <c r="BP165" s="86">
        <f t="shared" ca="1" si="446"/>
        <v>-9</v>
      </c>
      <c r="BQ165" s="159">
        <f t="shared" ca="1" si="447"/>
        <v>4</v>
      </c>
      <c r="BR165" s="159">
        <f t="shared" ca="1" si="448"/>
        <v>4</v>
      </c>
      <c r="BS165" s="159">
        <f t="shared" ca="1" si="449"/>
        <v>0</v>
      </c>
      <c r="BT165" s="159">
        <f t="shared" ca="1" si="450"/>
        <v>0</v>
      </c>
      <c r="BU165" s="86">
        <f t="shared" ca="1" si="451"/>
        <v>8</v>
      </c>
      <c r="BV165" s="71"/>
      <c r="BW165" s="144">
        <v>0</v>
      </c>
      <c r="BX165" s="144">
        <v>0</v>
      </c>
      <c r="BY165" s="144">
        <v>0</v>
      </c>
      <c r="BZ165" s="159">
        <v>0</v>
      </c>
      <c r="CA165" s="86">
        <f t="shared" si="512"/>
        <v>0</v>
      </c>
      <c r="CB165" s="144">
        <v>6</v>
      </c>
      <c r="CC165" s="159">
        <v>5</v>
      </c>
      <c r="CD165" s="159">
        <v>8</v>
      </c>
      <c r="CE165" s="159">
        <v>5</v>
      </c>
      <c r="CF165" s="86">
        <f t="shared" si="513"/>
        <v>24</v>
      </c>
      <c r="CG165" s="159"/>
      <c r="CH165" s="159"/>
      <c r="CI165" s="159"/>
      <c r="CJ165" s="159"/>
      <c r="CK165" s="86">
        <f t="shared" si="514"/>
        <v>0</v>
      </c>
      <c r="CL165" s="159"/>
      <c r="CM165" s="159"/>
      <c r="CN165" s="159">
        <v>0</v>
      </c>
      <c r="CO165" s="159">
        <v>0</v>
      </c>
      <c r="CP165" s="86">
        <f t="shared" si="496"/>
        <v>0</v>
      </c>
      <c r="CQ165" s="70"/>
      <c r="CR165" s="144">
        <f t="shared" ca="1" si="469"/>
        <v>0</v>
      </c>
      <c r="CS165" s="144">
        <f t="shared" ca="1" si="452"/>
        <v>0</v>
      </c>
      <c r="CT165" s="144">
        <f t="shared" ca="1" si="453"/>
        <v>0</v>
      </c>
      <c r="CU165" s="144">
        <f t="shared" ca="1" si="454"/>
        <v>0</v>
      </c>
      <c r="CV165" s="86">
        <f t="shared" ca="1" si="455"/>
        <v>0</v>
      </c>
      <c r="CW165" s="144">
        <f t="shared" ca="1" si="456"/>
        <v>0</v>
      </c>
      <c r="CX165" s="144">
        <f t="shared" ca="1" si="457"/>
        <v>0</v>
      </c>
      <c r="CY165" s="144">
        <f t="shared" ca="1" si="458"/>
        <v>0</v>
      </c>
      <c r="CZ165" s="144">
        <f t="shared" ca="1" si="459"/>
        <v>0</v>
      </c>
      <c r="DA165" s="88">
        <f t="shared" ca="1" si="460"/>
        <v>0</v>
      </c>
      <c r="DB165" s="144">
        <f t="shared" ca="1" si="461"/>
        <v>-4</v>
      </c>
      <c r="DC165" s="144">
        <f t="shared" ca="1" si="462"/>
        <v>-3</v>
      </c>
      <c r="DD165" s="144">
        <f t="shared" ca="1" si="463"/>
        <v>-3</v>
      </c>
      <c r="DE165" s="144">
        <f t="shared" ca="1" si="464"/>
        <v>-3</v>
      </c>
      <c r="DF165" s="88">
        <f t="shared" ca="1" si="465"/>
        <v>-13</v>
      </c>
      <c r="DG165" s="159">
        <f t="shared" ca="1" si="428"/>
        <v>-4</v>
      </c>
      <c r="DH165" s="159">
        <f t="shared" ca="1" si="429"/>
        <v>-4</v>
      </c>
      <c r="DI165" s="159">
        <f t="shared" ca="1" si="430"/>
        <v>0</v>
      </c>
      <c r="DJ165" s="159">
        <f t="shared" ca="1" si="431"/>
        <v>0</v>
      </c>
      <c r="DK165" s="88">
        <f t="shared" ca="1" si="432"/>
        <v>-8</v>
      </c>
      <c r="DL165" s="149"/>
    </row>
    <row r="166" spans="1:116" ht="15" customHeight="1" x14ac:dyDescent="0.2">
      <c r="A166" s="22" t="str">
        <f t="shared" si="516"/>
        <v>186269508P</v>
      </c>
      <c r="B166" s="22" t="str">
        <f t="shared" si="515"/>
        <v>186269508C</v>
      </c>
      <c r="C166" s="151">
        <v>186269508</v>
      </c>
      <c r="D166" s="164" t="s">
        <v>439</v>
      </c>
      <c r="E166" s="65" t="s">
        <v>145</v>
      </c>
      <c r="F166" s="159" t="s">
        <v>164</v>
      </c>
      <c r="G166" s="65" t="s">
        <v>146</v>
      </c>
      <c r="H166" s="164" t="s">
        <v>8</v>
      </c>
      <c r="I166" s="200">
        <v>7623.04</v>
      </c>
      <c r="J166" s="65" t="s">
        <v>38</v>
      </c>
      <c r="K166" s="145"/>
      <c r="L166" s="144">
        <v>0</v>
      </c>
      <c r="M166" s="144">
        <v>0</v>
      </c>
      <c r="N166" s="144">
        <v>0</v>
      </c>
      <c r="O166" s="159">
        <v>0</v>
      </c>
      <c r="P166" s="86">
        <f t="shared" si="466"/>
        <v>0</v>
      </c>
      <c r="Q166" s="144">
        <v>6</v>
      </c>
      <c r="R166" s="159">
        <v>3</v>
      </c>
      <c r="S166" s="159">
        <v>1</v>
      </c>
      <c r="T166" s="159">
        <v>2</v>
      </c>
      <c r="U166" s="86">
        <f t="shared" si="473"/>
        <v>12</v>
      </c>
      <c r="V166" s="159">
        <v>1</v>
      </c>
      <c r="W166" s="159">
        <v>2</v>
      </c>
      <c r="X166" s="159">
        <v>1</v>
      </c>
      <c r="Y166" s="159">
        <v>1</v>
      </c>
      <c r="Z166" s="86">
        <f t="shared" si="474"/>
        <v>5</v>
      </c>
      <c r="AA166" s="159">
        <v>0</v>
      </c>
      <c r="AB166" s="159">
        <v>0</v>
      </c>
      <c r="AC166" s="159">
        <v>0</v>
      </c>
      <c r="AD166" s="159">
        <v>0</v>
      </c>
      <c r="AE166" s="86">
        <f t="shared" si="475"/>
        <v>0</v>
      </c>
      <c r="AF166" s="130"/>
      <c r="AG166" s="159">
        <f t="shared" ca="1" si="412"/>
        <v>0</v>
      </c>
      <c r="AH166" s="159">
        <f t="shared" ca="1" si="413"/>
        <v>0</v>
      </c>
      <c r="AI166" s="159">
        <f t="shared" ca="1" si="414"/>
        <v>0</v>
      </c>
      <c r="AJ166" s="159">
        <f t="shared" ca="1" si="415"/>
        <v>0</v>
      </c>
      <c r="AK166" s="86">
        <f t="shared" ca="1" si="467"/>
        <v>0</v>
      </c>
      <c r="AL166" s="159">
        <f t="shared" ca="1" si="416"/>
        <v>6</v>
      </c>
      <c r="AM166" s="159">
        <f t="shared" ca="1" si="417"/>
        <v>3</v>
      </c>
      <c r="AN166" s="159">
        <f t="shared" ca="1" si="418"/>
        <v>1</v>
      </c>
      <c r="AO166" s="159">
        <f t="shared" ca="1" si="419"/>
        <v>2</v>
      </c>
      <c r="AP166" s="127">
        <f t="shared" ca="1" si="468"/>
        <v>12</v>
      </c>
      <c r="AQ166" s="159">
        <f t="shared" ca="1" si="420"/>
        <v>3</v>
      </c>
      <c r="AR166" s="159">
        <f t="shared" ca="1" si="421"/>
        <v>2</v>
      </c>
      <c r="AS166" s="159">
        <f t="shared" ca="1" si="422"/>
        <v>2</v>
      </c>
      <c r="AT166" s="159">
        <f t="shared" ca="1" si="423"/>
        <v>2</v>
      </c>
      <c r="AU166" s="127">
        <f t="shared" ca="1" si="517"/>
        <v>9</v>
      </c>
      <c r="AV166" s="159">
        <f t="shared" ca="1" si="424"/>
        <v>2</v>
      </c>
      <c r="AW166" s="159">
        <f t="shared" ca="1" si="425"/>
        <v>2</v>
      </c>
      <c r="AX166" s="159">
        <f t="shared" ca="1" si="426"/>
        <v>0</v>
      </c>
      <c r="AY166" s="159">
        <f t="shared" ca="1" si="427"/>
        <v>0</v>
      </c>
      <c r="AZ166" s="127">
        <f t="shared" ca="1" si="518"/>
        <v>4</v>
      </c>
      <c r="BA166" s="72"/>
      <c r="BB166" s="159">
        <f t="shared" ca="1" si="519"/>
        <v>0</v>
      </c>
      <c r="BC166" s="159">
        <f t="shared" ca="1" si="433"/>
        <v>0</v>
      </c>
      <c r="BD166" s="159">
        <f t="shared" ca="1" si="434"/>
        <v>0</v>
      </c>
      <c r="BE166" s="159">
        <f t="shared" ca="1" si="435"/>
        <v>0</v>
      </c>
      <c r="BF166" s="86">
        <f t="shared" ca="1" si="436"/>
        <v>0</v>
      </c>
      <c r="BG166" s="159">
        <f t="shared" ca="1" si="437"/>
        <v>0</v>
      </c>
      <c r="BH166" s="159">
        <f t="shared" ca="1" si="438"/>
        <v>0</v>
      </c>
      <c r="BI166" s="159">
        <f t="shared" ca="1" si="439"/>
        <v>0</v>
      </c>
      <c r="BJ166" s="159">
        <f t="shared" ca="1" si="440"/>
        <v>0</v>
      </c>
      <c r="BK166" s="86">
        <f t="shared" ca="1" si="441"/>
        <v>0</v>
      </c>
      <c r="BL166" s="159">
        <f t="shared" ca="1" si="442"/>
        <v>2</v>
      </c>
      <c r="BM166" s="159">
        <f t="shared" ca="1" si="443"/>
        <v>0</v>
      </c>
      <c r="BN166" s="159">
        <f t="shared" ca="1" si="444"/>
        <v>1</v>
      </c>
      <c r="BO166" s="159">
        <f t="shared" ca="1" si="445"/>
        <v>1</v>
      </c>
      <c r="BP166" s="86">
        <f t="shared" ca="1" si="446"/>
        <v>4</v>
      </c>
      <c r="BQ166" s="159">
        <f t="shared" ca="1" si="447"/>
        <v>2</v>
      </c>
      <c r="BR166" s="159">
        <f t="shared" ca="1" si="448"/>
        <v>2</v>
      </c>
      <c r="BS166" s="159">
        <f t="shared" ca="1" si="449"/>
        <v>0</v>
      </c>
      <c r="BT166" s="159">
        <f t="shared" ca="1" si="450"/>
        <v>0</v>
      </c>
      <c r="BU166" s="86">
        <f t="shared" ca="1" si="451"/>
        <v>4</v>
      </c>
      <c r="BV166" s="71"/>
      <c r="BW166" s="144">
        <v>0</v>
      </c>
      <c r="BX166" s="144">
        <v>0</v>
      </c>
      <c r="BY166" s="144">
        <v>0</v>
      </c>
      <c r="BZ166" s="159">
        <v>0</v>
      </c>
      <c r="CA166" s="86">
        <f t="shared" si="512"/>
        <v>0</v>
      </c>
      <c r="CB166" s="144">
        <v>6</v>
      </c>
      <c r="CC166" s="159">
        <v>3</v>
      </c>
      <c r="CD166" s="159">
        <v>1</v>
      </c>
      <c r="CE166" s="159">
        <v>2</v>
      </c>
      <c r="CF166" s="86">
        <f t="shared" si="513"/>
        <v>12</v>
      </c>
      <c r="CG166" s="159"/>
      <c r="CH166" s="159"/>
      <c r="CI166" s="159"/>
      <c r="CJ166" s="159"/>
      <c r="CK166" s="86">
        <f t="shared" si="514"/>
        <v>0</v>
      </c>
      <c r="CL166" s="159"/>
      <c r="CM166" s="159"/>
      <c r="CN166" s="159">
        <v>0</v>
      </c>
      <c r="CO166" s="159">
        <v>0</v>
      </c>
      <c r="CP166" s="86">
        <f t="shared" si="496"/>
        <v>0</v>
      </c>
      <c r="CQ166" s="70"/>
      <c r="CR166" s="144">
        <f t="shared" ca="1" si="469"/>
        <v>0</v>
      </c>
      <c r="CS166" s="144">
        <f t="shared" ca="1" si="452"/>
        <v>0</v>
      </c>
      <c r="CT166" s="144">
        <f t="shared" ca="1" si="453"/>
        <v>0</v>
      </c>
      <c r="CU166" s="144">
        <f t="shared" ca="1" si="454"/>
        <v>0</v>
      </c>
      <c r="CV166" s="86">
        <f t="shared" ca="1" si="455"/>
        <v>0</v>
      </c>
      <c r="CW166" s="144">
        <f t="shared" ca="1" si="456"/>
        <v>0</v>
      </c>
      <c r="CX166" s="144">
        <f t="shared" ca="1" si="457"/>
        <v>0</v>
      </c>
      <c r="CY166" s="144">
        <f t="shared" ca="1" si="458"/>
        <v>0</v>
      </c>
      <c r="CZ166" s="144">
        <f t="shared" ca="1" si="459"/>
        <v>0</v>
      </c>
      <c r="DA166" s="88">
        <f t="shared" ca="1" si="460"/>
        <v>0</v>
      </c>
      <c r="DB166" s="144">
        <f t="shared" ca="1" si="461"/>
        <v>-3</v>
      </c>
      <c r="DC166" s="144">
        <f t="shared" ca="1" si="462"/>
        <v>-2</v>
      </c>
      <c r="DD166" s="144">
        <f t="shared" ca="1" si="463"/>
        <v>-2</v>
      </c>
      <c r="DE166" s="144">
        <f t="shared" ca="1" si="464"/>
        <v>-2</v>
      </c>
      <c r="DF166" s="88">
        <f t="shared" ca="1" si="465"/>
        <v>-9</v>
      </c>
      <c r="DG166" s="159">
        <f t="shared" ca="1" si="428"/>
        <v>-2</v>
      </c>
      <c r="DH166" s="159">
        <f t="shared" ca="1" si="429"/>
        <v>-2</v>
      </c>
      <c r="DI166" s="159">
        <f t="shared" ca="1" si="430"/>
        <v>0</v>
      </c>
      <c r="DJ166" s="159">
        <f t="shared" ca="1" si="431"/>
        <v>0</v>
      </c>
      <c r="DK166" s="88">
        <f t="shared" ca="1" si="432"/>
        <v>-4</v>
      </c>
      <c r="DL166" s="149"/>
    </row>
    <row r="167" spans="1:116" ht="15" customHeight="1" x14ac:dyDescent="0.2">
      <c r="A167" s="22" t="str">
        <f t="shared" si="516"/>
        <v>186186301P</v>
      </c>
      <c r="B167" s="22" t="str">
        <f t="shared" si="515"/>
        <v>186186301C</v>
      </c>
      <c r="C167" s="151">
        <v>186186301</v>
      </c>
      <c r="D167" s="164" t="s">
        <v>429</v>
      </c>
      <c r="E167" s="65" t="s">
        <v>145</v>
      </c>
      <c r="F167" s="159" t="s">
        <v>164</v>
      </c>
      <c r="G167" s="65" t="s">
        <v>146</v>
      </c>
      <c r="H167" s="164" t="s">
        <v>9</v>
      </c>
      <c r="I167" s="200">
        <v>595.27</v>
      </c>
      <c r="J167" s="65" t="s">
        <v>38</v>
      </c>
      <c r="K167" s="145"/>
      <c r="L167" s="144">
        <v>0</v>
      </c>
      <c r="M167" s="144">
        <v>0</v>
      </c>
      <c r="N167" s="144">
        <v>0</v>
      </c>
      <c r="O167" s="159">
        <v>0</v>
      </c>
      <c r="P167" s="86">
        <f t="shared" si="466"/>
        <v>0</v>
      </c>
      <c r="Q167" s="159">
        <v>325</v>
      </c>
      <c r="R167" s="159">
        <v>485</v>
      </c>
      <c r="S167" s="159">
        <v>435</v>
      </c>
      <c r="T167" s="159">
        <v>490</v>
      </c>
      <c r="U167" s="86">
        <f t="shared" si="473"/>
        <v>1735</v>
      </c>
      <c r="V167" s="159">
        <v>390</v>
      </c>
      <c r="W167" s="159">
        <v>460</v>
      </c>
      <c r="X167" s="159">
        <v>480</v>
      </c>
      <c r="Y167" s="159">
        <v>500</v>
      </c>
      <c r="Z167" s="86">
        <f t="shared" si="474"/>
        <v>1830</v>
      </c>
      <c r="AA167" s="159">
        <v>0</v>
      </c>
      <c r="AB167" s="159">
        <v>0</v>
      </c>
      <c r="AC167" s="159">
        <v>0</v>
      </c>
      <c r="AD167" s="159">
        <v>0</v>
      </c>
      <c r="AE167" s="86">
        <f t="shared" si="475"/>
        <v>0</v>
      </c>
      <c r="AF167" s="130"/>
      <c r="AG167" s="159">
        <f t="shared" ca="1" si="412"/>
        <v>0</v>
      </c>
      <c r="AH167" s="159">
        <f t="shared" ca="1" si="413"/>
        <v>0</v>
      </c>
      <c r="AI167" s="159">
        <f t="shared" ca="1" si="414"/>
        <v>0</v>
      </c>
      <c r="AJ167" s="159">
        <f t="shared" ca="1" si="415"/>
        <v>0</v>
      </c>
      <c r="AK167" s="86">
        <f t="shared" ca="1" si="467"/>
        <v>0</v>
      </c>
      <c r="AL167" s="159">
        <f t="shared" ca="1" si="416"/>
        <v>325</v>
      </c>
      <c r="AM167" s="159">
        <f t="shared" ca="1" si="417"/>
        <v>485</v>
      </c>
      <c r="AN167" s="159">
        <f t="shared" ca="1" si="418"/>
        <v>435</v>
      </c>
      <c r="AO167" s="159">
        <f t="shared" ca="1" si="419"/>
        <v>490</v>
      </c>
      <c r="AP167" s="127">
        <f t="shared" ca="1" si="468"/>
        <v>1735</v>
      </c>
      <c r="AQ167" s="159">
        <f t="shared" ca="1" si="420"/>
        <v>460</v>
      </c>
      <c r="AR167" s="159">
        <f t="shared" ca="1" si="421"/>
        <v>460</v>
      </c>
      <c r="AS167" s="159">
        <f t="shared" ca="1" si="422"/>
        <v>450</v>
      </c>
      <c r="AT167" s="159">
        <f t="shared" ca="1" si="423"/>
        <v>460</v>
      </c>
      <c r="AU167" s="127">
        <f t="shared" ca="1" si="517"/>
        <v>1830</v>
      </c>
      <c r="AV167" s="159">
        <f t="shared" ca="1" si="424"/>
        <v>0</v>
      </c>
      <c r="AW167" s="159">
        <f t="shared" ca="1" si="425"/>
        <v>0</v>
      </c>
      <c r="AX167" s="159">
        <f t="shared" ca="1" si="426"/>
        <v>0</v>
      </c>
      <c r="AY167" s="159">
        <f t="shared" ca="1" si="427"/>
        <v>0</v>
      </c>
      <c r="AZ167" s="127">
        <f t="shared" ca="1" si="518"/>
        <v>0</v>
      </c>
      <c r="BA167" s="72"/>
      <c r="BB167" s="159">
        <f t="shared" ca="1" si="519"/>
        <v>0</v>
      </c>
      <c r="BC167" s="159">
        <f t="shared" ca="1" si="433"/>
        <v>0</v>
      </c>
      <c r="BD167" s="159">
        <f t="shared" ca="1" si="434"/>
        <v>0</v>
      </c>
      <c r="BE167" s="159">
        <f t="shared" ca="1" si="435"/>
        <v>0</v>
      </c>
      <c r="BF167" s="86">
        <f t="shared" ca="1" si="436"/>
        <v>0</v>
      </c>
      <c r="BG167" s="159">
        <f t="shared" ca="1" si="437"/>
        <v>0</v>
      </c>
      <c r="BH167" s="159">
        <f t="shared" ca="1" si="438"/>
        <v>0</v>
      </c>
      <c r="BI167" s="159">
        <f t="shared" ca="1" si="439"/>
        <v>0</v>
      </c>
      <c r="BJ167" s="159">
        <f t="shared" ca="1" si="440"/>
        <v>0</v>
      </c>
      <c r="BK167" s="86">
        <f t="shared" ca="1" si="441"/>
        <v>0</v>
      </c>
      <c r="BL167" s="159">
        <f t="shared" ca="1" si="442"/>
        <v>70</v>
      </c>
      <c r="BM167" s="159">
        <f t="shared" ca="1" si="443"/>
        <v>0</v>
      </c>
      <c r="BN167" s="159">
        <f t="shared" ca="1" si="444"/>
        <v>-30</v>
      </c>
      <c r="BO167" s="159">
        <f t="shared" ca="1" si="445"/>
        <v>-40</v>
      </c>
      <c r="BP167" s="86">
        <f t="shared" ca="1" si="446"/>
        <v>0</v>
      </c>
      <c r="BQ167" s="159">
        <f t="shared" ca="1" si="447"/>
        <v>0</v>
      </c>
      <c r="BR167" s="159">
        <f t="shared" ca="1" si="448"/>
        <v>0</v>
      </c>
      <c r="BS167" s="159">
        <f t="shared" ca="1" si="449"/>
        <v>0</v>
      </c>
      <c r="BT167" s="159">
        <f t="shared" ca="1" si="450"/>
        <v>0</v>
      </c>
      <c r="BU167" s="86">
        <f t="shared" ca="1" si="451"/>
        <v>0</v>
      </c>
      <c r="BV167" s="71"/>
      <c r="BW167" s="144">
        <v>0</v>
      </c>
      <c r="BX167" s="144">
        <v>0</v>
      </c>
      <c r="BY167" s="144">
        <v>0</v>
      </c>
      <c r="BZ167" s="159">
        <v>0</v>
      </c>
      <c r="CA167" s="86">
        <f t="shared" si="512"/>
        <v>0</v>
      </c>
      <c r="CB167" s="159">
        <v>325</v>
      </c>
      <c r="CC167" s="159">
        <v>485</v>
      </c>
      <c r="CD167" s="159">
        <v>435</v>
      </c>
      <c r="CE167" s="159">
        <v>490</v>
      </c>
      <c r="CF167" s="86">
        <f t="shared" si="513"/>
        <v>1735</v>
      </c>
      <c r="CG167" s="159"/>
      <c r="CH167" s="159"/>
      <c r="CI167" s="159"/>
      <c r="CJ167" s="159"/>
      <c r="CK167" s="86">
        <f t="shared" si="514"/>
        <v>0</v>
      </c>
      <c r="CL167" s="159"/>
      <c r="CM167" s="159"/>
      <c r="CN167" s="159">
        <v>0</v>
      </c>
      <c r="CO167" s="159">
        <v>0</v>
      </c>
      <c r="CP167" s="86">
        <f t="shared" si="496"/>
        <v>0</v>
      </c>
      <c r="CQ167" s="70"/>
      <c r="CR167" s="144">
        <f t="shared" ca="1" si="469"/>
        <v>0</v>
      </c>
      <c r="CS167" s="144">
        <f t="shared" ca="1" si="452"/>
        <v>0</v>
      </c>
      <c r="CT167" s="144">
        <f t="shared" ca="1" si="453"/>
        <v>0</v>
      </c>
      <c r="CU167" s="144">
        <f t="shared" ca="1" si="454"/>
        <v>0</v>
      </c>
      <c r="CV167" s="86">
        <f t="shared" ca="1" si="455"/>
        <v>0</v>
      </c>
      <c r="CW167" s="144">
        <f t="shared" ca="1" si="456"/>
        <v>0</v>
      </c>
      <c r="CX167" s="144">
        <f t="shared" ca="1" si="457"/>
        <v>0</v>
      </c>
      <c r="CY167" s="144">
        <f t="shared" ca="1" si="458"/>
        <v>0</v>
      </c>
      <c r="CZ167" s="144">
        <f t="shared" ca="1" si="459"/>
        <v>0</v>
      </c>
      <c r="DA167" s="88">
        <f t="shared" ca="1" si="460"/>
        <v>0</v>
      </c>
      <c r="DB167" s="144">
        <f t="shared" ca="1" si="461"/>
        <v>-460</v>
      </c>
      <c r="DC167" s="144">
        <f t="shared" ca="1" si="462"/>
        <v>-460</v>
      </c>
      <c r="DD167" s="144">
        <f t="shared" ca="1" si="463"/>
        <v>-450</v>
      </c>
      <c r="DE167" s="144">
        <f t="shared" ca="1" si="464"/>
        <v>-460</v>
      </c>
      <c r="DF167" s="88">
        <f t="shared" ca="1" si="465"/>
        <v>-1830</v>
      </c>
      <c r="DG167" s="159">
        <f t="shared" ca="1" si="428"/>
        <v>0</v>
      </c>
      <c r="DH167" s="159">
        <f t="shared" ca="1" si="429"/>
        <v>0</v>
      </c>
      <c r="DI167" s="159">
        <f t="shared" ca="1" si="430"/>
        <v>0</v>
      </c>
      <c r="DJ167" s="159">
        <f t="shared" ca="1" si="431"/>
        <v>0</v>
      </c>
      <c r="DK167" s="88">
        <f t="shared" ca="1" si="432"/>
        <v>0</v>
      </c>
      <c r="DL167" s="144"/>
    </row>
    <row r="168" spans="1:116" ht="15" customHeight="1" x14ac:dyDescent="0.2">
      <c r="A168" s="22" t="str">
        <f t="shared" si="516"/>
        <v>186179100P</v>
      </c>
      <c r="B168" s="22" t="str">
        <f t="shared" si="515"/>
        <v>186179100C</v>
      </c>
      <c r="C168" s="151">
        <v>186179100</v>
      </c>
      <c r="D168" s="164" t="s">
        <v>428</v>
      </c>
      <c r="E168" s="65" t="s">
        <v>145</v>
      </c>
      <c r="F168" s="159" t="s">
        <v>164</v>
      </c>
      <c r="G168" s="65" t="s">
        <v>146</v>
      </c>
      <c r="H168" s="164" t="s">
        <v>9</v>
      </c>
      <c r="I168" s="200">
        <v>925.03</v>
      </c>
      <c r="J168" s="65" t="s">
        <v>38</v>
      </c>
      <c r="K168" s="145"/>
      <c r="L168" s="144">
        <v>0</v>
      </c>
      <c r="M168" s="144">
        <v>0</v>
      </c>
      <c r="N168" s="144">
        <v>0</v>
      </c>
      <c r="O168" s="159">
        <v>0</v>
      </c>
      <c r="P168" s="86">
        <f t="shared" si="466"/>
        <v>0</v>
      </c>
      <c r="Q168" s="144">
        <v>245</v>
      </c>
      <c r="R168" s="159">
        <v>375</v>
      </c>
      <c r="S168" s="159">
        <v>330</v>
      </c>
      <c r="T168" s="159">
        <v>440</v>
      </c>
      <c r="U168" s="86">
        <f t="shared" si="473"/>
        <v>1390</v>
      </c>
      <c r="V168" s="159">
        <v>290</v>
      </c>
      <c r="W168" s="159">
        <v>355</v>
      </c>
      <c r="X168" s="159">
        <v>390</v>
      </c>
      <c r="Y168" s="159">
        <v>400</v>
      </c>
      <c r="Z168" s="86">
        <f t="shared" si="474"/>
        <v>1435</v>
      </c>
      <c r="AA168" s="159">
        <v>0</v>
      </c>
      <c r="AB168" s="159">
        <v>0</v>
      </c>
      <c r="AC168" s="159">
        <v>0</v>
      </c>
      <c r="AD168" s="159">
        <v>0</v>
      </c>
      <c r="AE168" s="86">
        <f t="shared" si="475"/>
        <v>0</v>
      </c>
      <c r="AF168" s="130"/>
      <c r="AG168" s="159">
        <f t="shared" ca="1" si="412"/>
        <v>0</v>
      </c>
      <c r="AH168" s="159">
        <f t="shared" ca="1" si="413"/>
        <v>0</v>
      </c>
      <c r="AI168" s="159">
        <f t="shared" ca="1" si="414"/>
        <v>0</v>
      </c>
      <c r="AJ168" s="159">
        <f t="shared" ca="1" si="415"/>
        <v>0</v>
      </c>
      <c r="AK168" s="86">
        <f t="shared" ca="1" si="467"/>
        <v>0</v>
      </c>
      <c r="AL168" s="159">
        <f t="shared" ca="1" si="416"/>
        <v>245</v>
      </c>
      <c r="AM168" s="159">
        <f t="shared" ca="1" si="417"/>
        <v>375</v>
      </c>
      <c r="AN168" s="159">
        <f t="shared" ca="1" si="418"/>
        <v>330</v>
      </c>
      <c r="AO168" s="159">
        <f t="shared" ca="1" si="419"/>
        <v>440</v>
      </c>
      <c r="AP168" s="127">
        <f t="shared" ca="1" si="468"/>
        <v>1390</v>
      </c>
      <c r="AQ168" s="159">
        <f t="shared" ca="1" si="420"/>
        <v>390</v>
      </c>
      <c r="AR168" s="159">
        <f t="shared" ca="1" si="421"/>
        <v>380</v>
      </c>
      <c r="AS168" s="159">
        <f t="shared" ca="1" si="422"/>
        <v>370</v>
      </c>
      <c r="AT168" s="159">
        <f t="shared" ca="1" si="423"/>
        <v>450</v>
      </c>
      <c r="AU168" s="127">
        <f t="shared" ca="1" si="517"/>
        <v>1590</v>
      </c>
      <c r="AV168" s="159">
        <f t="shared" ca="1" si="424"/>
        <v>0</v>
      </c>
      <c r="AW168" s="159">
        <f t="shared" ca="1" si="425"/>
        <v>0</v>
      </c>
      <c r="AX168" s="159">
        <f t="shared" ca="1" si="426"/>
        <v>0</v>
      </c>
      <c r="AY168" s="159">
        <f t="shared" ca="1" si="427"/>
        <v>0</v>
      </c>
      <c r="AZ168" s="127">
        <f t="shared" ca="1" si="518"/>
        <v>0</v>
      </c>
      <c r="BA168" s="72"/>
      <c r="BB168" s="159">
        <f t="shared" ca="1" si="519"/>
        <v>0</v>
      </c>
      <c r="BC168" s="159">
        <f t="shared" ca="1" si="433"/>
        <v>0</v>
      </c>
      <c r="BD168" s="159">
        <f t="shared" ca="1" si="434"/>
        <v>0</v>
      </c>
      <c r="BE168" s="159">
        <f t="shared" ca="1" si="435"/>
        <v>0</v>
      </c>
      <c r="BF168" s="86">
        <f t="shared" ca="1" si="436"/>
        <v>0</v>
      </c>
      <c r="BG168" s="159">
        <f t="shared" ca="1" si="437"/>
        <v>0</v>
      </c>
      <c r="BH168" s="159">
        <f t="shared" ca="1" si="438"/>
        <v>0</v>
      </c>
      <c r="BI168" s="159">
        <f t="shared" ca="1" si="439"/>
        <v>0</v>
      </c>
      <c r="BJ168" s="159">
        <f t="shared" ca="1" si="440"/>
        <v>0</v>
      </c>
      <c r="BK168" s="86">
        <f t="shared" ca="1" si="441"/>
        <v>0</v>
      </c>
      <c r="BL168" s="159">
        <f t="shared" ca="1" si="442"/>
        <v>100</v>
      </c>
      <c r="BM168" s="159">
        <f t="shared" ca="1" si="443"/>
        <v>25</v>
      </c>
      <c r="BN168" s="159">
        <f t="shared" ca="1" si="444"/>
        <v>-20</v>
      </c>
      <c r="BO168" s="159">
        <f t="shared" ca="1" si="445"/>
        <v>50</v>
      </c>
      <c r="BP168" s="86">
        <f t="shared" ca="1" si="446"/>
        <v>155</v>
      </c>
      <c r="BQ168" s="159">
        <f t="shared" ca="1" si="447"/>
        <v>0</v>
      </c>
      <c r="BR168" s="159">
        <f t="shared" ca="1" si="448"/>
        <v>0</v>
      </c>
      <c r="BS168" s="159">
        <f t="shared" ca="1" si="449"/>
        <v>0</v>
      </c>
      <c r="BT168" s="159">
        <f t="shared" ca="1" si="450"/>
        <v>0</v>
      </c>
      <c r="BU168" s="86">
        <f t="shared" ca="1" si="451"/>
        <v>0</v>
      </c>
      <c r="BV168" s="71"/>
      <c r="BW168" s="144">
        <v>0</v>
      </c>
      <c r="BX168" s="144">
        <v>0</v>
      </c>
      <c r="BY168" s="144">
        <v>0</v>
      </c>
      <c r="BZ168" s="159">
        <v>0</v>
      </c>
      <c r="CA168" s="86">
        <f t="shared" si="512"/>
        <v>0</v>
      </c>
      <c r="CB168" s="144">
        <v>245</v>
      </c>
      <c r="CC168" s="159">
        <v>375</v>
      </c>
      <c r="CD168" s="159">
        <v>330</v>
      </c>
      <c r="CE168" s="159">
        <v>440</v>
      </c>
      <c r="CF168" s="86">
        <f t="shared" si="513"/>
        <v>1390</v>
      </c>
      <c r="CG168" s="159"/>
      <c r="CH168" s="159"/>
      <c r="CI168" s="159"/>
      <c r="CJ168" s="159"/>
      <c r="CK168" s="86">
        <f t="shared" si="514"/>
        <v>0</v>
      </c>
      <c r="CL168" s="159"/>
      <c r="CM168" s="159"/>
      <c r="CN168" s="159">
        <v>0</v>
      </c>
      <c r="CO168" s="159">
        <v>0</v>
      </c>
      <c r="CP168" s="86">
        <f t="shared" si="496"/>
        <v>0</v>
      </c>
      <c r="CQ168" s="70"/>
      <c r="CR168" s="144">
        <f t="shared" ca="1" si="469"/>
        <v>0</v>
      </c>
      <c r="CS168" s="144">
        <f t="shared" ca="1" si="452"/>
        <v>0</v>
      </c>
      <c r="CT168" s="144">
        <f t="shared" ca="1" si="453"/>
        <v>0</v>
      </c>
      <c r="CU168" s="144">
        <f t="shared" ca="1" si="454"/>
        <v>0</v>
      </c>
      <c r="CV168" s="86">
        <f t="shared" ca="1" si="455"/>
        <v>0</v>
      </c>
      <c r="CW168" s="144">
        <f t="shared" ca="1" si="456"/>
        <v>0</v>
      </c>
      <c r="CX168" s="144">
        <f t="shared" ca="1" si="457"/>
        <v>0</v>
      </c>
      <c r="CY168" s="144">
        <f t="shared" ca="1" si="458"/>
        <v>0</v>
      </c>
      <c r="CZ168" s="144">
        <f t="shared" ca="1" si="459"/>
        <v>0</v>
      </c>
      <c r="DA168" s="88">
        <f t="shared" ca="1" si="460"/>
        <v>0</v>
      </c>
      <c r="DB168" s="144">
        <f t="shared" ca="1" si="461"/>
        <v>-390</v>
      </c>
      <c r="DC168" s="144">
        <f t="shared" ca="1" si="462"/>
        <v>-380</v>
      </c>
      <c r="DD168" s="144">
        <f t="shared" ca="1" si="463"/>
        <v>-370</v>
      </c>
      <c r="DE168" s="144">
        <f t="shared" ca="1" si="464"/>
        <v>-450</v>
      </c>
      <c r="DF168" s="88">
        <f t="shared" ca="1" si="465"/>
        <v>-1590</v>
      </c>
      <c r="DG168" s="159">
        <f t="shared" ca="1" si="428"/>
        <v>0</v>
      </c>
      <c r="DH168" s="159">
        <f t="shared" ca="1" si="429"/>
        <v>0</v>
      </c>
      <c r="DI168" s="159">
        <f t="shared" ca="1" si="430"/>
        <v>0</v>
      </c>
      <c r="DJ168" s="159">
        <f t="shared" ca="1" si="431"/>
        <v>0</v>
      </c>
      <c r="DK168" s="88">
        <f t="shared" ca="1" si="432"/>
        <v>0</v>
      </c>
      <c r="DL168" s="144"/>
    </row>
    <row r="169" spans="1:116" ht="15" customHeight="1" x14ac:dyDescent="0.2">
      <c r="A169" s="22" t="str">
        <f t="shared" si="516"/>
        <v>186299800P</v>
      </c>
      <c r="B169" s="22" t="str">
        <f t="shared" si="515"/>
        <v>186299800C</v>
      </c>
      <c r="C169" s="151">
        <v>186299800</v>
      </c>
      <c r="D169" s="164" t="s">
        <v>440</v>
      </c>
      <c r="E169" s="164" t="s">
        <v>145</v>
      </c>
      <c r="F169" s="159" t="s">
        <v>164</v>
      </c>
      <c r="G169" s="65" t="s">
        <v>146</v>
      </c>
      <c r="H169" s="164" t="s">
        <v>10</v>
      </c>
      <c r="I169" s="200">
        <v>3201.85</v>
      </c>
      <c r="J169" s="65" t="s">
        <v>38</v>
      </c>
      <c r="K169" s="145"/>
      <c r="L169" s="144">
        <v>0</v>
      </c>
      <c r="M169" s="144">
        <v>0</v>
      </c>
      <c r="N169" s="144">
        <v>0</v>
      </c>
      <c r="O169" s="159">
        <v>30</v>
      </c>
      <c r="P169" s="86">
        <f t="shared" si="466"/>
        <v>30</v>
      </c>
      <c r="Q169" s="144">
        <v>290</v>
      </c>
      <c r="R169" s="159">
        <v>280</v>
      </c>
      <c r="S169" s="159">
        <v>250</v>
      </c>
      <c r="T169" s="159">
        <v>340</v>
      </c>
      <c r="U169" s="86">
        <f t="shared" si="473"/>
        <v>1160</v>
      </c>
      <c r="V169" s="159">
        <v>330</v>
      </c>
      <c r="W169" s="159">
        <v>330</v>
      </c>
      <c r="X169" s="159">
        <v>335</v>
      </c>
      <c r="Y169" s="159">
        <v>365</v>
      </c>
      <c r="Z169" s="86">
        <f t="shared" si="474"/>
        <v>1360</v>
      </c>
      <c r="AA169" s="159">
        <v>0</v>
      </c>
      <c r="AB169" s="159">
        <v>0</v>
      </c>
      <c r="AC169" s="159">
        <v>0</v>
      </c>
      <c r="AD169" s="159">
        <v>0</v>
      </c>
      <c r="AE169" s="86">
        <f t="shared" si="475"/>
        <v>0</v>
      </c>
      <c r="AF169" s="130"/>
      <c r="AG169" s="159">
        <f t="shared" ca="1" si="412"/>
        <v>0</v>
      </c>
      <c r="AH169" s="159">
        <f t="shared" ca="1" si="413"/>
        <v>0</v>
      </c>
      <c r="AI169" s="159">
        <f t="shared" ca="1" si="414"/>
        <v>0</v>
      </c>
      <c r="AJ169" s="159">
        <f t="shared" ca="1" si="415"/>
        <v>30</v>
      </c>
      <c r="AK169" s="86">
        <f t="shared" ca="1" si="467"/>
        <v>30</v>
      </c>
      <c r="AL169" s="159">
        <f t="shared" ca="1" si="416"/>
        <v>290</v>
      </c>
      <c r="AM169" s="159">
        <f t="shared" ca="1" si="417"/>
        <v>280</v>
      </c>
      <c r="AN169" s="159">
        <f t="shared" ca="1" si="418"/>
        <v>250</v>
      </c>
      <c r="AO169" s="159">
        <f t="shared" ca="1" si="419"/>
        <v>340</v>
      </c>
      <c r="AP169" s="127">
        <f t="shared" ca="1" si="468"/>
        <v>1160</v>
      </c>
      <c r="AQ169" s="159">
        <f t="shared" ca="1" si="420"/>
        <v>340</v>
      </c>
      <c r="AR169" s="159">
        <f t="shared" ca="1" si="421"/>
        <v>280</v>
      </c>
      <c r="AS169" s="159">
        <f t="shared" ca="1" si="422"/>
        <v>240</v>
      </c>
      <c r="AT169" s="159">
        <f t="shared" ca="1" si="423"/>
        <v>330</v>
      </c>
      <c r="AU169" s="127">
        <f t="shared" ca="1" si="517"/>
        <v>1190</v>
      </c>
      <c r="AV169" s="159">
        <f t="shared" ca="1" si="424"/>
        <v>250</v>
      </c>
      <c r="AW169" s="159">
        <f t="shared" ca="1" si="425"/>
        <v>280</v>
      </c>
      <c r="AX169" s="159">
        <f t="shared" ca="1" si="426"/>
        <v>0</v>
      </c>
      <c r="AY169" s="159">
        <f t="shared" ca="1" si="427"/>
        <v>0</v>
      </c>
      <c r="AZ169" s="127">
        <f t="shared" ca="1" si="518"/>
        <v>530</v>
      </c>
      <c r="BA169" s="72"/>
      <c r="BB169" s="159">
        <f t="shared" ca="1" si="519"/>
        <v>0</v>
      </c>
      <c r="BC169" s="159">
        <f t="shared" ca="1" si="433"/>
        <v>0</v>
      </c>
      <c r="BD169" s="159">
        <f t="shared" ca="1" si="434"/>
        <v>0</v>
      </c>
      <c r="BE169" s="159">
        <f t="shared" ca="1" si="435"/>
        <v>0</v>
      </c>
      <c r="BF169" s="86">
        <f t="shared" ca="1" si="436"/>
        <v>0</v>
      </c>
      <c r="BG169" s="159">
        <f t="shared" ca="1" si="437"/>
        <v>0</v>
      </c>
      <c r="BH169" s="159">
        <f t="shared" ca="1" si="438"/>
        <v>0</v>
      </c>
      <c r="BI169" s="159">
        <f t="shared" ca="1" si="439"/>
        <v>0</v>
      </c>
      <c r="BJ169" s="159">
        <f t="shared" ca="1" si="440"/>
        <v>0</v>
      </c>
      <c r="BK169" s="86">
        <f t="shared" ca="1" si="441"/>
        <v>0</v>
      </c>
      <c r="BL169" s="159">
        <f t="shared" ca="1" si="442"/>
        <v>10</v>
      </c>
      <c r="BM169" s="159">
        <f t="shared" ca="1" si="443"/>
        <v>-50</v>
      </c>
      <c r="BN169" s="159">
        <f t="shared" ca="1" si="444"/>
        <v>-95</v>
      </c>
      <c r="BO169" s="159">
        <f t="shared" ca="1" si="445"/>
        <v>-35</v>
      </c>
      <c r="BP169" s="86">
        <f t="shared" ca="1" si="446"/>
        <v>-170</v>
      </c>
      <c r="BQ169" s="159">
        <f t="shared" ca="1" si="447"/>
        <v>250</v>
      </c>
      <c r="BR169" s="159">
        <f t="shared" ca="1" si="448"/>
        <v>280</v>
      </c>
      <c r="BS169" s="159">
        <f t="shared" ca="1" si="449"/>
        <v>0</v>
      </c>
      <c r="BT169" s="159">
        <f t="shared" ca="1" si="450"/>
        <v>0</v>
      </c>
      <c r="BU169" s="86">
        <f t="shared" ca="1" si="451"/>
        <v>530</v>
      </c>
      <c r="BV169" s="71"/>
      <c r="BW169" s="144">
        <v>0</v>
      </c>
      <c r="BX169" s="144">
        <v>0</v>
      </c>
      <c r="BY169" s="144">
        <v>0</v>
      </c>
      <c r="BZ169" s="159">
        <v>30</v>
      </c>
      <c r="CA169" s="86">
        <f t="shared" si="512"/>
        <v>30</v>
      </c>
      <c r="CB169" s="144">
        <v>290</v>
      </c>
      <c r="CC169" s="159">
        <v>280</v>
      </c>
      <c r="CD169" s="159">
        <v>250</v>
      </c>
      <c r="CE169" s="159">
        <v>340</v>
      </c>
      <c r="CF169" s="86">
        <f t="shared" si="513"/>
        <v>1160</v>
      </c>
      <c r="CG169" s="159"/>
      <c r="CH169" s="159"/>
      <c r="CI169" s="159"/>
      <c r="CJ169" s="159"/>
      <c r="CK169" s="86">
        <f t="shared" si="514"/>
        <v>0</v>
      </c>
      <c r="CL169" s="159"/>
      <c r="CM169" s="159"/>
      <c r="CN169" s="159">
        <v>0</v>
      </c>
      <c r="CO169" s="159">
        <v>0</v>
      </c>
      <c r="CP169" s="86">
        <f t="shared" si="496"/>
        <v>0</v>
      </c>
      <c r="CQ169" s="70"/>
      <c r="CR169" s="144">
        <f t="shared" ca="1" si="469"/>
        <v>0</v>
      </c>
      <c r="CS169" s="144">
        <f t="shared" ca="1" si="452"/>
        <v>0</v>
      </c>
      <c r="CT169" s="144">
        <f t="shared" ca="1" si="453"/>
        <v>0</v>
      </c>
      <c r="CU169" s="144">
        <f t="shared" ca="1" si="454"/>
        <v>0</v>
      </c>
      <c r="CV169" s="86">
        <f t="shared" ca="1" si="455"/>
        <v>0</v>
      </c>
      <c r="CW169" s="144">
        <f t="shared" ca="1" si="456"/>
        <v>0</v>
      </c>
      <c r="CX169" s="144">
        <f t="shared" ca="1" si="457"/>
        <v>0</v>
      </c>
      <c r="CY169" s="144">
        <f t="shared" ca="1" si="458"/>
        <v>0</v>
      </c>
      <c r="CZ169" s="144">
        <f t="shared" ca="1" si="459"/>
        <v>0</v>
      </c>
      <c r="DA169" s="88">
        <f t="shared" ca="1" si="460"/>
        <v>0</v>
      </c>
      <c r="DB169" s="144">
        <f t="shared" ca="1" si="461"/>
        <v>-340</v>
      </c>
      <c r="DC169" s="144">
        <f t="shared" ca="1" si="462"/>
        <v>-280</v>
      </c>
      <c r="DD169" s="144">
        <f t="shared" ca="1" si="463"/>
        <v>-240</v>
      </c>
      <c r="DE169" s="144">
        <f t="shared" ca="1" si="464"/>
        <v>-330</v>
      </c>
      <c r="DF169" s="88">
        <f t="shared" ca="1" si="465"/>
        <v>-1190</v>
      </c>
      <c r="DG169" s="159">
        <f t="shared" ca="1" si="428"/>
        <v>-250</v>
      </c>
      <c r="DH169" s="159">
        <f t="shared" ca="1" si="429"/>
        <v>-280</v>
      </c>
      <c r="DI169" s="159">
        <f t="shared" ca="1" si="430"/>
        <v>0</v>
      </c>
      <c r="DJ169" s="159">
        <f t="shared" ca="1" si="431"/>
        <v>0</v>
      </c>
      <c r="DK169" s="88">
        <f t="shared" ca="1" si="432"/>
        <v>-530</v>
      </c>
      <c r="DL169" s="144"/>
    </row>
    <row r="170" spans="1:116" ht="15" customHeight="1" x14ac:dyDescent="0.2">
      <c r="A170" s="22" t="str">
        <f t="shared" si="516"/>
        <v>186248900P</v>
      </c>
      <c r="B170" s="22" t="str">
        <f t="shared" si="515"/>
        <v>186248900C</v>
      </c>
      <c r="C170" s="151">
        <v>186248900</v>
      </c>
      <c r="D170" s="164" t="s">
        <v>434</v>
      </c>
      <c r="E170" s="164" t="s">
        <v>145</v>
      </c>
      <c r="F170" s="159" t="s">
        <v>164</v>
      </c>
      <c r="G170" s="65" t="s">
        <v>146</v>
      </c>
      <c r="H170" s="164" t="s">
        <v>10</v>
      </c>
      <c r="I170" s="200">
        <v>2277.37</v>
      </c>
      <c r="J170" s="65" t="s">
        <v>38</v>
      </c>
      <c r="K170" s="145"/>
      <c r="L170" s="144">
        <v>0</v>
      </c>
      <c r="M170" s="144">
        <v>0</v>
      </c>
      <c r="N170" s="144">
        <v>0</v>
      </c>
      <c r="O170" s="159">
        <v>45</v>
      </c>
      <c r="P170" s="86">
        <f t="shared" si="466"/>
        <v>45</v>
      </c>
      <c r="Q170" s="144">
        <v>470</v>
      </c>
      <c r="R170" s="159">
        <v>490</v>
      </c>
      <c r="S170" s="159">
        <v>465</v>
      </c>
      <c r="T170" s="159">
        <v>600</v>
      </c>
      <c r="U170" s="86">
        <f t="shared" si="473"/>
        <v>2025</v>
      </c>
      <c r="V170" s="159">
        <v>525</v>
      </c>
      <c r="W170" s="159">
        <v>600</v>
      </c>
      <c r="X170" s="159">
        <v>590</v>
      </c>
      <c r="Y170" s="159">
        <v>700</v>
      </c>
      <c r="Z170" s="86">
        <f t="shared" si="474"/>
        <v>2415</v>
      </c>
      <c r="AA170" s="159">
        <v>0</v>
      </c>
      <c r="AB170" s="159">
        <v>0</v>
      </c>
      <c r="AC170" s="159">
        <v>0</v>
      </c>
      <c r="AD170" s="159">
        <v>0</v>
      </c>
      <c r="AE170" s="86">
        <f t="shared" si="475"/>
        <v>0</v>
      </c>
      <c r="AF170" s="130"/>
      <c r="AG170" s="159">
        <f t="shared" ca="1" si="412"/>
        <v>0</v>
      </c>
      <c r="AH170" s="159">
        <f t="shared" ca="1" si="413"/>
        <v>0</v>
      </c>
      <c r="AI170" s="159">
        <f t="shared" ca="1" si="414"/>
        <v>0</v>
      </c>
      <c r="AJ170" s="159">
        <f t="shared" ca="1" si="415"/>
        <v>45</v>
      </c>
      <c r="AK170" s="86">
        <f t="shared" ca="1" si="467"/>
        <v>45</v>
      </c>
      <c r="AL170" s="159">
        <f t="shared" ca="1" si="416"/>
        <v>470</v>
      </c>
      <c r="AM170" s="159">
        <f t="shared" ca="1" si="417"/>
        <v>490</v>
      </c>
      <c r="AN170" s="159">
        <f t="shared" ca="1" si="418"/>
        <v>465</v>
      </c>
      <c r="AO170" s="159">
        <f t="shared" ca="1" si="419"/>
        <v>600</v>
      </c>
      <c r="AP170" s="127">
        <f t="shared" ca="1" si="468"/>
        <v>2025</v>
      </c>
      <c r="AQ170" s="159">
        <f t="shared" ca="1" si="420"/>
        <v>550</v>
      </c>
      <c r="AR170" s="159">
        <f t="shared" ca="1" si="421"/>
        <v>550</v>
      </c>
      <c r="AS170" s="159">
        <f t="shared" ca="1" si="422"/>
        <v>525</v>
      </c>
      <c r="AT170" s="159">
        <f t="shared" ca="1" si="423"/>
        <v>545</v>
      </c>
      <c r="AU170" s="127">
        <f t="shared" ca="1" si="517"/>
        <v>2170</v>
      </c>
      <c r="AV170" s="159">
        <f t="shared" ca="1" si="424"/>
        <v>480</v>
      </c>
      <c r="AW170" s="159">
        <f t="shared" ca="1" si="425"/>
        <v>515</v>
      </c>
      <c r="AX170" s="159">
        <f t="shared" ca="1" si="426"/>
        <v>0</v>
      </c>
      <c r="AY170" s="159">
        <f t="shared" ca="1" si="427"/>
        <v>0</v>
      </c>
      <c r="AZ170" s="127">
        <f t="shared" ca="1" si="518"/>
        <v>995</v>
      </c>
      <c r="BA170" s="72"/>
      <c r="BB170" s="159">
        <f t="shared" ca="1" si="519"/>
        <v>0</v>
      </c>
      <c r="BC170" s="159">
        <f t="shared" ca="1" si="433"/>
        <v>0</v>
      </c>
      <c r="BD170" s="159">
        <f t="shared" ca="1" si="434"/>
        <v>0</v>
      </c>
      <c r="BE170" s="159">
        <f t="shared" ca="1" si="435"/>
        <v>0</v>
      </c>
      <c r="BF170" s="86">
        <f t="shared" ca="1" si="436"/>
        <v>0</v>
      </c>
      <c r="BG170" s="159">
        <f t="shared" ca="1" si="437"/>
        <v>0</v>
      </c>
      <c r="BH170" s="159">
        <f t="shared" ca="1" si="438"/>
        <v>0</v>
      </c>
      <c r="BI170" s="159">
        <f t="shared" ca="1" si="439"/>
        <v>0</v>
      </c>
      <c r="BJ170" s="159">
        <f t="shared" ca="1" si="440"/>
        <v>0</v>
      </c>
      <c r="BK170" s="86">
        <f t="shared" ca="1" si="441"/>
        <v>0</v>
      </c>
      <c r="BL170" s="159">
        <f t="shared" ca="1" si="442"/>
        <v>25</v>
      </c>
      <c r="BM170" s="159">
        <f t="shared" ca="1" si="443"/>
        <v>-50</v>
      </c>
      <c r="BN170" s="159">
        <f t="shared" ca="1" si="444"/>
        <v>-65</v>
      </c>
      <c r="BO170" s="159">
        <f t="shared" ca="1" si="445"/>
        <v>-155</v>
      </c>
      <c r="BP170" s="86">
        <f t="shared" ca="1" si="446"/>
        <v>-245</v>
      </c>
      <c r="BQ170" s="159">
        <f t="shared" ca="1" si="447"/>
        <v>480</v>
      </c>
      <c r="BR170" s="159">
        <f t="shared" ca="1" si="448"/>
        <v>515</v>
      </c>
      <c r="BS170" s="159">
        <f t="shared" ca="1" si="449"/>
        <v>0</v>
      </c>
      <c r="BT170" s="159">
        <f t="shared" ca="1" si="450"/>
        <v>0</v>
      </c>
      <c r="BU170" s="86">
        <f t="shared" ca="1" si="451"/>
        <v>995</v>
      </c>
      <c r="BV170" s="71"/>
      <c r="BW170" s="144">
        <v>0</v>
      </c>
      <c r="BX170" s="144">
        <v>0</v>
      </c>
      <c r="BY170" s="144">
        <v>0</v>
      </c>
      <c r="BZ170" s="159">
        <v>45</v>
      </c>
      <c r="CA170" s="86">
        <f t="shared" si="512"/>
        <v>45</v>
      </c>
      <c r="CB170" s="144">
        <v>470</v>
      </c>
      <c r="CC170" s="159">
        <v>490</v>
      </c>
      <c r="CD170" s="159">
        <v>465</v>
      </c>
      <c r="CE170" s="159">
        <v>600</v>
      </c>
      <c r="CF170" s="86">
        <f t="shared" si="513"/>
        <v>2025</v>
      </c>
      <c r="CG170" s="159"/>
      <c r="CH170" s="159"/>
      <c r="CI170" s="159"/>
      <c r="CJ170" s="159"/>
      <c r="CK170" s="86">
        <f t="shared" si="514"/>
        <v>0</v>
      </c>
      <c r="CL170" s="159"/>
      <c r="CM170" s="159"/>
      <c r="CN170" s="159">
        <v>0</v>
      </c>
      <c r="CO170" s="159">
        <v>0</v>
      </c>
      <c r="CP170" s="86">
        <f t="shared" si="496"/>
        <v>0</v>
      </c>
      <c r="CQ170" s="70"/>
      <c r="CR170" s="144">
        <f t="shared" ca="1" si="469"/>
        <v>0</v>
      </c>
      <c r="CS170" s="144">
        <f t="shared" ca="1" si="452"/>
        <v>0</v>
      </c>
      <c r="CT170" s="144">
        <f t="shared" ca="1" si="453"/>
        <v>0</v>
      </c>
      <c r="CU170" s="144">
        <f t="shared" ca="1" si="454"/>
        <v>0</v>
      </c>
      <c r="CV170" s="86">
        <f t="shared" ca="1" si="455"/>
        <v>0</v>
      </c>
      <c r="CW170" s="144">
        <f t="shared" ca="1" si="456"/>
        <v>0</v>
      </c>
      <c r="CX170" s="144">
        <f t="shared" ca="1" si="457"/>
        <v>0</v>
      </c>
      <c r="CY170" s="144">
        <f t="shared" ca="1" si="458"/>
        <v>0</v>
      </c>
      <c r="CZ170" s="144">
        <f t="shared" ca="1" si="459"/>
        <v>0</v>
      </c>
      <c r="DA170" s="88">
        <f t="shared" ca="1" si="460"/>
        <v>0</v>
      </c>
      <c r="DB170" s="144">
        <f t="shared" ca="1" si="461"/>
        <v>-550</v>
      </c>
      <c r="DC170" s="144">
        <f t="shared" ca="1" si="462"/>
        <v>-550</v>
      </c>
      <c r="DD170" s="144">
        <f t="shared" ca="1" si="463"/>
        <v>-525</v>
      </c>
      <c r="DE170" s="144">
        <f t="shared" ca="1" si="464"/>
        <v>-545</v>
      </c>
      <c r="DF170" s="88">
        <f t="shared" ca="1" si="465"/>
        <v>-2170</v>
      </c>
      <c r="DG170" s="159">
        <f t="shared" ca="1" si="428"/>
        <v>-480</v>
      </c>
      <c r="DH170" s="159">
        <f t="shared" ca="1" si="429"/>
        <v>-515</v>
      </c>
      <c r="DI170" s="159">
        <f t="shared" ca="1" si="430"/>
        <v>0</v>
      </c>
      <c r="DJ170" s="159">
        <f t="shared" ca="1" si="431"/>
        <v>0</v>
      </c>
      <c r="DK170" s="88">
        <f t="shared" ca="1" si="432"/>
        <v>-995</v>
      </c>
      <c r="DL170" s="144"/>
    </row>
    <row r="171" spans="1:116" ht="15" customHeight="1" x14ac:dyDescent="0.2">
      <c r="A171" s="22" t="str">
        <f t="shared" si="516"/>
        <v>186242400P</v>
      </c>
      <c r="B171" s="22" t="str">
        <f t="shared" si="515"/>
        <v>186242400C</v>
      </c>
      <c r="C171" s="151">
        <v>186242400</v>
      </c>
      <c r="D171" s="164" t="s">
        <v>432</v>
      </c>
      <c r="E171" s="65" t="s">
        <v>12</v>
      </c>
      <c r="F171" s="159" t="s">
        <v>164</v>
      </c>
      <c r="G171" s="65" t="s">
        <v>146</v>
      </c>
      <c r="H171" s="164" t="s">
        <v>10</v>
      </c>
      <c r="I171" s="200">
        <v>5415.6</v>
      </c>
      <c r="J171" s="65" t="s">
        <v>277</v>
      </c>
      <c r="K171" s="145"/>
      <c r="L171" s="144">
        <v>0</v>
      </c>
      <c r="M171" s="144">
        <v>0</v>
      </c>
      <c r="N171" s="144">
        <v>0</v>
      </c>
      <c r="O171" s="159">
        <v>0</v>
      </c>
      <c r="P171" s="86">
        <f t="shared" si="466"/>
        <v>0</v>
      </c>
      <c r="Q171" s="144">
        <v>35</v>
      </c>
      <c r="R171" s="159">
        <v>31</v>
      </c>
      <c r="S171" s="159">
        <v>24</v>
      </c>
      <c r="T171" s="159">
        <v>40</v>
      </c>
      <c r="U171" s="86">
        <f t="shared" si="473"/>
        <v>130</v>
      </c>
      <c r="V171" s="159">
        <v>40</v>
      </c>
      <c r="W171" s="159">
        <v>45</v>
      </c>
      <c r="X171" s="159">
        <v>45</v>
      </c>
      <c r="Y171" s="159">
        <v>50</v>
      </c>
      <c r="Z171" s="86">
        <f t="shared" si="474"/>
        <v>180</v>
      </c>
      <c r="AA171" s="159">
        <v>0</v>
      </c>
      <c r="AB171" s="159">
        <v>0</v>
      </c>
      <c r="AC171" s="159">
        <v>0</v>
      </c>
      <c r="AD171" s="159">
        <v>0</v>
      </c>
      <c r="AE171" s="86">
        <f t="shared" si="475"/>
        <v>0</v>
      </c>
      <c r="AF171" s="130"/>
      <c r="AG171" s="159">
        <f t="shared" ca="1" si="412"/>
        <v>0</v>
      </c>
      <c r="AH171" s="159">
        <f t="shared" ca="1" si="413"/>
        <v>0</v>
      </c>
      <c r="AI171" s="159">
        <f t="shared" ca="1" si="414"/>
        <v>0</v>
      </c>
      <c r="AJ171" s="159">
        <f t="shared" ca="1" si="415"/>
        <v>0</v>
      </c>
      <c r="AK171" s="86">
        <f t="shared" ca="1" si="467"/>
        <v>0</v>
      </c>
      <c r="AL171" s="159">
        <f t="shared" ca="1" si="416"/>
        <v>35</v>
      </c>
      <c r="AM171" s="159">
        <f t="shared" ca="1" si="417"/>
        <v>31</v>
      </c>
      <c r="AN171" s="159">
        <f t="shared" ca="1" si="418"/>
        <v>24</v>
      </c>
      <c r="AO171" s="159">
        <f t="shared" ca="1" si="419"/>
        <v>40</v>
      </c>
      <c r="AP171" s="127">
        <f t="shared" ca="1" si="468"/>
        <v>130</v>
      </c>
      <c r="AQ171" s="159">
        <f t="shared" ca="1" si="420"/>
        <v>30</v>
      </c>
      <c r="AR171" s="159">
        <f t="shared" ca="1" si="421"/>
        <v>30</v>
      </c>
      <c r="AS171" s="159">
        <f t="shared" ca="1" si="422"/>
        <v>25</v>
      </c>
      <c r="AT171" s="159">
        <f t="shared" ca="1" si="423"/>
        <v>30</v>
      </c>
      <c r="AU171" s="127">
        <f t="shared" ca="1" si="517"/>
        <v>115</v>
      </c>
      <c r="AV171" s="159">
        <f t="shared" ca="1" si="424"/>
        <v>25</v>
      </c>
      <c r="AW171" s="159">
        <f t="shared" ca="1" si="425"/>
        <v>30</v>
      </c>
      <c r="AX171" s="159">
        <f t="shared" ca="1" si="426"/>
        <v>0</v>
      </c>
      <c r="AY171" s="159">
        <f t="shared" ca="1" si="427"/>
        <v>0</v>
      </c>
      <c r="AZ171" s="127">
        <f t="shared" ca="1" si="518"/>
        <v>55</v>
      </c>
      <c r="BA171" s="72"/>
      <c r="BB171" s="159">
        <f t="shared" ca="1" si="519"/>
        <v>0</v>
      </c>
      <c r="BC171" s="159">
        <f t="shared" ca="1" si="433"/>
        <v>0</v>
      </c>
      <c r="BD171" s="159">
        <f t="shared" ca="1" si="434"/>
        <v>0</v>
      </c>
      <c r="BE171" s="159">
        <f t="shared" ca="1" si="435"/>
        <v>0</v>
      </c>
      <c r="BF171" s="86">
        <f t="shared" ca="1" si="436"/>
        <v>0</v>
      </c>
      <c r="BG171" s="159">
        <f t="shared" ca="1" si="437"/>
        <v>0</v>
      </c>
      <c r="BH171" s="159">
        <f t="shared" ca="1" si="438"/>
        <v>0</v>
      </c>
      <c r="BI171" s="159">
        <f t="shared" ca="1" si="439"/>
        <v>0</v>
      </c>
      <c r="BJ171" s="159">
        <f t="shared" ca="1" si="440"/>
        <v>0</v>
      </c>
      <c r="BK171" s="86">
        <f t="shared" ca="1" si="441"/>
        <v>0</v>
      </c>
      <c r="BL171" s="159">
        <f t="shared" ca="1" si="442"/>
        <v>-10</v>
      </c>
      <c r="BM171" s="159">
        <f t="shared" ca="1" si="443"/>
        <v>-15</v>
      </c>
      <c r="BN171" s="159">
        <f t="shared" ca="1" si="444"/>
        <v>-20</v>
      </c>
      <c r="BO171" s="159">
        <f t="shared" ca="1" si="445"/>
        <v>-20</v>
      </c>
      <c r="BP171" s="86">
        <f t="shared" ca="1" si="446"/>
        <v>-65</v>
      </c>
      <c r="BQ171" s="159">
        <f t="shared" ca="1" si="447"/>
        <v>25</v>
      </c>
      <c r="BR171" s="159">
        <f t="shared" ca="1" si="448"/>
        <v>30</v>
      </c>
      <c r="BS171" s="159">
        <f t="shared" ca="1" si="449"/>
        <v>0</v>
      </c>
      <c r="BT171" s="159">
        <f t="shared" ca="1" si="450"/>
        <v>0</v>
      </c>
      <c r="BU171" s="86">
        <f t="shared" ca="1" si="451"/>
        <v>55</v>
      </c>
      <c r="BV171" s="71"/>
      <c r="BW171" s="144">
        <v>0</v>
      </c>
      <c r="BX171" s="144">
        <v>0</v>
      </c>
      <c r="BY171" s="144">
        <v>0</v>
      </c>
      <c r="BZ171" s="159">
        <v>0</v>
      </c>
      <c r="CA171" s="86">
        <f t="shared" si="512"/>
        <v>0</v>
      </c>
      <c r="CB171" s="144">
        <v>35</v>
      </c>
      <c r="CC171" s="159">
        <v>31</v>
      </c>
      <c r="CD171" s="159">
        <v>24</v>
      </c>
      <c r="CE171" s="159">
        <v>40</v>
      </c>
      <c r="CF171" s="86">
        <f t="shared" si="513"/>
        <v>130</v>
      </c>
      <c r="CG171" s="159"/>
      <c r="CH171" s="159"/>
      <c r="CI171" s="159"/>
      <c r="CJ171" s="159"/>
      <c r="CK171" s="86">
        <f t="shared" si="514"/>
        <v>0</v>
      </c>
      <c r="CL171" s="159"/>
      <c r="CM171" s="159"/>
      <c r="CN171" s="159">
        <v>0</v>
      </c>
      <c r="CO171" s="159">
        <v>0</v>
      </c>
      <c r="CP171" s="86">
        <f t="shared" si="496"/>
        <v>0</v>
      </c>
      <c r="CQ171" s="70"/>
      <c r="CR171" s="144">
        <f t="shared" ca="1" si="469"/>
        <v>0</v>
      </c>
      <c r="CS171" s="144">
        <f t="shared" ca="1" si="452"/>
        <v>0</v>
      </c>
      <c r="CT171" s="144">
        <f t="shared" ca="1" si="453"/>
        <v>0</v>
      </c>
      <c r="CU171" s="144">
        <f t="shared" ca="1" si="454"/>
        <v>0</v>
      </c>
      <c r="CV171" s="86">
        <f t="shared" ca="1" si="455"/>
        <v>0</v>
      </c>
      <c r="CW171" s="144">
        <f t="shared" ca="1" si="456"/>
        <v>0</v>
      </c>
      <c r="CX171" s="144">
        <f t="shared" ca="1" si="457"/>
        <v>0</v>
      </c>
      <c r="CY171" s="144">
        <f t="shared" ca="1" si="458"/>
        <v>0</v>
      </c>
      <c r="CZ171" s="144">
        <f t="shared" ca="1" si="459"/>
        <v>0</v>
      </c>
      <c r="DA171" s="88">
        <f t="shared" ca="1" si="460"/>
        <v>0</v>
      </c>
      <c r="DB171" s="144">
        <f t="shared" ca="1" si="461"/>
        <v>-30</v>
      </c>
      <c r="DC171" s="144">
        <f t="shared" ca="1" si="462"/>
        <v>-30</v>
      </c>
      <c r="DD171" s="144">
        <f t="shared" ca="1" si="463"/>
        <v>-25</v>
      </c>
      <c r="DE171" s="144">
        <f t="shared" ca="1" si="464"/>
        <v>-30</v>
      </c>
      <c r="DF171" s="88">
        <f t="shared" ca="1" si="465"/>
        <v>-115</v>
      </c>
      <c r="DG171" s="159">
        <f t="shared" ca="1" si="428"/>
        <v>-25</v>
      </c>
      <c r="DH171" s="159">
        <f t="shared" ca="1" si="429"/>
        <v>-30</v>
      </c>
      <c r="DI171" s="159">
        <f t="shared" ca="1" si="430"/>
        <v>0</v>
      </c>
      <c r="DJ171" s="159">
        <f t="shared" ca="1" si="431"/>
        <v>0</v>
      </c>
      <c r="DK171" s="88">
        <f t="shared" ca="1" si="432"/>
        <v>-55</v>
      </c>
      <c r="DL171" s="144"/>
    </row>
    <row r="172" spans="1:116" ht="15" customHeight="1" x14ac:dyDescent="0.2">
      <c r="A172" s="22" t="str">
        <f t="shared" si="516"/>
        <v>186247500P</v>
      </c>
      <c r="B172" s="22" t="str">
        <f t="shared" si="515"/>
        <v>186247500C</v>
      </c>
      <c r="C172" s="151">
        <v>186247500</v>
      </c>
      <c r="D172" s="164" t="s">
        <v>433</v>
      </c>
      <c r="E172" s="215" t="s">
        <v>336</v>
      </c>
      <c r="F172" s="159" t="s">
        <v>164</v>
      </c>
      <c r="G172" s="65" t="s">
        <v>146</v>
      </c>
      <c r="H172" s="164" t="s">
        <v>10</v>
      </c>
      <c r="I172" s="200">
        <v>4770.16</v>
      </c>
      <c r="J172" s="65" t="s">
        <v>277</v>
      </c>
      <c r="K172" s="145"/>
      <c r="L172" s="144">
        <v>0</v>
      </c>
      <c r="M172" s="144">
        <v>0</v>
      </c>
      <c r="N172" s="144">
        <v>0</v>
      </c>
      <c r="O172" s="159"/>
      <c r="P172" s="86">
        <f t="shared" si="466"/>
        <v>0</v>
      </c>
      <c r="Q172" s="144">
        <v>85</v>
      </c>
      <c r="R172" s="159">
        <v>80</v>
      </c>
      <c r="S172" s="159">
        <v>85</v>
      </c>
      <c r="T172" s="159">
        <v>120</v>
      </c>
      <c r="U172" s="86">
        <f t="shared" si="473"/>
        <v>370</v>
      </c>
      <c r="V172" s="159">
        <v>100</v>
      </c>
      <c r="W172" s="159">
        <v>120</v>
      </c>
      <c r="X172" s="159">
        <v>120</v>
      </c>
      <c r="Y172" s="159">
        <v>130</v>
      </c>
      <c r="Z172" s="86">
        <f t="shared" si="474"/>
        <v>470</v>
      </c>
      <c r="AA172" s="159">
        <v>110</v>
      </c>
      <c r="AB172" s="159">
        <v>0</v>
      </c>
      <c r="AC172" s="159">
        <v>0</v>
      </c>
      <c r="AD172" s="159">
        <v>0</v>
      </c>
      <c r="AE172" s="86">
        <f t="shared" si="475"/>
        <v>110</v>
      </c>
      <c r="AF172" s="130"/>
      <c r="AG172" s="159">
        <f t="shared" ca="1" si="412"/>
        <v>0</v>
      </c>
      <c r="AH172" s="159">
        <f t="shared" ca="1" si="413"/>
        <v>0</v>
      </c>
      <c r="AI172" s="159">
        <f t="shared" ca="1" si="414"/>
        <v>0</v>
      </c>
      <c r="AJ172" s="159">
        <f t="shared" ca="1" si="415"/>
        <v>0</v>
      </c>
      <c r="AK172" s="86">
        <f t="shared" ca="1" si="467"/>
        <v>0</v>
      </c>
      <c r="AL172" s="159">
        <f t="shared" ca="1" si="416"/>
        <v>85</v>
      </c>
      <c r="AM172" s="159">
        <f t="shared" ca="1" si="417"/>
        <v>80</v>
      </c>
      <c r="AN172" s="159">
        <f t="shared" ca="1" si="418"/>
        <v>85</v>
      </c>
      <c r="AO172" s="159">
        <f t="shared" ca="1" si="419"/>
        <v>120</v>
      </c>
      <c r="AP172" s="127">
        <f t="shared" ca="1" si="468"/>
        <v>370</v>
      </c>
      <c r="AQ172" s="159">
        <f t="shared" ca="1" si="420"/>
        <v>100</v>
      </c>
      <c r="AR172" s="159">
        <f t="shared" ca="1" si="421"/>
        <v>90</v>
      </c>
      <c r="AS172" s="159">
        <f t="shared" ca="1" si="422"/>
        <v>90</v>
      </c>
      <c r="AT172" s="159">
        <f t="shared" ca="1" si="423"/>
        <v>90</v>
      </c>
      <c r="AU172" s="127">
        <f t="shared" ca="1" si="517"/>
        <v>370</v>
      </c>
      <c r="AV172" s="159">
        <f t="shared" ca="1" si="424"/>
        <v>60</v>
      </c>
      <c r="AW172" s="159">
        <f t="shared" ca="1" si="425"/>
        <v>60</v>
      </c>
      <c r="AX172" s="159">
        <f t="shared" ca="1" si="426"/>
        <v>0</v>
      </c>
      <c r="AY172" s="159">
        <f t="shared" ca="1" si="427"/>
        <v>0</v>
      </c>
      <c r="AZ172" s="127">
        <f t="shared" ca="1" si="518"/>
        <v>120</v>
      </c>
      <c r="BA172" s="72"/>
      <c r="BB172" s="159">
        <f t="shared" ca="1" si="519"/>
        <v>0</v>
      </c>
      <c r="BC172" s="159">
        <f t="shared" ca="1" si="433"/>
        <v>0</v>
      </c>
      <c r="BD172" s="159">
        <f t="shared" ca="1" si="434"/>
        <v>0</v>
      </c>
      <c r="BE172" s="159">
        <f t="shared" ca="1" si="435"/>
        <v>0</v>
      </c>
      <c r="BF172" s="86">
        <f t="shared" ca="1" si="436"/>
        <v>0</v>
      </c>
      <c r="BG172" s="159">
        <f t="shared" ca="1" si="437"/>
        <v>0</v>
      </c>
      <c r="BH172" s="159">
        <f t="shared" ca="1" si="438"/>
        <v>0</v>
      </c>
      <c r="BI172" s="159">
        <f t="shared" ca="1" si="439"/>
        <v>0</v>
      </c>
      <c r="BJ172" s="159">
        <f t="shared" ca="1" si="440"/>
        <v>0</v>
      </c>
      <c r="BK172" s="86">
        <f t="shared" ca="1" si="441"/>
        <v>0</v>
      </c>
      <c r="BL172" s="159">
        <f t="shared" ca="1" si="442"/>
        <v>0</v>
      </c>
      <c r="BM172" s="159">
        <f t="shared" ca="1" si="443"/>
        <v>-30</v>
      </c>
      <c r="BN172" s="159">
        <f t="shared" ca="1" si="444"/>
        <v>-30</v>
      </c>
      <c r="BO172" s="159">
        <f t="shared" ca="1" si="445"/>
        <v>-40</v>
      </c>
      <c r="BP172" s="86">
        <f t="shared" ca="1" si="446"/>
        <v>-100</v>
      </c>
      <c r="BQ172" s="159">
        <f t="shared" ca="1" si="447"/>
        <v>-50</v>
      </c>
      <c r="BR172" s="159">
        <f t="shared" ca="1" si="448"/>
        <v>60</v>
      </c>
      <c r="BS172" s="159">
        <f t="shared" ca="1" si="449"/>
        <v>0</v>
      </c>
      <c r="BT172" s="159">
        <f t="shared" ca="1" si="450"/>
        <v>0</v>
      </c>
      <c r="BU172" s="86">
        <f t="shared" ca="1" si="451"/>
        <v>10</v>
      </c>
      <c r="BV172" s="71"/>
      <c r="BW172" s="144">
        <v>0</v>
      </c>
      <c r="BX172" s="144">
        <v>0</v>
      </c>
      <c r="BY172" s="144">
        <v>0</v>
      </c>
      <c r="BZ172" s="159"/>
      <c r="CA172" s="86">
        <f t="shared" si="512"/>
        <v>0</v>
      </c>
      <c r="CB172" s="144">
        <v>85</v>
      </c>
      <c r="CC172" s="159">
        <v>80</v>
      </c>
      <c r="CD172" s="159">
        <v>85</v>
      </c>
      <c r="CE172" s="159">
        <v>120</v>
      </c>
      <c r="CF172" s="86">
        <f t="shared" si="513"/>
        <v>370</v>
      </c>
      <c r="CG172" s="159"/>
      <c r="CH172" s="159"/>
      <c r="CI172" s="159"/>
      <c r="CJ172" s="159"/>
      <c r="CK172" s="86">
        <f t="shared" si="514"/>
        <v>0</v>
      </c>
      <c r="CL172" s="159"/>
      <c r="CM172" s="159"/>
      <c r="CN172" s="159">
        <v>0</v>
      </c>
      <c r="CO172" s="159">
        <v>0</v>
      </c>
      <c r="CP172" s="86">
        <f t="shared" si="496"/>
        <v>0</v>
      </c>
      <c r="CQ172" s="70"/>
      <c r="CR172" s="144">
        <f t="shared" ca="1" si="469"/>
        <v>0</v>
      </c>
      <c r="CS172" s="144">
        <f t="shared" ca="1" si="452"/>
        <v>0</v>
      </c>
      <c r="CT172" s="144">
        <f t="shared" ca="1" si="453"/>
        <v>0</v>
      </c>
      <c r="CU172" s="144">
        <f t="shared" ca="1" si="454"/>
        <v>0</v>
      </c>
      <c r="CV172" s="86">
        <f t="shared" ca="1" si="455"/>
        <v>0</v>
      </c>
      <c r="CW172" s="144">
        <f t="shared" ca="1" si="456"/>
        <v>0</v>
      </c>
      <c r="CX172" s="144">
        <f t="shared" ref="CX172:CX204" ca="1" si="520">CC172-AM172</f>
        <v>0</v>
      </c>
      <c r="CY172" s="144">
        <f t="shared" ref="CY172:CY204" ca="1" si="521">CD172-AN172</f>
        <v>0</v>
      </c>
      <c r="CZ172" s="144">
        <f t="shared" ref="CZ172:CZ204" ca="1" si="522">CE172-AO172</f>
        <v>0</v>
      </c>
      <c r="DA172" s="88">
        <f t="shared" ref="DA172:DA204" ca="1" si="523">CF172-AP172</f>
        <v>0</v>
      </c>
      <c r="DB172" s="144">
        <f t="shared" ref="DB172:DB204" ca="1" si="524">CG172-AQ172</f>
        <v>-100</v>
      </c>
      <c r="DC172" s="144">
        <f t="shared" ref="DC172:DC204" ca="1" si="525">CH172-AR172</f>
        <v>-90</v>
      </c>
      <c r="DD172" s="144">
        <f t="shared" ref="DD172:DD204" ca="1" si="526">CI172-AS172</f>
        <v>-90</v>
      </c>
      <c r="DE172" s="144">
        <f t="shared" ref="DE172:DE204" ca="1" si="527">CJ172-AT172</f>
        <v>-90</v>
      </c>
      <c r="DF172" s="88">
        <f t="shared" ref="DF172:DF204" ca="1" si="528">CK172-AU172</f>
        <v>-370</v>
      </c>
      <c r="DG172" s="159">
        <f t="shared" ca="1" si="428"/>
        <v>-60</v>
      </c>
      <c r="DH172" s="159">
        <f t="shared" ca="1" si="429"/>
        <v>-60</v>
      </c>
      <c r="DI172" s="159">
        <f t="shared" ca="1" si="430"/>
        <v>0</v>
      </c>
      <c r="DJ172" s="159">
        <f t="shared" ca="1" si="431"/>
        <v>0</v>
      </c>
      <c r="DK172" s="88">
        <f t="shared" ca="1" si="432"/>
        <v>-120</v>
      </c>
      <c r="DL172" s="144"/>
    </row>
    <row r="173" spans="1:116" ht="15" customHeight="1" x14ac:dyDescent="0.2">
      <c r="A173" s="22" t="str">
        <f t="shared" si="516"/>
        <v>186241401P</v>
      </c>
      <c r="B173" s="22" t="str">
        <f t="shared" si="515"/>
        <v>186241401C</v>
      </c>
      <c r="C173" s="151">
        <v>186241401</v>
      </c>
      <c r="D173" s="164" t="s">
        <v>431</v>
      </c>
      <c r="E173" s="65" t="s">
        <v>12</v>
      </c>
      <c r="F173" s="159" t="s">
        <v>164</v>
      </c>
      <c r="G173" s="65" t="s">
        <v>146</v>
      </c>
      <c r="H173" s="164" t="s">
        <v>10</v>
      </c>
      <c r="I173" s="200">
        <v>3263.77</v>
      </c>
      <c r="J173" s="65" t="s">
        <v>277</v>
      </c>
      <c r="K173" s="145"/>
      <c r="L173" s="144">
        <v>0</v>
      </c>
      <c r="M173" s="144">
        <v>0</v>
      </c>
      <c r="N173" s="144">
        <v>0</v>
      </c>
      <c r="O173" s="159">
        <v>0</v>
      </c>
      <c r="P173" s="86">
        <f t="shared" si="466"/>
        <v>0</v>
      </c>
      <c r="Q173" s="144">
        <v>90</v>
      </c>
      <c r="R173" s="159">
        <v>80</v>
      </c>
      <c r="S173" s="159">
        <v>55</v>
      </c>
      <c r="T173" s="159">
        <v>70</v>
      </c>
      <c r="U173" s="86">
        <f t="shared" si="473"/>
        <v>295</v>
      </c>
      <c r="V173" s="159">
        <v>70</v>
      </c>
      <c r="W173" s="159">
        <v>90</v>
      </c>
      <c r="X173" s="159">
        <v>85</v>
      </c>
      <c r="Y173" s="159">
        <v>90</v>
      </c>
      <c r="Z173" s="86">
        <f t="shared" si="474"/>
        <v>335</v>
      </c>
      <c r="AA173" s="159">
        <v>0</v>
      </c>
      <c r="AB173" s="159">
        <v>0</v>
      </c>
      <c r="AC173" s="159">
        <v>0</v>
      </c>
      <c r="AD173" s="159">
        <v>0</v>
      </c>
      <c r="AE173" s="86">
        <f t="shared" si="475"/>
        <v>0</v>
      </c>
      <c r="AF173" s="130"/>
      <c r="AG173" s="159">
        <f t="shared" ca="1" si="412"/>
        <v>0</v>
      </c>
      <c r="AH173" s="159">
        <f t="shared" ca="1" si="413"/>
        <v>0</v>
      </c>
      <c r="AI173" s="159">
        <f t="shared" ca="1" si="414"/>
        <v>0</v>
      </c>
      <c r="AJ173" s="159">
        <f t="shared" ca="1" si="415"/>
        <v>0</v>
      </c>
      <c r="AK173" s="86">
        <f t="shared" ca="1" si="467"/>
        <v>0</v>
      </c>
      <c r="AL173" s="159">
        <f t="shared" ca="1" si="416"/>
        <v>90</v>
      </c>
      <c r="AM173" s="159">
        <f t="shared" ca="1" si="417"/>
        <v>80</v>
      </c>
      <c r="AN173" s="159">
        <f t="shared" ca="1" si="418"/>
        <v>55</v>
      </c>
      <c r="AO173" s="159">
        <f t="shared" ca="1" si="419"/>
        <v>70</v>
      </c>
      <c r="AP173" s="127">
        <f t="shared" ca="1" si="468"/>
        <v>295</v>
      </c>
      <c r="AQ173" s="159">
        <f t="shared" ca="1" si="420"/>
        <v>95</v>
      </c>
      <c r="AR173" s="159">
        <f t="shared" ca="1" si="421"/>
        <v>85</v>
      </c>
      <c r="AS173" s="159">
        <f t="shared" ca="1" si="422"/>
        <v>80</v>
      </c>
      <c r="AT173" s="159">
        <f t="shared" ca="1" si="423"/>
        <v>90</v>
      </c>
      <c r="AU173" s="127">
        <f t="shared" ca="1" si="517"/>
        <v>350</v>
      </c>
      <c r="AV173" s="159">
        <f t="shared" ca="1" si="424"/>
        <v>76</v>
      </c>
      <c r="AW173" s="159">
        <f t="shared" ca="1" si="425"/>
        <v>82</v>
      </c>
      <c r="AX173" s="159">
        <f t="shared" ca="1" si="426"/>
        <v>0</v>
      </c>
      <c r="AY173" s="159">
        <f t="shared" ca="1" si="427"/>
        <v>0</v>
      </c>
      <c r="AZ173" s="127">
        <f t="shared" ca="1" si="518"/>
        <v>158</v>
      </c>
      <c r="BA173" s="72"/>
      <c r="BB173" s="159">
        <f t="shared" ca="1" si="519"/>
        <v>0</v>
      </c>
      <c r="BC173" s="159">
        <f t="shared" ca="1" si="433"/>
        <v>0</v>
      </c>
      <c r="BD173" s="159">
        <f t="shared" ca="1" si="434"/>
        <v>0</v>
      </c>
      <c r="BE173" s="159">
        <f t="shared" ca="1" si="435"/>
        <v>0</v>
      </c>
      <c r="BF173" s="86">
        <f t="shared" ca="1" si="436"/>
        <v>0</v>
      </c>
      <c r="BG173" s="159">
        <f t="shared" ca="1" si="437"/>
        <v>0</v>
      </c>
      <c r="BH173" s="159">
        <f t="shared" ca="1" si="438"/>
        <v>0</v>
      </c>
      <c r="BI173" s="159">
        <f t="shared" ca="1" si="439"/>
        <v>0</v>
      </c>
      <c r="BJ173" s="159">
        <f t="shared" ca="1" si="440"/>
        <v>0</v>
      </c>
      <c r="BK173" s="86">
        <f t="shared" ca="1" si="441"/>
        <v>0</v>
      </c>
      <c r="BL173" s="159">
        <f t="shared" ca="1" si="442"/>
        <v>25</v>
      </c>
      <c r="BM173" s="159">
        <f t="shared" ca="1" si="443"/>
        <v>-5</v>
      </c>
      <c r="BN173" s="159">
        <f t="shared" ca="1" si="444"/>
        <v>-5</v>
      </c>
      <c r="BO173" s="159">
        <f t="shared" ca="1" si="445"/>
        <v>0</v>
      </c>
      <c r="BP173" s="86">
        <f t="shared" ca="1" si="446"/>
        <v>15</v>
      </c>
      <c r="BQ173" s="159">
        <f t="shared" ca="1" si="447"/>
        <v>76</v>
      </c>
      <c r="BR173" s="159">
        <f t="shared" ca="1" si="448"/>
        <v>82</v>
      </c>
      <c r="BS173" s="159">
        <f t="shared" ca="1" si="449"/>
        <v>0</v>
      </c>
      <c r="BT173" s="159">
        <f t="shared" ca="1" si="450"/>
        <v>0</v>
      </c>
      <c r="BU173" s="86">
        <f t="shared" ca="1" si="451"/>
        <v>158</v>
      </c>
      <c r="BV173" s="71"/>
      <c r="BW173" s="144">
        <v>0</v>
      </c>
      <c r="BX173" s="144">
        <v>0</v>
      </c>
      <c r="BY173" s="144">
        <v>0</v>
      </c>
      <c r="BZ173" s="159">
        <v>0</v>
      </c>
      <c r="CA173" s="86">
        <f t="shared" si="512"/>
        <v>0</v>
      </c>
      <c r="CB173" s="144">
        <v>90</v>
      </c>
      <c r="CC173" s="159">
        <v>80</v>
      </c>
      <c r="CD173" s="159">
        <v>55</v>
      </c>
      <c r="CE173" s="159">
        <v>70</v>
      </c>
      <c r="CF173" s="86">
        <f t="shared" si="513"/>
        <v>295</v>
      </c>
      <c r="CG173" s="159"/>
      <c r="CH173" s="159"/>
      <c r="CI173" s="159"/>
      <c r="CJ173" s="159"/>
      <c r="CK173" s="86">
        <f t="shared" si="514"/>
        <v>0</v>
      </c>
      <c r="CL173" s="159"/>
      <c r="CM173" s="159"/>
      <c r="CN173" s="159">
        <v>0</v>
      </c>
      <c r="CO173" s="159">
        <v>0</v>
      </c>
      <c r="CP173" s="86">
        <f t="shared" si="496"/>
        <v>0</v>
      </c>
      <c r="CQ173" s="70"/>
      <c r="CR173" s="144">
        <f t="shared" ca="1" si="469"/>
        <v>0</v>
      </c>
      <c r="CS173" s="144">
        <f t="shared" ca="1" si="452"/>
        <v>0</v>
      </c>
      <c r="CT173" s="144">
        <f t="shared" ca="1" si="453"/>
        <v>0</v>
      </c>
      <c r="CU173" s="144">
        <f t="shared" ca="1" si="454"/>
        <v>0</v>
      </c>
      <c r="CV173" s="86">
        <f t="shared" ca="1" si="455"/>
        <v>0</v>
      </c>
      <c r="CW173" s="144">
        <f t="shared" ca="1" si="456"/>
        <v>0</v>
      </c>
      <c r="CX173" s="144">
        <f t="shared" ca="1" si="520"/>
        <v>0</v>
      </c>
      <c r="CY173" s="144">
        <f t="shared" ca="1" si="521"/>
        <v>0</v>
      </c>
      <c r="CZ173" s="144">
        <f t="shared" ca="1" si="522"/>
        <v>0</v>
      </c>
      <c r="DA173" s="88">
        <f t="shared" ca="1" si="523"/>
        <v>0</v>
      </c>
      <c r="DB173" s="144">
        <f t="shared" ca="1" si="524"/>
        <v>-95</v>
      </c>
      <c r="DC173" s="144">
        <f t="shared" ca="1" si="525"/>
        <v>-85</v>
      </c>
      <c r="DD173" s="144">
        <f t="shared" ca="1" si="526"/>
        <v>-80</v>
      </c>
      <c r="DE173" s="144">
        <f t="shared" ca="1" si="527"/>
        <v>-90</v>
      </c>
      <c r="DF173" s="88">
        <f t="shared" ca="1" si="528"/>
        <v>-350</v>
      </c>
      <c r="DG173" s="159">
        <f t="shared" ca="1" si="428"/>
        <v>-76</v>
      </c>
      <c r="DH173" s="159">
        <f t="shared" ca="1" si="429"/>
        <v>-82</v>
      </c>
      <c r="DI173" s="159">
        <f t="shared" ca="1" si="430"/>
        <v>0</v>
      </c>
      <c r="DJ173" s="159">
        <f t="shared" ca="1" si="431"/>
        <v>0</v>
      </c>
      <c r="DK173" s="88">
        <f t="shared" ca="1" si="432"/>
        <v>-158</v>
      </c>
      <c r="DL173" s="144"/>
    </row>
    <row r="174" spans="1:116" ht="15" customHeight="1" x14ac:dyDescent="0.2">
      <c r="A174" s="22" t="str">
        <f t="shared" si="516"/>
        <v>200000305P</v>
      </c>
      <c r="B174" s="22" t="str">
        <f t="shared" si="515"/>
        <v>200000305C</v>
      </c>
      <c r="C174" s="164">
        <v>200000305</v>
      </c>
      <c r="D174" s="164" t="s">
        <v>290</v>
      </c>
      <c r="E174" s="65" t="s">
        <v>12</v>
      </c>
      <c r="F174" s="159" t="s">
        <v>143</v>
      </c>
      <c r="G174" s="93" t="s">
        <v>361</v>
      </c>
      <c r="H174" s="164" t="s">
        <v>140</v>
      </c>
      <c r="I174" s="200">
        <v>452.87</v>
      </c>
      <c r="J174" s="65" t="s">
        <v>35</v>
      </c>
      <c r="K174" s="145"/>
      <c r="L174" s="144">
        <v>41</v>
      </c>
      <c r="M174" s="137">
        <v>85</v>
      </c>
      <c r="N174" s="140">
        <v>110</v>
      </c>
      <c r="O174" s="159">
        <v>15</v>
      </c>
      <c r="P174" s="86">
        <f t="shared" si="466"/>
        <v>251</v>
      </c>
      <c r="Q174" s="159">
        <v>20</v>
      </c>
      <c r="R174" s="159">
        <v>60</v>
      </c>
      <c r="S174" s="159">
        <v>60</v>
      </c>
      <c r="T174" s="159">
        <v>50</v>
      </c>
      <c r="U174" s="86">
        <f t="shared" si="473"/>
        <v>190</v>
      </c>
      <c r="V174" s="159">
        <v>52</v>
      </c>
      <c r="W174" s="159">
        <v>52</v>
      </c>
      <c r="X174" s="159">
        <v>55</v>
      </c>
      <c r="Y174" s="159">
        <v>60</v>
      </c>
      <c r="Z174" s="86">
        <f t="shared" si="474"/>
        <v>219</v>
      </c>
      <c r="AA174" s="159">
        <v>50</v>
      </c>
      <c r="AB174" s="159">
        <v>0</v>
      </c>
      <c r="AC174" s="159">
        <v>0</v>
      </c>
      <c r="AD174" s="159">
        <v>0</v>
      </c>
      <c r="AE174" s="86">
        <f t="shared" si="475"/>
        <v>50</v>
      </c>
      <c r="AF174" s="130"/>
      <c r="AG174" s="159">
        <f t="shared" ca="1" si="412"/>
        <v>41</v>
      </c>
      <c r="AH174" s="159">
        <f t="shared" ca="1" si="413"/>
        <v>85</v>
      </c>
      <c r="AI174" s="159">
        <f t="shared" ca="1" si="414"/>
        <v>110</v>
      </c>
      <c r="AJ174" s="159">
        <f t="shared" ca="1" si="415"/>
        <v>15</v>
      </c>
      <c r="AK174" s="86">
        <f t="shared" ca="1" si="467"/>
        <v>251</v>
      </c>
      <c r="AL174" s="159">
        <f t="shared" ca="1" si="416"/>
        <v>20</v>
      </c>
      <c r="AM174" s="159">
        <f t="shared" ca="1" si="417"/>
        <v>60</v>
      </c>
      <c r="AN174" s="159">
        <f t="shared" ca="1" si="418"/>
        <v>60</v>
      </c>
      <c r="AO174" s="159">
        <f t="shared" ca="1" si="419"/>
        <v>50</v>
      </c>
      <c r="AP174" s="127">
        <f t="shared" ca="1" si="468"/>
        <v>190</v>
      </c>
      <c r="AQ174" s="159">
        <f t="shared" ca="1" si="420"/>
        <v>52</v>
      </c>
      <c r="AR174" s="159">
        <f t="shared" ca="1" si="421"/>
        <v>52</v>
      </c>
      <c r="AS174" s="159">
        <f t="shared" ca="1" si="422"/>
        <v>55</v>
      </c>
      <c r="AT174" s="159">
        <f t="shared" ca="1" si="423"/>
        <v>60</v>
      </c>
      <c r="AU174" s="127">
        <f t="shared" ca="1" si="517"/>
        <v>219</v>
      </c>
      <c r="AV174" s="159">
        <f t="shared" ca="1" si="424"/>
        <v>50</v>
      </c>
      <c r="AW174" s="159">
        <f t="shared" ca="1" si="425"/>
        <v>0</v>
      </c>
      <c r="AX174" s="159">
        <f t="shared" ca="1" si="426"/>
        <v>0</v>
      </c>
      <c r="AY174" s="159">
        <f t="shared" ca="1" si="427"/>
        <v>0</v>
      </c>
      <c r="AZ174" s="127">
        <f t="shared" ca="1" si="518"/>
        <v>50</v>
      </c>
      <c r="BA174" s="72"/>
      <c r="BB174" s="159">
        <f t="shared" ca="1" si="519"/>
        <v>0</v>
      </c>
      <c r="BC174" s="159">
        <f t="shared" ca="1" si="433"/>
        <v>0</v>
      </c>
      <c r="BD174" s="159">
        <f t="shared" ca="1" si="434"/>
        <v>0</v>
      </c>
      <c r="BE174" s="159">
        <f t="shared" ca="1" si="435"/>
        <v>0</v>
      </c>
      <c r="BF174" s="86">
        <f t="shared" ca="1" si="436"/>
        <v>0</v>
      </c>
      <c r="BG174" s="159">
        <f t="shared" ca="1" si="437"/>
        <v>0</v>
      </c>
      <c r="BH174" s="159">
        <f t="shared" ca="1" si="438"/>
        <v>0</v>
      </c>
      <c r="BI174" s="159">
        <f t="shared" ca="1" si="439"/>
        <v>0</v>
      </c>
      <c r="BJ174" s="159">
        <f t="shared" ca="1" si="440"/>
        <v>0</v>
      </c>
      <c r="BK174" s="86">
        <f t="shared" ca="1" si="441"/>
        <v>0</v>
      </c>
      <c r="BL174" s="159">
        <f t="shared" ca="1" si="442"/>
        <v>0</v>
      </c>
      <c r="BM174" s="159">
        <f t="shared" ca="1" si="443"/>
        <v>0</v>
      </c>
      <c r="BN174" s="159">
        <f t="shared" ca="1" si="444"/>
        <v>0</v>
      </c>
      <c r="BO174" s="159">
        <f t="shared" ca="1" si="445"/>
        <v>0</v>
      </c>
      <c r="BP174" s="86">
        <f t="shared" ca="1" si="446"/>
        <v>0</v>
      </c>
      <c r="BQ174" s="159">
        <f t="shared" ca="1" si="447"/>
        <v>0</v>
      </c>
      <c r="BR174" s="159">
        <f t="shared" ca="1" si="448"/>
        <v>0</v>
      </c>
      <c r="BS174" s="159">
        <f t="shared" ca="1" si="449"/>
        <v>0</v>
      </c>
      <c r="BT174" s="159">
        <f t="shared" ca="1" si="450"/>
        <v>0</v>
      </c>
      <c r="BU174" s="86">
        <f t="shared" ca="1" si="451"/>
        <v>0</v>
      </c>
      <c r="BV174" s="71"/>
      <c r="BW174" s="144">
        <v>41</v>
      </c>
      <c r="BX174" s="137">
        <v>85</v>
      </c>
      <c r="BY174" s="140">
        <v>110</v>
      </c>
      <c r="BZ174" s="159">
        <v>15</v>
      </c>
      <c r="CA174" s="86">
        <f t="shared" si="512"/>
        <v>251</v>
      </c>
      <c r="CB174" s="159">
        <v>20</v>
      </c>
      <c r="CC174" s="159">
        <v>60</v>
      </c>
      <c r="CD174" s="159">
        <v>60</v>
      </c>
      <c r="CE174" s="159">
        <v>50</v>
      </c>
      <c r="CF174" s="86">
        <f t="shared" si="513"/>
        <v>190</v>
      </c>
      <c r="CG174" s="159"/>
      <c r="CH174" s="159"/>
      <c r="CI174" s="159"/>
      <c r="CJ174" s="159"/>
      <c r="CK174" s="86">
        <f t="shared" si="514"/>
        <v>0</v>
      </c>
      <c r="CL174" s="159"/>
      <c r="CM174" s="159"/>
      <c r="CN174" s="159">
        <v>0</v>
      </c>
      <c r="CO174" s="159">
        <v>0</v>
      </c>
      <c r="CP174" s="86">
        <f t="shared" si="496"/>
        <v>0</v>
      </c>
      <c r="CQ174" s="70"/>
      <c r="CR174" s="144">
        <f t="shared" ca="1" si="469"/>
        <v>0</v>
      </c>
      <c r="CS174" s="144">
        <f t="shared" ca="1" si="452"/>
        <v>0</v>
      </c>
      <c r="CT174" s="144">
        <f t="shared" ca="1" si="453"/>
        <v>0</v>
      </c>
      <c r="CU174" s="144">
        <f t="shared" ca="1" si="454"/>
        <v>0</v>
      </c>
      <c r="CV174" s="86">
        <f t="shared" ca="1" si="455"/>
        <v>0</v>
      </c>
      <c r="CW174" s="144">
        <f t="shared" ca="1" si="456"/>
        <v>0</v>
      </c>
      <c r="CX174" s="144">
        <f t="shared" ca="1" si="520"/>
        <v>0</v>
      </c>
      <c r="CY174" s="144">
        <f t="shared" ca="1" si="521"/>
        <v>0</v>
      </c>
      <c r="CZ174" s="144">
        <f t="shared" ca="1" si="522"/>
        <v>0</v>
      </c>
      <c r="DA174" s="88">
        <f t="shared" ca="1" si="523"/>
        <v>0</v>
      </c>
      <c r="DB174" s="144">
        <f t="shared" ca="1" si="524"/>
        <v>-52</v>
      </c>
      <c r="DC174" s="144">
        <f t="shared" ca="1" si="525"/>
        <v>-52</v>
      </c>
      <c r="DD174" s="144">
        <f t="shared" ca="1" si="526"/>
        <v>-55</v>
      </c>
      <c r="DE174" s="144">
        <f t="shared" ca="1" si="527"/>
        <v>-60</v>
      </c>
      <c r="DF174" s="88">
        <f t="shared" ca="1" si="528"/>
        <v>-219</v>
      </c>
      <c r="DG174" s="159">
        <f t="shared" ca="1" si="428"/>
        <v>-50</v>
      </c>
      <c r="DH174" s="159">
        <f t="shared" ca="1" si="429"/>
        <v>0</v>
      </c>
      <c r="DI174" s="159">
        <f t="shared" ca="1" si="430"/>
        <v>0</v>
      </c>
      <c r="DJ174" s="159">
        <f t="shared" ca="1" si="431"/>
        <v>0</v>
      </c>
      <c r="DK174" s="88">
        <f t="shared" ca="1" si="432"/>
        <v>-50</v>
      </c>
      <c r="DL174" s="144"/>
    </row>
    <row r="175" spans="1:116" ht="15" customHeight="1" x14ac:dyDescent="0.2">
      <c r="A175" s="22" t="str">
        <f t="shared" si="516"/>
        <v>205000986P</v>
      </c>
      <c r="B175" s="22" t="str">
        <f t="shared" si="515"/>
        <v>205000986C</v>
      </c>
      <c r="C175" s="164">
        <v>205000986</v>
      </c>
      <c r="D175" s="164" t="s">
        <v>291</v>
      </c>
      <c r="E175" s="65" t="s">
        <v>12</v>
      </c>
      <c r="F175" s="159" t="s">
        <v>143</v>
      </c>
      <c r="G175" s="93" t="s">
        <v>361</v>
      </c>
      <c r="H175" s="164" t="s">
        <v>140</v>
      </c>
      <c r="I175" s="200">
        <v>956.98</v>
      </c>
      <c r="J175" s="65" t="s">
        <v>35</v>
      </c>
      <c r="K175" s="145"/>
      <c r="L175" s="144">
        <v>31</v>
      </c>
      <c r="M175" s="137">
        <v>90</v>
      </c>
      <c r="N175" s="140">
        <v>105</v>
      </c>
      <c r="O175" s="159">
        <v>15</v>
      </c>
      <c r="P175" s="86">
        <f t="shared" si="466"/>
        <v>241</v>
      </c>
      <c r="Q175" s="159">
        <v>13</v>
      </c>
      <c r="R175" s="159">
        <v>90</v>
      </c>
      <c r="S175" s="159">
        <v>50</v>
      </c>
      <c r="T175" s="159">
        <v>45</v>
      </c>
      <c r="U175" s="86">
        <f t="shared" si="473"/>
        <v>198</v>
      </c>
      <c r="V175" s="159">
        <v>50</v>
      </c>
      <c r="W175" s="159">
        <v>50</v>
      </c>
      <c r="X175" s="159">
        <v>54</v>
      </c>
      <c r="Y175" s="159">
        <v>60</v>
      </c>
      <c r="Z175" s="86">
        <f t="shared" si="474"/>
        <v>214</v>
      </c>
      <c r="AA175" s="159">
        <v>49</v>
      </c>
      <c r="AB175" s="159">
        <v>0</v>
      </c>
      <c r="AC175" s="159">
        <v>0</v>
      </c>
      <c r="AD175" s="159">
        <v>0</v>
      </c>
      <c r="AE175" s="86">
        <f t="shared" si="475"/>
        <v>49</v>
      </c>
      <c r="AF175" s="130"/>
      <c r="AG175" s="159">
        <f t="shared" ca="1" si="412"/>
        <v>31</v>
      </c>
      <c r="AH175" s="159">
        <f t="shared" ca="1" si="413"/>
        <v>90</v>
      </c>
      <c r="AI175" s="159">
        <f t="shared" ca="1" si="414"/>
        <v>105</v>
      </c>
      <c r="AJ175" s="159">
        <f t="shared" ca="1" si="415"/>
        <v>15</v>
      </c>
      <c r="AK175" s="86">
        <f t="shared" ca="1" si="467"/>
        <v>241</v>
      </c>
      <c r="AL175" s="159">
        <f t="shared" ca="1" si="416"/>
        <v>13</v>
      </c>
      <c r="AM175" s="159">
        <f t="shared" ca="1" si="417"/>
        <v>90</v>
      </c>
      <c r="AN175" s="159">
        <f t="shared" ca="1" si="418"/>
        <v>50</v>
      </c>
      <c r="AO175" s="159">
        <f t="shared" ca="1" si="419"/>
        <v>45</v>
      </c>
      <c r="AP175" s="127">
        <f t="shared" ca="1" si="468"/>
        <v>198</v>
      </c>
      <c r="AQ175" s="159">
        <f t="shared" ca="1" si="420"/>
        <v>50</v>
      </c>
      <c r="AR175" s="159">
        <f t="shared" ca="1" si="421"/>
        <v>50</v>
      </c>
      <c r="AS175" s="159">
        <f t="shared" ca="1" si="422"/>
        <v>54</v>
      </c>
      <c r="AT175" s="159">
        <f t="shared" ca="1" si="423"/>
        <v>60</v>
      </c>
      <c r="AU175" s="127">
        <f t="shared" ca="1" si="517"/>
        <v>214</v>
      </c>
      <c r="AV175" s="159">
        <f t="shared" ca="1" si="424"/>
        <v>49</v>
      </c>
      <c r="AW175" s="159">
        <f t="shared" ca="1" si="425"/>
        <v>0</v>
      </c>
      <c r="AX175" s="159">
        <f t="shared" ca="1" si="426"/>
        <v>0</v>
      </c>
      <c r="AY175" s="159">
        <f t="shared" ca="1" si="427"/>
        <v>0</v>
      </c>
      <c r="AZ175" s="127">
        <f t="shared" ca="1" si="518"/>
        <v>49</v>
      </c>
      <c r="BA175" s="72"/>
      <c r="BB175" s="159">
        <f t="shared" ca="1" si="519"/>
        <v>0</v>
      </c>
      <c r="BC175" s="159">
        <f t="shared" ca="1" si="433"/>
        <v>0</v>
      </c>
      <c r="BD175" s="159">
        <f t="shared" ca="1" si="434"/>
        <v>0</v>
      </c>
      <c r="BE175" s="159">
        <f t="shared" ca="1" si="435"/>
        <v>0</v>
      </c>
      <c r="BF175" s="86">
        <f t="shared" ca="1" si="436"/>
        <v>0</v>
      </c>
      <c r="BG175" s="159">
        <f t="shared" ca="1" si="437"/>
        <v>0</v>
      </c>
      <c r="BH175" s="159">
        <f t="shared" ca="1" si="438"/>
        <v>0</v>
      </c>
      <c r="BI175" s="159">
        <f t="shared" ca="1" si="439"/>
        <v>0</v>
      </c>
      <c r="BJ175" s="159">
        <f t="shared" ca="1" si="440"/>
        <v>0</v>
      </c>
      <c r="BK175" s="86">
        <f t="shared" ca="1" si="441"/>
        <v>0</v>
      </c>
      <c r="BL175" s="159">
        <f t="shared" ca="1" si="442"/>
        <v>0</v>
      </c>
      <c r="BM175" s="159">
        <f t="shared" ca="1" si="443"/>
        <v>0</v>
      </c>
      <c r="BN175" s="159">
        <f t="shared" ca="1" si="444"/>
        <v>0</v>
      </c>
      <c r="BO175" s="159">
        <f t="shared" ca="1" si="445"/>
        <v>0</v>
      </c>
      <c r="BP175" s="86">
        <f t="shared" ca="1" si="446"/>
        <v>0</v>
      </c>
      <c r="BQ175" s="159">
        <f t="shared" ca="1" si="447"/>
        <v>0</v>
      </c>
      <c r="BR175" s="159">
        <f t="shared" ca="1" si="448"/>
        <v>0</v>
      </c>
      <c r="BS175" s="159">
        <f t="shared" ca="1" si="449"/>
        <v>0</v>
      </c>
      <c r="BT175" s="159">
        <f t="shared" ca="1" si="450"/>
        <v>0</v>
      </c>
      <c r="BU175" s="86">
        <f t="shared" ca="1" si="451"/>
        <v>0</v>
      </c>
      <c r="BV175" s="71"/>
      <c r="BW175" s="144">
        <v>31</v>
      </c>
      <c r="BX175" s="137">
        <v>90</v>
      </c>
      <c r="BY175" s="140">
        <v>105</v>
      </c>
      <c r="BZ175" s="159">
        <v>15</v>
      </c>
      <c r="CA175" s="86">
        <f t="shared" si="512"/>
        <v>241</v>
      </c>
      <c r="CB175" s="159">
        <v>13</v>
      </c>
      <c r="CC175" s="159">
        <v>90</v>
      </c>
      <c r="CD175" s="159">
        <v>50</v>
      </c>
      <c r="CE175" s="159">
        <v>45</v>
      </c>
      <c r="CF175" s="86">
        <f t="shared" si="513"/>
        <v>198</v>
      </c>
      <c r="CG175" s="159"/>
      <c r="CH175" s="159"/>
      <c r="CI175" s="159"/>
      <c r="CJ175" s="159"/>
      <c r="CK175" s="86">
        <f t="shared" si="514"/>
        <v>0</v>
      </c>
      <c r="CL175" s="159"/>
      <c r="CM175" s="159"/>
      <c r="CN175" s="159">
        <v>0</v>
      </c>
      <c r="CO175" s="159">
        <v>0</v>
      </c>
      <c r="CP175" s="86">
        <f t="shared" si="496"/>
        <v>0</v>
      </c>
      <c r="CQ175" s="70"/>
      <c r="CR175" s="144">
        <f t="shared" ca="1" si="469"/>
        <v>0</v>
      </c>
      <c r="CS175" s="144">
        <f t="shared" ca="1" si="452"/>
        <v>0</v>
      </c>
      <c r="CT175" s="144">
        <f t="shared" ca="1" si="453"/>
        <v>0</v>
      </c>
      <c r="CU175" s="144">
        <f t="shared" ca="1" si="454"/>
        <v>0</v>
      </c>
      <c r="CV175" s="86">
        <f t="shared" ca="1" si="455"/>
        <v>0</v>
      </c>
      <c r="CW175" s="144">
        <f t="shared" ca="1" si="456"/>
        <v>0</v>
      </c>
      <c r="CX175" s="144">
        <f t="shared" ca="1" si="520"/>
        <v>0</v>
      </c>
      <c r="CY175" s="144">
        <f t="shared" ca="1" si="521"/>
        <v>0</v>
      </c>
      <c r="CZ175" s="144">
        <f t="shared" ca="1" si="522"/>
        <v>0</v>
      </c>
      <c r="DA175" s="88">
        <f t="shared" ca="1" si="523"/>
        <v>0</v>
      </c>
      <c r="DB175" s="144">
        <f t="shared" ca="1" si="524"/>
        <v>-50</v>
      </c>
      <c r="DC175" s="144">
        <f t="shared" ca="1" si="525"/>
        <v>-50</v>
      </c>
      <c r="DD175" s="144">
        <f t="shared" ca="1" si="526"/>
        <v>-54</v>
      </c>
      <c r="DE175" s="144">
        <f t="shared" ca="1" si="527"/>
        <v>-60</v>
      </c>
      <c r="DF175" s="88">
        <f t="shared" ca="1" si="528"/>
        <v>-214</v>
      </c>
      <c r="DG175" s="159">
        <f t="shared" ca="1" si="428"/>
        <v>-49</v>
      </c>
      <c r="DH175" s="159">
        <f t="shared" ca="1" si="429"/>
        <v>0</v>
      </c>
      <c r="DI175" s="159">
        <f t="shared" ca="1" si="430"/>
        <v>0</v>
      </c>
      <c r="DJ175" s="159">
        <f t="shared" ca="1" si="431"/>
        <v>0</v>
      </c>
      <c r="DK175" s="88">
        <f t="shared" ca="1" si="432"/>
        <v>-49</v>
      </c>
      <c r="DL175" s="144"/>
    </row>
    <row r="176" spans="1:116" ht="15" customHeight="1" x14ac:dyDescent="0.2">
      <c r="A176" s="22" t="str">
        <f t="shared" si="516"/>
        <v>205000999P</v>
      </c>
      <c r="B176" s="22" t="str">
        <f t="shared" si="515"/>
        <v>205000999C</v>
      </c>
      <c r="C176" s="164">
        <v>205000999</v>
      </c>
      <c r="D176" s="164" t="s">
        <v>292</v>
      </c>
      <c r="E176" s="65" t="s">
        <v>12</v>
      </c>
      <c r="F176" s="159" t="s">
        <v>143</v>
      </c>
      <c r="G176" s="93" t="s">
        <v>361</v>
      </c>
      <c r="H176" s="164" t="s">
        <v>140</v>
      </c>
      <c r="I176" s="200">
        <v>838.82</v>
      </c>
      <c r="J176" s="65" t="s">
        <v>35</v>
      </c>
      <c r="K176" s="145"/>
      <c r="L176" s="144">
        <v>12</v>
      </c>
      <c r="M176" s="137">
        <v>65</v>
      </c>
      <c r="N176" s="140">
        <v>75</v>
      </c>
      <c r="O176" s="159">
        <v>7</v>
      </c>
      <c r="P176" s="86">
        <f t="shared" si="466"/>
        <v>159</v>
      </c>
      <c r="Q176" s="159">
        <v>10</v>
      </c>
      <c r="R176" s="159">
        <v>0</v>
      </c>
      <c r="S176" s="159">
        <v>10</v>
      </c>
      <c r="T176" s="159">
        <v>20</v>
      </c>
      <c r="U176" s="86">
        <f t="shared" si="473"/>
        <v>40</v>
      </c>
      <c r="V176" s="159">
        <v>25</v>
      </c>
      <c r="W176" s="159">
        <v>25</v>
      </c>
      <c r="X176" s="159">
        <v>26</v>
      </c>
      <c r="Y176" s="159">
        <v>35</v>
      </c>
      <c r="Z176" s="86">
        <f t="shared" si="474"/>
        <v>111</v>
      </c>
      <c r="AA176" s="159">
        <v>20</v>
      </c>
      <c r="AB176" s="159">
        <v>0</v>
      </c>
      <c r="AC176" s="159">
        <v>0</v>
      </c>
      <c r="AD176" s="159">
        <v>0</v>
      </c>
      <c r="AE176" s="86">
        <f t="shared" si="475"/>
        <v>20</v>
      </c>
      <c r="AF176" s="130"/>
      <c r="AG176" s="159">
        <f t="shared" ca="1" si="412"/>
        <v>12</v>
      </c>
      <c r="AH176" s="159">
        <f t="shared" ca="1" si="413"/>
        <v>65</v>
      </c>
      <c r="AI176" s="159">
        <f t="shared" ca="1" si="414"/>
        <v>75</v>
      </c>
      <c r="AJ176" s="159">
        <f t="shared" ca="1" si="415"/>
        <v>7</v>
      </c>
      <c r="AK176" s="86">
        <f t="shared" ca="1" si="467"/>
        <v>159</v>
      </c>
      <c r="AL176" s="159">
        <f t="shared" ca="1" si="416"/>
        <v>10</v>
      </c>
      <c r="AM176" s="159">
        <f t="shared" ca="1" si="417"/>
        <v>0</v>
      </c>
      <c r="AN176" s="159">
        <f t="shared" ca="1" si="418"/>
        <v>10</v>
      </c>
      <c r="AO176" s="159">
        <f t="shared" ca="1" si="419"/>
        <v>20</v>
      </c>
      <c r="AP176" s="127">
        <f t="shared" ca="1" si="468"/>
        <v>40</v>
      </c>
      <c r="AQ176" s="159">
        <f t="shared" ca="1" si="420"/>
        <v>25</v>
      </c>
      <c r="AR176" s="159">
        <f t="shared" ca="1" si="421"/>
        <v>25</v>
      </c>
      <c r="AS176" s="159">
        <f t="shared" ca="1" si="422"/>
        <v>26</v>
      </c>
      <c r="AT176" s="159">
        <f t="shared" ca="1" si="423"/>
        <v>35</v>
      </c>
      <c r="AU176" s="127">
        <f t="shared" ca="1" si="517"/>
        <v>111</v>
      </c>
      <c r="AV176" s="159">
        <f t="shared" ca="1" si="424"/>
        <v>20</v>
      </c>
      <c r="AW176" s="159">
        <f t="shared" ca="1" si="425"/>
        <v>0</v>
      </c>
      <c r="AX176" s="159">
        <f t="shared" ca="1" si="426"/>
        <v>0</v>
      </c>
      <c r="AY176" s="159">
        <f t="shared" ca="1" si="427"/>
        <v>0</v>
      </c>
      <c r="AZ176" s="127">
        <f t="shared" ca="1" si="518"/>
        <v>20</v>
      </c>
      <c r="BA176" s="72"/>
      <c r="BB176" s="159">
        <f t="shared" ca="1" si="519"/>
        <v>0</v>
      </c>
      <c r="BC176" s="159">
        <f t="shared" ca="1" si="433"/>
        <v>0</v>
      </c>
      <c r="BD176" s="159">
        <f t="shared" ca="1" si="434"/>
        <v>0</v>
      </c>
      <c r="BE176" s="159">
        <f t="shared" ca="1" si="435"/>
        <v>0</v>
      </c>
      <c r="BF176" s="86">
        <f t="shared" ca="1" si="436"/>
        <v>0</v>
      </c>
      <c r="BG176" s="159">
        <f t="shared" ca="1" si="437"/>
        <v>0</v>
      </c>
      <c r="BH176" s="159">
        <f t="shared" ca="1" si="438"/>
        <v>0</v>
      </c>
      <c r="BI176" s="159">
        <f t="shared" ca="1" si="439"/>
        <v>0</v>
      </c>
      <c r="BJ176" s="159">
        <f t="shared" ca="1" si="440"/>
        <v>0</v>
      </c>
      <c r="BK176" s="86">
        <f t="shared" ca="1" si="441"/>
        <v>0</v>
      </c>
      <c r="BL176" s="159">
        <f t="shared" ca="1" si="442"/>
        <v>0</v>
      </c>
      <c r="BM176" s="159">
        <f t="shared" ca="1" si="443"/>
        <v>0</v>
      </c>
      <c r="BN176" s="159">
        <f t="shared" ca="1" si="444"/>
        <v>0</v>
      </c>
      <c r="BO176" s="159">
        <f t="shared" ca="1" si="445"/>
        <v>0</v>
      </c>
      <c r="BP176" s="86">
        <f t="shared" ca="1" si="446"/>
        <v>0</v>
      </c>
      <c r="BQ176" s="159">
        <f t="shared" ca="1" si="447"/>
        <v>0</v>
      </c>
      <c r="BR176" s="159">
        <f t="shared" ca="1" si="448"/>
        <v>0</v>
      </c>
      <c r="BS176" s="159">
        <f t="shared" ca="1" si="449"/>
        <v>0</v>
      </c>
      <c r="BT176" s="159">
        <f t="shared" ca="1" si="450"/>
        <v>0</v>
      </c>
      <c r="BU176" s="86">
        <f t="shared" ca="1" si="451"/>
        <v>0</v>
      </c>
      <c r="BV176" s="71"/>
      <c r="BW176" s="144">
        <v>12</v>
      </c>
      <c r="BX176" s="137">
        <v>65</v>
      </c>
      <c r="BY176" s="140">
        <v>75</v>
      </c>
      <c r="BZ176" s="159">
        <v>7</v>
      </c>
      <c r="CA176" s="86">
        <f t="shared" si="512"/>
        <v>159</v>
      </c>
      <c r="CB176" s="159">
        <v>10</v>
      </c>
      <c r="CC176" s="159">
        <v>0</v>
      </c>
      <c r="CD176" s="159">
        <v>10</v>
      </c>
      <c r="CE176" s="159">
        <v>20</v>
      </c>
      <c r="CF176" s="86">
        <f t="shared" si="513"/>
        <v>40</v>
      </c>
      <c r="CG176" s="159"/>
      <c r="CH176" s="159"/>
      <c r="CI176" s="159"/>
      <c r="CJ176" s="159"/>
      <c r="CK176" s="86">
        <f t="shared" si="514"/>
        <v>0</v>
      </c>
      <c r="CL176" s="159"/>
      <c r="CM176" s="159"/>
      <c r="CN176" s="159">
        <v>0</v>
      </c>
      <c r="CO176" s="159">
        <v>0</v>
      </c>
      <c r="CP176" s="86">
        <f t="shared" si="496"/>
        <v>0</v>
      </c>
      <c r="CQ176" s="70"/>
      <c r="CR176" s="144">
        <f t="shared" ca="1" si="469"/>
        <v>0</v>
      </c>
      <c r="CS176" s="144">
        <f t="shared" ca="1" si="452"/>
        <v>0</v>
      </c>
      <c r="CT176" s="144">
        <f t="shared" ca="1" si="453"/>
        <v>0</v>
      </c>
      <c r="CU176" s="144">
        <f t="shared" ca="1" si="454"/>
        <v>0</v>
      </c>
      <c r="CV176" s="86">
        <f t="shared" ca="1" si="455"/>
        <v>0</v>
      </c>
      <c r="CW176" s="144">
        <f t="shared" ca="1" si="456"/>
        <v>0</v>
      </c>
      <c r="CX176" s="144">
        <f t="shared" ca="1" si="520"/>
        <v>0</v>
      </c>
      <c r="CY176" s="144">
        <f t="shared" ca="1" si="521"/>
        <v>0</v>
      </c>
      <c r="CZ176" s="144">
        <f t="shared" ca="1" si="522"/>
        <v>0</v>
      </c>
      <c r="DA176" s="88">
        <f t="shared" ca="1" si="523"/>
        <v>0</v>
      </c>
      <c r="DB176" s="144">
        <f t="shared" ca="1" si="524"/>
        <v>-25</v>
      </c>
      <c r="DC176" s="144">
        <f t="shared" ca="1" si="525"/>
        <v>-25</v>
      </c>
      <c r="DD176" s="144">
        <f t="shared" ca="1" si="526"/>
        <v>-26</v>
      </c>
      <c r="DE176" s="144">
        <f t="shared" ca="1" si="527"/>
        <v>-35</v>
      </c>
      <c r="DF176" s="88">
        <f t="shared" ca="1" si="528"/>
        <v>-111</v>
      </c>
      <c r="DG176" s="159">
        <f t="shared" ca="1" si="428"/>
        <v>-20</v>
      </c>
      <c r="DH176" s="159">
        <f t="shared" ca="1" si="429"/>
        <v>0</v>
      </c>
      <c r="DI176" s="159">
        <f t="shared" ca="1" si="430"/>
        <v>0</v>
      </c>
      <c r="DJ176" s="159">
        <f t="shared" ca="1" si="431"/>
        <v>0</v>
      </c>
      <c r="DK176" s="88">
        <f t="shared" ca="1" si="432"/>
        <v>-20</v>
      </c>
      <c r="DL176" s="144"/>
    </row>
    <row r="177" spans="1:116" ht="15" customHeight="1" x14ac:dyDescent="0.2">
      <c r="A177" s="22" t="str">
        <f t="shared" si="516"/>
        <v>205001001P</v>
      </c>
      <c r="B177" s="22" t="str">
        <f t="shared" si="515"/>
        <v>205001001C</v>
      </c>
      <c r="C177" s="164">
        <v>205001001</v>
      </c>
      <c r="D177" s="164" t="s">
        <v>293</v>
      </c>
      <c r="E177" s="65" t="s">
        <v>12</v>
      </c>
      <c r="F177" s="159" t="s">
        <v>143</v>
      </c>
      <c r="G177" s="93" t="s">
        <v>361</v>
      </c>
      <c r="H177" s="164" t="s">
        <v>140</v>
      </c>
      <c r="I177" s="200">
        <v>881.32</v>
      </c>
      <c r="J177" s="65" t="s">
        <v>35</v>
      </c>
      <c r="K177" s="145"/>
      <c r="L177" s="144">
        <v>11</v>
      </c>
      <c r="M177" s="137">
        <v>61</v>
      </c>
      <c r="N177" s="140">
        <v>67</v>
      </c>
      <c r="O177" s="159">
        <v>0</v>
      </c>
      <c r="P177" s="86">
        <f t="shared" si="466"/>
        <v>139</v>
      </c>
      <c r="Q177" s="159">
        <v>13</v>
      </c>
      <c r="R177" s="159">
        <v>0</v>
      </c>
      <c r="S177" s="159">
        <v>0</v>
      </c>
      <c r="T177" s="159">
        <v>0</v>
      </c>
      <c r="U177" s="86">
        <f t="shared" si="473"/>
        <v>13</v>
      </c>
      <c r="V177" s="159">
        <v>0</v>
      </c>
      <c r="W177" s="159">
        <v>0</v>
      </c>
      <c r="X177" s="159">
        <v>4</v>
      </c>
      <c r="Y177" s="159">
        <v>4</v>
      </c>
      <c r="Z177" s="86">
        <f t="shared" si="474"/>
        <v>8</v>
      </c>
      <c r="AA177" s="159">
        <v>9</v>
      </c>
      <c r="AB177" s="159">
        <v>0</v>
      </c>
      <c r="AC177" s="159">
        <v>0</v>
      </c>
      <c r="AD177" s="159">
        <v>0</v>
      </c>
      <c r="AE177" s="86">
        <f t="shared" si="475"/>
        <v>9</v>
      </c>
      <c r="AF177" s="130"/>
      <c r="AG177" s="159">
        <f t="shared" ca="1" si="412"/>
        <v>11</v>
      </c>
      <c r="AH177" s="159">
        <f t="shared" ca="1" si="413"/>
        <v>61</v>
      </c>
      <c r="AI177" s="159">
        <f t="shared" ca="1" si="414"/>
        <v>67</v>
      </c>
      <c r="AJ177" s="159">
        <f t="shared" ca="1" si="415"/>
        <v>0</v>
      </c>
      <c r="AK177" s="86">
        <f t="shared" ca="1" si="467"/>
        <v>139</v>
      </c>
      <c r="AL177" s="159">
        <f t="shared" ca="1" si="416"/>
        <v>13</v>
      </c>
      <c r="AM177" s="159">
        <f t="shared" ca="1" si="417"/>
        <v>0</v>
      </c>
      <c r="AN177" s="159">
        <f t="shared" ca="1" si="418"/>
        <v>0</v>
      </c>
      <c r="AO177" s="159">
        <f t="shared" ca="1" si="419"/>
        <v>0</v>
      </c>
      <c r="AP177" s="127">
        <f t="shared" ca="1" si="468"/>
        <v>13</v>
      </c>
      <c r="AQ177" s="159">
        <f t="shared" ca="1" si="420"/>
        <v>0</v>
      </c>
      <c r="AR177" s="159">
        <f t="shared" ca="1" si="421"/>
        <v>0</v>
      </c>
      <c r="AS177" s="159">
        <f t="shared" ca="1" si="422"/>
        <v>4</v>
      </c>
      <c r="AT177" s="159">
        <f t="shared" ca="1" si="423"/>
        <v>4</v>
      </c>
      <c r="AU177" s="127">
        <f t="shared" ca="1" si="517"/>
        <v>8</v>
      </c>
      <c r="AV177" s="159">
        <f t="shared" ca="1" si="424"/>
        <v>9</v>
      </c>
      <c r="AW177" s="159">
        <f t="shared" ca="1" si="425"/>
        <v>0</v>
      </c>
      <c r="AX177" s="159">
        <f t="shared" ca="1" si="426"/>
        <v>0</v>
      </c>
      <c r="AY177" s="159">
        <f t="shared" ca="1" si="427"/>
        <v>0</v>
      </c>
      <c r="AZ177" s="127">
        <f t="shared" ca="1" si="518"/>
        <v>9</v>
      </c>
      <c r="BA177" s="72"/>
      <c r="BB177" s="159">
        <f t="shared" ca="1" si="519"/>
        <v>0</v>
      </c>
      <c r="BC177" s="159">
        <f t="shared" ca="1" si="433"/>
        <v>0</v>
      </c>
      <c r="BD177" s="159">
        <f t="shared" ca="1" si="434"/>
        <v>0</v>
      </c>
      <c r="BE177" s="159">
        <f t="shared" ca="1" si="435"/>
        <v>0</v>
      </c>
      <c r="BF177" s="86">
        <f t="shared" ca="1" si="436"/>
        <v>0</v>
      </c>
      <c r="BG177" s="159">
        <f t="shared" ca="1" si="437"/>
        <v>0</v>
      </c>
      <c r="BH177" s="159">
        <f t="shared" ca="1" si="438"/>
        <v>0</v>
      </c>
      <c r="BI177" s="159">
        <f t="shared" ca="1" si="439"/>
        <v>0</v>
      </c>
      <c r="BJ177" s="159">
        <f t="shared" ca="1" si="440"/>
        <v>0</v>
      </c>
      <c r="BK177" s="86">
        <f t="shared" ca="1" si="441"/>
        <v>0</v>
      </c>
      <c r="BL177" s="159">
        <f t="shared" ca="1" si="442"/>
        <v>0</v>
      </c>
      <c r="BM177" s="159">
        <f t="shared" ca="1" si="443"/>
        <v>0</v>
      </c>
      <c r="BN177" s="159">
        <f t="shared" ca="1" si="444"/>
        <v>0</v>
      </c>
      <c r="BO177" s="159">
        <f t="shared" ca="1" si="445"/>
        <v>0</v>
      </c>
      <c r="BP177" s="86">
        <f t="shared" ca="1" si="446"/>
        <v>0</v>
      </c>
      <c r="BQ177" s="159">
        <f t="shared" ca="1" si="447"/>
        <v>0</v>
      </c>
      <c r="BR177" s="159">
        <f t="shared" ca="1" si="448"/>
        <v>0</v>
      </c>
      <c r="BS177" s="159">
        <f t="shared" ca="1" si="449"/>
        <v>0</v>
      </c>
      <c r="BT177" s="159">
        <f t="shared" ca="1" si="450"/>
        <v>0</v>
      </c>
      <c r="BU177" s="86">
        <f t="shared" ca="1" si="451"/>
        <v>0</v>
      </c>
      <c r="BV177" s="71"/>
      <c r="BW177" s="144">
        <v>11</v>
      </c>
      <c r="BX177" s="137">
        <v>61</v>
      </c>
      <c r="BY177" s="140">
        <v>67</v>
      </c>
      <c r="BZ177" s="159">
        <v>0</v>
      </c>
      <c r="CA177" s="86">
        <f t="shared" si="512"/>
        <v>139</v>
      </c>
      <c r="CB177" s="159">
        <v>13</v>
      </c>
      <c r="CC177" s="159">
        <v>0</v>
      </c>
      <c r="CD177" s="159">
        <v>0</v>
      </c>
      <c r="CE177" s="159">
        <v>0</v>
      </c>
      <c r="CF177" s="86">
        <f t="shared" si="513"/>
        <v>13</v>
      </c>
      <c r="CG177" s="159"/>
      <c r="CH177" s="159"/>
      <c r="CI177" s="159"/>
      <c r="CJ177" s="159"/>
      <c r="CK177" s="86">
        <f t="shared" si="514"/>
        <v>0</v>
      </c>
      <c r="CL177" s="159"/>
      <c r="CM177" s="159"/>
      <c r="CN177" s="159">
        <v>0</v>
      </c>
      <c r="CO177" s="159">
        <v>0</v>
      </c>
      <c r="CP177" s="86">
        <f t="shared" si="496"/>
        <v>0</v>
      </c>
      <c r="CQ177" s="70"/>
      <c r="CR177" s="144">
        <f t="shared" ca="1" si="469"/>
        <v>0</v>
      </c>
      <c r="CS177" s="144">
        <f t="shared" ca="1" si="452"/>
        <v>0</v>
      </c>
      <c r="CT177" s="144">
        <f t="shared" ca="1" si="453"/>
        <v>0</v>
      </c>
      <c r="CU177" s="144">
        <f t="shared" ca="1" si="454"/>
        <v>0</v>
      </c>
      <c r="CV177" s="86">
        <f t="shared" ca="1" si="455"/>
        <v>0</v>
      </c>
      <c r="CW177" s="144">
        <f t="shared" ca="1" si="456"/>
        <v>0</v>
      </c>
      <c r="CX177" s="144">
        <f t="shared" ca="1" si="520"/>
        <v>0</v>
      </c>
      <c r="CY177" s="144">
        <f t="shared" ca="1" si="521"/>
        <v>0</v>
      </c>
      <c r="CZ177" s="144">
        <f t="shared" ca="1" si="522"/>
        <v>0</v>
      </c>
      <c r="DA177" s="88">
        <f t="shared" ca="1" si="523"/>
        <v>0</v>
      </c>
      <c r="DB177" s="144">
        <f t="shared" ca="1" si="524"/>
        <v>0</v>
      </c>
      <c r="DC177" s="144">
        <f t="shared" ca="1" si="525"/>
        <v>0</v>
      </c>
      <c r="DD177" s="144">
        <f t="shared" ca="1" si="526"/>
        <v>-4</v>
      </c>
      <c r="DE177" s="144">
        <f t="shared" ca="1" si="527"/>
        <v>-4</v>
      </c>
      <c r="DF177" s="88">
        <f t="shared" ca="1" si="528"/>
        <v>-8</v>
      </c>
      <c r="DG177" s="159">
        <f t="shared" ca="1" si="428"/>
        <v>-9</v>
      </c>
      <c r="DH177" s="159">
        <f t="shared" ca="1" si="429"/>
        <v>0</v>
      </c>
      <c r="DI177" s="159">
        <f t="shared" ca="1" si="430"/>
        <v>0</v>
      </c>
      <c r="DJ177" s="159">
        <f t="shared" ca="1" si="431"/>
        <v>0</v>
      </c>
      <c r="DK177" s="88">
        <f t="shared" ca="1" si="432"/>
        <v>-9</v>
      </c>
      <c r="DL177" s="144"/>
    </row>
    <row r="178" spans="1:116" ht="15" customHeight="1" x14ac:dyDescent="0.2">
      <c r="A178" s="22" t="str">
        <f t="shared" si="516"/>
        <v>186015038P</v>
      </c>
      <c r="B178" s="22" t="str">
        <f t="shared" si="515"/>
        <v>186015038C</v>
      </c>
      <c r="C178" s="164">
        <v>186015038</v>
      </c>
      <c r="D178" s="155" t="s">
        <v>298</v>
      </c>
      <c r="E178" s="164" t="s">
        <v>145</v>
      </c>
      <c r="F178" s="159" t="s">
        <v>143</v>
      </c>
      <c r="G178" s="65" t="s">
        <v>361</v>
      </c>
      <c r="H178" s="164" t="s">
        <v>9</v>
      </c>
      <c r="I178" s="200">
        <v>2786.11</v>
      </c>
      <c r="J178" s="65" t="s">
        <v>35</v>
      </c>
      <c r="K178" s="145"/>
      <c r="L178" s="144">
        <v>14</v>
      </c>
      <c r="M178" s="137">
        <v>66</v>
      </c>
      <c r="N178" s="140">
        <v>77</v>
      </c>
      <c r="O178" s="159">
        <v>48</v>
      </c>
      <c r="P178" s="86">
        <f t="shared" si="466"/>
        <v>205</v>
      </c>
      <c r="Q178" s="159">
        <v>22</v>
      </c>
      <c r="R178" s="159">
        <v>75</v>
      </c>
      <c r="S178" s="159">
        <v>60</v>
      </c>
      <c r="T178" s="159">
        <v>50</v>
      </c>
      <c r="U178" s="86">
        <f t="shared" si="473"/>
        <v>207</v>
      </c>
      <c r="V178" s="159">
        <v>50</v>
      </c>
      <c r="W178" s="159">
        <v>50</v>
      </c>
      <c r="X178" s="159">
        <v>50</v>
      </c>
      <c r="Y178" s="159">
        <v>60</v>
      </c>
      <c r="Z178" s="86">
        <f t="shared" si="474"/>
        <v>210</v>
      </c>
      <c r="AA178" s="159">
        <v>0</v>
      </c>
      <c r="AB178" s="159">
        <v>0</v>
      </c>
      <c r="AC178" s="159">
        <v>0</v>
      </c>
      <c r="AD178" s="159">
        <v>0</v>
      </c>
      <c r="AE178" s="86">
        <f t="shared" si="475"/>
        <v>0</v>
      </c>
      <c r="AF178" s="130"/>
      <c r="AG178" s="159">
        <f t="shared" ca="1" si="412"/>
        <v>14</v>
      </c>
      <c r="AH178" s="159">
        <f t="shared" ca="1" si="413"/>
        <v>66</v>
      </c>
      <c r="AI178" s="159">
        <f t="shared" ca="1" si="414"/>
        <v>77</v>
      </c>
      <c r="AJ178" s="159">
        <f t="shared" ca="1" si="415"/>
        <v>48</v>
      </c>
      <c r="AK178" s="86">
        <f t="shared" ca="1" si="467"/>
        <v>205</v>
      </c>
      <c r="AL178" s="159">
        <f t="shared" ca="1" si="416"/>
        <v>22</v>
      </c>
      <c r="AM178" s="159">
        <f t="shared" ca="1" si="417"/>
        <v>75</v>
      </c>
      <c r="AN178" s="159">
        <f t="shared" ca="1" si="418"/>
        <v>60</v>
      </c>
      <c r="AO178" s="159">
        <f t="shared" ca="1" si="419"/>
        <v>50</v>
      </c>
      <c r="AP178" s="127">
        <f t="shared" ca="1" si="468"/>
        <v>207</v>
      </c>
      <c r="AQ178" s="159">
        <f t="shared" ca="1" si="420"/>
        <v>50</v>
      </c>
      <c r="AR178" s="159">
        <f t="shared" ca="1" si="421"/>
        <v>50</v>
      </c>
      <c r="AS178" s="159">
        <f t="shared" ca="1" si="422"/>
        <v>50</v>
      </c>
      <c r="AT178" s="159">
        <f t="shared" ca="1" si="423"/>
        <v>60</v>
      </c>
      <c r="AU178" s="127">
        <f t="shared" ca="1" si="517"/>
        <v>210</v>
      </c>
      <c r="AV178" s="159">
        <f t="shared" ca="1" si="424"/>
        <v>0</v>
      </c>
      <c r="AW178" s="159">
        <f t="shared" ca="1" si="425"/>
        <v>0</v>
      </c>
      <c r="AX178" s="159">
        <f t="shared" ca="1" si="426"/>
        <v>0</v>
      </c>
      <c r="AY178" s="159">
        <f t="shared" ca="1" si="427"/>
        <v>0</v>
      </c>
      <c r="AZ178" s="127">
        <f t="shared" ca="1" si="518"/>
        <v>0</v>
      </c>
      <c r="BA178" s="72"/>
      <c r="BB178" s="159">
        <f t="shared" ca="1" si="519"/>
        <v>0</v>
      </c>
      <c r="BC178" s="159">
        <f t="shared" ca="1" si="433"/>
        <v>0</v>
      </c>
      <c r="BD178" s="159">
        <f t="shared" ca="1" si="434"/>
        <v>0</v>
      </c>
      <c r="BE178" s="159">
        <f t="shared" ca="1" si="435"/>
        <v>0</v>
      </c>
      <c r="BF178" s="86">
        <f t="shared" ca="1" si="436"/>
        <v>0</v>
      </c>
      <c r="BG178" s="159">
        <f t="shared" ca="1" si="437"/>
        <v>0</v>
      </c>
      <c r="BH178" s="159">
        <f t="shared" ca="1" si="438"/>
        <v>0</v>
      </c>
      <c r="BI178" s="159">
        <f t="shared" ca="1" si="439"/>
        <v>0</v>
      </c>
      <c r="BJ178" s="159">
        <f t="shared" ca="1" si="440"/>
        <v>0</v>
      </c>
      <c r="BK178" s="86">
        <f t="shared" ca="1" si="441"/>
        <v>0</v>
      </c>
      <c r="BL178" s="159">
        <f t="shared" ca="1" si="442"/>
        <v>0</v>
      </c>
      <c r="BM178" s="159">
        <f t="shared" ca="1" si="443"/>
        <v>0</v>
      </c>
      <c r="BN178" s="159">
        <f t="shared" ca="1" si="444"/>
        <v>0</v>
      </c>
      <c r="BO178" s="159">
        <f t="shared" ca="1" si="445"/>
        <v>0</v>
      </c>
      <c r="BP178" s="86">
        <f t="shared" ca="1" si="446"/>
        <v>0</v>
      </c>
      <c r="BQ178" s="159">
        <f t="shared" ca="1" si="447"/>
        <v>0</v>
      </c>
      <c r="BR178" s="159">
        <f t="shared" ca="1" si="448"/>
        <v>0</v>
      </c>
      <c r="BS178" s="159">
        <f t="shared" ca="1" si="449"/>
        <v>0</v>
      </c>
      <c r="BT178" s="159">
        <f t="shared" ca="1" si="450"/>
        <v>0</v>
      </c>
      <c r="BU178" s="86">
        <f t="shared" ca="1" si="451"/>
        <v>0</v>
      </c>
      <c r="BV178" s="71"/>
      <c r="BW178" s="144">
        <v>14</v>
      </c>
      <c r="BX178" s="137">
        <v>66</v>
      </c>
      <c r="BY178" s="140">
        <v>77</v>
      </c>
      <c r="BZ178" s="159">
        <v>48</v>
      </c>
      <c r="CA178" s="86">
        <f t="shared" si="512"/>
        <v>205</v>
      </c>
      <c r="CB178" s="159">
        <v>22</v>
      </c>
      <c r="CC178" s="159">
        <v>75</v>
      </c>
      <c r="CD178" s="159">
        <v>60</v>
      </c>
      <c r="CE178" s="159">
        <v>50</v>
      </c>
      <c r="CF178" s="86">
        <f t="shared" si="513"/>
        <v>207</v>
      </c>
      <c r="CG178" s="159"/>
      <c r="CH178" s="159"/>
      <c r="CI178" s="159"/>
      <c r="CJ178" s="159"/>
      <c r="CK178" s="86">
        <f t="shared" si="514"/>
        <v>0</v>
      </c>
      <c r="CL178" s="159"/>
      <c r="CM178" s="159"/>
      <c r="CN178" s="159">
        <v>0</v>
      </c>
      <c r="CO178" s="159">
        <v>0</v>
      </c>
      <c r="CP178" s="86">
        <f t="shared" si="496"/>
        <v>0</v>
      </c>
      <c r="CQ178" s="70"/>
      <c r="CR178" s="144">
        <f t="shared" ca="1" si="469"/>
        <v>0</v>
      </c>
      <c r="CS178" s="144">
        <f t="shared" ca="1" si="452"/>
        <v>0</v>
      </c>
      <c r="CT178" s="144">
        <f t="shared" ca="1" si="453"/>
        <v>0</v>
      </c>
      <c r="CU178" s="144">
        <f t="shared" ca="1" si="454"/>
        <v>0</v>
      </c>
      <c r="CV178" s="86">
        <f t="shared" ca="1" si="455"/>
        <v>0</v>
      </c>
      <c r="CW178" s="144">
        <f t="shared" ca="1" si="456"/>
        <v>0</v>
      </c>
      <c r="CX178" s="144">
        <f t="shared" ca="1" si="520"/>
        <v>0</v>
      </c>
      <c r="CY178" s="144">
        <f t="shared" ca="1" si="521"/>
        <v>0</v>
      </c>
      <c r="CZ178" s="144">
        <f t="shared" ca="1" si="522"/>
        <v>0</v>
      </c>
      <c r="DA178" s="88">
        <f t="shared" ca="1" si="523"/>
        <v>0</v>
      </c>
      <c r="DB178" s="144">
        <f t="shared" ca="1" si="524"/>
        <v>-50</v>
      </c>
      <c r="DC178" s="144">
        <f t="shared" ca="1" si="525"/>
        <v>-50</v>
      </c>
      <c r="DD178" s="144">
        <f t="shared" ca="1" si="526"/>
        <v>-50</v>
      </c>
      <c r="DE178" s="144">
        <f t="shared" ca="1" si="527"/>
        <v>-60</v>
      </c>
      <c r="DF178" s="88">
        <f t="shared" ca="1" si="528"/>
        <v>-210</v>
      </c>
      <c r="DG178" s="159">
        <f t="shared" ca="1" si="428"/>
        <v>0</v>
      </c>
      <c r="DH178" s="159">
        <f t="shared" ca="1" si="429"/>
        <v>0</v>
      </c>
      <c r="DI178" s="159">
        <f t="shared" ca="1" si="430"/>
        <v>0</v>
      </c>
      <c r="DJ178" s="159">
        <f t="shared" ca="1" si="431"/>
        <v>0</v>
      </c>
      <c r="DK178" s="88">
        <f t="shared" ca="1" si="432"/>
        <v>0</v>
      </c>
      <c r="DL178" s="144"/>
    </row>
    <row r="179" spans="1:116" ht="15" customHeight="1" x14ac:dyDescent="0.2">
      <c r="A179" s="22" t="str">
        <f t="shared" si="516"/>
        <v>186015039P</v>
      </c>
      <c r="B179" s="22" t="str">
        <f t="shared" si="515"/>
        <v>186015039C</v>
      </c>
      <c r="C179" s="164">
        <v>186015039</v>
      </c>
      <c r="D179" s="155" t="s">
        <v>299</v>
      </c>
      <c r="E179" s="164" t="s">
        <v>145</v>
      </c>
      <c r="F179" s="159" t="s">
        <v>143</v>
      </c>
      <c r="G179" s="65" t="s">
        <v>361</v>
      </c>
      <c r="H179" s="164" t="s">
        <v>9</v>
      </c>
      <c r="I179" s="200">
        <v>2092.59</v>
      </c>
      <c r="J179" s="65" t="s">
        <v>35</v>
      </c>
      <c r="K179" s="145"/>
      <c r="L179" s="144">
        <v>16</v>
      </c>
      <c r="M179" s="137">
        <v>39</v>
      </c>
      <c r="N179" s="140">
        <v>83</v>
      </c>
      <c r="O179" s="159">
        <v>58</v>
      </c>
      <c r="P179" s="86">
        <f t="shared" si="466"/>
        <v>196</v>
      </c>
      <c r="Q179" s="159">
        <v>0</v>
      </c>
      <c r="R179" s="159">
        <v>25</v>
      </c>
      <c r="S179" s="159">
        <v>35</v>
      </c>
      <c r="T179" s="159">
        <v>30</v>
      </c>
      <c r="U179" s="86">
        <f t="shared" si="473"/>
        <v>90</v>
      </c>
      <c r="V179" s="159">
        <v>35</v>
      </c>
      <c r="W179" s="159">
        <v>40</v>
      </c>
      <c r="X179" s="159">
        <v>35</v>
      </c>
      <c r="Y179" s="159">
        <v>45</v>
      </c>
      <c r="Z179" s="86">
        <f t="shared" si="474"/>
        <v>155</v>
      </c>
      <c r="AA179" s="159">
        <v>0</v>
      </c>
      <c r="AB179" s="159">
        <v>0</v>
      </c>
      <c r="AC179" s="159">
        <v>0</v>
      </c>
      <c r="AD179" s="159">
        <v>0</v>
      </c>
      <c r="AE179" s="86">
        <f t="shared" si="475"/>
        <v>0</v>
      </c>
      <c r="AF179" s="130"/>
      <c r="AG179" s="159">
        <f t="shared" ca="1" si="412"/>
        <v>16</v>
      </c>
      <c r="AH179" s="159">
        <f t="shared" ca="1" si="413"/>
        <v>39</v>
      </c>
      <c r="AI179" s="159">
        <f t="shared" ca="1" si="414"/>
        <v>83</v>
      </c>
      <c r="AJ179" s="159">
        <f t="shared" ca="1" si="415"/>
        <v>58</v>
      </c>
      <c r="AK179" s="86">
        <f t="shared" ca="1" si="467"/>
        <v>196</v>
      </c>
      <c r="AL179" s="159">
        <f t="shared" ca="1" si="416"/>
        <v>0</v>
      </c>
      <c r="AM179" s="159">
        <f t="shared" ca="1" si="417"/>
        <v>25</v>
      </c>
      <c r="AN179" s="159">
        <f t="shared" ca="1" si="418"/>
        <v>35</v>
      </c>
      <c r="AO179" s="159">
        <f t="shared" ca="1" si="419"/>
        <v>30</v>
      </c>
      <c r="AP179" s="127">
        <f t="shared" ca="1" si="468"/>
        <v>90</v>
      </c>
      <c r="AQ179" s="159">
        <f t="shared" ca="1" si="420"/>
        <v>35</v>
      </c>
      <c r="AR179" s="159">
        <f t="shared" ca="1" si="421"/>
        <v>40</v>
      </c>
      <c r="AS179" s="159">
        <f t="shared" ca="1" si="422"/>
        <v>35</v>
      </c>
      <c r="AT179" s="159">
        <f t="shared" ca="1" si="423"/>
        <v>45</v>
      </c>
      <c r="AU179" s="127">
        <f t="shared" ca="1" si="517"/>
        <v>155</v>
      </c>
      <c r="AV179" s="159">
        <f t="shared" ca="1" si="424"/>
        <v>0</v>
      </c>
      <c r="AW179" s="159">
        <f t="shared" ca="1" si="425"/>
        <v>0</v>
      </c>
      <c r="AX179" s="159">
        <f t="shared" ca="1" si="426"/>
        <v>0</v>
      </c>
      <c r="AY179" s="159">
        <f t="shared" ca="1" si="427"/>
        <v>0</v>
      </c>
      <c r="AZ179" s="127">
        <f t="shared" ca="1" si="518"/>
        <v>0</v>
      </c>
      <c r="BA179" s="72"/>
      <c r="BB179" s="159">
        <f t="shared" ca="1" si="519"/>
        <v>0</v>
      </c>
      <c r="BC179" s="159">
        <f t="shared" ca="1" si="433"/>
        <v>0</v>
      </c>
      <c r="BD179" s="159">
        <f t="shared" ca="1" si="434"/>
        <v>0</v>
      </c>
      <c r="BE179" s="159">
        <f t="shared" ca="1" si="435"/>
        <v>0</v>
      </c>
      <c r="BF179" s="86">
        <f t="shared" ca="1" si="436"/>
        <v>0</v>
      </c>
      <c r="BG179" s="159">
        <f t="shared" ca="1" si="437"/>
        <v>0</v>
      </c>
      <c r="BH179" s="159">
        <f t="shared" ca="1" si="438"/>
        <v>0</v>
      </c>
      <c r="BI179" s="159">
        <f t="shared" ca="1" si="439"/>
        <v>0</v>
      </c>
      <c r="BJ179" s="159">
        <f t="shared" ca="1" si="440"/>
        <v>0</v>
      </c>
      <c r="BK179" s="86">
        <f t="shared" ca="1" si="441"/>
        <v>0</v>
      </c>
      <c r="BL179" s="159">
        <f t="shared" ca="1" si="442"/>
        <v>0</v>
      </c>
      <c r="BM179" s="159">
        <f t="shared" ca="1" si="443"/>
        <v>0</v>
      </c>
      <c r="BN179" s="159">
        <f t="shared" ca="1" si="444"/>
        <v>0</v>
      </c>
      <c r="BO179" s="159">
        <f t="shared" ca="1" si="445"/>
        <v>0</v>
      </c>
      <c r="BP179" s="86">
        <f t="shared" ca="1" si="446"/>
        <v>0</v>
      </c>
      <c r="BQ179" s="159">
        <f t="shared" ca="1" si="447"/>
        <v>0</v>
      </c>
      <c r="BR179" s="159">
        <f t="shared" ca="1" si="448"/>
        <v>0</v>
      </c>
      <c r="BS179" s="159">
        <f t="shared" ca="1" si="449"/>
        <v>0</v>
      </c>
      <c r="BT179" s="159">
        <f t="shared" ca="1" si="450"/>
        <v>0</v>
      </c>
      <c r="BU179" s="86">
        <f t="shared" ca="1" si="451"/>
        <v>0</v>
      </c>
      <c r="BV179" s="71"/>
      <c r="BW179" s="144">
        <v>16</v>
      </c>
      <c r="BX179" s="137">
        <v>39</v>
      </c>
      <c r="BY179" s="140">
        <v>83</v>
      </c>
      <c r="BZ179" s="159">
        <v>58</v>
      </c>
      <c r="CA179" s="86">
        <f t="shared" si="512"/>
        <v>196</v>
      </c>
      <c r="CB179" s="159">
        <v>0</v>
      </c>
      <c r="CC179" s="159">
        <v>25</v>
      </c>
      <c r="CD179" s="159">
        <v>35</v>
      </c>
      <c r="CE179" s="159">
        <v>30</v>
      </c>
      <c r="CF179" s="86">
        <f t="shared" si="513"/>
        <v>90</v>
      </c>
      <c r="CG179" s="159"/>
      <c r="CH179" s="159"/>
      <c r="CI179" s="159"/>
      <c r="CJ179" s="159"/>
      <c r="CK179" s="86">
        <f t="shared" si="514"/>
        <v>0</v>
      </c>
      <c r="CL179" s="159"/>
      <c r="CM179" s="159"/>
      <c r="CN179" s="159">
        <v>0</v>
      </c>
      <c r="CO179" s="159">
        <v>0</v>
      </c>
      <c r="CP179" s="86">
        <f t="shared" si="496"/>
        <v>0</v>
      </c>
      <c r="CQ179" s="70"/>
      <c r="CR179" s="144">
        <f t="shared" ca="1" si="469"/>
        <v>0</v>
      </c>
      <c r="CS179" s="144">
        <f t="shared" ca="1" si="452"/>
        <v>0</v>
      </c>
      <c r="CT179" s="144">
        <f t="shared" ca="1" si="453"/>
        <v>0</v>
      </c>
      <c r="CU179" s="144">
        <f t="shared" ca="1" si="454"/>
        <v>0</v>
      </c>
      <c r="CV179" s="86">
        <f t="shared" ca="1" si="455"/>
        <v>0</v>
      </c>
      <c r="CW179" s="144">
        <f t="shared" ca="1" si="456"/>
        <v>0</v>
      </c>
      <c r="CX179" s="144">
        <f t="shared" ca="1" si="520"/>
        <v>0</v>
      </c>
      <c r="CY179" s="144">
        <f t="shared" ca="1" si="521"/>
        <v>0</v>
      </c>
      <c r="CZ179" s="144">
        <f t="shared" ca="1" si="522"/>
        <v>0</v>
      </c>
      <c r="DA179" s="88">
        <f t="shared" ca="1" si="523"/>
        <v>0</v>
      </c>
      <c r="DB179" s="144">
        <f t="shared" ca="1" si="524"/>
        <v>-35</v>
      </c>
      <c r="DC179" s="144">
        <f t="shared" ca="1" si="525"/>
        <v>-40</v>
      </c>
      <c r="DD179" s="144">
        <f t="shared" ca="1" si="526"/>
        <v>-35</v>
      </c>
      <c r="DE179" s="144">
        <f t="shared" ca="1" si="527"/>
        <v>-45</v>
      </c>
      <c r="DF179" s="88">
        <f t="shared" ca="1" si="528"/>
        <v>-155</v>
      </c>
      <c r="DG179" s="159">
        <f t="shared" ca="1" si="428"/>
        <v>0</v>
      </c>
      <c r="DH179" s="159">
        <f t="shared" ca="1" si="429"/>
        <v>0</v>
      </c>
      <c r="DI179" s="159">
        <f t="shared" ca="1" si="430"/>
        <v>0</v>
      </c>
      <c r="DJ179" s="159">
        <f t="shared" ca="1" si="431"/>
        <v>0</v>
      </c>
      <c r="DK179" s="88">
        <f t="shared" ca="1" si="432"/>
        <v>0</v>
      </c>
      <c r="DL179" s="144"/>
    </row>
    <row r="180" spans="1:116" ht="15" customHeight="1" x14ac:dyDescent="0.2">
      <c r="A180" s="22" t="str">
        <f t="shared" si="516"/>
        <v>205001044P</v>
      </c>
      <c r="B180" s="22" t="str">
        <f t="shared" si="515"/>
        <v>205001044C</v>
      </c>
      <c r="C180" s="164">
        <v>205001044</v>
      </c>
      <c r="D180" s="155" t="s">
        <v>300</v>
      </c>
      <c r="E180" s="65" t="s">
        <v>12</v>
      </c>
      <c r="F180" s="159" t="s">
        <v>143</v>
      </c>
      <c r="G180" s="93" t="s">
        <v>361</v>
      </c>
      <c r="H180" s="164" t="s">
        <v>140</v>
      </c>
      <c r="I180" s="200">
        <v>91.73</v>
      </c>
      <c r="J180" s="65" t="s">
        <v>35</v>
      </c>
      <c r="K180" s="145"/>
      <c r="L180" s="144">
        <v>15</v>
      </c>
      <c r="M180" s="137">
        <v>28</v>
      </c>
      <c r="N180" s="140">
        <v>50</v>
      </c>
      <c r="O180" s="159">
        <v>5</v>
      </c>
      <c r="P180" s="86">
        <f t="shared" si="466"/>
        <v>98</v>
      </c>
      <c r="Q180" s="159">
        <v>45</v>
      </c>
      <c r="R180" s="159">
        <v>75</v>
      </c>
      <c r="S180" s="159">
        <v>30</v>
      </c>
      <c r="T180" s="159">
        <v>20</v>
      </c>
      <c r="U180" s="86">
        <f t="shared" si="473"/>
        <v>170</v>
      </c>
      <c r="V180" s="159">
        <v>30</v>
      </c>
      <c r="W180" s="159">
        <v>30</v>
      </c>
      <c r="X180" s="159">
        <v>35</v>
      </c>
      <c r="Y180" s="159">
        <v>60</v>
      </c>
      <c r="Z180" s="86">
        <f t="shared" si="474"/>
        <v>155</v>
      </c>
      <c r="AA180" s="159">
        <v>33</v>
      </c>
      <c r="AB180" s="159">
        <v>0</v>
      </c>
      <c r="AC180" s="159">
        <v>0</v>
      </c>
      <c r="AD180" s="159">
        <v>0</v>
      </c>
      <c r="AE180" s="86">
        <f t="shared" si="475"/>
        <v>33</v>
      </c>
      <c r="AF180" s="130"/>
      <c r="AG180" s="159">
        <f t="shared" ca="1" si="412"/>
        <v>15</v>
      </c>
      <c r="AH180" s="159">
        <f t="shared" ca="1" si="413"/>
        <v>28</v>
      </c>
      <c r="AI180" s="159">
        <f t="shared" ca="1" si="414"/>
        <v>50</v>
      </c>
      <c r="AJ180" s="159">
        <f t="shared" ca="1" si="415"/>
        <v>5</v>
      </c>
      <c r="AK180" s="86">
        <f t="shared" ca="1" si="467"/>
        <v>98</v>
      </c>
      <c r="AL180" s="159">
        <f t="shared" ca="1" si="416"/>
        <v>45</v>
      </c>
      <c r="AM180" s="159">
        <f t="shared" ca="1" si="417"/>
        <v>75</v>
      </c>
      <c r="AN180" s="159">
        <f t="shared" ca="1" si="418"/>
        <v>30</v>
      </c>
      <c r="AO180" s="159">
        <f t="shared" ca="1" si="419"/>
        <v>20</v>
      </c>
      <c r="AP180" s="127">
        <f t="shared" ca="1" si="468"/>
        <v>170</v>
      </c>
      <c r="AQ180" s="159">
        <f t="shared" ca="1" si="420"/>
        <v>30</v>
      </c>
      <c r="AR180" s="159">
        <f t="shared" ca="1" si="421"/>
        <v>30</v>
      </c>
      <c r="AS180" s="159">
        <f t="shared" ca="1" si="422"/>
        <v>35</v>
      </c>
      <c r="AT180" s="159">
        <f t="shared" ca="1" si="423"/>
        <v>60</v>
      </c>
      <c r="AU180" s="127">
        <f t="shared" ca="1" si="517"/>
        <v>155</v>
      </c>
      <c r="AV180" s="159">
        <f t="shared" ca="1" si="424"/>
        <v>33</v>
      </c>
      <c r="AW180" s="159">
        <f t="shared" ca="1" si="425"/>
        <v>0</v>
      </c>
      <c r="AX180" s="159">
        <f t="shared" ca="1" si="426"/>
        <v>0</v>
      </c>
      <c r="AY180" s="159">
        <f t="shared" ca="1" si="427"/>
        <v>0</v>
      </c>
      <c r="AZ180" s="127">
        <f t="shared" ca="1" si="518"/>
        <v>33</v>
      </c>
      <c r="BA180" s="72"/>
      <c r="BB180" s="159">
        <f t="shared" ca="1" si="519"/>
        <v>0</v>
      </c>
      <c r="BC180" s="159">
        <f t="shared" ca="1" si="433"/>
        <v>0</v>
      </c>
      <c r="BD180" s="159">
        <f t="shared" ca="1" si="434"/>
        <v>0</v>
      </c>
      <c r="BE180" s="159">
        <f t="shared" ca="1" si="435"/>
        <v>0</v>
      </c>
      <c r="BF180" s="86">
        <f t="shared" ca="1" si="436"/>
        <v>0</v>
      </c>
      <c r="BG180" s="159">
        <f t="shared" ca="1" si="437"/>
        <v>0</v>
      </c>
      <c r="BH180" s="159">
        <f t="shared" ca="1" si="438"/>
        <v>0</v>
      </c>
      <c r="BI180" s="159">
        <f t="shared" ca="1" si="439"/>
        <v>0</v>
      </c>
      <c r="BJ180" s="159">
        <f t="shared" ca="1" si="440"/>
        <v>0</v>
      </c>
      <c r="BK180" s="86">
        <f t="shared" ca="1" si="441"/>
        <v>0</v>
      </c>
      <c r="BL180" s="159">
        <f t="shared" ca="1" si="442"/>
        <v>0</v>
      </c>
      <c r="BM180" s="159">
        <f t="shared" ca="1" si="443"/>
        <v>0</v>
      </c>
      <c r="BN180" s="159">
        <f t="shared" ca="1" si="444"/>
        <v>0</v>
      </c>
      <c r="BO180" s="159">
        <f t="shared" ca="1" si="445"/>
        <v>0</v>
      </c>
      <c r="BP180" s="86">
        <f t="shared" ca="1" si="446"/>
        <v>0</v>
      </c>
      <c r="BQ180" s="159">
        <f t="shared" ca="1" si="447"/>
        <v>0</v>
      </c>
      <c r="BR180" s="159">
        <f t="shared" ca="1" si="448"/>
        <v>0</v>
      </c>
      <c r="BS180" s="159">
        <f t="shared" ca="1" si="449"/>
        <v>0</v>
      </c>
      <c r="BT180" s="159">
        <f t="shared" ca="1" si="450"/>
        <v>0</v>
      </c>
      <c r="BU180" s="86">
        <f t="shared" ca="1" si="451"/>
        <v>0</v>
      </c>
      <c r="BV180" s="71"/>
      <c r="BW180" s="144">
        <v>15</v>
      </c>
      <c r="BX180" s="137">
        <v>28</v>
      </c>
      <c r="BY180" s="140">
        <v>50</v>
      </c>
      <c r="BZ180" s="159">
        <v>5</v>
      </c>
      <c r="CA180" s="86">
        <f t="shared" si="512"/>
        <v>98</v>
      </c>
      <c r="CB180" s="159">
        <v>45</v>
      </c>
      <c r="CC180" s="159">
        <v>75</v>
      </c>
      <c r="CD180" s="159">
        <v>30</v>
      </c>
      <c r="CE180" s="159">
        <v>20</v>
      </c>
      <c r="CF180" s="86">
        <f t="shared" si="513"/>
        <v>170</v>
      </c>
      <c r="CG180" s="159"/>
      <c r="CH180" s="159"/>
      <c r="CI180" s="159"/>
      <c r="CJ180" s="159"/>
      <c r="CK180" s="86">
        <f t="shared" si="514"/>
        <v>0</v>
      </c>
      <c r="CL180" s="159"/>
      <c r="CM180" s="159"/>
      <c r="CN180" s="159">
        <v>0</v>
      </c>
      <c r="CO180" s="159">
        <v>0</v>
      </c>
      <c r="CP180" s="86">
        <f t="shared" si="496"/>
        <v>0</v>
      </c>
      <c r="CQ180" s="70"/>
      <c r="CR180" s="144">
        <f t="shared" ca="1" si="469"/>
        <v>0</v>
      </c>
      <c r="CS180" s="144">
        <f t="shared" ca="1" si="452"/>
        <v>0</v>
      </c>
      <c r="CT180" s="144">
        <f t="shared" ca="1" si="453"/>
        <v>0</v>
      </c>
      <c r="CU180" s="144">
        <f t="shared" ca="1" si="454"/>
        <v>0</v>
      </c>
      <c r="CV180" s="86">
        <f t="shared" ca="1" si="455"/>
        <v>0</v>
      </c>
      <c r="CW180" s="144">
        <f t="shared" ca="1" si="456"/>
        <v>0</v>
      </c>
      <c r="CX180" s="144">
        <f t="shared" ca="1" si="520"/>
        <v>0</v>
      </c>
      <c r="CY180" s="144">
        <f t="shared" ca="1" si="521"/>
        <v>0</v>
      </c>
      <c r="CZ180" s="144">
        <f t="shared" ca="1" si="522"/>
        <v>0</v>
      </c>
      <c r="DA180" s="88">
        <f t="shared" ca="1" si="523"/>
        <v>0</v>
      </c>
      <c r="DB180" s="144">
        <f t="shared" ca="1" si="524"/>
        <v>-30</v>
      </c>
      <c r="DC180" s="144">
        <f t="shared" ca="1" si="525"/>
        <v>-30</v>
      </c>
      <c r="DD180" s="144">
        <f t="shared" ca="1" si="526"/>
        <v>-35</v>
      </c>
      <c r="DE180" s="144">
        <f t="shared" ca="1" si="527"/>
        <v>-60</v>
      </c>
      <c r="DF180" s="88">
        <f t="shared" ca="1" si="528"/>
        <v>-155</v>
      </c>
      <c r="DG180" s="159">
        <f t="shared" ca="1" si="428"/>
        <v>-33</v>
      </c>
      <c r="DH180" s="159">
        <f t="shared" ca="1" si="429"/>
        <v>0</v>
      </c>
      <c r="DI180" s="159">
        <f t="shared" ca="1" si="430"/>
        <v>0</v>
      </c>
      <c r="DJ180" s="159">
        <f t="shared" ca="1" si="431"/>
        <v>0</v>
      </c>
      <c r="DK180" s="88">
        <f t="shared" ca="1" si="432"/>
        <v>-33</v>
      </c>
      <c r="DL180" s="144"/>
    </row>
    <row r="181" spans="1:116" ht="15" customHeight="1" x14ac:dyDescent="0.2">
      <c r="A181" s="22" t="str">
        <f t="shared" si="516"/>
        <v>205001045P</v>
      </c>
      <c r="B181" s="22" t="str">
        <f t="shared" si="515"/>
        <v>205001045C</v>
      </c>
      <c r="C181" s="164">
        <v>205001045</v>
      </c>
      <c r="D181" s="155" t="s">
        <v>301</v>
      </c>
      <c r="E181" s="65" t="s">
        <v>12</v>
      </c>
      <c r="F181" s="159" t="s">
        <v>143</v>
      </c>
      <c r="G181" s="93" t="s">
        <v>361</v>
      </c>
      <c r="H181" s="164" t="s">
        <v>140</v>
      </c>
      <c r="I181" s="200">
        <v>108.8</v>
      </c>
      <c r="J181" s="65" t="s">
        <v>35</v>
      </c>
      <c r="K181" s="145"/>
      <c r="L181" s="144">
        <v>4</v>
      </c>
      <c r="M181" s="137">
        <v>35</v>
      </c>
      <c r="N181" s="140">
        <v>25</v>
      </c>
      <c r="O181" s="159">
        <v>3</v>
      </c>
      <c r="P181" s="86">
        <f t="shared" si="466"/>
        <v>67</v>
      </c>
      <c r="Q181" s="159">
        <v>9</v>
      </c>
      <c r="R181" s="159">
        <v>8</v>
      </c>
      <c r="S181" s="159">
        <v>23</v>
      </c>
      <c r="T181" s="159">
        <v>14</v>
      </c>
      <c r="U181" s="86">
        <f t="shared" si="473"/>
        <v>54</v>
      </c>
      <c r="V181" s="159">
        <v>10</v>
      </c>
      <c r="W181" s="159">
        <v>10</v>
      </c>
      <c r="X181" s="159">
        <v>10</v>
      </c>
      <c r="Y181" s="159">
        <v>15</v>
      </c>
      <c r="Z181" s="86">
        <f t="shared" si="474"/>
        <v>45</v>
      </c>
      <c r="AA181" s="159">
        <v>12</v>
      </c>
      <c r="AB181" s="159">
        <v>0</v>
      </c>
      <c r="AC181" s="159">
        <v>0</v>
      </c>
      <c r="AD181" s="159">
        <v>0</v>
      </c>
      <c r="AE181" s="86">
        <f t="shared" si="475"/>
        <v>12</v>
      </c>
      <c r="AF181" s="130"/>
      <c r="AG181" s="159">
        <f t="shared" ca="1" si="412"/>
        <v>4</v>
      </c>
      <c r="AH181" s="159">
        <f t="shared" ca="1" si="413"/>
        <v>35</v>
      </c>
      <c r="AI181" s="159">
        <f t="shared" ca="1" si="414"/>
        <v>25</v>
      </c>
      <c r="AJ181" s="159">
        <f t="shared" ca="1" si="415"/>
        <v>3</v>
      </c>
      <c r="AK181" s="86">
        <f t="shared" ca="1" si="467"/>
        <v>67</v>
      </c>
      <c r="AL181" s="159">
        <f t="shared" ca="1" si="416"/>
        <v>9</v>
      </c>
      <c r="AM181" s="159">
        <f t="shared" ca="1" si="417"/>
        <v>8</v>
      </c>
      <c r="AN181" s="159">
        <f t="shared" ca="1" si="418"/>
        <v>23</v>
      </c>
      <c r="AO181" s="159">
        <f t="shared" ca="1" si="419"/>
        <v>14</v>
      </c>
      <c r="AP181" s="127">
        <f t="shared" ca="1" si="468"/>
        <v>54</v>
      </c>
      <c r="AQ181" s="159">
        <f t="shared" ca="1" si="420"/>
        <v>10</v>
      </c>
      <c r="AR181" s="159">
        <f t="shared" ca="1" si="421"/>
        <v>10</v>
      </c>
      <c r="AS181" s="159">
        <f t="shared" ca="1" si="422"/>
        <v>10</v>
      </c>
      <c r="AT181" s="159">
        <f t="shared" ca="1" si="423"/>
        <v>15</v>
      </c>
      <c r="AU181" s="127">
        <f t="shared" ca="1" si="517"/>
        <v>45</v>
      </c>
      <c r="AV181" s="159">
        <f t="shared" ca="1" si="424"/>
        <v>12</v>
      </c>
      <c r="AW181" s="159">
        <f t="shared" ca="1" si="425"/>
        <v>0</v>
      </c>
      <c r="AX181" s="159">
        <f t="shared" ca="1" si="426"/>
        <v>0</v>
      </c>
      <c r="AY181" s="159">
        <f t="shared" ca="1" si="427"/>
        <v>0</v>
      </c>
      <c r="AZ181" s="127">
        <f t="shared" ca="1" si="518"/>
        <v>12</v>
      </c>
      <c r="BA181" s="72"/>
      <c r="BB181" s="159">
        <f t="shared" ca="1" si="519"/>
        <v>0</v>
      </c>
      <c r="BC181" s="159">
        <f t="shared" ca="1" si="433"/>
        <v>0</v>
      </c>
      <c r="BD181" s="159">
        <f t="shared" ca="1" si="434"/>
        <v>0</v>
      </c>
      <c r="BE181" s="159">
        <f t="shared" ca="1" si="435"/>
        <v>0</v>
      </c>
      <c r="BF181" s="86">
        <f t="shared" ca="1" si="436"/>
        <v>0</v>
      </c>
      <c r="BG181" s="159">
        <f t="shared" ca="1" si="437"/>
        <v>0</v>
      </c>
      <c r="BH181" s="159">
        <f t="shared" ca="1" si="438"/>
        <v>0</v>
      </c>
      <c r="BI181" s="159">
        <f t="shared" ca="1" si="439"/>
        <v>0</v>
      </c>
      <c r="BJ181" s="159">
        <f t="shared" ca="1" si="440"/>
        <v>0</v>
      </c>
      <c r="BK181" s="86">
        <f t="shared" ca="1" si="441"/>
        <v>0</v>
      </c>
      <c r="BL181" s="159">
        <f t="shared" ca="1" si="442"/>
        <v>0</v>
      </c>
      <c r="BM181" s="159">
        <f t="shared" ca="1" si="443"/>
        <v>0</v>
      </c>
      <c r="BN181" s="159">
        <f t="shared" ca="1" si="444"/>
        <v>0</v>
      </c>
      <c r="BO181" s="159">
        <f t="shared" ca="1" si="445"/>
        <v>0</v>
      </c>
      <c r="BP181" s="86">
        <f t="shared" ca="1" si="446"/>
        <v>0</v>
      </c>
      <c r="BQ181" s="159">
        <f t="shared" ca="1" si="447"/>
        <v>0</v>
      </c>
      <c r="BR181" s="159">
        <f t="shared" ca="1" si="448"/>
        <v>0</v>
      </c>
      <c r="BS181" s="159">
        <f t="shared" ca="1" si="449"/>
        <v>0</v>
      </c>
      <c r="BT181" s="159">
        <f t="shared" ca="1" si="450"/>
        <v>0</v>
      </c>
      <c r="BU181" s="86">
        <f t="shared" ca="1" si="451"/>
        <v>0</v>
      </c>
      <c r="BV181" s="71"/>
      <c r="BW181" s="144">
        <v>4</v>
      </c>
      <c r="BX181" s="137">
        <v>35</v>
      </c>
      <c r="BY181" s="140">
        <v>25</v>
      </c>
      <c r="BZ181" s="159">
        <v>3</v>
      </c>
      <c r="CA181" s="86">
        <f t="shared" si="512"/>
        <v>67</v>
      </c>
      <c r="CB181" s="159">
        <v>9</v>
      </c>
      <c r="CC181" s="159">
        <v>8</v>
      </c>
      <c r="CD181" s="159">
        <v>23</v>
      </c>
      <c r="CE181" s="159">
        <v>14</v>
      </c>
      <c r="CF181" s="86">
        <f t="shared" si="513"/>
        <v>54</v>
      </c>
      <c r="CG181" s="159"/>
      <c r="CH181" s="159"/>
      <c r="CI181" s="159"/>
      <c r="CJ181" s="159"/>
      <c r="CK181" s="86">
        <f t="shared" si="514"/>
        <v>0</v>
      </c>
      <c r="CL181" s="159"/>
      <c r="CM181" s="159"/>
      <c r="CN181" s="159">
        <v>0</v>
      </c>
      <c r="CO181" s="159">
        <v>0</v>
      </c>
      <c r="CP181" s="86">
        <f t="shared" si="496"/>
        <v>0</v>
      </c>
      <c r="CQ181" s="70"/>
      <c r="CR181" s="144">
        <f t="shared" ca="1" si="469"/>
        <v>0</v>
      </c>
      <c r="CS181" s="144">
        <f t="shared" ca="1" si="452"/>
        <v>0</v>
      </c>
      <c r="CT181" s="144">
        <f t="shared" ca="1" si="453"/>
        <v>0</v>
      </c>
      <c r="CU181" s="144">
        <f t="shared" ca="1" si="454"/>
        <v>0</v>
      </c>
      <c r="CV181" s="86">
        <f t="shared" ca="1" si="455"/>
        <v>0</v>
      </c>
      <c r="CW181" s="144">
        <f t="shared" ca="1" si="456"/>
        <v>0</v>
      </c>
      <c r="CX181" s="144">
        <f t="shared" ca="1" si="520"/>
        <v>0</v>
      </c>
      <c r="CY181" s="144">
        <f t="shared" ca="1" si="521"/>
        <v>0</v>
      </c>
      <c r="CZ181" s="144">
        <f t="shared" ca="1" si="522"/>
        <v>0</v>
      </c>
      <c r="DA181" s="88">
        <f t="shared" ca="1" si="523"/>
        <v>0</v>
      </c>
      <c r="DB181" s="144">
        <f t="shared" ca="1" si="524"/>
        <v>-10</v>
      </c>
      <c r="DC181" s="144">
        <f t="shared" ca="1" si="525"/>
        <v>-10</v>
      </c>
      <c r="DD181" s="144">
        <f t="shared" ca="1" si="526"/>
        <v>-10</v>
      </c>
      <c r="DE181" s="144">
        <f t="shared" ca="1" si="527"/>
        <v>-15</v>
      </c>
      <c r="DF181" s="88">
        <f t="shared" ca="1" si="528"/>
        <v>-45</v>
      </c>
      <c r="DG181" s="159">
        <f t="shared" ca="1" si="428"/>
        <v>-12</v>
      </c>
      <c r="DH181" s="159">
        <f t="shared" ca="1" si="429"/>
        <v>0</v>
      </c>
      <c r="DI181" s="159">
        <f t="shared" ca="1" si="430"/>
        <v>0</v>
      </c>
      <c r="DJ181" s="159">
        <f t="shared" ca="1" si="431"/>
        <v>0</v>
      </c>
      <c r="DK181" s="88">
        <f t="shared" ca="1" si="432"/>
        <v>-12</v>
      </c>
      <c r="DL181" s="144"/>
    </row>
    <row r="182" spans="1:116" ht="15" customHeight="1" x14ac:dyDescent="0.2">
      <c r="A182" s="22" t="str">
        <f t="shared" si="516"/>
        <v>205001046P</v>
      </c>
      <c r="B182" s="22" t="str">
        <f t="shared" si="515"/>
        <v>205001046C</v>
      </c>
      <c r="C182" s="164">
        <v>205001046</v>
      </c>
      <c r="D182" s="155" t="s">
        <v>302</v>
      </c>
      <c r="E182" s="65" t="s">
        <v>12</v>
      </c>
      <c r="F182" s="159" t="s">
        <v>143</v>
      </c>
      <c r="G182" s="93" t="s">
        <v>361</v>
      </c>
      <c r="H182" s="164" t="s">
        <v>140</v>
      </c>
      <c r="I182" s="200">
        <v>104.02</v>
      </c>
      <c r="J182" s="65" t="s">
        <v>35</v>
      </c>
      <c r="K182" s="145"/>
      <c r="L182" s="144">
        <v>7</v>
      </c>
      <c r="M182" s="137">
        <v>65</v>
      </c>
      <c r="N182" s="140">
        <v>66</v>
      </c>
      <c r="O182" s="159">
        <v>7</v>
      </c>
      <c r="P182" s="86">
        <f t="shared" si="466"/>
        <v>145</v>
      </c>
      <c r="Q182" s="159">
        <v>0</v>
      </c>
      <c r="R182" s="159">
        <v>0</v>
      </c>
      <c r="S182" s="159">
        <v>0</v>
      </c>
      <c r="T182" s="159">
        <v>0</v>
      </c>
      <c r="U182" s="86">
        <f t="shared" si="473"/>
        <v>0</v>
      </c>
      <c r="V182" s="159">
        <v>0</v>
      </c>
      <c r="W182" s="159">
        <v>0</v>
      </c>
      <c r="X182" s="159">
        <v>0</v>
      </c>
      <c r="Y182" s="159">
        <v>0</v>
      </c>
      <c r="Z182" s="86">
        <f t="shared" si="474"/>
        <v>0</v>
      </c>
      <c r="AA182" s="159">
        <v>0</v>
      </c>
      <c r="AB182" s="159">
        <v>0</v>
      </c>
      <c r="AC182" s="159">
        <v>0</v>
      </c>
      <c r="AD182" s="159">
        <v>0</v>
      </c>
      <c r="AE182" s="86">
        <f t="shared" si="475"/>
        <v>0</v>
      </c>
      <c r="AF182" s="130"/>
      <c r="AG182" s="159">
        <f t="shared" ca="1" si="412"/>
        <v>7</v>
      </c>
      <c r="AH182" s="159">
        <f t="shared" ca="1" si="413"/>
        <v>65</v>
      </c>
      <c r="AI182" s="159">
        <f t="shared" ca="1" si="414"/>
        <v>66</v>
      </c>
      <c r="AJ182" s="159">
        <f t="shared" ca="1" si="415"/>
        <v>7</v>
      </c>
      <c r="AK182" s="86">
        <f t="shared" ca="1" si="467"/>
        <v>145</v>
      </c>
      <c r="AL182" s="159">
        <f t="shared" ca="1" si="416"/>
        <v>0</v>
      </c>
      <c r="AM182" s="159">
        <f t="shared" ca="1" si="417"/>
        <v>0</v>
      </c>
      <c r="AN182" s="159">
        <f t="shared" ca="1" si="418"/>
        <v>0</v>
      </c>
      <c r="AO182" s="159">
        <f t="shared" ca="1" si="419"/>
        <v>0</v>
      </c>
      <c r="AP182" s="127">
        <f t="shared" ca="1" si="468"/>
        <v>0</v>
      </c>
      <c r="AQ182" s="159">
        <f t="shared" ca="1" si="420"/>
        <v>0</v>
      </c>
      <c r="AR182" s="159">
        <f t="shared" ca="1" si="421"/>
        <v>0</v>
      </c>
      <c r="AS182" s="159">
        <f t="shared" ca="1" si="422"/>
        <v>0</v>
      </c>
      <c r="AT182" s="159">
        <f t="shared" ca="1" si="423"/>
        <v>0</v>
      </c>
      <c r="AU182" s="127">
        <f t="shared" ca="1" si="517"/>
        <v>0</v>
      </c>
      <c r="AV182" s="159">
        <f t="shared" ca="1" si="424"/>
        <v>0</v>
      </c>
      <c r="AW182" s="159">
        <f t="shared" ca="1" si="425"/>
        <v>0</v>
      </c>
      <c r="AX182" s="159">
        <f t="shared" ca="1" si="426"/>
        <v>0</v>
      </c>
      <c r="AY182" s="159">
        <f t="shared" ca="1" si="427"/>
        <v>0</v>
      </c>
      <c r="AZ182" s="127">
        <f t="shared" ca="1" si="518"/>
        <v>0</v>
      </c>
      <c r="BA182" s="72"/>
      <c r="BB182" s="159">
        <f t="shared" ca="1" si="519"/>
        <v>0</v>
      </c>
      <c r="BC182" s="159">
        <f t="shared" ca="1" si="433"/>
        <v>0</v>
      </c>
      <c r="BD182" s="159">
        <f t="shared" ca="1" si="434"/>
        <v>0</v>
      </c>
      <c r="BE182" s="159">
        <f t="shared" ca="1" si="435"/>
        <v>0</v>
      </c>
      <c r="BF182" s="86">
        <f t="shared" ca="1" si="436"/>
        <v>0</v>
      </c>
      <c r="BG182" s="159">
        <f t="shared" ca="1" si="437"/>
        <v>0</v>
      </c>
      <c r="BH182" s="159">
        <f t="shared" ca="1" si="438"/>
        <v>0</v>
      </c>
      <c r="BI182" s="159">
        <f t="shared" ca="1" si="439"/>
        <v>0</v>
      </c>
      <c r="BJ182" s="159">
        <f t="shared" ca="1" si="440"/>
        <v>0</v>
      </c>
      <c r="BK182" s="86">
        <f t="shared" ca="1" si="441"/>
        <v>0</v>
      </c>
      <c r="BL182" s="159">
        <f t="shared" ca="1" si="442"/>
        <v>0</v>
      </c>
      <c r="BM182" s="159">
        <f t="shared" ca="1" si="443"/>
        <v>0</v>
      </c>
      <c r="BN182" s="159">
        <f t="shared" ca="1" si="444"/>
        <v>0</v>
      </c>
      <c r="BO182" s="159">
        <f t="shared" ca="1" si="445"/>
        <v>0</v>
      </c>
      <c r="BP182" s="86">
        <f t="shared" ca="1" si="446"/>
        <v>0</v>
      </c>
      <c r="BQ182" s="159">
        <f t="shared" ca="1" si="447"/>
        <v>0</v>
      </c>
      <c r="BR182" s="159">
        <f t="shared" ca="1" si="448"/>
        <v>0</v>
      </c>
      <c r="BS182" s="159">
        <f t="shared" ca="1" si="449"/>
        <v>0</v>
      </c>
      <c r="BT182" s="159">
        <f t="shared" ca="1" si="450"/>
        <v>0</v>
      </c>
      <c r="BU182" s="86">
        <f t="shared" ca="1" si="451"/>
        <v>0</v>
      </c>
      <c r="BV182" s="71"/>
      <c r="BW182" s="144">
        <v>7</v>
      </c>
      <c r="BX182" s="137">
        <v>65</v>
      </c>
      <c r="BY182" s="140">
        <v>66</v>
      </c>
      <c r="BZ182" s="159">
        <v>7</v>
      </c>
      <c r="CA182" s="86">
        <f t="shared" si="512"/>
        <v>145</v>
      </c>
      <c r="CB182" s="159">
        <v>0</v>
      </c>
      <c r="CC182" s="159">
        <v>0</v>
      </c>
      <c r="CD182" s="159">
        <v>0</v>
      </c>
      <c r="CE182" s="159">
        <v>0</v>
      </c>
      <c r="CF182" s="86">
        <f t="shared" si="513"/>
        <v>0</v>
      </c>
      <c r="CG182" s="159"/>
      <c r="CH182" s="159"/>
      <c r="CI182" s="159"/>
      <c r="CJ182" s="159"/>
      <c r="CK182" s="86">
        <f t="shared" si="514"/>
        <v>0</v>
      </c>
      <c r="CL182" s="159"/>
      <c r="CM182" s="159"/>
      <c r="CN182" s="159">
        <v>0</v>
      </c>
      <c r="CO182" s="159">
        <v>0</v>
      </c>
      <c r="CP182" s="86">
        <f t="shared" si="496"/>
        <v>0</v>
      </c>
      <c r="CQ182" s="70"/>
      <c r="CR182" s="144">
        <f t="shared" ca="1" si="469"/>
        <v>0</v>
      </c>
      <c r="CS182" s="144">
        <f t="shared" ca="1" si="452"/>
        <v>0</v>
      </c>
      <c r="CT182" s="144">
        <f t="shared" ca="1" si="453"/>
        <v>0</v>
      </c>
      <c r="CU182" s="144">
        <f t="shared" ca="1" si="454"/>
        <v>0</v>
      </c>
      <c r="CV182" s="86">
        <f t="shared" ca="1" si="455"/>
        <v>0</v>
      </c>
      <c r="CW182" s="144">
        <f t="shared" ca="1" si="456"/>
        <v>0</v>
      </c>
      <c r="CX182" s="144">
        <f t="shared" ca="1" si="520"/>
        <v>0</v>
      </c>
      <c r="CY182" s="144">
        <f t="shared" ca="1" si="521"/>
        <v>0</v>
      </c>
      <c r="CZ182" s="144">
        <f t="shared" ca="1" si="522"/>
        <v>0</v>
      </c>
      <c r="DA182" s="88">
        <f t="shared" ca="1" si="523"/>
        <v>0</v>
      </c>
      <c r="DB182" s="144">
        <f t="shared" ca="1" si="524"/>
        <v>0</v>
      </c>
      <c r="DC182" s="144">
        <f t="shared" ca="1" si="525"/>
        <v>0</v>
      </c>
      <c r="DD182" s="144">
        <f t="shared" ca="1" si="526"/>
        <v>0</v>
      </c>
      <c r="DE182" s="144">
        <f t="shared" ca="1" si="527"/>
        <v>0</v>
      </c>
      <c r="DF182" s="88">
        <f t="shared" ca="1" si="528"/>
        <v>0</v>
      </c>
      <c r="DG182" s="159">
        <f t="shared" ca="1" si="428"/>
        <v>0</v>
      </c>
      <c r="DH182" s="159">
        <f t="shared" ca="1" si="429"/>
        <v>0</v>
      </c>
      <c r="DI182" s="159">
        <f t="shared" ca="1" si="430"/>
        <v>0</v>
      </c>
      <c r="DJ182" s="159">
        <f t="shared" ca="1" si="431"/>
        <v>0</v>
      </c>
      <c r="DK182" s="88">
        <f t="shared" ca="1" si="432"/>
        <v>0</v>
      </c>
      <c r="DL182" s="144"/>
    </row>
    <row r="183" spans="1:116" ht="15" customHeight="1" x14ac:dyDescent="0.2">
      <c r="A183" s="22" t="str">
        <f t="shared" si="516"/>
        <v>186016003P</v>
      </c>
      <c r="B183" s="22" t="str">
        <f t="shared" si="515"/>
        <v>186016003C</v>
      </c>
      <c r="C183" s="151">
        <v>186016003</v>
      </c>
      <c r="D183" s="164" t="s">
        <v>420</v>
      </c>
      <c r="E183" s="65" t="s">
        <v>12</v>
      </c>
      <c r="F183" s="159" t="s">
        <v>164</v>
      </c>
      <c r="G183" s="65" t="s">
        <v>371</v>
      </c>
      <c r="H183" s="164" t="s">
        <v>22</v>
      </c>
      <c r="I183" s="200">
        <v>15341.38</v>
      </c>
      <c r="J183" s="65" t="s">
        <v>221</v>
      </c>
      <c r="K183" s="145"/>
      <c r="L183" s="144">
        <v>0</v>
      </c>
      <c r="M183" s="144">
        <v>0</v>
      </c>
      <c r="N183" s="144">
        <v>0</v>
      </c>
      <c r="O183" s="144">
        <v>0</v>
      </c>
      <c r="P183" s="86">
        <f t="shared" si="466"/>
        <v>0</v>
      </c>
      <c r="Q183" s="144">
        <v>0</v>
      </c>
      <c r="R183" s="159">
        <v>0</v>
      </c>
      <c r="S183" s="159">
        <v>7</v>
      </c>
      <c r="T183" s="159">
        <v>15</v>
      </c>
      <c r="U183" s="86">
        <f t="shared" si="473"/>
        <v>22</v>
      </c>
      <c r="V183" s="159">
        <v>40</v>
      </c>
      <c r="W183" s="159">
        <v>30</v>
      </c>
      <c r="X183" s="159">
        <v>27</v>
      </c>
      <c r="Y183" s="159">
        <v>42</v>
      </c>
      <c r="Z183" s="86">
        <f t="shared" si="474"/>
        <v>139</v>
      </c>
      <c r="AA183" s="159">
        <v>39</v>
      </c>
      <c r="AB183" s="159">
        <v>0</v>
      </c>
      <c r="AC183" s="159">
        <v>0</v>
      </c>
      <c r="AD183" s="159">
        <v>0</v>
      </c>
      <c r="AE183" s="86">
        <f t="shared" si="475"/>
        <v>39</v>
      </c>
      <c r="AF183" s="130"/>
      <c r="AG183" s="159">
        <f t="shared" ca="1" si="412"/>
        <v>0</v>
      </c>
      <c r="AH183" s="159">
        <f t="shared" ca="1" si="413"/>
        <v>0</v>
      </c>
      <c r="AI183" s="159">
        <f t="shared" ca="1" si="414"/>
        <v>0</v>
      </c>
      <c r="AJ183" s="159">
        <f t="shared" ca="1" si="415"/>
        <v>0</v>
      </c>
      <c r="AK183" s="86">
        <f t="shared" ca="1" si="467"/>
        <v>0</v>
      </c>
      <c r="AL183" s="159">
        <f t="shared" ca="1" si="416"/>
        <v>0</v>
      </c>
      <c r="AM183" s="159">
        <f t="shared" ca="1" si="417"/>
        <v>0</v>
      </c>
      <c r="AN183" s="159">
        <f t="shared" ca="1" si="418"/>
        <v>7</v>
      </c>
      <c r="AO183" s="159">
        <f t="shared" ca="1" si="419"/>
        <v>15</v>
      </c>
      <c r="AP183" s="127">
        <f t="shared" ca="1" si="468"/>
        <v>22</v>
      </c>
      <c r="AQ183" s="159">
        <f t="shared" ca="1" si="420"/>
        <v>40</v>
      </c>
      <c r="AR183" s="159">
        <f t="shared" ca="1" si="421"/>
        <v>30</v>
      </c>
      <c r="AS183" s="159">
        <f t="shared" ca="1" si="422"/>
        <v>27</v>
      </c>
      <c r="AT183" s="159">
        <f t="shared" ca="1" si="423"/>
        <v>42</v>
      </c>
      <c r="AU183" s="127">
        <f t="shared" ca="1" si="517"/>
        <v>139</v>
      </c>
      <c r="AV183" s="159">
        <f t="shared" ca="1" si="424"/>
        <v>50</v>
      </c>
      <c r="AW183" s="159">
        <f t="shared" ca="1" si="425"/>
        <v>57</v>
      </c>
      <c r="AX183" s="159">
        <f t="shared" ca="1" si="426"/>
        <v>0</v>
      </c>
      <c r="AY183" s="159">
        <f t="shared" ca="1" si="427"/>
        <v>0</v>
      </c>
      <c r="AZ183" s="127">
        <f t="shared" ca="1" si="518"/>
        <v>107</v>
      </c>
      <c r="BA183" s="72"/>
      <c r="BB183" s="159">
        <f t="shared" ca="1" si="519"/>
        <v>0</v>
      </c>
      <c r="BC183" s="159">
        <f t="shared" ca="1" si="433"/>
        <v>0</v>
      </c>
      <c r="BD183" s="159">
        <f t="shared" ca="1" si="434"/>
        <v>0</v>
      </c>
      <c r="BE183" s="159">
        <f t="shared" ca="1" si="435"/>
        <v>0</v>
      </c>
      <c r="BF183" s="86">
        <f t="shared" ca="1" si="436"/>
        <v>0</v>
      </c>
      <c r="BG183" s="159">
        <f t="shared" ca="1" si="437"/>
        <v>0</v>
      </c>
      <c r="BH183" s="159">
        <f t="shared" ca="1" si="438"/>
        <v>0</v>
      </c>
      <c r="BI183" s="159">
        <f t="shared" ca="1" si="439"/>
        <v>0</v>
      </c>
      <c r="BJ183" s="159">
        <f t="shared" ca="1" si="440"/>
        <v>0</v>
      </c>
      <c r="BK183" s="86">
        <f t="shared" ca="1" si="441"/>
        <v>0</v>
      </c>
      <c r="BL183" s="159">
        <f t="shared" ca="1" si="442"/>
        <v>0</v>
      </c>
      <c r="BM183" s="159">
        <f t="shared" ca="1" si="443"/>
        <v>0</v>
      </c>
      <c r="BN183" s="159">
        <f t="shared" ca="1" si="444"/>
        <v>0</v>
      </c>
      <c r="BO183" s="159">
        <f t="shared" ca="1" si="445"/>
        <v>0</v>
      </c>
      <c r="BP183" s="86">
        <f t="shared" ca="1" si="446"/>
        <v>0</v>
      </c>
      <c r="BQ183" s="159">
        <f t="shared" ca="1" si="447"/>
        <v>11</v>
      </c>
      <c r="BR183" s="159">
        <f t="shared" ca="1" si="448"/>
        <v>57</v>
      </c>
      <c r="BS183" s="159">
        <f t="shared" ca="1" si="449"/>
        <v>0</v>
      </c>
      <c r="BT183" s="159">
        <f t="shared" ca="1" si="450"/>
        <v>0</v>
      </c>
      <c r="BU183" s="86">
        <f t="shared" ca="1" si="451"/>
        <v>68</v>
      </c>
      <c r="BV183" s="71"/>
      <c r="BW183" s="144">
        <v>0</v>
      </c>
      <c r="BX183" s="144">
        <v>0</v>
      </c>
      <c r="BY183" s="144">
        <v>0</v>
      </c>
      <c r="BZ183" s="144">
        <v>0</v>
      </c>
      <c r="CA183" s="86">
        <f t="shared" si="512"/>
        <v>0</v>
      </c>
      <c r="CB183" s="144">
        <v>0</v>
      </c>
      <c r="CC183" s="159">
        <v>0</v>
      </c>
      <c r="CD183" s="159">
        <v>7</v>
      </c>
      <c r="CE183" s="159">
        <v>15</v>
      </c>
      <c r="CF183" s="86">
        <f t="shared" si="513"/>
        <v>22</v>
      </c>
      <c r="CG183" s="159"/>
      <c r="CH183" s="159"/>
      <c r="CI183" s="159"/>
      <c r="CJ183" s="159"/>
      <c r="CK183" s="86">
        <f t="shared" si="514"/>
        <v>0</v>
      </c>
      <c r="CL183" s="159"/>
      <c r="CM183" s="159"/>
      <c r="CN183" s="159">
        <v>0</v>
      </c>
      <c r="CO183" s="159">
        <v>0</v>
      </c>
      <c r="CP183" s="86">
        <f t="shared" si="496"/>
        <v>0</v>
      </c>
      <c r="CQ183" s="70"/>
      <c r="CR183" s="144">
        <f t="shared" ca="1" si="469"/>
        <v>0</v>
      </c>
      <c r="CS183" s="144">
        <f t="shared" ca="1" si="452"/>
        <v>0</v>
      </c>
      <c r="CT183" s="144">
        <f t="shared" ca="1" si="453"/>
        <v>0</v>
      </c>
      <c r="CU183" s="144">
        <f t="shared" ca="1" si="454"/>
        <v>0</v>
      </c>
      <c r="CV183" s="86">
        <f t="shared" ca="1" si="455"/>
        <v>0</v>
      </c>
      <c r="CW183" s="144">
        <f t="shared" ca="1" si="456"/>
        <v>0</v>
      </c>
      <c r="CX183" s="144">
        <f t="shared" ca="1" si="520"/>
        <v>0</v>
      </c>
      <c r="CY183" s="144">
        <f t="shared" ca="1" si="521"/>
        <v>0</v>
      </c>
      <c r="CZ183" s="144">
        <f t="shared" ca="1" si="522"/>
        <v>0</v>
      </c>
      <c r="DA183" s="88">
        <f t="shared" ca="1" si="523"/>
        <v>0</v>
      </c>
      <c r="DB183" s="144">
        <f t="shared" ca="1" si="524"/>
        <v>-40</v>
      </c>
      <c r="DC183" s="144">
        <f t="shared" ca="1" si="525"/>
        <v>-30</v>
      </c>
      <c r="DD183" s="144">
        <f t="shared" ca="1" si="526"/>
        <v>-27</v>
      </c>
      <c r="DE183" s="144">
        <f t="shared" ca="1" si="527"/>
        <v>-42</v>
      </c>
      <c r="DF183" s="88">
        <f t="shared" ca="1" si="528"/>
        <v>-139</v>
      </c>
      <c r="DG183" s="159">
        <f t="shared" ca="1" si="428"/>
        <v>-50</v>
      </c>
      <c r="DH183" s="159">
        <f t="shared" ca="1" si="429"/>
        <v>-57</v>
      </c>
      <c r="DI183" s="159">
        <f t="shared" ca="1" si="430"/>
        <v>0</v>
      </c>
      <c r="DJ183" s="159">
        <f t="shared" ca="1" si="431"/>
        <v>0</v>
      </c>
      <c r="DK183" s="88">
        <f t="shared" ca="1" si="432"/>
        <v>-107</v>
      </c>
      <c r="DL183" s="144"/>
    </row>
    <row r="184" spans="1:116" ht="15" customHeight="1" x14ac:dyDescent="0.2">
      <c r="A184" s="22" t="str">
        <f t="shared" si="516"/>
        <v>186016022P</v>
      </c>
      <c r="B184" s="22" t="str">
        <f t="shared" si="515"/>
        <v>186016022C</v>
      </c>
      <c r="C184" s="151">
        <v>186016022</v>
      </c>
      <c r="D184" s="164" t="s">
        <v>425</v>
      </c>
      <c r="E184" s="65" t="s">
        <v>12</v>
      </c>
      <c r="F184" s="159" t="s">
        <v>164</v>
      </c>
      <c r="G184" s="65" t="s">
        <v>371</v>
      </c>
      <c r="H184" s="164" t="s">
        <v>22</v>
      </c>
      <c r="I184" s="200">
        <v>14146.77</v>
      </c>
      <c r="J184" s="65" t="s">
        <v>221</v>
      </c>
      <c r="K184" s="145"/>
      <c r="L184" s="144">
        <v>0</v>
      </c>
      <c r="M184" s="144">
        <v>0</v>
      </c>
      <c r="N184" s="144">
        <v>0</v>
      </c>
      <c r="O184" s="144">
        <v>0</v>
      </c>
      <c r="P184" s="86">
        <f t="shared" si="466"/>
        <v>0</v>
      </c>
      <c r="Q184" s="144">
        <v>0</v>
      </c>
      <c r="R184" s="159">
        <v>0</v>
      </c>
      <c r="S184" s="159">
        <v>5</v>
      </c>
      <c r="T184" s="159">
        <v>6</v>
      </c>
      <c r="U184" s="86">
        <f t="shared" si="473"/>
        <v>11</v>
      </c>
      <c r="V184" s="159">
        <v>20</v>
      </c>
      <c r="W184" s="159">
        <v>23</v>
      </c>
      <c r="X184" s="159">
        <v>12</v>
      </c>
      <c r="Y184" s="159">
        <v>19</v>
      </c>
      <c r="Z184" s="86">
        <f t="shared" si="474"/>
        <v>74</v>
      </c>
      <c r="AA184" s="159">
        <v>18</v>
      </c>
      <c r="AB184" s="159">
        <v>0</v>
      </c>
      <c r="AC184" s="159">
        <v>0</v>
      </c>
      <c r="AD184" s="159">
        <v>0</v>
      </c>
      <c r="AE184" s="86">
        <f t="shared" si="475"/>
        <v>18</v>
      </c>
      <c r="AF184" s="130"/>
      <c r="AG184" s="159">
        <f t="shared" ca="1" si="412"/>
        <v>0</v>
      </c>
      <c r="AH184" s="159">
        <f t="shared" ca="1" si="413"/>
        <v>0</v>
      </c>
      <c r="AI184" s="159">
        <f t="shared" ca="1" si="414"/>
        <v>0</v>
      </c>
      <c r="AJ184" s="159">
        <f t="shared" ca="1" si="415"/>
        <v>0</v>
      </c>
      <c r="AK184" s="86">
        <f t="shared" ca="1" si="467"/>
        <v>0</v>
      </c>
      <c r="AL184" s="159">
        <f t="shared" ca="1" si="416"/>
        <v>0</v>
      </c>
      <c r="AM184" s="159">
        <f t="shared" ca="1" si="417"/>
        <v>0</v>
      </c>
      <c r="AN184" s="159">
        <f t="shared" ca="1" si="418"/>
        <v>5</v>
      </c>
      <c r="AO184" s="159">
        <f t="shared" ca="1" si="419"/>
        <v>6</v>
      </c>
      <c r="AP184" s="127">
        <f t="shared" ca="1" si="468"/>
        <v>11</v>
      </c>
      <c r="AQ184" s="159">
        <f t="shared" ca="1" si="420"/>
        <v>24</v>
      </c>
      <c r="AR184" s="159">
        <f t="shared" ca="1" si="421"/>
        <v>20</v>
      </c>
      <c r="AS184" s="159">
        <f t="shared" ca="1" si="422"/>
        <v>12</v>
      </c>
      <c r="AT184" s="159">
        <f t="shared" ca="1" si="423"/>
        <v>20</v>
      </c>
      <c r="AU184" s="127">
        <f t="shared" ca="1" si="517"/>
        <v>76</v>
      </c>
      <c r="AV184" s="159">
        <f t="shared" ca="1" si="424"/>
        <v>18</v>
      </c>
      <c r="AW184" s="159">
        <f t="shared" ca="1" si="425"/>
        <v>25</v>
      </c>
      <c r="AX184" s="159">
        <f t="shared" ca="1" si="426"/>
        <v>0</v>
      </c>
      <c r="AY184" s="159">
        <f t="shared" ca="1" si="427"/>
        <v>0</v>
      </c>
      <c r="AZ184" s="127">
        <f t="shared" ca="1" si="518"/>
        <v>43</v>
      </c>
      <c r="BA184" s="72"/>
      <c r="BB184" s="159">
        <f t="shared" ca="1" si="519"/>
        <v>0</v>
      </c>
      <c r="BC184" s="159">
        <f t="shared" ca="1" si="433"/>
        <v>0</v>
      </c>
      <c r="BD184" s="159">
        <f t="shared" ca="1" si="434"/>
        <v>0</v>
      </c>
      <c r="BE184" s="159">
        <f t="shared" ca="1" si="435"/>
        <v>0</v>
      </c>
      <c r="BF184" s="86">
        <f t="shared" ca="1" si="436"/>
        <v>0</v>
      </c>
      <c r="BG184" s="159">
        <f t="shared" ca="1" si="437"/>
        <v>0</v>
      </c>
      <c r="BH184" s="159">
        <f t="shared" ca="1" si="438"/>
        <v>0</v>
      </c>
      <c r="BI184" s="159">
        <f t="shared" ca="1" si="439"/>
        <v>0</v>
      </c>
      <c r="BJ184" s="159">
        <f t="shared" ca="1" si="440"/>
        <v>0</v>
      </c>
      <c r="BK184" s="86">
        <f t="shared" ca="1" si="441"/>
        <v>0</v>
      </c>
      <c r="BL184" s="159">
        <f t="shared" ca="1" si="442"/>
        <v>4</v>
      </c>
      <c r="BM184" s="159">
        <f t="shared" ca="1" si="443"/>
        <v>-3</v>
      </c>
      <c r="BN184" s="159">
        <f t="shared" ca="1" si="444"/>
        <v>0</v>
      </c>
      <c r="BO184" s="159">
        <f t="shared" ca="1" si="445"/>
        <v>1</v>
      </c>
      <c r="BP184" s="86">
        <f t="shared" ca="1" si="446"/>
        <v>2</v>
      </c>
      <c r="BQ184" s="159">
        <f t="shared" ca="1" si="447"/>
        <v>0</v>
      </c>
      <c r="BR184" s="159">
        <f t="shared" ca="1" si="448"/>
        <v>25</v>
      </c>
      <c r="BS184" s="159">
        <f t="shared" ca="1" si="449"/>
        <v>0</v>
      </c>
      <c r="BT184" s="159">
        <f t="shared" ca="1" si="450"/>
        <v>0</v>
      </c>
      <c r="BU184" s="86">
        <f t="shared" ca="1" si="451"/>
        <v>25</v>
      </c>
      <c r="BV184" s="71"/>
      <c r="BW184" s="144">
        <v>0</v>
      </c>
      <c r="BX184" s="144">
        <v>0</v>
      </c>
      <c r="BY184" s="144">
        <v>0</v>
      </c>
      <c r="BZ184" s="144">
        <v>0</v>
      </c>
      <c r="CA184" s="86">
        <f t="shared" si="512"/>
        <v>0</v>
      </c>
      <c r="CB184" s="144">
        <v>0</v>
      </c>
      <c r="CC184" s="159">
        <v>0</v>
      </c>
      <c r="CD184" s="159">
        <v>5</v>
      </c>
      <c r="CE184" s="159">
        <v>6</v>
      </c>
      <c r="CF184" s="86">
        <f t="shared" si="513"/>
        <v>11</v>
      </c>
      <c r="CG184" s="159"/>
      <c r="CH184" s="159"/>
      <c r="CI184" s="159"/>
      <c r="CJ184" s="159"/>
      <c r="CK184" s="86">
        <f t="shared" si="514"/>
        <v>0</v>
      </c>
      <c r="CL184" s="159"/>
      <c r="CM184" s="159"/>
      <c r="CN184" s="159">
        <v>0</v>
      </c>
      <c r="CO184" s="159">
        <v>0</v>
      </c>
      <c r="CP184" s="86">
        <f t="shared" si="496"/>
        <v>0</v>
      </c>
      <c r="CQ184" s="70"/>
      <c r="CR184" s="144">
        <f t="shared" ca="1" si="469"/>
        <v>0</v>
      </c>
      <c r="CS184" s="144">
        <f t="shared" ca="1" si="452"/>
        <v>0</v>
      </c>
      <c r="CT184" s="144">
        <f t="shared" ca="1" si="453"/>
        <v>0</v>
      </c>
      <c r="CU184" s="144">
        <f t="shared" ca="1" si="454"/>
        <v>0</v>
      </c>
      <c r="CV184" s="86">
        <f t="shared" ca="1" si="455"/>
        <v>0</v>
      </c>
      <c r="CW184" s="144">
        <f t="shared" ca="1" si="456"/>
        <v>0</v>
      </c>
      <c r="CX184" s="144">
        <f t="shared" ca="1" si="520"/>
        <v>0</v>
      </c>
      <c r="CY184" s="144">
        <f t="shared" ca="1" si="521"/>
        <v>0</v>
      </c>
      <c r="CZ184" s="144">
        <f t="shared" ca="1" si="522"/>
        <v>0</v>
      </c>
      <c r="DA184" s="88">
        <f t="shared" ca="1" si="523"/>
        <v>0</v>
      </c>
      <c r="DB184" s="144">
        <f t="shared" ca="1" si="524"/>
        <v>-24</v>
      </c>
      <c r="DC184" s="144">
        <f t="shared" ca="1" si="525"/>
        <v>-20</v>
      </c>
      <c r="DD184" s="144">
        <f t="shared" ca="1" si="526"/>
        <v>-12</v>
      </c>
      <c r="DE184" s="144">
        <f t="shared" ca="1" si="527"/>
        <v>-20</v>
      </c>
      <c r="DF184" s="88">
        <f t="shared" ca="1" si="528"/>
        <v>-76</v>
      </c>
      <c r="DG184" s="159">
        <f t="shared" ca="1" si="428"/>
        <v>-18</v>
      </c>
      <c r="DH184" s="159">
        <f t="shared" ca="1" si="429"/>
        <v>-25</v>
      </c>
      <c r="DI184" s="159">
        <f t="shared" ca="1" si="430"/>
        <v>0</v>
      </c>
      <c r="DJ184" s="159">
        <f t="shared" ca="1" si="431"/>
        <v>0</v>
      </c>
      <c r="DK184" s="88">
        <f t="shared" ca="1" si="432"/>
        <v>-43</v>
      </c>
      <c r="DL184" s="144"/>
    </row>
    <row r="185" spans="1:116" ht="15" customHeight="1" x14ac:dyDescent="0.2">
      <c r="A185" s="22" t="str">
        <f t="shared" si="516"/>
        <v>186016012P</v>
      </c>
      <c r="B185" s="22" t="str">
        <f t="shared" si="515"/>
        <v>186016012C</v>
      </c>
      <c r="C185" s="151">
        <v>186016012</v>
      </c>
      <c r="D185" s="164" t="s">
        <v>422</v>
      </c>
      <c r="E185" s="65" t="s">
        <v>12</v>
      </c>
      <c r="F185" s="159" t="s">
        <v>164</v>
      </c>
      <c r="G185" s="65" t="s">
        <v>371</v>
      </c>
      <c r="H185" s="164" t="s">
        <v>23</v>
      </c>
      <c r="I185" s="200">
        <v>6664.15</v>
      </c>
      <c r="J185" s="65" t="s">
        <v>221</v>
      </c>
      <c r="K185" s="145"/>
      <c r="L185" s="144">
        <v>0</v>
      </c>
      <c r="M185" s="144">
        <v>0</v>
      </c>
      <c r="N185" s="144">
        <v>0</v>
      </c>
      <c r="O185" s="144">
        <v>0</v>
      </c>
      <c r="P185" s="86">
        <f t="shared" si="466"/>
        <v>0</v>
      </c>
      <c r="Q185" s="144">
        <v>0</v>
      </c>
      <c r="R185" s="159">
        <v>0</v>
      </c>
      <c r="S185" s="159">
        <v>14</v>
      </c>
      <c r="T185" s="159">
        <v>9</v>
      </c>
      <c r="U185" s="86">
        <f t="shared" si="473"/>
        <v>23</v>
      </c>
      <c r="V185" s="159">
        <v>26</v>
      </c>
      <c r="W185" s="159">
        <v>29</v>
      </c>
      <c r="X185" s="159">
        <v>19</v>
      </c>
      <c r="Y185" s="159">
        <v>30</v>
      </c>
      <c r="Z185" s="86">
        <f t="shared" si="474"/>
        <v>104</v>
      </c>
      <c r="AA185" s="159">
        <v>28</v>
      </c>
      <c r="AB185" s="159">
        <v>0</v>
      </c>
      <c r="AC185" s="159">
        <v>0</v>
      </c>
      <c r="AD185" s="159">
        <v>0</v>
      </c>
      <c r="AE185" s="86">
        <f t="shared" si="475"/>
        <v>28</v>
      </c>
      <c r="AF185" s="130"/>
      <c r="AG185" s="159">
        <f t="shared" ca="1" si="412"/>
        <v>0</v>
      </c>
      <c r="AH185" s="159">
        <f t="shared" ca="1" si="413"/>
        <v>0</v>
      </c>
      <c r="AI185" s="159">
        <f t="shared" ca="1" si="414"/>
        <v>0</v>
      </c>
      <c r="AJ185" s="159">
        <f t="shared" ca="1" si="415"/>
        <v>0</v>
      </c>
      <c r="AK185" s="86">
        <f t="shared" ca="1" si="467"/>
        <v>0</v>
      </c>
      <c r="AL185" s="159">
        <f t="shared" ca="1" si="416"/>
        <v>0</v>
      </c>
      <c r="AM185" s="159">
        <f t="shared" ca="1" si="417"/>
        <v>0</v>
      </c>
      <c r="AN185" s="159">
        <f t="shared" ca="1" si="418"/>
        <v>14</v>
      </c>
      <c r="AO185" s="159">
        <f t="shared" ca="1" si="419"/>
        <v>9</v>
      </c>
      <c r="AP185" s="127">
        <f t="shared" ca="1" si="468"/>
        <v>23</v>
      </c>
      <c r="AQ185" s="159">
        <f t="shared" ca="1" si="420"/>
        <v>31</v>
      </c>
      <c r="AR185" s="159">
        <f t="shared" ca="1" si="421"/>
        <v>29</v>
      </c>
      <c r="AS185" s="159">
        <f t="shared" ca="1" si="422"/>
        <v>19</v>
      </c>
      <c r="AT185" s="159">
        <f t="shared" ca="1" si="423"/>
        <v>30</v>
      </c>
      <c r="AU185" s="127">
        <f t="shared" ca="1" si="517"/>
        <v>109</v>
      </c>
      <c r="AV185" s="159">
        <f t="shared" ca="1" si="424"/>
        <v>28</v>
      </c>
      <c r="AW185" s="159">
        <f t="shared" ca="1" si="425"/>
        <v>38</v>
      </c>
      <c r="AX185" s="159">
        <f t="shared" ca="1" si="426"/>
        <v>0</v>
      </c>
      <c r="AY185" s="159">
        <f t="shared" ca="1" si="427"/>
        <v>0</v>
      </c>
      <c r="AZ185" s="127">
        <f t="shared" ca="1" si="518"/>
        <v>66</v>
      </c>
      <c r="BA185" s="72"/>
      <c r="BB185" s="159">
        <f t="shared" ca="1" si="519"/>
        <v>0</v>
      </c>
      <c r="BC185" s="159">
        <f t="shared" ca="1" si="433"/>
        <v>0</v>
      </c>
      <c r="BD185" s="159">
        <f t="shared" ca="1" si="434"/>
        <v>0</v>
      </c>
      <c r="BE185" s="159">
        <f t="shared" ca="1" si="435"/>
        <v>0</v>
      </c>
      <c r="BF185" s="86">
        <f t="shared" ca="1" si="436"/>
        <v>0</v>
      </c>
      <c r="BG185" s="159">
        <f t="shared" ca="1" si="437"/>
        <v>0</v>
      </c>
      <c r="BH185" s="159">
        <f t="shared" ca="1" si="438"/>
        <v>0</v>
      </c>
      <c r="BI185" s="159">
        <f t="shared" ca="1" si="439"/>
        <v>0</v>
      </c>
      <c r="BJ185" s="159">
        <f t="shared" ca="1" si="440"/>
        <v>0</v>
      </c>
      <c r="BK185" s="86">
        <f t="shared" ca="1" si="441"/>
        <v>0</v>
      </c>
      <c r="BL185" s="159">
        <f t="shared" ca="1" si="442"/>
        <v>5</v>
      </c>
      <c r="BM185" s="159">
        <f t="shared" ca="1" si="443"/>
        <v>0</v>
      </c>
      <c r="BN185" s="159">
        <f t="shared" ca="1" si="444"/>
        <v>0</v>
      </c>
      <c r="BO185" s="159">
        <f t="shared" ca="1" si="445"/>
        <v>0</v>
      </c>
      <c r="BP185" s="86">
        <f t="shared" ca="1" si="446"/>
        <v>5</v>
      </c>
      <c r="BQ185" s="159">
        <f t="shared" ca="1" si="447"/>
        <v>0</v>
      </c>
      <c r="BR185" s="159">
        <f t="shared" ca="1" si="448"/>
        <v>38</v>
      </c>
      <c r="BS185" s="159">
        <f t="shared" ca="1" si="449"/>
        <v>0</v>
      </c>
      <c r="BT185" s="159">
        <f t="shared" ca="1" si="450"/>
        <v>0</v>
      </c>
      <c r="BU185" s="86">
        <f t="shared" ca="1" si="451"/>
        <v>38</v>
      </c>
      <c r="BV185" s="71"/>
      <c r="BW185" s="144">
        <v>0</v>
      </c>
      <c r="BX185" s="144">
        <v>0</v>
      </c>
      <c r="BY185" s="144">
        <v>0</v>
      </c>
      <c r="BZ185" s="144">
        <v>0</v>
      </c>
      <c r="CA185" s="86">
        <f t="shared" si="512"/>
        <v>0</v>
      </c>
      <c r="CB185" s="144">
        <v>0</v>
      </c>
      <c r="CC185" s="159">
        <v>0</v>
      </c>
      <c r="CD185" s="159">
        <v>14</v>
      </c>
      <c r="CE185" s="159">
        <v>9</v>
      </c>
      <c r="CF185" s="86">
        <f t="shared" si="513"/>
        <v>23</v>
      </c>
      <c r="CG185" s="159"/>
      <c r="CH185" s="159"/>
      <c r="CI185" s="159"/>
      <c r="CJ185" s="159"/>
      <c r="CK185" s="86">
        <f t="shared" si="514"/>
        <v>0</v>
      </c>
      <c r="CL185" s="159"/>
      <c r="CM185" s="159"/>
      <c r="CN185" s="159">
        <v>0</v>
      </c>
      <c r="CO185" s="159">
        <v>0</v>
      </c>
      <c r="CP185" s="86">
        <f t="shared" si="496"/>
        <v>0</v>
      </c>
      <c r="CQ185" s="70"/>
      <c r="CR185" s="144">
        <f t="shared" ca="1" si="469"/>
        <v>0</v>
      </c>
      <c r="CS185" s="144">
        <f t="shared" ca="1" si="452"/>
        <v>0</v>
      </c>
      <c r="CT185" s="144">
        <f t="shared" ca="1" si="453"/>
        <v>0</v>
      </c>
      <c r="CU185" s="144">
        <f t="shared" ca="1" si="454"/>
        <v>0</v>
      </c>
      <c r="CV185" s="86">
        <f t="shared" ca="1" si="455"/>
        <v>0</v>
      </c>
      <c r="CW185" s="144">
        <f t="shared" ca="1" si="456"/>
        <v>0</v>
      </c>
      <c r="CX185" s="144">
        <f t="shared" ca="1" si="520"/>
        <v>0</v>
      </c>
      <c r="CY185" s="144">
        <f t="shared" ca="1" si="521"/>
        <v>0</v>
      </c>
      <c r="CZ185" s="144">
        <f t="shared" ca="1" si="522"/>
        <v>0</v>
      </c>
      <c r="DA185" s="88">
        <f t="shared" ca="1" si="523"/>
        <v>0</v>
      </c>
      <c r="DB185" s="144">
        <f t="shared" ca="1" si="524"/>
        <v>-31</v>
      </c>
      <c r="DC185" s="144">
        <f t="shared" ca="1" si="525"/>
        <v>-29</v>
      </c>
      <c r="DD185" s="144">
        <f t="shared" ca="1" si="526"/>
        <v>-19</v>
      </c>
      <c r="DE185" s="144">
        <f t="shared" ca="1" si="527"/>
        <v>-30</v>
      </c>
      <c r="DF185" s="88">
        <f t="shared" ca="1" si="528"/>
        <v>-109</v>
      </c>
      <c r="DG185" s="159">
        <f t="shared" ca="1" si="428"/>
        <v>-28</v>
      </c>
      <c r="DH185" s="159">
        <f t="shared" ca="1" si="429"/>
        <v>-38</v>
      </c>
      <c r="DI185" s="159">
        <f t="shared" ca="1" si="430"/>
        <v>0</v>
      </c>
      <c r="DJ185" s="159">
        <f t="shared" ca="1" si="431"/>
        <v>0</v>
      </c>
      <c r="DK185" s="88">
        <f t="shared" ca="1" si="432"/>
        <v>-66</v>
      </c>
      <c r="DL185" s="144"/>
    </row>
    <row r="186" spans="1:116" ht="15" customHeight="1" x14ac:dyDescent="0.2">
      <c r="A186" s="22" t="str">
        <f t="shared" si="516"/>
        <v>186016016P</v>
      </c>
      <c r="B186" s="22" t="str">
        <f t="shared" si="515"/>
        <v>186016016C</v>
      </c>
      <c r="C186" s="151">
        <v>186016016</v>
      </c>
      <c r="D186" s="164" t="s">
        <v>423</v>
      </c>
      <c r="E186" s="65" t="s">
        <v>12</v>
      </c>
      <c r="F186" s="159" t="s">
        <v>164</v>
      </c>
      <c r="G186" s="65" t="s">
        <v>371</v>
      </c>
      <c r="H186" s="164" t="s">
        <v>9</v>
      </c>
      <c r="I186" s="200">
        <v>4687.3</v>
      </c>
      <c r="J186" s="65" t="s">
        <v>221</v>
      </c>
      <c r="K186" s="145"/>
      <c r="L186" s="144">
        <v>0</v>
      </c>
      <c r="M186" s="144">
        <v>0</v>
      </c>
      <c r="N186" s="144">
        <v>0</v>
      </c>
      <c r="O186" s="144">
        <v>0</v>
      </c>
      <c r="P186" s="86">
        <f t="shared" si="466"/>
        <v>0</v>
      </c>
      <c r="Q186" s="144">
        <v>0</v>
      </c>
      <c r="R186" s="159">
        <v>0</v>
      </c>
      <c r="S186" s="159">
        <v>0</v>
      </c>
      <c r="T186" s="159">
        <v>19</v>
      </c>
      <c r="U186" s="86">
        <f t="shared" si="473"/>
        <v>19</v>
      </c>
      <c r="V186" s="159">
        <v>37</v>
      </c>
      <c r="W186" s="159">
        <v>22</v>
      </c>
      <c r="X186" s="159">
        <v>19</v>
      </c>
      <c r="Y186" s="159">
        <v>30</v>
      </c>
      <c r="Z186" s="86">
        <f t="shared" si="474"/>
        <v>108</v>
      </c>
      <c r="AA186" s="159">
        <v>28</v>
      </c>
      <c r="AB186" s="159">
        <v>0</v>
      </c>
      <c r="AC186" s="159">
        <v>0</v>
      </c>
      <c r="AD186" s="159">
        <v>0</v>
      </c>
      <c r="AE186" s="86">
        <f t="shared" si="475"/>
        <v>28</v>
      </c>
      <c r="AF186" s="130"/>
      <c r="AG186" s="159">
        <f t="shared" ca="1" si="412"/>
        <v>0</v>
      </c>
      <c r="AH186" s="159">
        <f t="shared" ca="1" si="413"/>
        <v>0</v>
      </c>
      <c r="AI186" s="159">
        <f t="shared" ca="1" si="414"/>
        <v>0</v>
      </c>
      <c r="AJ186" s="159">
        <f t="shared" ca="1" si="415"/>
        <v>0</v>
      </c>
      <c r="AK186" s="86">
        <f t="shared" ca="1" si="467"/>
        <v>0</v>
      </c>
      <c r="AL186" s="159">
        <f t="shared" ca="1" si="416"/>
        <v>0</v>
      </c>
      <c r="AM186" s="159">
        <f t="shared" ca="1" si="417"/>
        <v>0</v>
      </c>
      <c r="AN186" s="159">
        <f t="shared" ca="1" si="418"/>
        <v>0</v>
      </c>
      <c r="AO186" s="159">
        <f t="shared" ca="1" si="419"/>
        <v>19</v>
      </c>
      <c r="AP186" s="127">
        <f t="shared" ca="1" si="468"/>
        <v>19</v>
      </c>
      <c r="AQ186" s="159">
        <f t="shared" ca="1" si="420"/>
        <v>37</v>
      </c>
      <c r="AR186" s="159">
        <f t="shared" ca="1" si="421"/>
        <v>22</v>
      </c>
      <c r="AS186" s="159">
        <f t="shared" ca="1" si="422"/>
        <v>20</v>
      </c>
      <c r="AT186" s="159">
        <f t="shared" ca="1" si="423"/>
        <v>30</v>
      </c>
      <c r="AU186" s="127">
        <f t="shared" ca="1" si="517"/>
        <v>109</v>
      </c>
      <c r="AV186" s="159">
        <f t="shared" ca="1" si="424"/>
        <v>28</v>
      </c>
      <c r="AW186" s="159">
        <f t="shared" ca="1" si="425"/>
        <v>30</v>
      </c>
      <c r="AX186" s="159">
        <f t="shared" ca="1" si="426"/>
        <v>0</v>
      </c>
      <c r="AY186" s="159">
        <f t="shared" ca="1" si="427"/>
        <v>0</v>
      </c>
      <c r="AZ186" s="127">
        <f t="shared" ca="1" si="518"/>
        <v>58</v>
      </c>
      <c r="BA186" s="72"/>
      <c r="BB186" s="159">
        <f t="shared" ca="1" si="519"/>
        <v>0</v>
      </c>
      <c r="BC186" s="159">
        <f t="shared" ca="1" si="433"/>
        <v>0</v>
      </c>
      <c r="BD186" s="159">
        <f t="shared" ca="1" si="434"/>
        <v>0</v>
      </c>
      <c r="BE186" s="159">
        <f t="shared" ca="1" si="435"/>
        <v>0</v>
      </c>
      <c r="BF186" s="86">
        <f t="shared" ca="1" si="436"/>
        <v>0</v>
      </c>
      <c r="BG186" s="159">
        <f t="shared" ca="1" si="437"/>
        <v>0</v>
      </c>
      <c r="BH186" s="159">
        <f t="shared" ca="1" si="438"/>
        <v>0</v>
      </c>
      <c r="BI186" s="159">
        <f t="shared" ca="1" si="439"/>
        <v>0</v>
      </c>
      <c r="BJ186" s="159">
        <f t="shared" ca="1" si="440"/>
        <v>0</v>
      </c>
      <c r="BK186" s="86">
        <f t="shared" ca="1" si="441"/>
        <v>0</v>
      </c>
      <c r="BL186" s="159">
        <f t="shared" ca="1" si="442"/>
        <v>0</v>
      </c>
      <c r="BM186" s="159">
        <f t="shared" ca="1" si="443"/>
        <v>0</v>
      </c>
      <c r="BN186" s="159">
        <f t="shared" ca="1" si="444"/>
        <v>1</v>
      </c>
      <c r="BO186" s="159">
        <f t="shared" ca="1" si="445"/>
        <v>0</v>
      </c>
      <c r="BP186" s="86">
        <f t="shared" ca="1" si="446"/>
        <v>1</v>
      </c>
      <c r="BQ186" s="159">
        <f t="shared" ca="1" si="447"/>
        <v>0</v>
      </c>
      <c r="BR186" s="159">
        <f t="shared" ca="1" si="448"/>
        <v>30</v>
      </c>
      <c r="BS186" s="159">
        <f t="shared" ca="1" si="449"/>
        <v>0</v>
      </c>
      <c r="BT186" s="159">
        <f t="shared" ca="1" si="450"/>
        <v>0</v>
      </c>
      <c r="BU186" s="86">
        <f t="shared" ca="1" si="451"/>
        <v>30</v>
      </c>
      <c r="BV186" s="71"/>
      <c r="BW186" s="144">
        <v>0</v>
      </c>
      <c r="BX186" s="144">
        <v>0</v>
      </c>
      <c r="BY186" s="144">
        <v>0</v>
      </c>
      <c r="BZ186" s="144">
        <v>0</v>
      </c>
      <c r="CA186" s="86">
        <f t="shared" si="512"/>
        <v>0</v>
      </c>
      <c r="CB186" s="144">
        <v>0</v>
      </c>
      <c r="CC186" s="159">
        <v>0</v>
      </c>
      <c r="CD186" s="159">
        <v>0</v>
      </c>
      <c r="CE186" s="159">
        <v>19</v>
      </c>
      <c r="CF186" s="86">
        <f t="shared" si="513"/>
        <v>19</v>
      </c>
      <c r="CG186" s="159"/>
      <c r="CH186" s="159"/>
      <c r="CI186" s="159"/>
      <c r="CJ186" s="159"/>
      <c r="CK186" s="86">
        <f t="shared" si="514"/>
        <v>0</v>
      </c>
      <c r="CL186" s="159"/>
      <c r="CM186" s="159"/>
      <c r="CN186" s="159">
        <v>0</v>
      </c>
      <c r="CO186" s="159">
        <v>0</v>
      </c>
      <c r="CP186" s="86">
        <f t="shared" si="496"/>
        <v>0</v>
      </c>
      <c r="CQ186" s="70"/>
      <c r="CR186" s="144">
        <f t="shared" ca="1" si="469"/>
        <v>0</v>
      </c>
      <c r="CS186" s="144">
        <f t="shared" ca="1" si="452"/>
        <v>0</v>
      </c>
      <c r="CT186" s="144">
        <f t="shared" ca="1" si="453"/>
        <v>0</v>
      </c>
      <c r="CU186" s="144">
        <f t="shared" ca="1" si="454"/>
        <v>0</v>
      </c>
      <c r="CV186" s="86">
        <f t="shared" ca="1" si="455"/>
        <v>0</v>
      </c>
      <c r="CW186" s="144">
        <f t="shared" ca="1" si="456"/>
        <v>0</v>
      </c>
      <c r="CX186" s="144">
        <f t="shared" ca="1" si="520"/>
        <v>0</v>
      </c>
      <c r="CY186" s="144">
        <f t="shared" ca="1" si="521"/>
        <v>0</v>
      </c>
      <c r="CZ186" s="144">
        <f t="shared" ca="1" si="522"/>
        <v>0</v>
      </c>
      <c r="DA186" s="88">
        <f t="shared" ca="1" si="523"/>
        <v>0</v>
      </c>
      <c r="DB186" s="144">
        <f t="shared" ca="1" si="524"/>
        <v>-37</v>
      </c>
      <c r="DC186" s="144">
        <f t="shared" ca="1" si="525"/>
        <v>-22</v>
      </c>
      <c r="DD186" s="144">
        <f t="shared" ca="1" si="526"/>
        <v>-20</v>
      </c>
      <c r="DE186" s="144">
        <f t="shared" ca="1" si="527"/>
        <v>-30</v>
      </c>
      <c r="DF186" s="88">
        <f t="shared" ca="1" si="528"/>
        <v>-109</v>
      </c>
      <c r="DG186" s="159">
        <f t="shared" ca="1" si="428"/>
        <v>-28</v>
      </c>
      <c r="DH186" s="159">
        <f t="shared" ca="1" si="429"/>
        <v>-30</v>
      </c>
      <c r="DI186" s="159">
        <f t="shared" ca="1" si="430"/>
        <v>0</v>
      </c>
      <c r="DJ186" s="159">
        <f t="shared" ca="1" si="431"/>
        <v>0</v>
      </c>
      <c r="DK186" s="88">
        <f t="shared" ca="1" si="432"/>
        <v>-58</v>
      </c>
      <c r="DL186" s="144"/>
    </row>
    <row r="187" spans="1:116" ht="15" customHeight="1" x14ac:dyDescent="0.2">
      <c r="A187" s="22" t="str">
        <f t="shared" si="516"/>
        <v>200000349P</v>
      </c>
      <c r="B187" s="22" t="str">
        <f t="shared" si="515"/>
        <v>200000349C</v>
      </c>
      <c r="C187" s="151">
        <v>200000349</v>
      </c>
      <c r="D187" s="164" t="s">
        <v>516</v>
      </c>
      <c r="E187" s="65" t="s">
        <v>12</v>
      </c>
      <c r="F187" s="159" t="s">
        <v>164</v>
      </c>
      <c r="G187" s="65" t="s">
        <v>371</v>
      </c>
      <c r="H187" s="164" t="s">
        <v>24</v>
      </c>
      <c r="I187" s="200">
        <v>458.03</v>
      </c>
      <c r="J187" s="65" t="s">
        <v>221</v>
      </c>
      <c r="K187" s="145"/>
      <c r="L187" s="144">
        <v>0</v>
      </c>
      <c r="M187" s="144">
        <v>0</v>
      </c>
      <c r="N187" s="144">
        <v>0</v>
      </c>
      <c r="O187" s="144">
        <v>0</v>
      </c>
      <c r="P187" s="86">
        <f t="shared" si="466"/>
        <v>0</v>
      </c>
      <c r="Q187" s="144">
        <v>0</v>
      </c>
      <c r="R187" s="159">
        <v>0</v>
      </c>
      <c r="S187" s="159">
        <v>0</v>
      </c>
      <c r="T187" s="159">
        <v>15</v>
      </c>
      <c r="U187" s="86">
        <f t="shared" si="473"/>
        <v>15</v>
      </c>
      <c r="V187" s="159">
        <v>9</v>
      </c>
      <c r="W187" s="159">
        <v>5</v>
      </c>
      <c r="X187" s="159">
        <v>5</v>
      </c>
      <c r="Y187" s="159">
        <v>7</v>
      </c>
      <c r="Z187" s="86">
        <f t="shared" si="474"/>
        <v>26</v>
      </c>
      <c r="AA187" s="159">
        <v>7</v>
      </c>
      <c r="AB187" s="159">
        <v>0</v>
      </c>
      <c r="AC187" s="159">
        <v>0</v>
      </c>
      <c r="AD187" s="159">
        <v>0</v>
      </c>
      <c r="AE187" s="86">
        <f t="shared" si="475"/>
        <v>7</v>
      </c>
      <c r="AF187" s="130"/>
      <c r="AG187" s="159">
        <f t="shared" ca="1" si="412"/>
        <v>0</v>
      </c>
      <c r="AH187" s="159">
        <f t="shared" ca="1" si="413"/>
        <v>0</v>
      </c>
      <c r="AI187" s="159">
        <f t="shared" ca="1" si="414"/>
        <v>0</v>
      </c>
      <c r="AJ187" s="159">
        <f t="shared" ca="1" si="415"/>
        <v>0</v>
      </c>
      <c r="AK187" s="86">
        <f t="shared" ca="1" si="467"/>
        <v>0</v>
      </c>
      <c r="AL187" s="159">
        <f t="shared" ca="1" si="416"/>
        <v>0</v>
      </c>
      <c r="AM187" s="159">
        <f t="shared" ca="1" si="417"/>
        <v>0</v>
      </c>
      <c r="AN187" s="159">
        <f t="shared" ca="1" si="418"/>
        <v>0</v>
      </c>
      <c r="AO187" s="159">
        <f t="shared" ca="1" si="419"/>
        <v>15</v>
      </c>
      <c r="AP187" s="127">
        <f t="shared" ca="1" si="468"/>
        <v>15</v>
      </c>
      <c r="AQ187" s="159">
        <f t="shared" ca="1" si="420"/>
        <v>10</v>
      </c>
      <c r="AR187" s="159">
        <f t="shared" ca="1" si="421"/>
        <v>5</v>
      </c>
      <c r="AS187" s="159">
        <f t="shared" ca="1" si="422"/>
        <v>5</v>
      </c>
      <c r="AT187" s="159">
        <f t="shared" ca="1" si="423"/>
        <v>7</v>
      </c>
      <c r="AU187" s="127">
        <f t="shared" ca="1" si="517"/>
        <v>27</v>
      </c>
      <c r="AV187" s="159">
        <f t="shared" ca="1" si="424"/>
        <v>10</v>
      </c>
      <c r="AW187" s="159">
        <f t="shared" ca="1" si="425"/>
        <v>10</v>
      </c>
      <c r="AX187" s="159">
        <f t="shared" ca="1" si="426"/>
        <v>0</v>
      </c>
      <c r="AY187" s="159">
        <f t="shared" ca="1" si="427"/>
        <v>0</v>
      </c>
      <c r="AZ187" s="127">
        <f t="shared" ca="1" si="518"/>
        <v>20</v>
      </c>
      <c r="BA187" s="72"/>
      <c r="BB187" s="159">
        <f t="shared" ca="1" si="519"/>
        <v>0</v>
      </c>
      <c r="BC187" s="159">
        <f t="shared" ca="1" si="433"/>
        <v>0</v>
      </c>
      <c r="BD187" s="159">
        <f t="shared" ca="1" si="434"/>
        <v>0</v>
      </c>
      <c r="BE187" s="159">
        <f t="shared" ca="1" si="435"/>
        <v>0</v>
      </c>
      <c r="BF187" s="86">
        <f t="shared" ca="1" si="436"/>
        <v>0</v>
      </c>
      <c r="BG187" s="159">
        <f t="shared" ca="1" si="437"/>
        <v>0</v>
      </c>
      <c r="BH187" s="159">
        <f t="shared" ca="1" si="438"/>
        <v>0</v>
      </c>
      <c r="BI187" s="159">
        <f t="shared" ca="1" si="439"/>
        <v>0</v>
      </c>
      <c r="BJ187" s="159">
        <f t="shared" ca="1" si="440"/>
        <v>0</v>
      </c>
      <c r="BK187" s="86">
        <f t="shared" ca="1" si="441"/>
        <v>0</v>
      </c>
      <c r="BL187" s="159">
        <f t="shared" ca="1" si="442"/>
        <v>1</v>
      </c>
      <c r="BM187" s="159">
        <f t="shared" ca="1" si="443"/>
        <v>0</v>
      </c>
      <c r="BN187" s="159">
        <f t="shared" ca="1" si="444"/>
        <v>0</v>
      </c>
      <c r="BO187" s="159">
        <f t="shared" ca="1" si="445"/>
        <v>0</v>
      </c>
      <c r="BP187" s="86">
        <f t="shared" ca="1" si="446"/>
        <v>1</v>
      </c>
      <c r="BQ187" s="159">
        <f t="shared" ca="1" si="447"/>
        <v>3</v>
      </c>
      <c r="BR187" s="159">
        <f t="shared" ca="1" si="448"/>
        <v>10</v>
      </c>
      <c r="BS187" s="159">
        <f t="shared" ca="1" si="449"/>
        <v>0</v>
      </c>
      <c r="BT187" s="159">
        <f t="shared" ca="1" si="450"/>
        <v>0</v>
      </c>
      <c r="BU187" s="86">
        <f t="shared" ca="1" si="451"/>
        <v>13</v>
      </c>
      <c r="BV187" s="71"/>
      <c r="BW187" s="144">
        <v>0</v>
      </c>
      <c r="BX187" s="144">
        <v>0</v>
      </c>
      <c r="BY187" s="144">
        <v>0</v>
      </c>
      <c r="BZ187" s="144">
        <v>0</v>
      </c>
      <c r="CA187" s="86">
        <f t="shared" si="512"/>
        <v>0</v>
      </c>
      <c r="CB187" s="144">
        <v>0</v>
      </c>
      <c r="CC187" s="159">
        <v>0</v>
      </c>
      <c r="CD187" s="159">
        <v>0</v>
      </c>
      <c r="CE187" s="159">
        <v>15</v>
      </c>
      <c r="CF187" s="86">
        <f t="shared" si="513"/>
        <v>15</v>
      </c>
      <c r="CG187" s="159"/>
      <c r="CH187" s="159"/>
      <c r="CI187" s="159"/>
      <c r="CJ187" s="159"/>
      <c r="CK187" s="86">
        <f t="shared" si="514"/>
        <v>0</v>
      </c>
      <c r="CL187" s="159"/>
      <c r="CM187" s="159"/>
      <c r="CN187" s="159">
        <v>0</v>
      </c>
      <c r="CO187" s="159">
        <v>0</v>
      </c>
      <c r="CP187" s="86">
        <f t="shared" si="496"/>
        <v>0</v>
      </c>
      <c r="CQ187" s="70"/>
      <c r="CR187" s="144">
        <f t="shared" ca="1" si="469"/>
        <v>0</v>
      </c>
      <c r="CS187" s="144">
        <f t="shared" ca="1" si="452"/>
        <v>0</v>
      </c>
      <c r="CT187" s="144">
        <f t="shared" ca="1" si="453"/>
        <v>0</v>
      </c>
      <c r="CU187" s="144">
        <f t="shared" ca="1" si="454"/>
        <v>0</v>
      </c>
      <c r="CV187" s="86">
        <f t="shared" ca="1" si="455"/>
        <v>0</v>
      </c>
      <c r="CW187" s="144">
        <f t="shared" ca="1" si="456"/>
        <v>0</v>
      </c>
      <c r="CX187" s="144">
        <f t="shared" ca="1" si="520"/>
        <v>0</v>
      </c>
      <c r="CY187" s="144">
        <f t="shared" ca="1" si="521"/>
        <v>0</v>
      </c>
      <c r="CZ187" s="144">
        <f t="shared" ca="1" si="522"/>
        <v>0</v>
      </c>
      <c r="DA187" s="88">
        <f t="shared" ca="1" si="523"/>
        <v>0</v>
      </c>
      <c r="DB187" s="144">
        <f t="shared" ca="1" si="524"/>
        <v>-10</v>
      </c>
      <c r="DC187" s="144">
        <f t="shared" ca="1" si="525"/>
        <v>-5</v>
      </c>
      <c r="DD187" s="144">
        <f t="shared" ca="1" si="526"/>
        <v>-5</v>
      </c>
      <c r="DE187" s="144">
        <f t="shared" ca="1" si="527"/>
        <v>-7</v>
      </c>
      <c r="DF187" s="88">
        <f t="shared" ca="1" si="528"/>
        <v>-27</v>
      </c>
      <c r="DG187" s="159">
        <f t="shared" ca="1" si="428"/>
        <v>-10</v>
      </c>
      <c r="DH187" s="159">
        <f t="shared" ca="1" si="429"/>
        <v>-10</v>
      </c>
      <c r="DI187" s="159">
        <f t="shared" ca="1" si="430"/>
        <v>0</v>
      </c>
      <c r="DJ187" s="159">
        <f t="shared" ca="1" si="431"/>
        <v>0</v>
      </c>
      <c r="DK187" s="88">
        <f t="shared" ca="1" si="432"/>
        <v>-20</v>
      </c>
      <c r="DL187" s="144"/>
    </row>
    <row r="188" spans="1:116" ht="15" customHeight="1" x14ac:dyDescent="0.2">
      <c r="A188" s="22" t="str">
        <f t="shared" si="516"/>
        <v>200000334P</v>
      </c>
      <c r="B188" s="22" t="str">
        <f t="shared" si="515"/>
        <v>200000334C</v>
      </c>
      <c r="C188" s="151">
        <v>200000334</v>
      </c>
      <c r="D188" s="164" t="s">
        <v>517</v>
      </c>
      <c r="E188" s="65" t="s">
        <v>12</v>
      </c>
      <c r="F188" s="159" t="s">
        <v>164</v>
      </c>
      <c r="G188" s="65" t="s">
        <v>371</v>
      </c>
      <c r="H188" s="164" t="s">
        <v>24</v>
      </c>
      <c r="I188" s="200">
        <v>1624.16</v>
      </c>
      <c r="J188" s="65" t="s">
        <v>221</v>
      </c>
      <c r="K188" s="145"/>
      <c r="L188" s="144">
        <v>0</v>
      </c>
      <c r="M188" s="144">
        <v>0</v>
      </c>
      <c r="N188" s="144">
        <v>0</v>
      </c>
      <c r="O188" s="144">
        <v>0</v>
      </c>
      <c r="P188" s="86">
        <f t="shared" si="466"/>
        <v>0</v>
      </c>
      <c r="Q188" s="144">
        <v>0</v>
      </c>
      <c r="R188" s="159">
        <v>0</v>
      </c>
      <c r="S188" s="159">
        <v>0</v>
      </c>
      <c r="T188" s="159">
        <v>0</v>
      </c>
      <c r="U188" s="86">
        <f t="shared" si="473"/>
        <v>0</v>
      </c>
      <c r="V188" s="159">
        <v>0</v>
      </c>
      <c r="W188" s="159">
        <v>0</v>
      </c>
      <c r="X188" s="159">
        <v>0</v>
      </c>
      <c r="Y188" s="159">
        <v>0</v>
      </c>
      <c r="Z188" s="86">
        <f t="shared" si="474"/>
        <v>0</v>
      </c>
      <c r="AA188" s="159">
        <v>0</v>
      </c>
      <c r="AB188" s="159">
        <v>0</v>
      </c>
      <c r="AC188" s="159">
        <v>0</v>
      </c>
      <c r="AD188" s="159">
        <v>0</v>
      </c>
      <c r="AE188" s="86">
        <f t="shared" si="475"/>
        <v>0</v>
      </c>
      <c r="AF188" s="130"/>
      <c r="AG188" s="159">
        <f t="shared" ca="1" si="412"/>
        <v>0</v>
      </c>
      <c r="AH188" s="159">
        <f t="shared" ca="1" si="413"/>
        <v>0</v>
      </c>
      <c r="AI188" s="159">
        <f t="shared" ca="1" si="414"/>
        <v>0</v>
      </c>
      <c r="AJ188" s="159">
        <f t="shared" ca="1" si="415"/>
        <v>0</v>
      </c>
      <c r="AK188" s="86">
        <f t="shared" ca="1" si="467"/>
        <v>0</v>
      </c>
      <c r="AL188" s="159">
        <f t="shared" ca="1" si="416"/>
        <v>0</v>
      </c>
      <c r="AM188" s="159">
        <f t="shared" ca="1" si="417"/>
        <v>0</v>
      </c>
      <c r="AN188" s="159">
        <f t="shared" ca="1" si="418"/>
        <v>0</v>
      </c>
      <c r="AO188" s="159">
        <f t="shared" ca="1" si="419"/>
        <v>0</v>
      </c>
      <c r="AP188" s="127">
        <f t="shared" ca="1" si="468"/>
        <v>0</v>
      </c>
      <c r="AQ188" s="159">
        <f t="shared" ca="1" si="420"/>
        <v>0</v>
      </c>
      <c r="AR188" s="159">
        <f t="shared" ca="1" si="421"/>
        <v>0</v>
      </c>
      <c r="AS188" s="159">
        <f t="shared" ca="1" si="422"/>
        <v>0</v>
      </c>
      <c r="AT188" s="159">
        <f t="shared" ca="1" si="423"/>
        <v>0</v>
      </c>
      <c r="AU188" s="127">
        <f t="shared" ca="1" si="517"/>
        <v>0</v>
      </c>
      <c r="AV188" s="159">
        <f t="shared" ca="1" si="424"/>
        <v>0</v>
      </c>
      <c r="AW188" s="159">
        <f t="shared" ca="1" si="425"/>
        <v>0</v>
      </c>
      <c r="AX188" s="159">
        <f t="shared" ca="1" si="426"/>
        <v>0</v>
      </c>
      <c r="AY188" s="159">
        <f t="shared" ca="1" si="427"/>
        <v>0</v>
      </c>
      <c r="AZ188" s="127">
        <f t="shared" ca="1" si="518"/>
        <v>0</v>
      </c>
      <c r="BA188" s="72"/>
      <c r="BB188" s="159">
        <f t="shared" ca="1" si="519"/>
        <v>0</v>
      </c>
      <c r="BC188" s="159">
        <f t="shared" ca="1" si="433"/>
        <v>0</v>
      </c>
      <c r="BD188" s="159">
        <f t="shared" ca="1" si="434"/>
        <v>0</v>
      </c>
      <c r="BE188" s="159">
        <f t="shared" ca="1" si="435"/>
        <v>0</v>
      </c>
      <c r="BF188" s="86">
        <f t="shared" ca="1" si="436"/>
        <v>0</v>
      </c>
      <c r="BG188" s="159">
        <f t="shared" ca="1" si="437"/>
        <v>0</v>
      </c>
      <c r="BH188" s="159">
        <f t="shared" ca="1" si="438"/>
        <v>0</v>
      </c>
      <c r="BI188" s="159">
        <f t="shared" ca="1" si="439"/>
        <v>0</v>
      </c>
      <c r="BJ188" s="159">
        <f t="shared" ca="1" si="440"/>
        <v>0</v>
      </c>
      <c r="BK188" s="86">
        <f t="shared" ca="1" si="441"/>
        <v>0</v>
      </c>
      <c r="BL188" s="159">
        <f t="shared" ca="1" si="442"/>
        <v>0</v>
      </c>
      <c r="BM188" s="159">
        <f t="shared" ca="1" si="443"/>
        <v>0</v>
      </c>
      <c r="BN188" s="159">
        <f t="shared" ca="1" si="444"/>
        <v>0</v>
      </c>
      <c r="BO188" s="159">
        <f t="shared" ca="1" si="445"/>
        <v>0</v>
      </c>
      <c r="BP188" s="86">
        <f t="shared" ca="1" si="446"/>
        <v>0</v>
      </c>
      <c r="BQ188" s="159">
        <f t="shared" ca="1" si="447"/>
        <v>0</v>
      </c>
      <c r="BR188" s="159">
        <f t="shared" ca="1" si="448"/>
        <v>0</v>
      </c>
      <c r="BS188" s="159">
        <f t="shared" ca="1" si="449"/>
        <v>0</v>
      </c>
      <c r="BT188" s="159">
        <f t="shared" ca="1" si="450"/>
        <v>0</v>
      </c>
      <c r="BU188" s="86">
        <f t="shared" ca="1" si="451"/>
        <v>0</v>
      </c>
      <c r="BV188" s="71"/>
      <c r="BW188" s="144">
        <v>0</v>
      </c>
      <c r="BX188" s="144">
        <v>0</v>
      </c>
      <c r="BY188" s="144">
        <v>0</v>
      </c>
      <c r="BZ188" s="144">
        <v>0</v>
      </c>
      <c r="CA188" s="86">
        <f t="shared" si="512"/>
        <v>0</v>
      </c>
      <c r="CB188" s="144">
        <v>0</v>
      </c>
      <c r="CC188" s="159">
        <v>0</v>
      </c>
      <c r="CD188" s="159">
        <v>0</v>
      </c>
      <c r="CE188" s="159">
        <v>0</v>
      </c>
      <c r="CF188" s="86">
        <f t="shared" si="513"/>
        <v>0</v>
      </c>
      <c r="CG188" s="159"/>
      <c r="CH188" s="159"/>
      <c r="CI188" s="159"/>
      <c r="CJ188" s="159"/>
      <c r="CK188" s="86">
        <f t="shared" si="514"/>
        <v>0</v>
      </c>
      <c r="CL188" s="159"/>
      <c r="CM188" s="159"/>
      <c r="CN188" s="159">
        <v>0</v>
      </c>
      <c r="CO188" s="159">
        <v>0</v>
      </c>
      <c r="CP188" s="86">
        <f t="shared" si="496"/>
        <v>0</v>
      </c>
      <c r="CQ188" s="70"/>
      <c r="CR188" s="144">
        <f t="shared" ca="1" si="469"/>
        <v>0</v>
      </c>
      <c r="CS188" s="144">
        <f t="shared" ca="1" si="452"/>
        <v>0</v>
      </c>
      <c r="CT188" s="144">
        <f t="shared" ca="1" si="453"/>
        <v>0</v>
      </c>
      <c r="CU188" s="144">
        <f t="shared" ca="1" si="454"/>
        <v>0</v>
      </c>
      <c r="CV188" s="86">
        <f t="shared" ca="1" si="455"/>
        <v>0</v>
      </c>
      <c r="CW188" s="144">
        <f t="shared" ca="1" si="456"/>
        <v>0</v>
      </c>
      <c r="CX188" s="144">
        <f t="shared" ca="1" si="520"/>
        <v>0</v>
      </c>
      <c r="CY188" s="144">
        <f t="shared" ca="1" si="521"/>
        <v>0</v>
      </c>
      <c r="CZ188" s="144">
        <f t="shared" ca="1" si="522"/>
        <v>0</v>
      </c>
      <c r="DA188" s="88">
        <f t="shared" ca="1" si="523"/>
        <v>0</v>
      </c>
      <c r="DB188" s="144">
        <f t="shared" ca="1" si="524"/>
        <v>0</v>
      </c>
      <c r="DC188" s="144">
        <f t="shared" ca="1" si="525"/>
        <v>0</v>
      </c>
      <c r="DD188" s="144">
        <f t="shared" ca="1" si="526"/>
        <v>0</v>
      </c>
      <c r="DE188" s="144">
        <f t="shared" ca="1" si="527"/>
        <v>0</v>
      </c>
      <c r="DF188" s="88">
        <f t="shared" ca="1" si="528"/>
        <v>0</v>
      </c>
      <c r="DG188" s="159">
        <f t="shared" ca="1" si="428"/>
        <v>0</v>
      </c>
      <c r="DH188" s="159">
        <f t="shared" ca="1" si="429"/>
        <v>0</v>
      </c>
      <c r="DI188" s="159">
        <f t="shared" ca="1" si="430"/>
        <v>0</v>
      </c>
      <c r="DJ188" s="159">
        <f t="shared" ca="1" si="431"/>
        <v>0</v>
      </c>
      <c r="DK188" s="88">
        <f t="shared" ca="1" si="432"/>
        <v>0</v>
      </c>
      <c r="DL188" s="144"/>
    </row>
    <row r="189" spans="1:116" ht="15" customHeight="1" x14ac:dyDescent="0.2">
      <c r="A189" s="164" t="str">
        <f t="shared" ref="A189" si="529">CONCATENATE(C189,"P")</f>
        <v>200000352P</v>
      </c>
      <c r="B189" s="164" t="str">
        <f t="shared" ref="B189" si="530">CONCATENATE(C189,"C")</f>
        <v>200000352C</v>
      </c>
      <c r="C189" s="140">
        <v>200000352</v>
      </c>
      <c r="D189" s="164" t="s">
        <v>369</v>
      </c>
      <c r="E189" s="65" t="s">
        <v>12</v>
      </c>
      <c r="F189" s="159" t="s">
        <v>164</v>
      </c>
      <c r="G189" s="65" t="s">
        <v>127</v>
      </c>
      <c r="H189" s="164" t="s">
        <v>140</v>
      </c>
      <c r="I189" s="200">
        <v>1644.63</v>
      </c>
      <c r="J189" s="65" t="s">
        <v>221</v>
      </c>
      <c r="K189" s="145"/>
      <c r="L189" s="144">
        <v>0</v>
      </c>
      <c r="M189" s="144">
        <v>0</v>
      </c>
      <c r="N189" s="144">
        <v>0</v>
      </c>
      <c r="O189" s="144">
        <v>0</v>
      </c>
      <c r="P189" s="86">
        <f t="shared" ref="P189:P190" si="531">SUM(L189:O189)</f>
        <v>0</v>
      </c>
      <c r="Q189" s="144">
        <v>0</v>
      </c>
      <c r="R189" s="159">
        <v>0</v>
      </c>
      <c r="S189" s="159">
        <v>0</v>
      </c>
      <c r="T189" s="159">
        <v>0</v>
      </c>
      <c r="U189" s="86">
        <f t="shared" si="473"/>
        <v>0</v>
      </c>
      <c r="V189" s="159">
        <v>6</v>
      </c>
      <c r="W189" s="159">
        <v>6</v>
      </c>
      <c r="X189" s="159">
        <v>6</v>
      </c>
      <c r="Y189" s="159">
        <v>6</v>
      </c>
      <c r="Z189" s="86">
        <f t="shared" si="474"/>
        <v>24</v>
      </c>
      <c r="AA189" s="159">
        <v>0</v>
      </c>
      <c r="AB189" s="159">
        <v>0</v>
      </c>
      <c r="AC189" s="159">
        <v>0</v>
      </c>
      <c r="AD189" s="159">
        <v>0</v>
      </c>
      <c r="AE189" s="86">
        <f t="shared" si="475"/>
        <v>0</v>
      </c>
      <c r="AF189" s="130"/>
      <c r="AG189" s="159">
        <f t="shared" ca="1" si="412"/>
        <v>0</v>
      </c>
      <c r="AH189" s="159">
        <f t="shared" ca="1" si="413"/>
        <v>0</v>
      </c>
      <c r="AI189" s="159">
        <f t="shared" ca="1" si="414"/>
        <v>0</v>
      </c>
      <c r="AJ189" s="159">
        <f t="shared" ca="1" si="415"/>
        <v>0</v>
      </c>
      <c r="AK189" s="86">
        <f t="shared" ref="AK189" ca="1" si="532">SUM(AG189:AJ189)</f>
        <v>0</v>
      </c>
      <c r="AL189" s="159">
        <f t="shared" ca="1" si="416"/>
        <v>0</v>
      </c>
      <c r="AM189" s="159">
        <f t="shared" ca="1" si="417"/>
        <v>0</v>
      </c>
      <c r="AN189" s="159">
        <f t="shared" ca="1" si="418"/>
        <v>0</v>
      </c>
      <c r="AO189" s="159">
        <f t="shared" ca="1" si="419"/>
        <v>0</v>
      </c>
      <c r="AP189" s="127">
        <f t="shared" ref="AP189" ca="1" si="533">SUM(AL189:AO189)</f>
        <v>0</v>
      </c>
      <c r="AQ189" s="159">
        <f t="shared" ca="1" si="420"/>
        <v>0</v>
      </c>
      <c r="AR189" s="159">
        <f t="shared" ca="1" si="421"/>
        <v>0</v>
      </c>
      <c r="AS189" s="159">
        <f t="shared" ca="1" si="422"/>
        <v>0</v>
      </c>
      <c r="AT189" s="159">
        <f t="shared" ca="1" si="423"/>
        <v>0</v>
      </c>
      <c r="AU189" s="127">
        <f t="shared" ca="1" si="517"/>
        <v>0</v>
      </c>
      <c r="AV189" s="159">
        <f t="shared" ca="1" si="424"/>
        <v>0</v>
      </c>
      <c r="AW189" s="159">
        <f t="shared" ca="1" si="425"/>
        <v>0</v>
      </c>
      <c r="AX189" s="159">
        <f t="shared" ca="1" si="426"/>
        <v>0</v>
      </c>
      <c r="AY189" s="159">
        <f t="shared" ca="1" si="427"/>
        <v>0</v>
      </c>
      <c r="AZ189" s="127">
        <f t="shared" ca="1" si="518"/>
        <v>0</v>
      </c>
      <c r="BA189" s="72"/>
      <c r="BB189" s="159">
        <f t="shared" ref="BB189" ca="1" si="534">AG189-L189</f>
        <v>0</v>
      </c>
      <c r="BC189" s="159">
        <f t="shared" ref="BC189" ca="1" si="535">AH189-M189</f>
        <v>0</v>
      </c>
      <c r="BD189" s="159">
        <f t="shared" ref="BD189" ca="1" si="536">AI189-N189</f>
        <v>0</v>
      </c>
      <c r="BE189" s="159">
        <f t="shared" ref="BE189" ca="1" si="537">AJ189-O189</f>
        <v>0</v>
      </c>
      <c r="BF189" s="86">
        <f t="shared" ref="BF189" ca="1" si="538">AK189-P189</f>
        <v>0</v>
      </c>
      <c r="BG189" s="159">
        <f t="shared" ref="BG189" ca="1" si="539">AL189-Q189</f>
        <v>0</v>
      </c>
      <c r="BH189" s="159">
        <f t="shared" ref="BH189" ca="1" si="540">AM189-R189</f>
        <v>0</v>
      </c>
      <c r="BI189" s="159">
        <f t="shared" ref="BI189" ca="1" si="541">AN189-S189</f>
        <v>0</v>
      </c>
      <c r="BJ189" s="159">
        <f t="shared" ref="BJ189" ca="1" si="542">AO189-T189</f>
        <v>0</v>
      </c>
      <c r="BK189" s="86">
        <f t="shared" ref="BK189" ca="1" si="543">AP189-U189</f>
        <v>0</v>
      </c>
      <c r="BL189" s="159">
        <f t="shared" ref="BL189" ca="1" si="544">AQ189-V189</f>
        <v>-6</v>
      </c>
      <c r="BM189" s="159">
        <f t="shared" ref="BM189" ca="1" si="545">AR189-W189</f>
        <v>-6</v>
      </c>
      <c r="BN189" s="159">
        <f t="shared" ref="BN189" ca="1" si="546">AS189-X189</f>
        <v>-6</v>
      </c>
      <c r="BO189" s="159">
        <f t="shared" ref="BO189" ca="1" si="547">AT189-Y189</f>
        <v>-6</v>
      </c>
      <c r="BP189" s="86">
        <f t="shared" ref="BP189" ca="1" si="548">AU189-Z189</f>
        <v>-24</v>
      </c>
      <c r="BQ189" s="159">
        <f t="shared" ca="1" si="447"/>
        <v>0</v>
      </c>
      <c r="BR189" s="159">
        <f t="shared" ca="1" si="448"/>
        <v>0</v>
      </c>
      <c r="BS189" s="159">
        <f t="shared" ca="1" si="449"/>
        <v>0</v>
      </c>
      <c r="BT189" s="159">
        <f t="shared" ca="1" si="450"/>
        <v>0</v>
      </c>
      <c r="BU189" s="86">
        <f t="shared" ca="1" si="451"/>
        <v>0</v>
      </c>
      <c r="BV189" s="71"/>
      <c r="BW189" s="144">
        <v>0</v>
      </c>
      <c r="BX189" s="144">
        <v>0</v>
      </c>
      <c r="BY189" s="144">
        <v>0</v>
      </c>
      <c r="BZ189" s="144">
        <v>0</v>
      </c>
      <c r="CA189" s="86">
        <f t="shared" ref="CA189" si="549">SUM(BW189:BZ189)</f>
        <v>0</v>
      </c>
      <c r="CB189" s="144">
        <v>0</v>
      </c>
      <c r="CC189" s="159">
        <v>0</v>
      </c>
      <c r="CD189" s="159">
        <v>0</v>
      </c>
      <c r="CE189" s="159">
        <v>0</v>
      </c>
      <c r="CF189" s="86">
        <f t="shared" ref="CF189" si="550">SUM(CB189:CE189)</f>
        <v>0</v>
      </c>
      <c r="CG189" s="159"/>
      <c r="CH189" s="159"/>
      <c r="CI189" s="159"/>
      <c r="CJ189" s="159"/>
      <c r="CK189" s="86">
        <f t="shared" ref="CK189" si="551">SUM(CG189:CJ189)</f>
        <v>0</v>
      </c>
      <c r="CL189" s="159"/>
      <c r="CM189" s="159"/>
      <c r="CN189" s="159">
        <v>0</v>
      </c>
      <c r="CO189" s="159">
        <v>0</v>
      </c>
      <c r="CP189" s="86">
        <f t="shared" si="496"/>
        <v>0</v>
      </c>
      <c r="CQ189" s="70"/>
      <c r="CR189" s="144">
        <f t="shared" ref="CR189" ca="1" si="552">BW189-AG189</f>
        <v>0</v>
      </c>
      <c r="CS189" s="144">
        <f t="shared" ref="CS189" ca="1" si="553">BX189-AH189</f>
        <v>0</v>
      </c>
      <c r="CT189" s="144">
        <f t="shared" ref="CT189" ca="1" si="554">BY189-AI189</f>
        <v>0</v>
      </c>
      <c r="CU189" s="144">
        <f t="shared" ref="CU189" ca="1" si="555">BZ189-AJ189</f>
        <v>0</v>
      </c>
      <c r="CV189" s="86">
        <f t="shared" ref="CV189" ca="1" si="556">CA189-AK189</f>
        <v>0</v>
      </c>
      <c r="CW189" s="144">
        <f t="shared" ref="CW189" ca="1" si="557">CB189-AL189</f>
        <v>0</v>
      </c>
      <c r="CX189" s="144">
        <f t="shared" ref="CX189" ca="1" si="558">CC189-AM189</f>
        <v>0</v>
      </c>
      <c r="CY189" s="144">
        <f t="shared" ref="CY189" ca="1" si="559">CD189-AN189</f>
        <v>0</v>
      </c>
      <c r="CZ189" s="144">
        <f t="shared" ref="CZ189" ca="1" si="560">CE189-AO189</f>
        <v>0</v>
      </c>
      <c r="DA189" s="88">
        <f t="shared" ref="DA189" ca="1" si="561">CF189-AP189</f>
        <v>0</v>
      </c>
      <c r="DB189" s="144">
        <f t="shared" ref="DB189" ca="1" si="562">CG189-AQ189</f>
        <v>0</v>
      </c>
      <c r="DC189" s="144">
        <f t="shared" ref="DC189" ca="1" si="563">CH189-AR189</f>
        <v>0</v>
      </c>
      <c r="DD189" s="144">
        <f t="shared" ref="DD189" ca="1" si="564">CI189-AS189</f>
        <v>0</v>
      </c>
      <c r="DE189" s="144">
        <f t="shared" ref="DE189" ca="1" si="565">CJ189-AT189</f>
        <v>0</v>
      </c>
      <c r="DF189" s="88">
        <f t="shared" ref="DF189" ca="1" si="566">CK189-AU189</f>
        <v>0</v>
      </c>
      <c r="DG189" s="159">
        <f t="shared" ca="1" si="428"/>
        <v>0</v>
      </c>
      <c r="DH189" s="159">
        <f t="shared" ca="1" si="429"/>
        <v>0</v>
      </c>
      <c r="DI189" s="159">
        <f t="shared" ca="1" si="430"/>
        <v>0</v>
      </c>
      <c r="DJ189" s="159">
        <f t="shared" ca="1" si="431"/>
        <v>0</v>
      </c>
      <c r="DK189" s="88">
        <f t="shared" ca="1" si="432"/>
        <v>0</v>
      </c>
      <c r="DL189" s="144"/>
    </row>
    <row r="190" spans="1:116" ht="15" customHeight="1" x14ac:dyDescent="0.2">
      <c r="A190" s="22" t="str">
        <f t="shared" si="516"/>
        <v>200000382P</v>
      </c>
      <c r="B190" s="22" t="str">
        <f t="shared" si="515"/>
        <v>200000382C</v>
      </c>
      <c r="C190" s="151">
        <v>200000382</v>
      </c>
      <c r="D190" s="164" t="s">
        <v>445</v>
      </c>
      <c r="E190" s="65" t="s">
        <v>12</v>
      </c>
      <c r="F190" s="159" t="s">
        <v>266</v>
      </c>
      <c r="G190" s="65" t="s">
        <v>266</v>
      </c>
      <c r="H190" s="164" t="s">
        <v>266</v>
      </c>
      <c r="I190" s="200">
        <v>1185.43</v>
      </c>
      <c r="J190" s="65" t="s">
        <v>221</v>
      </c>
      <c r="K190" s="145"/>
      <c r="L190" s="144">
        <v>0</v>
      </c>
      <c r="M190" s="144">
        <v>0</v>
      </c>
      <c r="N190" s="144">
        <v>0</v>
      </c>
      <c r="O190" s="144">
        <v>0</v>
      </c>
      <c r="P190" s="86">
        <f t="shared" si="531"/>
        <v>0</v>
      </c>
      <c r="Q190" s="144">
        <v>0</v>
      </c>
      <c r="R190" s="159">
        <v>0</v>
      </c>
      <c r="S190" s="159">
        <v>0</v>
      </c>
      <c r="T190" s="159">
        <v>0</v>
      </c>
      <c r="U190" s="86">
        <f t="shared" si="473"/>
        <v>0</v>
      </c>
      <c r="V190" s="159">
        <v>0</v>
      </c>
      <c r="W190" s="159">
        <v>0</v>
      </c>
      <c r="X190" s="159">
        <v>0</v>
      </c>
      <c r="Y190" s="159">
        <v>0</v>
      </c>
      <c r="Z190" s="86">
        <f t="shared" si="474"/>
        <v>0</v>
      </c>
      <c r="AA190" s="159">
        <v>0</v>
      </c>
      <c r="AB190" s="159">
        <v>0</v>
      </c>
      <c r="AC190" s="159">
        <v>0</v>
      </c>
      <c r="AD190" s="159">
        <v>0</v>
      </c>
      <c r="AE190" s="86">
        <f t="shared" si="475"/>
        <v>0</v>
      </c>
      <c r="AF190" s="130"/>
      <c r="AG190" s="159">
        <f t="shared" ca="1" si="412"/>
        <v>0</v>
      </c>
      <c r="AH190" s="159">
        <f t="shared" ca="1" si="413"/>
        <v>0</v>
      </c>
      <c r="AI190" s="159">
        <f t="shared" ca="1" si="414"/>
        <v>0</v>
      </c>
      <c r="AJ190" s="159">
        <f t="shared" ca="1" si="415"/>
        <v>0</v>
      </c>
      <c r="AK190" s="86">
        <f t="shared" ca="1" si="467"/>
        <v>0</v>
      </c>
      <c r="AL190" s="159">
        <f t="shared" ca="1" si="416"/>
        <v>0</v>
      </c>
      <c r="AM190" s="159">
        <f t="shared" ca="1" si="417"/>
        <v>0</v>
      </c>
      <c r="AN190" s="159">
        <f t="shared" ca="1" si="418"/>
        <v>0</v>
      </c>
      <c r="AO190" s="159">
        <f t="shared" ca="1" si="419"/>
        <v>0</v>
      </c>
      <c r="AP190" s="127">
        <f t="shared" ca="1" si="468"/>
        <v>0</v>
      </c>
      <c r="AQ190" s="159">
        <f t="shared" ca="1" si="420"/>
        <v>13</v>
      </c>
      <c r="AR190" s="159">
        <f t="shared" ca="1" si="421"/>
        <v>14</v>
      </c>
      <c r="AS190" s="159">
        <f t="shared" ca="1" si="422"/>
        <v>14</v>
      </c>
      <c r="AT190" s="159">
        <f t="shared" ca="1" si="423"/>
        <v>20</v>
      </c>
      <c r="AU190" s="127">
        <f t="shared" ca="1" si="517"/>
        <v>61</v>
      </c>
      <c r="AV190" s="159">
        <f t="shared" ca="1" si="424"/>
        <v>20</v>
      </c>
      <c r="AW190" s="159">
        <f t="shared" ca="1" si="425"/>
        <v>30</v>
      </c>
      <c r="AX190" s="159">
        <f t="shared" ca="1" si="426"/>
        <v>0</v>
      </c>
      <c r="AY190" s="159">
        <f t="shared" ca="1" si="427"/>
        <v>0</v>
      </c>
      <c r="AZ190" s="127">
        <f t="shared" ca="1" si="518"/>
        <v>50</v>
      </c>
      <c r="BA190" s="72"/>
      <c r="BB190" s="159">
        <f t="shared" ca="1" si="519"/>
        <v>0</v>
      </c>
      <c r="BC190" s="159">
        <f t="shared" ca="1" si="433"/>
        <v>0</v>
      </c>
      <c r="BD190" s="159">
        <f t="shared" ca="1" si="434"/>
        <v>0</v>
      </c>
      <c r="BE190" s="159">
        <f t="shared" ca="1" si="435"/>
        <v>0</v>
      </c>
      <c r="BF190" s="86">
        <f t="shared" ca="1" si="436"/>
        <v>0</v>
      </c>
      <c r="BG190" s="159">
        <f t="shared" ca="1" si="437"/>
        <v>0</v>
      </c>
      <c r="BH190" s="159">
        <f t="shared" ca="1" si="438"/>
        <v>0</v>
      </c>
      <c r="BI190" s="159">
        <f t="shared" ca="1" si="439"/>
        <v>0</v>
      </c>
      <c r="BJ190" s="159">
        <f t="shared" ca="1" si="440"/>
        <v>0</v>
      </c>
      <c r="BK190" s="86">
        <f t="shared" ca="1" si="441"/>
        <v>0</v>
      </c>
      <c r="BL190" s="159">
        <f t="shared" ca="1" si="442"/>
        <v>13</v>
      </c>
      <c r="BM190" s="159">
        <f t="shared" ca="1" si="443"/>
        <v>14</v>
      </c>
      <c r="BN190" s="159">
        <f t="shared" ca="1" si="444"/>
        <v>14</v>
      </c>
      <c r="BO190" s="159">
        <f t="shared" ca="1" si="445"/>
        <v>20</v>
      </c>
      <c r="BP190" s="86">
        <f t="shared" ca="1" si="446"/>
        <v>61</v>
      </c>
      <c r="BQ190" s="159">
        <f t="shared" ca="1" si="447"/>
        <v>20</v>
      </c>
      <c r="BR190" s="159">
        <f t="shared" ca="1" si="448"/>
        <v>30</v>
      </c>
      <c r="BS190" s="159">
        <f t="shared" ca="1" si="449"/>
        <v>0</v>
      </c>
      <c r="BT190" s="159">
        <f t="shared" ca="1" si="450"/>
        <v>0</v>
      </c>
      <c r="BU190" s="86">
        <f t="shared" ca="1" si="451"/>
        <v>50</v>
      </c>
      <c r="BV190" s="71"/>
      <c r="BW190" s="144">
        <v>0</v>
      </c>
      <c r="BX190" s="144">
        <v>0</v>
      </c>
      <c r="BY190" s="144">
        <v>0</v>
      </c>
      <c r="BZ190" s="144">
        <v>0</v>
      </c>
      <c r="CA190" s="86">
        <f t="shared" si="512"/>
        <v>0</v>
      </c>
      <c r="CB190" s="144">
        <v>0</v>
      </c>
      <c r="CC190" s="159">
        <v>0</v>
      </c>
      <c r="CD190" s="159">
        <v>0</v>
      </c>
      <c r="CE190" s="159">
        <v>0</v>
      </c>
      <c r="CF190" s="86">
        <f t="shared" si="513"/>
        <v>0</v>
      </c>
      <c r="CG190" s="159"/>
      <c r="CH190" s="159"/>
      <c r="CI190" s="159"/>
      <c r="CJ190" s="159"/>
      <c r="CK190" s="86">
        <f t="shared" si="514"/>
        <v>0</v>
      </c>
      <c r="CL190" s="159"/>
      <c r="CM190" s="159"/>
      <c r="CN190" s="159">
        <v>0</v>
      </c>
      <c r="CO190" s="159">
        <v>0</v>
      </c>
      <c r="CP190" s="86">
        <f t="shared" si="496"/>
        <v>0</v>
      </c>
      <c r="CQ190" s="70"/>
      <c r="CR190" s="144">
        <f t="shared" ca="1" si="469"/>
        <v>0</v>
      </c>
      <c r="CS190" s="144">
        <f t="shared" ca="1" si="452"/>
        <v>0</v>
      </c>
      <c r="CT190" s="144">
        <f t="shared" ca="1" si="453"/>
        <v>0</v>
      </c>
      <c r="CU190" s="144">
        <f t="shared" ca="1" si="454"/>
        <v>0</v>
      </c>
      <c r="CV190" s="86">
        <f t="shared" ca="1" si="455"/>
        <v>0</v>
      </c>
      <c r="CW190" s="144">
        <f t="shared" ca="1" si="456"/>
        <v>0</v>
      </c>
      <c r="CX190" s="144">
        <f t="shared" ca="1" si="520"/>
        <v>0</v>
      </c>
      <c r="CY190" s="144">
        <f t="shared" ca="1" si="521"/>
        <v>0</v>
      </c>
      <c r="CZ190" s="144">
        <f t="shared" ca="1" si="522"/>
        <v>0</v>
      </c>
      <c r="DA190" s="88">
        <f t="shared" ca="1" si="523"/>
        <v>0</v>
      </c>
      <c r="DB190" s="144">
        <f t="shared" ca="1" si="524"/>
        <v>-13</v>
      </c>
      <c r="DC190" s="144">
        <f t="shared" ca="1" si="525"/>
        <v>-14</v>
      </c>
      <c r="DD190" s="144">
        <f t="shared" ca="1" si="526"/>
        <v>-14</v>
      </c>
      <c r="DE190" s="144">
        <f t="shared" ca="1" si="527"/>
        <v>-20</v>
      </c>
      <c r="DF190" s="88">
        <f t="shared" ca="1" si="528"/>
        <v>-61</v>
      </c>
      <c r="DG190" s="159">
        <f t="shared" ca="1" si="428"/>
        <v>-20</v>
      </c>
      <c r="DH190" s="159">
        <f t="shared" ca="1" si="429"/>
        <v>-30</v>
      </c>
      <c r="DI190" s="159">
        <f t="shared" ca="1" si="430"/>
        <v>0</v>
      </c>
      <c r="DJ190" s="159">
        <f t="shared" ca="1" si="431"/>
        <v>0</v>
      </c>
      <c r="DK190" s="88">
        <f t="shared" ca="1" si="432"/>
        <v>-50</v>
      </c>
      <c r="DL190" s="144"/>
    </row>
    <row r="191" spans="1:116" ht="15" customHeight="1" x14ac:dyDescent="0.2">
      <c r="A191" s="22" t="str">
        <f t="shared" si="516"/>
        <v>186015050P</v>
      </c>
      <c r="B191" s="22" t="str">
        <f t="shared" si="515"/>
        <v>186015050C</v>
      </c>
      <c r="C191" s="151">
        <v>186015050</v>
      </c>
      <c r="D191" s="164" t="s">
        <v>346</v>
      </c>
      <c r="E191" s="65" t="s">
        <v>12</v>
      </c>
      <c r="F191" s="159" t="s">
        <v>164</v>
      </c>
      <c r="G191" s="164" t="s">
        <v>355</v>
      </c>
      <c r="H191" s="164" t="s">
        <v>22</v>
      </c>
      <c r="I191" s="200">
        <v>5381.67</v>
      </c>
      <c r="J191" s="65" t="s">
        <v>35</v>
      </c>
      <c r="K191" s="145"/>
      <c r="L191" s="144">
        <v>0</v>
      </c>
      <c r="M191" s="144">
        <v>0</v>
      </c>
      <c r="N191" s="144">
        <v>0</v>
      </c>
      <c r="O191" s="144">
        <v>0</v>
      </c>
      <c r="P191" s="86">
        <f t="shared" si="466"/>
        <v>0</v>
      </c>
      <c r="Q191" s="144">
        <v>0</v>
      </c>
      <c r="R191" s="159">
        <v>10</v>
      </c>
      <c r="S191" s="159">
        <v>43</v>
      </c>
      <c r="T191" s="159">
        <v>35</v>
      </c>
      <c r="U191" s="86">
        <f t="shared" si="473"/>
        <v>88</v>
      </c>
      <c r="V191" s="159">
        <v>25</v>
      </c>
      <c r="W191" s="159">
        <v>25</v>
      </c>
      <c r="X191" s="159">
        <v>25</v>
      </c>
      <c r="Y191" s="159">
        <v>25</v>
      </c>
      <c r="Z191" s="86">
        <f t="shared" si="474"/>
        <v>100</v>
      </c>
      <c r="AA191" s="159">
        <v>22</v>
      </c>
      <c r="AB191" s="159">
        <v>0</v>
      </c>
      <c r="AC191" s="159">
        <v>0</v>
      </c>
      <c r="AD191" s="159">
        <v>0</v>
      </c>
      <c r="AE191" s="86">
        <f t="shared" si="475"/>
        <v>22</v>
      </c>
      <c r="AF191" s="130"/>
      <c r="AG191" s="159">
        <f t="shared" ca="1" si="412"/>
        <v>0</v>
      </c>
      <c r="AH191" s="159">
        <f t="shared" ca="1" si="413"/>
        <v>0</v>
      </c>
      <c r="AI191" s="159">
        <f t="shared" ca="1" si="414"/>
        <v>0</v>
      </c>
      <c r="AJ191" s="159">
        <f t="shared" ca="1" si="415"/>
        <v>0</v>
      </c>
      <c r="AK191" s="86">
        <f t="shared" ca="1" si="467"/>
        <v>0</v>
      </c>
      <c r="AL191" s="159">
        <f t="shared" ca="1" si="416"/>
        <v>0</v>
      </c>
      <c r="AM191" s="159">
        <f t="shared" ca="1" si="417"/>
        <v>10</v>
      </c>
      <c r="AN191" s="159">
        <f t="shared" ca="1" si="418"/>
        <v>43</v>
      </c>
      <c r="AO191" s="159">
        <f t="shared" ca="1" si="419"/>
        <v>35</v>
      </c>
      <c r="AP191" s="127">
        <f t="shared" ca="1" si="468"/>
        <v>88</v>
      </c>
      <c r="AQ191" s="159">
        <f t="shared" ca="1" si="420"/>
        <v>25</v>
      </c>
      <c r="AR191" s="159">
        <f t="shared" ca="1" si="421"/>
        <v>25</v>
      </c>
      <c r="AS191" s="159">
        <f t="shared" ca="1" si="422"/>
        <v>25</v>
      </c>
      <c r="AT191" s="159">
        <f t="shared" ca="1" si="423"/>
        <v>25</v>
      </c>
      <c r="AU191" s="127">
        <f t="shared" ref="AU191:AU201" ca="1" si="567">SUM(AQ191:AT191)</f>
        <v>100</v>
      </c>
      <c r="AV191" s="159">
        <f t="shared" ca="1" si="424"/>
        <v>22</v>
      </c>
      <c r="AW191" s="159">
        <f t="shared" ca="1" si="425"/>
        <v>20</v>
      </c>
      <c r="AX191" s="159">
        <f t="shared" ca="1" si="426"/>
        <v>0</v>
      </c>
      <c r="AY191" s="159">
        <f t="shared" ca="1" si="427"/>
        <v>0</v>
      </c>
      <c r="AZ191" s="127">
        <f t="shared" ca="1" si="518"/>
        <v>42</v>
      </c>
      <c r="BA191" s="72"/>
      <c r="BB191" s="159">
        <f t="shared" ca="1" si="519"/>
        <v>0</v>
      </c>
      <c r="BC191" s="159">
        <f t="shared" ca="1" si="433"/>
        <v>0</v>
      </c>
      <c r="BD191" s="159">
        <f t="shared" ca="1" si="434"/>
        <v>0</v>
      </c>
      <c r="BE191" s="159">
        <f t="shared" ca="1" si="435"/>
        <v>0</v>
      </c>
      <c r="BF191" s="86">
        <f t="shared" ca="1" si="436"/>
        <v>0</v>
      </c>
      <c r="BG191" s="159">
        <f t="shared" ca="1" si="437"/>
        <v>0</v>
      </c>
      <c r="BH191" s="159">
        <f t="shared" ca="1" si="438"/>
        <v>0</v>
      </c>
      <c r="BI191" s="159">
        <f t="shared" ca="1" si="439"/>
        <v>0</v>
      </c>
      <c r="BJ191" s="159">
        <f t="shared" ca="1" si="440"/>
        <v>0</v>
      </c>
      <c r="BK191" s="86">
        <f t="shared" ca="1" si="441"/>
        <v>0</v>
      </c>
      <c r="BL191" s="159">
        <f t="shared" ca="1" si="442"/>
        <v>0</v>
      </c>
      <c r="BM191" s="159">
        <f t="shared" ca="1" si="443"/>
        <v>0</v>
      </c>
      <c r="BN191" s="159">
        <f t="shared" ca="1" si="444"/>
        <v>0</v>
      </c>
      <c r="BO191" s="159">
        <f t="shared" ca="1" si="445"/>
        <v>0</v>
      </c>
      <c r="BP191" s="86">
        <f t="shared" ca="1" si="446"/>
        <v>0</v>
      </c>
      <c r="BQ191" s="159">
        <f t="shared" ca="1" si="447"/>
        <v>0</v>
      </c>
      <c r="BR191" s="159">
        <f t="shared" ca="1" si="448"/>
        <v>20</v>
      </c>
      <c r="BS191" s="159">
        <f t="shared" ca="1" si="449"/>
        <v>0</v>
      </c>
      <c r="BT191" s="159">
        <f t="shared" ca="1" si="450"/>
        <v>0</v>
      </c>
      <c r="BU191" s="86">
        <f t="shared" ca="1" si="451"/>
        <v>20</v>
      </c>
      <c r="BV191" s="71"/>
      <c r="BW191" s="144">
        <v>0</v>
      </c>
      <c r="BX191" s="144">
        <v>0</v>
      </c>
      <c r="BY191" s="144">
        <v>0</v>
      </c>
      <c r="BZ191" s="144">
        <v>0</v>
      </c>
      <c r="CA191" s="86">
        <f t="shared" si="512"/>
        <v>0</v>
      </c>
      <c r="CB191" s="144">
        <v>0</v>
      </c>
      <c r="CC191" s="159">
        <v>10</v>
      </c>
      <c r="CD191" s="159">
        <v>43</v>
      </c>
      <c r="CE191" s="159">
        <v>35</v>
      </c>
      <c r="CF191" s="86">
        <f t="shared" si="513"/>
        <v>88</v>
      </c>
      <c r="CG191" s="159"/>
      <c r="CH191" s="159"/>
      <c r="CI191" s="159"/>
      <c r="CJ191" s="159"/>
      <c r="CK191" s="86">
        <f t="shared" si="514"/>
        <v>0</v>
      </c>
      <c r="CL191" s="159"/>
      <c r="CM191" s="159"/>
      <c r="CN191" s="159">
        <v>0</v>
      </c>
      <c r="CO191" s="159">
        <v>0</v>
      </c>
      <c r="CP191" s="86">
        <f t="shared" si="496"/>
        <v>0</v>
      </c>
      <c r="CQ191" s="70"/>
      <c r="CR191" s="144">
        <f t="shared" ca="1" si="469"/>
        <v>0</v>
      </c>
      <c r="CS191" s="144">
        <f t="shared" ca="1" si="452"/>
        <v>0</v>
      </c>
      <c r="CT191" s="144">
        <f t="shared" ca="1" si="453"/>
        <v>0</v>
      </c>
      <c r="CU191" s="144">
        <f t="shared" ca="1" si="454"/>
        <v>0</v>
      </c>
      <c r="CV191" s="86">
        <f t="shared" ca="1" si="455"/>
        <v>0</v>
      </c>
      <c r="CW191" s="144">
        <f t="shared" ca="1" si="456"/>
        <v>0</v>
      </c>
      <c r="CX191" s="144">
        <f t="shared" ca="1" si="520"/>
        <v>0</v>
      </c>
      <c r="CY191" s="144">
        <f t="shared" ca="1" si="521"/>
        <v>0</v>
      </c>
      <c r="CZ191" s="144">
        <f t="shared" ca="1" si="522"/>
        <v>0</v>
      </c>
      <c r="DA191" s="88">
        <f t="shared" ca="1" si="523"/>
        <v>0</v>
      </c>
      <c r="DB191" s="144">
        <f t="shared" ca="1" si="524"/>
        <v>-25</v>
      </c>
      <c r="DC191" s="144">
        <f t="shared" ca="1" si="525"/>
        <v>-25</v>
      </c>
      <c r="DD191" s="144">
        <f t="shared" ca="1" si="526"/>
        <v>-25</v>
      </c>
      <c r="DE191" s="144">
        <f t="shared" ca="1" si="527"/>
        <v>-25</v>
      </c>
      <c r="DF191" s="88">
        <f t="shared" ca="1" si="528"/>
        <v>-100</v>
      </c>
      <c r="DG191" s="159">
        <f t="shared" ca="1" si="428"/>
        <v>-22</v>
      </c>
      <c r="DH191" s="159">
        <f t="shared" ca="1" si="429"/>
        <v>-20</v>
      </c>
      <c r="DI191" s="159">
        <f t="shared" ca="1" si="430"/>
        <v>0</v>
      </c>
      <c r="DJ191" s="159">
        <f t="shared" ca="1" si="431"/>
        <v>0</v>
      </c>
      <c r="DK191" s="88">
        <f t="shared" ca="1" si="432"/>
        <v>-42</v>
      </c>
      <c r="DL191" s="144"/>
    </row>
    <row r="192" spans="1:116" ht="15" customHeight="1" x14ac:dyDescent="0.2">
      <c r="A192" s="22" t="str">
        <f t="shared" si="516"/>
        <v>186015051P</v>
      </c>
      <c r="B192" s="22" t="str">
        <f t="shared" si="515"/>
        <v>186015051C</v>
      </c>
      <c r="C192" s="151">
        <v>186015051</v>
      </c>
      <c r="D192" s="164" t="s">
        <v>347</v>
      </c>
      <c r="E192" s="65" t="s">
        <v>12</v>
      </c>
      <c r="F192" s="159" t="s">
        <v>164</v>
      </c>
      <c r="G192" s="164" t="s">
        <v>355</v>
      </c>
      <c r="H192" s="164" t="s">
        <v>23</v>
      </c>
      <c r="I192" s="200">
        <v>6970</v>
      </c>
      <c r="J192" s="65" t="s">
        <v>221</v>
      </c>
      <c r="K192" s="145"/>
      <c r="L192" s="144">
        <v>0</v>
      </c>
      <c r="M192" s="144">
        <v>0</v>
      </c>
      <c r="N192" s="144">
        <v>0</v>
      </c>
      <c r="O192" s="144">
        <v>0</v>
      </c>
      <c r="P192" s="86">
        <f t="shared" si="466"/>
        <v>0</v>
      </c>
      <c r="Q192" s="144">
        <v>0</v>
      </c>
      <c r="R192" s="159">
        <v>10</v>
      </c>
      <c r="S192" s="159">
        <v>42</v>
      </c>
      <c r="T192" s="159">
        <v>35</v>
      </c>
      <c r="U192" s="86">
        <f t="shared" si="473"/>
        <v>87</v>
      </c>
      <c r="V192" s="159">
        <v>26</v>
      </c>
      <c r="W192" s="159">
        <v>25</v>
      </c>
      <c r="X192" s="159">
        <v>25</v>
      </c>
      <c r="Y192" s="159">
        <v>25</v>
      </c>
      <c r="Z192" s="86">
        <f t="shared" si="474"/>
        <v>101</v>
      </c>
      <c r="AA192" s="159">
        <v>22</v>
      </c>
      <c r="AB192" s="159">
        <v>0</v>
      </c>
      <c r="AC192" s="159">
        <v>0</v>
      </c>
      <c r="AD192" s="159">
        <v>0</v>
      </c>
      <c r="AE192" s="86">
        <f t="shared" si="475"/>
        <v>22</v>
      </c>
      <c r="AF192" s="130"/>
      <c r="AG192" s="159">
        <f t="shared" ca="1" si="412"/>
        <v>0</v>
      </c>
      <c r="AH192" s="159">
        <f t="shared" ca="1" si="413"/>
        <v>0</v>
      </c>
      <c r="AI192" s="159">
        <f t="shared" ca="1" si="414"/>
        <v>0</v>
      </c>
      <c r="AJ192" s="159">
        <f t="shared" ca="1" si="415"/>
        <v>0</v>
      </c>
      <c r="AK192" s="86">
        <f t="shared" ca="1" si="467"/>
        <v>0</v>
      </c>
      <c r="AL192" s="159">
        <f t="shared" ca="1" si="416"/>
        <v>0</v>
      </c>
      <c r="AM192" s="159">
        <f t="shared" ca="1" si="417"/>
        <v>10</v>
      </c>
      <c r="AN192" s="159">
        <f t="shared" ca="1" si="418"/>
        <v>42</v>
      </c>
      <c r="AO192" s="159">
        <f t="shared" ca="1" si="419"/>
        <v>35</v>
      </c>
      <c r="AP192" s="127">
        <f t="shared" ca="1" si="468"/>
        <v>87</v>
      </c>
      <c r="AQ192" s="159">
        <f t="shared" ca="1" si="420"/>
        <v>26</v>
      </c>
      <c r="AR192" s="159">
        <f t="shared" ca="1" si="421"/>
        <v>25</v>
      </c>
      <c r="AS192" s="159">
        <f t="shared" ca="1" si="422"/>
        <v>25</v>
      </c>
      <c r="AT192" s="159">
        <f t="shared" ca="1" si="423"/>
        <v>25</v>
      </c>
      <c r="AU192" s="127">
        <f t="shared" ca="1" si="567"/>
        <v>101</v>
      </c>
      <c r="AV192" s="159">
        <f t="shared" ca="1" si="424"/>
        <v>22</v>
      </c>
      <c r="AW192" s="159">
        <f t="shared" ca="1" si="425"/>
        <v>20</v>
      </c>
      <c r="AX192" s="159">
        <f t="shared" ca="1" si="426"/>
        <v>0</v>
      </c>
      <c r="AY192" s="159">
        <f t="shared" ca="1" si="427"/>
        <v>0</v>
      </c>
      <c r="AZ192" s="127">
        <f t="shared" ca="1" si="518"/>
        <v>42</v>
      </c>
      <c r="BA192" s="72"/>
      <c r="BB192" s="159">
        <f t="shared" ca="1" si="519"/>
        <v>0</v>
      </c>
      <c r="BC192" s="159">
        <f t="shared" ca="1" si="433"/>
        <v>0</v>
      </c>
      <c r="BD192" s="159">
        <f t="shared" ca="1" si="434"/>
        <v>0</v>
      </c>
      <c r="BE192" s="159">
        <f t="shared" ca="1" si="435"/>
        <v>0</v>
      </c>
      <c r="BF192" s="86">
        <f t="shared" ca="1" si="436"/>
        <v>0</v>
      </c>
      <c r="BG192" s="159">
        <f t="shared" ca="1" si="437"/>
        <v>0</v>
      </c>
      <c r="BH192" s="159">
        <f t="shared" ca="1" si="438"/>
        <v>0</v>
      </c>
      <c r="BI192" s="159">
        <f t="shared" ca="1" si="439"/>
        <v>0</v>
      </c>
      <c r="BJ192" s="159">
        <f t="shared" ca="1" si="440"/>
        <v>0</v>
      </c>
      <c r="BK192" s="86">
        <f t="shared" ca="1" si="441"/>
        <v>0</v>
      </c>
      <c r="BL192" s="159">
        <f t="shared" ca="1" si="442"/>
        <v>0</v>
      </c>
      <c r="BM192" s="159">
        <f t="shared" ca="1" si="443"/>
        <v>0</v>
      </c>
      <c r="BN192" s="159">
        <f t="shared" ca="1" si="444"/>
        <v>0</v>
      </c>
      <c r="BO192" s="159">
        <f t="shared" ca="1" si="445"/>
        <v>0</v>
      </c>
      <c r="BP192" s="86">
        <f t="shared" ca="1" si="446"/>
        <v>0</v>
      </c>
      <c r="BQ192" s="159">
        <f t="shared" ca="1" si="447"/>
        <v>0</v>
      </c>
      <c r="BR192" s="159">
        <f t="shared" ca="1" si="448"/>
        <v>20</v>
      </c>
      <c r="BS192" s="159">
        <f t="shared" ca="1" si="449"/>
        <v>0</v>
      </c>
      <c r="BT192" s="159">
        <f t="shared" ca="1" si="450"/>
        <v>0</v>
      </c>
      <c r="BU192" s="86">
        <f t="shared" ca="1" si="451"/>
        <v>20</v>
      </c>
      <c r="BV192" s="71"/>
      <c r="BW192" s="144">
        <v>0</v>
      </c>
      <c r="BX192" s="144">
        <v>0</v>
      </c>
      <c r="BY192" s="144">
        <v>0</v>
      </c>
      <c r="BZ192" s="144">
        <v>0</v>
      </c>
      <c r="CA192" s="86">
        <f t="shared" si="512"/>
        <v>0</v>
      </c>
      <c r="CB192" s="144">
        <v>0</v>
      </c>
      <c r="CC192" s="159">
        <v>10</v>
      </c>
      <c r="CD192" s="159">
        <v>42</v>
      </c>
      <c r="CE192" s="159">
        <v>35</v>
      </c>
      <c r="CF192" s="86">
        <f t="shared" si="513"/>
        <v>87</v>
      </c>
      <c r="CG192" s="159"/>
      <c r="CH192" s="159"/>
      <c r="CI192" s="159"/>
      <c r="CJ192" s="159"/>
      <c r="CK192" s="86">
        <f t="shared" si="514"/>
        <v>0</v>
      </c>
      <c r="CL192" s="159"/>
      <c r="CM192" s="159"/>
      <c r="CN192" s="159">
        <v>0</v>
      </c>
      <c r="CO192" s="159">
        <v>0</v>
      </c>
      <c r="CP192" s="86">
        <f t="shared" si="496"/>
        <v>0</v>
      </c>
      <c r="CQ192" s="70"/>
      <c r="CR192" s="144">
        <f t="shared" ca="1" si="469"/>
        <v>0</v>
      </c>
      <c r="CS192" s="144">
        <f t="shared" ca="1" si="452"/>
        <v>0</v>
      </c>
      <c r="CT192" s="144">
        <f t="shared" ca="1" si="453"/>
        <v>0</v>
      </c>
      <c r="CU192" s="144">
        <f t="shared" ca="1" si="454"/>
        <v>0</v>
      </c>
      <c r="CV192" s="86">
        <f t="shared" ca="1" si="455"/>
        <v>0</v>
      </c>
      <c r="CW192" s="144">
        <f t="shared" ca="1" si="456"/>
        <v>0</v>
      </c>
      <c r="CX192" s="144">
        <f t="shared" ca="1" si="520"/>
        <v>0</v>
      </c>
      <c r="CY192" s="144">
        <f t="shared" ca="1" si="521"/>
        <v>0</v>
      </c>
      <c r="CZ192" s="144">
        <f t="shared" ca="1" si="522"/>
        <v>0</v>
      </c>
      <c r="DA192" s="88">
        <f t="shared" ca="1" si="523"/>
        <v>0</v>
      </c>
      <c r="DB192" s="144">
        <f t="shared" ca="1" si="524"/>
        <v>-26</v>
      </c>
      <c r="DC192" s="144">
        <f t="shared" ca="1" si="525"/>
        <v>-25</v>
      </c>
      <c r="DD192" s="144">
        <f t="shared" ca="1" si="526"/>
        <v>-25</v>
      </c>
      <c r="DE192" s="144">
        <f t="shared" ca="1" si="527"/>
        <v>-25</v>
      </c>
      <c r="DF192" s="88">
        <f t="shared" ca="1" si="528"/>
        <v>-101</v>
      </c>
      <c r="DG192" s="159">
        <f t="shared" ca="1" si="428"/>
        <v>-22</v>
      </c>
      <c r="DH192" s="159">
        <f t="shared" ca="1" si="429"/>
        <v>-20</v>
      </c>
      <c r="DI192" s="159">
        <f t="shared" ca="1" si="430"/>
        <v>0</v>
      </c>
      <c r="DJ192" s="159">
        <f t="shared" ca="1" si="431"/>
        <v>0</v>
      </c>
      <c r="DK192" s="88">
        <f t="shared" ca="1" si="432"/>
        <v>-42</v>
      </c>
      <c r="DL192" s="144"/>
    </row>
    <row r="193" spans="1:116" ht="15" customHeight="1" x14ac:dyDescent="0.2">
      <c r="A193" s="22" t="str">
        <f t="shared" si="516"/>
        <v>186015054P</v>
      </c>
      <c r="B193" s="22" t="str">
        <f t="shared" si="515"/>
        <v>186015054C</v>
      </c>
      <c r="C193" s="151">
        <v>186015054</v>
      </c>
      <c r="D193" s="164" t="s">
        <v>348</v>
      </c>
      <c r="E193" s="65" t="s">
        <v>12</v>
      </c>
      <c r="F193" s="159" t="s">
        <v>164</v>
      </c>
      <c r="G193" s="164" t="s">
        <v>355</v>
      </c>
      <c r="H193" s="164" t="s">
        <v>9</v>
      </c>
      <c r="I193" s="200">
        <v>8380.91</v>
      </c>
      <c r="J193" s="65" t="s">
        <v>221</v>
      </c>
      <c r="K193" s="145"/>
      <c r="L193" s="144">
        <v>0</v>
      </c>
      <c r="M193" s="144">
        <v>0</v>
      </c>
      <c r="N193" s="144">
        <v>0</v>
      </c>
      <c r="O193" s="144">
        <v>0</v>
      </c>
      <c r="P193" s="86">
        <f t="shared" si="466"/>
        <v>0</v>
      </c>
      <c r="Q193" s="144">
        <v>0</v>
      </c>
      <c r="R193" s="159">
        <v>16</v>
      </c>
      <c r="S193" s="159">
        <v>39</v>
      </c>
      <c r="T193" s="159">
        <v>35</v>
      </c>
      <c r="U193" s="86">
        <f t="shared" si="473"/>
        <v>90</v>
      </c>
      <c r="V193" s="159">
        <v>24</v>
      </c>
      <c r="W193" s="159">
        <v>25</v>
      </c>
      <c r="X193" s="159">
        <v>25</v>
      </c>
      <c r="Y193" s="159">
        <v>25</v>
      </c>
      <c r="Z193" s="86">
        <f t="shared" si="474"/>
        <v>99</v>
      </c>
      <c r="AA193" s="159">
        <v>22</v>
      </c>
      <c r="AB193" s="159">
        <v>0</v>
      </c>
      <c r="AC193" s="159">
        <v>0</v>
      </c>
      <c r="AD193" s="159">
        <v>0</v>
      </c>
      <c r="AE193" s="86">
        <f t="shared" si="475"/>
        <v>22</v>
      </c>
      <c r="AF193" s="130"/>
      <c r="AG193" s="159">
        <f t="shared" ca="1" si="412"/>
        <v>0</v>
      </c>
      <c r="AH193" s="159">
        <f t="shared" ca="1" si="413"/>
        <v>0</v>
      </c>
      <c r="AI193" s="159">
        <f t="shared" ca="1" si="414"/>
        <v>0</v>
      </c>
      <c r="AJ193" s="159">
        <f t="shared" ca="1" si="415"/>
        <v>0</v>
      </c>
      <c r="AK193" s="86">
        <f t="shared" ca="1" si="467"/>
        <v>0</v>
      </c>
      <c r="AL193" s="159">
        <f t="shared" ca="1" si="416"/>
        <v>0</v>
      </c>
      <c r="AM193" s="159">
        <f t="shared" ca="1" si="417"/>
        <v>16</v>
      </c>
      <c r="AN193" s="159">
        <f t="shared" ca="1" si="418"/>
        <v>39</v>
      </c>
      <c r="AO193" s="159">
        <f t="shared" ca="1" si="419"/>
        <v>35</v>
      </c>
      <c r="AP193" s="127">
        <f t="shared" ca="1" si="468"/>
        <v>90</v>
      </c>
      <c r="AQ193" s="159">
        <f t="shared" ca="1" si="420"/>
        <v>25</v>
      </c>
      <c r="AR193" s="159">
        <f t="shared" ca="1" si="421"/>
        <v>25</v>
      </c>
      <c r="AS193" s="159">
        <f t="shared" ca="1" si="422"/>
        <v>25</v>
      </c>
      <c r="AT193" s="159">
        <f t="shared" ca="1" si="423"/>
        <v>25</v>
      </c>
      <c r="AU193" s="127">
        <f t="shared" ca="1" si="567"/>
        <v>100</v>
      </c>
      <c r="AV193" s="159">
        <f t="shared" ca="1" si="424"/>
        <v>22</v>
      </c>
      <c r="AW193" s="159">
        <f t="shared" ca="1" si="425"/>
        <v>20</v>
      </c>
      <c r="AX193" s="159">
        <f t="shared" ca="1" si="426"/>
        <v>0</v>
      </c>
      <c r="AY193" s="159">
        <f t="shared" ca="1" si="427"/>
        <v>0</v>
      </c>
      <c r="AZ193" s="127">
        <f t="shared" ca="1" si="518"/>
        <v>42</v>
      </c>
      <c r="BA193" s="72"/>
      <c r="BB193" s="159">
        <f t="shared" ca="1" si="519"/>
        <v>0</v>
      </c>
      <c r="BC193" s="159">
        <f t="shared" ca="1" si="433"/>
        <v>0</v>
      </c>
      <c r="BD193" s="159">
        <f t="shared" ca="1" si="434"/>
        <v>0</v>
      </c>
      <c r="BE193" s="159">
        <f t="shared" ca="1" si="435"/>
        <v>0</v>
      </c>
      <c r="BF193" s="86">
        <f t="shared" ca="1" si="436"/>
        <v>0</v>
      </c>
      <c r="BG193" s="159">
        <f t="shared" ca="1" si="437"/>
        <v>0</v>
      </c>
      <c r="BH193" s="159">
        <f t="shared" ca="1" si="438"/>
        <v>0</v>
      </c>
      <c r="BI193" s="159">
        <f t="shared" ca="1" si="439"/>
        <v>0</v>
      </c>
      <c r="BJ193" s="159">
        <f t="shared" ca="1" si="440"/>
        <v>0</v>
      </c>
      <c r="BK193" s="86">
        <f t="shared" ca="1" si="441"/>
        <v>0</v>
      </c>
      <c r="BL193" s="159">
        <f t="shared" ca="1" si="442"/>
        <v>1</v>
      </c>
      <c r="BM193" s="159">
        <f t="shared" ca="1" si="443"/>
        <v>0</v>
      </c>
      <c r="BN193" s="159">
        <f t="shared" ca="1" si="444"/>
        <v>0</v>
      </c>
      <c r="BO193" s="159">
        <f t="shared" ca="1" si="445"/>
        <v>0</v>
      </c>
      <c r="BP193" s="86">
        <f t="shared" ca="1" si="446"/>
        <v>1</v>
      </c>
      <c r="BQ193" s="159">
        <f t="shared" ca="1" si="447"/>
        <v>0</v>
      </c>
      <c r="BR193" s="159">
        <f t="shared" ca="1" si="448"/>
        <v>20</v>
      </c>
      <c r="BS193" s="159">
        <f t="shared" ca="1" si="449"/>
        <v>0</v>
      </c>
      <c r="BT193" s="159">
        <f t="shared" ca="1" si="450"/>
        <v>0</v>
      </c>
      <c r="BU193" s="86">
        <f t="shared" ca="1" si="451"/>
        <v>20</v>
      </c>
      <c r="BV193" s="71"/>
      <c r="BW193" s="144">
        <v>0</v>
      </c>
      <c r="BX193" s="144">
        <v>0</v>
      </c>
      <c r="BY193" s="144">
        <v>0</v>
      </c>
      <c r="BZ193" s="144">
        <v>0</v>
      </c>
      <c r="CA193" s="86">
        <f t="shared" si="512"/>
        <v>0</v>
      </c>
      <c r="CB193" s="144">
        <v>0</v>
      </c>
      <c r="CC193" s="159">
        <v>16</v>
      </c>
      <c r="CD193" s="159">
        <v>39</v>
      </c>
      <c r="CE193" s="159">
        <v>35</v>
      </c>
      <c r="CF193" s="86">
        <f t="shared" si="513"/>
        <v>90</v>
      </c>
      <c r="CG193" s="159"/>
      <c r="CH193" s="159"/>
      <c r="CI193" s="159"/>
      <c r="CJ193" s="159"/>
      <c r="CK193" s="86">
        <f t="shared" si="514"/>
        <v>0</v>
      </c>
      <c r="CL193" s="159"/>
      <c r="CM193" s="159"/>
      <c r="CN193" s="159">
        <v>0</v>
      </c>
      <c r="CO193" s="159">
        <v>0</v>
      </c>
      <c r="CP193" s="86">
        <f t="shared" si="496"/>
        <v>0</v>
      </c>
      <c r="CQ193" s="70"/>
      <c r="CR193" s="144">
        <f t="shared" ca="1" si="469"/>
        <v>0</v>
      </c>
      <c r="CS193" s="144">
        <f t="shared" ca="1" si="452"/>
        <v>0</v>
      </c>
      <c r="CT193" s="144">
        <f t="shared" ca="1" si="453"/>
        <v>0</v>
      </c>
      <c r="CU193" s="144">
        <f t="shared" ca="1" si="454"/>
        <v>0</v>
      </c>
      <c r="CV193" s="86">
        <f t="shared" ca="1" si="455"/>
        <v>0</v>
      </c>
      <c r="CW193" s="144">
        <f t="shared" ca="1" si="456"/>
        <v>0</v>
      </c>
      <c r="CX193" s="144">
        <f t="shared" ca="1" si="520"/>
        <v>0</v>
      </c>
      <c r="CY193" s="144">
        <f t="shared" ca="1" si="521"/>
        <v>0</v>
      </c>
      <c r="CZ193" s="144">
        <f t="shared" ca="1" si="522"/>
        <v>0</v>
      </c>
      <c r="DA193" s="88">
        <f t="shared" ca="1" si="523"/>
        <v>0</v>
      </c>
      <c r="DB193" s="144">
        <f t="shared" ca="1" si="524"/>
        <v>-25</v>
      </c>
      <c r="DC193" s="144">
        <f t="shared" ca="1" si="525"/>
        <v>-25</v>
      </c>
      <c r="DD193" s="144">
        <f t="shared" ca="1" si="526"/>
        <v>-25</v>
      </c>
      <c r="DE193" s="144">
        <f t="shared" ca="1" si="527"/>
        <v>-25</v>
      </c>
      <c r="DF193" s="88">
        <f t="shared" ca="1" si="528"/>
        <v>-100</v>
      </c>
      <c r="DG193" s="159">
        <f t="shared" ca="1" si="428"/>
        <v>-22</v>
      </c>
      <c r="DH193" s="159">
        <f t="shared" ca="1" si="429"/>
        <v>-20</v>
      </c>
      <c r="DI193" s="159">
        <f t="shared" ca="1" si="430"/>
        <v>0</v>
      </c>
      <c r="DJ193" s="159">
        <f t="shared" ca="1" si="431"/>
        <v>0</v>
      </c>
      <c r="DK193" s="88">
        <f t="shared" ca="1" si="432"/>
        <v>-42</v>
      </c>
      <c r="DL193" s="144"/>
    </row>
    <row r="194" spans="1:116" ht="15" customHeight="1" x14ac:dyDescent="0.2">
      <c r="A194" s="22" t="str">
        <f t="shared" ref="A194:A195" si="568">CONCATENATE(C194,"P")</f>
        <v>186015053P</v>
      </c>
      <c r="B194" s="22" t="str">
        <f t="shared" si="515"/>
        <v>186015053C</v>
      </c>
      <c r="C194" s="151">
        <v>186015053</v>
      </c>
      <c r="D194" s="164" t="s">
        <v>349</v>
      </c>
      <c r="E194" s="215" t="s">
        <v>336</v>
      </c>
      <c r="F194" s="159" t="s">
        <v>164</v>
      </c>
      <c r="G194" s="164" t="s">
        <v>355</v>
      </c>
      <c r="H194" s="164" t="s">
        <v>10</v>
      </c>
      <c r="I194" s="200">
        <v>4702.1499999999996</v>
      </c>
      <c r="J194" s="65" t="s">
        <v>277</v>
      </c>
      <c r="K194" s="145"/>
      <c r="L194" s="144">
        <v>0</v>
      </c>
      <c r="M194" s="144">
        <v>0</v>
      </c>
      <c r="N194" s="144">
        <v>0</v>
      </c>
      <c r="O194" s="144">
        <v>0</v>
      </c>
      <c r="P194" s="86">
        <f t="shared" si="466"/>
        <v>0</v>
      </c>
      <c r="Q194" s="144">
        <v>0</v>
      </c>
      <c r="R194" s="159">
        <v>0</v>
      </c>
      <c r="S194" s="159">
        <v>9</v>
      </c>
      <c r="T194" s="159">
        <v>22</v>
      </c>
      <c r="U194" s="86">
        <f t="shared" si="473"/>
        <v>31</v>
      </c>
      <c r="V194" s="159">
        <v>34</v>
      </c>
      <c r="W194" s="159">
        <v>34</v>
      </c>
      <c r="X194" s="159">
        <v>20</v>
      </c>
      <c r="Y194" s="159">
        <v>23</v>
      </c>
      <c r="Z194" s="86">
        <f t="shared" si="474"/>
        <v>111</v>
      </c>
      <c r="AA194" s="159">
        <v>27</v>
      </c>
      <c r="AB194" s="159">
        <v>0</v>
      </c>
      <c r="AC194" s="159">
        <v>0</v>
      </c>
      <c r="AD194" s="159">
        <v>0</v>
      </c>
      <c r="AE194" s="86">
        <f t="shared" si="475"/>
        <v>27</v>
      </c>
      <c r="AF194" s="130"/>
      <c r="AG194" s="159">
        <f t="shared" ca="1" si="412"/>
        <v>0</v>
      </c>
      <c r="AH194" s="159">
        <f t="shared" ca="1" si="413"/>
        <v>0</v>
      </c>
      <c r="AI194" s="159">
        <f t="shared" ca="1" si="414"/>
        <v>0</v>
      </c>
      <c r="AJ194" s="159">
        <f t="shared" ca="1" si="415"/>
        <v>0</v>
      </c>
      <c r="AK194" s="86">
        <f t="shared" ca="1" si="467"/>
        <v>0</v>
      </c>
      <c r="AL194" s="159">
        <f t="shared" ca="1" si="416"/>
        <v>0</v>
      </c>
      <c r="AM194" s="159">
        <f t="shared" ca="1" si="417"/>
        <v>0</v>
      </c>
      <c r="AN194" s="159">
        <f t="shared" ca="1" si="418"/>
        <v>9</v>
      </c>
      <c r="AO194" s="159">
        <f t="shared" ca="1" si="419"/>
        <v>22</v>
      </c>
      <c r="AP194" s="127">
        <f t="shared" ca="1" si="468"/>
        <v>31</v>
      </c>
      <c r="AQ194" s="159">
        <f t="shared" ca="1" si="420"/>
        <v>35</v>
      </c>
      <c r="AR194" s="159">
        <f t="shared" ca="1" si="421"/>
        <v>30</v>
      </c>
      <c r="AS194" s="159">
        <f t="shared" ca="1" si="422"/>
        <v>30</v>
      </c>
      <c r="AT194" s="159">
        <f t="shared" ca="1" si="423"/>
        <v>22</v>
      </c>
      <c r="AU194" s="127">
        <f t="shared" ref="AU194:AU195" ca="1" si="569">SUM(AQ194:AT194)</f>
        <v>117</v>
      </c>
      <c r="AV194" s="159">
        <f t="shared" ca="1" si="424"/>
        <v>22</v>
      </c>
      <c r="AW194" s="159">
        <f t="shared" ca="1" si="425"/>
        <v>28</v>
      </c>
      <c r="AX194" s="159">
        <f t="shared" ca="1" si="426"/>
        <v>0</v>
      </c>
      <c r="AY194" s="159">
        <f t="shared" ca="1" si="427"/>
        <v>0</v>
      </c>
      <c r="AZ194" s="127">
        <f t="shared" ca="1" si="518"/>
        <v>50</v>
      </c>
      <c r="BA194" s="72"/>
      <c r="BB194" s="159">
        <f t="shared" ca="1" si="519"/>
        <v>0</v>
      </c>
      <c r="BC194" s="159">
        <f t="shared" ca="1" si="433"/>
        <v>0</v>
      </c>
      <c r="BD194" s="159">
        <f t="shared" ca="1" si="434"/>
        <v>0</v>
      </c>
      <c r="BE194" s="159">
        <f t="shared" ca="1" si="435"/>
        <v>0</v>
      </c>
      <c r="BF194" s="86">
        <f t="shared" ca="1" si="436"/>
        <v>0</v>
      </c>
      <c r="BG194" s="159">
        <f t="shared" ca="1" si="437"/>
        <v>0</v>
      </c>
      <c r="BH194" s="159">
        <f t="shared" ca="1" si="438"/>
        <v>0</v>
      </c>
      <c r="BI194" s="159">
        <f t="shared" ca="1" si="439"/>
        <v>0</v>
      </c>
      <c r="BJ194" s="159">
        <f t="shared" ca="1" si="440"/>
        <v>0</v>
      </c>
      <c r="BK194" s="86">
        <f t="shared" ca="1" si="441"/>
        <v>0</v>
      </c>
      <c r="BL194" s="159">
        <f t="shared" ca="1" si="442"/>
        <v>1</v>
      </c>
      <c r="BM194" s="159">
        <f t="shared" ca="1" si="443"/>
        <v>-4</v>
      </c>
      <c r="BN194" s="159">
        <f t="shared" ca="1" si="444"/>
        <v>10</v>
      </c>
      <c r="BO194" s="159">
        <f t="shared" ca="1" si="445"/>
        <v>-1</v>
      </c>
      <c r="BP194" s="86">
        <f t="shared" ca="1" si="446"/>
        <v>6</v>
      </c>
      <c r="BQ194" s="159">
        <f t="shared" ca="1" si="447"/>
        <v>-5</v>
      </c>
      <c r="BR194" s="159">
        <f t="shared" ca="1" si="448"/>
        <v>28</v>
      </c>
      <c r="BS194" s="159">
        <f t="shared" ca="1" si="449"/>
        <v>0</v>
      </c>
      <c r="BT194" s="159">
        <f t="shared" ca="1" si="450"/>
        <v>0</v>
      </c>
      <c r="BU194" s="86">
        <f t="shared" ca="1" si="451"/>
        <v>23</v>
      </c>
      <c r="BV194" s="71"/>
      <c r="BW194" s="144">
        <v>0</v>
      </c>
      <c r="BX194" s="144">
        <v>0</v>
      </c>
      <c r="BY194" s="144">
        <v>0</v>
      </c>
      <c r="BZ194" s="144">
        <v>0</v>
      </c>
      <c r="CA194" s="86">
        <f t="shared" si="512"/>
        <v>0</v>
      </c>
      <c r="CB194" s="144">
        <v>0</v>
      </c>
      <c r="CC194" s="159">
        <v>0</v>
      </c>
      <c r="CD194" s="159">
        <v>9</v>
      </c>
      <c r="CE194" s="159">
        <v>22</v>
      </c>
      <c r="CF194" s="86">
        <f t="shared" si="513"/>
        <v>31</v>
      </c>
      <c r="CG194" s="159"/>
      <c r="CH194" s="159"/>
      <c r="CI194" s="159"/>
      <c r="CJ194" s="159"/>
      <c r="CK194" s="86">
        <f t="shared" si="514"/>
        <v>0</v>
      </c>
      <c r="CL194" s="159"/>
      <c r="CM194" s="159"/>
      <c r="CN194" s="159">
        <v>0</v>
      </c>
      <c r="CO194" s="159">
        <v>0</v>
      </c>
      <c r="CP194" s="86">
        <f t="shared" si="496"/>
        <v>0</v>
      </c>
      <c r="CQ194" s="70"/>
      <c r="CR194" s="144">
        <f t="shared" ca="1" si="469"/>
        <v>0</v>
      </c>
      <c r="CS194" s="144">
        <f t="shared" ca="1" si="452"/>
        <v>0</v>
      </c>
      <c r="CT194" s="144">
        <f t="shared" ca="1" si="453"/>
        <v>0</v>
      </c>
      <c r="CU194" s="144">
        <f t="shared" ca="1" si="454"/>
        <v>0</v>
      </c>
      <c r="CV194" s="86">
        <f t="shared" ca="1" si="455"/>
        <v>0</v>
      </c>
      <c r="CW194" s="144">
        <f t="shared" ca="1" si="456"/>
        <v>0</v>
      </c>
      <c r="CX194" s="144">
        <f t="shared" ca="1" si="520"/>
        <v>0</v>
      </c>
      <c r="CY194" s="144">
        <f t="shared" ca="1" si="521"/>
        <v>0</v>
      </c>
      <c r="CZ194" s="144">
        <f t="shared" ca="1" si="522"/>
        <v>0</v>
      </c>
      <c r="DA194" s="88">
        <f t="shared" ca="1" si="523"/>
        <v>0</v>
      </c>
      <c r="DB194" s="144">
        <f t="shared" ca="1" si="524"/>
        <v>-35</v>
      </c>
      <c r="DC194" s="144">
        <f t="shared" ca="1" si="525"/>
        <v>-30</v>
      </c>
      <c r="DD194" s="144">
        <f t="shared" ca="1" si="526"/>
        <v>-30</v>
      </c>
      <c r="DE194" s="144">
        <f t="shared" ca="1" si="527"/>
        <v>-22</v>
      </c>
      <c r="DF194" s="88">
        <f t="shared" ca="1" si="528"/>
        <v>-117</v>
      </c>
      <c r="DG194" s="159">
        <f t="shared" ca="1" si="428"/>
        <v>-22</v>
      </c>
      <c r="DH194" s="159">
        <f t="shared" ca="1" si="429"/>
        <v>-28</v>
      </c>
      <c r="DI194" s="159">
        <f t="shared" ca="1" si="430"/>
        <v>0</v>
      </c>
      <c r="DJ194" s="159">
        <f t="shared" ca="1" si="431"/>
        <v>0</v>
      </c>
      <c r="DK194" s="88">
        <f t="shared" ca="1" si="432"/>
        <v>-50</v>
      </c>
      <c r="DL194" s="144"/>
    </row>
    <row r="195" spans="1:116" ht="15" customHeight="1" x14ac:dyDescent="0.25">
      <c r="A195" s="22" t="str">
        <f t="shared" si="568"/>
        <v>186015056P</v>
      </c>
      <c r="B195" s="22" t="str">
        <f t="shared" si="515"/>
        <v>186015056C</v>
      </c>
      <c r="C195" s="151">
        <v>186015056</v>
      </c>
      <c r="D195" s="164" t="s">
        <v>350</v>
      </c>
      <c r="E195" s="65" t="s">
        <v>12</v>
      </c>
      <c r="F195" s="159" t="s">
        <v>164</v>
      </c>
      <c r="G195" s="164" t="s">
        <v>355</v>
      </c>
      <c r="H195" s="164" t="s">
        <v>22</v>
      </c>
      <c r="I195" s="241">
        <v>4770.22</v>
      </c>
      <c r="J195" s="65" t="s">
        <v>35</v>
      </c>
      <c r="K195" s="145"/>
      <c r="L195" s="144">
        <v>0</v>
      </c>
      <c r="M195" s="144">
        <v>0</v>
      </c>
      <c r="N195" s="144">
        <v>0</v>
      </c>
      <c r="O195" s="144">
        <v>0</v>
      </c>
      <c r="P195" s="86">
        <f t="shared" si="466"/>
        <v>0</v>
      </c>
      <c r="Q195" s="144">
        <v>0</v>
      </c>
      <c r="R195" s="159">
        <v>0</v>
      </c>
      <c r="S195" s="159">
        <v>0</v>
      </c>
      <c r="T195" s="159">
        <v>0</v>
      </c>
      <c r="U195" s="86">
        <f t="shared" si="473"/>
        <v>0</v>
      </c>
      <c r="V195" s="159">
        <v>0</v>
      </c>
      <c r="W195" s="159">
        <v>0</v>
      </c>
      <c r="X195" s="159">
        <v>0</v>
      </c>
      <c r="Y195" s="159">
        <v>0</v>
      </c>
      <c r="Z195" s="86">
        <f t="shared" si="474"/>
        <v>0</v>
      </c>
      <c r="AA195" s="159">
        <v>0</v>
      </c>
      <c r="AB195" s="159">
        <v>0</v>
      </c>
      <c r="AC195" s="159">
        <v>0</v>
      </c>
      <c r="AD195" s="159">
        <v>0</v>
      </c>
      <c r="AE195" s="86">
        <f t="shared" si="475"/>
        <v>0</v>
      </c>
      <c r="AF195" s="130"/>
      <c r="AG195" s="159">
        <f t="shared" ca="1" si="412"/>
        <v>0</v>
      </c>
      <c r="AH195" s="159">
        <f t="shared" ca="1" si="413"/>
        <v>0</v>
      </c>
      <c r="AI195" s="159">
        <f t="shared" ca="1" si="414"/>
        <v>0</v>
      </c>
      <c r="AJ195" s="159">
        <f t="shared" ca="1" si="415"/>
        <v>0</v>
      </c>
      <c r="AK195" s="86">
        <f t="shared" ca="1" si="467"/>
        <v>0</v>
      </c>
      <c r="AL195" s="159">
        <f t="shared" ca="1" si="416"/>
        <v>0</v>
      </c>
      <c r="AM195" s="159">
        <f t="shared" ca="1" si="417"/>
        <v>0</v>
      </c>
      <c r="AN195" s="159">
        <f t="shared" ca="1" si="418"/>
        <v>0</v>
      </c>
      <c r="AO195" s="159">
        <f t="shared" ca="1" si="419"/>
        <v>0</v>
      </c>
      <c r="AP195" s="127">
        <f t="shared" ca="1" si="468"/>
        <v>0</v>
      </c>
      <c r="AQ195" s="159">
        <f t="shared" ca="1" si="420"/>
        <v>0</v>
      </c>
      <c r="AR195" s="159">
        <f t="shared" ca="1" si="421"/>
        <v>0</v>
      </c>
      <c r="AS195" s="159">
        <f t="shared" ca="1" si="422"/>
        <v>0</v>
      </c>
      <c r="AT195" s="159">
        <f t="shared" ca="1" si="423"/>
        <v>0</v>
      </c>
      <c r="AU195" s="127">
        <f t="shared" ca="1" si="569"/>
        <v>0</v>
      </c>
      <c r="AV195" s="159">
        <f t="shared" ca="1" si="424"/>
        <v>0</v>
      </c>
      <c r="AW195" s="159">
        <f t="shared" ca="1" si="425"/>
        <v>0</v>
      </c>
      <c r="AX195" s="159">
        <f t="shared" ca="1" si="426"/>
        <v>0</v>
      </c>
      <c r="AY195" s="159">
        <f t="shared" ca="1" si="427"/>
        <v>0</v>
      </c>
      <c r="AZ195" s="127">
        <f t="shared" ca="1" si="518"/>
        <v>0</v>
      </c>
      <c r="BA195" s="72"/>
      <c r="BB195" s="159">
        <f t="shared" ca="1" si="519"/>
        <v>0</v>
      </c>
      <c r="BC195" s="159">
        <f t="shared" ca="1" si="433"/>
        <v>0</v>
      </c>
      <c r="BD195" s="159">
        <f t="shared" ca="1" si="434"/>
        <v>0</v>
      </c>
      <c r="BE195" s="159">
        <f t="shared" ca="1" si="435"/>
        <v>0</v>
      </c>
      <c r="BF195" s="86">
        <f t="shared" ca="1" si="436"/>
        <v>0</v>
      </c>
      <c r="BG195" s="159">
        <f t="shared" ca="1" si="437"/>
        <v>0</v>
      </c>
      <c r="BH195" s="159">
        <f t="shared" ca="1" si="438"/>
        <v>0</v>
      </c>
      <c r="BI195" s="159">
        <f t="shared" ca="1" si="439"/>
        <v>0</v>
      </c>
      <c r="BJ195" s="159">
        <f t="shared" ca="1" si="440"/>
        <v>0</v>
      </c>
      <c r="BK195" s="86">
        <f t="shared" ca="1" si="441"/>
        <v>0</v>
      </c>
      <c r="BL195" s="159">
        <f t="shared" ca="1" si="442"/>
        <v>0</v>
      </c>
      <c r="BM195" s="159">
        <f t="shared" ca="1" si="443"/>
        <v>0</v>
      </c>
      <c r="BN195" s="159">
        <f t="shared" ca="1" si="444"/>
        <v>0</v>
      </c>
      <c r="BO195" s="159">
        <f t="shared" ca="1" si="445"/>
        <v>0</v>
      </c>
      <c r="BP195" s="86">
        <f t="shared" ca="1" si="446"/>
        <v>0</v>
      </c>
      <c r="BQ195" s="159">
        <f t="shared" ca="1" si="447"/>
        <v>0</v>
      </c>
      <c r="BR195" s="159">
        <f t="shared" ca="1" si="448"/>
        <v>0</v>
      </c>
      <c r="BS195" s="159">
        <f t="shared" ca="1" si="449"/>
        <v>0</v>
      </c>
      <c r="BT195" s="159">
        <f t="shared" ca="1" si="450"/>
        <v>0</v>
      </c>
      <c r="BU195" s="86">
        <f t="shared" ca="1" si="451"/>
        <v>0</v>
      </c>
      <c r="BV195" s="71"/>
      <c r="BW195" s="144">
        <v>0</v>
      </c>
      <c r="BX195" s="144">
        <v>0</v>
      </c>
      <c r="BY195" s="144">
        <v>0</v>
      </c>
      <c r="BZ195" s="144">
        <v>0</v>
      </c>
      <c r="CA195" s="86">
        <f t="shared" si="512"/>
        <v>0</v>
      </c>
      <c r="CB195" s="144">
        <v>0</v>
      </c>
      <c r="CC195" s="159">
        <v>0</v>
      </c>
      <c r="CD195" s="159">
        <v>0</v>
      </c>
      <c r="CE195" s="159">
        <v>0</v>
      </c>
      <c r="CF195" s="86">
        <f t="shared" si="513"/>
        <v>0</v>
      </c>
      <c r="CG195" s="159"/>
      <c r="CH195" s="159"/>
      <c r="CI195" s="159"/>
      <c r="CJ195" s="159"/>
      <c r="CK195" s="86">
        <f t="shared" si="514"/>
        <v>0</v>
      </c>
      <c r="CL195" s="159"/>
      <c r="CM195" s="159"/>
      <c r="CN195" s="159">
        <v>0</v>
      </c>
      <c r="CO195" s="159">
        <v>0</v>
      </c>
      <c r="CP195" s="86">
        <f t="shared" si="496"/>
        <v>0</v>
      </c>
      <c r="CQ195" s="70"/>
      <c r="CR195" s="144">
        <f t="shared" ca="1" si="469"/>
        <v>0</v>
      </c>
      <c r="CS195" s="144">
        <f t="shared" ca="1" si="452"/>
        <v>0</v>
      </c>
      <c r="CT195" s="144">
        <f t="shared" ca="1" si="453"/>
        <v>0</v>
      </c>
      <c r="CU195" s="144">
        <f t="shared" ca="1" si="454"/>
        <v>0</v>
      </c>
      <c r="CV195" s="86">
        <f t="shared" ca="1" si="455"/>
        <v>0</v>
      </c>
      <c r="CW195" s="144">
        <f t="shared" ca="1" si="456"/>
        <v>0</v>
      </c>
      <c r="CX195" s="144">
        <f t="shared" ca="1" si="520"/>
        <v>0</v>
      </c>
      <c r="CY195" s="144">
        <f t="shared" ca="1" si="521"/>
        <v>0</v>
      </c>
      <c r="CZ195" s="144">
        <f t="shared" ca="1" si="522"/>
        <v>0</v>
      </c>
      <c r="DA195" s="88">
        <f t="shared" ca="1" si="523"/>
        <v>0</v>
      </c>
      <c r="DB195" s="144">
        <f t="shared" ca="1" si="524"/>
        <v>0</v>
      </c>
      <c r="DC195" s="144">
        <f t="shared" ca="1" si="525"/>
        <v>0</v>
      </c>
      <c r="DD195" s="144">
        <f t="shared" ca="1" si="526"/>
        <v>0</v>
      </c>
      <c r="DE195" s="144">
        <f t="shared" ca="1" si="527"/>
        <v>0</v>
      </c>
      <c r="DF195" s="88">
        <f t="shared" ca="1" si="528"/>
        <v>0</v>
      </c>
      <c r="DG195" s="159">
        <f t="shared" ca="1" si="428"/>
        <v>0</v>
      </c>
      <c r="DH195" s="159">
        <f t="shared" ca="1" si="429"/>
        <v>0</v>
      </c>
      <c r="DI195" s="159">
        <f t="shared" ca="1" si="430"/>
        <v>0</v>
      </c>
      <c r="DJ195" s="159">
        <f t="shared" ca="1" si="431"/>
        <v>0</v>
      </c>
      <c r="DK195" s="88">
        <f t="shared" ca="1" si="432"/>
        <v>0</v>
      </c>
      <c r="DL195" s="144"/>
    </row>
    <row r="196" spans="1:116" ht="15" customHeight="1" x14ac:dyDescent="0.25">
      <c r="A196" s="22" t="str">
        <f t="shared" ref="A196" si="570">CONCATENATE(C196,"P")</f>
        <v>186015055P</v>
      </c>
      <c r="B196" s="22" t="str">
        <f t="shared" si="515"/>
        <v>186015055C</v>
      </c>
      <c r="C196" s="151">
        <v>186015055</v>
      </c>
      <c r="D196" s="164" t="s">
        <v>351</v>
      </c>
      <c r="E196" s="65" t="s">
        <v>12</v>
      </c>
      <c r="F196" s="159" t="s">
        <v>164</v>
      </c>
      <c r="G196" s="164" t="s">
        <v>355</v>
      </c>
      <c r="H196" s="164" t="s">
        <v>9</v>
      </c>
      <c r="I196" s="241">
        <v>2000</v>
      </c>
      <c r="J196" s="65" t="s">
        <v>35</v>
      </c>
      <c r="K196" s="145"/>
      <c r="L196" s="144">
        <v>0</v>
      </c>
      <c r="M196" s="144">
        <v>0</v>
      </c>
      <c r="N196" s="144">
        <v>0</v>
      </c>
      <c r="O196" s="144">
        <v>0</v>
      </c>
      <c r="P196" s="86">
        <f t="shared" si="466"/>
        <v>0</v>
      </c>
      <c r="Q196" s="144">
        <v>0</v>
      </c>
      <c r="R196" s="159">
        <v>0</v>
      </c>
      <c r="S196" s="159">
        <v>0</v>
      </c>
      <c r="T196" s="159">
        <v>0</v>
      </c>
      <c r="U196" s="86">
        <f t="shared" si="473"/>
        <v>0</v>
      </c>
      <c r="V196" s="159">
        <v>30</v>
      </c>
      <c r="W196" s="159">
        <v>30</v>
      </c>
      <c r="X196" s="159">
        <v>30</v>
      </c>
      <c r="Y196" s="159">
        <v>30</v>
      </c>
      <c r="Z196" s="86">
        <f t="shared" si="474"/>
        <v>120</v>
      </c>
      <c r="AA196" s="159">
        <v>20</v>
      </c>
      <c r="AB196" s="159">
        <v>0</v>
      </c>
      <c r="AC196" s="159">
        <v>0</v>
      </c>
      <c r="AD196" s="159">
        <v>0</v>
      </c>
      <c r="AE196" s="86">
        <f t="shared" si="475"/>
        <v>20</v>
      </c>
      <c r="AF196" s="130"/>
      <c r="AG196" s="159">
        <f t="shared" ca="1" si="412"/>
        <v>0</v>
      </c>
      <c r="AH196" s="159">
        <f t="shared" ca="1" si="413"/>
        <v>0</v>
      </c>
      <c r="AI196" s="159">
        <f t="shared" ca="1" si="414"/>
        <v>0</v>
      </c>
      <c r="AJ196" s="159">
        <f t="shared" ca="1" si="415"/>
        <v>0</v>
      </c>
      <c r="AK196" s="86">
        <f t="shared" ca="1" si="467"/>
        <v>0</v>
      </c>
      <c r="AL196" s="159">
        <f t="shared" ca="1" si="416"/>
        <v>0</v>
      </c>
      <c r="AM196" s="159">
        <f t="shared" ca="1" si="417"/>
        <v>0</v>
      </c>
      <c r="AN196" s="159">
        <f t="shared" ca="1" si="418"/>
        <v>0</v>
      </c>
      <c r="AO196" s="159">
        <f t="shared" ca="1" si="419"/>
        <v>0</v>
      </c>
      <c r="AP196" s="127">
        <f t="shared" ca="1" si="468"/>
        <v>0</v>
      </c>
      <c r="AQ196" s="159">
        <f t="shared" ca="1" si="420"/>
        <v>15</v>
      </c>
      <c r="AR196" s="159">
        <f t="shared" ca="1" si="421"/>
        <v>35</v>
      </c>
      <c r="AS196" s="159">
        <f t="shared" ca="1" si="422"/>
        <v>30</v>
      </c>
      <c r="AT196" s="159">
        <f t="shared" ca="1" si="423"/>
        <v>30</v>
      </c>
      <c r="AU196" s="127">
        <f t="shared" ref="AU196" ca="1" si="571">SUM(AQ196:AT196)</f>
        <v>110</v>
      </c>
      <c r="AV196" s="159">
        <f t="shared" ca="1" si="424"/>
        <v>0</v>
      </c>
      <c r="AW196" s="159">
        <f t="shared" ca="1" si="425"/>
        <v>0</v>
      </c>
      <c r="AX196" s="159">
        <f t="shared" ca="1" si="426"/>
        <v>0</v>
      </c>
      <c r="AY196" s="159">
        <f t="shared" ca="1" si="427"/>
        <v>0</v>
      </c>
      <c r="AZ196" s="127">
        <f t="shared" ca="1" si="518"/>
        <v>0</v>
      </c>
      <c r="BA196" s="72"/>
      <c r="BB196" s="159">
        <f t="shared" ca="1" si="519"/>
        <v>0</v>
      </c>
      <c r="BC196" s="159">
        <f t="shared" ca="1" si="433"/>
        <v>0</v>
      </c>
      <c r="BD196" s="159">
        <f t="shared" ca="1" si="434"/>
        <v>0</v>
      </c>
      <c r="BE196" s="159">
        <f t="shared" ca="1" si="435"/>
        <v>0</v>
      </c>
      <c r="BF196" s="86">
        <f t="shared" ca="1" si="436"/>
        <v>0</v>
      </c>
      <c r="BG196" s="159">
        <f t="shared" ca="1" si="437"/>
        <v>0</v>
      </c>
      <c r="BH196" s="159">
        <f t="shared" ca="1" si="438"/>
        <v>0</v>
      </c>
      <c r="BI196" s="159">
        <f t="shared" ca="1" si="439"/>
        <v>0</v>
      </c>
      <c r="BJ196" s="159">
        <f t="shared" ca="1" si="440"/>
        <v>0</v>
      </c>
      <c r="BK196" s="86">
        <f t="shared" ca="1" si="441"/>
        <v>0</v>
      </c>
      <c r="BL196" s="159">
        <f t="shared" ca="1" si="442"/>
        <v>-15</v>
      </c>
      <c r="BM196" s="159">
        <f t="shared" ca="1" si="443"/>
        <v>5</v>
      </c>
      <c r="BN196" s="159">
        <f t="shared" ca="1" si="444"/>
        <v>0</v>
      </c>
      <c r="BO196" s="159">
        <f t="shared" ca="1" si="445"/>
        <v>0</v>
      </c>
      <c r="BP196" s="86">
        <f t="shared" ca="1" si="446"/>
        <v>-10</v>
      </c>
      <c r="BQ196" s="159">
        <f t="shared" ca="1" si="447"/>
        <v>-20</v>
      </c>
      <c r="BR196" s="159">
        <f t="shared" ca="1" si="448"/>
        <v>0</v>
      </c>
      <c r="BS196" s="159">
        <f t="shared" ca="1" si="449"/>
        <v>0</v>
      </c>
      <c r="BT196" s="159">
        <f t="shared" ca="1" si="450"/>
        <v>0</v>
      </c>
      <c r="BU196" s="86">
        <f t="shared" ca="1" si="451"/>
        <v>-20</v>
      </c>
      <c r="BV196" s="71"/>
      <c r="BW196" s="144">
        <v>0</v>
      </c>
      <c r="BX196" s="144">
        <v>0</v>
      </c>
      <c r="BY196" s="144">
        <v>0</v>
      </c>
      <c r="BZ196" s="144">
        <v>0</v>
      </c>
      <c r="CA196" s="86">
        <f t="shared" si="512"/>
        <v>0</v>
      </c>
      <c r="CB196" s="144">
        <v>0</v>
      </c>
      <c r="CC196" s="159">
        <v>0</v>
      </c>
      <c r="CD196" s="159">
        <v>0</v>
      </c>
      <c r="CE196" s="159">
        <v>0</v>
      </c>
      <c r="CF196" s="86">
        <f t="shared" si="513"/>
        <v>0</v>
      </c>
      <c r="CG196" s="159"/>
      <c r="CH196" s="159"/>
      <c r="CI196" s="159"/>
      <c r="CJ196" s="159"/>
      <c r="CK196" s="86">
        <f t="shared" si="514"/>
        <v>0</v>
      </c>
      <c r="CL196" s="159"/>
      <c r="CM196" s="159"/>
      <c r="CN196" s="159">
        <v>0</v>
      </c>
      <c r="CO196" s="159">
        <v>0</v>
      </c>
      <c r="CP196" s="86">
        <f t="shared" si="496"/>
        <v>0</v>
      </c>
      <c r="CQ196" s="70"/>
      <c r="CR196" s="144">
        <f t="shared" ca="1" si="469"/>
        <v>0</v>
      </c>
      <c r="CS196" s="144">
        <f t="shared" ca="1" si="452"/>
        <v>0</v>
      </c>
      <c r="CT196" s="144">
        <f t="shared" ca="1" si="453"/>
        <v>0</v>
      </c>
      <c r="CU196" s="144">
        <f t="shared" ca="1" si="454"/>
        <v>0</v>
      </c>
      <c r="CV196" s="86">
        <f t="shared" ca="1" si="455"/>
        <v>0</v>
      </c>
      <c r="CW196" s="144">
        <f t="shared" ca="1" si="456"/>
        <v>0</v>
      </c>
      <c r="CX196" s="144">
        <f t="shared" ca="1" si="520"/>
        <v>0</v>
      </c>
      <c r="CY196" s="144">
        <f t="shared" ca="1" si="521"/>
        <v>0</v>
      </c>
      <c r="CZ196" s="144">
        <f t="shared" ca="1" si="522"/>
        <v>0</v>
      </c>
      <c r="DA196" s="88">
        <f t="shared" ca="1" si="523"/>
        <v>0</v>
      </c>
      <c r="DB196" s="144">
        <f t="shared" ca="1" si="524"/>
        <v>-15</v>
      </c>
      <c r="DC196" s="144">
        <f t="shared" ca="1" si="525"/>
        <v>-35</v>
      </c>
      <c r="DD196" s="144">
        <f t="shared" ca="1" si="526"/>
        <v>-30</v>
      </c>
      <c r="DE196" s="144">
        <f t="shared" ca="1" si="527"/>
        <v>-30</v>
      </c>
      <c r="DF196" s="88">
        <f t="shared" ca="1" si="528"/>
        <v>-110</v>
      </c>
      <c r="DG196" s="159">
        <f t="shared" ca="1" si="428"/>
        <v>0</v>
      </c>
      <c r="DH196" s="159">
        <f t="shared" ca="1" si="429"/>
        <v>0</v>
      </c>
      <c r="DI196" s="159">
        <f t="shared" ca="1" si="430"/>
        <v>0</v>
      </c>
      <c r="DJ196" s="159">
        <f t="shared" ca="1" si="431"/>
        <v>0</v>
      </c>
      <c r="DK196" s="88">
        <f t="shared" ca="1" si="432"/>
        <v>0</v>
      </c>
      <c r="DL196" s="144"/>
    </row>
    <row r="197" spans="1:116" ht="15" customHeight="1" x14ac:dyDescent="0.2">
      <c r="A197" s="22" t="str">
        <f t="shared" ref="A197" si="572">CONCATENATE(C197,"P")</f>
        <v>186006965P</v>
      </c>
      <c r="B197" s="22" t="str">
        <f t="shared" si="515"/>
        <v>186006965C</v>
      </c>
      <c r="C197" s="251" t="s">
        <v>550</v>
      </c>
      <c r="D197" s="249" t="s">
        <v>551</v>
      </c>
      <c r="E197" s="65" t="s">
        <v>12</v>
      </c>
      <c r="F197" s="159" t="s">
        <v>266</v>
      </c>
      <c r="G197" s="164" t="s">
        <v>266</v>
      </c>
      <c r="H197" s="164" t="s">
        <v>266</v>
      </c>
      <c r="I197" s="252">
        <v>12773.91</v>
      </c>
      <c r="J197" s="249" t="s">
        <v>277</v>
      </c>
      <c r="K197" s="145"/>
      <c r="L197" s="144">
        <v>0</v>
      </c>
      <c r="M197" s="144">
        <v>0</v>
      </c>
      <c r="N197" s="144">
        <v>0</v>
      </c>
      <c r="O197" s="144">
        <v>0</v>
      </c>
      <c r="P197" s="86">
        <f t="shared" si="466"/>
        <v>0</v>
      </c>
      <c r="Q197" s="144">
        <v>0</v>
      </c>
      <c r="R197" s="159">
        <v>0</v>
      </c>
      <c r="S197" s="159">
        <v>0</v>
      </c>
      <c r="T197" s="159">
        <v>0</v>
      </c>
      <c r="U197" s="86">
        <f t="shared" si="473"/>
        <v>0</v>
      </c>
      <c r="V197" s="159">
        <v>0</v>
      </c>
      <c r="W197" s="159">
        <v>0</v>
      </c>
      <c r="X197" s="159">
        <v>0</v>
      </c>
      <c r="Y197" s="159">
        <v>0</v>
      </c>
      <c r="Z197" s="86">
        <f t="shared" si="474"/>
        <v>0</v>
      </c>
      <c r="AA197" s="159">
        <v>0</v>
      </c>
      <c r="AB197" s="159">
        <v>0</v>
      </c>
      <c r="AC197" s="159">
        <v>0</v>
      </c>
      <c r="AD197" s="159">
        <v>0</v>
      </c>
      <c r="AE197" s="86">
        <f t="shared" si="475"/>
        <v>0</v>
      </c>
      <c r="AF197" s="130"/>
      <c r="AG197" s="159">
        <f t="shared" ref="AG197:AG251" ca="1" si="573">VLOOKUP($A197,MasterData,27,FALSE)</f>
        <v>0</v>
      </c>
      <c r="AH197" s="159">
        <f t="shared" ref="AH197:AH251" ca="1" si="574">VLOOKUP($A197,MasterData,28,FALSE)</f>
        <v>0</v>
      </c>
      <c r="AI197" s="159">
        <f t="shared" ref="AI197:AI251" ca="1" si="575">VLOOKUP($A197,MasterData,29,FALSE)</f>
        <v>0</v>
      </c>
      <c r="AJ197" s="159">
        <f t="shared" ref="AJ197:AJ251" ca="1" si="576">VLOOKUP($A197,MasterData,30,FALSE)</f>
        <v>0</v>
      </c>
      <c r="AK197" s="86">
        <f t="shared" ca="1" si="467"/>
        <v>0</v>
      </c>
      <c r="AL197" s="159">
        <f t="shared" ref="AL197:AL251" ca="1" si="577">VLOOKUP($A197,MasterData,32,FALSE)</f>
        <v>0</v>
      </c>
      <c r="AM197" s="159">
        <f t="shared" ref="AM197:AM251" ca="1" si="578">VLOOKUP($A197,MasterData,33,FALSE)</f>
        <v>0</v>
      </c>
      <c r="AN197" s="159">
        <f t="shared" ref="AN197:AN251" ca="1" si="579">VLOOKUP($A197,MasterData,34,FALSE)</f>
        <v>0</v>
      </c>
      <c r="AO197" s="159">
        <f t="shared" ref="AO197:AO251" ca="1" si="580">VLOOKUP($A197,MasterData,35,FALSE)</f>
        <v>0</v>
      </c>
      <c r="AP197" s="127">
        <f t="shared" ca="1" si="468"/>
        <v>0</v>
      </c>
      <c r="AQ197" s="159">
        <f t="shared" ref="AQ197:AQ251" ca="1" si="581">VLOOKUP($A197,MasterData,37,FALSE)</f>
        <v>0</v>
      </c>
      <c r="AR197" s="159">
        <f t="shared" ref="AR197:AR251" ca="1" si="582">VLOOKUP($A197,MasterData,38,FALSE)</f>
        <v>12</v>
      </c>
      <c r="AS197" s="159">
        <f t="shared" ref="AS197:AS251" ca="1" si="583">VLOOKUP($A197,MasterData,39,FALSE)</f>
        <v>8</v>
      </c>
      <c r="AT197" s="159">
        <f t="shared" ref="AT197:AT251" ca="1" si="584">VLOOKUP($A197,MasterData,40,FALSE)</f>
        <v>10</v>
      </c>
      <c r="AU197" s="127">
        <f t="shared" ref="AU197" ca="1" si="585">SUM(AQ197:AT197)</f>
        <v>30</v>
      </c>
      <c r="AV197" s="159">
        <f t="shared" ref="AV197:AV251" ca="1" si="586">VLOOKUP($A197,MasterData,42,FALSE)</f>
        <v>4</v>
      </c>
      <c r="AW197" s="159">
        <f t="shared" ref="AW197:AW251" ca="1" si="587">VLOOKUP($A197,MasterData,43,FALSE)</f>
        <v>7</v>
      </c>
      <c r="AX197" s="159">
        <f t="shared" ref="AX197:AX251" ca="1" si="588">VLOOKUP($A197,MasterData,44,FALSE)</f>
        <v>0</v>
      </c>
      <c r="AY197" s="159">
        <f t="shared" ref="AY197:AY251" ca="1" si="589">VLOOKUP($A197,MasterData,45,FALSE)</f>
        <v>0</v>
      </c>
      <c r="AZ197" s="127">
        <f t="shared" ca="1" si="518"/>
        <v>11</v>
      </c>
      <c r="BA197" s="72"/>
      <c r="BB197" s="159">
        <f t="shared" ca="1" si="519"/>
        <v>0</v>
      </c>
      <c r="BC197" s="159">
        <f t="shared" ca="1" si="433"/>
        <v>0</v>
      </c>
      <c r="BD197" s="159">
        <f t="shared" ca="1" si="434"/>
        <v>0</v>
      </c>
      <c r="BE197" s="159">
        <f t="shared" ca="1" si="435"/>
        <v>0</v>
      </c>
      <c r="BF197" s="86">
        <f t="shared" ca="1" si="436"/>
        <v>0</v>
      </c>
      <c r="BG197" s="159">
        <f t="shared" ca="1" si="437"/>
        <v>0</v>
      </c>
      <c r="BH197" s="159">
        <f t="shared" ca="1" si="438"/>
        <v>0</v>
      </c>
      <c r="BI197" s="159">
        <f t="shared" ca="1" si="439"/>
        <v>0</v>
      </c>
      <c r="BJ197" s="159">
        <f t="shared" ca="1" si="440"/>
        <v>0</v>
      </c>
      <c r="BK197" s="86">
        <f t="shared" ca="1" si="441"/>
        <v>0</v>
      </c>
      <c r="BL197" s="159">
        <f t="shared" ca="1" si="442"/>
        <v>0</v>
      </c>
      <c r="BM197" s="159">
        <f t="shared" ca="1" si="443"/>
        <v>12</v>
      </c>
      <c r="BN197" s="159">
        <f t="shared" ca="1" si="444"/>
        <v>8</v>
      </c>
      <c r="BO197" s="159">
        <f t="shared" ca="1" si="445"/>
        <v>10</v>
      </c>
      <c r="BP197" s="86">
        <f t="shared" ca="1" si="446"/>
        <v>30</v>
      </c>
      <c r="BQ197" s="159">
        <f t="shared" ca="1" si="447"/>
        <v>4</v>
      </c>
      <c r="BR197" s="159">
        <f t="shared" ca="1" si="448"/>
        <v>7</v>
      </c>
      <c r="BS197" s="159">
        <f t="shared" ca="1" si="449"/>
        <v>0</v>
      </c>
      <c r="BT197" s="159">
        <f t="shared" ca="1" si="450"/>
        <v>0</v>
      </c>
      <c r="BU197" s="86">
        <f t="shared" ca="1" si="451"/>
        <v>11</v>
      </c>
      <c r="BV197" s="71"/>
      <c r="BW197" s="144">
        <v>0</v>
      </c>
      <c r="BX197" s="144">
        <v>0</v>
      </c>
      <c r="BY197" s="144">
        <v>0</v>
      </c>
      <c r="BZ197" s="144">
        <v>0</v>
      </c>
      <c r="CA197" s="86">
        <f t="shared" si="512"/>
        <v>0</v>
      </c>
      <c r="CB197" s="144">
        <v>0</v>
      </c>
      <c r="CC197" s="159">
        <v>0</v>
      </c>
      <c r="CD197" s="159">
        <v>0</v>
      </c>
      <c r="CE197" s="159">
        <v>0</v>
      </c>
      <c r="CF197" s="86">
        <f t="shared" si="513"/>
        <v>0</v>
      </c>
      <c r="CG197" s="159"/>
      <c r="CH197" s="159"/>
      <c r="CI197" s="159"/>
      <c r="CJ197" s="159"/>
      <c r="CK197" s="86">
        <f t="shared" si="514"/>
        <v>0</v>
      </c>
      <c r="CL197" s="159"/>
      <c r="CM197" s="159"/>
      <c r="CN197" s="159">
        <v>0</v>
      </c>
      <c r="CO197" s="159">
        <v>0</v>
      </c>
      <c r="CP197" s="86">
        <f t="shared" si="496"/>
        <v>0</v>
      </c>
      <c r="CQ197" s="70"/>
      <c r="CR197" s="144">
        <f t="shared" ca="1" si="469"/>
        <v>0</v>
      </c>
      <c r="CS197" s="144">
        <f t="shared" ca="1" si="452"/>
        <v>0</v>
      </c>
      <c r="CT197" s="144">
        <f t="shared" ca="1" si="453"/>
        <v>0</v>
      </c>
      <c r="CU197" s="144">
        <f t="shared" ca="1" si="454"/>
        <v>0</v>
      </c>
      <c r="CV197" s="86">
        <f t="shared" ca="1" si="455"/>
        <v>0</v>
      </c>
      <c r="CW197" s="144">
        <f t="shared" ca="1" si="456"/>
        <v>0</v>
      </c>
      <c r="CX197" s="144">
        <f t="shared" ca="1" si="520"/>
        <v>0</v>
      </c>
      <c r="CY197" s="144">
        <f t="shared" ca="1" si="521"/>
        <v>0</v>
      </c>
      <c r="CZ197" s="144">
        <f t="shared" ca="1" si="522"/>
        <v>0</v>
      </c>
      <c r="DA197" s="88">
        <f t="shared" ca="1" si="523"/>
        <v>0</v>
      </c>
      <c r="DB197" s="144">
        <f t="shared" ca="1" si="524"/>
        <v>0</v>
      </c>
      <c r="DC197" s="144">
        <f t="shared" ca="1" si="525"/>
        <v>-12</v>
      </c>
      <c r="DD197" s="144">
        <f t="shared" ca="1" si="526"/>
        <v>-8</v>
      </c>
      <c r="DE197" s="144">
        <f t="shared" ca="1" si="527"/>
        <v>-10</v>
      </c>
      <c r="DF197" s="88">
        <f t="shared" ca="1" si="528"/>
        <v>-30</v>
      </c>
      <c r="DG197" s="159">
        <f t="shared" ref="DG197:DG199" ca="1" si="590">CL197-AV197</f>
        <v>-4</v>
      </c>
      <c r="DH197" s="159">
        <f t="shared" ref="DH197:DH199" ca="1" si="591">CM197-AW197</f>
        <v>-7</v>
      </c>
      <c r="DI197" s="159">
        <f t="shared" ref="DI197:DI199" ca="1" si="592">CN197-AX197</f>
        <v>0</v>
      </c>
      <c r="DJ197" s="159">
        <f t="shared" ref="DJ197:DJ199" ca="1" si="593">CO197-AY197</f>
        <v>0</v>
      </c>
      <c r="DK197" s="88">
        <f t="shared" ref="DK197:DK199" ca="1" si="594">CP197-AZ197</f>
        <v>-11</v>
      </c>
      <c r="DL197" s="144"/>
    </row>
    <row r="198" spans="1:116" ht="15" customHeight="1" x14ac:dyDescent="0.2">
      <c r="A198" s="164" t="str">
        <f t="shared" ref="A198" si="595">CONCATENATE(C198,"P")</f>
        <v>205001136P</v>
      </c>
      <c r="B198" s="164" t="str">
        <f t="shared" ref="B198" si="596">CONCATENATE(C198,"C")</f>
        <v>205001136C</v>
      </c>
      <c r="C198" s="164">
        <v>205001136</v>
      </c>
      <c r="D198" s="164" t="s">
        <v>367</v>
      </c>
      <c r="E198" s="65" t="s">
        <v>12</v>
      </c>
      <c r="F198" s="159" t="s">
        <v>164</v>
      </c>
      <c r="G198" s="164" t="s">
        <v>143</v>
      </c>
      <c r="H198" s="164" t="s">
        <v>23</v>
      </c>
      <c r="I198" s="200">
        <v>1146.3699999999999</v>
      </c>
      <c r="J198" s="65" t="s">
        <v>221</v>
      </c>
      <c r="K198" s="145"/>
      <c r="L198" s="144">
        <v>0</v>
      </c>
      <c r="M198" s="144">
        <v>0</v>
      </c>
      <c r="N198" s="144">
        <v>0</v>
      </c>
      <c r="O198" s="144">
        <v>0</v>
      </c>
      <c r="P198" s="86">
        <f t="shared" si="466"/>
        <v>0</v>
      </c>
      <c r="Q198" s="144">
        <v>0</v>
      </c>
      <c r="R198" s="159">
        <v>0</v>
      </c>
      <c r="S198" s="159">
        <v>41</v>
      </c>
      <c r="T198" s="159">
        <v>14</v>
      </c>
      <c r="U198" s="86">
        <f t="shared" si="473"/>
        <v>55</v>
      </c>
      <c r="V198" s="159">
        <v>25</v>
      </c>
      <c r="W198" s="159">
        <v>30</v>
      </c>
      <c r="X198" s="159">
        <v>30</v>
      </c>
      <c r="Y198" s="159">
        <v>30</v>
      </c>
      <c r="Z198" s="86">
        <f t="shared" si="474"/>
        <v>115</v>
      </c>
      <c r="AA198" s="159">
        <v>25</v>
      </c>
      <c r="AB198" s="159">
        <v>0</v>
      </c>
      <c r="AC198" s="159">
        <v>0</v>
      </c>
      <c r="AD198" s="159">
        <v>0</v>
      </c>
      <c r="AE198" s="86">
        <f t="shared" si="475"/>
        <v>25</v>
      </c>
      <c r="AF198" s="130"/>
      <c r="AG198" s="159">
        <f t="shared" ca="1" si="573"/>
        <v>0</v>
      </c>
      <c r="AH198" s="159">
        <f t="shared" ca="1" si="574"/>
        <v>0</v>
      </c>
      <c r="AI198" s="159">
        <f t="shared" ca="1" si="575"/>
        <v>0</v>
      </c>
      <c r="AJ198" s="159">
        <f t="shared" ca="1" si="576"/>
        <v>0</v>
      </c>
      <c r="AK198" s="86">
        <f t="shared" ref="AK198" ca="1" si="597">SUM(AG198:AJ198)</f>
        <v>0</v>
      </c>
      <c r="AL198" s="159">
        <f t="shared" ca="1" si="577"/>
        <v>0</v>
      </c>
      <c r="AM198" s="159">
        <f t="shared" ca="1" si="578"/>
        <v>0</v>
      </c>
      <c r="AN198" s="159">
        <f t="shared" ca="1" si="579"/>
        <v>41</v>
      </c>
      <c r="AO198" s="159">
        <f t="shared" ca="1" si="580"/>
        <v>14</v>
      </c>
      <c r="AP198" s="127">
        <f t="shared" ref="AP198" ca="1" si="598">SUM(AL198:AO198)</f>
        <v>55</v>
      </c>
      <c r="AQ198" s="159">
        <f t="shared" ca="1" si="581"/>
        <v>20</v>
      </c>
      <c r="AR198" s="159">
        <f t="shared" ca="1" si="582"/>
        <v>20</v>
      </c>
      <c r="AS198" s="159">
        <f t="shared" ca="1" si="583"/>
        <v>15</v>
      </c>
      <c r="AT198" s="159">
        <f t="shared" ca="1" si="584"/>
        <v>15</v>
      </c>
      <c r="AU198" s="127">
        <f t="shared" ref="AU198" ca="1" si="599">SUM(AQ198:AT198)</f>
        <v>70</v>
      </c>
      <c r="AV198" s="159">
        <f t="shared" ca="1" si="586"/>
        <v>12</v>
      </c>
      <c r="AW198" s="159">
        <f t="shared" ca="1" si="587"/>
        <v>20</v>
      </c>
      <c r="AX198" s="159">
        <f t="shared" ca="1" si="588"/>
        <v>0</v>
      </c>
      <c r="AY198" s="159">
        <f t="shared" ca="1" si="589"/>
        <v>0</v>
      </c>
      <c r="AZ198" s="127">
        <f t="shared" ca="1" si="518"/>
        <v>32</v>
      </c>
      <c r="BA198" s="72"/>
      <c r="BB198" s="159">
        <f t="shared" ref="BB198" ca="1" si="600">AG198-L198</f>
        <v>0</v>
      </c>
      <c r="BC198" s="159">
        <f t="shared" ref="BC198" ca="1" si="601">AH198-M198</f>
        <v>0</v>
      </c>
      <c r="BD198" s="159">
        <f t="shared" ref="BD198" ca="1" si="602">AI198-N198</f>
        <v>0</v>
      </c>
      <c r="BE198" s="159">
        <f t="shared" ref="BE198" ca="1" si="603">AJ198-O198</f>
        <v>0</v>
      </c>
      <c r="BF198" s="86">
        <f t="shared" ref="BF198" ca="1" si="604">AK198-P198</f>
        <v>0</v>
      </c>
      <c r="BG198" s="159">
        <f t="shared" ref="BG198" ca="1" si="605">AL198-Q198</f>
        <v>0</v>
      </c>
      <c r="BH198" s="159">
        <f t="shared" ref="BH198" ca="1" si="606">AM198-R198</f>
        <v>0</v>
      </c>
      <c r="BI198" s="159">
        <f t="shared" ref="BI198" ca="1" si="607">AN198-S198</f>
        <v>0</v>
      </c>
      <c r="BJ198" s="159">
        <f t="shared" ref="BJ198" ca="1" si="608">AO198-T198</f>
        <v>0</v>
      </c>
      <c r="BK198" s="86">
        <f t="shared" ref="BK198" ca="1" si="609">AP198-U198</f>
        <v>0</v>
      </c>
      <c r="BL198" s="159">
        <f t="shared" ref="BL198" ca="1" si="610">AQ198-V198</f>
        <v>-5</v>
      </c>
      <c r="BM198" s="159">
        <f t="shared" ref="BM198" ca="1" si="611">AR198-W198</f>
        <v>-10</v>
      </c>
      <c r="BN198" s="159">
        <f t="shared" ref="BN198" ca="1" si="612">AS198-X198</f>
        <v>-15</v>
      </c>
      <c r="BO198" s="159">
        <f t="shared" ref="BO198" ca="1" si="613">AT198-Y198</f>
        <v>-15</v>
      </c>
      <c r="BP198" s="86">
        <f t="shared" ref="BP198" ca="1" si="614">AU198-Z198</f>
        <v>-45</v>
      </c>
      <c r="BQ198" s="159">
        <f t="shared" ca="1" si="447"/>
        <v>-13</v>
      </c>
      <c r="BR198" s="159">
        <f t="shared" ca="1" si="448"/>
        <v>20</v>
      </c>
      <c r="BS198" s="159">
        <f t="shared" ca="1" si="449"/>
        <v>0</v>
      </c>
      <c r="BT198" s="159">
        <f t="shared" ca="1" si="450"/>
        <v>0</v>
      </c>
      <c r="BU198" s="86">
        <f t="shared" ca="1" si="451"/>
        <v>7</v>
      </c>
      <c r="BV198" s="71"/>
      <c r="BW198" s="144">
        <v>0</v>
      </c>
      <c r="BX198" s="144">
        <v>0</v>
      </c>
      <c r="BY198" s="144">
        <v>0</v>
      </c>
      <c r="BZ198" s="144">
        <v>0</v>
      </c>
      <c r="CA198" s="86">
        <f t="shared" ref="CA198" si="615">SUM(BW198:BZ198)</f>
        <v>0</v>
      </c>
      <c r="CB198" s="144">
        <v>0</v>
      </c>
      <c r="CC198" s="159">
        <v>0</v>
      </c>
      <c r="CD198" s="159">
        <v>41</v>
      </c>
      <c r="CE198" s="159">
        <v>14</v>
      </c>
      <c r="CF198" s="86">
        <f t="shared" ref="CF198" si="616">SUM(CB198:CE198)</f>
        <v>55</v>
      </c>
      <c r="CG198" s="159"/>
      <c r="CH198" s="159"/>
      <c r="CI198" s="159"/>
      <c r="CJ198" s="159"/>
      <c r="CK198" s="86">
        <f t="shared" ref="CK198" si="617">SUM(CG198:CJ198)</f>
        <v>0</v>
      </c>
      <c r="CL198" s="159"/>
      <c r="CM198" s="159"/>
      <c r="CN198" s="159">
        <v>0</v>
      </c>
      <c r="CO198" s="159">
        <v>0</v>
      </c>
      <c r="CP198" s="86">
        <f t="shared" si="496"/>
        <v>0</v>
      </c>
      <c r="CQ198" s="70"/>
      <c r="CR198" s="144">
        <f t="shared" ref="CR198" ca="1" si="618">BW198-AG198</f>
        <v>0</v>
      </c>
      <c r="CS198" s="144">
        <f t="shared" ref="CS198" ca="1" si="619">BX198-AH198</f>
        <v>0</v>
      </c>
      <c r="CT198" s="144">
        <f t="shared" ref="CT198" ca="1" si="620">BY198-AI198</f>
        <v>0</v>
      </c>
      <c r="CU198" s="144">
        <f t="shared" ref="CU198" ca="1" si="621">BZ198-AJ198</f>
        <v>0</v>
      </c>
      <c r="CV198" s="86">
        <f t="shared" ref="CV198" ca="1" si="622">CA198-AK198</f>
        <v>0</v>
      </c>
      <c r="CW198" s="144">
        <f t="shared" ref="CW198" ca="1" si="623">CB198-AL198</f>
        <v>0</v>
      </c>
      <c r="CX198" s="144">
        <f t="shared" ref="CX198" ca="1" si="624">CC198-AM198</f>
        <v>0</v>
      </c>
      <c r="CY198" s="144">
        <f t="shared" ref="CY198" ca="1" si="625">CD198-AN198</f>
        <v>0</v>
      </c>
      <c r="CZ198" s="144">
        <f t="shared" ref="CZ198" ca="1" si="626">CE198-AO198</f>
        <v>0</v>
      </c>
      <c r="DA198" s="88">
        <f t="shared" ref="DA198" ca="1" si="627">CF198-AP198</f>
        <v>0</v>
      </c>
      <c r="DB198" s="144">
        <f t="shared" ref="DB198" ca="1" si="628">CG198-AQ198</f>
        <v>-20</v>
      </c>
      <c r="DC198" s="144">
        <f t="shared" ref="DC198" ca="1" si="629">CH198-AR198</f>
        <v>-20</v>
      </c>
      <c r="DD198" s="144">
        <f t="shared" ref="DD198" ca="1" si="630">CI198-AS198</f>
        <v>-15</v>
      </c>
      <c r="DE198" s="144">
        <f t="shared" ref="DE198" ca="1" si="631">CJ198-AT198</f>
        <v>-15</v>
      </c>
      <c r="DF198" s="88">
        <f t="shared" ref="DF198" ca="1" si="632">CK198-AU198</f>
        <v>-70</v>
      </c>
      <c r="DG198" s="159">
        <f t="shared" ca="1" si="590"/>
        <v>-12</v>
      </c>
      <c r="DH198" s="159">
        <f t="shared" ca="1" si="591"/>
        <v>-20</v>
      </c>
      <c r="DI198" s="159">
        <f t="shared" ca="1" si="592"/>
        <v>0</v>
      </c>
      <c r="DJ198" s="159">
        <f t="shared" ca="1" si="593"/>
        <v>0</v>
      </c>
      <c r="DK198" s="88">
        <f t="shared" ca="1" si="594"/>
        <v>-32</v>
      </c>
      <c r="DL198" s="144"/>
    </row>
    <row r="199" spans="1:116" ht="15" customHeight="1" x14ac:dyDescent="0.2">
      <c r="A199" s="22" t="str">
        <f t="shared" si="516"/>
        <v>205001162P</v>
      </c>
      <c r="B199" s="22" t="str">
        <f t="shared" si="515"/>
        <v>205001162C</v>
      </c>
      <c r="C199" s="178">
        <v>205001162</v>
      </c>
      <c r="D199" s="164" t="s">
        <v>362</v>
      </c>
      <c r="E199" s="65" t="s">
        <v>12</v>
      </c>
      <c r="F199" s="159" t="s">
        <v>164</v>
      </c>
      <c r="G199" s="164" t="s">
        <v>355</v>
      </c>
      <c r="H199" s="164" t="s">
        <v>141</v>
      </c>
      <c r="I199" s="200">
        <v>501.83</v>
      </c>
      <c r="J199" s="65" t="s">
        <v>277</v>
      </c>
      <c r="K199" s="145"/>
      <c r="L199" s="144">
        <v>0</v>
      </c>
      <c r="M199" s="144">
        <v>0</v>
      </c>
      <c r="N199" s="144">
        <v>0</v>
      </c>
      <c r="O199" s="144">
        <v>0</v>
      </c>
      <c r="P199" s="86">
        <f t="shared" si="466"/>
        <v>0</v>
      </c>
      <c r="Q199" s="144">
        <v>0</v>
      </c>
      <c r="R199" s="159">
        <v>0</v>
      </c>
      <c r="S199" s="159">
        <v>5</v>
      </c>
      <c r="T199" s="159">
        <v>25</v>
      </c>
      <c r="U199" s="86">
        <f t="shared" si="473"/>
        <v>30</v>
      </c>
      <c r="V199" s="159">
        <v>24</v>
      </c>
      <c r="W199" s="159">
        <v>28</v>
      </c>
      <c r="X199" s="159">
        <v>27</v>
      </c>
      <c r="Y199" s="159">
        <v>32</v>
      </c>
      <c r="Z199" s="86">
        <f t="shared" si="474"/>
        <v>111</v>
      </c>
      <c r="AA199" s="159">
        <v>27</v>
      </c>
      <c r="AB199" s="159">
        <v>0</v>
      </c>
      <c r="AC199" s="159">
        <v>0</v>
      </c>
      <c r="AD199" s="159">
        <v>0</v>
      </c>
      <c r="AE199" s="86">
        <f t="shared" si="475"/>
        <v>27</v>
      </c>
      <c r="AF199" s="130"/>
      <c r="AG199" s="159">
        <f t="shared" ca="1" si="573"/>
        <v>0</v>
      </c>
      <c r="AH199" s="159">
        <f t="shared" ca="1" si="574"/>
        <v>0</v>
      </c>
      <c r="AI199" s="159">
        <f t="shared" ca="1" si="575"/>
        <v>0</v>
      </c>
      <c r="AJ199" s="159">
        <f t="shared" ca="1" si="576"/>
        <v>0</v>
      </c>
      <c r="AK199" s="86">
        <f t="shared" ca="1" si="467"/>
        <v>0</v>
      </c>
      <c r="AL199" s="159">
        <f t="shared" ca="1" si="577"/>
        <v>0</v>
      </c>
      <c r="AM199" s="159">
        <f t="shared" ca="1" si="578"/>
        <v>0</v>
      </c>
      <c r="AN199" s="159">
        <f t="shared" ca="1" si="579"/>
        <v>5</v>
      </c>
      <c r="AO199" s="159">
        <f t="shared" ca="1" si="580"/>
        <v>25</v>
      </c>
      <c r="AP199" s="127">
        <f t="shared" ca="1" si="468"/>
        <v>30</v>
      </c>
      <c r="AQ199" s="159">
        <f t="shared" ca="1" si="581"/>
        <v>29</v>
      </c>
      <c r="AR199" s="159">
        <f t="shared" ca="1" si="582"/>
        <v>30</v>
      </c>
      <c r="AS199" s="159">
        <f t="shared" ca="1" si="583"/>
        <v>30</v>
      </c>
      <c r="AT199" s="159">
        <f t="shared" ca="1" si="584"/>
        <v>24</v>
      </c>
      <c r="AU199" s="127">
        <f t="shared" ca="1" si="567"/>
        <v>113</v>
      </c>
      <c r="AV199" s="159">
        <f t="shared" ca="1" si="586"/>
        <v>22</v>
      </c>
      <c r="AW199" s="159">
        <f t="shared" ca="1" si="587"/>
        <v>28</v>
      </c>
      <c r="AX199" s="159">
        <f t="shared" ca="1" si="588"/>
        <v>0</v>
      </c>
      <c r="AY199" s="159">
        <f t="shared" ca="1" si="589"/>
        <v>0</v>
      </c>
      <c r="AZ199" s="127">
        <f t="shared" ca="1" si="518"/>
        <v>50</v>
      </c>
      <c r="BA199" s="72"/>
      <c r="BB199" s="159">
        <f t="shared" ca="1" si="519"/>
        <v>0</v>
      </c>
      <c r="BC199" s="159">
        <f t="shared" ca="1" si="433"/>
        <v>0</v>
      </c>
      <c r="BD199" s="159">
        <f t="shared" ca="1" si="434"/>
        <v>0</v>
      </c>
      <c r="BE199" s="159">
        <f t="shared" ca="1" si="435"/>
        <v>0</v>
      </c>
      <c r="BF199" s="86">
        <f t="shared" ca="1" si="436"/>
        <v>0</v>
      </c>
      <c r="BG199" s="159">
        <f t="shared" ca="1" si="437"/>
        <v>0</v>
      </c>
      <c r="BH199" s="159">
        <f t="shared" ca="1" si="438"/>
        <v>0</v>
      </c>
      <c r="BI199" s="159">
        <f t="shared" ca="1" si="439"/>
        <v>0</v>
      </c>
      <c r="BJ199" s="159">
        <f t="shared" ca="1" si="440"/>
        <v>0</v>
      </c>
      <c r="BK199" s="86">
        <f t="shared" ca="1" si="441"/>
        <v>0</v>
      </c>
      <c r="BL199" s="159">
        <f t="shared" ca="1" si="442"/>
        <v>5</v>
      </c>
      <c r="BM199" s="159">
        <f t="shared" ca="1" si="443"/>
        <v>2</v>
      </c>
      <c r="BN199" s="159">
        <f t="shared" ca="1" si="444"/>
        <v>3</v>
      </c>
      <c r="BO199" s="159">
        <f t="shared" ca="1" si="445"/>
        <v>-8</v>
      </c>
      <c r="BP199" s="86">
        <f t="shared" ca="1" si="446"/>
        <v>2</v>
      </c>
      <c r="BQ199" s="159">
        <f t="shared" ca="1" si="447"/>
        <v>-5</v>
      </c>
      <c r="BR199" s="159">
        <f t="shared" ca="1" si="448"/>
        <v>28</v>
      </c>
      <c r="BS199" s="159">
        <f t="shared" ca="1" si="449"/>
        <v>0</v>
      </c>
      <c r="BT199" s="159">
        <f t="shared" ca="1" si="450"/>
        <v>0</v>
      </c>
      <c r="BU199" s="86">
        <f t="shared" ca="1" si="451"/>
        <v>23</v>
      </c>
      <c r="BV199" s="71"/>
      <c r="BW199" s="144">
        <v>0</v>
      </c>
      <c r="BX199" s="144">
        <v>0</v>
      </c>
      <c r="BY199" s="144">
        <v>0</v>
      </c>
      <c r="BZ199" s="144">
        <v>0</v>
      </c>
      <c r="CA199" s="86">
        <f t="shared" si="512"/>
        <v>0</v>
      </c>
      <c r="CB199" s="144">
        <v>0</v>
      </c>
      <c r="CC199" s="159">
        <v>0</v>
      </c>
      <c r="CD199" s="159">
        <v>5</v>
      </c>
      <c r="CE199" s="159">
        <v>25</v>
      </c>
      <c r="CF199" s="86">
        <f t="shared" si="513"/>
        <v>30</v>
      </c>
      <c r="CG199" s="159"/>
      <c r="CH199" s="159"/>
      <c r="CI199" s="159"/>
      <c r="CJ199" s="159"/>
      <c r="CK199" s="86">
        <f t="shared" si="514"/>
        <v>0</v>
      </c>
      <c r="CL199" s="159"/>
      <c r="CM199" s="159"/>
      <c r="CN199" s="159">
        <v>0</v>
      </c>
      <c r="CO199" s="159">
        <v>0</v>
      </c>
      <c r="CP199" s="86">
        <f t="shared" si="496"/>
        <v>0</v>
      </c>
      <c r="CQ199" s="70"/>
      <c r="CR199" s="144">
        <f t="shared" ca="1" si="469"/>
        <v>0</v>
      </c>
      <c r="CS199" s="144">
        <f t="shared" ca="1" si="452"/>
        <v>0</v>
      </c>
      <c r="CT199" s="144">
        <f t="shared" ca="1" si="453"/>
        <v>0</v>
      </c>
      <c r="CU199" s="144">
        <f t="shared" ca="1" si="454"/>
        <v>0</v>
      </c>
      <c r="CV199" s="86">
        <f t="shared" ca="1" si="455"/>
        <v>0</v>
      </c>
      <c r="CW199" s="144">
        <f t="shared" ca="1" si="456"/>
        <v>0</v>
      </c>
      <c r="CX199" s="144">
        <f t="shared" ca="1" si="520"/>
        <v>0</v>
      </c>
      <c r="CY199" s="144">
        <f t="shared" ca="1" si="521"/>
        <v>0</v>
      </c>
      <c r="CZ199" s="144">
        <f t="shared" ca="1" si="522"/>
        <v>0</v>
      </c>
      <c r="DA199" s="88">
        <f t="shared" ca="1" si="523"/>
        <v>0</v>
      </c>
      <c r="DB199" s="144">
        <f t="shared" ca="1" si="524"/>
        <v>-29</v>
      </c>
      <c r="DC199" s="144">
        <f t="shared" ca="1" si="525"/>
        <v>-30</v>
      </c>
      <c r="DD199" s="144">
        <f t="shared" ca="1" si="526"/>
        <v>-30</v>
      </c>
      <c r="DE199" s="144">
        <f t="shared" ca="1" si="527"/>
        <v>-24</v>
      </c>
      <c r="DF199" s="88">
        <f t="shared" ca="1" si="528"/>
        <v>-113</v>
      </c>
      <c r="DG199" s="159">
        <f t="shared" ca="1" si="590"/>
        <v>-22</v>
      </c>
      <c r="DH199" s="159">
        <f t="shared" ca="1" si="591"/>
        <v>-28</v>
      </c>
      <c r="DI199" s="159">
        <f t="shared" ca="1" si="592"/>
        <v>0</v>
      </c>
      <c r="DJ199" s="159">
        <f t="shared" ca="1" si="593"/>
        <v>0</v>
      </c>
      <c r="DK199" s="88">
        <f t="shared" ca="1" si="594"/>
        <v>-50</v>
      </c>
      <c r="DL199" s="144"/>
    </row>
    <row r="200" spans="1:116" ht="15" customHeight="1" x14ac:dyDescent="0.2">
      <c r="A200" s="164" t="str">
        <f t="shared" ref="A200" si="633">CONCATENATE(C200,"P")</f>
        <v>205001103P</v>
      </c>
      <c r="B200" s="164" t="str">
        <f t="shared" ref="B200" si="634">CONCATENATE(C200,"C")</f>
        <v>205001103C</v>
      </c>
      <c r="C200" s="178">
        <v>205001103</v>
      </c>
      <c r="D200" s="164" t="s">
        <v>481</v>
      </c>
      <c r="E200" s="65" t="s">
        <v>12</v>
      </c>
      <c r="F200" s="159" t="s">
        <v>164</v>
      </c>
      <c r="G200" s="164" t="s">
        <v>355</v>
      </c>
      <c r="H200" s="164" t="s">
        <v>140</v>
      </c>
      <c r="I200" s="200">
        <v>80.989999999999995</v>
      </c>
      <c r="J200" s="65" t="s">
        <v>277</v>
      </c>
      <c r="K200" s="145"/>
      <c r="L200" s="144"/>
      <c r="M200" s="144"/>
      <c r="N200" s="144"/>
      <c r="O200" s="144"/>
      <c r="P200" s="86"/>
      <c r="Q200" s="159">
        <v>0</v>
      </c>
      <c r="R200" s="159">
        <v>0</v>
      </c>
      <c r="S200" s="159">
        <v>15</v>
      </c>
      <c r="T200" s="159">
        <v>5</v>
      </c>
      <c r="U200" s="86">
        <f t="shared" si="473"/>
        <v>20</v>
      </c>
      <c r="V200" s="159">
        <v>5</v>
      </c>
      <c r="W200" s="159">
        <v>5</v>
      </c>
      <c r="X200" s="159">
        <v>5</v>
      </c>
      <c r="Y200" s="159">
        <v>5</v>
      </c>
      <c r="Z200" s="86">
        <f t="shared" si="474"/>
        <v>20</v>
      </c>
      <c r="AA200" s="159">
        <v>5</v>
      </c>
      <c r="AB200" s="159">
        <v>0</v>
      </c>
      <c r="AC200" s="159">
        <v>0</v>
      </c>
      <c r="AD200" s="159">
        <v>0</v>
      </c>
      <c r="AE200" s="86">
        <f t="shared" si="475"/>
        <v>5</v>
      </c>
      <c r="AF200" s="130"/>
      <c r="AG200" s="159">
        <f t="shared" ca="1" si="573"/>
        <v>0</v>
      </c>
      <c r="AH200" s="159">
        <f t="shared" ca="1" si="574"/>
        <v>0</v>
      </c>
      <c r="AI200" s="159">
        <f t="shared" ca="1" si="575"/>
        <v>0</v>
      </c>
      <c r="AJ200" s="159">
        <f t="shared" ca="1" si="576"/>
        <v>0</v>
      </c>
      <c r="AK200" s="86"/>
      <c r="AL200" s="159">
        <f t="shared" ca="1" si="577"/>
        <v>0</v>
      </c>
      <c r="AM200" s="159">
        <f t="shared" ca="1" si="578"/>
        <v>0</v>
      </c>
      <c r="AN200" s="159">
        <f t="shared" ca="1" si="579"/>
        <v>15</v>
      </c>
      <c r="AO200" s="159">
        <f t="shared" ca="1" si="580"/>
        <v>5</v>
      </c>
      <c r="AP200" s="127">
        <f t="shared" ref="AP200" ca="1" si="635">SUM(AL200:AO200)</f>
        <v>20</v>
      </c>
      <c r="AQ200" s="159">
        <f t="shared" ca="1" si="581"/>
        <v>0</v>
      </c>
      <c r="AR200" s="159">
        <f t="shared" ca="1" si="582"/>
        <v>0</v>
      </c>
      <c r="AS200" s="159">
        <f t="shared" ca="1" si="583"/>
        <v>6</v>
      </c>
      <c r="AT200" s="159">
        <f t="shared" ca="1" si="584"/>
        <v>6</v>
      </c>
      <c r="AU200" s="127">
        <f t="shared" ref="AU200" ca="1" si="636">SUM(AQ200:AT200)</f>
        <v>12</v>
      </c>
      <c r="AV200" s="159">
        <f t="shared" ca="1" si="586"/>
        <v>5</v>
      </c>
      <c r="AW200" s="159">
        <f t="shared" ca="1" si="587"/>
        <v>6</v>
      </c>
      <c r="AX200" s="159">
        <f t="shared" ca="1" si="588"/>
        <v>0</v>
      </c>
      <c r="AY200" s="159">
        <f t="shared" ca="1" si="589"/>
        <v>0</v>
      </c>
      <c r="AZ200" s="127">
        <f t="shared" ca="1" si="518"/>
        <v>11</v>
      </c>
      <c r="BA200" s="72"/>
      <c r="BB200" s="159"/>
      <c r="BC200" s="159"/>
      <c r="BD200" s="159"/>
      <c r="BE200" s="159"/>
      <c r="BF200" s="86"/>
      <c r="BG200" s="159"/>
      <c r="BH200" s="159"/>
      <c r="BI200" s="159"/>
      <c r="BJ200" s="159"/>
      <c r="BK200" s="86"/>
      <c r="BL200" s="159"/>
      <c r="BM200" s="159"/>
      <c r="BN200" s="159"/>
      <c r="BO200" s="159"/>
      <c r="BP200" s="86"/>
      <c r="BQ200" s="159"/>
      <c r="BR200" s="159"/>
      <c r="BS200" s="159"/>
      <c r="BT200" s="159"/>
      <c r="BU200" s="86"/>
      <c r="BV200" s="71"/>
      <c r="BW200" s="144"/>
      <c r="BX200" s="144"/>
      <c r="BY200" s="144"/>
      <c r="BZ200" s="144"/>
      <c r="CA200" s="86"/>
      <c r="CB200" s="159">
        <v>0</v>
      </c>
      <c r="CC200" s="159">
        <v>0</v>
      </c>
      <c r="CD200" s="159">
        <v>15</v>
      </c>
      <c r="CE200" s="159">
        <v>5</v>
      </c>
      <c r="CF200" s="86">
        <f t="shared" ref="CF200" si="637">SUM(CB200:CE200)</f>
        <v>20</v>
      </c>
      <c r="CG200" s="159"/>
      <c r="CH200" s="159"/>
      <c r="CI200" s="159"/>
      <c r="CJ200" s="159"/>
      <c r="CK200" s="86">
        <f t="shared" ref="CK200" si="638">SUM(CG200:CJ200)</f>
        <v>0</v>
      </c>
      <c r="CL200" s="159"/>
      <c r="CM200" s="159"/>
      <c r="CN200" s="159">
        <v>0</v>
      </c>
      <c r="CO200" s="159">
        <v>0</v>
      </c>
      <c r="CP200" s="86">
        <f t="shared" si="496"/>
        <v>0</v>
      </c>
      <c r="CQ200" s="70"/>
      <c r="CR200" s="144">
        <f t="shared" ref="CR200" ca="1" si="639">BW200-AG200</f>
        <v>0</v>
      </c>
      <c r="CS200" s="144">
        <f t="shared" ref="CS200" ca="1" si="640">BX200-AH200</f>
        <v>0</v>
      </c>
      <c r="CT200" s="144">
        <f t="shared" ref="CT200" ca="1" si="641">BY200-AI200</f>
        <v>0</v>
      </c>
      <c r="CU200" s="144">
        <f t="shared" ref="CU200" ca="1" si="642">BZ200-AJ200</f>
        <v>0</v>
      </c>
      <c r="CV200" s="86">
        <f t="shared" si="455"/>
        <v>0</v>
      </c>
      <c r="CW200" s="144">
        <f t="shared" ref="CW200" ca="1" si="643">CB200-AL200</f>
        <v>0</v>
      </c>
      <c r="CX200" s="144">
        <f t="shared" ref="CX200" ca="1" si="644">CC200-AM200</f>
        <v>0</v>
      </c>
      <c r="CY200" s="144">
        <f t="shared" ref="CY200" ca="1" si="645">CD200-AN200</f>
        <v>0</v>
      </c>
      <c r="CZ200" s="144">
        <f t="shared" ref="CZ200" ca="1" si="646">CE200-AO200</f>
        <v>0</v>
      </c>
      <c r="DA200" s="88">
        <f t="shared" ref="DA200" ca="1" si="647">CF200-AP200</f>
        <v>0</v>
      </c>
      <c r="DB200" s="144">
        <f t="shared" ref="DB200" ca="1" si="648">CG200-AQ200</f>
        <v>0</v>
      </c>
      <c r="DC200" s="144">
        <f t="shared" ref="DC200" ca="1" si="649">CH200-AR200</f>
        <v>0</v>
      </c>
      <c r="DD200" s="144">
        <f t="shared" ref="DD200" ca="1" si="650">CI200-AS200</f>
        <v>-6</v>
      </c>
      <c r="DE200" s="144">
        <f t="shared" ref="DE200" ca="1" si="651">CJ200-AT200</f>
        <v>-6</v>
      </c>
      <c r="DF200" s="88">
        <f t="shared" ref="DF200" ca="1" si="652">CK200-AU200</f>
        <v>-12</v>
      </c>
      <c r="DG200" s="159">
        <f t="shared" ref="DG200" ca="1" si="653">CL200-AV200</f>
        <v>-5</v>
      </c>
      <c r="DH200" s="159">
        <f t="shared" ref="DH200" ca="1" si="654">CM200-AW200</f>
        <v>-6</v>
      </c>
      <c r="DI200" s="159">
        <f t="shared" ref="DI200" ca="1" si="655">CN200-AX200</f>
        <v>0</v>
      </c>
      <c r="DJ200" s="159">
        <f t="shared" ref="DJ200" ca="1" si="656">CO200-AY200</f>
        <v>0</v>
      </c>
      <c r="DK200" s="88">
        <f t="shared" ref="DK200" ca="1" si="657">CP200-AZ200</f>
        <v>-11</v>
      </c>
      <c r="DL200" s="144"/>
    </row>
    <row r="201" spans="1:116" ht="15" customHeight="1" x14ac:dyDescent="0.2">
      <c r="A201" s="22" t="str">
        <f t="shared" si="516"/>
        <v>205001104P</v>
      </c>
      <c r="B201" s="22" t="str">
        <f t="shared" si="515"/>
        <v>205001104C</v>
      </c>
      <c r="C201" s="151">
        <v>205001104</v>
      </c>
      <c r="D201" s="164" t="s">
        <v>452</v>
      </c>
      <c r="E201" s="65" t="s">
        <v>12</v>
      </c>
      <c r="F201" s="159" t="s">
        <v>164</v>
      </c>
      <c r="G201" s="164" t="s">
        <v>355</v>
      </c>
      <c r="H201" s="164" t="s">
        <v>141</v>
      </c>
      <c r="I201" s="200">
        <v>509.25</v>
      </c>
      <c r="J201" s="65" t="s">
        <v>277</v>
      </c>
      <c r="K201" s="145"/>
      <c r="L201" s="144">
        <v>0</v>
      </c>
      <c r="M201" s="144">
        <v>0</v>
      </c>
      <c r="N201" s="144">
        <v>0</v>
      </c>
      <c r="O201" s="144">
        <v>0</v>
      </c>
      <c r="P201" s="86">
        <f t="shared" si="466"/>
        <v>0</v>
      </c>
      <c r="Q201" s="144">
        <v>0</v>
      </c>
      <c r="R201" s="159">
        <v>0</v>
      </c>
      <c r="S201" s="159">
        <v>27</v>
      </c>
      <c r="T201" s="159">
        <v>6</v>
      </c>
      <c r="U201" s="86">
        <f t="shared" si="473"/>
        <v>33</v>
      </c>
      <c r="V201" s="159">
        <v>6</v>
      </c>
      <c r="W201" s="159">
        <v>6</v>
      </c>
      <c r="X201" s="159">
        <v>6</v>
      </c>
      <c r="Y201" s="159">
        <v>6</v>
      </c>
      <c r="Z201" s="86">
        <f t="shared" si="474"/>
        <v>24</v>
      </c>
      <c r="AA201" s="159">
        <v>6</v>
      </c>
      <c r="AB201" s="159">
        <v>0</v>
      </c>
      <c r="AC201" s="159">
        <v>0</v>
      </c>
      <c r="AD201" s="159">
        <v>0</v>
      </c>
      <c r="AE201" s="86">
        <f t="shared" si="475"/>
        <v>6</v>
      </c>
      <c r="AF201" s="130"/>
      <c r="AG201" s="159">
        <f t="shared" ca="1" si="573"/>
        <v>0</v>
      </c>
      <c r="AH201" s="159">
        <f t="shared" ca="1" si="574"/>
        <v>0</v>
      </c>
      <c r="AI201" s="159">
        <f t="shared" ca="1" si="575"/>
        <v>0</v>
      </c>
      <c r="AJ201" s="159">
        <f t="shared" ca="1" si="576"/>
        <v>0</v>
      </c>
      <c r="AK201" s="86">
        <f t="shared" ca="1" si="467"/>
        <v>0</v>
      </c>
      <c r="AL201" s="159">
        <f t="shared" ca="1" si="577"/>
        <v>0</v>
      </c>
      <c r="AM201" s="159">
        <f t="shared" ca="1" si="578"/>
        <v>0</v>
      </c>
      <c r="AN201" s="159">
        <f t="shared" ca="1" si="579"/>
        <v>27</v>
      </c>
      <c r="AO201" s="159">
        <f t="shared" ca="1" si="580"/>
        <v>6</v>
      </c>
      <c r="AP201" s="127">
        <f t="shared" ca="1" si="468"/>
        <v>33</v>
      </c>
      <c r="AQ201" s="159">
        <f t="shared" ca="1" si="581"/>
        <v>4</v>
      </c>
      <c r="AR201" s="159">
        <f t="shared" ca="1" si="582"/>
        <v>5</v>
      </c>
      <c r="AS201" s="159">
        <f t="shared" ca="1" si="583"/>
        <v>4</v>
      </c>
      <c r="AT201" s="159">
        <f t="shared" ca="1" si="584"/>
        <v>4</v>
      </c>
      <c r="AU201" s="127">
        <f t="shared" ca="1" si="567"/>
        <v>17</v>
      </c>
      <c r="AV201" s="159">
        <f t="shared" ca="1" si="586"/>
        <v>5</v>
      </c>
      <c r="AW201" s="159">
        <f t="shared" ca="1" si="587"/>
        <v>5</v>
      </c>
      <c r="AX201" s="159">
        <f t="shared" ca="1" si="588"/>
        <v>0</v>
      </c>
      <c r="AY201" s="159">
        <f t="shared" ca="1" si="589"/>
        <v>0</v>
      </c>
      <c r="AZ201" s="127">
        <f t="shared" ca="1" si="518"/>
        <v>10</v>
      </c>
      <c r="BA201" s="72"/>
      <c r="BB201" s="159">
        <f t="shared" ca="1" si="519"/>
        <v>0</v>
      </c>
      <c r="BC201" s="159">
        <f t="shared" ca="1" si="433"/>
        <v>0</v>
      </c>
      <c r="BD201" s="159">
        <f t="shared" ca="1" si="434"/>
        <v>0</v>
      </c>
      <c r="BE201" s="159">
        <f t="shared" ca="1" si="435"/>
        <v>0</v>
      </c>
      <c r="BF201" s="86">
        <f t="shared" ca="1" si="436"/>
        <v>0</v>
      </c>
      <c r="BG201" s="159">
        <f t="shared" ca="1" si="437"/>
        <v>0</v>
      </c>
      <c r="BH201" s="159">
        <f t="shared" ca="1" si="438"/>
        <v>0</v>
      </c>
      <c r="BI201" s="159">
        <f t="shared" ca="1" si="439"/>
        <v>0</v>
      </c>
      <c r="BJ201" s="159">
        <f t="shared" ca="1" si="440"/>
        <v>0</v>
      </c>
      <c r="BK201" s="86">
        <f t="shared" ca="1" si="441"/>
        <v>0</v>
      </c>
      <c r="BL201" s="159">
        <f t="shared" ca="1" si="442"/>
        <v>-2</v>
      </c>
      <c r="BM201" s="159">
        <f t="shared" ca="1" si="443"/>
        <v>-1</v>
      </c>
      <c r="BN201" s="159">
        <f t="shared" ca="1" si="444"/>
        <v>-2</v>
      </c>
      <c r="BO201" s="159">
        <f t="shared" ca="1" si="445"/>
        <v>-2</v>
      </c>
      <c r="BP201" s="86">
        <f t="shared" ca="1" si="446"/>
        <v>-7</v>
      </c>
      <c r="BQ201" s="159">
        <f t="shared" ref="BQ201:BQ216" ca="1" si="658">AV201-AA201</f>
        <v>-1</v>
      </c>
      <c r="BR201" s="159">
        <f t="shared" ref="BR201:BR216" ca="1" si="659">AW201-AB201</f>
        <v>5</v>
      </c>
      <c r="BS201" s="159">
        <f t="shared" ref="BS201:BS216" ca="1" si="660">AX201-AC201</f>
        <v>0</v>
      </c>
      <c r="BT201" s="159">
        <f t="shared" ref="BT201:BT216" ca="1" si="661">AY201-AD201</f>
        <v>0</v>
      </c>
      <c r="BU201" s="86">
        <f t="shared" ref="BU201:BU216" ca="1" si="662">AZ201-AE201</f>
        <v>4</v>
      </c>
      <c r="BV201" s="71"/>
      <c r="BW201" s="144">
        <v>0</v>
      </c>
      <c r="BX201" s="144">
        <v>0</v>
      </c>
      <c r="BY201" s="144">
        <v>0</v>
      </c>
      <c r="BZ201" s="144">
        <v>0</v>
      </c>
      <c r="CA201" s="86">
        <f t="shared" si="512"/>
        <v>0</v>
      </c>
      <c r="CB201" s="144">
        <v>0</v>
      </c>
      <c r="CC201" s="159">
        <v>0</v>
      </c>
      <c r="CD201" s="159">
        <v>27</v>
      </c>
      <c r="CE201" s="159">
        <v>6</v>
      </c>
      <c r="CF201" s="86">
        <f t="shared" si="513"/>
        <v>33</v>
      </c>
      <c r="CG201" s="159"/>
      <c r="CH201" s="159"/>
      <c r="CI201" s="159"/>
      <c r="CJ201" s="159"/>
      <c r="CK201" s="86">
        <f t="shared" si="514"/>
        <v>0</v>
      </c>
      <c r="CL201" s="159"/>
      <c r="CM201" s="159"/>
      <c r="CN201" s="159">
        <v>0</v>
      </c>
      <c r="CO201" s="159">
        <v>0</v>
      </c>
      <c r="CP201" s="86">
        <f t="shared" si="496"/>
        <v>0</v>
      </c>
      <c r="CQ201" s="70"/>
      <c r="CR201" s="144">
        <f t="shared" ca="1" si="469"/>
        <v>0</v>
      </c>
      <c r="CS201" s="144">
        <f t="shared" ca="1" si="452"/>
        <v>0</v>
      </c>
      <c r="CT201" s="144">
        <f t="shared" ca="1" si="453"/>
        <v>0</v>
      </c>
      <c r="CU201" s="144">
        <f t="shared" ca="1" si="454"/>
        <v>0</v>
      </c>
      <c r="CV201" s="86">
        <f t="shared" ca="1" si="455"/>
        <v>0</v>
      </c>
      <c r="CW201" s="144">
        <f t="shared" ca="1" si="456"/>
        <v>0</v>
      </c>
      <c r="CX201" s="144">
        <f t="shared" ca="1" si="520"/>
        <v>0</v>
      </c>
      <c r="CY201" s="144">
        <f t="shared" ca="1" si="521"/>
        <v>0</v>
      </c>
      <c r="CZ201" s="144">
        <f t="shared" ca="1" si="522"/>
        <v>0</v>
      </c>
      <c r="DA201" s="88">
        <f t="shared" ca="1" si="523"/>
        <v>0</v>
      </c>
      <c r="DB201" s="144">
        <f t="shared" ca="1" si="524"/>
        <v>-4</v>
      </c>
      <c r="DC201" s="144">
        <f t="shared" ca="1" si="525"/>
        <v>-5</v>
      </c>
      <c r="DD201" s="144">
        <f t="shared" ca="1" si="526"/>
        <v>-4</v>
      </c>
      <c r="DE201" s="144">
        <f t="shared" ca="1" si="527"/>
        <v>-4</v>
      </c>
      <c r="DF201" s="88">
        <f t="shared" ca="1" si="528"/>
        <v>-17</v>
      </c>
      <c r="DG201" s="159">
        <f t="shared" ref="DG201:DG216" ca="1" si="663">CL201-AV201</f>
        <v>-5</v>
      </c>
      <c r="DH201" s="159">
        <f t="shared" ref="DH201:DH216" ca="1" si="664">CM201-AW201</f>
        <v>-5</v>
      </c>
      <c r="DI201" s="159">
        <f t="shared" ref="DI201:DI216" ca="1" si="665">CN201-AX201</f>
        <v>0</v>
      </c>
      <c r="DJ201" s="159">
        <f t="shared" ref="DJ201:DJ216" ca="1" si="666">CO201-AY201</f>
        <v>0</v>
      </c>
      <c r="DK201" s="88">
        <f t="shared" ref="DK201:DK216" ca="1" si="667">CP201-AZ201</f>
        <v>-10</v>
      </c>
      <c r="DL201" s="159"/>
    </row>
    <row r="202" spans="1:116" ht="15" customHeight="1" x14ac:dyDescent="0.25">
      <c r="A202" s="22" t="str">
        <f t="shared" ref="A202:A203" si="668">CONCATENATE(C202,"P")</f>
        <v>VB-HSP11P</v>
      </c>
      <c r="B202" s="22" t="str">
        <f t="shared" ref="B202:B203" si="669">CONCATENATE(C202,"C")</f>
        <v>VB-HSP11C</v>
      </c>
      <c r="C202" s="151" t="s">
        <v>372</v>
      </c>
      <c r="D202" s="164" t="s">
        <v>467</v>
      </c>
      <c r="E202" s="65" t="s">
        <v>12</v>
      </c>
      <c r="F202" s="159" t="s">
        <v>266</v>
      </c>
      <c r="G202" s="164" t="s">
        <v>266</v>
      </c>
      <c r="H202" s="164" t="s">
        <v>266</v>
      </c>
      <c r="I202" s="241">
        <v>3000</v>
      </c>
      <c r="J202" s="65" t="s">
        <v>485</v>
      </c>
      <c r="K202" s="145"/>
      <c r="L202" s="144">
        <v>0</v>
      </c>
      <c r="M202" s="144">
        <v>0</v>
      </c>
      <c r="N202" s="144">
        <v>0</v>
      </c>
      <c r="O202" s="144">
        <v>0</v>
      </c>
      <c r="P202" s="86">
        <f t="shared" si="466"/>
        <v>0</v>
      </c>
      <c r="Q202" s="144">
        <v>0</v>
      </c>
      <c r="R202" s="159">
        <v>0</v>
      </c>
      <c r="S202" s="159">
        <v>0</v>
      </c>
      <c r="T202" s="159">
        <v>0</v>
      </c>
      <c r="U202" s="86">
        <f t="shared" si="473"/>
        <v>0</v>
      </c>
      <c r="V202" s="159">
        <v>0</v>
      </c>
      <c r="W202" s="159">
        <v>0</v>
      </c>
      <c r="X202" s="159">
        <v>0</v>
      </c>
      <c r="Y202" s="159">
        <v>0</v>
      </c>
      <c r="Z202" s="86">
        <f t="shared" si="474"/>
        <v>0</v>
      </c>
      <c r="AA202" s="159">
        <v>0</v>
      </c>
      <c r="AB202" s="159">
        <v>0</v>
      </c>
      <c r="AC202" s="159">
        <v>0</v>
      </c>
      <c r="AD202" s="159">
        <v>0</v>
      </c>
      <c r="AE202" s="86">
        <f t="shared" si="475"/>
        <v>0</v>
      </c>
      <c r="AF202" s="130"/>
      <c r="AG202" s="159">
        <f t="shared" ca="1" si="573"/>
        <v>0</v>
      </c>
      <c r="AH202" s="159">
        <f t="shared" ca="1" si="574"/>
        <v>0</v>
      </c>
      <c r="AI202" s="159">
        <f t="shared" ca="1" si="575"/>
        <v>0</v>
      </c>
      <c r="AJ202" s="159">
        <f t="shared" ca="1" si="576"/>
        <v>0</v>
      </c>
      <c r="AK202" s="86">
        <f t="shared" ca="1" si="467"/>
        <v>0</v>
      </c>
      <c r="AL202" s="159">
        <f t="shared" ca="1" si="577"/>
        <v>0</v>
      </c>
      <c r="AM202" s="159">
        <f t="shared" ca="1" si="578"/>
        <v>0</v>
      </c>
      <c r="AN202" s="159">
        <f t="shared" ca="1" si="579"/>
        <v>0</v>
      </c>
      <c r="AO202" s="159">
        <f t="shared" ca="1" si="580"/>
        <v>0</v>
      </c>
      <c r="AP202" s="127">
        <f t="shared" ca="1" si="468"/>
        <v>0</v>
      </c>
      <c r="AQ202" s="159">
        <f t="shared" ca="1" si="581"/>
        <v>0</v>
      </c>
      <c r="AR202" s="159">
        <f t="shared" ca="1" si="582"/>
        <v>0</v>
      </c>
      <c r="AS202" s="159">
        <f t="shared" ca="1" si="583"/>
        <v>0</v>
      </c>
      <c r="AT202" s="159">
        <f t="shared" ca="1" si="584"/>
        <v>0</v>
      </c>
      <c r="AU202" s="127">
        <f t="shared" ref="AU202:AU203" ca="1" si="670">SUM(AQ202:AT202)</f>
        <v>0</v>
      </c>
      <c r="AV202" s="159">
        <f t="shared" ca="1" si="586"/>
        <v>0</v>
      </c>
      <c r="AW202" s="159">
        <f t="shared" ca="1" si="587"/>
        <v>0</v>
      </c>
      <c r="AX202" s="159">
        <f t="shared" ca="1" si="588"/>
        <v>0</v>
      </c>
      <c r="AY202" s="159">
        <f t="shared" ca="1" si="589"/>
        <v>0</v>
      </c>
      <c r="AZ202" s="127">
        <f t="shared" ca="1" si="518"/>
        <v>0</v>
      </c>
      <c r="BA202" s="72"/>
      <c r="BB202" s="159">
        <f t="shared" ca="1" si="519"/>
        <v>0</v>
      </c>
      <c r="BC202" s="159">
        <f t="shared" ca="1" si="433"/>
        <v>0</v>
      </c>
      <c r="BD202" s="159">
        <f t="shared" ca="1" si="434"/>
        <v>0</v>
      </c>
      <c r="BE202" s="159">
        <f t="shared" ca="1" si="435"/>
        <v>0</v>
      </c>
      <c r="BF202" s="86">
        <f t="shared" ca="1" si="436"/>
        <v>0</v>
      </c>
      <c r="BG202" s="159">
        <f t="shared" ca="1" si="437"/>
        <v>0</v>
      </c>
      <c r="BH202" s="159">
        <f t="shared" ca="1" si="438"/>
        <v>0</v>
      </c>
      <c r="BI202" s="159">
        <f t="shared" ca="1" si="439"/>
        <v>0</v>
      </c>
      <c r="BJ202" s="159">
        <f t="shared" ca="1" si="440"/>
        <v>0</v>
      </c>
      <c r="BK202" s="86">
        <f t="shared" ca="1" si="441"/>
        <v>0</v>
      </c>
      <c r="BL202" s="159">
        <f t="shared" ca="1" si="442"/>
        <v>0</v>
      </c>
      <c r="BM202" s="159">
        <f t="shared" ca="1" si="443"/>
        <v>0</v>
      </c>
      <c r="BN202" s="159">
        <f t="shared" ca="1" si="444"/>
        <v>0</v>
      </c>
      <c r="BO202" s="159">
        <f t="shared" ca="1" si="445"/>
        <v>0</v>
      </c>
      <c r="BP202" s="86">
        <f t="shared" ca="1" si="446"/>
        <v>0</v>
      </c>
      <c r="BQ202" s="159">
        <f t="shared" ca="1" si="658"/>
        <v>0</v>
      </c>
      <c r="BR202" s="159">
        <f t="shared" ca="1" si="659"/>
        <v>0</v>
      </c>
      <c r="BS202" s="159">
        <f t="shared" ca="1" si="660"/>
        <v>0</v>
      </c>
      <c r="BT202" s="159">
        <f t="shared" ca="1" si="661"/>
        <v>0</v>
      </c>
      <c r="BU202" s="86">
        <f t="shared" ca="1" si="662"/>
        <v>0</v>
      </c>
      <c r="BV202" s="71"/>
      <c r="BW202" s="144">
        <v>0</v>
      </c>
      <c r="BX202" s="144">
        <v>0</v>
      </c>
      <c r="BY202" s="144">
        <v>0</v>
      </c>
      <c r="BZ202" s="144">
        <v>0</v>
      </c>
      <c r="CA202" s="86">
        <f t="shared" si="512"/>
        <v>0</v>
      </c>
      <c r="CB202" s="144">
        <v>0</v>
      </c>
      <c r="CC202" s="159">
        <v>0</v>
      </c>
      <c r="CD202" s="159">
        <v>0</v>
      </c>
      <c r="CE202" s="159">
        <v>0</v>
      </c>
      <c r="CF202" s="86">
        <f t="shared" si="513"/>
        <v>0</v>
      </c>
      <c r="CG202" s="159"/>
      <c r="CH202" s="159"/>
      <c r="CI202" s="159"/>
      <c r="CJ202" s="159"/>
      <c r="CK202" s="86">
        <f t="shared" si="514"/>
        <v>0</v>
      </c>
      <c r="CL202" s="159"/>
      <c r="CM202" s="159"/>
      <c r="CN202" s="159">
        <v>0</v>
      </c>
      <c r="CO202" s="159">
        <v>0</v>
      </c>
      <c r="CP202" s="86">
        <f t="shared" si="496"/>
        <v>0</v>
      </c>
      <c r="CQ202" s="70"/>
      <c r="CR202" s="144">
        <f t="shared" ca="1" si="469"/>
        <v>0</v>
      </c>
      <c r="CS202" s="144">
        <f t="shared" ca="1" si="452"/>
        <v>0</v>
      </c>
      <c r="CT202" s="144">
        <f t="shared" ca="1" si="453"/>
        <v>0</v>
      </c>
      <c r="CU202" s="144">
        <f t="shared" ca="1" si="454"/>
        <v>0</v>
      </c>
      <c r="CV202" s="86">
        <f t="shared" ca="1" si="455"/>
        <v>0</v>
      </c>
      <c r="CW202" s="144">
        <f t="shared" ca="1" si="456"/>
        <v>0</v>
      </c>
      <c r="CX202" s="144">
        <f t="shared" ca="1" si="520"/>
        <v>0</v>
      </c>
      <c r="CY202" s="144">
        <f t="shared" ca="1" si="521"/>
        <v>0</v>
      </c>
      <c r="CZ202" s="144">
        <f t="shared" ca="1" si="522"/>
        <v>0</v>
      </c>
      <c r="DA202" s="88">
        <f t="shared" ca="1" si="523"/>
        <v>0</v>
      </c>
      <c r="DB202" s="144">
        <f t="shared" ca="1" si="524"/>
        <v>0</v>
      </c>
      <c r="DC202" s="144">
        <f t="shared" ca="1" si="525"/>
        <v>0</v>
      </c>
      <c r="DD202" s="144">
        <f t="shared" ca="1" si="526"/>
        <v>0</v>
      </c>
      <c r="DE202" s="144">
        <f t="shared" ca="1" si="527"/>
        <v>0</v>
      </c>
      <c r="DF202" s="88">
        <f t="shared" ca="1" si="528"/>
        <v>0</v>
      </c>
      <c r="DG202" s="159">
        <f t="shared" ca="1" si="663"/>
        <v>0</v>
      </c>
      <c r="DH202" s="159">
        <f t="shared" ca="1" si="664"/>
        <v>0</v>
      </c>
      <c r="DI202" s="159">
        <f t="shared" ca="1" si="665"/>
        <v>0</v>
      </c>
      <c r="DJ202" s="159">
        <f t="shared" ca="1" si="666"/>
        <v>0</v>
      </c>
      <c r="DK202" s="88">
        <f t="shared" ca="1" si="667"/>
        <v>0</v>
      </c>
      <c r="DL202" s="144"/>
    </row>
    <row r="203" spans="1:116" ht="15" customHeight="1" x14ac:dyDescent="0.2">
      <c r="A203" s="22" t="str">
        <f t="shared" si="668"/>
        <v>200000255P</v>
      </c>
      <c r="B203" s="22" t="str">
        <f t="shared" si="669"/>
        <v>200000255C</v>
      </c>
      <c r="C203" s="137">
        <v>200000255</v>
      </c>
      <c r="D203" s="218" t="s">
        <v>357</v>
      </c>
      <c r="E203" s="65" t="s">
        <v>12</v>
      </c>
      <c r="F203" s="159" t="s">
        <v>164</v>
      </c>
      <c r="G203" s="218" t="s">
        <v>66</v>
      </c>
      <c r="H203" s="164" t="s">
        <v>24</v>
      </c>
      <c r="I203" s="200">
        <v>329.86</v>
      </c>
      <c r="J203" s="65" t="s">
        <v>221</v>
      </c>
      <c r="K203" s="145"/>
      <c r="L203" s="144">
        <v>0</v>
      </c>
      <c r="M203" s="144">
        <v>0</v>
      </c>
      <c r="N203" s="144">
        <v>0</v>
      </c>
      <c r="O203" s="144">
        <v>0</v>
      </c>
      <c r="P203" s="86">
        <f t="shared" ref="P203:P204" si="671">SUM(L203:O203)</f>
        <v>0</v>
      </c>
      <c r="Q203" s="144">
        <v>0</v>
      </c>
      <c r="R203" s="159">
        <v>7</v>
      </c>
      <c r="S203" s="159">
        <v>7</v>
      </c>
      <c r="T203" s="159">
        <v>5</v>
      </c>
      <c r="U203" s="86">
        <f t="shared" si="473"/>
        <v>19</v>
      </c>
      <c r="V203" s="159">
        <v>5</v>
      </c>
      <c r="W203" s="159">
        <v>6</v>
      </c>
      <c r="X203" s="159">
        <v>7</v>
      </c>
      <c r="Y203" s="159">
        <v>10</v>
      </c>
      <c r="Z203" s="86">
        <f t="shared" si="474"/>
        <v>28</v>
      </c>
      <c r="AA203" s="159">
        <v>0</v>
      </c>
      <c r="AB203" s="159">
        <v>0</v>
      </c>
      <c r="AC203" s="159">
        <v>0</v>
      </c>
      <c r="AD203" s="159">
        <v>0</v>
      </c>
      <c r="AE203" s="86">
        <f t="shared" ref="AE203:AE216" si="672">SUM(AA203:AD203)</f>
        <v>0</v>
      </c>
      <c r="AF203" s="130"/>
      <c r="AG203" s="159">
        <f t="shared" ca="1" si="573"/>
        <v>0</v>
      </c>
      <c r="AH203" s="159">
        <f t="shared" ca="1" si="574"/>
        <v>0</v>
      </c>
      <c r="AI203" s="159">
        <f t="shared" ca="1" si="575"/>
        <v>0</v>
      </c>
      <c r="AJ203" s="159">
        <f t="shared" ca="1" si="576"/>
        <v>0</v>
      </c>
      <c r="AK203" s="86">
        <f t="shared" ref="AK203:AK204" ca="1" si="673">SUM(AG203:AJ203)</f>
        <v>0</v>
      </c>
      <c r="AL203" s="159">
        <f t="shared" ca="1" si="577"/>
        <v>0</v>
      </c>
      <c r="AM203" s="159">
        <f t="shared" ca="1" si="578"/>
        <v>7</v>
      </c>
      <c r="AN203" s="159">
        <f t="shared" ca="1" si="579"/>
        <v>7</v>
      </c>
      <c r="AO203" s="159">
        <f t="shared" ca="1" si="580"/>
        <v>5</v>
      </c>
      <c r="AP203" s="127">
        <f t="shared" ref="AP203:AP204" ca="1" si="674">SUM(AL203:AO203)</f>
        <v>19</v>
      </c>
      <c r="AQ203" s="159">
        <f t="shared" ca="1" si="581"/>
        <v>5</v>
      </c>
      <c r="AR203" s="159">
        <f t="shared" ca="1" si="582"/>
        <v>5</v>
      </c>
      <c r="AS203" s="159">
        <f t="shared" ca="1" si="583"/>
        <v>5</v>
      </c>
      <c r="AT203" s="159">
        <f t="shared" ca="1" si="584"/>
        <v>8</v>
      </c>
      <c r="AU203" s="127">
        <f t="shared" ca="1" si="670"/>
        <v>23</v>
      </c>
      <c r="AV203" s="159">
        <f t="shared" ca="1" si="586"/>
        <v>6</v>
      </c>
      <c r="AW203" s="159">
        <f t="shared" ca="1" si="587"/>
        <v>6</v>
      </c>
      <c r="AX203" s="159">
        <f t="shared" ca="1" si="588"/>
        <v>0</v>
      </c>
      <c r="AY203" s="159">
        <f t="shared" ca="1" si="589"/>
        <v>0</v>
      </c>
      <c r="AZ203" s="127">
        <f t="shared" ca="1" si="518"/>
        <v>12</v>
      </c>
      <c r="BA203" s="72"/>
      <c r="BB203" s="159">
        <f t="shared" ca="1" si="519"/>
        <v>0</v>
      </c>
      <c r="BC203" s="159">
        <f t="shared" ca="1" si="433"/>
        <v>0</v>
      </c>
      <c r="BD203" s="159">
        <f t="shared" ca="1" si="434"/>
        <v>0</v>
      </c>
      <c r="BE203" s="159">
        <f t="shared" ca="1" si="435"/>
        <v>0</v>
      </c>
      <c r="BF203" s="86">
        <f t="shared" ca="1" si="436"/>
        <v>0</v>
      </c>
      <c r="BG203" s="159">
        <f t="shared" ca="1" si="437"/>
        <v>0</v>
      </c>
      <c r="BH203" s="159">
        <f t="shared" ca="1" si="438"/>
        <v>0</v>
      </c>
      <c r="BI203" s="159">
        <f t="shared" ca="1" si="439"/>
        <v>0</v>
      </c>
      <c r="BJ203" s="159">
        <f t="shared" ca="1" si="440"/>
        <v>0</v>
      </c>
      <c r="BK203" s="86">
        <f t="shared" ca="1" si="441"/>
        <v>0</v>
      </c>
      <c r="BL203" s="159">
        <f t="shared" ca="1" si="442"/>
        <v>0</v>
      </c>
      <c r="BM203" s="159">
        <f t="shared" ca="1" si="443"/>
        <v>-1</v>
      </c>
      <c r="BN203" s="159">
        <f t="shared" ca="1" si="444"/>
        <v>-2</v>
      </c>
      <c r="BO203" s="159">
        <f t="shared" ca="1" si="445"/>
        <v>-2</v>
      </c>
      <c r="BP203" s="86">
        <f t="shared" ca="1" si="446"/>
        <v>-5</v>
      </c>
      <c r="BQ203" s="159">
        <f t="shared" ca="1" si="658"/>
        <v>6</v>
      </c>
      <c r="BR203" s="159">
        <f t="shared" ca="1" si="659"/>
        <v>6</v>
      </c>
      <c r="BS203" s="159">
        <f t="shared" ca="1" si="660"/>
        <v>0</v>
      </c>
      <c r="BT203" s="159">
        <f t="shared" ca="1" si="661"/>
        <v>0</v>
      </c>
      <c r="BU203" s="86">
        <f t="shared" ca="1" si="662"/>
        <v>12</v>
      </c>
      <c r="BV203" s="71"/>
      <c r="BW203" s="144">
        <v>0</v>
      </c>
      <c r="BX203" s="144">
        <v>0</v>
      </c>
      <c r="BY203" s="144">
        <v>0</v>
      </c>
      <c r="BZ203" s="144">
        <v>0</v>
      </c>
      <c r="CA203" s="86">
        <f t="shared" ref="CA203:CA204" si="675">SUM(BW203:BZ203)</f>
        <v>0</v>
      </c>
      <c r="CB203" s="144">
        <v>0</v>
      </c>
      <c r="CC203" s="159">
        <v>7</v>
      </c>
      <c r="CD203" s="159">
        <v>7</v>
      </c>
      <c r="CE203" s="159">
        <v>5</v>
      </c>
      <c r="CF203" s="86">
        <f t="shared" ref="CF203:CF204" si="676">SUM(CB203:CE203)</f>
        <v>19</v>
      </c>
      <c r="CG203" s="159"/>
      <c r="CH203" s="159"/>
      <c r="CI203" s="159"/>
      <c r="CJ203" s="159"/>
      <c r="CK203" s="86">
        <f t="shared" ref="CK203:CK204" si="677">SUM(CG203:CJ203)</f>
        <v>0</v>
      </c>
      <c r="CL203" s="159"/>
      <c r="CM203" s="159"/>
      <c r="CN203" s="159">
        <v>0</v>
      </c>
      <c r="CO203" s="159">
        <v>0</v>
      </c>
      <c r="CP203" s="86">
        <f t="shared" ref="CP203:CP216" si="678">SUM(CL203:CO203)</f>
        <v>0</v>
      </c>
      <c r="CQ203" s="70"/>
      <c r="CR203" s="144">
        <f t="shared" ca="1" si="469"/>
        <v>0</v>
      </c>
      <c r="CS203" s="144">
        <f t="shared" ca="1" si="452"/>
        <v>0</v>
      </c>
      <c r="CT203" s="144">
        <f t="shared" ca="1" si="453"/>
        <v>0</v>
      </c>
      <c r="CU203" s="144">
        <f t="shared" ca="1" si="454"/>
        <v>0</v>
      </c>
      <c r="CV203" s="86">
        <f t="shared" ca="1" si="455"/>
        <v>0</v>
      </c>
      <c r="CW203" s="144">
        <f t="shared" ca="1" si="456"/>
        <v>0</v>
      </c>
      <c r="CX203" s="144">
        <f t="shared" ca="1" si="520"/>
        <v>0</v>
      </c>
      <c r="CY203" s="144">
        <f t="shared" ca="1" si="521"/>
        <v>0</v>
      </c>
      <c r="CZ203" s="144">
        <f t="shared" ca="1" si="522"/>
        <v>0</v>
      </c>
      <c r="DA203" s="88">
        <f t="shared" ca="1" si="523"/>
        <v>0</v>
      </c>
      <c r="DB203" s="144">
        <f t="shared" ca="1" si="524"/>
        <v>-5</v>
      </c>
      <c r="DC203" s="144">
        <f t="shared" ca="1" si="525"/>
        <v>-5</v>
      </c>
      <c r="DD203" s="144">
        <f t="shared" ca="1" si="526"/>
        <v>-5</v>
      </c>
      <c r="DE203" s="144">
        <f t="shared" ca="1" si="527"/>
        <v>-8</v>
      </c>
      <c r="DF203" s="88">
        <f t="shared" ca="1" si="528"/>
        <v>-23</v>
      </c>
      <c r="DG203" s="159">
        <f t="shared" ca="1" si="663"/>
        <v>-6</v>
      </c>
      <c r="DH203" s="159">
        <f t="shared" ca="1" si="664"/>
        <v>-6</v>
      </c>
      <c r="DI203" s="159">
        <f t="shared" ca="1" si="665"/>
        <v>0</v>
      </c>
      <c r="DJ203" s="159">
        <f t="shared" ca="1" si="666"/>
        <v>0</v>
      </c>
      <c r="DK203" s="88">
        <f t="shared" ca="1" si="667"/>
        <v>-12</v>
      </c>
      <c r="DL203" s="144"/>
    </row>
    <row r="204" spans="1:116" ht="15" customHeight="1" x14ac:dyDescent="0.2">
      <c r="A204" s="22" t="str">
        <f t="shared" ref="A204" si="679">CONCATENATE(C204,"P")</f>
        <v>205015024P</v>
      </c>
      <c r="B204" s="22" t="str">
        <f t="shared" ref="B204" si="680">CONCATENATE(C204,"C")</f>
        <v>205015024C</v>
      </c>
      <c r="C204" s="137">
        <v>205015024</v>
      </c>
      <c r="D204" s="218" t="s">
        <v>358</v>
      </c>
      <c r="E204" s="65" t="s">
        <v>12</v>
      </c>
      <c r="F204" s="159" t="s">
        <v>164</v>
      </c>
      <c r="G204" s="218" t="s">
        <v>66</v>
      </c>
      <c r="H204" s="164" t="s">
        <v>24</v>
      </c>
      <c r="I204" s="200">
        <v>7065.22</v>
      </c>
      <c r="J204" s="65" t="s">
        <v>221</v>
      </c>
      <c r="K204" s="145"/>
      <c r="L204" s="144">
        <v>0</v>
      </c>
      <c r="M204" s="144">
        <v>0</v>
      </c>
      <c r="N204" s="144">
        <v>0</v>
      </c>
      <c r="O204" s="144">
        <v>0</v>
      </c>
      <c r="P204" s="86">
        <f t="shared" si="671"/>
        <v>0</v>
      </c>
      <c r="Q204" s="144">
        <v>0</v>
      </c>
      <c r="R204" s="159">
        <v>4</v>
      </c>
      <c r="S204" s="159">
        <v>10</v>
      </c>
      <c r="T204" s="159">
        <v>10</v>
      </c>
      <c r="U204" s="86">
        <f t="shared" ref="U204:U226" si="681">SUM(Q204:T204)</f>
        <v>24</v>
      </c>
      <c r="V204" s="159">
        <v>0</v>
      </c>
      <c r="W204" s="159">
        <v>7</v>
      </c>
      <c r="X204" s="159">
        <v>7</v>
      </c>
      <c r="Y204" s="159">
        <v>7</v>
      </c>
      <c r="Z204" s="86">
        <f t="shared" ref="Z204:Z226" si="682">SUM(V204:Y204)</f>
        <v>21</v>
      </c>
      <c r="AA204" s="159">
        <v>0</v>
      </c>
      <c r="AB204" s="159">
        <v>0</v>
      </c>
      <c r="AC204" s="159">
        <v>0</v>
      </c>
      <c r="AD204" s="159">
        <v>0</v>
      </c>
      <c r="AE204" s="86">
        <f t="shared" si="672"/>
        <v>0</v>
      </c>
      <c r="AF204" s="130"/>
      <c r="AG204" s="159">
        <f t="shared" ca="1" si="573"/>
        <v>0</v>
      </c>
      <c r="AH204" s="159">
        <f t="shared" ca="1" si="574"/>
        <v>0</v>
      </c>
      <c r="AI204" s="159">
        <f t="shared" ca="1" si="575"/>
        <v>0</v>
      </c>
      <c r="AJ204" s="159">
        <f t="shared" ca="1" si="576"/>
        <v>0</v>
      </c>
      <c r="AK204" s="86">
        <f t="shared" ca="1" si="673"/>
        <v>0</v>
      </c>
      <c r="AL204" s="159">
        <f t="shared" ca="1" si="577"/>
        <v>0</v>
      </c>
      <c r="AM204" s="159">
        <f t="shared" ca="1" si="578"/>
        <v>4</v>
      </c>
      <c r="AN204" s="159">
        <f t="shared" ca="1" si="579"/>
        <v>10</v>
      </c>
      <c r="AO204" s="159">
        <f t="shared" ca="1" si="580"/>
        <v>10</v>
      </c>
      <c r="AP204" s="127">
        <f t="shared" ca="1" si="674"/>
        <v>24</v>
      </c>
      <c r="AQ204" s="159">
        <f t="shared" ca="1" si="581"/>
        <v>0</v>
      </c>
      <c r="AR204" s="159">
        <f t="shared" ca="1" si="582"/>
        <v>7</v>
      </c>
      <c r="AS204" s="159">
        <f t="shared" ca="1" si="583"/>
        <v>7</v>
      </c>
      <c r="AT204" s="159">
        <f t="shared" ca="1" si="584"/>
        <v>7</v>
      </c>
      <c r="AU204" s="127">
        <f t="shared" ref="AU204" ca="1" si="683">SUM(AQ204:AT204)</f>
        <v>21</v>
      </c>
      <c r="AV204" s="159">
        <f t="shared" ca="1" si="586"/>
        <v>7</v>
      </c>
      <c r="AW204" s="159">
        <f t="shared" ca="1" si="587"/>
        <v>7</v>
      </c>
      <c r="AX204" s="159">
        <f t="shared" ca="1" si="588"/>
        <v>0</v>
      </c>
      <c r="AY204" s="159">
        <f t="shared" ca="1" si="589"/>
        <v>0</v>
      </c>
      <c r="AZ204" s="127">
        <f t="shared" ca="1" si="518"/>
        <v>14</v>
      </c>
      <c r="BA204" s="72"/>
      <c r="BB204" s="159">
        <f t="shared" ca="1" si="519"/>
        <v>0</v>
      </c>
      <c r="BC204" s="159">
        <f t="shared" ca="1" si="433"/>
        <v>0</v>
      </c>
      <c r="BD204" s="159">
        <f t="shared" ca="1" si="434"/>
        <v>0</v>
      </c>
      <c r="BE204" s="159">
        <f t="shared" ca="1" si="435"/>
        <v>0</v>
      </c>
      <c r="BF204" s="86">
        <f t="shared" ca="1" si="436"/>
        <v>0</v>
      </c>
      <c r="BG204" s="159">
        <f t="shared" ca="1" si="437"/>
        <v>0</v>
      </c>
      <c r="BH204" s="159">
        <f t="shared" ca="1" si="438"/>
        <v>0</v>
      </c>
      <c r="BI204" s="159">
        <f t="shared" ca="1" si="439"/>
        <v>0</v>
      </c>
      <c r="BJ204" s="159">
        <f t="shared" ca="1" si="440"/>
        <v>0</v>
      </c>
      <c r="BK204" s="86">
        <f t="shared" ca="1" si="441"/>
        <v>0</v>
      </c>
      <c r="BL204" s="159">
        <f t="shared" ca="1" si="442"/>
        <v>0</v>
      </c>
      <c r="BM204" s="159">
        <f t="shared" ca="1" si="443"/>
        <v>0</v>
      </c>
      <c r="BN204" s="159">
        <f t="shared" ca="1" si="444"/>
        <v>0</v>
      </c>
      <c r="BO204" s="159">
        <f t="shared" ca="1" si="445"/>
        <v>0</v>
      </c>
      <c r="BP204" s="86">
        <f t="shared" ca="1" si="446"/>
        <v>0</v>
      </c>
      <c r="BQ204" s="159">
        <f t="shared" ca="1" si="658"/>
        <v>7</v>
      </c>
      <c r="BR204" s="159">
        <f t="shared" ca="1" si="659"/>
        <v>7</v>
      </c>
      <c r="BS204" s="159">
        <f t="shared" ca="1" si="660"/>
        <v>0</v>
      </c>
      <c r="BT204" s="159">
        <f t="shared" ca="1" si="661"/>
        <v>0</v>
      </c>
      <c r="BU204" s="86">
        <f t="shared" ca="1" si="662"/>
        <v>14</v>
      </c>
      <c r="BV204" s="71"/>
      <c r="BW204" s="144">
        <v>0</v>
      </c>
      <c r="BX204" s="144">
        <v>0</v>
      </c>
      <c r="BY204" s="144">
        <v>0</v>
      </c>
      <c r="BZ204" s="144">
        <v>0</v>
      </c>
      <c r="CA204" s="86">
        <f t="shared" si="675"/>
        <v>0</v>
      </c>
      <c r="CB204" s="144">
        <v>0</v>
      </c>
      <c r="CC204" s="159">
        <v>4</v>
      </c>
      <c r="CD204" s="159">
        <v>10</v>
      </c>
      <c r="CE204" s="159">
        <v>10</v>
      </c>
      <c r="CF204" s="86">
        <f t="shared" si="676"/>
        <v>24</v>
      </c>
      <c r="CG204" s="159"/>
      <c r="CH204" s="159"/>
      <c r="CI204" s="159"/>
      <c r="CJ204" s="159"/>
      <c r="CK204" s="86">
        <f t="shared" si="677"/>
        <v>0</v>
      </c>
      <c r="CL204" s="159"/>
      <c r="CM204" s="159"/>
      <c r="CN204" s="159">
        <v>0</v>
      </c>
      <c r="CO204" s="159">
        <v>0</v>
      </c>
      <c r="CP204" s="86">
        <f t="shared" si="678"/>
        <v>0</v>
      </c>
      <c r="CQ204" s="70"/>
      <c r="CR204" s="144">
        <f t="shared" ca="1" si="469"/>
        <v>0</v>
      </c>
      <c r="CS204" s="144">
        <f t="shared" ca="1" si="452"/>
        <v>0</v>
      </c>
      <c r="CT204" s="144">
        <f t="shared" ca="1" si="453"/>
        <v>0</v>
      </c>
      <c r="CU204" s="144">
        <f t="shared" ca="1" si="454"/>
        <v>0</v>
      </c>
      <c r="CV204" s="86">
        <f t="shared" ca="1" si="455"/>
        <v>0</v>
      </c>
      <c r="CW204" s="144">
        <f t="shared" ca="1" si="456"/>
        <v>0</v>
      </c>
      <c r="CX204" s="144">
        <f t="shared" ca="1" si="520"/>
        <v>0</v>
      </c>
      <c r="CY204" s="144">
        <f t="shared" ca="1" si="521"/>
        <v>0</v>
      </c>
      <c r="CZ204" s="144">
        <f t="shared" ca="1" si="522"/>
        <v>0</v>
      </c>
      <c r="DA204" s="88">
        <f t="shared" ca="1" si="523"/>
        <v>0</v>
      </c>
      <c r="DB204" s="144">
        <f t="shared" ca="1" si="524"/>
        <v>0</v>
      </c>
      <c r="DC204" s="144">
        <f t="shared" ca="1" si="525"/>
        <v>-7</v>
      </c>
      <c r="DD204" s="144">
        <f t="shared" ca="1" si="526"/>
        <v>-7</v>
      </c>
      <c r="DE204" s="144">
        <f t="shared" ca="1" si="527"/>
        <v>-7</v>
      </c>
      <c r="DF204" s="88">
        <f t="shared" ca="1" si="528"/>
        <v>-21</v>
      </c>
      <c r="DG204" s="159">
        <f t="shared" ca="1" si="663"/>
        <v>-7</v>
      </c>
      <c r="DH204" s="159">
        <f t="shared" ca="1" si="664"/>
        <v>-7</v>
      </c>
      <c r="DI204" s="159">
        <f t="shared" ca="1" si="665"/>
        <v>0</v>
      </c>
      <c r="DJ204" s="159">
        <f t="shared" ca="1" si="666"/>
        <v>0</v>
      </c>
      <c r="DK204" s="88">
        <f t="shared" ca="1" si="667"/>
        <v>-14</v>
      </c>
      <c r="DL204" s="144"/>
    </row>
    <row r="205" spans="1:116" ht="15" customHeight="1" x14ac:dyDescent="0.2">
      <c r="A205" s="164" t="str">
        <f t="shared" ref="A205" si="684">CONCATENATE(C205,"P")</f>
        <v>200000386P</v>
      </c>
      <c r="B205" s="164" t="str">
        <f t="shared" ref="B205" si="685">CONCATENATE(C205,"C")</f>
        <v>200000386C</v>
      </c>
      <c r="C205" s="137">
        <v>200000386</v>
      </c>
      <c r="D205" s="164" t="s">
        <v>366</v>
      </c>
      <c r="E205" s="65" t="s">
        <v>12</v>
      </c>
      <c r="F205" s="159" t="s">
        <v>164</v>
      </c>
      <c r="G205" s="164" t="s">
        <v>355</v>
      </c>
      <c r="H205" s="164" t="s">
        <v>140</v>
      </c>
      <c r="I205" s="200">
        <v>745.26</v>
      </c>
      <c r="J205" s="65" t="s">
        <v>35</v>
      </c>
      <c r="K205" s="145"/>
      <c r="L205" s="144">
        <v>0</v>
      </c>
      <c r="M205" s="144">
        <v>0</v>
      </c>
      <c r="N205" s="144">
        <v>0</v>
      </c>
      <c r="O205" s="144">
        <v>0</v>
      </c>
      <c r="P205" s="86">
        <f t="shared" ref="P205" si="686">SUM(L205:O205)</f>
        <v>0</v>
      </c>
      <c r="Q205" s="144">
        <v>0</v>
      </c>
      <c r="R205" s="159">
        <v>0</v>
      </c>
      <c r="S205" s="159">
        <v>30</v>
      </c>
      <c r="T205" s="159">
        <v>31</v>
      </c>
      <c r="U205" s="86">
        <f t="shared" si="681"/>
        <v>61</v>
      </c>
      <c r="V205" s="159">
        <v>24</v>
      </c>
      <c r="W205" s="159">
        <v>26</v>
      </c>
      <c r="X205" s="159">
        <v>25</v>
      </c>
      <c r="Y205" s="159">
        <v>26</v>
      </c>
      <c r="Z205" s="86">
        <f t="shared" si="682"/>
        <v>101</v>
      </c>
      <c r="AA205" s="159">
        <v>20</v>
      </c>
      <c r="AB205" s="159">
        <v>0</v>
      </c>
      <c r="AC205" s="159">
        <v>0</v>
      </c>
      <c r="AD205" s="159">
        <v>0</v>
      </c>
      <c r="AE205" s="86">
        <f t="shared" si="672"/>
        <v>20</v>
      </c>
      <c r="AF205" s="130"/>
      <c r="AG205" s="159">
        <f t="shared" ca="1" si="573"/>
        <v>0</v>
      </c>
      <c r="AH205" s="159">
        <f t="shared" ca="1" si="574"/>
        <v>0</v>
      </c>
      <c r="AI205" s="159">
        <f t="shared" ca="1" si="575"/>
        <v>0</v>
      </c>
      <c r="AJ205" s="159">
        <f t="shared" ca="1" si="576"/>
        <v>0</v>
      </c>
      <c r="AK205" s="86">
        <f t="shared" ref="AK205" ca="1" si="687">SUM(AG205:AJ205)</f>
        <v>0</v>
      </c>
      <c r="AL205" s="159">
        <f t="shared" ca="1" si="577"/>
        <v>0</v>
      </c>
      <c r="AM205" s="159">
        <f t="shared" ca="1" si="578"/>
        <v>0</v>
      </c>
      <c r="AN205" s="159">
        <f t="shared" ca="1" si="579"/>
        <v>30</v>
      </c>
      <c r="AO205" s="159">
        <f t="shared" ca="1" si="580"/>
        <v>31</v>
      </c>
      <c r="AP205" s="127">
        <f t="shared" ref="AP205" ca="1" si="688">SUM(AL205:AO205)</f>
        <v>61</v>
      </c>
      <c r="AQ205" s="159">
        <f t="shared" ca="1" si="581"/>
        <v>24</v>
      </c>
      <c r="AR205" s="159">
        <f t="shared" ca="1" si="582"/>
        <v>26</v>
      </c>
      <c r="AS205" s="159">
        <f t="shared" ca="1" si="583"/>
        <v>25</v>
      </c>
      <c r="AT205" s="159">
        <f t="shared" ca="1" si="584"/>
        <v>26</v>
      </c>
      <c r="AU205" s="127">
        <f t="shared" ref="AU205" ca="1" si="689">SUM(AQ205:AT205)</f>
        <v>101</v>
      </c>
      <c r="AV205" s="159">
        <f t="shared" ca="1" si="586"/>
        <v>21</v>
      </c>
      <c r="AW205" s="159">
        <f t="shared" ca="1" si="587"/>
        <v>25</v>
      </c>
      <c r="AX205" s="159">
        <f t="shared" ca="1" si="588"/>
        <v>0</v>
      </c>
      <c r="AY205" s="159">
        <f t="shared" ca="1" si="589"/>
        <v>0</v>
      </c>
      <c r="AZ205" s="127">
        <f t="shared" ca="1" si="518"/>
        <v>46</v>
      </c>
      <c r="BA205" s="72"/>
      <c r="BB205" s="159">
        <f t="shared" ref="BB205" ca="1" si="690">AG205-L205</f>
        <v>0</v>
      </c>
      <c r="BC205" s="159">
        <f t="shared" ref="BC205" ca="1" si="691">AH205-M205</f>
        <v>0</v>
      </c>
      <c r="BD205" s="159">
        <f t="shared" ref="BD205" ca="1" si="692">AI205-N205</f>
        <v>0</v>
      </c>
      <c r="BE205" s="159">
        <f t="shared" ref="BE205" ca="1" si="693">AJ205-O205</f>
        <v>0</v>
      </c>
      <c r="BF205" s="86">
        <f t="shared" ref="BF205" ca="1" si="694">AK205-P205</f>
        <v>0</v>
      </c>
      <c r="BG205" s="159">
        <f t="shared" ref="BG205" ca="1" si="695">AL205-Q205</f>
        <v>0</v>
      </c>
      <c r="BH205" s="159">
        <f t="shared" ref="BH205" ca="1" si="696">AM205-R205</f>
        <v>0</v>
      </c>
      <c r="BI205" s="159">
        <f t="shared" ref="BI205" ca="1" si="697">AN205-S205</f>
        <v>0</v>
      </c>
      <c r="BJ205" s="159">
        <f t="shared" ref="BJ205" ca="1" si="698">AO205-T205</f>
        <v>0</v>
      </c>
      <c r="BK205" s="86">
        <f t="shared" ref="BK205" ca="1" si="699">AP205-U205</f>
        <v>0</v>
      </c>
      <c r="BL205" s="159">
        <f t="shared" ref="BL205" ca="1" si="700">AQ205-V205</f>
        <v>0</v>
      </c>
      <c r="BM205" s="159">
        <f t="shared" ref="BM205" ca="1" si="701">AR205-W205</f>
        <v>0</v>
      </c>
      <c r="BN205" s="159">
        <f t="shared" ref="BN205" ca="1" si="702">AS205-X205</f>
        <v>0</v>
      </c>
      <c r="BO205" s="159">
        <f t="shared" ref="BO205" ca="1" si="703">AT205-Y205</f>
        <v>0</v>
      </c>
      <c r="BP205" s="86">
        <f t="shared" ref="BP205" ca="1" si="704">AU205-Z205</f>
        <v>0</v>
      </c>
      <c r="BQ205" s="159">
        <f t="shared" ca="1" si="658"/>
        <v>1</v>
      </c>
      <c r="BR205" s="159">
        <f t="shared" ca="1" si="659"/>
        <v>25</v>
      </c>
      <c r="BS205" s="159">
        <f t="shared" ca="1" si="660"/>
        <v>0</v>
      </c>
      <c r="BT205" s="159">
        <f t="shared" ca="1" si="661"/>
        <v>0</v>
      </c>
      <c r="BU205" s="86">
        <f t="shared" ca="1" si="662"/>
        <v>26</v>
      </c>
      <c r="BV205" s="71"/>
      <c r="BW205" s="144">
        <v>0</v>
      </c>
      <c r="BX205" s="144">
        <v>0</v>
      </c>
      <c r="BY205" s="144">
        <v>0</v>
      </c>
      <c r="BZ205" s="144">
        <v>0</v>
      </c>
      <c r="CA205" s="86">
        <f t="shared" ref="CA205" si="705">SUM(BW205:BZ205)</f>
        <v>0</v>
      </c>
      <c r="CB205" s="144">
        <v>0</v>
      </c>
      <c r="CC205" s="159">
        <v>0</v>
      </c>
      <c r="CD205" s="159">
        <v>30</v>
      </c>
      <c r="CE205" s="159">
        <v>31</v>
      </c>
      <c r="CF205" s="86">
        <f t="shared" ref="CF205" si="706">SUM(CB205:CE205)</f>
        <v>61</v>
      </c>
      <c r="CG205" s="159"/>
      <c r="CH205" s="159"/>
      <c r="CI205" s="159"/>
      <c r="CJ205" s="159"/>
      <c r="CK205" s="86">
        <f t="shared" ref="CK205" si="707">SUM(CG205:CJ205)</f>
        <v>0</v>
      </c>
      <c r="CL205" s="159"/>
      <c r="CM205" s="159"/>
      <c r="CN205" s="159">
        <v>0</v>
      </c>
      <c r="CO205" s="159">
        <v>0</v>
      </c>
      <c r="CP205" s="86">
        <f t="shared" si="678"/>
        <v>0</v>
      </c>
      <c r="CQ205" s="70"/>
      <c r="CR205" s="144">
        <f t="shared" ref="CR205" ca="1" si="708">BW205-AG205</f>
        <v>0</v>
      </c>
      <c r="CS205" s="144">
        <f t="shared" ref="CS205" ca="1" si="709">BX205-AH205</f>
        <v>0</v>
      </c>
      <c r="CT205" s="144">
        <f t="shared" ref="CT205" ca="1" si="710">BY205-AI205</f>
        <v>0</v>
      </c>
      <c r="CU205" s="144">
        <f t="shared" ref="CU205" ca="1" si="711">BZ205-AJ205</f>
        <v>0</v>
      </c>
      <c r="CV205" s="86">
        <f t="shared" ref="CV205" ca="1" si="712">CA205-AK205</f>
        <v>0</v>
      </c>
      <c r="CW205" s="144">
        <f t="shared" ref="CW205" ca="1" si="713">CB205-AL205</f>
        <v>0</v>
      </c>
      <c r="CX205" s="144">
        <f t="shared" ref="CX205" ca="1" si="714">CC205-AM205</f>
        <v>0</v>
      </c>
      <c r="CY205" s="144">
        <f t="shared" ref="CY205" ca="1" si="715">CD205-AN205</f>
        <v>0</v>
      </c>
      <c r="CZ205" s="144">
        <f t="shared" ref="CZ205" ca="1" si="716">CE205-AO205</f>
        <v>0</v>
      </c>
      <c r="DA205" s="88">
        <f t="shared" ref="DA205" ca="1" si="717">CF205-AP205</f>
        <v>0</v>
      </c>
      <c r="DB205" s="144">
        <f t="shared" ref="DB205" ca="1" si="718">CG205-AQ205</f>
        <v>-24</v>
      </c>
      <c r="DC205" s="144">
        <f t="shared" ref="DC205" ca="1" si="719">CH205-AR205</f>
        <v>-26</v>
      </c>
      <c r="DD205" s="144">
        <f t="shared" ref="DD205" ca="1" si="720">CI205-AS205</f>
        <v>-25</v>
      </c>
      <c r="DE205" s="144">
        <f t="shared" ref="DE205" ca="1" si="721">CJ205-AT205</f>
        <v>-26</v>
      </c>
      <c r="DF205" s="88">
        <f t="shared" ref="DF205" ca="1" si="722">CK205-AU205</f>
        <v>-101</v>
      </c>
      <c r="DG205" s="159">
        <f t="shared" ca="1" si="663"/>
        <v>-21</v>
      </c>
      <c r="DH205" s="159">
        <f t="shared" ca="1" si="664"/>
        <v>-25</v>
      </c>
      <c r="DI205" s="159">
        <f t="shared" ca="1" si="665"/>
        <v>0</v>
      </c>
      <c r="DJ205" s="159">
        <f t="shared" ca="1" si="666"/>
        <v>0</v>
      </c>
      <c r="DK205" s="88">
        <f t="shared" ca="1" si="667"/>
        <v>-46</v>
      </c>
      <c r="DL205" s="144"/>
    </row>
    <row r="206" spans="1:116" ht="15" customHeight="1" x14ac:dyDescent="0.2">
      <c r="A206" s="164" t="str">
        <f t="shared" ref="A206" si="723">CONCATENATE(C206,"P")</f>
        <v>205000915P</v>
      </c>
      <c r="B206" s="164" t="str">
        <f t="shared" ref="B206" si="724">CONCATENATE(C206,"C")</f>
        <v>205000915C</v>
      </c>
      <c r="C206" s="137">
        <v>205000915</v>
      </c>
      <c r="D206" s="164" t="s">
        <v>487</v>
      </c>
      <c r="E206" s="65" t="s">
        <v>12</v>
      </c>
      <c r="F206" s="159" t="s">
        <v>164</v>
      </c>
      <c r="G206" s="239" t="s">
        <v>519</v>
      </c>
      <c r="H206" s="164" t="s">
        <v>140</v>
      </c>
      <c r="I206" s="200">
        <v>973.78</v>
      </c>
      <c r="J206" s="65" t="s">
        <v>35</v>
      </c>
      <c r="K206" s="145"/>
      <c r="L206" s="144">
        <v>0</v>
      </c>
      <c r="M206" s="144">
        <v>0</v>
      </c>
      <c r="N206" s="144">
        <v>0</v>
      </c>
      <c r="O206" s="144">
        <v>0</v>
      </c>
      <c r="P206" s="86">
        <f t="shared" ref="P206" si="725">SUM(L206:O206)</f>
        <v>0</v>
      </c>
      <c r="Q206" s="144">
        <v>0</v>
      </c>
      <c r="R206" s="159">
        <v>0</v>
      </c>
      <c r="S206" s="159">
        <v>30</v>
      </c>
      <c r="T206" s="159">
        <v>89</v>
      </c>
      <c r="U206" s="86">
        <f t="shared" si="681"/>
        <v>119</v>
      </c>
      <c r="V206" s="159">
        <v>50</v>
      </c>
      <c r="W206" s="159">
        <v>40</v>
      </c>
      <c r="X206" s="159">
        <v>40</v>
      </c>
      <c r="Y206" s="159">
        <v>60</v>
      </c>
      <c r="Z206" s="86">
        <f t="shared" si="682"/>
        <v>190</v>
      </c>
      <c r="AA206" s="159">
        <v>34</v>
      </c>
      <c r="AB206" s="159">
        <v>0</v>
      </c>
      <c r="AC206" s="159">
        <v>0</v>
      </c>
      <c r="AD206" s="159">
        <v>0</v>
      </c>
      <c r="AE206" s="86">
        <f t="shared" si="672"/>
        <v>34</v>
      </c>
      <c r="AF206" s="130"/>
      <c r="AG206" s="159">
        <f t="shared" ca="1" si="573"/>
        <v>0</v>
      </c>
      <c r="AH206" s="159">
        <f t="shared" ca="1" si="574"/>
        <v>0</v>
      </c>
      <c r="AI206" s="159">
        <f t="shared" ca="1" si="575"/>
        <v>0</v>
      </c>
      <c r="AJ206" s="159">
        <f t="shared" ca="1" si="576"/>
        <v>0</v>
      </c>
      <c r="AK206" s="86">
        <f t="shared" ref="AK206" ca="1" si="726">SUM(AG206:AJ206)</f>
        <v>0</v>
      </c>
      <c r="AL206" s="159">
        <f t="shared" ca="1" si="577"/>
        <v>0</v>
      </c>
      <c r="AM206" s="159">
        <f t="shared" ca="1" si="578"/>
        <v>0</v>
      </c>
      <c r="AN206" s="159">
        <f t="shared" ca="1" si="579"/>
        <v>30</v>
      </c>
      <c r="AO206" s="159">
        <f t="shared" ca="1" si="580"/>
        <v>89</v>
      </c>
      <c r="AP206" s="127">
        <f t="shared" ref="AP206" ca="1" si="727">SUM(AL206:AO206)</f>
        <v>119</v>
      </c>
      <c r="AQ206" s="159">
        <f t="shared" ca="1" si="581"/>
        <v>60</v>
      </c>
      <c r="AR206" s="159">
        <f t="shared" ca="1" si="582"/>
        <v>50</v>
      </c>
      <c r="AS206" s="159">
        <f t="shared" ca="1" si="583"/>
        <v>50</v>
      </c>
      <c r="AT206" s="159">
        <f t="shared" ca="1" si="584"/>
        <v>65</v>
      </c>
      <c r="AU206" s="127">
        <f t="shared" ref="AU206" ca="1" si="728">SUM(AQ206:AT206)</f>
        <v>225</v>
      </c>
      <c r="AV206" s="159">
        <f t="shared" ca="1" si="586"/>
        <v>60</v>
      </c>
      <c r="AW206" s="159">
        <f t="shared" ca="1" si="587"/>
        <v>60</v>
      </c>
      <c r="AX206" s="159">
        <f t="shared" ca="1" si="588"/>
        <v>0</v>
      </c>
      <c r="AY206" s="159">
        <f t="shared" ca="1" si="589"/>
        <v>0</v>
      </c>
      <c r="AZ206" s="127">
        <f t="shared" ca="1" si="518"/>
        <v>120</v>
      </c>
      <c r="BA206" s="72"/>
      <c r="BB206" s="159">
        <f t="shared" ref="BB206" ca="1" si="729">AG206-L206</f>
        <v>0</v>
      </c>
      <c r="BC206" s="159">
        <f t="shared" ref="BC206" ca="1" si="730">AH206-M206</f>
        <v>0</v>
      </c>
      <c r="BD206" s="159">
        <f t="shared" ref="BD206" ca="1" si="731">AI206-N206</f>
        <v>0</v>
      </c>
      <c r="BE206" s="159">
        <f t="shared" ref="BE206" ca="1" si="732">AJ206-O206</f>
        <v>0</v>
      </c>
      <c r="BF206" s="86">
        <f t="shared" ref="BF206" ca="1" si="733">AK206-P206</f>
        <v>0</v>
      </c>
      <c r="BG206" s="159">
        <f t="shared" ref="BG206" ca="1" si="734">AL206-Q206</f>
        <v>0</v>
      </c>
      <c r="BH206" s="159">
        <f t="shared" ref="BH206" ca="1" si="735">AM206-R206</f>
        <v>0</v>
      </c>
      <c r="BI206" s="159">
        <f t="shared" ref="BI206" ca="1" si="736">AN206-S206</f>
        <v>0</v>
      </c>
      <c r="BJ206" s="159">
        <f t="shared" ref="BJ206" ca="1" si="737">AO206-T206</f>
        <v>0</v>
      </c>
      <c r="BK206" s="86">
        <f t="shared" ref="BK206" ca="1" si="738">AP206-U206</f>
        <v>0</v>
      </c>
      <c r="BL206" s="159">
        <f t="shared" ref="BL206" ca="1" si="739">AQ206-V206</f>
        <v>10</v>
      </c>
      <c r="BM206" s="159">
        <f t="shared" ref="BM206" ca="1" si="740">AR206-W206</f>
        <v>10</v>
      </c>
      <c r="BN206" s="159">
        <f t="shared" ref="BN206" ca="1" si="741">AS206-X206</f>
        <v>10</v>
      </c>
      <c r="BO206" s="159">
        <f t="shared" ref="BO206" ca="1" si="742">AT206-Y206</f>
        <v>5</v>
      </c>
      <c r="BP206" s="86">
        <f t="shared" ref="BP206" ca="1" si="743">AU206-Z206</f>
        <v>35</v>
      </c>
      <c r="BQ206" s="159">
        <f t="shared" ca="1" si="658"/>
        <v>26</v>
      </c>
      <c r="BR206" s="159">
        <f t="shared" ca="1" si="659"/>
        <v>60</v>
      </c>
      <c r="BS206" s="159">
        <f t="shared" ca="1" si="660"/>
        <v>0</v>
      </c>
      <c r="BT206" s="159">
        <f t="shared" ca="1" si="661"/>
        <v>0</v>
      </c>
      <c r="BU206" s="86">
        <f t="shared" ca="1" si="662"/>
        <v>86</v>
      </c>
      <c r="BV206" s="71"/>
      <c r="BW206" s="144">
        <v>0</v>
      </c>
      <c r="BX206" s="144">
        <v>0</v>
      </c>
      <c r="BY206" s="144">
        <v>0</v>
      </c>
      <c r="BZ206" s="144">
        <v>0</v>
      </c>
      <c r="CA206" s="86">
        <f t="shared" ref="CA206" si="744">SUM(BW206:BZ206)</f>
        <v>0</v>
      </c>
      <c r="CB206" s="144">
        <v>0</v>
      </c>
      <c r="CC206" s="159">
        <v>0</v>
      </c>
      <c r="CD206" s="159">
        <v>30</v>
      </c>
      <c r="CE206" s="159">
        <v>89</v>
      </c>
      <c r="CF206" s="86">
        <f t="shared" ref="CF206" si="745">SUM(CB206:CE206)</f>
        <v>119</v>
      </c>
      <c r="CG206" s="159"/>
      <c r="CH206" s="159"/>
      <c r="CI206" s="159"/>
      <c r="CJ206" s="159"/>
      <c r="CK206" s="86">
        <f t="shared" ref="CK206" si="746">SUM(CG206:CJ206)</f>
        <v>0</v>
      </c>
      <c r="CL206" s="159"/>
      <c r="CM206" s="159"/>
      <c r="CN206" s="159">
        <v>0</v>
      </c>
      <c r="CO206" s="159">
        <v>0</v>
      </c>
      <c r="CP206" s="86">
        <f t="shared" si="678"/>
        <v>0</v>
      </c>
      <c r="CQ206" s="70"/>
      <c r="CR206" s="144">
        <f t="shared" ref="CR206" ca="1" si="747">BW206-AG206</f>
        <v>0</v>
      </c>
      <c r="CS206" s="144">
        <f t="shared" ref="CS206" ca="1" si="748">BX206-AH206</f>
        <v>0</v>
      </c>
      <c r="CT206" s="144">
        <f t="shared" ref="CT206" ca="1" si="749">BY206-AI206</f>
        <v>0</v>
      </c>
      <c r="CU206" s="144">
        <f t="shared" ref="CU206" ca="1" si="750">BZ206-AJ206</f>
        <v>0</v>
      </c>
      <c r="CV206" s="86">
        <f t="shared" ref="CV206" ca="1" si="751">CA206-AK206</f>
        <v>0</v>
      </c>
      <c r="CW206" s="144">
        <f t="shared" ref="CW206" ca="1" si="752">CB206-AL206</f>
        <v>0</v>
      </c>
      <c r="CX206" s="144">
        <f t="shared" ref="CX206" ca="1" si="753">CC206-AM206</f>
        <v>0</v>
      </c>
      <c r="CY206" s="144">
        <f t="shared" ref="CY206" ca="1" si="754">CD206-AN206</f>
        <v>0</v>
      </c>
      <c r="CZ206" s="144">
        <f t="shared" ref="CZ206" ca="1" si="755">CE206-AO206</f>
        <v>0</v>
      </c>
      <c r="DA206" s="88">
        <f t="shared" ref="DA206" ca="1" si="756">CF206-AP206</f>
        <v>0</v>
      </c>
      <c r="DB206" s="144">
        <f t="shared" ref="DB206" ca="1" si="757">CG206-AQ206</f>
        <v>-60</v>
      </c>
      <c r="DC206" s="144">
        <f t="shared" ref="DC206" ca="1" si="758">CH206-AR206</f>
        <v>-50</v>
      </c>
      <c r="DD206" s="144">
        <f t="shared" ref="DD206" ca="1" si="759">CI206-AS206</f>
        <v>-50</v>
      </c>
      <c r="DE206" s="144">
        <f t="shared" ref="DE206" ca="1" si="760">CJ206-AT206</f>
        <v>-65</v>
      </c>
      <c r="DF206" s="88">
        <f t="shared" ref="DF206" ca="1" si="761">CK206-AU206</f>
        <v>-225</v>
      </c>
      <c r="DG206" s="159">
        <f t="shared" ca="1" si="663"/>
        <v>-60</v>
      </c>
      <c r="DH206" s="159">
        <f t="shared" ca="1" si="664"/>
        <v>-60</v>
      </c>
      <c r="DI206" s="159">
        <f t="shared" ca="1" si="665"/>
        <v>0</v>
      </c>
      <c r="DJ206" s="159">
        <f t="shared" ca="1" si="666"/>
        <v>0</v>
      </c>
      <c r="DK206" s="88">
        <f t="shared" ca="1" si="667"/>
        <v>-120</v>
      </c>
      <c r="DL206" s="144"/>
    </row>
    <row r="207" spans="1:116" ht="15" customHeight="1" x14ac:dyDescent="0.2">
      <c r="A207" s="164" t="str">
        <f t="shared" ref="A207" si="762">CONCATENATE(C207,"P")</f>
        <v>205000917P</v>
      </c>
      <c r="B207" s="164" t="str">
        <f t="shared" ref="B207" si="763">CONCATENATE(C207,"C")</f>
        <v>205000917C</v>
      </c>
      <c r="C207" s="137">
        <v>205000917</v>
      </c>
      <c r="D207" s="164" t="s">
        <v>488</v>
      </c>
      <c r="E207" s="65" t="s">
        <v>12</v>
      </c>
      <c r="F207" s="159" t="s">
        <v>164</v>
      </c>
      <c r="G207" s="239" t="s">
        <v>519</v>
      </c>
      <c r="H207" s="164" t="s">
        <v>140</v>
      </c>
      <c r="I207" s="200">
        <v>1001.07</v>
      </c>
      <c r="J207" s="65" t="s">
        <v>35</v>
      </c>
      <c r="K207" s="145"/>
      <c r="L207" s="144">
        <v>0</v>
      </c>
      <c r="M207" s="144">
        <v>0</v>
      </c>
      <c r="N207" s="144">
        <v>0</v>
      </c>
      <c r="O207" s="144">
        <v>0</v>
      </c>
      <c r="P207" s="86">
        <f t="shared" ref="P207" si="764">SUM(L207:O207)</f>
        <v>0</v>
      </c>
      <c r="Q207" s="144">
        <v>0</v>
      </c>
      <c r="R207" s="159">
        <v>0</v>
      </c>
      <c r="S207" s="159">
        <v>13</v>
      </c>
      <c r="T207" s="159">
        <v>20</v>
      </c>
      <c r="U207" s="86">
        <f t="shared" si="681"/>
        <v>33</v>
      </c>
      <c r="V207" s="159">
        <v>5</v>
      </c>
      <c r="W207" s="159">
        <v>5</v>
      </c>
      <c r="X207" s="159">
        <v>4</v>
      </c>
      <c r="Y207" s="159">
        <v>4</v>
      </c>
      <c r="Z207" s="86">
        <f t="shared" si="682"/>
        <v>18</v>
      </c>
      <c r="AA207" s="159">
        <v>4</v>
      </c>
      <c r="AB207" s="159">
        <v>0</v>
      </c>
      <c r="AC207" s="159">
        <v>0</v>
      </c>
      <c r="AD207" s="159">
        <v>0</v>
      </c>
      <c r="AE207" s="86">
        <f t="shared" si="672"/>
        <v>4</v>
      </c>
      <c r="AF207" s="130"/>
      <c r="AG207" s="159">
        <f t="shared" ca="1" si="573"/>
        <v>0</v>
      </c>
      <c r="AH207" s="159">
        <f t="shared" ca="1" si="574"/>
        <v>0</v>
      </c>
      <c r="AI207" s="159">
        <f t="shared" ca="1" si="575"/>
        <v>0</v>
      </c>
      <c r="AJ207" s="159">
        <f t="shared" ca="1" si="576"/>
        <v>0</v>
      </c>
      <c r="AK207" s="86">
        <f t="shared" ref="AK207" ca="1" si="765">SUM(AG207:AJ207)</f>
        <v>0</v>
      </c>
      <c r="AL207" s="159">
        <f t="shared" ca="1" si="577"/>
        <v>0</v>
      </c>
      <c r="AM207" s="159">
        <f t="shared" ca="1" si="578"/>
        <v>0</v>
      </c>
      <c r="AN207" s="159">
        <f t="shared" ca="1" si="579"/>
        <v>13</v>
      </c>
      <c r="AO207" s="159">
        <f t="shared" ca="1" si="580"/>
        <v>20</v>
      </c>
      <c r="AP207" s="127">
        <f t="shared" ref="AP207" ca="1" si="766">SUM(AL207:AO207)</f>
        <v>33</v>
      </c>
      <c r="AQ207" s="159">
        <f t="shared" ca="1" si="581"/>
        <v>5</v>
      </c>
      <c r="AR207" s="159">
        <f t="shared" ca="1" si="582"/>
        <v>5</v>
      </c>
      <c r="AS207" s="159">
        <f t="shared" ca="1" si="583"/>
        <v>5</v>
      </c>
      <c r="AT207" s="159">
        <f t="shared" ca="1" si="584"/>
        <v>5</v>
      </c>
      <c r="AU207" s="127">
        <f t="shared" ref="AU207" ca="1" si="767">SUM(AQ207:AT207)</f>
        <v>20</v>
      </c>
      <c r="AV207" s="159">
        <f t="shared" ca="1" si="586"/>
        <v>4</v>
      </c>
      <c r="AW207" s="159">
        <f t="shared" ca="1" si="587"/>
        <v>5</v>
      </c>
      <c r="AX207" s="159">
        <f t="shared" ca="1" si="588"/>
        <v>0</v>
      </c>
      <c r="AY207" s="159">
        <f t="shared" ca="1" si="589"/>
        <v>0</v>
      </c>
      <c r="AZ207" s="127">
        <f t="shared" ca="1" si="518"/>
        <v>9</v>
      </c>
      <c r="BA207" s="72"/>
      <c r="BB207" s="159">
        <f t="shared" ref="BB207" ca="1" si="768">AG207-L207</f>
        <v>0</v>
      </c>
      <c r="BC207" s="159">
        <f t="shared" ref="BC207" ca="1" si="769">AH207-M207</f>
        <v>0</v>
      </c>
      <c r="BD207" s="159">
        <f t="shared" ref="BD207" ca="1" si="770">AI207-N207</f>
        <v>0</v>
      </c>
      <c r="BE207" s="159">
        <f t="shared" ref="BE207" ca="1" si="771">AJ207-O207</f>
        <v>0</v>
      </c>
      <c r="BF207" s="86">
        <f t="shared" ref="BF207" ca="1" si="772">AK207-P207</f>
        <v>0</v>
      </c>
      <c r="BG207" s="159">
        <f t="shared" ref="BG207" ca="1" si="773">AL207-Q207</f>
        <v>0</v>
      </c>
      <c r="BH207" s="159">
        <f t="shared" ref="BH207" ca="1" si="774">AM207-R207</f>
        <v>0</v>
      </c>
      <c r="BI207" s="159">
        <f t="shared" ref="BI207" ca="1" si="775">AN207-S207</f>
        <v>0</v>
      </c>
      <c r="BJ207" s="159">
        <f t="shared" ref="BJ207" ca="1" si="776">AO207-T207</f>
        <v>0</v>
      </c>
      <c r="BK207" s="86">
        <f t="shared" ref="BK207" ca="1" si="777">AP207-U207</f>
        <v>0</v>
      </c>
      <c r="BL207" s="159">
        <f t="shared" ref="BL207" ca="1" si="778">AQ207-V207</f>
        <v>0</v>
      </c>
      <c r="BM207" s="159">
        <f t="shared" ref="BM207" ca="1" si="779">AR207-W207</f>
        <v>0</v>
      </c>
      <c r="BN207" s="159">
        <f t="shared" ref="BN207" ca="1" si="780">AS207-X207</f>
        <v>1</v>
      </c>
      <c r="BO207" s="159">
        <f t="shared" ref="BO207" ca="1" si="781">AT207-Y207</f>
        <v>1</v>
      </c>
      <c r="BP207" s="86">
        <f t="shared" ref="BP207" ca="1" si="782">AU207-Z207</f>
        <v>2</v>
      </c>
      <c r="BQ207" s="159">
        <f t="shared" ca="1" si="658"/>
        <v>0</v>
      </c>
      <c r="BR207" s="159">
        <f t="shared" ca="1" si="659"/>
        <v>5</v>
      </c>
      <c r="BS207" s="159">
        <f t="shared" ca="1" si="660"/>
        <v>0</v>
      </c>
      <c r="BT207" s="159">
        <f t="shared" ca="1" si="661"/>
        <v>0</v>
      </c>
      <c r="BU207" s="86">
        <f t="shared" ca="1" si="662"/>
        <v>5</v>
      </c>
      <c r="BV207" s="71"/>
      <c r="BW207" s="144">
        <v>0</v>
      </c>
      <c r="BX207" s="144">
        <v>0</v>
      </c>
      <c r="BY207" s="144">
        <v>0</v>
      </c>
      <c r="BZ207" s="144">
        <v>0</v>
      </c>
      <c r="CA207" s="86">
        <f t="shared" ref="CA207" si="783">SUM(BW207:BZ207)</f>
        <v>0</v>
      </c>
      <c r="CB207" s="144">
        <v>0</v>
      </c>
      <c r="CC207" s="159">
        <v>0</v>
      </c>
      <c r="CD207" s="159">
        <v>13</v>
      </c>
      <c r="CE207" s="159">
        <v>20</v>
      </c>
      <c r="CF207" s="86">
        <f t="shared" ref="CF207" si="784">SUM(CB207:CE207)</f>
        <v>33</v>
      </c>
      <c r="CG207" s="159"/>
      <c r="CH207" s="159"/>
      <c r="CI207" s="159"/>
      <c r="CJ207" s="159"/>
      <c r="CK207" s="86">
        <f t="shared" ref="CK207" si="785">SUM(CG207:CJ207)</f>
        <v>0</v>
      </c>
      <c r="CL207" s="159"/>
      <c r="CM207" s="159"/>
      <c r="CN207" s="159">
        <v>0</v>
      </c>
      <c r="CO207" s="159">
        <v>0</v>
      </c>
      <c r="CP207" s="86">
        <f t="shared" si="678"/>
        <v>0</v>
      </c>
      <c r="CQ207" s="70"/>
      <c r="CR207" s="144">
        <f t="shared" ref="CR207" ca="1" si="786">BW207-AG207</f>
        <v>0</v>
      </c>
      <c r="CS207" s="144">
        <f t="shared" ref="CS207" ca="1" si="787">BX207-AH207</f>
        <v>0</v>
      </c>
      <c r="CT207" s="144">
        <f t="shared" ref="CT207" ca="1" si="788">BY207-AI207</f>
        <v>0</v>
      </c>
      <c r="CU207" s="144">
        <f t="shared" ref="CU207" ca="1" si="789">BZ207-AJ207</f>
        <v>0</v>
      </c>
      <c r="CV207" s="86">
        <f t="shared" ref="CV207" ca="1" si="790">CA207-AK207</f>
        <v>0</v>
      </c>
      <c r="CW207" s="144">
        <f t="shared" ref="CW207" ca="1" si="791">CB207-AL207</f>
        <v>0</v>
      </c>
      <c r="CX207" s="144">
        <f t="shared" ref="CX207" ca="1" si="792">CC207-AM207</f>
        <v>0</v>
      </c>
      <c r="CY207" s="144">
        <f t="shared" ref="CY207" ca="1" si="793">CD207-AN207</f>
        <v>0</v>
      </c>
      <c r="CZ207" s="144">
        <f t="shared" ref="CZ207" ca="1" si="794">CE207-AO207</f>
        <v>0</v>
      </c>
      <c r="DA207" s="88">
        <f t="shared" ref="DA207" ca="1" si="795">CF207-AP207</f>
        <v>0</v>
      </c>
      <c r="DB207" s="144">
        <f t="shared" ref="DB207" ca="1" si="796">CG207-AQ207</f>
        <v>-5</v>
      </c>
      <c r="DC207" s="144">
        <f t="shared" ref="DC207" ca="1" si="797">CH207-AR207</f>
        <v>-5</v>
      </c>
      <c r="DD207" s="144">
        <f t="shared" ref="DD207" ca="1" si="798">CI207-AS207</f>
        <v>-5</v>
      </c>
      <c r="DE207" s="144">
        <f t="shared" ref="DE207" ca="1" si="799">CJ207-AT207</f>
        <v>-5</v>
      </c>
      <c r="DF207" s="88">
        <f t="shared" ref="DF207" ca="1" si="800">CK207-AU207</f>
        <v>-20</v>
      </c>
      <c r="DG207" s="159">
        <f t="shared" ca="1" si="663"/>
        <v>-4</v>
      </c>
      <c r="DH207" s="159">
        <f t="shared" ca="1" si="664"/>
        <v>-5</v>
      </c>
      <c r="DI207" s="159">
        <f t="shared" ca="1" si="665"/>
        <v>0</v>
      </c>
      <c r="DJ207" s="159">
        <f t="shared" ca="1" si="666"/>
        <v>0</v>
      </c>
      <c r="DK207" s="88">
        <f t="shared" ca="1" si="667"/>
        <v>-9</v>
      </c>
      <c r="DL207" s="144"/>
    </row>
    <row r="208" spans="1:116" ht="15" hidden="1" customHeight="1" x14ac:dyDescent="0.2">
      <c r="A208" s="164" t="str">
        <f t="shared" ref="A208" si="801">CONCATENATE(C208,"P")</f>
        <v>TBD (Osprey)P</v>
      </c>
      <c r="B208" s="164" t="str">
        <f t="shared" ref="B208" si="802">CONCATENATE(C208,"C")</f>
        <v>TBD (Osprey)C</v>
      </c>
      <c r="C208" s="137" t="s">
        <v>483</v>
      </c>
      <c r="D208" s="164" t="s">
        <v>484</v>
      </c>
      <c r="E208" s="65" t="s">
        <v>166</v>
      </c>
      <c r="F208" s="159" t="s">
        <v>167</v>
      </c>
      <c r="G208" s="164" t="s">
        <v>61</v>
      </c>
      <c r="H208" s="164" t="s">
        <v>175</v>
      </c>
      <c r="I208" s="200">
        <v>90000</v>
      </c>
      <c r="J208" s="65" t="s">
        <v>33</v>
      </c>
      <c r="K208" s="145"/>
      <c r="L208" s="144">
        <v>0</v>
      </c>
      <c r="M208" s="144">
        <v>0</v>
      </c>
      <c r="N208" s="144">
        <v>0</v>
      </c>
      <c r="O208" s="144">
        <v>0</v>
      </c>
      <c r="P208" s="86">
        <f t="shared" ref="P208" si="803">SUM(L208:O208)</f>
        <v>0</v>
      </c>
      <c r="Q208" s="144">
        <v>0</v>
      </c>
      <c r="R208" s="159">
        <v>0</v>
      </c>
      <c r="S208" s="159">
        <v>0</v>
      </c>
      <c r="T208" s="159">
        <v>0</v>
      </c>
      <c r="U208" s="86">
        <f t="shared" si="681"/>
        <v>0</v>
      </c>
      <c r="V208" s="159">
        <v>0</v>
      </c>
      <c r="W208" s="159">
        <v>0</v>
      </c>
      <c r="X208" s="159">
        <v>25</v>
      </c>
      <c r="Y208" s="159">
        <v>65</v>
      </c>
      <c r="Z208" s="86">
        <f t="shared" si="682"/>
        <v>90</v>
      </c>
      <c r="AA208" s="159">
        <v>65</v>
      </c>
      <c r="AB208" s="159">
        <v>0</v>
      </c>
      <c r="AC208" s="159">
        <v>0</v>
      </c>
      <c r="AD208" s="159">
        <v>0</v>
      </c>
      <c r="AE208" s="86">
        <f t="shared" si="672"/>
        <v>65</v>
      </c>
      <c r="AF208" s="130"/>
      <c r="AG208" s="159">
        <f t="shared" ca="1" si="573"/>
        <v>0</v>
      </c>
      <c r="AH208" s="159">
        <f t="shared" ca="1" si="574"/>
        <v>0</v>
      </c>
      <c r="AI208" s="159">
        <f t="shared" ca="1" si="575"/>
        <v>0</v>
      </c>
      <c r="AJ208" s="159">
        <f t="shared" ca="1" si="576"/>
        <v>0</v>
      </c>
      <c r="AK208" s="86">
        <f t="shared" ref="AK208" ca="1" si="804">SUM(AG208:AJ208)</f>
        <v>0</v>
      </c>
      <c r="AL208" s="159">
        <f t="shared" ca="1" si="577"/>
        <v>0</v>
      </c>
      <c r="AM208" s="159">
        <f t="shared" ca="1" si="578"/>
        <v>0</v>
      </c>
      <c r="AN208" s="159">
        <f t="shared" ca="1" si="579"/>
        <v>0</v>
      </c>
      <c r="AO208" s="159">
        <f t="shared" ca="1" si="580"/>
        <v>0</v>
      </c>
      <c r="AP208" s="127">
        <f t="shared" ref="AP208" ca="1" si="805">SUM(AL208:AO208)</f>
        <v>0</v>
      </c>
      <c r="AQ208" s="159">
        <f t="shared" ca="1" si="581"/>
        <v>0</v>
      </c>
      <c r="AR208" s="159">
        <f t="shared" ca="1" si="582"/>
        <v>0</v>
      </c>
      <c r="AS208" s="159">
        <f t="shared" ca="1" si="583"/>
        <v>25</v>
      </c>
      <c r="AT208" s="159">
        <f t="shared" ca="1" si="584"/>
        <v>65</v>
      </c>
      <c r="AU208" s="127">
        <f t="shared" ref="AU208" ca="1" si="806">SUM(AQ208:AT208)</f>
        <v>90</v>
      </c>
      <c r="AV208" s="159">
        <f t="shared" ca="1" si="586"/>
        <v>65</v>
      </c>
      <c r="AW208" s="159">
        <f t="shared" ca="1" si="587"/>
        <v>0</v>
      </c>
      <c r="AX208" s="159">
        <f t="shared" ca="1" si="588"/>
        <v>0</v>
      </c>
      <c r="AY208" s="159">
        <f t="shared" ca="1" si="589"/>
        <v>0</v>
      </c>
      <c r="AZ208" s="127">
        <f t="shared" ca="1" si="518"/>
        <v>65</v>
      </c>
      <c r="BA208" s="72"/>
      <c r="BB208" s="159">
        <f t="shared" ref="BB208" ca="1" si="807">AG208-L208</f>
        <v>0</v>
      </c>
      <c r="BC208" s="159">
        <f t="shared" ref="BC208" ca="1" si="808">AH208-M208</f>
        <v>0</v>
      </c>
      <c r="BD208" s="159">
        <f t="shared" ref="BD208" ca="1" si="809">AI208-N208</f>
        <v>0</v>
      </c>
      <c r="BE208" s="159">
        <f t="shared" ref="BE208" ca="1" si="810">AJ208-O208</f>
        <v>0</v>
      </c>
      <c r="BF208" s="86">
        <f t="shared" ref="BF208" ca="1" si="811">AK208-P208</f>
        <v>0</v>
      </c>
      <c r="BG208" s="159">
        <f t="shared" ref="BG208" ca="1" si="812">AL208-Q208</f>
        <v>0</v>
      </c>
      <c r="BH208" s="159">
        <f t="shared" ref="BH208" ca="1" si="813">AM208-R208</f>
        <v>0</v>
      </c>
      <c r="BI208" s="159">
        <f t="shared" ref="BI208" ca="1" si="814">AN208-S208</f>
        <v>0</v>
      </c>
      <c r="BJ208" s="159">
        <f t="shared" ref="BJ208" ca="1" si="815">AO208-T208</f>
        <v>0</v>
      </c>
      <c r="BK208" s="86">
        <f t="shared" ref="BK208" ca="1" si="816">AP208-U208</f>
        <v>0</v>
      </c>
      <c r="BL208" s="159">
        <f t="shared" ref="BL208" ca="1" si="817">AQ208-V208</f>
        <v>0</v>
      </c>
      <c r="BM208" s="159">
        <f t="shared" ref="BM208" ca="1" si="818">AR208-W208</f>
        <v>0</v>
      </c>
      <c r="BN208" s="159">
        <f t="shared" ref="BN208" ca="1" si="819">AS208-X208</f>
        <v>0</v>
      </c>
      <c r="BO208" s="159">
        <f t="shared" ref="BO208" ca="1" si="820">AT208-Y208</f>
        <v>0</v>
      </c>
      <c r="BP208" s="86">
        <f t="shared" ref="BP208" ca="1" si="821">AU208-Z208</f>
        <v>0</v>
      </c>
      <c r="BQ208" s="159">
        <f t="shared" ca="1" si="658"/>
        <v>0</v>
      </c>
      <c r="BR208" s="159">
        <f t="shared" ca="1" si="659"/>
        <v>0</v>
      </c>
      <c r="BS208" s="159">
        <f t="shared" ca="1" si="660"/>
        <v>0</v>
      </c>
      <c r="BT208" s="159">
        <f t="shared" ca="1" si="661"/>
        <v>0</v>
      </c>
      <c r="BU208" s="86">
        <f t="shared" ca="1" si="662"/>
        <v>0</v>
      </c>
      <c r="BV208" s="71"/>
      <c r="BW208" s="144">
        <v>0</v>
      </c>
      <c r="BX208" s="144">
        <v>0</v>
      </c>
      <c r="BY208" s="144">
        <v>0</v>
      </c>
      <c r="BZ208" s="144">
        <v>0</v>
      </c>
      <c r="CA208" s="86">
        <f t="shared" ref="CA208" si="822">SUM(BW208:BZ208)</f>
        <v>0</v>
      </c>
      <c r="CB208" s="144">
        <v>0</v>
      </c>
      <c r="CC208" s="159">
        <v>0</v>
      </c>
      <c r="CD208" s="159">
        <v>0</v>
      </c>
      <c r="CE208" s="159">
        <v>0</v>
      </c>
      <c r="CF208" s="86">
        <f t="shared" ref="CF208" si="823">SUM(CB208:CE208)</f>
        <v>0</v>
      </c>
      <c r="CG208" s="159"/>
      <c r="CH208" s="159"/>
      <c r="CI208" s="159"/>
      <c r="CJ208" s="159"/>
      <c r="CK208" s="86">
        <f t="shared" ref="CK208" si="824">SUM(CG208:CJ208)</f>
        <v>0</v>
      </c>
      <c r="CL208" s="159"/>
      <c r="CM208" s="159"/>
      <c r="CN208" s="159">
        <v>0</v>
      </c>
      <c r="CO208" s="159">
        <v>0</v>
      </c>
      <c r="CP208" s="86">
        <f t="shared" si="678"/>
        <v>0</v>
      </c>
      <c r="CQ208" s="70"/>
      <c r="CR208" s="144">
        <f t="shared" ref="CR208" ca="1" si="825">BW208-AG208</f>
        <v>0</v>
      </c>
      <c r="CS208" s="144">
        <f t="shared" ref="CS208" ca="1" si="826">BX208-AH208</f>
        <v>0</v>
      </c>
      <c r="CT208" s="144">
        <f t="shared" ref="CT208" ca="1" si="827">BY208-AI208</f>
        <v>0</v>
      </c>
      <c r="CU208" s="144">
        <f t="shared" ref="CU208" ca="1" si="828">BZ208-AJ208</f>
        <v>0</v>
      </c>
      <c r="CV208" s="86">
        <f t="shared" ref="CV208" ca="1" si="829">CA208-AK208</f>
        <v>0</v>
      </c>
      <c r="CW208" s="144">
        <f t="shared" ref="CW208" ca="1" si="830">CB208-AL208</f>
        <v>0</v>
      </c>
      <c r="CX208" s="144">
        <f t="shared" ref="CX208" ca="1" si="831">CC208-AM208</f>
        <v>0</v>
      </c>
      <c r="CY208" s="144">
        <f t="shared" ref="CY208" ca="1" si="832">CD208-AN208</f>
        <v>0</v>
      </c>
      <c r="CZ208" s="144">
        <f t="shared" ref="CZ208" ca="1" si="833">CE208-AO208</f>
        <v>0</v>
      </c>
      <c r="DA208" s="88">
        <f t="shared" ref="DA208" ca="1" si="834">CF208-AP208</f>
        <v>0</v>
      </c>
      <c r="DB208" s="144">
        <f t="shared" ref="DB208" ca="1" si="835">CG208-AQ208</f>
        <v>0</v>
      </c>
      <c r="DC208" s="144">
        <f t="shared" ref="DC208" ca="1" si="836">CH208-AR208</f>
        <v>0</v>
      </c>
      <c r="DD208" s="144">
        <f t="shared" ref="DD208" ca="1" si="837">CI208-AS208</f>
        <v>-25</v>
      </c>
      <c r="DE208" s="144">
        <f t="shared" ref="DE208" ca="1" si="838">CJ208-AT208</f>
        <v>-65</v>
      </c>
      <c r="DF208" s="88">
        <f t="shared" ref="DF208" ca="1" si="839">CK208-AU208</f>
        <v>-90</v>
      </c>
      <c r="DG208" s="159">
        <f t="shared" ca="1" si="663"/>
        <v>-65</v>
      </c>
      <c r="DH208" s="159">
        <f t="shared" ca="1" si="664"/>
        <v>0</v>
      </c>
      <c r="DI208" s="159">
        <f t="shared" ca="1" si="665"/>
        <v>0</v>
      </c>
      <c r="DJ208" s="159">
        <f t="shared" ca="1" si="666"/>
        <v>0</v>
      </c>
      <c r="DK208" s="88">
        <f t="shared" ca="1" si="667"/>
        <v>-65</v>
      </c>
      <c r="DL208" s="144"/>
    </row>
    <row r="209" spans="1:116" ht="15" customHeight="1" x14ac:dyDescent="0.2">
      <c r="A209" s="164" t="str">
        <f t="shared" ref="A209:A216" si="840">CONCATENATE(C209,"P")</f>
        <v>186006857P</v>
      </c>
      <c r="B209" s="164" t="str">
        <f t="shared" ref="B209:B216" si="841">CONCATENATE(C209,"C")</f>
        <v>186006857C</v>
      </c>
      <c r="C209" s="137">
        <v>186006857</v>
      </c>
      <c r="D209" s="164" t="s">
        <v>489</v>
      </c>
      <c r="E209" s="65" t="s">
        <v>12</v>
      </c>
      <c r="F209" s="159" t="s">
        <v>164</v>
      </c>
      <c r="G209" s="65" t="s">
        <v>143</v>
      </c>
      <c r="H209" s="164" t="s">
        <v>266</v>
      </c>
      <c r="I209" s="200">
        <v>5436.12</v>
      </c>
      <c r="J209" s="65" t="s">
        <v>277</v>
      </c>
      <c r="K209" s="145"/>
      <c r="L209" s="144">
        <v>0</v>
      </c>
      <c r="M209" s="144">
        <v>0</v>
      </c>
      <c r="N209" s="144">
        <v>0</v>
      </c>
      <c r="O209" s="144">
        <v>0</v>
      </c>
      <c r="P209" s="86">
        <f t="shared" ref="P209" si="842">SUM(L209:O209)</f>
        <v>0</v>
      </c>
      <c r="Q209" s="144">
        <v>0</v>
      </c>
      <c r="R209" s="159">
        <v>0</v>
      </c>
      <c r="S209" s="144">
        <v>0</v>
      </c>
      <c r="T209" s="159">
        <v>5</v>
      </c>
      <c r="U209" s="86">
        <f t="shared" si="681"/>
        <v>5</v>
      </c>
      <c r="V209" s="159">
        <v>45</v>
      </c>
      <c r="W209" s="159">
        <v>50</v>
      </c>
      <c r="X209" s="159">
        <v>30</v>
      </c>
      <c r="Y209" s="159">
        <v>45</v>
      </c>
      <c r="Z209" s="86">
        <f t="shared" si="682"/>
        <v>170</v>
      </c>
      <c r="AA209" s="159">
        <v>30</v>
      </c>
      <c r="AB209" s="159">
        <v>0</v>
      </c>
      <c r="AC209" s="159">
        <v>0</v>
      </c>
      <c r="AD209" s="159">
        <v>0</v>
      </c>
      <c r="AE209" s="86">
        <f t="shared" si="672"/>
        <v>30</v>
      </c>
      <c r="AF209" s="130"/>
      <c r="AG209" s="159">
        <f t="shared" ca="1" si="573"/>
        <v>0</v>
      </c>
      <c r="AH209" s="159">
        <f t="shared" ca="1" si="574"/>
        <v>0</v>
      </c>
      <c r="AI209" s="159">
        <f t="shared" ca="1" si="575"/>
        <v>0</v>
      </c>
      <c r="AJ209" s="159">
        <f t="shared" ca="1" si="576"/>
        <v>0</v>
      </c>
      <c r="AK209" s="86">
        <f t="shared" ref="AK209" ca="1" si="843">SUM(AG209:AJ209)</f>
        <v>0</v>
      </c>
      <c r="AL209" s="159">
        <f t="shared" ca="1" si="577"/>
        <v>0</v>
      </c>
      <c r="AM209" s="159">
        <f t="shared" ca="1" si="578"/>
        <v>0</v>
      </c>
      <c r="AN209" s="159">
        <f t="shared" ca="1" si="579"/>
        <v>0</v>
      </c>
      <c r="AO209" s="159">
        <f t="shared" ca="1" si="580"/>
        <v>5</v>
      </c>
      <c r="AP209" s="127">
        <f t="shared" ref="AP209" ca="1" si="844">SUM(AL209:AO209)</f>
        <v>5</v>
      </c>
      <c r="AQ209" s="159">
        <f t="shared" ca="1" si="581"/>
        <v>5</v>
      </c>
      <c r="AR209" s="159">
        <f t="shared" ca="1" si="582"/>
        <v>0</v>
      </c>
      <c r="AS209" s="159">
        <f t="shared" ca="1" si="583"/>
        <v>0</v>
      </c>
      <c r="AT209" s="159">
        <f t="shared" ca="1" si="584"/>
        <v>0</v>
      </c>
      <c r="AU209" s="127">
        <f t="shared" ref="AU209" ca="1" si="845">SUM(AQ209:AT209)</f>
        <v>5</v>
      </c>
      <c r="AV209" s="159">
        <f t="shared" ca="1" si="586"/>
        <v>0</v>
      </c>
      <c r="AW209" s="159">
        <f t="shared" ca="1" si="587"/>
        <v>0</v>
      </c>
      <c r="AX209" s="159">
        <f t="shared" ca="1" si="588"/>
        <v>0</v>
      </c>
      <c r="AY209" s="159">
        <f t="shared" ca="1" si="589"/>
        <v>0</v>
      </c>
      <c r="AZ209" s="127">
        <f t="shared" ref="AZ209:AZ216" ca="1" si="846">SUM(AV209:AY209)</f>
        <v>0</v>
      </c>
      <c r="BA209" s="72"/>
      <c r="BB209" s="159">
        <f t="shared" ref="BB209" ca="1" si="847">AG209-L209</f>
        <v>0</v>
      </c>
      <c r="BC209" s="159">
        <f t="shared" ref="BC209" ca="1" si="848">AH209-M209</f>
        <v>0</v>
      </c>
      <c r="BD209" s="159">
        <f t="shared" ref="BD209" ca="1" si="849">AI209-N209</f>
        <v>0</v>
      </c>
      <c r="BE209" s="159">
        <f t="shared" ref="BE209" ca="1" si="850">AJ209-O209</f>
        <v>0</v>
      </c>
      <c r="BF209" s="86">
        <f t="shared" ref="BF209" ca="1" si="851">AK209-P209</f>
        <v>0</v>
      </c>
      <c r="BG209" s="159">
        <f t="shared" ref="BG209" ca="1" si="852">AL209-Q209</f>
        <v>0</v>
      </c>
      <c r="BH209" s="159">
        <f t="shared" ref="BH209" ca="1" si="853">AM209-R209</f>
        <v>0</v>
      </c>
      <c r="BI209" s="159">
        <f t="shared" ref="BI209" ca="1" si="854">AN209-S209</f>
        <v>0</v>
      </c>
      <c r="BJ209" s="159">
        <f t="shared" ref="BJ209" ca="1" si="855">AO209-T209</f>
        <v>0</v>
      </c>
      <c r="BK209" s="86">
        <f t="shared" ref="BK209" ca="1" si="856">AP209-U209</f>
        <v>0</v>
      </c>
      <c r="BL209" s="159">
        <f t="shared" ref="BL209" ca="1" si="857">AQ209-V209</f>
        <v>-40</v>
      </c>
      <c r="BM209" s="159">
        <f t="shared" ref="BM209" ca="1" si="858">AR209-W209</f>
        <v>-50</v>
      </c>
      <c r="BN209" s="159">
        <f t="shared" ref="BN209" ca="1" si="859">AS209-X209</f>
        <v>-30</v>
      </c>
      <c r="BO209" s="159">
        <f t="shared" ref="BO209" ca="1" si="860">AT209-Y209</f>
        <v>-45</v>
      </c>
      <c r="BP209" s="86">
        <f t="shared" ref="BP209" ca="1" si="861">AU209-Z209</f>
        <v>-165</v>
      </c>
      <c r="BQ209" s="159">
        <f t="shared" ca="1" si="658"/>
        <v>-30</v>
      </c>
      <c r="BR209" s="159">
        <f t="shared" ca="1" si="659"/>
        <v>0</v>
      </c>
      <c r="BS209" s="159">
        <f t="shared" ca="1" si="660"/>
        <v>0</v>
      </c>
      <c r="BT209" s="159">
        <f t="shared" ca="1" si="661"/>
        <v>0</v>
      </c>
      <c r="BU209" s="86">
        <f t="shared" ca="1" si="662"/>
        <v>-30</v>
      </c>
      <c r="BV209" s="71"/>
      <c r="BW209" s="144">
        <v>0</v>
      </c>
      <c r="BX209" s="144">
        <v>0</v>
      </c>
      <c r="BY209" s="144">
        <v>0</v>
      </c>
      <c r="BZ209" s="144">
        <v>0</v>
      </c>
      <c r="CA209" s="86">
        <f t="shared" ref="CA209" si="862">SUM(BW209:BZ209)</f>
        <v>0</v>
      </c>
      <c r="CB209" s="144">
        <v>0</v>
      </c>
      <c r="CC209" s="159">
        <v>0</v>
      </c>
      <c r="CD209" s="144">
        <v>0</v>
      </c>
      <c r="CE209" s="159">
        <v>5</v>
      </c>
      <c r="CF209" s="86">
        <f t="shared" ref="CF209" si="863">SUM(CB209:CE209)</f>
        <v>5</v>
      </c>
      <c r="CG209" s="159"/>
      <c r="CH209" s="159"/>
      <c r="CI209" s="159"/>
      <c r="CJ209" s="159"/>
      <c r="CK209" s="86">
        <f t="shared" ref="CK209" si="864">SUM(CG209:CJ209)</f>
        <v>0</v>
      </c>
      <c r="CL209" s="159"/>
      <c r="CM209" s="159"/>
      <c r="CN209" s="159">
        <v>0</v>
      </c>
      <c r="CO209" s="159">
        <v>0</v>
      </c>
      <c r="CP209" s="86">
        <f t="shared" si="678"/>
        <v>0</v>
      </c>
      <c r="CQ209" s="70"/>
      <c r="CR209" s="144">
        <f t="shared" ref="CR209" ca="1" si="865">BW209-AG209</f>
        <v>0</v>
      </c>
      <c r="CS209" s="144">
        <f t="shared" ref="CS209" ca="1" si="866">BX209-AH209</f>
        <v>0</v>
      </c>
      <c r="CT209" s="144">
        <f t="shared" ref="CT209" ca="1" si="867">BY209-AI209</f>
        <v>0</v>
      </c>
      <c r="CU209" s="144">
        <f t="shared" ref="CU209" ca="1" si="868">BZ209-AJ209</f>
        <v>0</v>
      </c>
      <c r="CV209" s="86">
        <f t="shared" ref="CV209" ca="1" si="869">CA209-AK209</f>
        <v>0</v>
      </c>
      <c r="CW209" s="144">
        <f t="shared" ref="CW209" ca="1" si="870">CB209-AL209</f>
        <v>0</v>
      </c>
      <c r="CX209" s="144">
        <f t="shared" ref="CX209" ca="1" si="871">CC209-AM209</f>
        <v>0</v>
      </c>
      <c r="CY209" s="144">
        <f t="shared" ref="CY209" ca="1" si="872">CD209-AN209</f>
        <v>0</v>
      </c>
      <c r="CZ209" s="144">
        <f t="shared" ref="CZ209" ca="1" si="873">CE209-AO209</f>
        <v>0</v>
      </c>
      <c r="DA209" s="88">
        <f t="shared" ref="DA209" ca="1" si="874">CF209-AP209</f>
        <v>0</v>
      </c>
      <c r="DB209" s="144">
        <f t="shared" ref="DB209" ca="1" si="875">CG209-AQ209</f>
        <v>-5</v>
      </c>
      <c r="DC209" s="144">
        <f t="shared" ref="DC209" ca="1" si="876">CH209-AR209</f>
        <v>0</v>
      </c>
      <c r="DD209" s="144">
        <f t="shared" ref="DD209" ca="1" si="877">CI209-AS209</f>
        <v>0</v>
      </c>
      <c r="DE209" s="144">
        <f t="shared" ref="DE209" ca="1" si="878">CJ209-AT209</f>
        <v>0</v>
      </c>
      <c r="DF209" s="88">
        <f t="shared" ref="DF209" ca="1" si="879">CK209-AU209</f>
        <v>-5</v>
      </c>
      <c r="DG209" s="159">
        <f t="shared" ca="1" si="663"/>
        <v>0</v>
      </c>
      <c r="DH209" s="159">
        <f t="shared" ca="1" si="664"/>
        <v>0</v>
      </c>
      <c r="DI209" s="159">
        <f t="shared" ca="1" si="665"/>
        <v>0</v>
      </c>
      <c r="DJ209" s="159">
        <f t="shared" ca="1" si="666"/>
        <v>0</v>
      </c>
      <c r="DK209" s="88">
        <f t="shared" ca="1" si="667"/>
        <v>0</v>
      </c>
      <c r="DL209" s="144"/>
    </row>
    <row r="210" spans="1:116" ht="15" customHeight="1" x14ac:dyDescent="0.2">
      <c r="A210" s="164" t="str">
        <f t="shared" si="840"/>
        <v>200000390P</v>
      </c>
      <c r="B210" s="164" t="str">
        <f t="shared" si="841"/>
        <v>200000390C</v>
      </c>
      <c r="C210" s="137">
        <v>200000390</v>
      </c>
      <c r="D210" s="164" t="s">
        <v>490</v>
      </c>
      <c r="E210" s="65" t="s">
        <v>12</v>
      </c>
      <c r="F210" s="159" t="s">
        <v>164</v>
      </c>
      <c r="G210" s="239" t="s">
        <v>519</v>
      </c>
      <c r="H210" s="164" t="s">
        <v>140</v>
      </c>
      <c r="I210" s="200">
        <v>615.64</v>
      </c>
      <c r="J210" s="65" t="s">
        <v>35</v>
      </c>
      <c r="K210" s="145"/>
      <c r="L210" s="144">
        <v>0</v>
      </c>
      <c r="M210" s="144">
        <v>0</v>
      </c>
      <c r="N210" s="144">
        <v>0</v>
      </c>
      <c r="O210" s="144">
        <v>0</v>
      </c>
      <c r="P210" s="86">
        <f t="shared" ref="P210:P216" si="880">SUM(L210:O210)</f>
        <v>0</v>
      </c>
      <c r="Q210" s="144">
        <v>0</v>
      </c>
      <c r="R210" s="159">
        <v>0</v>
      </c>
      <c r="S210" s="144">
        <v>0</v>
      </c>
      <c r="T210" s="159">
        <v>100</v>
      </c>
      <c r="U210" s="86">
        <f t="shared" si="681"/>
        <v>100</v>
      </c>
      <c r="V210" s="159">
        <v>110</v>
      </c>
      <c r="W210" s="159">
        <v>55</v>
      </c>
      <c r="X210" s="159">
        <v>50</v>
      </c>
      <c r="Y210" s="159">
        <v>85</v>
      </c>
      <c r="Z210" s="86">
        <f t="shared" si="682"/>
        <v>300</v>
      </c>
      <c r="AA210" s="159">
        <v>45</v>
      </c>
      <c r="AB210" s="159">
        <v>0</v>
      </c>
      <c r="AC210" s="159">
        <v>0</v>
      </c>
      <c r="AD210" s="159">
        <v>0</v>
      </c>
      <c r="AE210" s="86">
        <f t="shared" si="672"/>
        <v>45</v>
      </c>
      <c r="AF210" s="130"/>
      <c r="AG210" s="159">
        <f t="shared" ca="1" si="573"/>
        <v>0</v>
      </c>
      <c r="AH210" s="159">
        <f t="shared" ca="1" si="574"/>
        <v>0</v>
      </c>
      <c r="AI210" s="159">
        <f t="shared" ca="1" si="575"/>
        <v>0</v>
      </c>
      <c r="AJ210" s="159">
        <f t="shared" ca="1" si="576"/>
        <v>0</v>
      </c>
      <c r="AK210" s="86">
        <f t="shared" ref="AK210:AK216" ca="1" si="881">SUM(AG210:AJ210)</f>
        <v>0</v>
      </c>
      <c r="AL210" s="159">
        <f t="shared" ca="1" si="577"/>
        <v>0</v>
      </c>
      <c r="AM210" s="159">
        <f t="shared" ca="1" si="578"/>
        <v>0</v>
      </c>
      <c r="AN210" s="159">
        <f t="shared" ca="1" si="579"/>
        <v>0</v>
      </c>
      <c r="AO210" s="159">
        <f t="shared" ca="1" si="580"/>
        <v>100</v>
      </c>
      <c r="AP210" s="127">
        <f t="shared" ref="AP210:AP216" ca="1" si="882">SUM(AL210:AO210)</f>
        <v>100</v>
      </c>
      <c r="AQ210" s="159">
        <f t="shared" ca="1" si="581"/>
        <v>40</v>
      </c>
      <c r="AR210" s="159">
        <f t="shared" ca="1" si="582"/>
        <v>30</v>
      </c>
      <c r="AS210" s="159">
        <f t="shared" ca="1" si="583"/>
        <v>30</v>
      </c>
      <c r="AT210" s="159">
        <f t="shared" ca="1" si="584"/>
        <v>50</v>
      </c>
      <c r="AU210" s="127">
        <f t="shared" ref="AU210:AU216" ca="1" si="883">SUM(AQ210:AT210)</f>
        <v>150</v>
      </c>
      <c r="AV210" s="159">
        <f t="shared" ca="1" si="586"/>
        <v>45</v>
      </c>
      <c r="AW210" s="159">
        <f t="shared" ca="1" si="587"/>
        <v>47</v>
      </c>
      <c r="AX210" s="159">
        <f t="shared" ca="1" si="588"/>
        <v>0</v>
      </c>
      <c r="AY210" s="159">
        <f t="shared" ca="1" si="589"/>
        <v>0</v>
      </c>
      <c r="AZ210" s="127">
        <f t="shared" ca="1" si="846"/>
        <v>92</v>
      </c>
      <c r="BA210" s="72"/>
      <c r="BB210" s="159">
        <f t="shared" ref="BB210:BB216" ca="1" si="884">AG210-L210</f>
        <v>0</v>
      </c>
      <c r="BC210" s="159">
        <f t="shared" ref="BC210:BC216" ca="1" si="885">AH210-M210</f>
        <v>0</v>
      </c>
      <c r="BD210" s="159">
        <f t="shared" ref="BD210:BD216" ca="1" si="886">AI210-N210</f>
        <v>0</v>
      </c>
      <c r="BE210" s="159">
        <f t="shared" ref="BE210:BE216" ca="1" si="887">AJ210-O210</f>
        <v>0</v>
      </c>
      <c r="BF210" s="86">
        <f t="shared" ref="BF210:BF216" ca="1" si="888">AK210-P210</f>
        <v>0</v>
      </c>
      <c r="BG210" s="159">
        <f t="shared" ref="BG210:BG216" ca="1" si="889">AL210-Q210</f>
        <v>0</v>
      </c>
      <c r="BH210" s="159">
        <f t="shared" ref="BH210:BH216" ca="1" si="890">AM210-R210</f>
        <v>0</v>
      </c>
      <c r="BI210" s="159">
        <f t="shared" ref="BI210:BI216" ca="1" si="891">AN210-S210</f>
        <v>0</v>
      </c>
      <c r="BJ210" s="159">
        <f t="shared" ref="BJ210:BJ216" ca="1" si="892">AO210-T210</f>
        <v>0</v>
      </c>
      <c r="BK210" s="86">
        <f t="shared" ref="BK210:BK216" ca="1" si="893">AP210-U210</f>
        <v>0</v>
      </c>
      <c r="BL210" s="159">
        <f t="shared" ref="BL210:BL216" ca="1" si="894">AQ210-V210</f>
        <v>-70</v>
      </c>
      <c r="BM210" s="159">
        <f t="shared" ref="BM210:BM216" ca="1" si="895">AR210-W210</f>
        <v>-25</v>
      </c>
      <c r="BN210" s="159">
        <f t="shared" ref="BN210:BN216" ca="1" si="896">AS210-X210</f>
        <v>-20</v>
      </c>
      <c r="BO210" s="159">
        <f t="shared" ref="BO210:BO216" ca="1" si="897">AT210-Y210</f>
        <v>-35</v>
      </c>
      <c r="BP210" s="86">
        <f t="shared" ref="BP210:BP216" ca="1" si="898">AU210-Z210</f>
        <v>-150</v>
      </c>
      <c r="BQ210" s="159">
        <f t="shared" ca="1" si="658"/>
        <v>0</v>
      </c>
      <c r="BR210" s="159">
        <f t="shared" ca="1" si="659"/>
        <v>47</v>
      </c>
      <c r="BS210" s="159">
        <f t="shared" ca="1" si="660"/>
        <v>0</v>
      </c>
      <c r="BT210" s="159">
        <f t="shared" ca="1" si="661"/>
        <v>0</v>
      </c>
      <c r="BU210" s="86">
        <f t="shared" ca="1" si="662"/>
        <v>47</v>
      </c>
      <c r="BV210" s="71"/>
      <c r="BW210" s="144">
        <v>0</v>
      </c>
      <c r="BX210" s="144">
        <v>0</v>
      </c>
      <c r="BY210" s="144">
        <v>0</v>
      </c>
      <c r="BZ210" s="144">
        <v>0</v>
      </c>
      <c r="CA210" s="86">
        <f t="shared" ref="CA210:CA216" si="899">SUM(BW210:BZ210)</f>
        <v>0</v>
      </c>
      <c r="CB210" s="144">
        <v>0</v>
      </c>
      <c r="CC210" s="159">
        <v>0</v>
      </c>
      <c r="CD210" s="144">
        <v>0</v>
      </c>
      <c r="CE210" s="159">
        <v>100</v>
      </c>
      <c r="CF210" s="86">
        <f t="shared" ref="CF210:CF216" si="900">SUM(CB210:CE210)</f>
        <v>100</v>
      </c>
      <c r="CG210" s="159"/>
      <c r="CH210" s="159"/>
      <c r="CI210" s="159"/>
      <c r="CJ210" s="159"/>
      <c r="CK210" s="86">
        <f t="shared" ref="CK210:CK216" si="901">SUM(CG210:CJ210)</f>
        <v>0</v>
      </c>
      <c r="CL210" s="159"/>
      <c r="CM210" s="159"/>
      <c r="CN210" s="159">
        <v>0</v>
      </c>
      <c r="CO210" s="159">
        <v>0</v>
      </c>
      <c r="CP210" s="86">
        <f t="shared" si="678"/>
        <v>0</v>
      </c>
      <c r="CQ210" s="70"/>
      <c r="CR210" s="144">
        <f t="shared" ref="CR210:CR216" ca="1" si="902">BW210-AG210</f>
        <v>0</v>
      </c>
      <c r="CS210" s="144">
        <f t="shared" ref="CS210:CS216" ca="1" si="903">BX210-AH210</f>
        <v>0</v>
      </c>
      <c r="CT210" s="144">
        <f t="shared" ref="CT210:CT216" ca="1" si="904">BY210-AI210</f>
        <v>0</v>
      </c>
      <c r="CU210" s="144">
        <f t="shared" ref="CU210:CU216" ca="1" si="905">BZ210-AJ210</f>
        <v>0</v>
      </c>
      <c r="CV210" s="86">
        <f t="shared" ref="CV210:CV216" ca="1" si="906">CA210-AK210</f>
        <v>0</v>
      </c>
      <c r="CW210" s="144">
        <f t="shared" ref="CW210:CW216" ca="1" si="907">CB210-AL210</f>
        <v>0</v>
      </c>
      <c r="CX210" s="144">
        <f t="shared" ref="CX210:CX216" ca="1" si="908">CC210-AM210</f>
        <v>0</v>
      </c>
      <c r="CY210" s="144">
        <f t="shared" ref="CY210:CY216" ca="1" si="909">CD210-AN210</f>
        <v>0</v>
      </c>
      <c r="CZ210" s="144">
        <f t="shared" ref="CZ210:CZ216" ca="1" si="910">CE210-AO210</f>
        <v>0</v>
      </c>
      <c r="DA210" s="88">
        <f t="shared" ref="DA210:DA216" ca="1" si="911">CF210-AP210</f>
        <v>0</v>
      </c>
      <c r="DB210" s="144">
        <f t="shared" ref="DB210:DB216" ca="1" si="912">CG210-AQ210</f>
        <v>-40</v>
      </c>
      <c r="DC210" s="144">
        <f t="shared" ref="DC210:DC216" ca="1" si="913">CH210-AR210</f>
        <v>-30</v>
      </c>
      <c r="DD210" s="144">
        <f t="shared" ref="DD210:DD216" ca="1" si="914">CI210-AS210</f>
        <v>-30</v>
      </c>
      <c r="DE210" s="144">
        <f t="shared" ref="DE210:DE216" ca="1" si="915">CJ210-AT210</f>
        <v>-50</v>
      </c>
      <c r="DF210" s="88">
        <f t="shared" ref="DF210:DF216" ca="1" si="916">CK210-AU210</f>
        <v>-150</v>
      </c>
      <c r="DG210" s="159">
        <f t="shared" ca="1" si="663"/>
        <v>-45</v>
      </c>
      <c r="DH210" s="159">
        <f t="shared" ca="1" si="664"/>
        <v>-47</v>
      </c>
      <c r="DI210" s="159">
        <f t="shared" ca="1" si="665"/>
        <v>0</v>
      </c>
      <c r="DJ210" s="159">
        <f t="shared" ca="1" si="666"/>
        <v>0</v>
      </c>
      <c r="DK210" s="88">
        <f t="shared" ca="1" si="667"/>
        <v>-92</v>
      </c>
      <c r="DL210" s="144"/>
    </row>
    <row r="211" spans="1:116" ht="15" customHeight="1" x14ac:dyDescent="0.2">
      <c r="A211" s="164" t="str">
        <f t="shared" si="840"/>
        <v>200000392P</v>
      </c>
      <c r="B211" s="164" t="str">
        <f t="shared" si="841"/>
        <v>200000392C</v>
      </c>
      <c r="C211" s="137">
        <v>200000392</v>
      </c>
      <c r="D211" s="164" t="s">
        <v>491</v>
      </c>
      <c r="E211" s="65" t="s">
        <v>12</v>
      </c>
      <c r="F211" s="159" t="s">
        <v>164</v>
      </c>
      <c r="G211" s="239" t="s">
        <v>519</v>
      </c>
      <c r="H211" s="164" t="s">
        <v>140</v>
      </c>
      <c r="I211" s="200">
        <v>263.72000000000003</v>
      </c>
      <c r="J211" s="65" t="s">
        <v>35</v>
      </c>
      <c r="K211" s="145"/>
      <c r="L211" s="144">
        <v>0</v>
      </c>
      <c r="M211" s="144">
        <v>0</v>
      </c>
      <c r="N211" s="144">
        <v>0</v>
      </c>
      <c r="O211" s="144">
        <v>0</v>
      </c>
      <c r="P211" s="86">
        <f t="shared" si="880"/>
        <v>0</v>
      </c>
      <c r="Q211" s="144">
        <v>0</v>
      </c>
      <c r="R211" s="159">
        <v>0</v>
      </c>
      <c r="S211" s="144">
        <v>0</v>
      </c>
      <c r="T211" s="159">
        <v>0</v>
      </c>
      <c r="U211" s="86">
        <f t="shared" si="681"/>
        <v>0</v>
      </c>
      <c r="V211" s="159">
        <v>15</v>
      </c>
      <c r="W211" s="159">
        <v>15</v>
      </c>
      <c r="X211" s="159">
        <v>15</v>
      </c>
      <c r="Y211" s="159">
        <v>20</v>
      </c>
      <c r="Z211" s="86">
        <f t="shared" si="682"/>
        <v>65</v>
      </c>
      <c r="AA211" s="159">
        <v>15</v>
      </c>
      <c r="AB211" s="159">
        <v>0</v>
      </c>
      <c r="AC211" s="159">
        <v>0</v>
      </c>
      <c r="AD211" s="159">
        <v>0</v>
      </c>
      <c r="AE211" s="86">
        <f t="shared" si="672"/>
        <v>15</v>
      </c>
      <c r="AF211" s="130"/>
      <c r="AG211" s="159">
        <f t="shared" ca="1" si="573"/>
        <v>0</v>
      </c>
      <c r="AH211" s="159">
        <f t="shared" ca="1" si="574"/>
        <v>0</v>
      </c>
      <c r="AI211" s="159">
        <f t="shared" ca="1" si="575"/>
        <v>0</v>
      </c>
      <c r="AJ211" s="159">
        <f t="shared" ca="1" si="576"/>
        <v>0</v>
      </c>
      <c r="AK211" s="86">
        <f t="shared" ca="1" si="881"/>
        <v>0</v>
      </c>
      <c r="AL211" s="159">
        <f t="shared" ca="1" si="577"/>
        <v>0</v>
      </c>
      <c r="AM211" s="159">
        <f t="shared" ca="1" si="578"/>
        <v>0</v>
      </c>
      <c r="AN211" s="159">
        <f t="shared" ca="1" si="579"/>
        <v>0</v>
      </c>
      <c r="AO211" s="159">
        <f t="shared" ca="1" si="580"/>
        <v>0</v>
      </c>
      <c r="AP211" s="127">
        <f t="shared" ca="1" si="882"/>
        <v>0</v>
      </c>
      <c r="AQ211" s="159">
        <f t="shared" ca="1" si="581"/>
        <v>15</v>
      </c>
      <c r="AR211" s="159">
        <f t="shared" ca="1" si="582"/>
        <v>14</v>
      </c>
      <c r="AS211" s="159">
        <f t="shared" ca="1" si="583"/>
        <v>13</v>
      </c>
      <c r="AT211" s="159">
        <f t="shared" ca="1" si="584"/>
        <v>15</v>
      </c>
      <c r="AU211" s="127">
        <f t="shared" ca="1" si="883"/>
        <v>57</v>
      </c>
      <c r="AV211" s="159">
        <f t="shared" ca="1" si="586"/>
        <v>15</v>
      </c>
      <c r="AW211" s="159">
        <f t="shared" ca="1" si="587"/>
        <v>15</v>
      </c>
      <c r="AX211" s="159">
        <f t="shared" ca="1" si="588"/>
        <v>0</v>
      </c>
      <c r="AY211" s="159">
        <f t="shared" ca="1" si="589"/>
        <v>0</v>
      </c>
      <c r="AZ211" s="127">
        <f t="shared" ca="1" si="846"/>
        <v>30</v>
      </c>
      <c r="BA211" s="72"/>
      <c r="BB211" s="159">
        <f t="shared" ca="1" si="884"/>
        <v>0</v>
      </c>
      <c r="BC211" s="159">
        <f t="shared" ca="1" si="885"/>
        <v>0</v>
      </c>
      <c r="BD211" s="159">
        <f t="shared" ca="1" si="886"/>
        <v>0</v>
      </c>
      <c r="BE211" s="159">
        <f t="shared" ca="1" si="887"/>
        <v>0</v>
      </c>
      <c r="BF211" s="86">
        <f t="shared" ca="1" si="888"/>
        <v>0</v>
      </c>
      <c r="BG211" s="159">
        <f t="shared" ca="1" si="889"/>
        <v>0</v>
      </c>
      <c r="BH211" s="159">
        <f t="shared" ca="1" si="890"/>
        <v>0</v>
      </c>
      <c r="BI211" s="159">
        <f t="shared" ca="1" si="891"/>
        <v>0</v>
      </c>
      <c r="BJ211" s="159">
        <f t="shared" ca="1" si="892"/>
        <v>0</v>
      </c>
      <c r="BK211" s="86">
        <f t="shared" ca="1" si="893"/>
        <v>0</v>
      </c>
      <c r="BL211" s="159">
        <f t="shared" ca="1" si="894"/>
        <v>0</v>
      </c>
      <c r="BM211" s="159">
        <f t="shared" ca="1" si="895"/>
        <v>-1</v>
      </c>
      <c r="BN211" s="159">
        <f t="shared" ca="1" si="896"/>
        <v>-2</v>
      </c>
      <c r="BO211" s="159">
        <f t="shared" ca="1" si="897"/>
        <v>-5</v>
      </c>
      <c r="BP211" s="86">
        <f t="shared" ca="1" si="898"/>
        <v>-8</v>
      </c>
      <c r="BQ211" s="159">
        <f t="shared" ca="1" si="658"/>
        <v>0</v>
      </c>
      <c r="BR211" s="159">
        <f t="shared" ca="1" si="659"/>
        <v>15</v>
      </c>
      <c r="BS211" s="159">
        <f t="shared" ca="1" si="660"/>
        <v>0</v>
      </c>
      <c r="BT211" s="159">
        <f t="shared" ca="1" si="661"/>
        <v>0</v>
      </c>
      <c r="BU211" s="86">
        <f t="shared" ca="1" si="662"/>
        <v>15</v>
      </c>
      <c r="BV211" s="71"/>
      <c r="BW211" s="144">
        <v>0</v>
      </c>
      <c r="BX211" s="144">
        <v>0</v>
      </c>
      <c r="BY211" s="144">
        <v>0</v>
      </c>
      <c r="BZ211" s="144">
        <v>0</v>
      </c>
      <c r="CA211" s="86">
        <f t="shared" si="899"/>
        <v>0</v>
      </c>
      <c r="CB211" s="144">
        <v>0</v>
      </c>
      <c r="CC211" s="159">
        <v>0</v>
      </c>
      <c r="CD211" s="144">
        <v>0</v>
      </c>
      <c r="CE211" s="159">
        <v>0</v>
      </c>
      <c r="CF211" s="86">
        <f t="shared" si="900"/>
        <v>0</v>
      </c>
      <c r="CG211" s="159"/>
      <c r="CH211" s="159"/>
      <c r="CI211" s="159"/>
      <c r="CJ211" s="159"/>
      <c r="CK211" s="86">
        <f t="shared" si="901"/>
        <v>0</v>
      </c>
      <c r="CL211" s="159"/>
      <c r="CM211" s="159"/>
      <c r="CN211" s="159">
        <v>0</v>
      </c>
      <c r="CO211" s="159">
        <v>0</v>
      </c>
      <c r="CP211" s="86">
        <f t="shared" si="678"/>
        <v>0</v>
      </c>
      <c r="CQ211" s="70"/>
      <c r="CR211" s="144">
        <f t="shared" ca="1" si="902"/>
        <v>0</v>
      </c>
      <c r="CS211" s="144">
        <f t="shared" ca="1" si="903"/>
        <v>0</v>
      </c>
      <c r="CT211" s="144">
        <f t="shared" ca="1" si="904"/>
        <v>0</v>
      </c>
      <c r="CU211" s="144">
        <f t="shared" ca="1" si="905"/>
        <v>0</v>
      </c>
      <c r="CV211" s="86">
        <f t="shared" ca="1" si="906"/>
        <v>0</v>
      </c>
      <c r="CW211" s="144">
        <f t="shared" ca="1" si="907"/>
        <v>0</v>
      </c>
      <c r="CX211" s="144">
        <f t="shared" ca="1" si="908"/>
        <v>0</v>
      </c>
      <c r="CY211" s="144">
        <f t="shared" ca="1" si="909"/>
        <v>0</v>
      </c>
      <c r="CZ211" s="144">
        <f t="shared" ca="1" si="910"/>
        <v>0</v>
      </c>
      <c r="DA211" s="88">
        <f t="shared" ca="1" si="911"/>
        <v>0</v>
      </c>
      <c r="DB211" s="144">
        <f t="shared" ca="1" si="912"/>
        <v>-15</v>
      </c>
      <c r="DC211" s="144">
        <f t="shared" ca="1" si="913"/>
        <v>-14</v>
      </c>
      <c r="DD211" s="144">
        <f t="shared" ca="1" si="914"/>
        <v>-13</v>
      </c>
      <c r="DE211" s="144">
        <f t="shared" ca="1" si="915"/>
        <v>-15</v>
      </c>
      <c r="DF211" s="88">
        <f t="shared" ca="1" si="916"/>
        <v>-57</v>
      </c>
      <c r="DG211" s="159">
        <f t="shared" ca="1" si="663"/>
        <v>-15</v>
      </c>
      <c r="DH211" s="159">
        <f t="shared" ca="1" si="664"/>
        <v>-15</v>
      </c>
      <c r="DI211" s="159">
        <f t="shared" ca="1" si="665"/>
        <v>0</v>
      </c>
      <c r="DJ211" s="159">
        <f t="shared" ca="1" si="666"/>
        <v>0</v>
      </c>
      <c r="DK211" s="88">
        <f t="shared" ca="1" si="667"/>
        <v>-30</v>
      </c>
      <c r="DL211" s="144"/>
    </row>
    <row r="212" spans="1:116" ht="15" customHeight="1" x14ac:dyDescent="0.2">
      <c r="A212" s="164" t="str">
        <f t="shared" si="840"/>
        <v>200000397P</v>
      </c>
      <c r="B212" s="164" t="str">
        <f t="shared" si="841"/>
        <v>200000397C</v>
      </c>
      <c r="C212" s="137">
        <v>200000397</v>
      </c>
      <c r="D212" s="164" t="s">
        <v>492</v>
      </c>
      <c r="E212" s="65" t="s">
        <v>12</v>
      </c>
      <c r="F212" s="159" t="s">
        <v>164</v>
      </c>
      <c r="G212" s="239" t="s">
        <v>519</v>
      </c>
      <c r="H212" s="164" t="s">
        <v>140</v>
      </c>
      <c r="I212" s="200">
        <v>122.36</v>
      </c>
      <c r="J212" s="65" t="s">
        <v>35</v>
      </c>
      <c r="K212" s="145"/>
      <c r="L212" s="144">
        <v>0</v>
      </c>
      <c r="M212" s="144">
        <v>0</v>
      </c>
      <c r="N212" s="144">
        <v>0</v>
      </c>
      <c r="O212" s="144">
        <v>0</v>
      </c>
      <c r="P212" s="86">
        <f t="shared" si="880"/>
        <v>0</v>
      </c>
      <c r="Q212" s="144">
        <v>0</v>
      </c>
      <c r="R212" s="159">
        <v>0</v>
      </c>
      <c r="S212" s="144">
        <v>0</v>
      </c>
      <c r="T212" s="159">
        <v>50</v>
      </c>
      <c r="U212" s="86">
        <f t="shared" si="681"/>
        <v>50</v>
      </c>
      <c r="V212" s="159">
        <v>25</v>
      </c>
      <c r="W212" s="159">
        <v>30</v>
      </c>
      <c r="X212" s="159">
        <v>25</v>
      </c>
      <c r="Y212" s="159">
        <v>45</v>
      </c>
      <c r="Z212" s="86">
        <f t="shared" si="682"/>
        <v>125</v>
      </c>
      <c r="AA212" s="159">
        <v>25</v>
      </c>
      <c r="AB212" s="159">
        <v>0</v>
      </c>
      <c r="AC212" s="159">
        <v>0</v>
      </c>
      <c r="AD212" s="159">
        <v>0</v>
      </c>
      <c r="AE212" s="86">
        <f t="shared" si="672"/>
        <v>25</v>
      </c>
      <c r="AF212" s="130"/>
      <c r="AG212" s="159">
        <f t="shared" ca="1" si="573"/>
        <v>0</v>
      </c>
      <c r="AH212" s="159">
        <f t="shared" ca="1" si="574"/>
        <v>0</v>
      </c>
      <c r="AI212" s="159">
        <f t="shared" ca="1" si="575"/>
        <v>0</v>
      </c>
      <c r="AJ212" s="159">
        <f t="shared" ca="1" si="576"/>
        <v>0</v>
      </c>
      <c r="AK212" s="86">
        <f t="shared" ca="1" si="881"/>
        <v>0</v>
      </c>
      <c r="AL212" s="159">
        <f t="shared" ca="1" si="577"/>
        <v>0</v>
      </c>
      <c r="AM212" s="159">
        <f t="shared" ca="1" si="578"/>
        <v>0</v>
      </c>
      <c r="AN212" s="159">
        <f t="shared" ca="1" si="579"/>
        <v>0</v>
      </c>
      <c r="AO212" s="159">
        <f t="shared" ca="1" si="580"/>
        <v>50</v>
      </c>
      <c r="AP212" s="127">
        <f t="shared" ca="1" si="882"/>
        <v>50</v>
      </c>
      <c r="AQ212" s="159">
        <f t="shared" ca="1" si="581"/>
        <v>10</v>
      </c>
      <c r="AR212" s="159">
        <f t="shared" ca="1" si="582"/>
        <v>5</v>
      </c>
      <c r="AS212" s="159">
        <f t="shared" ca="1" si="583"/>
        <v>5</v>
      </c>
      <c r="AT212" s="159">
        <f t="shared" ca="1" si="584"/>
        <v>10</v>
      </c>
      <c r="AU212" s="127">
        <f t="shared" ca="1" si="883"/>
        <v>30</v>
      </c>
      <c r="AV212" s="159">
        <f t="shared" ca="1" si="586"/>
        <v>5</v>
      </c>
      <c r="AW212" s="159">
        <f t="shared" ca="1" si="587"/>
        <v>5</v>
      </c>
      <c r="AX212" s="159">
        <f t="shared" ca="1" si="588"/>
        <v>0</v>
      </c>
      <c r="AY212" s="159">
        <f t="shared" ca="1" si="589"/>
        <v>0</v>
      </c>
      <c r="AZ212" s="127">
        <f t="shared" ca="1" si="846"/>
        <v>10</v>
      </c>
      <c r="BA212" s="72"/>
      <c r="BB212" s="159">
        <f t="shared" ca="1" si="884"/>
        <v>0</v>
      </c>
      <c r="BC212" s="159">
        <f t="shared" ca="1" si="885"/>
        <v>0</v>
      </c>
      <c r="BD212" s="159">
        <f t="shared" ca="1" si="886"/>
        <v>0</v>
      </c>
      <c r="BE212" s="159">
        <f t="shared" ca="1" si="887"/>
        <v>0</v>
      </c>
      <c r="BF212" s="86">
        <f t="shared" ca="1" si="888"/>
        <v>0</v>
      </c>
      <c r="BG212" s="159">
        <f t="shared" ca="1" si="889"/>
        <v>0</v>
      </c>
      <c r="BH212" s="159">
        <f t="shared" ca="1" si="890"/>
        <v>0</v>
      </c>
      <c r="BI212" s="159">
        <f t="shared" ca="1" si="891"/>
        <v>0</v>
      </c>
      <c r="BJ212" s="159">
        <f t="shared" ca="1" si="892"/>
        <v>0</v>
      </c>
      <c r="BK212" s="86">
        <f t="shared" ca="1" si="893"/>
        <v>0</v>
      </c>
      <c r="BL212" s="159">
        <f t="shared" ca="1" si="894"/>
        <v>-15</v>
      </c>
      <c r="BM212" s="159">
        <f t="shared" ca="1" si="895"/>
        <v>-25</v>
      </c>
      <c r="BN212" s="159">
        <f t="shared" ca="1" si="896"/>
        <v>-20</v>
      </c>
      <c r="BO212" s="159">
        <f t="shared" ca="1" si="897"/>
        <v>-35</v>
      </c>
      <c r="BP212" s="86">
        <f t="shared" ca="1" si="898"/>
        <v>-95</v>
      </c>
      <c r="BQ212" s="159">
        <f t="shared" ca="1" si="658"/>
        <v>-20</v>
      </c>
      <c r="BR212" s="159">
        <f t="shared" ca="1" si="659"/>
        <v>5</v>
      </c>
      <c r="BS212" s="159">
        <f t="shared" ca="1" si="660"/>
        <v>0</v>
      </c>
      <c r="BT212" s="159">
        <f t="shared" ca="1" si="661"/>
        <v>0</v>
      </c>
      <c r="BU212" s="86">
        <f t="shared" ca="1" si="662"/>
        <v>-15</v>
      </c>
      <c r="BV212" s="71"/>
      <c r="BW212" s="144">
        <v>0</v>
      </c>
      <c r="BX212" s="144">
        <v>0</v>
      </c>
      <c r="BY212" s="144">
        <v>0</v>
      </c>
      <c r="BZ212" s="144">
        <v>0</v>
      </c>
      <c r="CA212" s="86">
        <f t="shared" si="899"/>
        <v>0</v>
      </c>
      <c r="CB212" s="144">
        <v>0</v>
      </c>
      <c r="CC212" s="159">
        <v>0</v>
      </c>
      <c r="CD212" s="144">
        <v>0</v>
      </c>
      <c r="CE212" s="159">
        <v>50</v>
      </c>
      <c r="CF212" s="86">
        <f t="shared" si="900"/>
        <v>50</v>
      </c>
      <c r="CG212" s="159"/>
      <c r="CH212" s="159"/>
      <c r="CI212" s="159"/>
      <c r="CJ212" s="159"/>
      <c r="CK212" s="86">
        <f t="shared" si="901"/>
        <v>0</v>
      </c>
      <c r="CL212" s="159"/>
      <c r="CM212" s="159"/>
      <c r="CN212" s="159">
        <v>0</v>
      </c>
      <c r="CO212" s="159">
        <v>0</v>
      </c>
      <c r="CP212" s="86">
        <f t="shared" si="678"/>
        <v>0</v>
      </c>
      <c r="CQ212" s="70"/>
      <c r="CR212" s="144">
        <f t="shared" ca="1" si="902"/>
        <v>0</v>
      </c>
      <c r="CS212" s="144">
        <f t="shared" ca="1" si="903"/>
        <v>0</v>
      </c>
      <c r="CT212" s="144">
        <f t="shared" ca="1" si="904"/>
        <v>0</v>
      </c>
      <c r="CU212" s="144">
        <f t="shared" ca="1" si="905"/>
        <v>0</v>
      </c>
      <c r="CV212" s="86">
        <f t="shared" ca="1" si="906"/>
        <v>0</v>
      </c>
      <c r="CW212" s="144">
        <f t="shared" ca="1" si="907"/>
        <v>0</v>
      </c>
      <c r="CX212" s="144">
        <f t="shared" ca="1" si="908"/>
        <v>0</v>
      </c>
      <c r="CY212" s="144">
        <f t="shared" ca="1" si="909"/>
        <v>0</v>
      </c>
      <c r="CZ212" s="144">
        <f t="shared" ca="1" si="910"/>
        <v>0</v>
      </c>
      <c r="DA212" s="88">
        <f t="shared" ca="1" si="911"/>
        <v>0</v>
      </c>
      <c r="DB212" s="144">
        <f t="shared" ca="1" si="912"/>
        <v>-10</v>
      </c>
      <c r="DC212" s="144">
        <f t="shared" ca="1" si="913"/>
        <v>-5</v>
      </c>
      <c r="DD212" s="144">
        <f t="shared" ca="1" si="914"/>
        <v>-5</v>
      </c>
      <c r="DE212" s="144">
        <f t="shared" ca="1" si="915"/>
        <v>-10</v>
      </c>
      <c r="DF212" s="88">
        <f t="shared" ca="1" si="916"/>
        <v>-30</v>
      </c>
      <c r="DG212" s="159">
        <f t="shared" ca="1" si="663"/>
        <v>-5</v>
      </c>
      <c r="DH212" s="159">
        <f t="shared" ca="1" si="664"/>
        <v>-5</v>
      </c>
      <c r="DI212" s="159">
        <f t="shared" ca="1" si="665"/>
        <v>0</v>
      </c>
      <c r="DJ212" s="159">
        <f t="shared" ca="1" si="666"/>
        <v>0</v>
      </c>
      <c r="DK212" s="88">
        <f t="shared" ca="1" si="667"/>
        <v>-10</v>
      </c>
      <c r="DL212" s="144"/>
    </row>
    <row r="213" spans="1:116" ht="15" customHeight="1" x14ac:dyDescent="0.2">
      <c r="A213" s="164" t="str">
        <f t="shared" si="840"/>
        <v>200000393P</v>
      </c>
      <c r="B213" s="164" t="str">
        <f t="shared" si="841"/>
        <v>200000393C</v>
      </c>
      <c r="C213" s="137">
        <v>200000393</v>
      </c>
      <c r="D213" s="164" t="s">
        <v>493</v>
      </c>
      <c r="E213" s="65" t="s">
        <v>12</v>
      </c>
      <c r="F213" s="159" t="s">
        <v>164</v>
      </c>
      <c r="G213" s="239" t="s">
        <v>519</v>
      </c>
      <c r="H213" s="164" t="s">
        <v>140</v>
      </c>
      <c r="I213" s="200">
        <v>82.79</v>
      </c>
      <c r="J213" s="65" t="s">
        <v>35</v>
      </c>
      <c r="K213" s="145"/>
      <c r="L213" s="144">
        <v>0</v>
      </c>
      <c r="M213" s="144">
        <v>0</v>
      </c>
      <c r="N213" s="144">
        <v>0</v>
      </c>
      <c r="O213" s="144">
        <v>0</v>
      </c>
      <c r="P213" s="86">
        <f t="shared" si="880"/>
        <v>0</v>
      </c>
      <c r="Q213" s="144">
        <v>0</v>
      </c>
      <c r="R213" s="159">
        <v>0</v>
      </c>
      <c r="S213" s="144">
        <v>0</v>
      </c>
      <c r="T213" s="159">
        <v>30</v>
      </c>
      <c r="U213" s="86">
        <f t="shared" si="681"/>
        <v>30</v>
      </c>
      <c r="V213" s="159">
        <v>5</v>
      </c>
      <c r="W213" s="159">
        <v>5</v>
      </c>
      <c r="X213" s="159">
        <v>5</v>
      </c>
      <c r="Y213" s="159">
        <v>5</v>
      </c>
      <c r="Z213" s="86">
        <f t="shared" si="682"/>
        <v>20</v>
      </c>
      <c r="AA213" s="159">
        <v>0</v>
      </c>
      <c r="AB213" s="159">
        <v>0</v>
      </c>
      <c r="AC213" s="159">
        <v>0</v>
      </c>
      <c r="AD213" s="159">
        <v>0</v>
      </c>
      <c r="AE213" s="86">
        <f t="shared" si="672"/>
        <v>0</v>
      </c>
      <c r="AF213" s="130"/>
      <c r="AG213" s="159">
        <f t="shared" ca="1" si="573"/>
        <v>0</v>
      </c>
      <c r="AH213" s="159">
        <f t="shared" ca="1" si="574"/>
        <v>0</v>
      </c>
      <c r="AI213" s="159">
        <f t="shared" ca="1" si="575"/>
        <v>0</v>
      </c>
      <c r="AJ213" s="159">
        <f t="shared" ca="1" si="576"/>
        <v>0</v>
      </c>
      <c r="AK213" s="86">
        <f t="shared" ca="1" si="881"/>
        <v>0</v>
      </c>
      <c r="AL213" s="159">
        <f t="shared" ca="1" si="577"/>
        <v>0</v>
      </c>
      <c r="AM213" s="159">
        <f t="shared" ca="1" si="578"/>
        <v>0</v>
      </c>
      <c r="AN213" s="159">
        <f t="shared" ca="1" si="579"/>
        <v>0</v>
      </c>
      <c r="AO213" s="159">
        <f t="shared" ca="1" si="580"/>
        <v>30</v>
      </c>
      <c r="AP213" s="127">
        <f t="shared" ca="1" si="882"/>
        <v>30</v>
      </c>
      <c r="AQ213" s="159">
        <f t="shared" ca="1" si="581"/>
        <v>20</v>
      </c>
      <c r="AR213" s="159">
        <f t="shared" ca="1" si="582"/>
        <v>20</v>
      </c>
      <c r="AS213" s="159">
        <f t="shared" ca="1" si="583"/>
        <v>15</v>
      </c>
      <c r="AT213" s="159">
        <f t="shared" ca="1" si="584"/>
        <v>25</v>
      </c>
      <c r="AU213" s="127">
        <f t="shared" ca="1" si="883"/>
        <v>80</v>
      </c>
      <c r="AV213" s="159">
        <f t="shared" ca="1" si="586"/>
        <v>25</v>
      </c>
      <c r="AW213" s="159">
        <f t="shared" ca="1" si="587"/>
        <v>25</v>
      </c>
      <c r="AX213" s="159">
        <f t="shared" ca="1" si="588"/>
        <v>0</v>
      </c>
      <c r="AY213" s="159">
        <f t="shared" ca="1" si="589"/>
        <v>0</v>
      </c>
      <c r="AZ213" s="127">
        <f t="shared" ca="1" si="846"/>
        <v>50</v>
      </c>
      <c r="BA213" s="72"/>
      <c r="BB213" s="159">
        <f t="shared" ca="1" si="884"/>
        <v>0</v>
      </c>
      <c r="BC213" s="159">
        <f t="shared" ca="1" si="885"/>
        <v>0</v>
      </c>
      <c r="BD213" s="159">
        <f t="shared" ca="1" si="886"/>
        <v>0</v>
      </c>
      <c r="BE213" s="159">
        <f t="shared" ca="1" si="887"/>
        <v>0</v>
      </c>
      <c r="BF213" s="86">
        <f t="shared" ca="1" si="888"/>
        <v>0</v>
      </c>
      <c r="BG213" s="159">
        <f t="shared" ca="1" si="889"/>
        <v>0</v>
      </c>
      <c r="BH213" s="159">
        <f t="shared" ca="1" si="890"/>
        <v>0</v>
      </c>
      <c r="BI213" s="159">
        <f t="shared" ca="1" si="891"/>
        <v>0</v>
      </c>
      <c r="BJ213" s="159">
        <f t="shared" ca="1" si="892"/>
        <v>0</v>
      </c>
      <c r="BK213" s="86">
        <f t="shared" ca="1" si="893"/>
        <v>0</v>
      </c>
      <c r="BL213" s="159">
        <f t="shared" ca="1" si="894"/>
        <v>15</v>
      </c>
      <c r="BM213" s="159">
        <f t="shared" ca="1" si="895"/>
        <v>15</v>
      </c>
      <c r="BN213" s="159">
        <f t="shared" ca="1" si="896"/>
        <v>10</v>
      </c>
      <c r="BO213" s="159">
        <f t="shared" ca="1" si="897"/>
        <v>20</v>
      </c>
      <c r="BP213" s="86">
        <f t="shared" ca="1" si="898"/>
        <v>60</v>
      </c>
      <c r="BQ213" s="159">
        <f t="shared" ca="1" si="658"/>
        <v>25</v>
      </c>
      <c r="BR213" s="159">
        <f t="shared" ca="1" si="659"/>
        <v>25</v>
      </c>
      <c r="BS213" s="159">
        <f t="shared" ca="1" si="660"/>
        <v>0</v>
      </c>
      <c r="BT213" s="159">
        <f t="shared" ca="1" si="661"/>
        <v>0</v>
      </c>
      <c r="BU213" s="86">
        <f t="shared" ca="1" si="662"/>
        <v>50</v>
      </c>
      <c r="BV213" s="71"/>
      <c r="BW213" s="144">
        <v>0</v>
      </c>
      <c r="BX213" s="144">
        <v>0</v>
      </c>
      <c r="BY213" s="144">
        <v>0</v>
      </c>
      <c r="BZ213" s="144">
        <v>0</v>
      </c>
      <c r="CA213" s="86">
        <f t="shared" si="899"/>
        <v>0</v>
      </c>
      <c r="CB213" s="144">
        <v>0</v>
      </c>
      <c r="CC213" s="159">
        <v>0</v>
      </c>
      <c r="CD213" s="144">
        <v>0</v>
      </c>
      <c r="CE213" s="159">
        <v>30</v>
      </c>
      <c r="CF213" s="86">
        <f t="shared" si="900"/>
        <v>30</v>
      </c>
      <c r="CG213" s="159"/>
      <c r="CH213" s="159"/>
      <c r="CI213" s="159"/>
      <c r="CJ213" s="159"/>
      <c r="CK213" s="86">
        <f t="shared" si="901"/>
        <v>0</v>
      </c>
      <c r="CL213" s="159"/>
      <c r="CM213" s="159"/>
      <c r="CN213" s="159">
        <v>0</v>
      </c>
      <c r="CO213" s="159">
        <v>0</v>
      </c>
      <c r="CP213" s="86">
        <f t="shared" si="678"/>
        <v>0</v>
      </c>
      <c r="CQ213" s="70"/>
      <c r="CR213" s="144">
        <f t="shared" ca="1" si="902"/>
        <v>0</v>
      </c>
      <c r="CS213" s="144">
        <f t="shared" ca="1" si="903"/>
        <v>0</v>
      </c>
      <c r="CT213" s="144">
        <f t="shared" ca="1" si="904"/>
        <v>0</v>
      </c>
      <c r="CU213" s="144">
        <f t="shared" ca="1" si="905"/>
        <v>0</v>
      </c>
      <c r="CV213" s="86">
        <f t="shared" ca="1" si="906"/>
        <v>0</v>
      </c>
      <c r="CW213" s="144">
        <f t="shared" ca="1" si="907"/>
        <v>0</v>
      </c>
      <c r="CX213" s="144">
        <f t="shared" ca="1" si="908"/>
        <v>0</v>
      </c>
      <c r="CY213" s="144">
        <f t="shared" ca="1" si="909"/>
        <v>0</v>
      </c>
      <c r="CZ213" s="144">
        <f t="shared" ca="1" si="910"/>
        <v>0</v>
      </c>
      <c r="DA213" s="88">
        <f t="shared" ca="1" si="911"/>
        <v>0</v>
      </c>
      <c r="DB213" s="144">
        <f t="shared" ca="1" si="912"/>
        <v>-20</v>
      </c>
      <c r="DC213" s="144">
        <f t="shared" ca="1" si="913"/>
        <v>-20</v>
      </c>
      <c r="DD213" s="144">
        <f t="shared" ca="1" si="914"/>
        <v>-15</v>
      </c>
      <c r="DE213" s="144">
        <f t="shared" ca="1" si="915"/>
        <v>-25</v>
      </c>
      <c r="DF213" s="88">
        <f t="shared" ca="1" si="916"/>
        <v>-80</v>
      </c>
      <c r="DG213" s="159">
        <f t="shared" ca="1" si="663"/>
        <v>-25</v>
      </c>
      <c r="DH213" s="159">
        <f t="shared" ca="1" si="664"/>
        <v>-25</v>
      </c>
      <c r="DI213" s="159">
        <f t="shared" ca="1" si="665"/>
        <v>0</v>
      </c>
      <c r="DJ213" s="159">
        <f t="shared" ca="1" si="666"/>
        <v>0</v>
      </c>
      <c r="DK213" s="88">
        <f t="shared" ca="1" si="667"/>
        <v>-50</v>
      </c>
      <c r="DL213" s="144"/>
    </row>
    <row r="214" spans="1:116" ht="15" customHeight="1" x14ac:dyDescent="0.2">
      <c r="A214" s="164" t="str">
        <f t="shared" si="840"/>
        <v>200000395P</v>
      </c>
      <c r="B214" s="164" t="str">
        <f t="shared" si="841"/>
        <v>200000395C</v>
      </c>
      <c r="C214" s="137">
        <v>200000395</v>
      </c>
      <c r="D214" s="164" t="s">
        <v>494</v>
      </c>
      <c r="E214" s="65" t="s">
        <v>12</v>
      </c>
      <c r="F214" s="159" t="s">
        <v>164</v>
      </c>
      <c r="G214" s="239" t="s">
        <v>519</v>
      </c>
      <c r="H214" s="164" t="s">
        <v>140</v>
      </c>
      <c r="I214" s="200">
        <v>162.58000000000001</v>
      </c>
      <c r="J214" s="65" t="s">
        <v>35</v>
      </c>
      <c r="K214" s="145"/>
      <c r="L214" s="144">
        <v>0</v>
      </c>
      <c r="M214" s="144">
        <v>0</v>
      </c>
      <c r="N214" s="144">
        <v>0</v>
      </c>
      <c r="O214" s="144">
        <v>0</v>
      </c>
      <c r="P214" s="86">
        <f t="shared" si="880"/>
        <v>0</v>
      </c>
      <c r="Q214" s="144">
        <v>0</v>
      </c>
      <c r="R214" s="159">
        <v>0</v>
      </c>
      <c r="S214" s="144">
        <v>0</v>
      </c>
      <c r="T214" s="159">
        <v>70</v>
      </c>
      <c r="U214" s="86">
        <f t="shared" si="681"/>
        <v>70</v>
      </c>
      <c r="V214" s="159">
        <v>20</v>
      </c>
      <c r="W214" s="159">
        <v>20</v>
      </c>
      <c r="X214" s="159">
        <v>20</v>
      </c>
      <c r="Y214" s="159">
        <v>25</v>
      </c>
      <c r="Z214" s="86">
        <f t="shared" si="682"/>
        <v>85</v>
      </c>
      <c r="AA214" s="159">
        <v>20</v>
      </c>
      <c r="AB214" s="159">
        <v>0</v>
      </c>
      <c r="AC214" s="159">
        <v>0</v>
      </c>
      <c r="AD214" s="159">
        <v>0</v>
      </c>
      <c r="AE214" s="86">
        <f t="shared" si="672"/>
        <v>20</v>
      </c>
      <c r="AF214" s="130"/>
      <c r="AG214" s="159">
        <f t="shared" ca="1" si="573"/>
        <v>0</v>
      </c>
      <c r="AH214" s="159">
        <f t="shared" ca="1" si="574"/>
        <v>0</v>
      </c>
      <c r="AI214" s="159">
        <f t="shared" ca="1" si="575"/>
        <v>0</v>
      </c>
      <c r="AJ214" s="159">
        <f t="shared" ca="1" si="576"/>
        <v>0</v>
      </c>
      <c r="AK214" s="86">
        <f t="shared" ca="1" si="881"/>
        <v>0</v>
      </c>
      <c r="AL214" s="159">
        <f t="shared" ca="1" si="577"/>
        <v>0</v>
      </c>
      <c r="AM214" s="159">
        <f t="shared" ca="1" si="578"/>
        <v>0</v>
      </c>
      <c r="AN214" s="159">
        <f t="shared" ca="1" si="579"/>
        <v>0</v>
      </c>
      <c r="AO214" s="159">
        <f t="shared" ca="1" si="580"/>
        <v>70</v>
      </c>
      <c r="AP214" s="127">
        <f t="shared" ca="1" si="882"/>
        <v>70</v>
      </c>
      <c r="AQ214" s="159">
        <f t="shared" ca="1" si="581"/>
        <v>30</v>
      </c>
      <c r="AR214" s="159">
        <f t="shared" ca="1" si="582"/>
        <v>35</v>
      </c>
      <c r="AS214" s="159">
        <f t="shared" ca="1" si="583"/>
        <v>30</v>
      </c>
      <c r="AT214" s="159">
        <f t="shared" ca="1" si="584"/>
        <v>40</v>
      </c>
      <c r="AU214" s="127">
        <f t="shared" ca="1" si="883"/>
        <v>135</v>
      </c>
      <c r="AV214" s="159">
        <f t="shared" ca="1" si="586"/>
        <v>38</v>
      </c>
      <c r="AW214" s="159">
        <f t="shared" ca="1" si="587"/>
        <v>40</v>
      </c>
      <c r="AX214" s="159">
        <f t="shared" ca="1" si="588"/>
        <v>0</v>
      </c>
      <c r="AY214" s="159">
        <f t="shared" ca="1" si="589"/>
        <v>0</v>
      </c>
      <c r="AZ214" s="127">
        <f t="shared" ca="1" si="846"/>
        <v>78</v>
      </c>
      <c r="BA214" s="72"/>
      <c r="BB214" s="159">
        <f t="shared" ca="1" si="884"/>
        <v>0</v>
      </c>
      <c r="BC214" s="159">
        <f t="shared" ca="1" si="885"/>
        <v>0</v>
      </c>
      <c r="BD214" s="159">
        <f t="shared" ca="1" si="886"/>
        <v>0</v>
      </c>
      <c r="BE214" s="159">
        <f t="shared" ca="1" si="887"/>
        <v>0</v>
      </c>
      <c r="BF214" s="86">
        <f t="shared" ca="1" si="888"/>
        <v>0</v>
      </c>
      <c r="BG214" s="159">
        <f t="shared" ca="1" si="889"/>
        <v>0</v>
      </c>
      <c r="BH214" s="159">
        <f t="shared" ca="1" si="890"/>
        <v>0</v>
      </c>
      <c r="BI214" s="159">
        <f t="shared" ca="1" si="891"/>
        <v>0</v>
      </c>
      <c r="BJ214" s="159">
        <f t="shared" ca="1" si="892"/>
        <v>0</v>
      </c>
      <c r="BK214" s="86">
        <f t="shared" ca="1" si="893"/>
        <v>0</v>
      </c>
      <c r="BL214" s="159">
        <f t="shared" ca="1" si="894"/>
        <v>10</v>
      </c>
      <c r="BM214" s="159">
        <f t="shared" ca="1" si="895"/>
        <v>15</v>
      </c>
      <c r="BN214" s="159">
        <f t="shared" ca="1" si="896"/>
        <v>10</v>
      </c>
      <c r="BO214" s="159">
        <f t="shared" ca="1" si="897"/>
        <v>15</v>
      </c>
      <c r="BP214" s="86">
        <f t="shared" ca="1" si="898"/>
        <v>50</v>
      </c>
      <c r="BQ214" s="159">
        <f t="shared" ca="1" si="658"/>
        <v>18</v>
      </c>
      <c r="BR214" s="159">
        <f t="shared" ca="1" si="659"/>
        <v>40</v>
      </c>
      <c r="BS214" s="159">
        <f t="shared" ca="1" si="660"/>
        <v>0</v>
      </c>
      <c r="BT214" s="159">
        <f t="shared" ca="1" si="661"/>
        <v>0</v>
      </c>
      <c r="BU214" s="86">
        <f t="shared" ca="1" si="662"/>
        <v>58</v>
      </c>
      <c r="BV214" s="71"/>
      <c r="BW214" s="144">
        <v>0</v>
      </c>
      <c r="BX214" s="144">
        <v>0</v>
      </c>
      <c r="BY214" s="144">
        <v>0</v>
      </c>
      <c r="BZ214" s="144">
        <v>0</v>
      </c>
      <c r="CA214" s="86">
        <f t="shared" si="899"/>
        <v>0</v>
      </c>
      <c r="CB214" s="144">
        <v>0</v>
      </c>
      <c r="CC214" s="159">
        <v>0</v>
      </c>
      <c r="CD214" s="144">
        <v>0</v>
      </c>
      <c r="CE214" s="159">
        <v>70</v>
      </c>
      <c r="CF214" s="86">
        <f t="shared" si="900"/>
        <v>70</v>
      </c>
      <c r="CG214" s="159"/>
      <c r="CH214" s="159"/>
      <c r="CI214" s="159"/>
      <c r="CJ214" s="159"/>
      <c r="CK214" s="86">
        <f t="shared" si="901"/>
        <v>0</v>
      </c>
      <c r="CL214" s="159"/>
      <c r="CM214" s="159"/>
      <c r="CN214" s="159">
        <v>0</v>
      </c>
      <c r="CO214" s="159">
        <v>0</v>
      </c>
      <c r="CP214" s="86">
        <f t="shared" si="678"/>
        <v>0</v>
      </c>
      <c r="CQ214" s="70"/>
      <c r="CR214" s="144">
        <f t="shared" ca="1" si="902"/>
        <v>0</v>
      </c>
      <c r="CS214" s="144">
        <f t="shared" ca="1" si="903"/>
        <v>0</v>
      </c>
      <c r="CT214" s="144">
        <f t="shared" ca="1" si="904"/>
        <v>0</v>
      </c>
      <c r="CU214" s="144">
        <f t="shared" ca="1" si="905"/>
        <v>0</v>
      </c>
      <c r="CV214" s="86">
        <f t="shared" ca="1" si="906"/>
        <v>0</v>
      </c>
      <c r="CW214" s="144">
        <f t="shared" ca="1" si="907"/>
        <v>0</v>
      </c>
      <c r="CX214" s="144">
        <f t="shared" ca="1" si="908"/>
        <v>0</v>
      </c>
      <c r="CY214" s="144">
        <f t="shared" ca="1" si="909"/>
        <v>0</v>
      </c>
      <c r="CZ214" s="144">
        <f t="shared" ca="1" si="910"/>
        <v>0</v>
      </c>
      <c r="DA214" s="88">
        <f t="shared" ca="1" si="911"/>
        <v>0</v>
      </c>
      <c r="DB214" s="144">
        <f t="shared" ca="1" si="912"/>
        <v>-30</v>
      </c>
      <c r="DC214" s="144">
        <f t="shared" ca="1" si="913"/>
        <v>-35</v>
      </c>
      <c r="DD214" s="144">
        <f t="shared" ca="1" si="914"/>
        <v>-30</v>
      </c>
      <c r="DE214" s="144">
        <f t="shared" ca="1" si="915"/>
        <v>-40</v>
      </c>
      <c r="DF214" s="88">
        <f t="shared" ca="1" si="916"/>
        <v>-135</v>
      </c>
      <c r="DG214" s="159">
        <f t="shared" ca="1" si="663"/>
        <v>-38</v>
      </c>
      <c r="DH214" s="159">
        <f t="shared" ca="1" si="664"/>
        <v>-40</v>
      </c>
      <c r="DI214" s="159">
        <f t="shared" ca="1" si="665"/>
        <v>0</v>
      </c>
      <c r="DJ214" s="159">
        <f t="shared" ca="1" si="666"/>
        <v>0</v>
      </c>
      <c r="DK214" s="88">
        <f t="shared" ca="1" si="667"/>
        <v>-78</v>
      </c>
      <c r="DL214" s="144"/>
    </row>
    <row r="215" spans="1:116" ht="15" customHeight="1" x14ac:dyDescent="0.2">
      <c r="A215" s="164" t="str">
        <f t="shared" si="840"/>
        <v>205000918P</v>
      </c>
      <c r="B215" s="164" t="str">
        <f t="shared" si="841"/>
        <v>205000918C</v>
      </c>
      <c r="C215" s="137">
        <v>205000918</v>
      </c>
      <c r="D215" s="164" t="s">
        <v>495</v>
      </c>
      <c r="E215" s="65" t="s">
        <v>12</v>
      </c>
      <c r="F215" s="159" t="s">
        <v>266</v>
      </c>
      <c r="G215" s="164" t="s">
        <v>266</v>
      </c>
      <c r="H215" s="249" t="s">
        <v>140</v>
      </c>
      <c r="I215" s="200">
        <v>162.33000000000001</v>
      </c>
      <c r="J215" s="164" t="s">
        <v>35</v>
      </c>
      <c r="K215" s="145"/>
      <c r="L215" s="144">
        <v>0</v>
      </c>
      <c r="M215" s="144">
        <v>0</v>
      </c>
      <c r="N215" s="144">
        <v>0</v>
      </c>
      <c r="O215" s="144">
        <v>0</v>
      </c>
      <c r="P215" s="86">
        <f t="shared" si="880"/>
        <v>0</v>
      </c>
      <c r="Q215" s="144">
        <v>0</v>
      </c>
      <c r="R215" s="159">
        <v>0</v>
      </c>
      <c r="S215" s="144">
        <v>0</v>
      </c>
      <c r="T215" s="159">
        <v>18</v>
      </c>
      <c r="U215" s="86">
        <f t="shared" si="681"/>
        <v>18</v>
      </c>
      <c r="V215" s="159">
        <v>8</v>
      </c>
      <c r="W215" s="159">
        <v>8</v>
      </c>
      <c r="X215" s="159">
        <v>8</v>
      </c>
      <c r="Y215" s="159">
        <v>8</v>
      </c>
      <c r="Z215" s="86">
        <f t="shared" si="682"/>
        <v>32</v>
      </c>
      <c r="AA215" s="159">
        <v>8</v>
      </c>
      <c r="AB215" s="159">
        <v>0</v>
      </c>
      <c r="AC215" s="159">
        <v>0</v>
      </c>
      <c r="AD215" s="159">
        <v>0</v>
      </c>
      <c r="AE215" s="86">
        <f t="shared" si="672"/>
        <v>8</v>
      </c>
      <c r="AF215" s="130"/>
      <c r="AG215" s="159">
        <f t="shared" ca="1" si="573"/>
        <v>0</v>
      </c>
      <c r="AH215" s="159">
        <f t="shared" ca="1" si="574"/>
        <v>0</v>
      </c>
      <c r="AI215" s="159">
        <f t="shared" ca="1" si="575"/>
        <v>0</v>
      </c>
      <c r="AJ215" s="159">
        <f t="shared" ca="1" si="576"/>
        <v>0</v>
      </c>
      <c r="AK215" s="86">
        <f t="shared" ca="1" si="881"/>
        <v>0</v>
      </c>
      <c r="AL215" s="159">
        <f t="shared" ca="1" si="577"/>
        <v>0</v>
      </c>
      <c r="AM215" s="159">
        <f t="shared" ca="1" si="578"/>
        <v>0</v>
      </c>
      <c r="AN215" s="159">
        <f t="shared" ca="1" si="579"/>
        <v>0</v>
      </c>
      <c r="AO215" s="159">
        <f t="shared" ca="1" si="580"/>
        <v>18</v>
      </c>
      <c r="AP215" s="127">
        <f t="shared" ca="1" si="882"/>
        <v>18</v>
      </c>
      <c r="AQ215" s="159">
        <f t="shared" ca="1" si="581"/>
        <v>8</v>
      </c>
      <c r="AR215" s="159">
        <f t="shared" ca="1" si="582"/>
        <v>8</v>
      </c>
      <c r="AS215" s="159">
        <f t="shared" ca="1" si="583"/>
        <v>8</v>
      </c>
      <c r="AT215" s="159">
        <f t="shared" ca="1" si="584"/>
        <v>8</v>
      </c>
      <c r="AU215" s="127">
        <f t="shared" ca="1" si="883"/>
        <v>32</v>
      </c>
      <c r="AV215" s="159">
        <f t="shared" ca="1" si="586"/>
        <v>8</v>
      </c>
      <c r="AW215" s="159">
        <f t="shared" ca="1" si="587"/>
        <v>0</v>
      </c>
      <c r="AX215" s="159">
        <f t="shared" ca="1" si="588"/>
        <v>0</v>
      </c>
      <c r="AY215" s="159">
        <f t="shared" ca="1" si="589"/>
        <v>0</v>
      </c>
      <c r="AZ215" s="127">
        <f t="shared" ca="1" si="846"/>
        <v>8</v>
      </c>
      <c r="BA215" s="72"/>
      <c r="BB215" s="159">
        <f t="shared" ca="1" si="884"/>
        <v>0</v>
      </c>
      <c r="BC215" s="159">
        <f t="shared" ca="1" si="885"/>
        <v>0</v>
      </c>
      <c r="BD215" s="159">
        <f t="shared" ca="1" si="886"/>
        <v>0</v>
      </c>
      <c r="BE215" s="159">
        <f t="shared" ca="1" si="887"/>
        <v>0</v>
      </c>
      <c r="BF215" s="86">
        <f t="shared" ca="1" si="888"/>
        <v>0</v>
      </c>
      <c r="BG215" s="159">
        <f t="shared" ca="1" si="889"/>
        <v>0</v>
      </c>
      <c r="BH215" s="159">
        <f t="shared" ca="1" si="890"/>
        <v>0</v>
      </c>
      <c r="BI215" s="159">
        <f t="shared" ca="1" si="891"/>
        <v>0</v>
      </c>
      <c r="BJ215" s="159">
        <f t="shared" ca="1" si="892"/>
        <v>0</v>
      </c>
      <c r="BK215" s="86">
        <f t="shared" ca="1" si="893"/>
        <v>0</v>
      </c>
      <c r="BL215" s="159">
        <f t="shared" ca="1" si="894"/>
        <v>0</v>
      </c>
      <c r="BM215" s="159">
        <f t="shared" ca="1" si="895"/>
        <v>0</v>
      </c>
      <c r="BN215" s="159">
        <f t="shared" ca="1" si="896"/>
        <v>0</v>
      </c>
      <c r="BO215" s="159">
        <f t="shared" ca="1" si="897"/>
        <v>0</v>
      </c>
      <c r="BP215" s="86">
        <f t="shared" ca="1" si="898"/>
        <v>0</v>
      </c>
      <c r="BQ215" s="159">
        <f t="shared" ca="1" si="658"/>
        <v>0</v>
      </c>
      <c r="BR215" s="159">
        <f t="shared" ca="1" si="659"/>
        <v>0</v>
      </c>
      <c r="BS215" s="159">
        <f t="shared" ca="1" si="660"/>
        <v>0</v>
      </c>
      <c r="BT215" s="159">
        <f t="shared" ca="1" si="661"/>
        <v>0</v>
      </c>
      <c r="BU215" s="86">
        <f t="shared" ca="1" si="662"/>
        <v>0</v>
      </c>
      <c r="BV215" s="71"/>
      <c r="BW215" s="144">
        <v>0</v>
      </c>
      <c r="BX215" s="144">
        <v>0</v>
      </c>
      <c r="BY215" s="144">
        <v>0</v>
      </c>
      <c r="BZ215" s="144">
        <v>0</v>
      </c>
      <c r="CA215" s="86">
        <f t="shared" si="899"/>
        <v>0</v>
      </c>
      <c r="CB215" s="144">
        <v>0</v>
      </c>
      <c r="CC215" s="159">
        <v>0</v>
      </c>
      <c r="CD215" s="144">
        <v>0</v>
      </c>
      <c r="CE215" s="159">
        <v>18</v>
      </c>
      <c r="CF215" s="86">
        <f t="shared" si="900"/>
        <v>18</v>
      </c>
      <c r="CG215" s="159"/>
      <c r="CH215" s="159"/>
      <c r="CI215" s="159"/>
      <c r="CJ215" s="159"/>
      <c r="CK215" s="86">
        <f t="shared" si="901"/>
        <v>0</v>
      </c>
      <c r="CL215" s="159"/>
      <c r="CM215" s="159"/>
      <c r="CN215" s="159">
        <v>0</v>
      </c>
      <c r="CO215" s="159">
        <v>0</v>
      </c>
      <c r="CP215" s="86">
        <f t="shared" si="678"/>
        <v>0</v>
      </c>
      <c r="CQ215" s="70"/>
      <c r="CR215" s="144">
        <f t="shared" ca="1" si="902"/>
        <v>0</v>
      </c>
      <c r="CS215" s="144">
        <f t="shared" ca="1" si="903"/>
        <v>0</v>
      </c>
      <c r="CT215" s="144">
        <f t="shared" ca="1" si="904"/>
        <v>0</v>
      </c>
      <c r="CU215" s="144">
        <f t="shared" ca="1" si="905"/>
        <v>0</v>
      </c>
      <c r="CV215" s="86">
        <f t="shared" ca="1" si="906"/>
        <v>0</v>
      </c>
      <c r="CW215" s="144">
        <f t="shared" ca="1" si="907"/>
        <v>0</v>
      </c>
      <c r="CX215" s="144">
        <f t="shared" ca="1" si="908"/>
        <v>0</v>
      </c>
      <c r="CY215" s="144">
        <f t="shared" ca="1" si="909"/>
        <v>0</v>
      </c>
      <c r="CZ215" s="144">
        <f t="shared" ca="1" si="910"/>
        <v>0</v>
      </c>
      <c r="DA215" s="88">
        <f t="shared" ca="1" si="911"/>
        <v>0</v>
      </c>
      <c r="DB215" s="144">
        <f t="shared" ca="1" si="912"/>
        <v>-8</v>
      </c>
      <c r="DC215" s="144">
        <f t="shared" ca="1" si="913"/>
        <v>-8</v>
      </c>
      <c r="DD215" s="144">
        <f t="shared" ca="1" si="914"/>
        <v>-8</v>
      </c>
      <c r="DE215" s="144">
        <f t="shared" ca="1" si="915"/>
        <v>-8</v>
      </c>
      <c r="DF215" s="88">
        <f t="shared" ca="1" si="916"/>
        <v>-32</v>
      </c>
      <c r="DG215" s="159">
        <f t="shared" ca="1" si="663"/>
        <v>-8</v>
      </c>
      <c r="DH215" s="159">
        <f t="shared" ca="1" si="664"/>
        <v>0</v>
      </c>
      <c r="DI215" s="159">
        <f t="shared" ca="1" si="665"/>
        <v>0</v>
      </c>
      <c r="DJ215" s="159">
        <f t="shared" ca="1" si="666"/>
        <v>0</v>
      </c>
      <c r="DK215" s="88">
        <f t="shared" ca="1" si="667"/>
        <v>-8</v>
      </c>
      <c r="DL215" s="144"/>
    </row>
    <row r="216" spans="1:116" ht="15" customHeight="1" x14ac:dyDescent="0.2">
      <c r="A216" s="164" t="str">
        <f t="shared" si="840"/>
        <v>200000330P</v>
      </c>
      <c r="B216" s="164" t="str">
        <f t="shared" si="841"/>
        <v>200000330C</v>
      </c>
      <c r="C216" s="137">
        <v>200000330</v>
      </c>
      <c r="D216" s="164" t="s">
        <v>496</v>
      </c>
      <c r="E216" s="65" t="s">
        <v>12</v>
      </c>
      <c r="F216" s="159" t="s">
        <v>164</v>
      </c>
      <c r="G216" s="239" t="s">
        <v>519</v>
      </c>
      <c r="H216" s="164" t="s">
        <v>140</v>
      </c>
      <c r="I216" s="200">
        <v>260.81</v>
      </c>
      <c r="J216" s="65" t="s">
        <v>35</v>
      </c>
      <c r="K216" s="145"/>
      <c r="L216" s="144">
        <v>0</v>
      </c>
      <c r="M216" s="144">
        <v>0</v>
      </c>
      <c r="N216" s="144">
        <v>0</v>
      </c>
      <c r="O216" s="144">
        <v>0</v>
      </c>
      <c r="P216" s="86">
        <f t="shared" si="880"/>
        <v>0</v>
      </c>
      <c r="Q216" s="144">
        <v>0</v>
      </c>
      <c r="R216" s="159">
        <v>0</v>
      </c>
      <c r="S216" s="144">
        <v>0</v>
      </c>
      <c r="T216" s="159">
        <v>70</v>
      </c>
      <c r="U216" s="86">
        <f t="shared" si="681"/>
        <v>70</v>
      </c>
      <c r="V216" s="159">
        <v>20</v>
      </c>
      <c r="W216" s="159">
        <v>20</v>
      </c>
      <c r="X216" s="159">
        <v>20</v>
      </c>
      <c r="Y216" s="159">
        <v>25</v>
      </c>
      <c r="Z216" s="86">
        <f t="shared" si="682"/>
        <v>85</v>
      </c>
      <c r="AA216" s="159">
        <v>20</v>
      </c>
      <c r="AB216" s="159">
        <v>0</v>
      </c>
      <c r="AC216" s="159">
        <v>0</v>
      </c>
      <c r="AD216" s="159">
        <v>0</v>
      </c>
      <c r="AE216" s="86">
        <f t="shared" si="672"/>
        <v>20</v>
      </c>
      <c r="AF216" s="130"/>
      <c r="AG216" s="159">
        <f t="shared" ca="1" si="573"/>
        <v>0</v>
      </c>
      <c r="AH216" s="159">
        <f t="shared" ca="1" si="574"/>
        <v>0</v>
      </c>
      <c r="AI216" s="159">
        <f t="shared" ca="1" si="575"/>
        <v>0</v>
      </c>
      <c r="AJ216" s="159">
        <f t="shared" ca="1" si="576"/>
        <v>0</v>
      </c>
      <c r="AK216" s="86">
        <f t="shared" ca="1" si="881"/>
        <v>0</v>
      </c>
      <c r="AL216" s="159">
        <f t="shared" ca="1" si="577"/>
        <v>0</v>
      </c>
      <c r="AM216" s="159">
        <f t="shared" ca="1" si="578"/>
        <v>0</v>
      </c>
      <c r="AN216" s="159">
        <f t="shared" ca="1" si="579"/>
        <v>0</v>
      </c>
      <c r="AO216" s="159">
        <f t="shared" ca="1" si="580"/>
        <v>70</v>
      </c>
      <c r="AP216" s="127">
        <f t="shared" ca="1" si="882"/>
        <v>70</v>
      </c>
      <c r="AQ216" s="159">
        <f t="shared" ca="1" si="581"/>
        <v>30</v>
      </c>
      <c r="AR216" s="159">
        <f t="shared" ca="1" si="582"/>
        <v>40</v>
      </c>
      <c r="AS216" s="159">
        <f t="shared" ca="1" si="583"/>
        <v>50</v>
      </c>
      <c r="AT216" s="159">
        <f t="shared" ca="1" si="584"/>
        <v>50</v>
      </c>
      <c r="AU216" s="127">
        <f t="shared" ca="1" si="883"/>
        <v>170</v>
      </c>
      <c r="AV216" s="159">
        <f t="shared" ca="1" si="586"/>
        <v>35</v>
      </c>
      <c r="AW216" s="159">
        <f t="shared" ca="1" si="587"/>
        <v>40</v>
      </c>
      <c r="AX216" s="159">
        <f t="shared" ca="1" si="588"/>
        <v>0</v>
      </c>
      <c r="AY216" s="159">
        <f t="shared" ca="1" si="589"/>
        <v>0</v>
      </c>
      <c r="AZ216" s="127">
        <f t="shared" ca="1" si="846"/>
        <v>75</v>
      </c>
      <c r="BA216" s="72"/>
      <c r="BB216" s="159">
        <f t="shared" ca="1" si="884"/>
        <v>0</v>
      </c>
      <c r="BC216" s="159">
        <f t="shared" ca="1" si="885"/>
        <v>0</v>
      </c>
      <c r="BD216" s="159">
        <f t="shared" ca="1" si="886"/>
        <v>0</v>
      </c>
      <c r="BE216" s="159">
        <f t="shared" ca="1" si="887"/>
        <v>0</v>
      </c>
      <c r="BF216" s="86">
        <f t="shared" ca="1" si="888"/>
        <v>0</v>
      </c>
      <c r="BG216" s="159">
        <f t="shared" ca="1" si="889"/>
        <v>0</v>
      </c>
      <c r="BH216" s="159">
        <f t="shared" ca="1" si="890"/>
        <v>0</v>
      </c>
      <c r="BI216" s="159">
        <f t="shared" ca="1" si="891"/>
        <v>0</v>
      </c>
      <c r="BJ216" s="159">
        <f t="shared" ca="1" si="892"/>
        <v>0</v>
      </c>
      <c r="BK216" s="86">
        <f t="shared" ca="1" si="893"/>
        <v>0</v>
      </c>
      <c r="BL216" s="159">
        <f t="shared" ca="1" si="894"/>
        <v>10</v>
      </c>
      <c r="BM216" s="159">
        <f t="shared" ca="1" si="895"/>
        <v>20</v>
      </c>
      <c r="BN216" s="159">
        <f t="shared" ca="1" si="896"/>
        <v>30</v>
      </c>
      <c r="BO216" s="159">
        <f t="shared" ca="1" si="897"/>
        <v>25</v>
      </c>
      <c r="BP216" s="86">
        <f t="shared" ca="1" si="898"/>
        <v>85</v>
      </c>
      <c r="BQ216" s="159">
        <f t="shared" ca="1" si="658"/>
        <v>15</v>
      </c>
      <c r="BR216" s="159">
        <f t="shared" ca="1" si="659"/>
        <v>40</v>
      </c>
      <c r="BS216" s="159">
        <f t="shared" ca="1" si="660"/>
        <v>0</v>
      </c>
      <c r="BT216" s="159">
        <f t="shared" ca="1" si="661"/>
        <v>0</v>
      </c>
      <c r="BU216" s="86">
        <f t="shared" ca="1" si="662"/>
        <v>55</v>
      </c>
      <c r="BV216" s="71"/>
      <c r="BW216" s="144">
        <v>0</v>
      </c>
      <c r="BX216" s="144">
        <v>0</v>
      </c>
      <c r="BY216" s="144">
        <v>0</v>
      </c>
      <c r="BZ216" s="144">
        <v>0</v>
      </c>
      <c r="CA216" s="86">
        <f t="shared" si="899"/>
        <v>0</v>
      </c>
      <c r="CB216" s="144">
        <v>0</v>
      </c>
      <c r="CC216" s="159">
        <v>0</v>
      </c>
      <c r="CD216" s="144">
        <v>0</v>
      </c>
      <c r="CE216" s="159">
        <v>70</v>
      </c>
      <c r="CF216" s="86">
        <f t="shared" si="900"/>
        <v>70</v>
      </c>
      <c r="CG216" s="159"/>
      <c r="CH216" s="159"/>
      <c r="CI216" s="159"/>
      <c r="CJ216" s="159"/>
      <c r="CK216" s="86">
        <f t="shared" si="901"/>
        <v>0</v>
      </c>
      <c r="CL216" s="159"/>
      <c r="CM216" s="159"/>
      <c r="CN216" s="159">
        <v>0</v>
      </c>
      <c r="CO216" s="159">
        <v>0</v>
      </c>
      <c r="CP216" s="86">
        <f t="shared" si="678"/>
        <v>0</v>
      </c>
      <c r="CQ216" s="70"/>
      <c r="CR216" s="144">
        <f t="shared" ca="1" si="902"/>
        <v>0</v>
      </c>
      <c r="CS216" s="144">
        <f t="shared" ca="1" si="903"/>
        <v>0</v>
      </c>
      <c r="CT216" s="144">
        <f t="shared" ca="1" si="904"/>
        <v>0</v>
      </c>
      <c r="CU216" s="144">
        <f t="shared" ca="1" si="905"/>
        <v>0</v>
      </c>
      <c r="CV216" s="86">
        <f t="shared" ca="1" si="906"/>
        <v>0</v>
      </c>
      <c r="CW216" s="144">
        <f t="shared" ca="1" si="907"/>
        <v>0</v>
      </c>
      <c r="CX216" s="144">
        <f t="shared" ca="1" si="908"/>
        <v>0</v>
      </c>
      <c r="CY216" s="144">
        <f t="shared" ca="1" si="909"/>
        <v>0</v>
      </c>
      <c r="CZ216" s="144">
        <f t="shared" ca="1" si="910"/>
        <v>0</v>
      </c>
      <c r="DA216" s="88">
        <f t="shared" ca="1" si="911"/>
        <v>0</v>
      </c>
      <c r="DB216" s="144">
        <f t="shared" ca="1" si="912"/>
        <v>-30</v>
      </c>
      <c r="DC216" s="144">
        <f t="shared" ca="1" si="913"/>
        <v>-40</v>
      </c>
      <c r="DD216" s="144">
        <f t="shared" ca="1" si="914"/>
        <v>-50</v>
      </c>
      <c r="DE216" s="144">
        <f t="shared" ca="1" si="915"/>
        <v>-50</v>
      </c>
      <c r="DF216" s="88">
        <f t="shared" ca="1" si="916"/>
        <v>-170</v>
      </c>
      <c r="DG216" s="159">
        <f t="shared" ca="1" si="663"/>
        <v>-35</v>
      </c>
      <c r="DH216" s="159">
        <f t="shared" ca="1" si="664"/>
        <v>-40</v>
      </c>
      <c r="DI216" s="159">
        <f t="shared" ca="1" si="665"/>
        <v>0</v>
      </c>
      <c r="DJ216" s="159">
        <f t="shared" ca="1" si="666"/>
        <v>0</v>
      </c>
      <c r="DK216" s="88">
        <f t="shared" ca="1" si="667"/>
        <v>-75</v>
      </c>
      <c r="DL216" s="144"/>
    </row>
    <row r="217" spans="1:116" ht="15" hidden="1" customHeight="1" x14ac:dyDescent="0.2">
      <c r="A217" s="164" t="str">
        <f t="shared" ref="A217:A219" si="917">CONCATENATE(C217,"P")</f>
        <v>186007222P</v>
      </c>
      <c r="B217" s="164" t="str">
        <f t="shared" ref="B217:B219" si="918">CONCATENATE(C217,"C")</f>
        <v>186007222C</v>
      </c>
      <c r="C217" s="137">
        <v>186007222</v>
      </c>
      <c r="D217" s="164" t="s">
        <v>507</v>
      </c>
      <c r="E217" s="65" t="s">
        <v>166</v>
      </c>
      <c r="F217" s="159" t="s">
        <v>167</v>
      </c>
      <c r="G217" s="164" t="s">
        <v>61</v>
      </c>
      <c r="H217" s="164" t="s">
        <v>175</v>
      </c>
      <c r="I217" s="200">
        <v>51792.68</v>
      </c>
      <c r="J217" s="65" t="s">
        <v>33</v>
      </c>
      <c r="K217" s="145"/>
      <c r="L217" s="144">
        <v>0</v>
      </c>
      <c r="M217" s="144">
        <v>0</v>
      </c>
      <c r="N217" s="144">
        <v>0</v>
      </c>
      <c r="O217" s="144">
        <v>0</v>
      </c>
      <c r="P217" s="86">
        <f t="shared" ref="P217" si="919">SUM(L217:O217)</f>
        <v>0</v>
      </c>
      <c r="Q217" s="144">
        <v>0</v>
      </c>
      <c r="R217" s="159">
        <v>0</v>
      </c>
      <c r="S217" s="159">
        <v>0</v>
      </c>
      <c r="T217" s="159">
        <v>14</v>
      </c>
      <c r="U217" s="86">
        <f t="shared" si="681"/>
        <v>14</v>
      </c>
      <c r="V217" s="159">
        <v>6</v>
      </c>
      <c r="W217" s="159">
        <v>5</v>
      </c>
      <c r="X217" s="159">
        <v>5</v>
      </c>
      <c r="Y217" s="159">
        <v>5</v>
      </c>
      <c r="Z217" s="86">
        <f t="shared" si="682"/>
        <v>21</v>
      </c>
      <c r="AA217" s="159">
        <v>0</v>
      </c>
      <c r="AB217" s="159">
        <v>0</v>
      </c>
      <c r="AC217" s="159">
        <v>0</v>
      </c>
      <c r="AD217" s="159">
        <v>0</v>
      </c>
      <c r="AE217" s="86">
        <f t="shared" ref="AE217:AE219" si="920">SUM(AA217:AD217)</f>
        <v>0</v>
      </c>
      <c r="AF217" s="130"/>
      <c r="AG217" s="159">
        <f t="shared" ca="1" si="573"/>
        <v>0</v>
      </c>
      <c r="AH217" s="159">
        <f t="shared" ca="1" si="574"/>
        <v>0</v>
      </c>
      <c r="AI217" s="159">
        <f t="shared" ca="1" si="575"/>
        <v>0</v>
      </c>
      <c r="AJ217" s="159">
        <f t="shared" ca="1" si="576"/>
        <v>0</v>
      </c>
      <c r="AK217" s="86">
        <f t="shared" ref="AK217:AK219" ca="1" si="921">SUM(AG217:AJ217)</f>
        <v>0</v>
      </c>
      <c r="AL217" s="159">
        <f t="shared" ca="1" si="577"/>
        <v>0</v>
      </c>
      <c r="AM217" s="159">
        <f t="shared" ca="1" si="578"/>
        <v>0</v>
      </c>
      <c r="AN217" s="159">
        <f t="shared" ca="1" si="579"/>
        <v>0</v>
      </c>
      <c r="AO217" s="159">
        <f t="shared" ca="1" si="580"/>
        <v>14</v>
      </c>
      <c r="AP217" s="127">
        <f t="shared" ref="AP217:AP219" ca="1" si="922">SUM(AL217:AO217)</f>
        <v>14</v>
      </c>
      <c r="AQ217" s="159">
        <f t="shared" ca="1" si="581"/>
        <v>6</v>
      </c>
      <c r="AR217" s="159">
        <f t="shared" ca="1" si="582"/>
        <v>5</v>
      </c>
      <c r="AS217" s="159">
        <f t="shared" ca="1" si="583"/>
        <v>5</v>
      </c>
      <c r="AT217" s="159">
        <f t="shared" ca="1" si="584"/>
        <v>5</v>
      </c>
      <c r="AU217" s="127">
        <f t="shared" ref="AU217:AU219" ca="1" si="923">SUM(AQ217:AT217)</f>
        <v>21</v>
      </c>
      <c r="AV217" s="159">
        <f t="shared" ca="1" si="586"/>
        <v>0</v>
      </c>
      <c r="AW217" s="159">
        <f t="shared" ca="1" si="587"/>
        <v>0</v>
      </c>
      <c r="AX217" s="159">
        <f t="shared" ca="1" si="588"/>
        <v>0</v>
      </c>
      <c r="AY217" s="159">
        <f t="shared" ca="1" si="589"/>
        <v>0</v>
      </c>
      <c r="AZ217" s="127">
        <f t="shared" ref="AZ217:AZ219" ca="1" si="924">SUM(AV217:AY217)</f>
        <v>0</v>
      </c>
      <c r="BA217" s="72"/>
      <c r="BB217" s="159">
        <f t="shared" ref="BB217:BB219" ca="1" si="925">AG217-L217</f>
        <v>0</v>
      </c>
      <c r="BC217" s="159">
        <f t="shared" ref="BC217:BC219" ca="1" si="926">AH217-M217</f>
        <v>0</v>
      </c>
      <c r="BD217" s="159">
        <f t="shared" ref="BD217:BD219" ca="1" si="927">AI217-N217</f>
        <v>0</v>
      </c>
      <c r="BE217" s="159">
        <f t="shared" ref="BE217:BE219" ca="1" si="928">AJ217-O217</f>
        <v>0</v>
      </c>
      <c r="BF217" s="86">
        <f t="shared" ref="BF217:BF219" ca="1" si="929">AK217-P217</f>
        <v>0</v>
      </c>
      <c r="BG217" s="159">
        <f t="shared" ref="BG217:BG219" ca="1" si="930">AL217-Q217</f>
        <v>0</v>
      </c>
      <c r="BH217" s="159">
        <f t="shared" ref="BH217:BH219" ca="1" si="931">AM217-R217</f>
        <v>0</v>
      </c>
      <c r="BI217" s="159">
        <f t="shared" ref="BI217:BI219" ca="1" si="932">AN217-S217</f>
        <v>0</v>
      </c>
      <c r="BJ217" s="159">
        <f t="shared" ref="BJ217:BJ219" ca="1" si="933">AO217-T217</f>
        <v>0</v>
      </c>
      <c r="BK217" s="86">
        <f t="shared" ref="BK217:BK219" ca="1" si="934">AP217-U217</f>
        <v>0</v>
      </c>
      <c r="BL217" s="159">
        <f t="shared" ref="BL217:BL219" ca="1" si="935">AQ217-V217</f>
        <v>0</v>
      </c>
      <c r="BM217" s="159">
        <f t="shared" ref="BM217:BM219" ca="1" si="936">AR217-W217</f>
        <v>0</v>
      </c>
      <c r="BN217" s="159">
        <f t="shared" ref="BN217:BN219" ca="1" si="937">AS217-X217</f>
        <v>0</v>
      </c>
      <c r="BO217" s="159">
        <f t="shared" ref="BO217:BO219" ca="1" si="938">AT217-Y217</f>
        <v>0</v>
      </c>
      <c r="BP217" s="86">
        <f t="shared" ref="BP217:BP219" ca="1" si="939">AU217-Z217</f>
        <v>0</v>
      </c>
      <c r="BQ217" s="159">
        <f t="shared" ref="BQ217:BQ219" ca="1" si="940">AV217-AA217</f>
        <v>0</v>
      </c>
      <c r="BR217" s="159">
        <f t="shared" ref="BR217:BR219" ca="1" si="941">AW217-AB217</f>
        <v>0</v>
      </c>
      <c r="BS217" s="159">
        <f t="shared" ref="BS217:BS219" ca="1" si="942">AX217-AC217</f>
        <v>0</v>
      </c>
      <c r="BT217" s="159">
        <f t="shared" ref="BT217:BT219" ca="1" si="943">AY217-AD217</f>
        <v>0</v>
      </c>
      <c r="BU217" s="86">
        <f t="shared" ref="BU217:BU219" ca="1" si="944">AZ217-AE217</f>
        <v>0</v>
      </c>
      <c r="BV217" s="71"/>
      <c r="BW217" s="144">
        <v>0</v>
      </c>
      <c r="BX217" s="144">
        <v>0</v>
      </c>
      <c r="BY217" s="144">
        <v>0</v>
      </c>
      <c r="BZ217" s="144">
        <v>0</v>
      </c>
      <c r="CA217" s="86">
        <f t="shared" ref="CA217:CA219" si="945">SUM(BW217:BZ217)</f>
        <v>0</v>
      </c>
      <c r="CB217" s="144">
        <v>0</v>
      </c>
      <c r="CC217" s="159">
        <v>0</v>
      </c>
      <c r="CD217" s="159">
        <v>0</v>
      </c>
      <c r="CE217" s="159">
        <v>14</v>
      </c>
      <c r="CF217" s="86">
        <f t="shared" ref="CF217:CF219" si="946">SUM(CB217:CE217)</f>
        <v>14</v>
      </c>
      <c r="CG217" s="159"/>
      <c r="CH217" s="159"/>
      <c r="CI217" s="159"/>
      <c r="CJ217" s="159"/>
      <c r="CK217" s="86">
        <f t="shared" ref="CK217:CK219" si="947">SUM(CG217:CJ217)</f>
        <v>0</v>
      </c>
      <c r="CL217" s="159"/>
      <c r="CM217" s="159"/>
      <c r="CN217" s="159">
        <v>0</v>
      </c>
      <c r="CO217" s="159">
        <v>0</v>
      </c>
      <c r="CP217" s="86">
        <f t="shared" ref="CP217:CP219" si="948">SUM(CL217:CO217)</f>
        <v>0</v>
      </c>
      <c r="CQ217" s="70"/>
      <c r="CR217" s="144">
        <f t="shared" ref="CR217:CR219" ca="1" si="949">BW217-AG217</f>
        <v>0</v>
      </c>
      <c r="CS217" s="144">
        <f t="shared" ref="CS217:CS219" ca="1" si="950">BX217-AH217</f>
        <v>0</v>
      </c>
      <c r="CT217" s="144">
        <f t="shared" ref="CT217:CT219" ca="1" si="951">BY217-AI217</f>
        <v>0</v>
      </c>
      <c r="CU217" s="144">
        <f t="shared" ref="CU217:CU219" ca="1" si="952">BZ217-AJ217</f>
        <v>0</v>
      </c>
      <c r="CV217" s="86">
        <f t="shared" ref="CV217:CV219" ca="1" si="953">CA217-AK217</f>
        <v>0</v>
      </c>
      <c r="CW217" s="144">
        <f t="shared" ref="CW217:CW219" ca="1" si="954">CB217-AL217</f>
        <v>0</v>
      </c>
      <c r="CX217" s="144">
        <f t="shared" ref="CX217:CX219" ca="1" si="955">CC217-AM217</f>
        <v>0</v>
      </c>
      <c r="CY217" s="144">
        <f t="shared" ref="CY217:CY219" ca="1" si="956">CD217-AN217</f>
        <v>0</v>
      </c>
      <c r="CZ217" s="144">
        <f t="shared" ref="CZ217:CZ219" ca="1" si="957">CE217-AO217</f>
        <v>0</v>
      </c>
      <c r="DA217" s="88">
        <f t="shared" ref="DA217:DA219" ca="1" si="958">CF217-AP217</f>
        <v>0</v>
      </c>
      <c r="DB217" s="144">
        <f t="shared" ref="DB217:DB219" ca="1" si="959">CG217-AQ217</f>
        <v>-6</v>
      </c>
      <c r="DC217" s="144">
        <f t="shared" ref="DC217:DC219" ca="1" si="960">CH217-AR217</f>
        <v>-5</v>
      </c>
      <c r="DD217" s="144">
        <f t="shared" ref="DD217:DD219" ca="1" si="961">CI217-AS217</f>
        <v>-5</v>
      </c>
      <c r="DE217" s="144">
        <f t="shared" ref="DE217:DE219" ca="1" si="962">CJ217-AT217</f>
        <v>-5</v>
      </c>
      <c r="DF217" s="88">
        <f t="shared" ref="DF217:DF219" ca="1" si="963">CK217-AU217</f>
        <v>-21</v>
      </c>
      <c r="DG217" s="159">
        <f t="shared" ref="DG217:DG219" ca="1" si="964">CL217-AV217</f>
        <v>0</v>
      </c>
      <c r="DH217" s="159">
        <f t="shared" ref="DH217:DH219" ca="1" si="965">CM217-AW217</f>
        <v>0</v>
      </c>
      <c r="DI217" s="159">
        <f t="shared" ref="DI217:DI219" ca="1" si="966">CN217-AX217</f>
        <v>0</v>
      </c>
      <c r="DJ217" s="159">
        <f t="shared" ref="DJ217:DJ219" ca="1" si="967">CO217-AY217</f>
        <v>0</v>
      </c>
      <c r="DK217" s="88">
        <f t="shared" ref="DK217:DK219" ca="1" si="968">CP217-AZ217</f>
        <v>0</v>
      </c>
      <c r="DL217" s="144"/>
    </row>
    <row r="218" spans="1:116" ht="15" customHeight="1" x14ac:dyDescent="0.2">
      <c r="A218" s="164" t="str">
        <f t="shared" si="917"/>
        <v>200000405P</v>
      </c>
      <c r="B218" s="164" t="str">
        <f t="shared" si="918"/>
        <v>200000405C</v>
      </c>
      <c r="C218" s="137">
        <v>200000405</v>
      </c>
      <c r="D218" s="164" t="s">
        <v>509</v>
      </c>
      <c r="E218" s="65" t="s">
        <v>12</v>
      </c>
      <c r="F218" s="159" t="s">
        <v>266</v>
      </c>
      <c r="G218" s="159" t="s">
        <v>266</v>
      </c>
      <c r="H218" s="164" t="s">
        <v>140</v>
      </c>
      <c r="I218" s="200">
        <v>413.22</v>
      </c>
      <c r="J218" s="164" t="s">
        <v>221</v>
      </c>
      <c r="K218" s="145"/>
      <c r="L218" s="144">
        <v>0</v>
      </c>
      <c r="M218" s="144">
        <v>0</v>
      </c>
      <c r="N218" s="144">
        <v>0</v>
      </c>
      <c r="O218" s="144">
        <v>0</v>
      </c>
      <c r="P218" s="86">
        <f t="shared" ref="P218:P219" si="969">SUM(L218:O218)</f>
        <v>0</v>
      </c>
      <c r="Q218" s="144">
        <v>0</v>
      </c>
      <c r="R218" s="159">
        <v>0</v>
      </c>
      <c r="S218" s="144">
        <v>0</v>
      </c>
      <c r="T218" s="159">
        <v>20</v>
      </c>
      <c r="U218" s="86">
        <f t="shared" si="681"/>
        <v>20</v>
      </c>
      <c r="V218" s="159">
        <v>41</v>
      </c>
      <c r="W218" s="159">
        <v>23</v>
      </c>
      <c r="X218" s="159">
        <v>20</v>
      </c>
      <c r="Y218" s="159">
        <v>31</v>
      </c>
      <c r="Z218" s="86">
        <f t="shared" si="682"/>
        <v>115</v>
      </c>
      <c r="AA218" s="159">
        <v>30</v>
      </c>
      <c r="AB218" s="159">
        <v>0</v>
      </c>
      <c r="AC218" s="159">
        <v>0</v>
      </c>
      <c r="AD218" s="159">
        <v>0</v>
      </c>
      <c r="AE218" s="86">
        <f t="shared" si="920"/>
        <v>30</v>
      </c>
      <c r="AF218" s="130"/>
      <c r="AG218" s="159">
        <f t="shared" ca="1" si="573"/>
        <v>0</v>
      </c>
      <c r="AH218" s="159">
        <f t="shared" ca="1" si="574"/>
        <v>0</v>
      </c>
      <c r="AI218" s="159">
        <f t="shared" ca="1" si="575"/>
        <v>0</v>
      </c>
      <c r="AJ218" s="159">
        <f t="shared" ca="1" si="576"/>
        <v>0</v>
      </c>
      <c r="AK218" s="86">
        <f t="shared" ca="1" si="921"/>
        <v>0</v>
      </c>
      <c r="AL218" s="159">
        <f t="shared" ca="1" si="577"/>
        <v>0</v>
      </c>
      <c r="AM218" s="159">
        <f t="shared" ca="1" si="578"/>
        <v>0</v>
      </c>
      <c r="AN218" s="159">
        <f t="shared" ca="1" si="579"/>
        <v>0</v>
      </c>
      <c r="AO218" s="159">
        <f t="shared" ca="1" si="580"/>
        <v>20</v>
      </c>
      <c r="AP218" s="127">
        <f t="shared" ca="1" si="922"/>
        <v>20</v>
      </c>
      <c r="AQ218" s="159">
        <f t="shared" ca="1" si="581"/>
        <v>41</v>
      </c>
      <c r="AR218" s="159">
        <f t="shared" ca="1" si="582"/>
        <v>23</v>
      </c>
      <c r="AS218" s="159">
        <f t="shared" ca="1" si="583"/>
        <v>20</v>
      </c>
      <c r="AT218" s="159">
        <f t="shared" ca="1" si="584"/>
        <v>31</v>
      </c>
      <c r="AU218" s="127">
        <f t="shared" ca="1" si="923"/>
        <v>115</v>
      </c>
      <c r="AV218" s="159">
        <f t="shared" ca="1" si="586"/>
        <v>30</v>
      </c>
      <c r="AW218" s="159">
        <f t="shared" ca="1" si="587"/>
        <v>0</v>
      </c>
      <c r="AX218" s="159">
        <f t="shared" ca="1" si="588"/>
        <v>0</v>
      </c>
      <c r="AY218" s="159">
        <f t="shared" ca="1" si="589"/>
        <v>0</v>
      </c>
      <c r="AZ218" s="127">
        <f t="shared" ca="1" si="924"/>
        <v>30</v>
      </c>
      <c r="BA218" s="72"/>
      <c r="BB218" s="159">
        <f t="shared" ca="1" si="925"/>
        <v>0</v>
      </c>
      <c r="BC218" s="159">
        <f t="shared" ca="1" si="926"/>
        <v>0</v>
      </c>
      <c r="BD218" s="159">
        <f t="shared" ca="1" si="927"/>
        <v>0</v>
      </c>
      <c r="BE218" s="159">
        <f t="shared" ca="1" si="928"/>
        <v>0</v>
      </c>
      <c r="BF218" s="86">
        <f t="shared" ca="1" si="929"/>
        <v>0</v>
      </c>
      <c r="BG218" s="159">
        <f t="shared" ca="1" si="930"/>
        <v>0</v>
      </c>
      <c r="BH218" s="159">
        <f t="shared" ca="1" si="931"/>
        <v>0</v>
      </c>
      <c r="BI218" s="159">
        <f t="shared" ca="1" si="932"/>
        <v>0</v>
      </c>
      <c r="BJ218" s="159">
        <f t="shared" ca="1" si="933"/>
        <v>0</v>
      </c>
      <c r="BK218" s="86">
        <f t="shared" ca="1" si="934"/>
        <v>0</v>
      </c>
      <c r="BL218" s="159">
        <f t="shared" ca="1" si="935"/>
        <v>0</v>
      </c>
      <c r="BM218" s="159">
        <f t="shared" ca="1" si="936"/>
        <v>0</v>
      </c>
      <c r="BN218" s="159">
        <f t="shared" ca="1" si="937"/>
        <v>0</v>
      </c>
      <c r="BO218" s="159">
        <f t="shared" ca="1" si="938"/>
        <v>0</v>
      </c>
      <c r="BP218" s="86">
        <f t="shared" ca="1" si="939"/>
        <v>0</v>
      </c>
      <c r="BQ218" s="159">
        <f t="shared" ca="1" si="940"/>
        <v>0</v>
      </c>
      <c r="BR218" s="159">
        <f t="shared" ca="1" si="941"/>
        <v>0</v>
      </c>
      <c r="BS218" s="159">
        <f t="shared" ca="1" si="942"/>
        <v>0</v>
      </c>
      <c r="BT218" s="159">
        <f t="shared" ca="1" si="943"/>
        <v>0</v>
      </c>
      <c r="BU218" s="86">
        <f t="shared" ca="1" si="944"/>
        <v>0</v>
      </c>
      <c r="BV218" s="71"/>
      <c r="BW218" s="144">
        <v>0</v>
      </c>
      <c r="BX218" s="144">
        <v>0</v>
      </c>
      <c r="BY218" s="144">
        <v>0</v>
      </c>
      <c r="BZ218" s="144">
        <v>0</v>
      </c>
      <c r="CA218" s="86">
        <f t="shared" si="945"/>
        <v>0</v>
      </c>
      <c r="CB218" s="144">
        <v>0</v>
      </c>
      <c r="CC218" s="159">
        <v>0</v>
      </c>
      <c r="CD218" s="144">
        <v>0</v>
      </c>
      <c r="CE218" s="159">
        <v>20</v>
      </c>
      <c r="CF218" s="86">
        <f t="shared" si="946"/>
        <v>20</v>
      </c>
      <c r="CG218" s="159"/>
      <c r="CH218" s="159"/>
      <c r="CI218" s="159"/>
      <c r="CJ218" s="159"/>
      <c r="CK218" s="86">
        <f t="shared" si="947"/>
        <v>0</v>
      </c>
      <c r="CL218" s="159"/>
      <c r="CM218" s="159"/>
      <c r="CN218" s="159">
        <v>0</v>
      </c>
      <c r="CO218" s="159">
        <v>0</v>
      </c>
      <c r="CP218" s="86">
        <f t="shared" si="948"/>
        <v>0</v>
      </c>
      <c r="CQ218" s="70"/>
      <c r="CR218" s="144">
        <f t="shared" ca="1" si="949"/>
        <v>0</v>
      </c>
      <c r="CS218" s="144">
        <f t="shared" ca="1" si="950"/>
        <v>0</v>
      </c>
      <c r="CT218" s="144">
        <f t="shared" ca="1" si="951"/>
        <v>0</v>
      </c>
      <c r="CU218" s="144">
        <f t="shared" ca="1" si="952"/>
        <v>0</v>
      </c>
      <c r="CV218" s="86">
        <f t="shared" ca="1" si="953"/>
        <v>0</v>
      </c>
      <c r="CW218" s="144">
        <f t="shared" ca="1" si="954"/>
        <v>0</v>
      </c>
      <c r="CX218" s="144">
        <f t="shared" ca="1" si="955"/>
        <v>0</v>
      </c>
      <c r="CY218" s="144">
        <f t="shared" ca="1" si="956"/>
        <v>0</v>
      </c>
      <c r="CZ218" s="144">
        <f t="shared" ca="1" si="957"/>
        <v>0</v>
      </c>
      <c r="DA218" s="88">
        <f t="shared" ca="1" si="958"/>
        <v>0</v>
      </c>
      <c r="DB218" s="144">
        <f t="shared" ca="1" si="959"/>
        <v>-41</v>
      </c>
      <c r="DC218" s="144">
        <f t="shared" ca="1" si="960"/>
        <v>-23</v>
      </c>
      <c r="DD218" s="144">
        <f t="shared" ca="1" si="961"/>
        <v>-20</v>
      </c>
      <c r="DE218" s="144">
        <f t="shared" ca="1" si="962"/>
        <v>-31</v>
      </c>
      <c r="DF218" s="88">
        <f t="shared" ca="1" si="963"/>
        <v>-115</v>
      </c>
      <c r="DG218" s="159">
        <f t="shared" ca="1" si="964"/>
        <v>-30</v>
      </c>
      <c r="DH218" s="159">
        <f t="shared" ca="1" si="965"/>
        <v>0</v>
      </c>
      <c r="DI218" s="159">
        <f t="shared" ca="1" si="966"/>
        <v>0</v>
      </c>
      <c r="DJ218" s="159">
        <f t="shared" ca="1" si="967"/>
        <v>0</v>
      </c>
      <c r="DK218" s="88">
        <f t="shared" ca="1" si="968"/>
        <v>-30</v>
      </c>
      <c r="DL218" s="144"/>
    </row>
    <row r="219" spans="1:116" ht="15" customHeight="1" x14ac:dyDescent="0.2">
      <c r="A219" s="164" t="str">
        <f t="shared" si="917"/>
        <v>205001244P</v>
      </c>
      <c r="B219" s="164" t="str">
        <f t="shared" si="918"/>
        <v>205001244C</v>
      </c>
      <c r="C219" s="137">
        <v>205001244</v>
      </c>
      <c r="D219" s="164" t="s">
        <v>510</v>
      </c>
      <c r="E219" s="65" t="s">
        <v>12</v>
      </c>
      <c r="F219" s="159" t="s">
        <v>164</v>
      </c>
      <c r="G219" s="159" t="s">
        <v>371</v>
      </c>
      <c r="H219" s="164" t="s">
        <v>140</v>
      </c>
      <c r="I219" s="200">
        <v>873.44</v>
      </c>
      <c r="J219" s="164" t="s">
        <v>221</v>
      </c>
      <c r="K219" s="145"/>
      <c r="L219" s="144">
        <v>0</v>
      </c>
      <c r="M219" s="144">
        <v>0</v>
      </c>
      <c r="N219" s="144">
        <v>0</v>
      </c>
      <c r="O219" s="144">
        <v>0</v>
      </c>
      <c r="P219" s="86">
        <f t="shared" si="969"/>
        <v>0</v>
      </c>
      <c r="Q219" s="144">
        <v>0</v>
      </c>
      <c r="R219" s="159">
        <v>0</v>
      </c>
      <c r="S219" s="144">
        <v>0</v>
      </c>
      <c r="T219" s="159">
        <v>10</v>
      </c>
      <c r="U219" s="86">
        <f t="shared" si="681"/>
        <v>10</v>
      </c>
      <c r="V219" s="159">
        <v>22</v>
      </c>
      <c r="W219" s="159">
        <v>15</v>
      </c>
      <c r="X219" s="159">
        <v>13</v>
      </c>
      <c r="Y219" s="159">
        <v>20</v>
      </c>
      <c r="Z219" s="86">
        <f t="shared" si="682"/>
        <v>70</v>
      </c>
      <c r="AA219" s="159">
        <v>12</v>
      </c>
      <c r="AB219" s="159">
        <v>0</v>
      </c>
      <c r="AC219" s="159">
        <v>0</v>
      </c>
      <c r="AD219" s="159">
        <v>0</v>
      </c>
      <c r="AE219" s="86">
        <f t="shared" si="920"/>
        <v>12</v>
      </c>
      <c r="AF219" s="130"/>
      <c r="AG219" s="159">
        <f t="shared" ca="1" si="573"/>
        <v>0</v>
      </c>
      <c r="AH219" s="159">
        <f t="shared" ca="1" si="574"/>
        <v>0</v>
      </c>
      <c r="AI219" s="159">
        <f t="shared" ca="1" si="575"/>
        <v>0</v>
      </c>
      <c r="AJ219" s="159">
        <f t="shared" ca="1" si="576"/>
        <v>0</v>
      </c>
      <c r="AK219" s="86">
        <f t="shared" ca="1" si="921"/>
        <v>0</v>
      </c>
      <c r="AL219" s="159">
        <f t="shared" ca="1" si="577"/>
        <v>0</v>
      </c>
      <c r="AM219" s="159">
        <f t="shared" ca="1" si="578"/>
        <v>0</v>
      </c>
      <c r="AN219" s="159">
        <f t="shared" ca="1" si="579"/>
        <v>0</v>
      </c>
      <c r="AO219" s="159">
        <f t="shared" ca="1" si="580"/>
        <v>10</v>
      </c>
      <c r="AP219" s="127">
        <f t="shared" ca="1" si="922"/>
        <v>10</v>
      </c>
      <c r="AQ219" s="159">
        <f t="shared" ca="1" si="581"/>
        <v>28</v>
      </c>
      <c r="AR219" s="159">
        <f t="shared" ca="1" si="582"/>
        <v>15</v>
      </c>
      <c r="AS219" s="159">
        <f t="shared" ca="1" si="583"/>
        <v>14</v>
      </c>
      <c r="AT219" s="159">
        <f t="shared" ca="1" si="584"/>
        <v>20</v>
      </c>
      <c r="AU219" s="127">
        <f t="shared" ca="1" si="923"/>
        <v>77</v>
      </c>
      <c r="AV219" s="159">
        <f t="shared" ca="1" si="586"/>
        <v>25</v>
      </c>
      <c r="AW219" s="159">
        <f t="shared" ca="1" si="587"/>
        <v>27</v>
      </c>
      <c r="AX219" s="159">
        <f t="shared" ca="1" si="588"/>
        <v>0</v>
      </c>
      <c r="AY219" s="159">
        <f t="shared" ca="1" si="589"/>
        <v>0</v>
      </c>
      <c r="AZ219" s="127">
        <f t="shared" ca="1" si="924"/>
        <v>52</v>
      </c>
      <c r="BA219" s="72"/>
      <c r="BB219" s="159">
        <f t="shared" ca="1" si="925"/>
        <v>0</v>
      </c>
      <c r="BC219" s="159">
        <f t="shared" ca="1" si="926"/>
        <v>0</v>
      </c>
      <c r="BD219" s="159">
        <f t="shared" ca="1" si="927"/>
        <v>0</v>
      </c>
      <c r="BE219" s="159">
        <f t="shared" ca="1" si="928"/>
        <v>0</v>
      </c>
      <c r="BF219" s="86">
        <f t="shared" ca="1" si="929"/>
        <v>0</v>
      </c>
      <c r="BG219" s="159">
        <f t="shared" ca="1" si="930"/>
        <v>0</v>
      </c>
      <c r="BH219" s="159">
        <f t="shared" ca="1" si="931"/>
        <v>0</v>
      </c>
      <c r="BI219" s="159">
        <f t="shared" ca="1" si="932"/>
        <v>0</v>
      </c>
      <c r="BJ219" s="159">
        <f t="shared" ca="1" si="933"/>
        <v>0</v>
      </c>
      <c r="BK219" s="86">
        <f t="shared" ca="1" si="934"/>
        <v>0</v>
      </c>
      <c r="BL219" s="159">
        <f t="shared" ca="1" si="935"/>
        <v>6</v>
      </c>
      <c r="BM219" s="159">
        <f t="shared" ca="1" si="936"/>
        <v>0</v>
      </c>
      <c r="BN219" s="159">
        <f t="shared" ca="1" si="937"/>
        <v>1</v>
      </c>
      <c r="BO219" s="159">
        <f t="shared" ca="1" si="938"/>
        <v>0</v>
      </c>
      <c r="BP219" s="86">
        <f t="shared" ca="1" si="939"/>
        <v>7</v>
      </c>
      <c r="BQ219" s="159">
        <f t="shared" ca="1" si="940"/>
        <v>13</v>
      </c>
      <c r="BR219" s="159">
        <f t="shared" ca="1" si="941"/>
        <v>27</v>
      </c>
      <c r="BS219" s="159">
        <f t="shared" ca="1" si="942"/>
        <v>0</v>
      </c>
      <c r="BT219" s="159">
        <f t="shared" ca="1" si="943"/>
        <v>0</v>
      </c>
      <c r="BU219" s="86">
        <f t="shared" ca="1" si="944"/>
        <v>40</v>
      </c>
      <c r="BV219" s="71"/>
      <c r="BW219" s="144">
        <v>0</v>
      </c>
      <c r="BX219" s="144">
        <v>0</v>
      </c>
      <c r="BY219" s="144">
        <v>0</v>
      </c>
      <c r="BZ219" s="144">
        <v>0</v>
      </c>
      <c r="CA219" s="86">
        <f t="shared" si="945"/>
        <v>0</v>
      </c>
      <c r="CB219" s="144">
        <v>0</v>
      </c>
      <c r="CC219" s="159">
        <v>0</v>
      </c>
      <c r="CD219" s="144">
        <v>0</v>
      </c>
      <c r="CE219" s="159">
        <v>10</v>
      </c>
      <c r="CF219" s="86">
        <f t="shared" si="946"/>
        <v>10</v>
      </c>
      <c r="CG219" s="159"/>
      <c r="CH219" s="159"/>
      <c r="CI219" s="159"/>
      <c r="CJ219" s="159"/>
      <c r="CK219" s="86">
        <f t="shared" si="947"/>
        <v>0</v>
      </c>
      <c r="CL219" s="159"/>
      <c r="CM219" s="159"/>
      <c r="CN219" s="159">
        <v>0</v>
      </c>
      <c r="CO219" s="159">
        <v>0</v>
      </c>
      <c r="CP219" s="86">
        <f t="shared" si="948"/>
        <v>0</v>
      </c>
      <c r="CQ219" s="70"/>
      <c r="CR219" s="144">
        <f t="shared" ca="1" si="949"/>
        <v>0</v>
      </c>
      <c r="CS219" s="144">
        <f t="shared" ca="1" si="950"/>
        <v>0</v>
      </c>
      <c r="CT219" s="144">
        <f t="shared" ca="1" si="951"/>
        <v>0</v>
      </c>
      <c r="CU219" s="144">
        <f t="shared" ca="1" si="952"/>
        <v>0</v>
      </c>
      <c r="CV219" s="86">
        <f t="shared" ca="1" si="953"/>
        <v>0</v>
      </c>
      <c r="CW219" s="144">
        <f t="shared" ca="1" si="954"/>
        <v>0</v>
      </c>
      <c r="CX219" s="144">
        <f t="shared" ca="1" si="955"/>
        <v>0</v>
      </c>
      <c r="CY219" s="144">
        <f t="shared" ca="1" si="956"/>
        <v>0</v>
      </c>
      <c r="CZ219" s="144">
        <f t="shared" ca="1" si="957"/>
        <v>0</v>
      </c>
      <c r="DA219" s="88">
        <f t="shared" ca="1" si="958"/>
        <v>0</v>
      </c>
      <c r="DB219" s="144">
        <f t="shared" ca="1" si="959"/>
        <v>-28</v>
      </c>
      <c r="DC219" s="144">
        <f t="shared" ca="1" si="960"/>
        <v>-15</v>
      </c>
      <c r="DD219" s="144">
        <f t="shared" ca="1" si="961"/>
        <v>-14</v>
      </c>
      <c r="DE219" s="144">
        <f t="shared" ca="1" si="962"/>
        <v>-20</v>
      </c>
      <c r="DF219" s="88">
        <f t="shared" ca="1" si="963"/>
        <v>-77</v>
      </c>
      <c r="DG219" s="159">
        <f t="shared" ca="1" si="964"/>
        <v>-25</v>
      </c>
      <c r="DH219" s="159">
        <f t="shared" ca="1" si="965"/>
        <v>-27</v>
      </c>
      <c r="DI219" s="159">
        <f t="shared" ca="1" si="966"/>
        <v>0</v>
      </c>
      <c r="DJ219" s="159">
        <f t="shared" ca="1" si="967"/>
        <v>0</v>
      </c>
      <c r="DK219" s="88">
        <f t="shared" ca="1" si="968"/>
        <v>-52</v>
      </c>
      <c r="DL219" s="144"/>
    </row>
    <row r="220" spans="1:116" ht="15" customHeight="1" x14ac:dyDescent="0.2">
      <c r="A220" s="164" t="str">
        <f t="shared" ref="A220:A221" si="970">CONCATENATE(C220,"P")</f>
        <v>205001245P</v>
      </c>
      <c r="B220" s="164" t="str">
        <f t="shared" ref="B220:B221" si="971">CONCATENATE(C220,"C")</f>
        <v>205001245C</v>
      </c>
      <c r="C220" s="137">
        <v>205001245</v>
      </c>
      <c r="D220" s="164" t="s">
        <v>511</v>
      </c>
      <c r="E220" s="65" t="s">
        <v>12</v>
      </c>
      <c r="F220" s="159" t="s">
        <v>266</v>
      </c>
      <c r="G220" s="159" t="s">
        <v>266</v>
      </c>
      <c r="H220" s="164" t="s">
        <v>140</v>
      </c>
      <c r="I220" s="200">
        <v>2495.84</v>
      </c>
      <c r="J220" s="164" t="s">
        <v>221</v>
      </c>
      <c r="K220" s="145"/>
      <c r="L220" s="144">
        <v>0</v>
      </c>
      <c r="M220" s="144">
        <v>0</v>
      </c>
      <c r="N220" s="144">
        <v>0</v>
      </c>
      <c r="O220" s="144">
        <v>0</v>
      </c>
      <c r="P220" s="86">
        <f t="shared" ref="P220" si="972">SUM(L220:O220)</f>
        <v>0</v>
      </c>
      <c r="Q220" s="144">
        <v>0</v>
      </c>
      <c r="R220" s="159">
        <v>0</v>
      </c>
      <c r="S220" s="159">
        <v>0</v>
      </c>
      <c r="T220" s="159">
        <v>16</v>
      </c>
      <c r="U220" s="86">
        <f t="shared" si="681"/>
        <v>16</v>
      </c>
      <c r="V220" s="159">
        <v>7</v>
      </c>
      <c r="W220" s="159">
        <v>10</v>
      </c>
      <c r="X220" s="159">
        <v>10</v>
      </c>
      <c r="Y220" s="159">
        <v>10</v>
      </c>
      <c r="Z220" s="86">
        <f t="shared" si="682"/>
        <v>37</v>
      </c>
      <c r="AA220" s="159">
        <v>10</v>
      </c>
      <c r="AB220" s="159">
        <v>0</v>
      </c>
      <c r="AC220" s="159">
        <v>0</v>
      </c>
      <c r="AD220" s="159">
        <v>0</v>
      </c>
      <c r="AE220" s="86">
        <f t="shared" ref="AE220:AE221" si="973">SUM(AA220:AD220)</f>
        <v>10</v>
      </c>
      <c r="AF220" s="130"/>
      <c r="AG220" s="159">
        <f t="shared" ca="1" si="573"/>
        <v>0</v>
      </c>
      <c r="AH220" s="159">
        <f t="shared" ca="1" si="574"/>
        <v>0</v>
      </c>
      <c r="AI220" s="159">
        <f t="shared" ca="1" si="575"/>
        <v>0</v>
      </c>
      <c r="AJ220" s="159">
        <f t="shared" ca="1" si="576"/>
        <v>0</v>
      </c>
      <c r="AK220" s="86">
        <f t="shared" ref="AK220:AK221" ca="1" si="974">SUM(AG220:AJ220)</f>
        <v>0</v>
      </c>
      <c r="AL220" s="159">
        <f t="shared" ca="1" si="577"/>
        <v>0</v>
      </c>
      <c r="AM220" s="159">
        <f t="shared" ca="1" si="578"/>
        <v>0</v>
      </c>
      <c r="AN220" s="159">
        <f t="shared" ca="1" si="579"/>
        <v>0</v>
      </c>
      <c r="AO220" s="159">
        <f t="shared" ca="1" si="580"/>
        <v>16</v>
      </c>
      <c r="AP220" s="127">
        <f t="shared" ref="AP220:AP221" ca="1" si="975">SUM(AL220:AO220)</f>
        <v>16</v>
      </c>
      <c r="AQ220" s="159">
        <f t="shared" ca="1" si="581"/>
        <v>7</v>
      </c>
      <c r="AR220" s="159">
        <f t="shared" ca="1" si="582"/>
        <v>10</v>
      </c>
      <c r="AS220" s="159">
        <f t="shared" ca="1" si="583"/>
        <v>10</v>
      </c>
      <c r="AT220" s="159">
        <f t="shared" ca="1" si="584"/>
        <v>10</v>
      </c>
      <c r="AU220" s="127">
        <f t="shared" ref="AU220:AU221" ca="1" si="976">SUM(AQ220:AT220)</f>
        <v>37</v>
      </c>
      <c r="AV220" s="159">
        <f t="shared" ca="1" si="586"/>
        <v>10</v>
      </c>
      <c r="AW220" s="159">
        <f t="shared" ca="1" si="587"/>
        <v>0</v>
      </c>
      <c r="AX220" s="159">
        <f t="shared" ca="1" si="588"/>
        <v>0</v>
      </c>
      <c r="AY220" s="159">
        <f t="shared" ca="1" si="589"/>
        <v>0</v>
      </c>
      <c r="AZ220" s="127">
        <f t="shared" ref="AZ220:AZ221" ca="1" si="977">SUM(AV220:AY220)</f>
        <v>10</v>
      </c>
      <c r="BA220" s="72"/>
      <c r="BB220" s="159">
        <f t="shared" ref="BB220:BB221" ca="1" si="978">AG220-L220</f>
        <v>0</v>
      </c>
      <c r="BC220" s="159">
        <f t="shared" ref="BC220:BC221" ca="1" si="979">AH220-M220</f>
        <v>0</v>
      </c>
      <c r="BD220" s="159">
        <f t="shared" ref="BD220:BD221" ca="1" si="980">AI220-N220</f>
        <v>0</v>
      </c>
      <c r="BE220" s="159">
        <f t="shared" ref="BE220:BE221" ca="1" si="981">AJ220-O220</f>
        <v>0</v>
      </c>
      <c r="BF220" s="86">
        <f t="shared" ref="BF220:BF221" ca="1" si="982">AK220-P220</f>
        <v>0</v>
      </c>
      <c r="BG220" s="159">
        <f t="shared" ref="BG220:BG221" ca="1" si="983">AL220-Q220</f>
        <v>0</v>
      </c>
      <c r="BH220" s="159">
        <f t="shared" ref="BH220:BH221" ca="1" si="984">AM220-R220</f>
        <v>0</v>
      </c>
      <c r="BI220" s="159">
        <f t="shared" ref="BI220:BI221" ca="1" si="985">AN220-S220</f>
        <v>0</v>
      </c>
      <c r="BJ220" s="159">
        <f t="shared" ref="BJ220:BJ221" ca="1" si="986">AO220-T220</f>
        <v>0</v>
      </c>
      <c r="BK220" s="86">
        <f t="shared" ref="BK220:BK221" ca="1" si="987">AP220-U220</f>
        <v>0</v>
      </c>
      <c r="BL220" s="159">
        <f t="shared" ref="BL220:BL221" ca="1" si="988">AQ220-V220</f>
        <v>0</v>
      </c>
      <c r="BM220" s="159">
        <f t="shared" ref="BM220:BM221" ca="1" si="989">AR220-W220</f>
        <v>0</v>
      </c>
      <c r="BN220" s="159">
        <f t="shared" ref="BN220:BN221" ca="1" si="990">AS220-X220</f>
        <v>0</v>
      </c>
      <c r="BO220" s="159">
        <f t="shared" ref="BO220:BO221" ca="1" si="991">AT220-Y220</f>
        <v>0</v>
      </c>
      <c r="BP220" s="86">
        <f t="shared" ref="BP220:BP221" ca="1" si="992">AU220-Z220</f>
        <v>0</v>
      </c>
      <c r="BQ220" s="159">
        <f t="shared" ref="BQ220:BQ221" ca="1" si="993">AV220-AA220</f>
        <v>0</v>
      </c>
      <c r="BR220" s="159">
        <f t="shared" ref="BR220:BR221" ca="1" si="994">AW220-AB220</f>
        <v>0</v>
      </c>
      <c r="BS220" s="159">
        <f t="shared" ref="BS220:BS221" ca="1" si="995">AX220-AC220</f>
        <v>0</v>
      </c>
      <c r="BT220" s="159">
        <f t="shared" ref="BT220:BT221" ca="1" si="996">AY220-AD220</f>
        <v>0</v>
      </c>
      <c r="BU220" s="86">
        <f t="shared" ref="BU220:BU221" ca="1" si="997">AZ220-AE220</f>
        <v>0</v>
      </c>
      <c r="BV220" s="71"/>
      <c r="BW220" s="144">
        <v>0</v>
      </c>
      <c r="BX220" s="144">
        <v>0</v>
      </c>
      <c r="BY220" s="144">
        <v>0</v>
      </c>
      <c r="BZ220" s="144">
        <v>0</v>
      </c>
      <c r="CA220" s="86">
        <f t="shared" ref="CA220:CA221" si="998">SUM(BW220:BZ220)</f>
        <v>0</v>
      </c>
      <c r="CB220" s="144">
        <v>0</v>
      </c>
      <c r="CC220" s="159">
        <v>0</v>
      </c>
      <c r="CD220" s="159">
        <v>0</v>
      </c>
      <c r="CE220" s="159">
        <v>16</v>
      </c>
      <c r="CF220" s="86">
        <f t="shared" ref="CF220:CF221" si="999">SUM(CB220:CE220)</f>
        <v>16</v>
      </c>
      <c r="CG220" s="159"/>
      <c r="CH220" s="159"/>
      <c r="CI220" s="159"/>
      <c r="CJ220" s="159"/>
      <c r="CK220" s="86">
        <f t="shared" ref="CK220:CK221" si="1000">SUM(CG220:CJ220)</f>
        <v>0</v>
      </c>
      <c r="CL220" s="159"/>
      <c r="CM220" s="159"/>
      <c r="CN220" s="159">
        <v>0</v>
      </c>
      <c r="CO220" s="159">
        <v>0</v>
      </c>
      <c r="CP220" s="86">
        <f t="shared" ref="CP220:CP221" si="1001">SUM(CL220:CO220)</f>
        <v>0</v>
      </c>
      <c r="CQ220" s="70"/>
      <c r="CR220" s="144">
        <f t="shared" ref="CR220:CR221" ca="1" si="1002">BW220-AG220</f>
        <v>0</v>
      </c>
      <c r="CS220" s="144">
        <f t="shared" ref="CS220:CS221" ca="1" si="1003">BX220-AH220</f>
        <v>0</v>
      </c>
      <c r="CT220" s="144">
        <f t="shared" ref="CT220:CT221" ca="1" si="1004">BY220-AI220</f>
        <v>0</v>
      </c>
      <c r="CU220" s="144">
        <f t="shared" ref="CU220:CU221" ca="1" si="1005">BZ220-AJ220</f>
        <v>0</v>
      </c>
      <c r="CV220" s="86">
        <f t="shared" ref="CV220:CV221" ca="1" si="1006">CA220-AK220</f>
        <v>0</v>
      </c>
      <c r="CW220" s="144">
        <f t="shared" ref="CW220:CW221" ca="1" si="1007">CB220-AL220</f>
        <v>0</v>
      </c>
      <c r="CX220" s="144">
        <f t="shared" ref="CX220:CX221" ca="1" si="1008">CC220-AM220</f>
        <v>0</v>
      </c>
      <c r="CY220" s="144">
        <f t="shared" ref="CY220:CY221" ca="1" si="1009">CD220-AN220</f>
        <v>0</v>
      </c>
      <c r="CZ220" s="144">
        <f t="shared" ref="CZ220:CZ221" ca="1" si="1010">CE220-AO220</f>
        <v>0</v>
      </c>
      <c r="DA220" s="88">
        <f t="shared" ref="DA220:DA221" ca="1" si="1011">CF220-AP220</f>
        <v>0</v>
      </c>
      <c r="DB220" s="144">
        <f t="shared" ref="DB220:DB221" ca="1" si="1012">CG220-AQ220</f>
        <v>-7</v>
      </c>
      <c r="DC220" s="144">
        <f t="shared" ref="DC220:DC221" ca="1" si="1013">CH220-AR220</f>
        <v>-10</v>
      </c>
      <c r="DD220" s="144">
        <f t="shared" ref="DD220:DD221" ca="1" si="1014">CI220-AS220</f>
        <v>-10</v>
      </c>
      <c r="DE220" s="144">
        <f t="shared" ref="DE220:DE221" ca="1" si="1015">CJ220-AT220</f>
        <v>-10</v>
      </c>
      <c r="DF220" s="88">
        <f t="shared" ref="DF220:DF221" ca="1" si="1016">CK220-AU220</f>
        <v>-37</v>
      </c>
      <c r="DG220" s="159">
        <f t="shared" ref="DG220:DG221" ca="1" si="1017">CL220-AV220</f>
        <v>-10</v>
      </c>
      <c r="DH220" s="159">
        <f t="shared" ref="DH220:DH221" ca="1" si="1018">CM220-AW220</f>
        <v>0</v>
      </c>
      <c r="DI220" s="159">
        <f t="shared" ref="DI220:DI221" ca="1" si="1019">CN220-AX220</f>
        <v>0</v>
      </c>
      <c r="DJ220" s="159">
        <f t="shared" ref="DJ220:DJ221" ca="1" si="1020">CO220-AY220</f>
        <v>0</v>
      </c>
      <c r="DK220" s="88">
        <f t="shared" ref="DK220:DK221" ca="1" si="1021">CP220-AZ220</f>
        <v>-10</v>
      </c>
      <c r="DL220" s="144"/>
    </row>
    <row r="221" spans="1:116" ht="15" customHeight="1" x14ac:dyDescent="0.2">
      <c r="A221" s="164" t="str">
        <f t="shared" si="970"/>
        <v>205001241P</v>
      </c>
      <c r="B221" s="164" t="str">
        <f t="shared" si="971"/>
        <v>205001241C</v>
      </c>
      <c r="C221" s="137">
        <v>205001241</v>
      </c>
      <c r="D221" s="164" t="s">
        <v>512</v>
      </c>
      <c r="E221" s="65" t="s">
        <v>12</v>
      </c>
      <c r="F221" s="159" t="s">
        <v>266</v>
      </c>
      <c r="G221" s="159" t="s">
        <v>266</v>
      </c>
      <c r="H221" s="164" t="s">
        <v>140</v>
      </c>
      <c r="I221" s="200">
        <v>598.02</v>
      </c>
      <c r="J221" s="164" t="s">
        <v>35</v>
      </c>
      <c r="K221" s="145"/>
      <c r="L221" s="144">
        <v>0</v>
      </c>
      <c r="M221" s="144">
        <v>0</v>
      </c>
      <c r="N221" s="144">
        <v>0</v>
      </c>
      <c r="O221" s="144">
        <v>0</v>
      </c>
      <c r="P221" s="86">
        <f t="shared" ref="P221" si="1022">SUM(L221:O221)</f>
        <v>0</v>
      </c>
      <c r="Q221" s="144">
        <v>0</v>
      </c>
      <c r="R221" s="159">
        <v>0</v>
      </c>
      <c r="S221" s="144">
        <v>0</v>
      </c>
      <c r="T221" s="159">
        <v>49</v>
      </c>
      <c r="U221" s="86">
        <f t="shared" si="681"/>
        <v>49</v>
      </c>
      <c r="V221" s="159">
        <v>11</v>
      </c>
      <c r="W221" s="159">
        <v>12</v>
      </c>
      <c r="X221" s="159">
        <v>12</v>
      </c>
      <c r="Y221" s="159">
        <v>14</v>
      </c>
      <c r="Z221" s="86">
        <f t="shared" si="682"/>
        <v>49</v>
      </c>
      <c r="AA221" s="159">
        <v>12</v>
      </c>
      <c r="AB221" s="159">
        <v>0</v>
      </c>
      <c r="AC221" s="159">
        <v>0</v>
      </c>
      <c r="AD221" s="159">
        <v>0</v>
      </c>
      <c r="AE221" s="86">
        <f t="shared" si="973"/>
        <v>12</v>
      </c>
      <c r="AF221" s="130"/>
      <c r="AG221" s="159">
        <f t="shared" ca="1" si="573"/>
        <v>0</v>
      </c>
      <c r="AH221" s="159">
        <f t="shared" ca="1" si="574"/>
        <v>0</v>
      </c>
      <c r="AI221" s="159">
        <f t="shared" ca="1" si="575"/>
        <v>0</v>
      </c>
      <c r="AJ221" s="159">
        <f t="shared" ca="1" si="576"/>
        <v>0</v>
      </c>
      <c r="AK221" s="86">
        <f t="shared" ca="1" si="974"/>
        <v>0</v>
      </c>
      <c r="AL221" s="159">
        <f t="shared" ca="1" si="577"/>
        <v>0</v>
      </c>
      <c r="AM221" s="159">
        <f t="shared" ca="1" si="578"/>
        <v>0</v>
      </c>
      <c r="AN221" s="159">
        <f t="shared" ca="1" si="579"/>
        <v>0</v>
      </c>
      <c r="AO221" s="159">
        <f t="shared" ca="1" si="580"/>
        <v>49</v>
      </c>
      <c r="AP221" s="127">
        <f t="shared" ca="1" si="975"/>
        <v>49</v>
      </c>
      <c r="AQ221" s="159">
        <f t="shared" ca="1" si="581"/>
        <v>35</v>
      </c>
      <c r="AR221" s="159">
        <f t="shared" ca="1" si="582"/>
        <v>15</v>
      </c>
      <c r="AS221" s="159">
        <f t="shared" ca="1" si="583"/>
        <v>15</v>
      </c>
      <c r="AT221" s="159">
        <f t="shared" ca="1" si="584"/>
        <v>15</v>
      </c>
      <c r="AU221" s="127">
        <f t="shared" ca="1" si="976"/>
        <v>80</v>
      </c>
      <c r="AV221" s="159">
        <f t="shared" ca="1" si="586"/>
        <v>16</v>
      </c>
      <c r="AW221" s="159">
        <f t="shared" ca="1" si="587"/>
        <v>17</v>
      </c>
      <c r="AX221" s="159">
        <f t="shared" ca="1" si="588"/>
        <v>0</v>
      </c>
      <c r="AY221" s="159">
        <f t="shared" ca="1" si="589"/>
        <v>0</v>
      </c>
      <c r="AZ221" s="127">
        <f t="shared" ca="1" si="977"/>
        <v>33</v>
      </c>
      <c r="BA221" s="72"/>
      <c r="BB221" s="159">
        <f t="shared" ca="1" si="978"/>
        <v>0</v>
      </c>
      <c r="BC221" s="159">
        <f t="shared" ca="1" si="979"/>
        <v>0</v>
      </c>
      <c r="BD221" s="159">
        <f t="shared" ca="1" si="980"/>
        <v>0</v>
      </c>
      <c r="BE221" s="159">
        <f t="shared" ca="1" si="981"/>
        <v>0</v>
      </c>
      <c r="BF221" s="86">
        <f t="shared" ca="1" si="982"/>
        <v>0</v>
      </c>
      <c r="BG221" s="159">
        <f t="shared" ca="1" si="983"/>
        <v>0</v>
      </c>
      <c r="BH221" s="159">
        <f t="shared" ca="1" si="984"/>
        <v>0</v>
      </c>
      <c r="BI221" s="159">
        <f t="shared" ca="1" si="985"/>
        <v>0</v>
      </c>
      <c r="BJ221" s="159">
        <f t="shared" ca="1" si="986"/>
        <v>0</v>
      </c>
      <c r="BK221" s="86">
        <f t="shared" ca="1" si="987"/>
        <v>0</v>
      </c>
      <c r="BL221" s="159">
        <f t="shared" ca="1" si="988"/>
        <v>24</v>
      </c>
      <c r="BM221" s="159">
        <f t="shared" ca="1" si="989"/>
        <v>3</v>
      </c>
      <c r="BN221" s="159">
        <f t="shared" ca="1" si="990"/>
        <v>3</v>
      </c>
      <c r="BO221" s="159">
        <f t="shared" ca="1" si="991"/>
        <v>1</v>
      </c>
      <c r="BP221" s="86">
        <f t="shared" ca="1" si="992"/>
        <v>31</v>
      </c>
      <c r="BQ221" s="159">
        <f t="shared" ca="1" si="993"/>
        <v>4</v>
      </c>
      <c r="BR221" s="159">
        <f t="shared" ca="1" si="994"/>
        <v>17</v>
      </c>
      <c r="BS221" s="159">
        <f t="shared" ca="1" si="995"/>
        <v>0</v>
      </c>
      <c r="BT221" s="159">
        <f t="shared" ca="1" si="996"/>
        <v>0</v>
      </c>
      <c r="BU221" s="86">
        <f t="shared" ca="1" si="997"/>
        <v>21</v>
      </c>
      <c r="BV221" s="71"/>
      <c r="BW221" s="144">
        <v>0</v>
      </c>
      <c r="BX221" s="144">
        <v>0</v>
      </c>
      <c r="BY221" s="144">
        <v>0</v>
      </c>
      <c r="BZ221" s="144">
        <v>0</v>
      </c>
      <c r="CA221" s="86">
        <f t="shared" si="998"/>
        <v>0</v>
      </c>
      <c r="CB221" s="144">
        <v>0</v>
      </c>
      <c r="CC221" s="159">
        <v>0</v>
      </c>
      <c r="CD221" s="144">
        <v>0</v>
      </c>
      <c r="CE221" s="159">
        <v>49</v>
      </c>
      <c r="CF221" s="86">
        <f t="shared" si="999"/>
        <v>49</v>
      </c>
      <c r="CG221" s="159"/>
      <c r="CH221" s="159"/>
      <c r="CI221" s="159"/>
      <c r="CJ221" s="159"/>
      <c r="CK221" s="86">
        <f t="shared" si="1000"/>
        <v>0</v>
      </c>
      <c r="CL221" s="159"/>
      <c r="CM221" s="159"/>
      <c r="CN221" s="159">
        <v>0</v>
      </c>
      <c r="CO221" s="159">
        <v>0</v>
      </c>
      <c r="CP221" s="86">
        <f t="shared" si="1001"/>
        <v>0</v>
      </c>
      <c r="CQ221" s="70"/>
      <c r="CR221" s="144">
        <f t="shared" ca="1" si="1002"/>
        <v>0</v>
      </c>
      <c r="CS221" s="144">
        <f t="shared" ca="1" si="1003"/>
        <v>0</v>
      </c>
      <c r="CT221" s="144">
        <f t="shared" ca="1" si="1004"/>
        <v>0</v>
      </c>
      <c r="CU221" s="144">
        <f t="shared" ca="1" si="1005"/>
        <v>0</v>
      </c>
      <c r="CV221" s="86">
        <f t="shared" ca="1" si="1006"/>
        <v>0</v>
      </c>
      <c r="CW221" s="144">
        <f t="shared" ca="1" si="1007"/>
        <v>0</v>
      </c>
      <c r="CX221" s="144">
        <f t="shared" ca="1" si="1008"/>
        <v>0</v>
      </c>
      <c r="CY221" s="144">
        <f t="shared" ca="1" si="1009"/>
        <v>0</v>
      </c>
      <c r="CZ221" s="144">
        <f t="shared" ca="1" si="1010"/>
        <v>0</v>
      </c>
      <c r="DA221" s="88">
        <f t="shared" ca="1" si="1011"/>
        <v>0</v>
      </c>
      <c r="DB221" s="144">
        <f t="shared" ca="1" si="1012"/>
        <v>-35</v>
      </c>
      <c r="DC221" s="144">
        <f t="shared" ca="1" si="1013"/>
        <v>-15</v>
      </c>
      <c r="DD221" s="144">
        <f t="shared" ca="1" si="1014"/>
        <v>-15</v>
      </c>
      <c r="DE221" s="144">
        <f t="shared" ca="1" si="1015"/>
        <v>-15</v>
      </c>
      <c r="DF221" s="88">
        <f t="shared" ca="1" si="1016"/>
        <v>-80</v>
      </c>
      <c r="DG221" s="159">
        <f t="shared" ca="1" si="1017"/>
        <v>-16</v>
      </c>
      <c r="DH221" s="159">
        <f t="shared" ca="1" si="1018"/>
        <v>-17</v>
      </c>
      <c r="DI221" s="159">
        <f t="shared" ca="1" si="1019"/>
        <v>0</v>
      </c>
      <c r="DJ221" s="159">
        <f t="shared" ca="1" si="1020"/>
        <v>0</v>
      </c>
      <c r="DK221" s="88">
        <f t="shared" ca="1" si="1021"/>
        <v>-33</v>
      </c>
      <c r="DL221" s="144"/>
    </row>
    <row r="222" spans="1:116" ht="15" customHeight="1" x14ac:dyDescent="0.2">
      <c r="A222" s="164" t="str">
        <f t="shared" ref="A222" si="1023">CONCATENATE(C222,"P")</f>
        <v>205001241JAP</v>
      </c>
      <c r="B222" s="164" t="str">
        <f t="shared" ref="B222" si="1024">CONCATENATE(C222,"C")</f>
        <v>205001241JAC</v>
      </c>
      <c r="C222" s="137" t="s">
        <v>520</v>
      </c>
      <c r="D222" s="164" t="s">
        <v>522</v>
      </c>
      <c r="E222" s="65" t="s">
        <v>12</v>
      </c>
      <c r="F222" s="159" t="s">
        <v>266</v>
      </c>
      <c r="G222" s="159" t="s">
        <v>266</v>
      </c>
      <c r="H222" s="164" t="s">
        <v>140</v>
      </c>
      <c r="I222" s="200">
        <v>762.29</v>
      </c>
      <c r="J222" s="164" t="s">
        <v>35</v>
      </c>
      <c r="K222" s="145"/>
      <c r="L222" s="144">
        <v>0</v>
      </c>
      <c r="M222" s="144">
        <v>0</v>
      </c>
      <c r="N222" s="144">
        <v>0</v>
      </c>
      <c r="O222" s="144">
        <v>0</v>
      </c>
      <c r="P222" s="86">
        <f t="shared" ref="P222" si="1025">SUM(L222:O222)</f>
        <v>0</v>
      </c>
      <c r="Q222" s="144">
        <v>0</v>
      </c>
      <c r="R222" s="159">
        <v>0</v>
      </c>
      <c r="S222" s="144">
        <v>0</v>
      </c>
      <c r="T222" s="159">
        <v>7</v>
      </c>
      <c r="U222" s="86">
        <f t="shared" ref="U222" si="1026">SUM(Q222:T222)</f>
        <v>7</v>
      </c>
      <c r="V222" s="159">
        <v>2</v>
      </c>
      <c r="W222" s="159">
        <v>2</v>
      </c>
      <c r="X222" s="159">
        <v>2</v>
      </c>
      <c r="Y222" s="159">
        <v>2</v>
      </c>
      <c r="Z222" s="86">
        <f t="shared" ref="Z222" si="1027">SUM(V222:Y222)</f>
        <v>8</v>
      </c>
      <c r="AA222" s="159">
        <v>2</v>
      </c>
      <c r="AB222" s="159">
        <v>0</v>
      </c>
      <c r="AC222" s="159">
        <v>0</v>
      </c>
      <c r="AD222" s="159">
        <v>0</v>
      </c>
      <c r="AE222" s="86">
        <f t="shared" ref="AE222" si="1028">SUM(AA222:AD222)</f>
        <v>2</v>
      </c>
      <c r="AF222" s="130"/>
      <c r="AG222" s="159">
        <f t="shared" ca="1" si="573"/>
        <v>0</v>
      </c>
      <c r="AH222" s="159">
        <f t="shared" ca="1" si="574"/>
        <v>0</v>
      </c>
      <c r="AI222" s="159">
        <f t="shared" ca="1" si="575"/>
        <v>0</v>
      </c>
      <c r="AJ222" s="159">
        <f t="shared" ca="1" si="576"/>
        <v>0</v>
      </c>
      <c r="AK222" s="86">
        <f t="shared" ref="AK222" ca="1" si="1029">SUM(AG222:AJ222)</f>
        <v>0</v>
      </c>
      <c r="AL222" s="159">
        <f t="shared" ca="1" si="577"/>
        <v>0</v>
      </c>
      <c r="AM222" s="159">
        <f t="shared" ca="1" si="578"/>
        <v>0</v>
      </c>
      <c r="AN222" s="159">
        <f t="shared" ca="1" si="579"/>
        <v>0</v>
      </c>
      <c r="AO222" s="159">
        <f t="shared" ca="1" si="580"/>
        <v>7</v>
      </c>
      <c r="AP222" s="127">
        <f t="shared" ref="AP222" ca="1" si="1030">SUM(AL222:AO222)</f>
        <v>7</v>
      </c>
      <c r="AQ222" s="159">
        <f t="shared" ca="1" si="581"/>
        <v>2</v>
      </c>
      <c r="AR222" s="159">
        <f t="shared" ca="1" si="582"/>
        <v>2</v>
      </c>
      <c r="AS222" s="159">
        <f t="shared" ca="1" si="583"/>
        <v>2</v>
      </c>
      <c r="AT222" s="159">
        <f t="shared" ca="1" si="584"/>
        <v>2</v>
      </c>
      <c r="AU222" s="127">
        <f t="shared" ref="AU222" ca="1" si="1031">SUM(AQ222:AT222)</f>
        <v>8</v>
      </c>
      <c r="AV222" s="159">
        <f t="shared" ca="1" si="586"/>
        <v>2</v>
      </c>
      <c r="AW222" s="159">
        <f t="shared" ca="1" si="587"/>
        <v>0</v>
      </c>
      <c r="AX222" s="159">
        <f t="shared" ca="1" si="588"/>
        <v>0</v>
      </c>
      <c r="AY222" s="159">
        <f t="shared" ca="1" si="589"/>
        <v>0</v>
      </c>
      <c r="AZ222" s="127">
        <f t="shared" ref="AZ222" ca="1" si="1032">SUM(AV222:AY222)</f>
        <v>2</v>
      </c>
      <c r="BA222" s="72"/>
      <c r="BB222" s="159">
        <f t="shared" ref="BB222" ca="1" si="1033">AG222-L222</f>
        <v>0</v>
      </c>
      <c r="BC222" s="159">
        <f t="shared" ref="BC222" ca="1" si="1034">AH222-M222</f>
        <v>0</v>
      </c>
      <c r="BD222" s="159">
        <f t="shared" ref="BD222" ca="1" si="1035">AI222-N222</f>
        <v>0</v>
      </c>
      <c r="BE222" s="159">
        <f t="shared" ref="BE222" ca="1" si="1036">AJ222-O222</f>
        <v>0</v>
      </c>
      <c r="BF222" s="86">
        <f t="shared" ref="BF222" ca="1" si="1037">AK222-P222</f>
        <v>0</v>
      </c>
      <c r="BG222" s="159">
        <f t="shared" ref="BG222" ca="1" si="1038">AL222-Q222</f>
        <v>0</v>
      </c>
      <c r="BH222" s="159">
        <f t="shared" ref="BH222" ca="1" si="1039">AM222-R222</f>
        <v>0</v>
      </c>
      <c r="BI222" s="159">
        <f t="shared" ref="BI222" ca="1" si="1040">AN222-S222</f>
        <v>0</v>
      </c>
      <c r="BJ222" s="159">
        <f t="shared" ref="BJ222" ca="1" si="1041">AO222-T222</f>
        <v>0</v>
      </c>
      <c r="BK222" s="86">
        <f t="shared" ref="BK222" ca="1" si="1042">AP222-U222</f>
        <v>0</v>
      </c>
      <c r="BL222" s="159">
        <f t="shared" ref="BL222" ca="1" si="1043">AQ222-V222</f>
        <v>0</v>
      </c>
      <c r="BM222" s="159">
        <f t="shared" ref="BM222" ca="1" si="1044">AR222-W222</f>
        <v>0</v>
      </c>
      <c r="BN222" s="159">
        <f t="shared" ref="BN222" ca="1" si="1045">AS222-X222</f>
        <v>0</v>
      </c>
      <c r="BO222" s="159">
        <f t="shared" ref="BO222" ca="1" si="1046">AT222-Y222</f>
        <v>0</v>
      </c>
      <c r="BP222" s="86">
        <f t="shared" ref="BP222" ca="1" si="1047">AU222-Z222</f>
        <v>0</v>
      </c>
      <c r="BQ222" s="159">
        <f t="shared" ref="BQ222" ca="1" si="1048">AV222-AA222</f>
        <v>0</v>
      </c>
      <c r="BR222" s="159">
        <f t="shared" ref="BR222" ca="1" si="1049">AW222-AB222</f>
        <v>0</v>
      </c>
      <c r="BS222" s="159">
        <f t="shared" ref="BS222" ca="1" si="1050">AX222-AC222</f>
        <v>0</v>
      </c>
      <c r="BT222" s="159">
        <f t="shared" ref="BT222" ca="1" si="1051">AY222-AD222</f>
        <v>0</v>
      </c>
      <c r="BU222" s="86">
        <f t="shared" ref="BU222" ca="1" si="1052">AZ222-AE222</f>
        <v>0</v>
      </c>
      <c r="BV222" s="71"/>
      <c r="BW222" s="144">
        <v>0</v>
      </c>
      <c r="BX222" s="144">
        <v>0</v>
      </c>
      <c r="BY222" s="144">
        <v>0</v>
      </c>
      <c r="BZ222" s="144">
        <v>0</v>
      </c>
      <c r="CA222" s="86">
        <f t="shared" ref="CA222" si="1053">SUM(BW222:BZ222)</f>
        <v>0</v>
      </c>
      <c r="CB222" s="144">
        <v>0</v>
      </c>
      <c r="CC222" s="159">
        <v>0</v>
      </c>
      <c r="CD222" s="144">
        <v>0</v>
      </c>
      <c r="CE222" s="159">
        <v>7</v>
      </c>
      <c r="CF222" s="86">
        <f t="shared" ref="CF222" si="1054">SUM(CB222:CE222)</f>
        <v>7</v>
      </c>
      <c r="CG222" s="159"/>
      <c r="CH222" s="159"/>
      <c r="CI222" s="159"/>
      <c r="CJ222" s="159"/>
      <c r="CK222" s="86">
        <f t="shared" ref="CK222" si="1055">SUM(CG222:CJ222)</f>
        <v>0</v>
      </c>
      <c r="CL222" s="159"/>
      <c r="CM222" s="159"/>
      <c r="CN222" s="159">
        <v>0</v>
      </c>
      <c r="CO222" s="159">
        <v>0</v>
      </c>
      <c r="CP222" s="86">
        <f t="shared" ref="CP222" si="1056">SUM(CL222:CO222)</f>
        <v>0</v>
      </c>
      <c r="CQ222" s="70"/>
      <c r="CR222" s="144">
        <f t="shared" ref="CR222" ca="1" si="1057">BW222-AG222</f>
        <v>0</v>
      </c>
      <c r="CS222" s="144">
        <f t="shared" ref="CS222" ca="1" si="1058">BX222-AH222</f>
        <v>0</v>
      </c>
      <c r="CT222" s="144">
        <f t="shared" ref="CT222" ca="1" si="1059">BY222-AI222</f>
        <v>0</v>
      </c>
      <c r="CU222" s="144">
        <f t="shared" ref="CU222" ca="1" si="1060">BZ222-AJ222</f>
        <v>0</v>
      </c>
      <c r="CV222" s="86">
        <f t="shared" ref="CV222" ca="1" si="1061">CA222-AK222</f>
        <v>0</v>
      </c>
      <c r="CW222" s="144">
        <f t="shared" ref="CW222" ca="1" si="1062">CB222-AL222</f>
        <v>0</v>
      </c>
      <c r="CX222" s="144">
        <f t="shared" ref="CX222" ca="1" si="1063">CC222-AM222</f>
        <v>0</v>
      </c>
      <c r="CY222" s="144">
        <f t="shared" ref="CY222" ca="1" si="1064">CD222-AN222</f>
        <v>0</v>
      </c>
      <c r="CZ222" s="144">
        <f t="shared" ref="CZ222" ca="1" si="1065">CE222-AO222</f>
        <v>0</v>
      </c>
      <c r="DA222" s="88">
        <f t="shared" ref="DA222" ca="1" si="1066">CF222-AP222</f>
        <v>0</v>
      </c>
      <c r="DB222" s="144">
        <f t="shared" ref="DB222" ca="1" si="1067">CG222-AQ222</f>
        <v>-2</v>
      </c>
      <c r="DC222" s="144">
        <f t="shared" ref="DC222" ca="1" si="1068">CH222-AR222</f>
        <v>-2</v>
      </c>
      <c r="DD222" s="144">
        <f t="shared" ref="DD222" ca="1" si="1069">CI222-AS222</f>
        <v>-2</v>
      </c>
      <c r="DE222" s="144">
        <f t="shared" ref="DE222" ca="1" si="1070">CJ222-AT222</f>
        <v>-2</v>
      </c>
      <c r="DF222" s="88">
        <f t="shared" ref="DF222" ca="1" si="1071">CK222-AU222</f>
        <v>-8</v>
      </c>
      <c r="DG222" s="159">
        <f t="shared" ref="DG222" ca="1" si="1072">CL222-AV222</f>
        <v>-2</v>
      </c>
      <c r="DH222" s="159">
        <f t="shared" ref="DH222" ca="1" si="1073">CM222-AW222</f>
        <v>0</v>
      </c>
      <c r="DI222" s="159">
        <f t="shared" ref="DI222" ca="1" si="1074">CN222-AX222</f>
        <v>0</v>
      </c>
      <c r="DJ222" s="159">
        <f t="shared" ref="DJ222" ca="1" si="1075">CO222-AY222</f>
        <v>0</v>
      </c>
      <c r="DK222" s="88">
        <f t="shared" ref="DK222" ca="1" si="1076">CP222-AZ222</f>
        <v>-2</v>
      </c>
      <c r="DL222" s="144"/>
    </row>
    <row r="223" spans="1:116" ht="15" customHeight="1" x14ac:dyDescent="0.2">
      <c r="A223" s="164" t="str">
        <f t="shared" ref="A223:A225" si="1077">CONCATENATE(C223,"P")</f>
        <v>205001223P</v>
      </c>
      <c r="B223" s="164" t="str">
        <f t="shared" ref="B223:B225" si="1078">CONCATENATE(C223,"C")</f>
        <v>205001223C</v>
      </c>
      <c r="C223" s="137">
        <v>205001223</v>
      </c>
      <c r="D223" s="164" t="s">
        <v>513</v>
      </c>
      <c r="E223" s="65" t="s">
        <v>12</v>
      </c>
      <c r="F223" s="159" t="s">
        <v>266</v>
      </c>
      <c r="G223" s="159" t="s">
        <v>266</v>
      </c>
      <c r="H223" s="164" t="s">
        <v>140</v>
      </c>
      <c r="I223" s="200">
        <v>839.66</v>
      </c>
      <c r="J223" s="164" t="s">
        <v>35</v>
      </c>
      <c r="K223" s="145"/>
      <c r="L223" s="144">
        <v>0</v>
      </c>
      <c r="M223" s="144">
        <v>0</v>
      </c>
      <c r="N223" s="144">
        <v>0</v>
      </c>
      <c r="O223" s="144">
        <v>0</v>
      </c>
      <c r="P223" s="86">
        <f t="shared" ref="P223:P225" si="1079">SUM(L223:O223)</f>
        <v>0</v>
      </c>
      <c r="Q223" s="144">
        <v>0</v>
      </c>
      <c r="R223" s="159">
        <v>0</v>
      </c>
      <c r="S223" s="159">
        <v>0</v>
      </c>
      <c r="T223" s="159">
        <v>0</v>
      </c>
      <c r="U223" s="86">
        <f t="shared" si="681"/>
        <v>0</v>
      </c>
      <c r="V223" s="159">
        <v>4.6199999999999992</v>
      </c>
      <c r="W223" s="159">
        <v>5.1449999999999996</v>
      </c>
      <c r="X223" s="159">
        <v>5.0399999999999991</v>
      </c>
      <c r="Y223" s="159">
        <v>6.1949999999999994</v>
      </c>
      <c r="Z223" s="86">
        <f t="shared" si="682"/>
        <v>20.999999999999996</v>
      </c>
      <c r="AA223" s="159">
        <v>5</v>
      </c>
      <c r="AB223" s="159">
        <v>0</v>
      </c>
      <c r="AC223" s="159">
        <v>0</v>
      </c>
      <c r="AD223" s="159">
        <v>0</v>
      </c>
      <c r="AE223" s="86">
        <f t="shared" ref="AE223:AE225" si="1080">SUM(AA223:AD223)</f>
        <v>5</v>
      </c>
      <c r="AF223" s="130"/>
      <c r="AG223" s="159">
        <f t="shared" ca="1" si="573"/>
        <v>0</v>
      </c>
      <c r="AH223" s="159">
        <f t="shared" ca="1" si="574"/>
        <v>0</v>
      </c>
      <c r="AI223" s="159">
        <f t="shared" ca="1" si="575"/>
        <v>0</v>
      </c>
      <c r="AJ223" s="159">
        <f t="shared" ca="1" si="576"/>
        <v>0</v>
      </c>
      <c r="AK223" s="86">
        <f t="shared" ref="AK223:AK225" ca="1" si="1081">SUM(AG223:AJ223)</f>
        <v>0</v>
      </c>
      <c r="AL223" s="159">
        <f t="shared" ca="1" si="577"/>
        <v>0</v>
      </c>
      <c r="AM223" s="159">
        <f t="shared" ca="1" si="578"/>
        <v>0</v>
      </c>
      <c r="AN223" s="159">
        <f t="shared" ca="1" si="579"/>
        <v>0</v>
      </c>
      <c r="AO223" s="159">
        <f t="shared" ca="1" si="580"/>
        <v>0</v>
      </c>
      <c r="AP223" s="127">
        <f t="shared" ref="AP223:AP225" ca="1" si="1082">SUM(AL223:AO223)</f>
        <v>0</v>
      </c>
      <c r="AQ223" s="159">
        <f t="shared" ca="1" si="581"/>
        <v>12</v>
      </c>
      <c r="AR223" s="159">
        <f t="shared" ca="1" si="582"/>
        <v>5.1449999999999996</v>
      </c>
      <c r="AS223" s="159">
        <f t="shared" ca="1" si="583"/>
        <v>5.0399999999999991</v>
      </c>
      <c r="AT223" s="159">
        <f t="shared" ca="1" si="584"/>
        <v>6.1949999999999994</v>
      </c>
      <c r="AU223" s="127">
        <f t="shared" ref="AU223:AU225" ca="1" si="1083">SUM(AQ223:AT223)</f>
        <v>28.38</v>
      </c>
      <c r="AV223" s="159">
        <f t="shared" ca="1" si="586"/>
        <v>5</v>
      </c>
      <c r="AW223" s="159">
        <f t="shared" ca="1" si="587"/>
        <v>5</v>
      </c>
      <c r="AX223" s="159">
        <f t="shared" ca="1" si="588"/>
        <v>0</v>
      </c>
      <c r="AY223" s="159">
        <f t="shared" ca="1" si="589"/>
        <v>0</v>
      </c>
      <c r="AZ223" s="127">
        <f t="shared" ref="AZ223:AZ225" ca="1" si="1084">SUM(AV223:AY223)</f>
        <v>10</v>
      </c>
      <c r="BA223" s="72"/>
      <c r="BB223" s="159">
        <f t="shared" ref="BB223:BB225" ca="1" si="1085">AG223-L223</f>
        <v>0</v>
      </c>
      <c r="BC223" s="159">
        <f t="shared" ref="BC223:BC225" ca="1" si="1086">AH223-M223</f>
        <v>0</v>
      </c>
      <c r="BD223" s="159">
        <f t="shared" ref="BD223:BD225" ca="1" si="1087">AI223-N223</f>
        <v>0</v>
      </c>
      <c r="BE223" s="159">
        <f t="shared" ref="BE223:BE225" ca="1" si="1088">AJ223-O223</f>
        <v>0</v>
      </c>
      <c r="BF223" s="86">
        <f t="shared" ref="BF223:BF225" ca="1" si="1089">AK223-P223</f>
        <v>0</v>
      </c>
      <c r="BG223" s="159">
        <f t="shared" ref="BG223:BG225" ca="1" si="1090">AL223-Q223</f>
        <v>0</v>
      </c>
      <c r="BH223" s="159">
        <f t="shared" ref="BH223:BH225" ca="1" si="1091">AM223-R223</f>
        <v>0</v>
      </c>
      <c r="BI223" s="159">
        <f t="shared" ref="BI223:BI225" ca="1" si="1092">AN223-S223</f>
        <v>0</v>
      </c>
      <c r="BJ223" s="159">
        <f t="shared" ref="BJ223:BJ225" ca="1" si="1093">AO223-T223</f>
        <v>0</v>
      </c>
      <c r="BK223" s="86">
        <f t="shared" ref="BK223:BK225" ca="1" si="1094">AP223-U223</f>
        <v>0</v>
      </c>
      <c r="BL223" s="159">
        <f t="shared" ref="BL223:BL225" ca="1" si="1095">AQ223-V223</f>
        <v>7.3800000000000008</v>
      </c>
      <c r="BM223" s="159">
        <f t="shared" ref="BM223:BM225" ca="1" si="1096">AR223-W223</f>
        <v>0</v>
      </c>
      <c r="BN223" s="159">
        <f t="shared" ref="BN223:BN225" ca="1" si="1097">AS223-X223</f>
        <v>0</v>
      </c>
      <c r="BO223" s="159">
        <f t="shared" ref="BO223:BO225" ca="1" si="1098">AT223-Y223</f>
        <v>0</v>
      </c>
      <c r="BP223" s="86">
        <f t="shared" ref="BP223:BP225" ca="1" si="1099">AU223-Z223</f>
        <v>7.3800000000000026</v>
      </c>
      <c r="BQ223" s="159">
        <f t="shared" ref="BQ223:BQ225" ca="1" si="1100">AV223-AA223</f>
        <v>0</v>
      </c>
      <c r="BR223" s="159">
        <f t="shared" ref="BR223:BR225" ca="1" si="1101">AW223-AB223</f>
        <v>5</v>
      </c>
      <c r="BS223" s="159">
        <f t="shared" ref="BS223:BS225" ca="1" si="1102">AX223-AC223</f>
        <v>0</v>
      </c>
      <c r="BT223" s="159">
        <f t="shared" ref="BT223:BT225" ca="1" si="1103">AY223-AD223</f>
        <v>0</v>
      </c>
      <c r="BU223" s="86">
        <f t="shared" ref="BU223:BU225" ca="1" si="1104">AZ223-AE223</f>
        <v>5</v>
      </c>
      <c r="BV223" s="71"/>
      <c r="BW223" s="144">
        <v>0</v>
      </c>
      <c r="BX223" s="144">
        <v>0</v>
      </c>
      <c r="BY223" s="144">
        <v>0</v>
      </c>
      <c r="BZ223" s="144">
        <v>0</v>
      </c>
      <c r="CA223" s="86">
        <f t="shared" ref="CA223:CA225" si="1105">SUM(BW223:BZ223)</f>
        <v>0</v>
      </c>
      <c r="CB223" s="144">
        <v>0</v>
      </c>
      <c r="CC223" s="159">
        <v>0</v>
      </c>
      <c r="CD223" s="159">
        <v>0</v>
      </c>
      <c r="CE223" s="159">
        <v>0</v>
      </c>
      <c r="CF223" s="86">
        <f t="shared" ref="CF223:CF225" si="1106">SUM(CB223:CE223)</f>
        <v>0</v>
      </c>
      <c r="CG223" s="159"/>
      <c r="CH223" s="159"/>
      <c r="CI223" s="159"/>
      <c r="CJ223" s="159"/>
      <c r="CK223" s="86">
        <f t="shared" ref="CK223:CK225" si="1107">SUM(CG223:CJ223)</f>
        <v>0</v>
      </c>
      <c r="CL223" s="159"/>
      <c r="CM223" s="159"/>
      <c r="CN223" s="159">
        <v>0</v>
      </c>
      <c r="CO223" s="159">
        <v>0</v>
      </c>
      <c r="CP223" s="86">
        <f t="shared" ref="CP223:CP225" si="1108">SUM(CL223:CO223)</f>
        <v>0</v>
      </c>
      <c r="CQ223" s="70"/>
      <c r="CR223" s="144">
        <f t="shared" ref="CR223:CR225" ca="1" si="1109">BW223-AG223</f>
        <v>0</v>
      </c>
      <c r="CS223" s="144">
        <f t="shared" ref="CS223:CS225" ca="1" si="1110">BX223-AH223</f>
        <v>0</v>
      </c>
      <c r="CT223" s="144">
        <f t="shared" ref="CT223:CT225" ca="1" si="1111">BY223-AI223</f>
        <v>0</v>
      </c>
      <c r="CU223" s="144">
        <f t="shared" ref="CU223:CU225" ca="1" si="1112">BZ223-AJ223</f>
        <v>0</v>
      </c>
      <c r="CV223" s="86">
        <f t="shared" ref="CV223:CV225" ca="1" si="1113">CA223-AK223</f>
        <v>0</v>
      </c>
      <c r="CW223" s="144">
        <f t="shared" ref="CW223:CW225" ca="1" si="1114">CB223-AL223</f>
        <v>0</v>
      </c>
      <c r="CX223" s="144">
        <f t="shared" ref="CX223:CX225" ca="1" si="1115">CC223-AM223</f>
        <v>0</v>
      </c>
      <c r="CY223" s="144">
        <f t="shared" ref="CY223:CY225" ca="1" si="1116">CD223-AN223</f>
        <v>0</v>
      </c>
      <c r="CZ223" s="144">
        <f t="shared" ref="CZ223:CZ225" ca="1" si="1117">CE223-AO223</f>
        <v>0</v>
      </c>
      <c r="DA223" s="88">
        <f t="shared" ref="DA223:DA225" ca="1" si="1118">CF223-AP223</f>
        <v>0</v>
      </c>
      <c r="DB223" s="144">
        <f t="shared" ref="DB223:DB225" ca="1" si="1119">CG223-AQ223</f>
        <v>-12</v>
      </c>
      <c r="DC223" s="144">
        <f t="shared" ref="DC223:DC225" ca="1" si="1120">CH223-AR223</f>
        <v>-5.1449999999999996</v>
      </c>
      <c r="DD223" s="144">
        <f t="shared" ref="DD223:DD225" ca="1" si="1121">CI223-AS223</f>
        <v>-5.0399999999999991</v>
      </c>
      <c r="DE223" s="144">
        <f t="shared" ref="DE223:DE225" ca="1" si="1122">CJ223-AT223</f>
        <v>-6.1949999999999994</v>
      </c>
      <c r="DF223" s="88">
        <f t="shared" ref="DF223:DF225" ca="1" si="1123">CK223-AU223</f>
        <v>-28.38</v>
      </c>
      <c r="DG223" s="159">
        <f t="shared" ref="DG223:DG225" ca="1" si="1124">CL223-AV223</f>
        <v>-5</v>
      </c>
      <c r="DH223" s="159">
        <f t="shared" ref="DH223:DH225" ca="1" si="1125">CM223-AW223</f>
        <v>-5</v>
      </c>
      <c r="DI223" s="159">
        <f t="shared" ref="DI223:DI225" ca="1" si="1126">CN223-AX223</f>
        <v>0</v>
      </c>
      <c r="DJ223" s="159">
        <f t="shared" ref="DJ223:DJ225" ca="1" si="1127">CO223-AY223</f>
        <v>0</v>
      </c>
      <c r="DK223" s="88">
        <f t="shared" ref="DK223:DK225" ca="1" si="1128">CP223-AZ223</f>
        <v>-10</v>
      </c>
      <c r="DL223" s="144"/>
    </row>
    <row r="224" spans="1:116" ht="15" customHeight="1" x14ac:dyDescent="0.2">
      <c r="A224" s="164" t="str">
        <f t="shared" ref="A224" si="1129">CONCATENATE(C224,"P")</f>
        <v>205001223JAP</v>
      </c>
      <c r="B224" s="164" t="str">
        <f t="shared" ref="B224" si="1130">CONCATENATE(C224,"C")</f>
        <v>205001223JAC</v>
      </c>
      <c r="C224" s="137" t="s">
        <v>521</v>
      </c>
      <c r="D224" s="164" t="s">
        <v>523</v>
      </c>
      <c r="E224" s="65" t="s">
        <v>12</v>
      </c>
      <c r="F224" s="159" t="s">
        <v>266</v>
      </c>
      <c r="G224" s="159" t="s">
        <v>266</v>
      </c>
      <c r="H224" s="164" t="s">
        <v>140</v>
      </c>
      <c r="I224" s="200">
        <v>1003.93</v>
      </c>
      <c r="J224" s="164" t="s">
        <v>35</v>
      </c>
      <c r="K224" s="145"/>
      <c r="L224" s="144">
        <v>0</v>
      </c>
      <c r="M224" s="144">
        <v>0</v>
      </c>
      <c r="N224" s="144">
        <v>0</v>
      </c>
      <c r="O224" s="144">
        <v>0</v>
      </c>
      <c r="P224" s="86">
        <f t="shared" ref="P224" si="1131">SUM(L224:O224)</f>
        <v>0</v>
      </c>
      <c r="Q224" s="144">
        <v>0</v>
      </c>
      <c r="R224" s="159">
        <v>0</v>
      </c>
      <c r="S224" s="159">
        <v>0</v>
      </c>
      <c r="T224" s="159">
        <v>0</v>
      </c>
      <c r="U224" s="86">
        <f t="shared" ref="U224" si="1132">SUM(Q224:T224)</f>
        <v>0</v>
      </c>
      <c r="V224" s="159">
        <v>2</v>
      </c>
      <c r="W224" s="159">
        <v>1</v>
      </c>
      <c r="X224" s="159">
        <v>1</v>
      </c>
      <c r="Y224" s="159">
        <v>1</v>
      </c>
      <c r="Z224" s="86">
        <f t="shared" ref="Z224" si="1133">SUM(V224:Y224)</f>
        <v>5</v>
      </c>
      <c r="AA224" s="159">
        <v>1</v>
      </c>
      <c r="AB224" s="159">
        <v>0</v>
      </c>
      <c r="AC224" s="159">
        <v>0</v>
      </c>
      <c r="AD224" s="159">
        <v>0</v>
      </c>
      <c r="AE224" s="86">
        <f t="shared" ref="AE224" si="1134">SUM(AA224:AD224)</f>
        <v>1</v>
      </c>
      <c r="AF224" s="130"/>
      <c r="AG224" s="159">
        <f t="shared" ca="1" si="573"/>
        <v>0</v>
      </c>
      <c r="AH224" s="159">
        <f t="shared" ca="1" si="574"/>
        <v>0</v>
      </c>
      <c r="AI224" s="159">
        <f t="shared" ca="1" si="575"/>
        <v>0</v>
      </c>
      <c r="AJ224" s="159">
        <f t="shared" ca="1" si="576"/>
        <v>0</v>
      </c>
      <c r="AK224" s="86">
        <f t="shared" ref="AK224" ca="1" si="1135">SUM(AG224:AJ224)</f>
        <v>0</v>
      </c>
      <c r="AL224" s="159">
        <f t="shared" ca="1" si="577"/>
        <v>0</v>
      </c>
      <c r="AM224" s="159">
        <f t="shared" ca="1" si="578"/>
        <v>0</v>
      </c>
      <c r="AN224" s="159">
        <f t="shared" ca="1" si="579"/>
        <v>0</v>
      </c>
      <c r="AO224" s="159">
        <f t="shared" ca="1" si="580"/>
        <v>0</v>
      </c>
      <c r="AP224" s="127">
        <f t="shared" ref="AP224" ca="1" si="1136">SUM(AL224:AO224)</f>
        <v>0</v>
      </c>
      <c r="AQ224" s="159">
        <f t="shared" ca="1" si="581"/>
        <v>4</v>
      </c>
      <c r="AR224" s="159">
        <f t="shared" ca="1" si="582"/>
        <v>2</v>
      </c>
      <c r="AS224" s="159">
        <f t="shared" ca="1" si="583"/>
        <v>2</v>
      </c>
      <c r="AT224" s="159">
        <f t="shared" ca="1" si="584"/>
        <v>2</v>
      </c>
      <c r="AU224" s="127">
        <f t="shared" ref="AU224" ca="1" si="1137">SUM(AQ224:AT224)</f>
        <v>10</v>
      </c>
      <c r="AV224" s="159">
        <f t="shared" ca="1" si="586"/>
        <v>2</v>
      </c>
      <c r="AW224" s="159">
        <f t="shared" ca="1" si="587"/>
        <v>2</v>
      </c>
      <c r="AX224" s="159">
        <f t="shared" ca="1" si="588"/>
        <v>0</v>
      </c>
      <c r="AY224" s="159">
        <f t="shared" ca="1" si="589"/>
        <v>0</v>
      </c>
      <c r="AZ224" s="127">
        <f t="shared" ref="AZ224" ca="1" si="1138">SUM(AV224:AY224)</f>
        <v>4</v>
      </c>
      <c r="BA224" s="72"/>
      <c r="BB224" s="159">
        <f t="shared" ref="BB224" ca="1" si="1139">AG224-L224</f>
        <v>0</v>
      </c>
      <c r="BC224" s="159">
        <f t="shared" ref="BC224" ca="1" si="1140">AH224-M224</f>
        <v>0</v>
      </c>
      <c r="BD224" s="159">
        <f t="shared" ref="BD224" ca="1" si="1141">AI224-N224</f>
        <v>0</v>
      </c>
      <c r="BE224" s="159">
        <f t="shared" ref="BE224" ca="1" si="1142">AJ224-O224</f>
        <v>0</v>
      </c>
      <c r="BF224" s="86">
        <f t="shared" ref="BF224" ca="1" si="1143">AK224-P224</f>
        <v>0</v>
      </c>
      <c r="BG224" s="159">
        <f t="shared" ref="BG224" ca="1" si="1144">AL224-Q224</f>
        <v>0</v>
      </c>
      <c r="BH224" s="159">
        <f t="shared" ref="BH224" ca="1" si="1145">AM224-R224</f>
        <v>0</v>
      </c>
      <c r="BI224" s="159">
        <f t="shared" ref="BI224" ca="1" si="1146">AN224-S224</f>
        <v>0</v>
      </c>
      <c r="BJ224" s="159">
        <f t="shared" ref="BJ224" ca="1" si="1147">AO224-T224</f>
        <v>0</v>
      </c>
      <c r="BK224" s="86">
        <f t="shared" ref="BK224" ca="1" si="1148">AP224-U224</f>
        <v>0</v>
      </c>
      <c r="BL224" s="159">
        <f t="shared" ref="BL224" ca="1" si="1149">AQ224-V224</f>
        <v>2</v>
      </c>
      <c r="BM224" s="159">
        <f t="shared" ref="BM224" ca="1" si="1150">AR224-W224</f>
        <v>1</v>
      </c>
      <c r="BN224" s="159">
        <f t="shared" ref="BN224" ca="1" si="1151">AS224-X224</f>
        <v>1</v>
      </c>
      <c r="BO224" s="159">
        <f t="shared" ref="BO224" ca="1" si="1152">AT224-Y224</f>
        <v>1</v>
      </c>
      <c r="BP224" s="86">
        <f t="shared" ref="BP224" ca="1" si="1153">AU224-Z224</f>
        <v>5</v>
      </c>
      <c r="BQ224" s="159">
        <f t="shared" ref="BQ224" ca="1" si="1154">AV224-AA224</f>
        <v>1</v>
      </c>
      <c r="BR224" s="159">
        <f t="shared" ref="BR224" ca="1" si="1155">AW224-AB224</f>
        <v>2</v>
      </c>
      <c r="BS224" s="159">
        <f t="shared" ref="BS224" ca="1" si="1156">AX224-AC224</f>
        <v>0</v>
      </c>
      <c r="BT224" s="159">
        <f t="shared" ref="BT224" ca="1" si="1157">AY224-AD224</f>
        <v>0</v>
      </c>
      <c r="BU224" s="86">
        <f t="shared" ref="BU224" ca="1" si="1158">AZ224-AE224</f>
        <v>3</v>
      </c>
      <c r="BV224" s="71"/>
      <c r="BW224" s="144">
        <v>0</v>
      </c>
      <c r="BX224" s="144">
        <v>0</v>
      </c>
      <c r="BY224" s="144">
        <v>0</v>
      </c>
      <c r="BZ224" s="144">
        <v>0</v>
      </c>
      <c r="CA224" s="86">
        <f t="shared" ref="CA224" si="1159">SUM(BW224:BZ224)</f>
        <v>0</v>
      </c>
      <c r="CB224" s="144">
        <v>0</v>
      </c>
      <c r="CC224" s="159">
        <v>0</v>
      </c>
      <c r="CD224" s="159">
        <v>0</v>
      </c>
      <c r="CE224" s="159">
        <v>0</v>
      </c>
      <c r="CF224" s="86">
        <f t="shared" ref="CF224" si="1160">SUM(CB224:CE224)</f>
        <v>0</v>
      </c>
      <c r="CG224" s="159"/>
      <c r="CH224" s="159"/>
      <c r="CI224" s="159"/>
      <c r="CJ224" s="159"/>
      <c r="CK224" s="86">
        <f t="shared" ref="CK224" si="1161">SUM(CG224:CJ224)</f>
        <v>0</v>
      </c>
      <c r="CL224" s="159"/>
      <c r="CM224" s="159"/>
      <c r="CN224" s="159">
        <v>0</v>
      </c>
      <c r="CO224" s="159">
        <v>0</v>
      </c>
      <c r="CP224" s="86">
        <f t="shared" ref="CP224" si="1162">SUM(CL224:CO224)</f>
        <v>0</v>
      </c>
      <c r="CQ224" s="70"/>
      <c r="CR224" s="144">
        <f t="shared" ref="CR224" ca="1" si="1163">BW224-AG224</f>
        <v>0</v>
      </c>
      <c r="CS224" s="144">
        <f t="shared" ref="CS224" ca="1" si="1164">BX224-AH224</f>
        <v>0</v>
      </c>
      <c r="CT224" s="144">
        <f t="shared" ref="CT224" ca="1" si="1165">BY224-AI224</f>
        <v>0</v>
      </c>
      <c r="CU224" s="144">
        <f t="shared" ref="CU224" ca="1" si="1166">BZ224-AJ224</f>
        <v>0</v>
      </c>
      <c r="CV224" s="86">
        <f t="shared" ref="CV224" ca="1" si="1167">CA224-AK224</f>
        <v>0</v>
      </c>
      <c r="CW224" s="144">
        <f t="shared" ref="CW224" ca="1" si="1168">CB224-AL224</f>
        <v>0</v>
      </c>
      <c r="CX224" s="144">
        <f t="shared" ref="CX224" ca="1" si="1169">CC224-AM224</f>
        <v>0</v>
      </c>
      <c r="CY224" s="144">
        <f t="shared" ref="CY224" ca="1" si="1170">CD224-AN224</f>
        <v>0</v>
      </c>
      <c r="CZ224" s="144">
        <f t="shared" ref="CZ224" ca="1" si="1171">CE224-AO224</f>
        <v>0</v>
      </c>
      <c r="DA224" s="88">
        <f t="shared" ref="DA224" ca="1" si="1172">CF224-AP224</f>
        <v>0</v>
      </c>
      <c r="DB224" s="144">
        <f t="shared" ref="DB224" ca="1" si="1173">CG224-AQ224</f>
        <v>-4</v>
      </c>
      <c r="DC224" s="144">
        <f t="shared" ref="DC224" ca="1" si="1174">CH224-AR224</f>
        <v>-2</v>
      </c>
      <c r="DD224" s="144">
        <f t="shared" ref="DD224" ca="1" si="1175">CI224-AS224</f>
        <v>-2</v>
      </c>
      <c r="DE224" s="144">
        <f t="shared" ref="DE224" ca="1" si="1176">CJ224-AT224</f>
        <v>-2</v>
      </c>
      <c r="DF224" s="88">
        <f t="shared" ref="DF224" ca="1" si="1177">CK224-AU224</f>
        <v>-10</v>
      </c>
      <c r="DG224" s="159">
        <f t="shared" ref="DG224" ca="1" si="1178">CL224-AV224</f>
        <v>-2</v>
      </c>
      <c r="DH224" s="159">
        <f t="shared" ref="DH224" ca="1" si="1179">CM224-AW224</f>
        <v>-2</v>
      </c>
      <c r="DI224" s="159">
        <f t="shared" ref="DI224" ca="1" si="1180">CN224-AX224</f>
        <v>0</v>
      </c>
      <c r="DJ224" s="159">
        <f t="shared" ref="DJ224" ca="1" si="1181">CO224-AY224</f>
        <v>0</v>
      </c>
      <c r="DK224" s="88">
        <f t="shared" ref="DK224" ca="1" si="1182">CP224-AZ224</f>
        <v>-4</v>
      </c>
      <c r="DL224" s="144"/>
    </row>
    <row r="225" spans="1:116" ht="15" customHeight="1" x14ac:dyDescent="0.2">
      <c r="A225" s="164" t="str">
        <f t="shared" si="1077"/>
        <v>205001076P</v>
      </c>
      <c r="B225" s="164" t="str">
        <f t="shared" si="1078"/>
        <v>205001076C</v>
      </c>
      <c r="C225" s="137">
        <v>205001076</v>
      </c>
      <c r="D225" s="164" t="s">
        <v>514</v>
      </c>
      <c r="E225" s="65" t="s">
        <v>12</v>
      </c>
      <c r="F225" s="159" t="s">
        <v>164</v>
      </c>
      <c r="G225" s="159" t="s">
        <v>371</v>
      </c>
      <c r="H225" s="164" t="s">
        <v>140</v>
      </c>
      <c r="I225" s="200">
        <v>1082.22</v>
      </c>
      <c r="J225" s="164" t="s">
        <v>221</v>
      </c>
      <c r="K225" s="145"/>
      <c r="L225" s="144">
        <v>0</v>
      </c>
      <c r="M225" s="144">
        <v>0</v>
      </c>
      <c r="N225" s="144">
        <v>0</v>
      </c>
      <c r="O225" s="144">
        <v>0</v>
      </c>
      <c r="P225" s="86">
        <f t="shared" si="1079"/>
        <v>0</v>
      </c>
      <c r="Q225" s="144">
        <v>0</v>
      </c>
      <c r="R225" s="159">
        <v>0</v>
      </c>
      <c r="S225" s="159">
        <v>0</v>
      </c>
      <c r="T225" s="159">
        <v>0</v>
      </c>
      <c r="U225" s="86">
        <f t="shared" si="681"/>
        <v>0</v>
      </c>
      <c r="V225" s="159">
        <v>14</v>
      </c>
      <c r="W225" s="159">
        <v>8</v>
      </c>
      <c r="X225" s="159">
        <v>8</v>
      </c>
      <c r="Y225" s="159">
        <v>8</v>
      </c>
      <c r="Z225" s="86">
        <f t="shared" si="682"/>
        <v>38</v>
      </c>
      <c r="AA225" s="159">
        <v>8</v>
      </c>
      <c r="AB225" s="159">
        <v>0</v>
      </c>
      <c r="AC225" s="159">
        <v>0</v>
      </c>
      <c r="AD225" s="159">
        <v>0</v>
      </c>
      <c r="AE225" s="86">
        <f t="shared" si="1080"/>
        <v>8</v>
      </c>
      <c r="AF225" s="130"/>
      <c r="AG225" s="159">
        <f t="shared" ca="1" si="573"/>
        <v>0</v>
      </c>
      <c r="AH225" s="159">
        <f t="shared" ca="1" si="574"/>
        <v>0</v>
      </c>
      <c r="AI225" s="159">
        <f t="shared" ca="1" si="575"/>
        <v>0</v>
      </c>
      <c r="AJ225" s="159">
        <f t="shared" ca="1" si="576"/>
        <v>0</v>
      </c>
      <c r="AK225" s="86">
        <f t="shared" ca="1" si="1081"/>
        <v>0</v>
      </c>
      <c r="AL225" s="159">
        <f t="shared" ca="1" si="577"/>
        <v>0</v>
      </c>
      <c r="AM225" s="159">
        <f t="shared" ca="1" si="578"/>
        <v>0</v>
      </c>
      <c r="AN225" s="159">
        <f t="shared" ca="1" si="579"/>
        <v>0</v>
      </c>
      <c r="AO225" s="159">
        <f t="shared" ca="1" si="580"/>
        <v>0</v>
      </c>
      <c r="AP225" s="127">
        <f t="shared" ca="1" si="1082"/>
        <v>0</v>
      </c>
      <c r="AQ225" s="159">
        <f t="shared" ca="1" si="581"/>
        <v>20</v>
      </c>
      <c r="AR225" s="159">
        <f t="shared" ca="1" si="582"/>
        <v>10</v>
      </c>
      <c r="AS225" s="159">
        <f t="shared" ca="1" si="583"/>
        <v>10</v>
      </c>
      <c r="AT225" s="159">
        <f t="shared" ca="1" si="584"/>
        <v>10</v>
      </c>
      <c r="AU225" s="127">
        <f t="shared" ca="1" si="1083"/>
        <v>50</v>
      </c>
      <c r="AV225" s="159">
        <f t="shared" ca="1" si="586"/>
        <v>10</v>
      </c>
      <c r="AW225" s="159">
        <f t="shared" ca="1" si="587"/>
        <v>10</v>
      </c>
      <c r="AX225" s="159">
        <f t="shared" ca="1" si="588"/>
        <v>0</v>
      </c>
      <c r="AY225" s="159">
        <f t="shared" ca="1" si="589"/>
        <v>0</v>
      </c>
      <c r="AZ225" s="127">
        <f t="shared" ca="1" si="1084"/>
        <v>20</v>
      </c>
      <c r="BA225" s="72"/>
      <c r="BB225" s="159">
        <f t="shared" ca="1" si="1085"/>
        <v>0</v>
      </c>
      <c r="BC225" s="159">
        <f t="shared" ca="1" si="1086"/>
        <v>0</v>
      </c>
      <c r="BD225" s="159">
        <f t="shared" ca="1" si="1087"/>
        <v>0</v>
      </c>
      <c r="BE225" s="159">
        <f t="shared" ca="1" si="1088"/>
        <v>0</v>
      </c>
      <c r="BF225" s="86">
        <f t="shared" ca="1" si="1089"/>
        <v>0</v>
      </c>
      <c r="BG225" s="159">
        <f t="shared" ca="1" si="1090"/>
        <v>0</v>
      </c>
      <c r="BH225" s="159">
        <f t="shared" ca="1" si="1091"/>
        <v>0</v>
      </c>
      <c r="BI225" s="159">
        <f t="shared" ca="1" si="1092"/>
        <v>0</v>
      </c>
      <c r="BJ225" s="159">
        <f t="shared" ca="1" si="1093"/>
        <v>0</v>
      </c>
      <c r="BK225" s="86">
        <f t="shared" ca="1" si="1094"/>
        <v>0</v>
      </c>
      <c r="BL225" s="159">
        <f t="shared" ca="1" si="1095"/>
        <v>6</v>
      </c>
      <c r="BM225" s="159">
        <f t="shared" ca="1" si="1096"/>
        <v>2</v>
      </c>
      <c r="BN225" s="159">
        <f t="shared" ca="1" si="1097"/>
        <v>2</v>
      </c>
      <c r="BO225" s="159">
        <f t="shared" ca="1" si="1098"/>
        <v>2</v>
      </c>
      <c r="BP225" s="86">
        <f t="shared" ca="1" si="1099"/>
        <v>12</v>
      </c>
      <c r="BQ225" s="159">
        <f t="shared" ca="1" si="1100"/>
        <v>2</v>
      </c>
      <c r="BR225" s="159">
        <f t="shared" ca="1" si="1101"/>
        <v>10</v>
      </c>
      <c r="BS225" s="159">
        <f t="shared" ca="1" si="1102"/>
        <v>0</v>
      </c>
      <c r="BT225" s="159">
        <f t="shared" ca="1" si="1103"/>
        <v>0</v>
      </c>
      <c r="BU225" s="86">
        <f t="shared" ca="1" si="1104"/>
        <v>12</v>
      </c>
      <c r="BV225" s="71"/>
      <c r="BW225" s="144">
        <v>0</v>
      </c>
      <c r="BX225" s="144">
        <v>0</v>
      </c>
      <c r="BY225" s="144">
        <v>0</v>
      </c>
      <c r="BZ225" s="144">
        <v>0</v>
      </c>
      <c r="CA225" s="86">
        <f t="shared" si="1105"/>
        <v>0</v>
      </c>
      <c r="CB225" s="144">
        <v>0</v>
      </c>
      <c r="CC225" s="159">
        <v>0</v>
      </c>
      <c r="CD225" s="159">
        <v>0</v>
      </c>
      <c r="CE225" s="159">
        <v>0</v>
      </c>
      <c r="CF225" s="86">
        <f t="shared" si="1106"/>
        <v>0</v>
      </c>
      <c r="CG225" s="159"/>
      <c r="CH225" s="159"/>
      <c r="CI225" s="159"/>
      <c r="CJ225" s="159"/>
      <c r="CK225" s="86">
        <f t="shared" si="1107"/>
        <v>0</v>
      </c>
      <c r="CL225" s="159"/>
      <c r="CM225" s="159"/>
      <c r="CN225" s="159">
        <v>0</v>
      </c>
      <c r="CO225" s="159">
        <v>0</v>
      </c>
      <c r="CP225" s="86">
        <f t="shared" si="1108"/>
        <v>0</v>
      </c>
      <c r="CQ225" s="70"/>
      <c r="CR225" s="144">
        <f t="shared" ca="1" si="1109"/>
        <v>0</v>
      </c>
      <c r="CS225" s="144">
        <f t="shared" ca="1" si="1110"/>
        <v>0</v>
      </c>
      <c r="CT225" s="144">
        <f t="shared" ca="1" si="1111"/>
        <v>0</v>
      </c>
      <c r="CU225" s="144">
        <f t="shared" ca="1" si="1112"/>
        <v>0</v>
      </c>
      <c r="CV225" s="86">
        <f t="shared" ca="1" si="1113"/>
        <v>0</v>
      </c>
      <c r="CW225" s="144">
        <f t="shared" ca="1" si="1114"/>
        <v>0</v>
      </c>
      <c r="CX225" s="144">
        <f t="shared" ca="1" si="1115"/>
        <v>0</v>
      </c>
      <c r="CY225" s="144">
        <f t="shared" ca="1" si="1116"/>
        <v>0</v>
      </c>
      <c r="CZ225" s="144">
        <f t="shared" ca="1" si="1117"/>
        <v>0</v>
      </c>
      <c r="DA225" s="88">
        <f t="shared" ca="1" si="1118"/>
        <v>0</v>
      </c>
      <c r="DB225" s="144">
        <f t="shared" ca="1" si="1119"/>
        <v>-20</v>
      </c>
      <c r="DC225" s="144">
        <f t="shared" ca="1" si="1120"/>
        <v>-10</v>
      </c>
      <c r="DD225" s="144">
        <f t="shared" ca="1" si="1121"/>
        <v>-10</v>
      </c>
      <c r="DE225" s="144">
        <f t="shared" ca="1" si="1122"/>
        <v>-10</v>
      </c>
      <c r="DF225" s="88">
        <f t="shared" ca="1" si="1123"/>
        <v>-50</v>
      </c>
      <c r="DG225" s="159">
        <f t="shared" ca="1" si="1124"/>
        <v>-10</v>
      </c>
      <c r="DH225" s="159">
        <f t="shared" ca="1" si="1125"/>
        <v>-10</v>
      </c>
      <c r="DI225" s="159">
        <f t="shared" ca="1" si="1126"/>
        <v>0</v>
      </c>
      <c r="DJ225" s="159">
        <f t="shared" ca="1" si="1127"/>
        <v>0</v>
      </c>
      <c r="DK225" s="88">
        <f t="shared" ca="1" si="1128"/>
        <v>-20</v>
      </c>
      <c r="DL225" s="144"/>
    </row>
    <row r="226" spans="1:116" ht="15" customHeight="1" x14ac:dyDescent="0.2">
      <c r="A226" s="164" t="str">
        <f t="shared" ref="A226:A227" si="1183">CONCATENATE(C226,"P")</f>
        <v>200000350P</v>
      </c>
      <c r="B226" s="164" t="str">
        <f t="shared" ref="B226:B227" si="1184">CONCATENATE(C226,"C")</f>
        <v>200000350C</v>
      </c>
      <c r="C226" s="137">
        <v>200000350</v>
      </c>
      <c r="D226" s="164" t="s">
        <v>515</v>
      </c>
      <c r="E226" s="65" t="s">
        <v>12</v>
      </c>
      <c r="F226" s="159" t="s">
        <v>164</v>
      </c>
      <c r="G226" s="159" t="s">
        <v>371</v>
      </c>
      <c r="H226" s="164" t="s">
        <v>140</v>
      </c>
      <c r="I226" s="200">
        <v>228.07</v>
      </c>
      <c r="J226" s="164" t="s">
        <v>221</v>
      </c>
      <c r="K226" s="145"/>
      <c r="L226" s="144">
        <v>0</v>
      </c>
      <c r="M226" s="144">
        <v>0</v>
      </c>
      <c r="N226" s="144">
        <v>0</v>
      </c>
      <c r="O226" s="144">
        <v>0</v>
      </c>
      <c r="P226" s="86">
        <f t="shared" ref="P226" si="1185">SUM(L226:O226)</f>
        <v>0</v>
      </c>
      <c r="Q226" s="144">
        <v>0</v>
      </c>
      <c r="R226" s="159">
        <v>0</v>
      </c>
      <c r="S226" s="159">
        <v>0</v>
      </c>
      <c r="T226" s="159">
        <v>16</v>
      </c>
      <c r="U226" s="86">
        <f t="shared" si="681"/>
        <v>16</v>
      </c>
      <c r="V226" s="159">
        <v>4</v>
      </c>
      <c r="W226" s="159">
        <v>5</v>
      </c>
      <c r="X226" s="159">
        <v>5</v>
      </c>
      <c r="Y226" s="159">
        <v>7</v>
      </c>
      <c r="Z226" s="86">
        <f t="shared" si="682"/>
        <v>21</v>
      </c>
      <c r="AA226" s="159">
        <v>5</v>
      </c>
      <c r="AB226" s="159">
        <v>0</v>
      </c>
      <c r="AC226" s="159">
        <v>0</v>
      </c>
      <c r="AD226" s="159">
        <v>0</v>
      </c>
      <c r="AE226" s="86">
        <f t="shared" ref="AE226" si="1186">SUM(AA226:AD226)</f>
        <v>5</v>
      </c>
      <c r="AF226" s="130"/>
      <c r="AG226" s="159">
        <f t="shared" ca="1" si="573"/>
        <v>0</v>
      </c>
      <c r="AH226" s="159">
        <f t="shared" ca="1" si="574"/>
        <v>0</v>
      </c>
      <c r="AI226" s="159">
        <f t="shared" ca="1" si="575"/>
        <v>0</v>
      </c>
      <c r="AJ226" s="159">
        <f t="shared" ca="1" si="576"/>
        <v>0</v>
      </c>
      <c r="AK226" s="86">
        <f t="shared" ref="AK226" ca="1" si="1187">SUM(AG226:AJ226)</f>
        <v>0</v>
      </c>
      <c r="AL226" s="159">
        <f t="shared" ca="1" si="577"/>
        <v>0</v>
      </c>
      <c r="AM226" s="159">
        <f t="shared" ca="1" si="578"/>
        <v>0</v>
      </c>
      <c r="AN226" s="159">
        <f t="shared" ca="1" si="579"/>
        <v>0</v>
      </c>
      <c r="AO226" s="159">
        <f t="shared" ca="1" si="580"/>
        <v>16</v>
      </c>
      <c r="AP226" s="127">
        <f t="shared" ref="AP226" ca="1" si="1188">SUM(AL226:AO226)</f>
        <v>16</v>
      </c>
      <c r="AQ226" s="159">
        <f t="shared" ca="1" si="581"/>
        <v>12</v>
      </c>
      <c r="AR226" s="159">
        <f t="shared" ca="1" si="582"/>
        <v>6</v>
      </c>
      <c r="AS226" s="159">
        <f t="shared" ca="1" si="583"/>
        <v>5</v>
      </c>
      <c r="AT226" s="159">
        <f t="shared" ca="1" si="584"/>
        <v>8</v>
      </c>
      <c r="AU226" s="127">
        <f t="shared" ref="AU226" ca="1" si="1189">SUM(AQ226:AT226)</f>
        <v>31</v>
      </c>
      <c r="AV226" s="159">
        <f t="shared" ca="1" si="586"/>
        <v>10</v>
      </c>
      <c r="AW226" s="159">
        <f t="shared" ca="1" si="587"/>
        <v>12</v>
      </c>
      <c r="AX226" s="159">
        <f t="shared" ca="1" si="588"/>
        <v>0</v>
      </c>
      <c r="AY226" s="159">
        <f t="shared" ca="1" si="589"/>
        <v>0</v>
      </c>
      <c r="AZ226" s="127">
        <f t="shared" ref="AZ226" ca="1" si="1190">SUM(AV226:AY226)</f>
        <v>22</v>
      </c>
      <c r="BA226" s="72"/>
      <c r="BB226" s="159">
        <f t="shared" ref="BB226" ca="1" si="1191">AG226-L226</f>
        <v>0</v>
      </c>
      <c r="BC226" s="159">
        <f t="shared" ref="BC226" ca="1" si="1192">AH226-M226</f>
        <v>0</v>
      </c>
      <c r="BD226" s="159">
        <f t="shared" ref="BD226" ca="1" si="1193">AI226-N226</f>
        <v>0</v>
      </c>
      <c r="BE226" s="159">
        <f t="shared" ref="BE226" ca="1" si="1194">AJ226-O226</f>
        <v>0</v>
      </c>
      <c r="BF226" s="86">
        <f t="shared" ref="BF226" ca="1" si="1195">AK226-P226</f>
        <v>0</v>
      </c>
      <c r="BG226" s="159">
        <f t="shared" ref="BG226" ca="1" si="1196">AL226-Q226</f>
        <v>0</v>
      </c>
      <c r="BH226" s="159">
        <f t="shared" ref="BH226" ca="1" si="1197">AM226-R226</f>
        <v>0</v>
      </c>
      <c r="BI226" s="159">
        <f t="shared" ref="BI226" ca="1" si="1198">AN226-S226</f>
        <v>0</v>
      </c>
      <c r="BJ226" s="159">
        <f t="shared" ref="BJ226" ca="1" si="1199">AO226-T226</f>
        <v>0</v>
      </c>
      <c r="BK226" s="86">
        <f t="shared" ref="BK226" ca="1" si="1200">AP226-U226</f>
        <v>0</v>
      </c>
      <c r="BL226" s="159">
        <f t="shared" ref="BL226" ca="1" si="1201">AQ226-V226</f>
        <v>8</v>
      </c>
      <c r="BM226" s="159">
        <f t="shared" ref="BM226" ca="1" si="1202">AR226-W226</f>
        <v>1</v>
      </c>
      <c r="BN226" s="159">
        <f t="shared" ref="BN226" ca="1" si="1203">AS226-X226</f>
        <v>0</v>
      </c>
      <c r="BO226" s="159">
        <f t="shared" ref="BO226" ca="1" si="1204">AT226-Y226</f>
        <v>1</v>
      </c>
      <c r="BP226" s="86">
        <f t="shared" ref="BP226" ca="1" si="1205">AU226-Z226</f>
        <v>10</v>
      </c>
      <c r="BQ226" s="159">
        <f t="shared" ref="BQ226" ca="1" si="1206">AV226-AA226</f>
        <v>5</v>
      </c>
      <c r="BR226" s="159">
        <f t="shared" ref="BR226" ca="1" si="1207">AW226-AB226</f>
        <v>12</v>
      </c>
      <c r="BS226" s="159">
        <f t="shared" ref="BS226" ca="1" si="1208">AX226-AC226</f>
        <v>0</v>
      </c>
      <c r="BT226" s="159">
        <f t="shared" ref="BT226" ca="1" si="1209">AY226-AD226</f>
        <v>0</v>
      </c>
      <c r="BU226" s="86">
        <f t="shared" ref="BU226" ca="1" si="1210">AZ226-AE226</f>
        <v>17</v>
      </c>
      <c r="BV226" s="71"/>
      <c r="BW226" s="144">
        <v>0</v>
      </c>
      <c r="BX226" s="144">
        <v>0</v>
      </c>
      <c r="BY226" s="144">
        <v>0</v>
      </c>
      <c r="BZ226" s="144">
        <v>0</v>
      </c>
      <c r="CA226" s="86">
        <f t="shared" ref="CA226" si="1211">SUM(BW226:BZ226)</f>
        <v>0</v>
      </c>
      <c r="CB226" s="144">
        <v>0</v>
      </c>
      <c r="CC226" s="159">
        <v>0</v>
      </c>
      <c r="CD226" s="159">
        <v>0</v>
      </c>
      <c r="CE226" s="159">
        <v>16</v>
      </c>
      <c r="CF226" s="86">
        <f t="shared" ref="CF226" si="1212">SUM(CB226:CE226)</f>
        <v>16</v>
      </c>
      <c r="CG226" s="159"/>
      <c r="CH226" s="159"/>
      <c r="CI226" s="159"/>
      <c r="CJ226" s="159"/>
      <c r="CK226" s="86">
        <f t="shared" ref="CK226" si="1213">SUM(CG226:CJ226)</f>
        <v>0</v>
      </c>
      <c r="CL226" s="159"/>
      <c r="CM226" s="159"/>
      <c r="CN226" s="159">
        <v>0</v>
      </c>
      <c r="CO226" s="159">
        <v>0</v>
      </c>
      <c r="CP226" s="86">
        <f t="shared" ref="CP226:CP237" si="1214">SUM(CL226:CO226)</f>
        <v>0</v>
      </c>
      <c r="CQ226" s="70"/>
      <c r="CR226" s="144">
        <f t="shared" ref="CR226" ca="1" si="1215">BW226-AG226</f>
        <v>0</v>
      </c>
      <c r="CS226" s="144">
        <f t="shared" ref="CS226" ca="1" si="1216">BX226-AH226</f>
        <v>0</v>
      </c>
      <c r="CT226" s="144">
        <f t="shared" ref="CT226" ca="1" si="1217">BY226-AI226</f>
        <v>0</v>
      </c>
      <c r="CU226" s="144">
        <f t="shared" ref="CU226" ca="1" si="1218">BZ226-AJ226</f>
        <v>0</v>
      </c>
      <c r="CV226" s="86">
        <f t="shared" ref="CV226" ca="1" si="1219">CA226-AK226</f>
        <v>0</v>
      </c>
      <c r="CW226" s="144">
        <f t="shared" ref="CW226" ca="1" si="1220">CB226-AL226</f>
        <v>0</v>
      </c>
      <c r="CX226" s="144">
        <f t="shared" ref="CX226" ca="1" si="1221">CC226-AM226</f>
        <v>0</v>
      </c>
      <c r="CY226" s="144">
        <f t="shared" ref="CY226" ca="1" si="1222">CD226-AN226</f>
        <v>0</v>
      </c>
      <c r="CZ226" s="144">
        <f t="shared" ref="CZ226" ca="1" si="1223">CE226-AO226</f>
        <v>0</v>
      </c>
      <c r="DA226" s="88">
        <f t="shared" ref="DA226" ca="1" si="1224">CF226-AP226</f>
        <v>0</v>
      </c>
      <c r="DB226" s="144">
        <f t="shared" ref="DB226" ca="1" si="1225">CG226-AQ226</f>
        <v>-12</v>
      </c>
      <c r="DC226" s="144">
        <f t="shared" ref="DC226" ca="1" si="1226">CH226-AR226</f>
        <v>-6</v>
      </c>
      <c r="DD226" s="144">
        <f t="shared" ref="DD226" ca="1" si="1227">CI226-AS226</f>
        <v>-5</v>
      </c>
      <c r="DE226" s="144">
        <f t="shared" ref="DE226" ca="1" si="1228">CJ226-AT226</f>
        <v>-8</v>
      </c>
      <c r="DF226" s="88">
        <f t="shared" ref="DF226" ca="1" si="1229">CK226-AU226</f>
        <v>-31</v>
      </c>
      <c r="DG226" s="159">
        <f t="shared" ref="DG226" ca="1" si="1230">CL226-AV226</f>
        <v>-10</v>
      </c>
      <c r="DH226" s="159">
        <f t="shared" ref="DH226" ca="1" si="1231">CM226-AW226</f>
        <v>-12</v>
      </c>
      <c r="DI226" s="159">
        <f t="shared" ref="DI226" ca="1" si="1232">CN226-AX226</f>
        <v>0</v>
      </c>
      <c r="DJ226" s="159">
        <f t="shared" ref="DJ226" ca="1" si="1233">CO226-AY226</f>
        <v>0</v>
      </c>
      <c r="DK226" s="88">
        <f t="shared" ref="DK226" ca="1" si="1234">CP226-AZ226</f>
        <v>-22</v>
      </c>
      <c r="DL226" s="144"/>
    </row>
    <row r="227" spans="1:116" ht="15" customHeight="1" x14ac:dyDescent="0.2">
      <c r="A227" s="164" t="str">
        <f t="shared" si="1183"/>
        <v>205001156P</v>
      </c>
      <c r="B227" s="164" t="str">
        <f t="shared" si="1184"/>
        <v>205001156C</v>
      </c>
      <c r="C227" s="137">
        <v>205001156</v>
      </c>
      <c r="D227" s="164" t="s">
        <v>524</v>
      </c>
      <c r="E227" s="65" t="s">
        <v>12</v>
      </c>
      <c r="F227" s="159" t="s">
        <v>164</v>
      </c>
      <c r="G227" s="159" t="s">
        <v>355</v>
      </c>
      <c r="H227" s="164" t="s">
        <v>140</v>
      </c>
      <c r="I227" s="200">
        <v>360.81</v>
      </c>
      <c r="J227" s="164" t="s">
        <v>277</v>
      </c>
      <c r="K227" s="145"/>
      <c r="L227" s="144">
        <v>0</v>
      </c>
      <c r="M227" s="144">
        <v>0</v>
      </c>
      <c r="N227" s="144">
        <v>0</v>
      </c>
      <c r="O227" s="144">
        <v>0</v>
      </c>
      <c r="P227" s="86">
        <f t="shared" ref="P227" si="1235">SUM(L227:O227)</f>
        <v>0</v>
      </c>
      <c r="Q227" s="144">
        <v>0</v>
      </c>
      <c r="R227" s="159">
        <v>0</v>
      </c>
      <c r="S227" s="159">
        <v>0</v>
      </c>
      <c r="T227" s="159">
        <v>0</v>
      </c>
      <c r="U227" s="86">
        <f t="shared" ref="U227" si="1236">SUM(Q227:T227)</f>
        <v>0</v>
      </c>
      <c r="V227" s="159">
        <v>0</v>
      </c>
      <c r="W227" s="159">
        <v>0</v>
      </c>
      <c r="X227" s="159">
        <v>0</v>
      </c>
      <c r="Y227" s="159">
        <v>0</v>
      </c>
      <c r="Z227" s="86">
        <f t="shared" ref="Z227" si="1237">SUM(V227:Y227)</f>
        <v>0</v>
      </c>
      <c r="AA227" s="159">
        <v>0</v>
      </c>
      <c r="AB227" s="159">
        <v>0</v>
      </c>
      <c r="AC227" s="159">
        <v>0</v>
      </c>
      <c r="AD227" s="159">
        <f>SUBTOTAL(9,AD4:AD201)</f>
        <v>0</v>
      </c>
      <c r="AE227" s="86">
        <f t="shared" ref="AE227" si="1238">SUM(AA227:AD227)</f>
        <v>0</v>
      </c>
      <c r="AF227" s="130"/>
      <c r="AG227" s="159">
        <f t="shared" ca="1" si="573"/>
        <v>0</v>
      </c>
      <c r="AH227" s="159">
        <f t="shared" ca="1" si="574"/>
        <v>0</v>
      </c>
      <c r="AI227" s="159">
        <f t="shared" ca="1" si="575"/>
        <v>0</v>
      </c>
      <c r="AJ227" s="159">
        <f t="shared" ca="1" si="576"/>
        <v>0</v>
      </c>
      <c r="AK227" s="86">
        <f t="shared" ref="AK227" ca="1" si="1239">SUM(AG227:AJ227)</f>
        <v>0</v>
      </c>
      <c r="AL227" s="159">
        <f t="shared" ca="1" si="577"/>
        <v>0</v>
      </c>
      <c r="AM227" s="159">
        <f t="shared" ca="1" si="578"/>
        <v>0</v>
      </c>
      <c r="AN227" s="159">
        <f t="shared" ca="1" si="579"/>
        <v>0</v>
      </c>
      <c r="AO227" s="159">
        <f t="shared" ca="1" si="580"/>
        <v>0</v>
      </c>
      <c r="AP227" s="127">
        <f t="shared" ref="AP227" ca="1" si="1240">SUM(AL227:AO227)</f>
        <v>0</v>
      </c>
      <c r="AQ227" s="159">
        <f t="shared" ca="1" si="581"/>
        <v>0</v>
      </c>
      <c r="AR227" s="159">
        <f t="shared" ca="1" si="582"/>
        <v>0</v>
      </c>
      <c r="AS227" s="159">
        <f t="shared" ca="1" si="583"/>
        <v>0</v>
      </c>
      <c r="AT227" s="159">
        <f t="shared" ca="1" si="584"/>
        <v>0</v>
      </c>
      <c r="AU227" s="127">
        <f t="shared" ref="AU227" ca="1" si="1241">SUM(AQ227:AT227)</f>
        <v>0</v>
      </c>
      <c r="AV227" s="159">
        <f t="shared" ca="1" si="586"/>
        <v>0</v>
      </c>
      <c r="AW227" s="159">
        <f t="shared" ca="1" si="587"/>
        <v>0</v>
      </c>
      <c r="AX227" s="159">
        <f t="shared" ca="1" si="588"/>
        <v>0</v>
      </c>
      <c r="AY227" s="159">
        <f t="shared" ca="1" si="589"/>
        <v>0</v>
      </c>
      <c r="AZ227" s="127">
        <f t="shared" ref="AZ227" ca="1" si="1242">SUM(AV227:AY227)</f>
        <v>0</v>
      </c>
      <c r="BA227" s="72"/>
      <c r="BB227" s="159">
        <f t="shared" ref="BB227" ca="1" si="1243">AG227-L227</f>
        <v>0</v>
      </c>
      <c r="BC227" s="159">
        <f t="shared" ref="BC227" ca="1" si="1244">AH227-M227</f>
        <v>0</v>
      </c>
      <c r="BD227" s="159">
        <f t="shared" ref="BD227" ca="1" si="1245">AI227-N227</f>
        <v>0</v>
      </c>
      <c r="BE227" s="159">
        <f t="shared" ref="BE227" ca="1" si="1246">AJ227-O227</f>
        <v>0</v>
      </c>
      <c r="BF227" s="86">
        <f t="shared" ref="BF227" ca="1" si="1247">AK227-P227</f>
        <v>0</v>
      </c>
      <c r="BG227" s="159">
        <f t="shared" ref="BG227" ca="1" si="1248">AL227-Q227</f>
        <v>0</v>
      </c>
      <c r="BH227" s="159">
        <f t="shared" ref="BH227" ca="1" si="1249">AM227-R227</f>
        <v>0</v>
      </c>
      <c r="BI227" s="159">
        <f t="shared" ref="BI227" ca="1" si="1250">AN227-S227</f>
        <v>0</v>
      </c>
      <c r="BJ227" s="159">
        <f t="shared" ref="BJ227" ca="1" si="1251">AO227-T227</f>
        <v>0</v>
      </c>
      <c r="BK227" s="86">
        <f t="shared" ref="BK227" ca="1" si="1252">AP227-U227</f>
        <v>0</v>
      </c>
      <c r="BL227" s="159">
        <f t="shared" ref="BL227" ca="1" si="1253">AQ227-V227</f>
        <v>0</v>
      </c>
      <c r="BM227" s="159">
        <f t="shared" ref="BM227" ca="1" si="1254">AR227-W227</f>
        <v>0</v>
      </c>
      <c r="BN227" s="159">
        <f t="shared" ref="BN227" ca="1" si="1255">AS227-X227</f>
        <v>0</v>
      </c>
      <c r="BO227" s="159">
        <f t="shared" ref="BO227" ca="1" si="1256">AT227-Y227</f>
        <v>0</v>
      </c>
      <c r="BP227" s="86">
        <f t="shared" ref="BP227" ca="1" si="1257">AU227-Z227</f>
        <v>0</v>
      </c>
      <c r="BQ227" s="159">
        <f t="shared" ref="BQ227" ca="1" si="1258">AV227-AA227</f>
        <v>0</v>
      </c>
      <c r="BR227" s="159">
        <f t="shared" ref="BR227" ca="1" si="1259">AW227-AB227</f>
        <v>0</v>
      </c>
      <c r="BS227" s="159">
        <f t="shared" ref="BS227" ca="1" si="1260">AX227-AC227</f>
        <v>0</v>
      </c>
      <c r="BT227" s="159">
        <f t="shared" ref="BT227" ca="1" si="1261">AY227-AD227</f>
        <v>0</v>
      </c>
      <c r="BU227" s="86">
        <f t="shared" ref="BU227" ca="1" si="1262">AZ227-AE227</f>
        <v>0</v>
      </c>
      <c r="BV227" s="71"/>
      <c r="BW227" s="144">
        <v>0</v>
      </c>
      <c r="BX227" s="144">
        <v>0</v>
      </c>
      <c r="BY227" s="144">
        <v>0</v>
      </c>
      <c r="BZ227" s="144">
        <v>0</v>
      </c>
      <c r="CA227" s="86">
        <f t="shared" ref="CA227" si="1263">SUM(BW227:BZ227)</f>
        <v>0</v>
      </c>
      <c r="CB227" s="144">
        <v>0</v>
      </c>
      <c r="CC227" s="159">
        <v>0</v>
      </c>
      <c r="CD227" s="159">
        <v>0</v>
      </c>
      <c r="CE227" s="159">
        <v>0</v>
      </c>
      <c r="CF227" s="86">
        <f t="shared" ref="CF227" si="1264">SUM(CB227:CE227)</f>
        <v>0</v>
      </c>
      <c r="CG227" s="159"/>
      <c r="CH227" s="159"/>
      <c r="CI227" s="159"/>
      <c r="CJ227" s="159"/>
      <c r="CK227" s="86">
        <f t="shared" ref="CK227" si="1265">SUM(CG227:CJ227)</f>
        <v>0</v>
      </c>
      <c r="CL227" s="159"/>
      <c r="CM227" s="159"/>
      <c r="CN227" s="159">
        <v>0</v>
      </c>
      <c r="CO227" s="159">
        <f>SUBTOTAL(9,CO4:CO201)</f>
        <v>0</v>
      </c>
      <c r="CP227" s="86">
        <f t="shared" si="1214"/>
        <v>0</v>
      </c>
      <c r="CQ227" s="70"/>
      <c r="CR227" s="144">
        <f t="shared" ref="CR227:CR237" ca="1" si="1266">BW227-AG227</f>
        <v>0</v>
      </c>
      <c r="CS227" s="144">
        <f t="shared" ref="CS227:CS237" ca="1" si="1267">BX227-AH227</f>
        <v>0</v>
      </c>
      <c r="CT227" s="144">
        <f t="shared" ref="CT227:CT237" ca="1" si="1268">BY227-AI227</f>
        <v>0</v>
      </c>
      <c r="CU227" s="144">
        <f t="shared" ref="CU227:CU237" ca="1" si="1269">BZ227-AJ227</f>
        <v>0</v>
      </c>
      <c r="CV227" s="86">
        <f t="shared" ref="CV227:CV237" ca="1" si="1270">CA227-AK227</f>
        <v>0</v>
      </c>
      <c r="CW227" s="144">
        <f t="shared" ref="CW227:CW237" ca="1" si="1271">CB227-AL227</f>
        <v>0</v>
      </c>
      <c r="CX227" s="144">
        <f t="shared" ref="CX227:CX237" ca="1" si="1272">CC227-AM227</f>
        <v>0</v>
      </c>
      <c r="CY227" s="144">
        <f t="shared" ref="CY227:CY237" ca="1" si="1273">CD227-AN227</f>
        <v>0</v>
      </c>
      <c r="CZ227" s="144">
        <f t="shared" ref="CZ227:CZ237" ca="1" si="1274">CE227-AO227</f>
        <v>0</v>
      </c>
      <c r="DA227" s="88">
        <f t="shared" ref="DA227:DA237" ca="1" si="1275">CF227-AP227</f>
        <v>0</v>
      </c>
      <c r="DB227" s="144">
        <f t="shared" ref="DB227:DB237" ca="1" si="1276">CG227-AQ227</f>
        <v>0</v>
      </c>
      <c r="DC227" s="144">
        <f t="shared" ref="DC227:DC237" ca="1" si="1277">CH227-AR227</f>
        <v>0</v>
      </c>
      <c r="DD227" s="144">
        <f t="shared" ref="DD227:DD237" ca="1" si="1278">CI227-AS227</f>
        <v>0</v>
      </c>
      <c r="DE227" s="144">
        <f t="shared" ref="DE227:DE237" ca="1" si="1279">CJ227-AT227</f>
        <v>0</v>
      </c>
      <c r="DF227" s="88">
        <f t="shared" ref="DF227:DF237" ca="1" si="1280">CK227-AU227</f>
        <v>0</v>
      </c>
      <c r="DG227" s="159">
        <f t="shared" ref="DG227:DG237" ca="1" si="1281">CL227-AV227</f>
        <v>0</v>
      </c>
      <c r="DH227" s="159">
        <f t="shared" ref="DH227:DH237" ca="1" si="1282">CM227-AW227</f>
        <v>0</v>
      </c>
      <c r="DI227" s="159">
        <f t="shared" ref="DI227:DI237" ca="1" si="1283">CN227-AX227</f>
        <v>0</v>
      </c>
      <c r="DJ227" s="159">
        <f t="shared" ref="DJ227:DJ237" ca="1" si="1284">CO227-AY227</f>
        <v>0</v>
      </c>
      <c r="DK227" s="88">
        <f t="shared" ref="DK227:DK237" ca="1" si="1285">CP227-AZ227</f>
        <v>0</v>
      </c>
      <c r="DL227" s="144"/>
    </row>
    <row r="228" spans="1:116" ht="15" customHeight="1" x14ac:dyDescent="0.2">
      <c r="A228" s="164" t="str">
        <f t="shared" ref="A228:A233" si="1286">CONCATENATE(C228,"P")</f>
        <v>186006764P</v>
      </c>
      <c r="B228" s="164" t="str">
        <f t="shared" ref="B228:B233" si="1287">CONCATENATE(C228,"C")</f>
        <v>186006764C</v>
      </c>
      <c r="C228" s="137">
        <v>186006764</v>
      </c>
      <c r="D228" s="164" t="s">
        <v>525</v>
      </c>
      <c r="E228" s="65" t="s">
        <v>12</v>
      </c>
      <c r="F228" s="159" t="s">
        <v>537</v>
      </c>
      <c r="G228" s="65" t="s">
        <v>266</v>
      </c>
      <c r="H228" s="164" t="s">
        <v>266</v>
      </c>
      <c r="I228" s="200">
        <v>512.08000000000004</v>
      </c>
      <c r="J228" s="249" t="s">
        <v>277</v>
      </c>
      <c r="K228" s="145"/>
      <c r="L228" s="144">
        <v>0</v>
      </c>
      <c r="M228" s="144">
        <v>0</v>
      </c>
      <c r="N228" s="144">
        <v>0</v>
      </c>
      <c r="O228" s="144">
        <v>0</v>
      </c>
      <c r="P228" s="86">
        <f t="shared" ref="P228:P233" si="1288">SUM(L228:O228)</f>
        <v>0</v>
      </c>
      <c r="Q228" s="144">
        <v>0</v>
      </c>
      <c r="R228" s="159">
        <v>0</v>
      </c>
      <c r="S228" s="159">
        <v>0</v>
      </c>
      <c r="T228" s="159">
        <v>0</v>
      </c>
      <c r="U228" s="86">
        <f t="shared" ref="U228:U233" si="1289">SUM(Q228:T228)</f>
        <v>0</v>
      </c>
      <c r="V228" s="159">
        <v>0</v>
      </c>
      <c r="W228" s="159">
        <v>0</v>
      </c>
      <c r="X228" s="159">
        <v>0</v>
      </c>
      <c r="Y228" s="159">
        <v>0</v>
      </c>
      <c r="Z228" s="86">
        <f t="shared" ref="Z228:Z233" si="1290">SUM(V228:Y228)</f>
        <v>0</v>
      </c>
      <c r="AA228" s="159">
        <v>0</v>
      </c>
      <c r="AB228" s="159">
        <v>0</v>
      </c>
      <c r="AC228" s="159">
        <v>0</v>
      </c>
      <c r="AD228" s="159">
        <f t="shared" ref="AD228:AD251" si="1291">SUBTOTAL(9,AD5:AD202)</f>
        <v>0</v>
      </c>
      <c r="AE228" s="86">
        <f t="shared" ref="AE228:AE233" si="1292">SUM(AA228:AD228)</f>
        <v>0</v>
      </c>
      <c r="AF228" s="130"/>
      <c r="AG228" s="159">
        <f t="shared" ca="1" si="573"/>
        <v>0</v>
      </c>
      <c r="AH228" s="159">
        <f t="shared" ca="1" si="574"/>
        <v>0</v>
      </c>
      <c r="AI228" s="159">
        <f t="shared" ca="1" si="575"/>
        <v>0</v>
      </c>
      <c r="AJ228" s="159">
        <f t="shared" ca="1" si="576"/>
        <v>0</v>
      </c>
      <c r="AK228" s="86">
        <f t="shared" ref="AK228:AK233" ca="1" si="1293">SUM(AG228:AJ228)</f>
        <v>0</v>
      </c>
      <c r="AL228" s="159">
        <f t="shared" ca="1" si="577"/>
        <v>0</v>
      </c>
      <c r="AM228" s="159">
        <f t="shared" ca="1" si="578"/>
        <v>0</v>
      </c>
      <c r="AN228" s="159">
        <f t="shared" ca="1" si="579"/>
        <v>0</v>
      </c>
      <c r="AO228" s="159">
        <f t="shared" ca="1" si="580"/>
        <v>0</v>
      </c>
      <c r="AP228" s="127">
        <f t="shared" ref="AP228:AP233" ca="1" si="1294">SUM(AL228:AO228)</f>
        <v>0</v>
      </c>
      <c r="AQ228" s="159">
        <f t="shared" ca="1" si="581"/>
        <v>62</v>
      </c>
      <c r="AR228" s="159">
        <f t="shared" ca="1" si="582"/>
        <v>38</v>
      </c>
      <c r="AS228" s="159">
        <f t="shared" ca="1" si="583"/>
        <v>70</v>
      </c>
      <c r="AT228" s="159">
        <f t="shared" ca="1" si="584"/>
        <v>117</v>
      </c>
      <c r="AU228" s="127">
        <f t="shared" ref="AU228:AU233" ca="1" si="1295">SUM(AQ228:AT228)</f>
        <v>287</v>
      </c>
      <c r="AV228" s="159">
        <f t="shared" ca="1" si="586"/>
        <v>150</v>
      </c>
      <c r="AW228" s="159">
        <f t="shared" ca="1" si="587"/>
        <v>188</v>
      </c>
      <c r="AX228" s="159">
        <f t="shared" ca="1" si="588"/>
        <v>0</v>
      </c>
      <c r="AY228" s="159">
        <f t="shared" ca="1" si="589"/>
        <v>0</v>
      </c>
      <c r="AZ228" s="127">
        <f t="shared" ref="AZ228:AZ233" ca="1" si="1296">SUM(AV228:AY228)</f>
        <v>338</v>
      </c>
      <c r="BA228" s="72"/>
      <c r="BB228" s="159">
        <f t="shared" ref="BB228:BB233" ca="1" si="1297">AG228-L228</f>
        <v>0</v>
      </c>
      <c r="BC228" s="159">
        <f t="shared" ref="BC228:BC233" ca="1" si="1298">AH228-M228</f>
        <v>0</v>
      </c>
      <c r="BD228" s="159">
        <f t="shared" ref="BD228:BD233" ca="1" si="1299">AI228-N228</f>
        <v>0</v>
      </c>
      <c r="BE228" s="159">
        <f t="shared" ref="BE228:BE233" ca="1" si="1300">AJ228-O228</f>
        <v>0</v>
      </c>
      <c r="BF228" s="86">
        <f t="shared" ref="BF228:BF233" ca="1" si="1301">AK228-P228</f>
        <v>0</v>
      </c>
      <c r="BG228" s="159">
        <f t="shared" ref="BG228:BG233" ca="1" si="1302">AL228-Q228</f>
        <v>0</v>
      </c>
      <c r="BH228" s="159">
        <f t="shared" ref="BH228:BH233" ca="1" si="1303">AM228-R228</f>
        <v>0</v>
      </c>
      <c r="BI228" s="159">
        <f t="shared" ref="BI228:BI233" ca="1" si="1304">AN228-S228</f>
        <v>0</v>
      </c>
      <c r="BJ228" s="159">
        <f t="shared" ref="BJ228:BJ233" ca="1" si="1305">AO228-T228</f>
        <v>0</v>
      </c>
      <c r="BK228" s="86">
        <f t="shared" ref="BK228:BK233" ca="1" si="1306">AP228-U228</f>
        <v>0</v>
      </c>
      <c r="BL228" s="159">
        <f t="shared" ref="BL228:BL233" ca="1" si="1307">AQ228-V228</f>
        <v>62</v>
      </c>
      <c r="BM228" s="159">
        <f t="shared" ref="BM228:BM233" ca="1" si="1308">AR228-W228</f>
        <v>38</v>
      </c>
      <c r="BN228" s="159">
        <f t="shared" ref="BN228:BN233" ca="1" si="1309">AS228-X228</f>
        <v>70</v>
      </c>
      <c r="BO228" s="159">
        <f t="shared" ref="BO228:BO233" ca="1" si="1310">AT228-Y228</f>
        <v>117</v>
      </c>
      <c r="BP228" s="86">
        <f t="shared" ref="BP228:BP233" ca="1" si="1311">AU228-Z228</f>
        <v>287</v>
      </c>
      <c r="BQ228" s="159">
        <f t="shared" ref="BQ228:BQ233" ca="1" si="1312">AV228-AA228</f>
        <v>150</v>
      </c>
      <c r="BR228" s="159">
        <f t="shared" ref="BR228:BR233" ca="1" si="1313">AW228-AB228</f>
        <v>188</v>
      </c>
      <c r="BS228" s="159">
        <f t="shared" ref="BS228:BS233" ca="1" si="1314">AX228-AC228</f>
        <v>0</v>
      </c>
      <c r="BT228" s="159">
        <f t="shared" ref="BT228:BT233" ca="1" si="1315">AY228-AD228</f>
        <v>0</v>
      </c>
      <c r="BU228" s="86">
        <f t="shared" ref="BU228:BU233" ca="1" si="1316">AZ228-AE228</f>
        <v>338</v>
      </c>
      <c r="BV228" s="71"/>
      <c r="BW228" s="144">
        <v>0</v>
      </c>
      <c r="BX228" s="144">
        <v>0</v>
      </c>
      <c r="BY228" s="144">
        <v>0</v>
      </c>
      <c r="BZ228" s="144">
        <v>0</v>
      </c>
      <c r="CA228" s="86">
        <f t="shared" ref="CA228:CA233" si="1317">SUM(BW228:BZ228)</f>
        <v>0</v>
      </c>
      <c r="CB228" s="144">
        <v>0</v>
      </c>
      <c r="CC228" s="159">
        <v>0</v>
      </c>
      <c r="CD228" s="159">
        <v>0</v>
      </c>
      <c r="CE228" s="159">
        <v>0</v>
      </c>
      <c r="CF228" s="86">
        <f t="shared" ref="CF228:CF233" si="1318">SUM(CB228:CE228)</f>
        <v>0</v>
      </c>
      <c r="CG228" s="159"/>
      <c r="CH228" s="159"/>
      <c r="CI228" s="159"/>
      <c r="CJ228" s="159"/>
      <c r="CK228" s="86">
        <f t="shared" ref="CK228:CK233" si="1319">SUM(CG228:CJ228)</f>
        <v>0</v>
      </c>
      <c r="CL228" s="159"/>
      <c r="CM228" s="159"/>
      <c r="CN228" s="159">
        <v>0</v>
      </c>
      <c r="CO228" s="159">
        <f t="shared" ref="CO228:CO251" si="1320">SUBTOTAL(9,CO5:CO202)</f>
        <v>0</v>
      </c>
      <c r="CP228" s="86">
        <f t="shared" si="1214"/>
        <v>0</v>
      </c>
      <c r="CQ228" s="70"/>
      <c r="CR228" s="144">
        <f t="shared" ca="1" si="1266"/>
        <v>0</v>
      </c>
      <c r="CS228" s="144">
        <f t="shared" ca="1" si="1267"/>
        <v>0</v>
      </c>
      <c r="CT228" s="144">
        <f t="shared" ca="1" si="1268"/>
        <v>0</v>
      </c>
      <c r="CU228" s="144">
        <f t="shared" ca="1" si="1269"/>
        <v>0</v>
      </c>
      <c r="CV228" s="86">
        <f t="shared" ca="1" si="1270"/>
        <v>0</v>
      </c>
      <c r="CW228" s="144">
        <f t="shared" ca="1" si="1271"/>
        <v>0</v>
      </c>
      <c r="CX228" s="144">
        <f t="shared" ca="1" si="1272"/>
        <v>0</v>
      </c>
      <c r="CY228" s="144">
        <f t="shared" ca="1" si="1273"/>
        <v>0</v>
      </c>
      <c r="CZ228" s="144">
        <f t="shared" ca="1" si="1274"/>
        <v>0</v>
      </c>
      <c r="DA228" s="88">
        <f t="shared" ca="1" si="1275"/>
        <v>0</v>
      </c>
      <c r="DB228" s="144">
        <f t="shared" ca="1" si="1276"/>
        <v>-62</v>
      </c>
      <c r="DC228" s="144">
        <f t="shared" ca="1" si="1277"/>
        <v>-38</v>
      </c>
      <c r="DD228" s="144">
        <f t="shared" ca="1" si="1278"/>
        <v>-70</v>
      </c>
      <c r="DE228" s="144">
        <f t="shared" ca="1" si="1279"/>
        <v>-117</v>
      </c>
      <c r="DF228" s="88">
        <f t="shared" ca="1" si="1280"/>
        <v>-287</v>
      </c>
      <c r="DG228" s="159">
        <f t="shared" ca="1" si="1281"/>
        <v>-150</v>
      </c>
      <c r="DH228" s="159">
        <f t="shared" ca="1" si="1282"/>
        <v>-188</v>
      </c>
      <c r="DI228" s="159">
        <f t="shared" ca="1" si="1283"/>
        <v>0</v>
      </c>
      <c r="DJ228" s="159">
        <f t="shared" ca="1" si="1284"/>
        <v>0</v>
      </c>
      <c r="DK228" s="88">
        <f t="shared" ca="1" si="1285"/>
        <v>-338</v>
      </c>
      <c r="DL228" s="144"/>
    </row>
    <row r="229" spans="1:116" ht="15" customHeight="1" x14ac:dyDescent="0.2">
      <c r="A229" s="164" t="str">
        <f t="shared" si="1286"/>
        <v>186007256P</v>
      </c>
      <c r="B229" s="164" t="str">
        <f t="shared" si="1287"/>
        <v>186007256C</v>
      </c>
      <c r="C229" s="137">
        <v>186007256</v>
      </c>
      <c r="D229" s="164" t="s">
        <v>526</v>
      </c>
      <c r="E229" s="65" t="s">
        <v>12</v>
      </c>
      <c r="F229" s="159" t="s">
        <v>537</v>
      </c>
      <c r="G229" s="65" t="s">
        <v>266</v>
      </c>
      <c r="H229" s="164" t="s">
        <v>266</v>
      </c>
      <c r="I229" s="200">
        <v>512.08000000000004</v>
      </c>
      <c r="J229" s="249" t="s">
        <v>277</v>
      </c>
      <c r="K229" s="145"/>
      <c r="L229" s="144">
        <v>0</v>
      </c>
      <c r="M229" s="144">
        <v>0</v>
      </c>
      <c r="N229" s="144">
        <v>0</v>
      </c>
      <c r="O229" s="144">
        <v>0</v>
      </c>
      <c r="P229" s="86">
        <f t="shared" si="1288"/>
        <v>0</v>
      </c>
      <c r="Q229" s="144">
        <v>0</v>
      </c>
      <c r="R229" s="159">
        <v>0</v>
      </c>
      <c r="S229" s="159">
        <v>0</v>
      </c>
      <c r="T229" s="159">
        <v>0</v>
      </c>
      <c r="U229" s="86">
        <f t="shared" si="1289"/>
        <v>0</v>
      </c>
      <c r="V229" s="159">
        <v>0</v>
      </c>
      <c r="W229" s="159">
        <v>0</v>
      </c>
      <c r="X229" s="159">
        <v>0</v>
      </c>
      <c r="Y229" s="159">
        <v>0</v>
      </c>
      <c r="Z229" s="86">
        <f t="shared" si="1290"/>
        <v>0</v>
      </c>
      <c r="AA229" s="159">
        <v>0</v>
      </c>
      <c r="AB229" s="159">
        <v>0</v>
      </c>
      <c r="AC229" s="159">
        <v>0</v>
      </c>
      <c r="AD229" s="159">
        <f t="shared" si="1291"/>
        <v>0</v>
      </c>
      <c r="AE229" s="86">
        <f t="shared" si="1292"/>
        <v>0</v>
      </c>
      <c r="AF229" s="130"/>
      <c r="AG229" s="159">
        <f t="shared" ca="1" si="573"/>
        <v>0</v>
      </c>
      <c r="AH229" s="159">
        <f t="shared" ca="1" si="574"/>
        <v>0</v>
      </c>
      <c r="AI229" s="159">
        <f t="shared" ca="1" si="575"/>
        <v>0</v>
      </c>
      <c r="AJ229" s="159">
        <f t="shared" ca="1" si="576"/>
        <v>0</v>
      </c>
      <c r="AK229" s="86">
        <f t="shared" ca="1" si="1293"/>
        <v>0</v>
      </c>
      <c r="AL229" s="159">
        <f t="shared" ca="1" si="577"/>
        <v>0</v>
      </c>
      <c r="AM229" s="159">
        <f t="shared" ca="1" si="578"/>
        <v>0</v>
      </c>
      <c r="AN229" s="159">
        <f t="shared" ca="1" si="579"/>
        <v>0</v>
      </c>
      <c r="AO229" s="159">
        <f t="shared" ca="1" si="580"/>
        <v>0</v>
      </c>
      <c r="AP229" s="127">
        <f t="shared" ca="1" si="1294"/>
        <v>0</v>
      </c>
      <c r="AQ229" s="159">
        <f t="shared" ca="1" si="581"/>
        <v>62</v>
      </c>
      <c r="AR229" s="159">
        <f t="shared" ca="1" si="582"/>
        <v>40</v>
      </c>
      <c r="AS229" s="159">
        <f t="shared" ca="1" si="583"/>
        <v>60</v>
      </c>
      <c r="AT229" s="159">
        <f t="shared" ca="1" si="584"/>
        <v>83</v>
      </c>
      <c r="AU229" s="127">
        <f t="shared" ca="1" si="1295"/>
        <v>245</v>
      </c>
      <c r="AV229" s="159">
        <f t="shared" ca="1" si="586"/>
        <v>99</v>
      </c>
      <c r="AW229" s="159">
        <f t="shared" ca="1" si="587"/>
        <v>118</v>
      </c>
      <c r="AX229" s="159">
        <f t="shared" ca="1" si="588"/>
        <v>0</v>
      </c>
      <c r="AY229" s="159">
        <f t="shared" ca="1" si="589"/>
        <v>0</v>
      </c>
      <c r="AZ229" s="127">
        <f t="shared" ca="1" si="1296"/>
        <v>217</v>
      </c>
      <c r="BA229" s="72"/>
      <c r="BB229" s="159">
        <f t="shared" ca="1" si="1297"/>
        <v>0</v>
      </c>
      <c r="BC229" s="159">
        <f t="shared" ca="1" si="1298"/>
        <v>0</v>
      </c>
      <c r="BD229" s="159">
        <f t="shared" ca="1" si="1299"/>
        <v>0</v>
      </c>
      <c r="BE229" s="159">
        <f t="shared" ca="1" si="1300"/>
        <v>0</v>
      </c>
      <c r="BF229" s="86">
        <f t="shared" ca="1" si="1301"/>
        <v>0</v>
      </c>
      <c r="BG229" s="159">
        <f t="shared" ca="1" si="1302"/>
        <v>0</v>
      </c>
      <c r="BH229" s="159">
        <f t="shared" ca="1" si="1303"/>
        <v>0</v>
      </c>
      <c r="BI229" s="159">
        <f t="shared" ca="1" si="1304"/>
        <v>0</v>
      </c>
      <c r="BJ229" s="159">
        <f t="shared" ca="1" si="1305"/>
        <v>0</v>
      </c>
      <c r="BK229" s="86">
        <f t="shared" ca="1" si="1306"/>
        <v>0</v>
      </c>
      <c r="BL229" s="159">
        <f t="shared" ca="1" si="1307"/>
        <v>62</v>
      </c>
      <c r="BM229" s="159">
        <f t="shared" ca="1" si="1308"/>
        <v>40</v>
      </c>
      <c r="BN229" s="159">
        <f t="shared" ca="1" si="1309"/>
        <v>60</v>
      </c>
      <c r="BO229" s="159">
        <f t="shared" ca="1" si="1310"/>
        <v>83</v>
      </c>
      <c r="BP229" s="86">
        <f t="shared" ca="1" si="1311"/>
        <v>245</v>
      </c>
      <c r="BQ229" s="159">
        <f t="shared" ca="1" si="1312"/>
        <v>99</v>
      </c>
      <c r="BR229" s="159">
        <f t="shared" ca="1" si="1313"/>
        <v>118</v>
      </c>
      <c r="BS229" s="159">
        <f t="shared" ca="1" si="1314"/>
        <v>0</v>
      </c>
      <c r="BT229" s="159">
        <f t="shared" ca="1" si="1315"/>
        <v>0</v>
      </c>
      <c r="BU229" s="86">
        <f t="shared" ca="1" si="1316"/>
        <v>217</v>
      </c>
      <c r="BV229" s="71"/>
      <c r="BW229" s="144">
        <v>0</v>
      </c>
      <c r="BX229" s="144">
        <v>0</v>
      </c>
      <c r="BY229" s="144">
        <v>0</v>
      </c>
      <c r="BZ229" s="144">
        <v>0</v>
      </c>
      <c r="CA229" s="86">
        <f t="shared" si="1317"/>
        <v>0</v>
      </c>
      <c r="CB229" s="144">
        <v>0</v>
      </c>
      <c r="CC229" s="159">
        <v>0</v>
      </c>
      <c r="CD229" s="159">
        <v>0</v>
      </c>
      <c r="CE229" s="159">
        <v>0</v>
      </c>
      <c r="CF229" s="86">
        <f t="shared" si="1318"/>
        <v>0</v>
      </c>
      <c r="CG229" s="159"/>
      <c r="CH229" s="159"/>
      <c r="CI229" s="159"/>
      <c r="CJ229" s="159"/>
      <c r="CK229" s="86">
        <f t="shared" si="1319"/>
        <v>0</v>
      </c>
      <c r="CL229" s="159"/>
      <c r="CM229" s="159"/>
      <c r="CN229" s="159">
        <v>0</v>
      </c>
      <c r="CO229" s="159">
        <f t="shared" si="1320"/>
        <v>0</v>
      </c>
      <c r="CP229" s="86">
        <f t="shared" si="1214"/>
        <v>0</v>
      </c>
      <c r="CQ229" s="70"/>
      <c r="CR229" s="144">
        <f t="shared" ca="1" si="1266"/>
        <v>0</v>
      </c>
      <c r="CS229" s="144">
        <f t="shared" ca="1" si="1267"/>
        <v>0</v>
      </c>
      <c r="CT229" s="144">
        <f t="shared" ca="1" si="1268"/>
        <v>0</v>
      </c>
      <c r="CU229" s="144">
        <f t="shared" ca="1" si="1269"/>
        <v>0</v>
      </c>
      <c r="CV229" s="86">
        <f t="shared" ca="1" si="1270"/>
        <v>0</v>
      </c>
      <c r="CW229" s="144">
        <f t="shared" ca="1" si="1271"/>
        <v>0</v>
      </c>
      <c r="CX229" s="144">
        <f t="shared" ca="1" si="1272"/>
        <v>0</v>
      </c>
      <c r="CY229" s="144">
        <f t="shared" ca="1" si="1273"/>
        <v>0</v>
      </c>
      <c r="CZ229" s="144">
        <f t="shared" ca="1" si="1274"/>
        <v>0</v>
      </c>
      <c r="DA229" s="88">
        <f t="shared" ca="1" si="1275"/>
        <v>0</v>
      </c>
      <c r="DB229" s="144">
        <f t="shared" ca="1" si="1276"/>
        <v>-62</v>
      </c>
      <c r="DC229" s="144">
        <f t="shared" ca="1" si="1277"/>
        <v>-40</v>
      </c>
      <c r="DD229" s="144">
        <f t="shared" ca="1" si="1278"/>
        <v>-60</v>
      </c>
      <c r="DE229" s="144">
        <f t="shared" ca="1" si="1279"/>
        <v>-83</v>
      </c>
      <c r="DF229" s="88">
        <f t="shared" ca="1" si="1280"/>
        <v>-245</v>
      </c>
      <c r="DG229" s="159">
        <f t="shared" ca="1" si="1281"/>
        <v>-99</v>
      </c>
      <c r="DH229" s="159">
        <f t="shared" ca="1" si="1282"/>
        <v>-118</v>
      </c>
      <c r="DI229" s="159">
        <f t="shared" ca="1" si="1283"/>
        <v>0</v>
      </c>
      <c r="DJ229" s="159">
        <f t="shared" ca="1" si="1284"/>
        <v>0</v>
      </c>
      <c r="DK229" s="88">
        <f t="shared" ca="1" si="1285"/>
        <v>-217</v>
      </c>
      <c r="DL229" s="144"/>
    </row>
    <row r="230" spans="1:116" ht="15" customHeight="1" x14ac:dyDescent="0.2">
      <c r="A230" s="164" t="str">
        <f t="shared" si="1286"/>
        <v>186007257P</v>
      </c>
      <c r="B230" s="164" t="str">
        <f t="shared" si="1287"/>
        <v>186007257C</v>
      </c>
      <c r="C230" s="137">
        <v>186007257</v>
      </c>
      <c r="D230" s="164" t="s">
        <v>527</v>
      </c>
      <c r="E230" s="65" t="s">
        <v>12</v>
      </c>
      <c r="F230" s="159" t="s">
        <v>537</v>
      </c>
      <c r="G230" s="65" t="s">
        <v>266</v>
      </c>
      <c r="H230" s="164" t="s">
        <v>266</v>
      </c>
      <c r="I230" s="200">
        <v>512.08000000000004</v>
      </c>
      <c r="J230" s="249" t="s">
        <v>277</v>
      </c>
      <c r="K230" s="145"/>
      <c r="L230" s="144">
        <v>0</v>
      </c>
      <c r="M230" s="144">
        <v>0</v>
      </c>
      <c r="N230" s="144">
        <v>0</v>
      </c>
      <c r="O230" s="144">
        <v>0</v>
      </c>
      <c r="P230" s="86">
        <f t="shared" si="1288"/>
        <v>0</v>
      </c>
      <c r="Q230" s="144">
        <v>0</v>
      </c>
      <c r="R230" s="159">
        <v>0</v>
      </c>
      <c r="S230" s="159">
        <v>0</v>
      </c>
      <c r="T230" s="159">
        <v>0</v>
      </c>
      <c r="U230" s="86">
        <f t="shared" si="1289"/>
        <v>0</v>
      </c>
      <c r="V230" s="159">
        <v>0</v>
      </c>
      <c r="W230" s="159">
        <v>0</v>
      </c>
      <c r="X230" s="159">
        <v>0</v>
      </c>
      <c r="Y230" s="159">
        <v>0</v>
      </c>
      <c r="Z230" s="86">
        <f t="shared" si="1290"/>
        <v>0</v>
      </c>
      <c r="AA230" s="159">
        <v>0</v>
      </c>
      <c r="AB230" s="159">
        <v>0</v>
      </c>
      <c r="AC230" s="159">
        <v>0</v>
      </c>
      <c r="AD230" s="159">
        <f t="shared" si="1291"/>
        <v>0</v>
      </c>
      <c r="AE230" s="86">
        <f t="shared" si="1292"/>
        <v>0</v>
      </c>
      <c r="AF230" s="130"/>
      <c r="AG230" s="159">
        <f t="shared" ca="1" si="573"/>
        <v>0</v>
      </c>
      <c r="AH230" s="159">
        <f t="shared" ca="1" si="574"/>
        <v>0</v>
      </c>
      <c r="AI230" s="159">
        <f t="shared" ca="1" si="575"/>
        <v>0</v>
      </c>
      <c r="AJ230" s="159">
        <f t="shared" ca="1" si="576"/>
        <v>0</v>
      </c>
      <c r="AK230" s="86">
        <f t="shared" ca="1" si="1293"/>
        <v>0</v>
      </c>
      <c r="AL230" s="159">
        <f t="shared" ca="1" si="577"/>
        <v>0</v>
      </c>
      <c r="AM230" s="159">
        <f t="shared" ca="1" si="578"/>
        <v>0</v>
      </c>
      <c r="AN230" s="159">
        <f t="shared" ca="1" si="579"/>
        <v>0</v>
      </c>
      <c r="AO230" s="159">
        <f t="shared" ca="1" si="580"/>
        <v>0</v>
      </c>
      <c r="AP230" s="127">
        <f t="shared" ca="1" si="1294"/>
        <v>0</v>
      </c>
      <c r="AQ230" s="159">
        <f t="shared" ca="1" si="581"/>
        <v>48</v>
      </c>
      <c r="AR230" s="159">
        <f t="shared" ca="1" si="582"/>
        <v>25</v>
      </c>
      <c r="AS230" s="159">
        <f t="shared" ca="1" si="583"/>
        <v>47</v>
      </c>
      <c r="AT230" s="159">
        <f t="shared" ca="1" si="584"/>
        <v>78</v>
      </c>
      <c r="AU230" s="127">
        <f t="shared" ca="1" si="1295"/>
        <v>198</v>
      </c>
      <c r="AV230" s="159">
        <f t="shared" ca="1" si="586"/>
        <v>99</v>
      </c>
      <c r="AW230" s="159">
        <f t="shared" ca="1" si="587"/>
        <v>125</v>
      </c>
      <c r="AX230" s="159">
        <f t="shared" ca="1" si="588"/>
        <v>0</v>
      </c>
      <c r="AY230" s="159">
        <f t="shared" ca="1" si="589"/>
        <v>0</v>
      </c>
      <c r="AZ230" s="127">
        <f t="shared" ca="1" si="1296"/>
        <v>224</v>
      </c>
      <c r="BA230" s="72"/>
      <c r="BB230" s="159">
        <f t="shared" ca="1" si="1297"/>
        <v>0</v>
      </c>
      <c r="BC230" s="159">
        <f t="shared" ca="1" si="1298"/>
        <v>0</v>
      </c>
      <c r="BD230" s="159">
        <f t="shared" ca="1" si="1299"/>
        <v>0</v>
      </c>
      <c r="BE230" s="159">
        <f t="shared" ca="1" si="1300"/>
        <v>0</v>
      </c>
      <c r="BF230" s="86">
        <f t="shared" ca="1" si="1301"/>
        <v>0</v>
      </c>
      <c r="BG230" s="159">
        <f t="shared" ca="1" si="1302"/>
        <v>0</v>
      </c>
      <c r="BH230" s="159">
        <f t="shared" ca="1" si="1303"/>
        <v>0</v>
      </c>
      <c r="BI230" s="159">
        <f t="shared" ca="1" si="1304"/>
        <v>0</v>
      </c>
      <c r="BJ230" s="159">
        <f t="shared" ca="1" si="1305"/>
        <v>0</v>
      </c>
      <c r="BK230" s="86">
        <f t="shared" ca="1" si="1306"/>
        <v>0</v>
      </c>
      <c r="BL230" s="159">
        <f t="shared" ca="1" si="1307"/>
        <v>48</v>
      </c>
      <c r="BM230" s="159">
        <f t="shared" ca="1" si="1308"/>
        <v>25</v>
      </c>
      <c r="BN230" s="159">
        <f t="shared" ca="1" si="1309"/>
        <v>47</v>
      </c>
      <c r="BO230" s="159">
        <f t="shared" ca="1" si="1310"/>
        <v>78</v>
      </c>
      <c r="BP230" s="86">
        <f t="shared" ca="1" si="1311"/>
        <v>198</v>
      </c>
      <c r="BQ230" s="159">
        <f t="shared" ca="1" si="1312"/>
        <v>99</v>
      </c>
      <c r="BR230" s="159">
        <f t="shared" ca="1" si="1313"/>
        <v>125</v>
      </c>
      <c r="BS230" s="159">
        <f t="shared" ca="1" si="1314"/>
        <v>0</v>
      </c>
      <c r="BT230" s="159">
        <f t="shared" ca="1" si="1315"/>
        <v>0</v>
      </c>
      <c r="BU230" s="86">
        <f t="shared" ca="1" si="1316"/>
        <v>224</v>
      </c>
      <c r="BV230" s="71"/>
      <c r="BW230" s="144">
        <v>0</v>
      </c>
      <c r="BX230" s="144">
        <v>0</v>
      </c>
      <c r="BY230" s="144">
        <v>0</v>
      </c>
      <c r="BZ230" s="144">
        <v>0</v>
      </c>
      <c r="CA230" s="86">
        <f t="shared" si="1317"/>
        <v>0</v>
      </c>
      <c r="CB230" s="144">
        <v>0</v>
      </c>
      <c r="CC230" s="159">
        <v>0</v>
      </c>
      <c r="CD230" s="159">
        <v>0</v>
      </c>
      <c r="CE230" s="159">
        <v>0</v>
      </c>
      <c r="CF230" s="86">
        <f t="shared" si="1318"/>
        <v>0</v>
      </c>
      <c r="CG230" s="159"/>
      <c r="CH230" s="159"/>
      <c r="CI230" s="159"/>
      <c r="CJ230" s="159"/>
      <c r="CK230" s="86">
        <f t="shared" si="1319"/>
        <v>0</v>
      </c>
      <c r="CL230" s="159"/>
      <c r="CM230" s="159"/>
      <c r="CN230" s="159">
        <v>0</v>
      </c>
      <c r="CO230" s="159">
        <f t="shared" si="1320"/>
        <v>0</v>
      </c>
      <c r="CP230" s="86">
        <f t="shared" si="1214"/>
        <v>0</v>
      </c>
      <c r="CQ230" s="70"/>
      <c r="CR230" s="144">
        <f t="shared" ca="1" si="1266"/>
        <v>0</v>
      </c>
      <c r="CS230" s="144">
        <f t="shared" ca="1" si="1267"/>
        <v>0</v>
      </c>
      <c r="CT230" s="144">
        <f t="shared" ca="1" si="1268"/>
        <v>0</v>
      </c>
      <c r="CU230" s="144">
        <f t="shared" ca="1" si="1269"/>
        <v>0</v>
      </c>
      <c r="CV230" s="86">
        <f t="shared" ca="1" si="1270"/>
        <v>0</v>
      </c>
      <c r="CW230" s="144">
        <f t="shared" ca="1" si="1271"/>
        <v>0</v>
      </c>
      <c r="CX230" s="144">
        <f t="shared" ca="1" si="1272"/>
        <v>0</v>
      </c>
      <c r="CY230" s="144">
        <f t="shared" ca="1" si="1273"/>
        <v>0</v>
      </c>
      <c r="CZ230" s="144">
        <f t="shared" ca="1" si="1274"/>
        <v>0</v>
      </c>
      <c r="DA230" s="88">
        <f t="shared" ca="1" si="1275"/>
        <v>0</v>
      </c>
      <c r="DB230" s="144">
        <f t="shared" ca="1" si="1276"/>
        <v>-48</v>
      </c>
      <c r="DC230" s="144">
        <f t="shared" ca="1" si="1277"/>
        <v>-25</v>
      </c>
      <c r="DD230" s="144">
        <f t="shared" ca="1" si="1278"/>
        <v>-47</v>
      </c>
      <c r="DE230" s="144">
        <f t="shared" ca="1" si="1279"/>
        <v>-78</v>
      </c>
      <c r="DF230" s="88">
        <f t="shared" ca="1" si="1280"/>
        <v>-198</v>
      </c>
      <c r="DG230" s="159">
        <f t="shared" ca="1" si="1281"/>
        <v>-99</v>
      </c>
      <c r="DH230" s="159">
        <f t="shared" ca="1" si="1282"/>
        <v>-125</v>
      </c>
      <c r="DI230" s="159">
        <f t="shared" ca="1" si="1283"/>
        <v>0</v>
      </c>
      <c r="DJ230" s="159">
        <f t="shared" ca="1" si="1284"/>
        <v>0</v>
      </c>
      <c r="DK230" s="88">
        <f t="shared" ca="1" si="1285"/>
        <v>-224</v>
      </c>
      <c r="DL230" s="144"/>
    </row>
    <row r="231" spans="1:116" ht="15" customHeight="1" x14ac:dyDescent="0.2">
      <c r="A231" s="164" t="str">
        <f t="shared" si="1286"/>
        <v>186007244P</v>
      </c>
      <c r="B231" s="164" t="str">
        <f t="shared" si="1287"/>
        <v>186007244C</v>
      </c>
      <c r="C231" s="137">
        <v>186007244</v>
      </c>
      <c r="D231" s="164" t="s">
        <v>528</v>
      </c>
      <c r="E231" s="65" t="s">
        <v>12</v>
      </c>
      <c r="F231" s="159" t="s">
        <v>537</v>
      </c>
      <c r="G231" s="65" t="s">
        <v>266</v>
      </c>
      <c r="H231" s="164" t="s">
        <v>266</v>
      </c>
      <c r="I231" s="200">
        <v>512.08000000000004</v>
      </c>
      <c r="J231" s="249" t="s">
        <v>277</v>
      </c>
      <c r="K231" s="145"/>
      <c r="L231" s="144">
        <v>0</v>
      </c>
      <c r="M231" s="144">
        <v>0</v>
      </c>
      <c r="N231" s="144">
        <v>0</v>
      </c>
      <c r="O231" s="144">
        <v>0</v>
      </c>
      <c r="P231" s="86">
        <f t="shared" si="1288"/>
        <v>0</v>
      </c>
      <c r="Q231" s="144">
        <v>0</v>
      </c>
      <c r="R231" s="159">
        <v>0</v>
      </c>
      <c r="S231" s="159">
        <v>0</v>
      </c>
      <c r="T231" s="159">
        <v>0</v>
      </c>
      <c r="U231" s="86">
        <f t="shared" si="1289"/>
        <v>0</v>
      </c>
      <c r="V231" s="159">
        <v>0</v>
      </c>
      <c r="W231" s="159">
        <v>0</v>
      </c>
      <c r="X231" s="159">
        <v>0</v>
      </c>
      <c r="Y231" s="159">
        <v>0</v>
      </c>
      <c r="Z231" s="86">
        <f t="shared" si="1290"/>
        <v>0</v>
      </c>
      <c r="AA231" s="159">
        <v>0</v>
      </c>
      <c r="AB231" s="159">
        <v>0</v>
      </c>
      <c r="AC231" s="159">
        <v>0</v>
      </c>
      <c r="AD231" s="159">
        <f t="shared" si="1291"/>
        <v>0</v>
      </c>
      <c r="AE231" s="86">
        <f t="shared" si="1292"/>
        <v>0</v>
      </c>
      <c r="AF231" s="130"/>
      <c r="AG231" s="159">
        <f t="shared" ca="1" si="573"/>
        <v>0</v>
      </c>
      <c r="AH231" s="159">
        <f t="shared" ca="1" si="574"/>
        <v>0</v>
      </c>
      <c r="AI231" s="159">
        <f t="shared" ca="1" si="575"/>
        <v>0</v>
      </c>
      <c r="AJ231" s="159">
        <f t="shared" ca="1" si="576"/>
        <v>0</v>
      </c>
      <c r="AK231" s="86">
        <f t="shared" ca="1" si="1293"/>
        <v>0</v>
      </c>
      <c r="AL231" s="159">
        <f t="shared" ca="1" si="577"/>
        <v>0</v>
      </c>
      <c r="AM231" s="159">
        <f t="shared" ca="1" si="578"/>
        <v>0</v>
      </c>
      <c r="AN231" s="159">
        <f t="shared" ca="1" si="579"/>
        <v>0</v>
      </c>
      <c r="AO231" s="159">
        <f t="shared" ca="1" si="580"/>
        <v>0</v>
      </c>
      <c r="AP231" s="127">
        <f t="shared" ca="1" si="1294"/>
        <v>0</v>
      </c>
      <c r="AQ231" s="159">
        <f t="shared" ca="1" si="581"/>
        <v>30</v>
      </c>
      <c r="AR231" s="159">
        <f t="shared" ca="1" si="582"/>
        <v>13</v>
      </c>
      <c r="AS231" s="159">
        <f t="shared" ca="1" si="583"/>
        <v>23</v>
      </c>
      <c r="AT231" s="159">
        <f t="shared" ca="1" si="584"/>
        <v>39</v>
      </c>
      <c r="AU231" s="127">
        <f t="shared" ca="1" si="1295"/>
        <v>105</v>
      </c>
      <c r="AV231" s="159">
        <f t="shared" ca="1" si="586"/>
        <v>50</v>
      </c>
      <c r="AW231" s="159">
        <f t="shared" ca="1" si="587"/>
        <v>63</v>
      </c>
      <c r="AX231" s="159">
        <f t="shared" ca="1" si="588"/>
        <v>0</v>
      </c>
      <c r="AY231" s="159">
        <f t="shared" ca="1" si="589"/>
        <v>0</v>
      </c>
      <c r="AZ231" s="127">
        <f t="shared" ca="1" si="1296"/>
        <v>113</v>
      </c>
      <c r="BA231" s="72"/>
      <c r="BB231" s="159">
        <f t="shared" ca="1" si="1297"/>
        <v>0</v>
      </c>
      <c r="BC231" s="159">
        <f t="shared" ca="1" si="1298"/>
        <v>0</v>
      </c>
      <c r="BD231" s="159">
        <f t="shared" ca="1" si="1299"/>
        <v>0</v>
      </c>
      <c r="BE231" s="159">
        <f t="shared" ca="1" si="1300"/>
        <v>0</v>
      </c>
      <c r="BF231" s="86">
        <f t="shared" ca="1" si="1301"/>
        <v>0</v>
      </c>
      <c r="BG231" s="159">
        <f t="shared" ca="1" si="1302"/>
        <v>0</v>
      </c>
      <c r="BH231" s="159">
        <f t="shared" ca="1" si="1303"/>
        <v>0</v>
      </c>
      <c r="BI231" s="159">
        <f t="shared" ca="1" si="1304"/>
        <v>0</v>
      </c>
      <c r="BJ231" s="159">
        <f t="shared" ca="1" si="1305"/>
        <v>0</v>
      </c>
      <c r="BK231" s="86">
        <f t="shared" ca="1" si="1306"/>
        <v>0</v>
      </c>
      <c r="BL231" s="159">
        <f t="shared" ca="1" si="1307"/>
        <v>30</v>
      </c>
      <c r="BM231" s="159">
        <f t="shared" ca="1" si="1308"/>
        <v>13</v>
      </c>
      <c r="BN231" s="159">
        <f t="shared" ca="1" si="1309"/>
        <v>23</v>
      </c>
      <c r="BO231" s="159">
        <f t="shared" ca="1" si="1310"/>
        <v>39</v>
      </c>
      <c r="BP231" s="86">
        <f t="shared" ca="1" si="1311"/>
        <v>105</v>
      </c>
      <c r="BQ231" s="159">
        <f t="shared" ca="1" si="1312"/>
        <v>50</v>
      </c>
      <c r="BR231" s="159">
        <f t="shared" ca="1" si="1313"/>
        <v>63</v>
      </c>
      <c r="BS231" s="159">
        <f t="shared" ca="1" si="1314"/>
        <v>0</v>
      </c>
      <c r="BT231" s="159">
        <f t="shared" ca="1" si="1315"/>
        <v>0</v>
      </c>
      <c r="BU231" s="86">
        <f t="shared" ca="1" si="1316"/>
        <v>113</v>
      </c>
      <c r="BV231" s="71"/>
      <c r="BW231" s="144">
        <v>0</v>
      </c>
      <c r="BX231" s="144">
        <v>0</v>
      </c>
      <c r="BY231" s="144">
        <v>0</v>
      </c>
      <c r="BZ231" s="144">
        <v>0</v>
      </c>
      <c r="CA231" s="86">
        <f t="shared" si="1317"/>
        <v>0</v>
      </c>
      <c r="CB231" s="144">
        <v>0</v>
      </c>
      <c r="CC231" s="159">
        <v>0</v>
      </c>
      <c r="CD231" s="159">
        <v>0</v>
      </c>
      <c r="CE231" s="159">
        <v>0</v>
      </c>
      <c r="CF231" s="86">
        <f t="shared" si="1318"/>
        <v>0</v>
      </c>
      <c r="CG231" s="159"/>
      <c r="CH231" s="159"/>
      <c r="CI231" s="159"/>
      <c r="CJ231" s="159"/>
      <c r="CK231" s="86">
        <f t="shared" si="1319"/>
        <v>0</v>
      </c>
      <c r="CL231" s="159"/>
      <c r="CM231" s="159"/>
      <c r="CN231" s="159">
        <v>0</v>
      </c>
      <c r="CO231" s="159">
        <f t="shared" si="1320"/>
        <v>0</v>
      </c>
      <c r="CP231" s="86">
        <f t="shared" si="1214"/>
        <v>0</v>
      </c>
      <c r="CQ231" s="70"/>
      <c r="CR231" s="144">
        <f t="shared" ca="1" si="1266"/>
        <v>0</v>
      </c>
      <c r="CS231" s="144">
        <f t="shared" ca="1" si="1267"/>
        <v>0</v>
      </c>
      <c r="CT231" s="144">
        <f t="shared" ca="1" si="1268"/>
        <v>0</v>
      </c>
      <c r="CU231" s="144">
        <f t="shared" ca="1" si="1269"/>
        <v>0</v>
      </c>
      <c r="CV231" s="86">
        <f t="shared" ca="1" si="1270"/>
        <v>0</v>
      </c>
      <c r="CW231" s="144">
        <f t="shared" ca="1" si="1271"/>
        <v>0</v>
      </c>
      <c r="CX231" s="144">
        <f t="shared" ca="1" si="1272"/>
        <v>0</v>
      </c>
      <c r="CY231" s="144">
        <f t="shared" ca="1" si="1273"/>
        <v>0</v>
      </c>
      <c r="CZ231" s="144">
        <f t="shared" ca="1" si="1274"/>
        <v>0</v>
      </c>
      <c r="DA231" s="88">
        <f t="shared" ca="1" si="1275"/>
        <v>0</v>
      </c>
      <c r="DB231" s="144">
        <f t="shared" ca="1" si="1276"/>
        <v>-30</v>
      </c>
      <c r="DC231" s="144">
        <f t="shared" ca="1" si="1277"/>
        <v>-13</v>
      </c>
      <c r="DD231" s="144">
        <f t="shared" ca="1" si="1278"/>
        <v>-23</v>
      </c>
      <c r="DE231" s="144">
        <f t="shared" ca="1" si="1279"/>
        <v>-39</v>
      </c>
      <c r="DF231" s="88">
        <f t="shared" ca="1" si="1280"/>
        <v>-105</v>
      </c>
      <c r="DG231" s="159">
        <f t="shared" ca="1" si="1281"/>
        <v>-50</v>
      </c>
      <c r="DH231" s="159">
        <f t="shared" ca="1" si="1282"/>
        <v>-63</v>
      </c>
      <c r="DI231" s="159">
        <f t="shared" ca="1" si="1283"/>
        <v>0</v>
      </c>
      <c r="DJ231" s="159">
        <f t="shared" ca="1" si="1284"/>
        <v>0</v>
      </c>
      <c r="DK231" s="88">
        <f t="shared" ca="1" si="1285"/>
        <v>-113</v>
      </c>
      <c r="DL231" s="144"/>
    </row>
    <row r="232" spans="1:116" ht="15" customHeight="1" x14ac:dyDescent="0.2">
      <c r="A232" s="164" t="str">
        <f t="shared" si="1286"/>
        <v>186006969P</v>
      </c>
      <c r="B232" s="164" t="str">
        <f t="shared" si="1287"/>
        <v>186006969C</v>
      </c>
      <c r="C232" s="137">
        <v>186006969</v>
      </c>
      <c r="D232" s="164" t="s">
        <v>529</v>
      </c>
      <c r="E232" s="65" t="s">
        <v>12</v>
      </c>
      <c r="F232" s="159" t="s">
        <v>537</v>
      </c>
      <c r="G232" s="65" t="s">
        <v>266</v>
      </c>
      <c r="H232" s="164" t="s">
        <v>266</v>
      </c>
      <c r="I232" s="200">
        <v>512.08000000000004</v>
      </c>
      <c r="J232" s="249" t="s">
        <v>277</v>
      </c>
      <c r="K232" s="145"/>
      <c r="L232" s="144">
        <v>0</v>
      </c>
      <c r="M232" s="144">
        <v>0</v>
      </c>
      <c r="N232" s="144">
        <v>0</v>
      </c>
      <c r="O232" s="144">
        <v>0</v>
      </c>
      <c r="P232" s="86">
        <f t="shared" si="1288"/>
        <v>0</v>
      </c>
      <c r="Q232" s="144">
        <v>0</v>
      </c>
      <c r="R232" s="159">
        <v>0</v>
      </c>
      <c r="S232" s="159">
        <v>0</v>
      </c>
      <c r="T232" s="159">
        <v>0</v>
      </c>
      <c r="U232" s="86">
        <f t="shared" si="1289"/>
        <v>0</v>
      </c>
      <c r="V232" s="159">
        <v>0</v>
      </c>
      <c r="W232" s="159">
        <v>0</v>
      </c>
      <c r="X232" s="159">
        <v>0</v>
      </c>
      <c r="Y232" s="159">
        <v>0</v>
      </c>
      <c r="Z232" s="86">
        <f t="shared" si="1290"/>
        <v>0</v>
      </c>
      <c r="AA232" s="159">
        <v>0</v>
      </c>
      <c r="AB232" s="159">
        <v>0</v>
      </c>
      <c r="AC232" s="159">
        <v>0</v>
      </c>
      <c r="AD232" s="159">
        <f t="shared" si="1291"/>
        <v>0</v>
      </c>
      <c r="AE232" s="86">
        <f t="shared" si="1292"/>
        <v>0</v>
      </c>
      <c r="AF232" s="130"/>
      <c r="AG232" s="159">
        <f t="shared" ca="1" si="573"/>
        <v>0</v>
      </c>
      <c r="AH232" s="159">
        <f t="shared" ca="1" si="574"/>
        <v>0</v>
      </c>
      <c r="AI232" s="159">
        <f t="shared" ca="1" si="575"/>
        <v>0</v>
      </c>
      <c r="AJ232" s="159">
        <f t="shared" ca="1" si="576"/>
        <v>0</v>
      </c>
      <c r="AK232" s="86">
        <f t="shared" ca="1" si="1293"/>
        <v>0</v>
      </c>
      <c r="AL232" s="159">
        <f t="shared" ca="1" si="577"/>
        <v>0</v>
      </c>
      <c r="AM232" s="159">
        <f t="shared" ca="1" si="578"/>
        <v>0</v>
      </c>
      <c r="AN232" s="159">
        <f t="shared" ca="1" si="579"/>
        <v>0</v>
      </c>
      <c r="AO232" s="159">
        <f t="shared" ca="1" si="580"/>
        <v>0</v>
      </c>
      <c r="AP232" s="127">
        <f t="shared" ca="1" si="1294"/>
        <v>0</v>
      </c>
      <c r="AQ232" s="159">
        <f t="shared" ca="1" si="581"/>
        <v>30</v>
      </c>
      <c r="AR232" s="159">
        <f t="shared" ca="1" si="582"/>
        <v>13</v>
      </c>
      <c r="AS232" s="159">
        <f t="shared" ca="1" si="583"/>
        <v>23</v>
      </c>
      <c r="AT232" s="159">
        <f t="shared" ca="1" si="584"/>
        <v>40</v>
      </c>
      <c r="AU232" s="127">
        <f t="shared" ca="1" si="1295"/>
        <v>106</v>
      </c>
      <c r="AV232" s="159">
        <f t="shared" ca="1" si="586"/>
        <v>50</v>
      </c>
      <c r="AW232" s="159">
        <f t="shared" ca="1" si="587"/>
        <v>63</v>
      </c>
      <c r="AX232" s="159">
        <f t="shared" ca="1" si="588"/>
        <v>0</v>
      </c>
      <c r="AY232" s="159">
        <f t="shared" ca="1" si="589"/>
        <v>0</v>
      </c>
      <c r="AZ232" s="127">
        <f t="shared" ca="1" si="1296"/>
        <v>113</v>
      </c>
      <c r="BA232" s="72"/>
      <c r="BB232" s="159">
        <f t="shared" ca="1" si="1297"/>
        <v>0</v>
      </c>
      <c r="BC232" s="159">
        <f t="shared" ca="1" si="1298"/>
        <v>0</v>
      </c>
      <c r="BD232" s="159">
        <f t="shared" ca="1" si="1299"/>
        <v>0</v>
      </c>
      <c r="BE232" s="159">
        <f t="shared" ca="1" si="1300"/>
        <v>0</v>
      </c>
      <c r="BF232" s="86">
        <f t="shared" ca="1" si="1301"/>
        <v>0</v>
      </c>
      <c r="BG232" s="159">
        <f t="shared" ca="1" si="1302"/>
        <v>0</v>
      </c>
      <c r="BH232" s="159">
        <f t="shared" ca="1" si="1303"/>
        <v>0</v>
      </c>
      <c r="BI232" s="159">
        <f t="shared" ca="1" si="1304"/>
        <v>0</v>
      </c>
      <c r="BJ232" s="159">
        <f t="shared" ca="1" si="1305"/>
        <v>0</v>
      </c>
      <c r="BK232" s="86">
        <f t="shared" ca="1" si="1306"/>
        <v>0</v>
      </c>
      <c r="BL232" s="159">
        <f t="shared" ca="1" si="1307"/>
        <v>30</v>
      </c>
      <c r="BM232" s="159">
        <f t="shared" ca="1" si="1308"/>
        <v>13</v>
      </c>
      <c r="BN232" s="159">
        <f t="shared" ca="1" si="1309"/>
        <v>23</v>
      </c>
      <c r="BO232" s="159">
        <f t="shared" ca="1" si="1310"/>
        <v>40</v>
      </c>
      <c r="BP232" s="86">
        <f t="shared" ca="1" si="1311"/>
        <v>106</v>
      </c>
      <c r="BQ232" s="159">
        <f t="shared" ca="1" si="1312"/>
        <v>50</v>
      </c>
      <c r="BR232" s="159">
        <f t="shared" ca="1" si="1313"/>
        <v>63</v>
      </c>
      <c r="BS232" s="159">
        <f t="shared" ca="1" si="1314"/>
        <v>0</v>
      </c>
      <c r="BT232" s="159">
        <f t="shared" ca="1" si="1315"/>
        <v>0</v>
      </c>
      <c r="BU232" s="86">
        <f t="shared" ca="1" si="1316"/>
        <v>113</v>
      </c>
      <c r="BV232" s="71"/>
      <c r="BW232" s="144">
        <v>0</v>
      </c>
      <c r="BX232" s="144">
        <v>0</v>
      </c>
      <c r="BY232" s="144">
        <v>0</v>
      </c>
      <c r="BZ232" s="144">
        <v>0</v>
      </c>
      <c r="CA232" s="86">
        <f t="shared" si="1317"/>
        <v>0</v>
      </c>
      <c r="CB232" s="144">
        <v>0</v>
      </c>
      <c r="CC232" s="159">
        <v>0</v>
      </c>
      <c r="CD232" s="159">
        <v>0</v>
      </c>
      <c r="CE232" s="159">
        <v>0</v>
      </c>
      <c r="CF232" s="86">
        <f t="shared" si="1318"/>
        <v>0</v>
      </c>
      <c r="CG232" s="159"/>
      <c r="CH232" s="159"/>
      <c r="CI232" s="159"/>
      <c r="CJ232" s="159"/>
      <c r="CK232" s="86">
        <f t="shared" si="1319"/>
        <v>0</v>
      </c>
      <c r="CL232" s="159"/>
      <c r="CM232" s="159"/>
      <c r="CN232" s="159">
        <v>0</v>
      </c>
      <c r="CO232" s="159">
        <f t="shared" si="1320"/>
        <v>0</v>
      </c>
      <c r="CP232" s="86">
        <f t="shared" si="1214"/>
        <v>0</v>
      </c>
      <c r="CQ232" s="70"/>
      <c r="CR232" s="144">
        <f t="shared" ca="1" si="1266"/>
        <v>0</v>
      </c>
      <c r="CS232" s="144">
        <f t="shared" ca="1" si="1267"/>
        <v>0</v>
      </c>
      <c r="CT232" s="144">
        <f t="shared" ca="1" si="1268"/>
        <v>0</v>
      </c>
      <c r="CU232" s="144">
        <f t="shared" ca="1" si="1269"/>
        <v>0</v>
      </c>
      <c r="CV232" s="86">
        <f t="shared" ca="1" si="1270"/>
        <v>0</v>
      </c>
      <c r="CW232" s="144">
        <f t="shared" ca="1" si="1271"/>
        <v>0</v>
      </c>
      <c r="CX232" s="144">
        <f t="shared" ca="1" si="1272"/>
        <v>0</v>
      </c>
      <c r="CY232" s="144">
        <f t="shared" ca="1" si="1273"/>
        <v>0</v>
      </c>
      <c r="CZ232" s="144">
        <f t="shared" ca="1" si="1274"/>
        <v>0</v>
      </c>
      <c r="DA232" s="88">
        <f t="shared" ca="1" si="1275"/>
        <v>0</v>
      </c>
      <c r="DB232" s="144">
        <f t="shared" ca="1" si="1276"/>
        <v>-30</v>
      </c>
      <c r="DC232" s="144">
        <f t="shared" ca="1" si="1277"/>
        <v>-13</v>
      </c>
      <c r="DD232" s="144">
        <f t="shared" ca="1" si="1278"/>
        <v>-23</v>
      </c>
      <c r="DE232" s="144">
        <f t="shared" ca="1" si="1279"/>
        <v>-40</v>
      </c>
      <c r="DF232" s="88">
        <f t="shared" ca="1" si="1280"/>
        <v>-106</v>
      </c>
      <c r="DG232" s="159">
        <f t="shared" ca="1" si="1281"/>
        <v>-50</v>
      </c>
      <c r="DH232" s="159">
        <f t="shared" ca="1" si="1282"/>
        <v>-63</v>
      </c>
      <c r="DI232" s="159">
        <f t="shared" ca="1" si="1283"/>
        <v>0</v>
      </c>
      <c r="DJ232" s="159">
        <f t="shared" ca="1" si="1284"/>
        <v>0</v>
      </c>
      <c r="DK232" s="88">
        <f t="shared" ca="1" si="1285"/>
        <v>-113</v>
      </c>
      <c r="DL232" s="144"/>
    </row>
    <row r="233" spans="1:116" ht="15" customHeight="1" x14ac:dyDescent="0.2">
      <c r="A233" s="164" t="str">
        <f t="shared" si="1286"/>
        <v>186006766P</v>
      </c>
      <c r="B233" s="164" t="str">
        <f t="shared" si="1287"/>
        <v>186006766C</v>
      </c>
      <c r="C233" s="137">
        <v>186006766</v>
      </c>
      <c r="D233" s="164" t="s">
        <v>530</v>
      </c>
      <c r="E233" s="65" t="s">
        <v>12</v>
      </c>
      <c r="F233" s="159" t="s">
        <v>537</v>
      </c>
      <c r="G233" s="65" t="s">
        <v>266</v>
      </c>
      <c r="H233" s="164" t="s">
        <v>266</v>
      </c>
      <c r="I233" s="200">
        <v>512.08000000000004</v>
      </c>
      <c r="J233" s="249" t="s">
        <v>277</v>
      </c>
      <c r="K233" s="145"/>
      <c r="L233" s="144">
        <v>0</v>
      </c>
      <c r="M233" s="144">
        <v>0</v>
      </c>
      <c r="N233" s="144">
        <v>0</v>
      </c>
      <c r="O233" s="144">
        <v>0</v>
      </c>
      <c r="P233" s="86">
        <f t="shared" si="1288"/>
        <v>0</v>
      </c>
      <c r="Q233" s="144">
        <v>0</v>
      </c>
      <c r="R233" s="159">
        <v>0</v>
      </c>
      <c r="S233" s="159">
        <v>0</v>
      </c>
      <c r="T233" s="159">
        <v>0</v>
      </c>
      <c r="U233" s="86">
        <f t="shared" si="1289"/>
        <v>0</v>
      </c>
      <c r="V233" s="159">
        <v>0</v>
      </c>
      <c r="W233" s="159">
        <v>0</v>
      </c>
      <c r="X233" s="159">
        <v>0</v>
      </c>
      <c r="Y233" s="159">
        <v>0</v>
      </c>
      <c r="Z233" s="86">
        <f t="shared" si="1290"/>
        <v>0</v>
      </c>
      <c r="AA233" s="159">
        <v>0</v>
      </c>
      <c r="AB233" s="159">
        <v>0</v>
      </c>
      <c r="AC233" s="159">
        <v>0</v>
      </c>
      <c r="AD233" s="159">
        <f t="shared" si="1291"/>
        <v>0</v>
      </c>
      <c r="AE233" s="86">
        <f t="shared" si="1292"/>
        <v>0</v>
      </c>
      <c r="AF233" s="130"/>
      <c r="AG233" s="159">
        <f t="shared" ca="1" si="573"/>
        <v>0</v>
      </c>
      <c r="AH233" s="159">
        <f t="shared" ca="1" si="574"/>
        <v>0</v>
      </c>
      <c r="AI233" s="159">
        <f t="shared" ca="1" si="575"/>
        <v>0</v>
      </c>
      <c r="AJ233" s="159">
        <f t="shared" ca="1" si="576"/>
        <v>0</v>
      </c>
      <c r="AK233" s="86">
        <f t="shared" ca="1" si="1293"/>
        <v>0</v>
      </c>
      <c r="AL233" s="159">
        <f t="shared" ca="1" si="577"/>
        <v>0</v>
      </c>
      <c r="AM233" s="159">
        <f t="shared" ca="1" si="578"/>
        <v>0</v>
      </c>
      <c r="AN233" s="159">
        <f t="shared" ca="1" si="579"/>
        <v>0</v>
      </c>
      <c r="AO233" s="159">
        <f t="shared" ca="1" si="580"/>
        <v>0</v>
      </c>
      <c r="AP233" s="127">
        <f t="shared" ca="1" si="1294"/>
        <v>0</v>
      </c>
      <c r="AQ233" s="159">
        <f t="shared" ca="1" si="581"/>
        <v>48</v>
      </c>
      <c r="AR233" s="159">
        <f t="shared" ca="1" si="582"/>
        <v>25</v>
      </c>
      <c r="AS233" s="159">
        <f t="shared" ca="1" si="583"/>
        <v>47</v>
      </c>
      <c r="AT233" s="159">
        <f t="shared" ca="1" si="584"/>
        <v>78</v>
      </c>
      <c r="AU233" s="127">
        <f t="shared" ca="1" si="1295"/>
        <v>198</v>
      </c>
      <c r="AV233" s="159">
        <f t="shared" ca="1" si="586"/>
        <v>99</v>
      </c>
      <c r="AW233" s="159">
        <f t="shared" ca="1" si="587"/>
        <v>125</v>
      </c>
      <c r="AX233" s="159">
        <f t="shared" ca="1" si="588"/>
        <v>0</v>
      </c>
      <c r="AY233" s="159">
        <f t="shared" ca="1" si="589"/>
        <v>0</v>
      </c>
      <c r="AZ233" s="127">
        <f t="shared" ca="1" si="1296"/>
        <v>224</v>
      </c>
      <c r="BA233" s="72"/>
      <c r="BB233" s="159">
        <f t="shared" ca="1" si="1297"/>
        <v>0</v>
      </c>
      <c r="BC233" s="159">
        <f t="shared" ca="1" si="1298"/>
        <v>0</v>
      </c>
      <c r="BD233" s="159">
        <f t="shared" ca="1" si="1299"/>
        <v>0</v>
      </c>
      <c r="BE233" s="159">
        <f t="shared" ca="1" si="1300"/>
        <v>0</v>
      </c>
      <c r="BF233" s="86">
        <f t="shared" ca="1" si="1301"/>
        <v>0</v>
      </c>
      <c r="BG233" s="159">
        <f t="shared" ca="1" si="1302"/>
        <v>0</v>
      </c>
      <c r="BH233" s="159">
        <f t="shared" ca="1" si="1303"/>
        <v>0</v>
      </c>
      <c r="BI233" s="159">
        <f t="shared" ca="1" si="1304"/>
        <v>0</v>
      </c>
      <c r="BJ233" s="159">
        <f t="shared" ca="1" si="1305"/>
        <v>0</v>
      </c>
      <c r="BK233" s="86">
        <f t="shared" ca="1" si="1306"/>
        <v>0</v>
      </c>
      <c r="BL233" s="159">
        <f t="shared" ca="1" si="1307"/>
        <v>48</v>
      </c>
      <c r="BM233" s="159">
        <f t="shared" ca="1" si="1308"/>
        <v>25</v>
      </c>
      <c r="BN233" s="159">
        <f t="shared" ca="1" si="1309"/>
        <v>47</v>
      </c>
      <c r="BO233" s="159">
        <f t="shared" ca="1" si="1310"/>
        <v>78</v>
      </c>
      <c r="BP233" s="86">
        <f t="shared" ca="1" si="1311"/>
        <v>198</v>
      </c>
      <c r="BQ233" s="159">
        <f t="shared" ca="1" si="1312"/>
        <v>99</v>
      </c>
      <c r="BR233" s="159">
        <f t="shared" ca="1" si="1313"/>
        <v>125</v>
      </c>
      <c r="BS233" s="159">
        <f t="shared" ca="1" si="1314"/>
        <v>0</v>
      </c>
      <c r="BT233" s="159">
        <f t="shared" ca="1" si="1315"/>
        <v>0</v>
      </c>
      <c r="BU233" s="86">
        <f t="shared" ca="1" si="1316"/>
        <v>224</v>
      </c>
      <c r="BV233" s="71"/>
      <c r="BW233" s="144">
        <v>0</v>
      </c>
      <c r="BX233" s="144">
        <v>0</v>
      </c>
      <c r="BY233" s="144">
        <v>0</v>
      </c>
      <c r="BZ233" s="144">
        <v>0</v>
      </c>
      <c r="CA233" s="86">
        <f t="shared" si="1317"/>
        <v>0</v>
      </c>
      <c r="CB233" s="144">
        <v>0</v>
      </c>
      <c r="CC233" s="159">
        <v>0</v>
      </c>
      <c r="CD233" s="159">
        <v>0</v>
      </c>
      <c r="CE233" s="159">
        <v>0</v>
      </c>
      <c r="CF233" s="86">
        <f t="shared" si="1318"/>
        <v>0</v>
      </c>
      <c r="CG233" s="159"/>
      <c r="CH233" s="159"/>
      <c r="CI233" s="159"/>
      <c r="CJ233" s="159"/>
      <c r="CK233" s="86">
        <f t="shared" si="1319"/>
        <v>0</v>
      </c>
      <c r="CL233" s="159"/>
      <c r="CM233" s="159"/>
      <c r="CN233" s="159">
        <v>0</v>
      </c>
      <c r="CO233" s="159">
        <f t="shared" si="1320"/>
        <v>0</v>
      </c>
      <c r="CP233" s="86">
        <f t="shared" si="1214"/>
        <v>0</v>
      </c>
      <c r="CQ233" s="70"/>
      <c r="CR233" s="144">
        <f t="shared" ca="1" si="1266"/>
        <v>0</v>
      </c>
      <c r="CS233" s="144">
        <f t="shared" ca="1" si="1267"/>
        <v>0</v>
      </c>
      <c r="CT233" s="144">
        <f t="shared" ca="1" si="1268"/>
        <v>0</v>
      </c>
      <c r="CU233" s="144">
        <f t="shared" ca="1" si="1269"/>
        <v>0</v>
      </c>
      <c r="CV233" s="86">
        <f t="shared" ca="1" si="1270"/>
        <v>0</v>
      </c>
      <c r="CW233" s="144">
        <f t="shared" ca="1" si="1271"/>
        <v>0</v>
      </c>
      <c r="CX233" s="144">
        <f t="shared" ca="1" si="1272"/>
        <v>0</v>
      </c>
      <c r="CY233" s="144">
        <f t="shared" ca="1" si="1273"/>
        <v>0</v>
      </c>
      <c r="CZ233" s="144">
        <f t="shared" ca="1" si="1274"/>
        <v>0</v>
      </c>
      <c r="DA233" s="88">
        <f t="shared" ca="1" si="1275"/>
        <v>0</v>
      </c>
      <c r="DB233" s="144">
        <f t="shared" ca="1" si="1276"/>
        <v>-48</v>
      </c>
      <c r="DC233" s="144">
        <f t="shared" ca="1" si="1277"/>
        <v>-25</v>
      </c>
      <c r="DD233" s="144">
        <f t="shared" ca="1" si="1278"/>
        <v>-47</v>
      </c>
      <c r="DE233" s="144">
        <f t="shared" ca="1" si="1279"/>
        <v>-78</v>
      </c>
      <c r="DF233" s="88">
        <f t="shared" ca="1" si="1280"/>
        <v>-198</v>
      </c>
      <c r="DG233" s="159">
        <f t="shared" ca="1" si="1281"/>
        <v>-99</v>
      </c>
      <c r="DH233" s="159">
        <f t="shared" ca="1" si="1282"/>
        <v>-125</v>
      </c>
      <c r="DI233" s="159">
        <f t="shared" ca="1" si="1283"/>
        <v>0</v>
      </c>
      <c r="DJ233" s="159">
        <f t="shared" ca="1" si="1284"/>
        <v>0</v>
      </c>
      <c r="DK233" s="88">
        <f t="shared" ca="1" si="1285"/>
        <v>-224</v>
      </c>
      <c r="DL233" s="144"/>
    </row>
    <row r="234" spans="1:116" ht="15" customHeight="1" x14ac:dyDescent="0.2">
      <c r="A234" s="164" t="str">
        <f t="shared" ref="A234:A238" si="1321">CONCATENATE(C234,"P")</f>
        <v>186007258P</v>
      </c>
      <c r="B234" s="164" t="str">
        <f t="shared" ref="B234:B238" si="1322">CONCATENATE(C234,"C")</f>
        <v>186007258C</v>
      </c>
      <c r="C234" s="137">
        <v>186007258</v>
      </c>
      <c r="D234" s="164" t="s">
        <v>531</v>
      </c>
      <c r="E234" s="65" t="s">
        <v>12</v>
      </c>
      <c r="F234" s="159" t="s">
        <v>537</v>
      </c>
      <c r="G234" s="65" t="s">
        <v>266</v>
      </c>
      <c r="H234" s="164" t="s">
        <v>266</v>
      </c>
      <c r="I234" s="200">
        <v>512.08000000000004</v>
      </c>
      <c r="J234" s="249" t="s">
        <v>277</v>
      </c>
      <c r="K234" s="145"/>
      <c r="L234" s="144">
        <v>0</v>
      </c>
      <c r="M234" s="144">
        <v>0</v>
      </c>
      <c r="N234" s="144">
        <v>0</v>
      </c>
      <c r="O234" s="144">
        <v>0</v>
      </c>
      <c r="P234" s="86">
        <f t="shared" ref="P234:P237" si="1323">SUM(L234:O234)</f>
        <v>0</v>
      </c>
      <c r="Q234" s="144">
        <v>0</v>
      </c>
      <c r="R234" s="159">
        <v>0</v>
      </c>
      <c r="S234" s="159">
        <v>0</v>
      </c>
      <c r="T234" s="159">
        <v>0</v>
      </c>
      <c r="U234" s="86">
        <f t="shared" ref="U234:U237" si="1324">SUM(Q234:T234)</f>
        <v>0</v>
      </c>
      <c r="V234" s="159">
        <v>0</v>
      </c>
      <c r="W234" s="159">
        <v>0</v>
      </c>
      <c r="X234" s="159">
        <v>0</v>
      </c>
      <c r="Y234" s="159">
        <v>0</v>
      </c>
      <c r="Z234" s="86">
        <f t="shared" ref="Z234:Z237" si="1325">SUM(V234:Y234)</f>
        <v>0</v>
      </c>
      <c r="AA234" s="159">
        <v>0</v>
      </c>
      <c r="AB234" s="159">
        <v>0</v>
      </c>
      <c r="AC234" s="159">
        <v>0</v>
      </c>
      <c r="AD234" s="159">
        <f t="shared" si="1291"/>
        <v>0</v>
      </c>
      <c r="AE234" s="86">
        <f t="shared" ref="AE234:AE237" si="1326">SUM(AA234:AD234)</f>
        <v>0</v>
      </c>
      <c r="AF234" s="130"/>
      <c r="AG234" s="159">
        <f t="shared" ca="1" si="573"/>
        <v>0</v>
      </c>
      <c r="AH234" s="159">
        <f t="shared" ca="1" si="574"/>
        <v>0</v>
      </c>
      <c r="AI234" s="159">
        <f t="shared" ca="1" si="575"/>
        <v>0</v>
      </c>
      <c r="AJ234" s="159">
        <f t="shared" ca="1" si="576"/>
        <v>0</v>
      </c>
      <c r="AK234" s="86">
        <f t="shared" ref="AK234:AK237" ca="1" si="1327">SUM(AG234:AJ234)</f>
        <v>0</v>
      </c>
      <c r="AL234" s="159">
        <f t="shared" ca="1" si="577"/>
        <v>0</v>
      </c>
      <c r="AM234" s="159">
        <f t="shared" ca="1" si="578"/>
        <v>0</v>
      </c>
      <c r="AN234" s="159">
        <f t="shared" ca="1" si="579"/>
        <v>0</v>
      </c>
      <c r="AO234" s="159">
        <f t="shared" ca="1" si="580"/>
        <v>0</v>
      </c>
      <c r="AP234" s="127">
        <f t="shared" ref="AP234:AP237" ca="1" si="1328">SUM(AL234:AO234)</f>
        <v>0</v>
      </c>
      <c r="AQ234" s="159">
        <f t="shared" ca="1" si="581"/>
        <v>48</v>
      </c>
      <c r="AR234" s="159">
        <f t="shared" ca="1" si="582"/>
        <v>25</v>
      </c>
      <c r="AS234" s="159">
        <f t="shared" ca="1" si="583"/>
        <v>47</v>
      </c>
      <c r="AT234" s="159">
        <f t="shared" ca="1" si="584"/>
        <v>78</v>
      </c>
      <c r="AU234" s="127">
        <f t="shared" ref="AU234:AU237" ca="1" si="1329">SUM(AQ234:AT234)</f>
        <v>198</v>
      </c>
      <c r="AV234" s="159">
        <f t="shared" ca="1" si="586"/>
        <v>99</v>
      </c>
      <c r="AW234" s="159">
        <f t="shared" ca="1" si="587"/>
        <v>125</v>
      </c>
      <c r="AX234" s="159">
        <f t="shared" ca="1" si="588"/>
        <v>0</v>
      </c>
      <c r="AY234" s="159">
        <f t="shared" ca="1" si="589"/>
        <v>0</v>
      </c>
      <c r="AZ234" s="127">
        <f t="shared" ref="AZ234:AZ237" ca="1" si="1330">SUM(AV234:AY234)</f>
        <v>224</v>
      </c>
      <c r="BA234" s="72"/>
      <c r="BB234" s="159">
        <f t="shared" ref="BB234:BB238" ca="1" si="1331">AG234-L234</f>
        <v>0</v>
      </c>
      <c r="BC234" s="159">
        <f t="shared" ref="BC234:BC238" ca="1" si="1332">AH234-M234</f>
        <v>0</v>
      </c>
      <c r="BD234" s="159">
        <f t="shared" ref="BD234:BD238" ca="1" si="1333">AI234-N234</f>
        <v>0</v>
      </c>
      <c r="BE234" s="159">
        <f t="shared" ref="BE234:BE238" ca="1" si="1334">AJ234-O234</f>
        <v>0</v>
      </c>
      <c r="BF234" s="86">
        <f t="shared" ref="BF234:BF238" ca="1" si="1335">AK234-P234</f>
        <v>0</v>
      </c>
      <c r="BG234" s="159">
        <f t="shared" ref="BG234:BG238" ca="1" si="1336">AL234-Q234</f>
        <v>0</v>
      </c>
      <c r="BH234" s="159">
        <f t="shared" ref="BH234:BH238" ca="1" si="1337">AM234-R234</f>
        <v>0</v>
      </c>
      <c r="BI234" s="159">
        <f t="shared" ref="BI234:BI238" ca="1" si="1338">AN234-S234</f>
        <v>0</v>
      </c>
      <c r="BJ234" s="159">
        <f t="shared" ref="BJ234:BJ238" ca="1" si="1339">AO234-T234</f>
        <v>0</v>
      </c>
      <c r="BK234" s="86">
        <f t="shared" ref="BK234:BK238" ca="1" si="1340">AP234-U234</f>
        <v>0</v>
      </c>
      <c r="BL234" s="159">
        <f t="shared" ref="BL234:BL238" ca="1" si="1341">AQ234-V234</f>
        <v>48</v>
      </c>
      <c r="BM234" s="159">
        <f t="shared" ref="BM234:BM238" ca="1" si="1342">AR234-W234</f>
        <v>25</v>
      </c>
      <c r="BN234" s="159">
        <f t="shared" ref="BN234:BN238" ca="1" si="1343">AS234-X234</f>
        <v>47</v>
      </c>
      <c r="BO234" s="159">
        <f t="shared" ref="BO234:BO238" ca="1" si="1344">AT234-Y234</f>
        <v>78</v>
      </c>
      <c r="BP234" s="86">
        <f t="shared" ref="BP234:BP238" ca="1" si="1345">AU234-Z234</f>
        <v>198</v>
      </c>
      <c r="BQ234" s="159">
        <f t="shared" ref="BQ234:BQ238" ca="1" si="1346">AV234-AA234</f>
        <v>99</v>
      </c>
      <c r="BR234" s="159">
        <f t="shared" ref="BR234:BR238" ca="1" si="1347">AW234-AB234</f>
        <v>125</v>
      </c>
      <c r="BS234" s="159">
        <f t="shared" ref="BS234:BS238" ca="1" si="1348">AX234-AC234</f>
        <v>0</v>
      </c>
      <c r="BT234" s="159">
        <f t="shared" ref="BT234:BT238" ca="1" si="1349">AY234-AD234</f>
        <v>0</v>
      </c>
      <c r="BU234" s="86">
        <f t="shared" ref="BU234:BU238" ca="1" si="1350">AZ234-AE234</f>
        <v>224</v>
      </c>
      <c r="BV234" s="71"/>
      <c r="BW234" s="144">
        <v>0</v>
      </c>
      <c r="BX234" s="144">
        <v>0</v>
      </c>
      <c r="BY234" s="144">
        <v>0</v>
      </c>
      <c r="BZ234" s="144">
        <v>0</v>
      </c>
      <c r="CA234" s="86">
        <f t="shared" ref="CA234:CA237" si="1351">SUM(BW234:BZ234)</f>
        <v>0</v>
      </c>
      <c r="CB234" s="144">
        <v>0</v>
      </c>
      <c r="CC234" s="159">
        <v>0</v>
      </c>
      <c r="CD234" s="159">
        <v>0</v>
      </c>
      <c r="CE234" s="159">
        <v>0</v>
      </c>
      <c r="CF234" s="86">
        <f t="shared" ref="CF234:CF238" si="1352">SUM(CB234:CE234)</f>
        <v>0</v>
      </c>
      <c r="CG234" s="159"/>
      <c r="CH234" s="159"/>
      <c r="CI234" s="159"/>
      <c r="CJ234" s="159"/>
      <c r="CK234" s="86">
        <f t="shared" ref="CK234:CK238" si="1353">SUM(CG234:CJ234)</f>
        <v>0</v>
      </c>
      <c r="CL234" s="159"/>
      <c r="CM234" s="159"/>
      <c r="CN234" s="159">
        <v>0</v>
      </c>
      <c r="CO234" s="159">
        <f t="shared" si="1320"/>
        <v>0</v>
      </c>
      <c r="CP234" s="86">
        <f t="shared" si="1214"/>
        <v>0</v>
      </c>
      <c r="CQ234" s="70"/>
      <c r="CR234" s="144">
        <f t="shared" ca="1" si="1266"/>
        <v>0</v>
      </c>
      <c r="CS234" s="144">
        <f t="shared" ca="1" si="1267"/>
        <v>0</v>
      </c>
      <c r="CT234" s="144">
        <f t="shared" ca="1" si="1268"/>
        <v>0</v>
      </c>
      <c r="CU234" s="144">
        <f t="shared" ca="1" si="1269"/>
        <v>0</v>
      </c>
      <c r="CV234" s="86">
        <f t="shared" ca="1" si="1270"/>
        <v>0</v>
      </c>
      <c r="CW234" s="144">
        <f t="shared" ca="1" si="1271"/>
        <v>0</v>
      </c>
      <c r="CX234" s="144">
        <f t="shared" ca="1" si="1272"/>
        <v>0</v>
      </c>
      <c r="CY234" s="144">
        <f t="shared" ca="1" si="1273"/>
        <v>0</v>
      </c>
      <c r="CZ234" s="144">
        <f t="shared" ca="1" si="1274"/>
        <v>0</v>
      </c>
      <c r="DA234" s="88">
        <f t="shared" ca="1" si="1275"/>
        <v>0</v>
      </c>
      <c r="DB234" s="144">
        <f t="shared" ca="1" si="1276"/>
        <v>-48</v>
      </c>
      <c r="DC234" s="144">
        <f t="shared" ca="1" si="1277"/>
        <v>-25</v>
      </c>
      <c r="DD234" s="144">
        <f t="shared" ca="1" si="1278"/>
        <v>-47</v>
      </c>
      <c r="DE234" s="144">
        <f t="shared" ca="1" si="1279"/>
        <v>-78</v>
      </c>
      <c r="DF234" s="88">
        <f t="shared" ca="1" si="1280"/>
        <v>-198</v>
      </c>
      <c r="DG234" s="159">
        <f t="shared" ca="1" si="1281"/>
        <v>-99</v>
      </c>
      <c r="DH234" s="159">
        <f t="shared" ca="1" si="1282"/>
        <v>-125</v>
      </c>
      <c r="DI234" s="159">
        <f t="shared" ca="1" si="1283"/>
        <v>0</v>
      </c>
      <c r="DJ234" s="159">
        <f t="shared" ca="1" si="1284"/>
        <v>0</v>
      </c>
      <c r="DK234" s="88">
        <f t="shared" ca="1" si="1285"/>
        <v>-224</v>
      </c>
      <c r="DL234" s="144"/>
    </row>
    <row r="235" spans="1:116" ht="15" customHeight="1" x14ac:dyDescent="0.2">
      <c r="A235" s="164" t="str">
        <f t="shared" si="1321"/>
        <v>186007051P</v>
      </c>
      <c r="B235" s="164" t="str">
        <f t="shared" si="1322"/>
        <v>186007051C</v>
      </c>
      <c r="C235" s="137">
        <v>186007051</v>
      </c>
      <c r="D235" s="164" t="s">
        <v>532</v>
      </c>
      <c r="E235" s="65" t="s">
        <v>12</v>
      </c>
      <c r="F235" s="159" t="s">
        <v>537</v>
      </c>
      <c r="G235" s="65" t="s">
        <v>266</v>
      </c>
      <c r="H235" s="164" t="s">
        <v>266</v>
      </c>
      <c r="I235" s="200">
        <v>416.62</v>
      </c>
      <c r="J235" s="249" t="s">
        <v>277</v>
      </c>
      <c r="K235" s="145"/>
      <c r="L235" s="144">
        <v>0</v>
      </c>
      <c r="M235" s="144">
        <v>0</v>
      </c>
      <c r="N235" s="144">
        <v>0</v>
      </c>
      <c r="O235" s="144">
        <v>0</v>
      </c>
      <c r="P235" s="86">
        <f t="shared" si="1323"/>
        <v>0</v>
      </c>
      <c r="Q235" s="144">
        <v>0</v>
      </c>
      <c r="R235" s="159">
        <v>0</v>
      </c>
      <c r="S235" s="159">
        <v>0</v>
      </c>
      <c r="T235" s="159">
        <v>0</v>
      </c>
      <c r="U235" s="86">
        <f t="shared" si="1324"/>
        <v>0</v>
      </c>
      <c r="V235" s="159">
        <v>0</v>
      </c>
      <c r="W235" s="159">
        <v>0</v>
      </c>
      <c r="X235" s="159">
        <v>0</v>
      </c>
      <c r="Y235" s="159">
        <v>0</v>
      </c>
      <c r="Z235" s="86">
        <f t="shared" si="1325"/>
        <v>0</v>
      </c>
      <c r="AA235" s="159">
        <v>0</v>
      </c>
      <c r="AB235" s="159">
        <v>0</v>
      </c>
      <c r="AC235" s="159">
        <v>0</v>
      </c>
      <c r="AD235" s="159">
        <f t="shared" si="1291"/>
        <v>0</v>
      </c>
      <c r="AE235" s="86">
        <f t="shared" si="1326"/>
        <v>0</v>
      </c>
      <c r="AF235" s="130"/>
      <c r="AG235" s="159">
        <f t="shared" ca="1" si="573"/>
        <v>0</v>
      </c>
      <c r="AH235" s="159">
        <f t="shared" ca="1" si="574"/>
        <v>0</v>
      </c>
      <c r="AI235" s="159">
        <f t="shared" ca="1" si="575"/>
        <v>0</v>
      </c>
      <c r="AJ235" s="159">
        <f t="shared" ca="1" si="576"/>
        <v>0</v>
      </c>
      <c r="AK235" s="86">
        <f t="shared" ca="1" si="1327"/>
        <v>0</v>
      </c>
      <c r="AL235" s="159">
        <f t="shared" ca="1" si="577"/>
        <v>0</v>
      </c>
      <c r="AM235" s="159">
        <f t="shared" ca="1" si="578"/>
        <v>0</v>
      </c>
      <c r="AN235" s="159">
        <f t="shared" ca="1" si="579"/>
        <v>0</v>
      </c>
      <c r="AO235" s="159">
        <f t="shared" ca="1" si="580"/>
        <v>0</v>
      </c>
      <c r="AP235" s="127">
        <f t="shared" ca="1" si="1328"/>
        <v>0</v>
      </c>
      <c r="AQ235" s="159">
        <f t="shared" ca="1" si="581"/>
        <v>30</v>
      </c>
      <c r="AR235" s="159">
        <f t="shared" ca="1" si="582"/>
        <v>5</v>
      </c>
      <c r="AS235" s="159">
        <f t="shared" ca="1" si="583"/>
        <v>5</v>
      </c>
      <c r="AT235" s="159">
        <f t="shared" ca="1" si="584"/>
        <v>5</v>
      </c>
      <c r="AU235" s="127">
        <f t="shared" ca="1" si="1329"/>
        <v>45</v>
      </c>
      <c r="AV235" s="159">
        <f t="shared" ca="1" si="586"/>
        <v>5</v>
      </c>
      <c r="AW235" s="159">
        <f t="shared" ca="1" si="587"/>
        <v>5</v>
      </c>
      <c r="AX235" s="159">
        <f t="shared" ca="1" si="588"/>
        <v>0</v>
      </c>
      <c r="AY235" s="159">
        <f t="shared" ca="1" si="589"/>
        <v>0</v>
      </c>
      <c r="AZ235" s="127">
        <f t="shared" ca="1" si="1330"/>
        <v>10</v>
      </c>
      <c r="BA235" s="72"/>
      <c r="BB235" s="159">
        <f t="shared" ca="1" si="1331"/>
        <v>0</v>
      </c>
      <c r="BC235" s="159">
        <f t="shared" ca="1" si="1332"/>
        <v>0</v>
      </c>
      <c r="BD235" s="159">
        <f t="shared" ca="1" si="1333"/>
        <v>0</v>
      </c>
      <c r="BE235" s="159">
        <f t="shared" ca="1" si="1334"/>
        <v>0</v>
      </c>
      <c r="BF235" s="86">
        <f t="shared" ca="1" si="1335"/>
        <v>0</v>
      </c>
      <c r="BG235" s="159">
        <f t="shared" ca="1" si="1336"/>
        <v>0</v>
      </c>
      <c r="BH235" s="159">
        <f t="shared" ca="1" si="1337"/>
        <v>0</v>
      </c>
      <c r="BI235" s="159">
        <f t="shared" ca="1" si="1338"/>
        <v>0</v>
      </c>
      <c r="BJ235" s="159">
        <f t="shared" ca="1" si="1339"/>
        <v>0</v>
      </c>
      <c r="BK235" s="86">
        <f t="shared" ca="1" si="1340"/>
        <v>0</v>
      </c>
      <c r="BL235" s="159">
        <f t="shared" ca="1" si="1341"/>
        <v>30</v>
      </c>
      <c r="BM235" s="159">
        <f t="shared" ca="1" si="1342"/>
        <v>5</v>
      </c>
      <c r="BN235" s="159">
        <f t="shared" ca="1" si="1343"/>
        <v>5</v>
      </c>
      <c r="BO235" s="159">
        <f t="shared" ca="1" si="1344"/>
        <v>5</v>
      </c>
      <c r="BP235" s="86">
        <f t="shared" ca="1" si="1345"/>
        <v>45</v>
      </c>
      <c r="BQ235" s="159">
        <f t="shared" ca="1" si="1346"/>
        <v>5</v>
      </c>
      <c r="BR235" s="159">
        <f t="shared" ca="1" si="1347"/>
        <v>5</v>
      </c>
      <c r="BS235" s="159">
        <f t="shared" ca="1" si="1348"/>
        <v>0</v>
      </c>
      <c r="BT235" s="159">
        <f t="shared" ca="1" si="1349"/>
        <v>0</v>
      </c>
      <c r="BU235" s="86">
        <f t="shared" ca="1" si="1350"/>
        <v>10</v>
      </c>
      <c r="BV235" s="71"/>
      <c r="BW235" s="144">
        <v>0</v>
      </c>
      <c r="BX235" s="144">
        <v>0</v>
      </c>
      <c r="BY235" s="144">
        <v>0</v>
      </c>
      <c r="BZ235" s="144">
        <v>0</v>
      </c>
      <c r="CA235" s="86">
        <f t="shared" si="1351"/>
        <v>0</v>
      </c>
      <c r="CB235" s="144">
        <v>0</v>
      </c>
      <c r="CC235" s="159">
        <v>0</v>
      </c>
      <c r="CD235" s="159">
        <v>0</v>
      </c>
      <c r="CE235" s="159">
        <v>0</v>
      </c>
      <c r="CF235" s="86">
        <f t="shared" si="1352"/>
        <v>0</v>
      </c>
      <c r="CG235" s="159"/>
      <c r="CH235" s="159"/>
      <c r="CI235" s="159"/>
      <c r="CJ235" s="159"/>
      <c r="CK235" s="86">
        <f t="shared" si="1353"/>
        <v>0</v>
      </c>
      <c r="CL235" s="159"/>
      <c r="CM235" s="159"/>
      <c r="CN235" s="159">
        <v>0</v>
      </c>
      <c r="CO235" s="159">
        <f t="shared" si="1320"/>
        <v>0</v>
      </c>
      <c r="CP235" s="86">
        <f t="shared" si="1214"/>
        <v>0</v>
      </c>
      <c r="CQ235" s="70"/>
      <c r="CR235" s="144">
        <f t="shared" ca="1" si="1266"/>
        <v>0</v>
      </c>
      <c r="CS235" s="144">
        <f t="shared" ca="1" si="1267"/>
        <v>0</v>
      </c>
      <c r="CT235" s="144">
        <f t="shared" ca="1" si="1268"/>
        <v>0</v>
      </c>
      <c r="CU235" s="144">
        <f t="shared" ca="1" si="1269"/>
        <v>0</v>
      </c>
      <c r="CV235" s="86">
        <f t="shared" ca="1" si="1270"/>
        <v>0</v>
      </c>
      <c r="CW235" s="144">
        <f t="shared" ca="1" si="1271"/>
        <v>0</v>
      </c>
      <c r="CX235" s="144">
        <f t="shared" ca="1" si="1272"/>
        <v>0</v>
      </c>
      <c r="CY235" s="144">
        <f t="shared" ca="1" si="1273"/>
        <v>0</v>
      </c>
      <c r="CZ235" s="144">
        <f t="shared" ca="1" si="1274"/>
        <v>0</v>
      </c>
      <c r="DA235" s="88">
        <f t="shared" ca="1" si="1275"/>
        <v>0</v>
      </c>
      <c r="DB235" s="144">
        <f t="shared" ca="1" si="1276"/>
        <v>-30</v>
      </c>
      <c r="DC235" s="144">
        <f t="shared" ca="1" si="1277"/>
        <v>-5</v>
      </c>
      <c r="DD235" s="144">
        <f t="shared" ca="1" si="1278"/>
        <v>-5</v>
      </c>
      <c r="DE235" s="144">
        <f t="shared" ca="1" si="1279"/>
        <v>-5</v>
      </c>
      <c r="DF235" s="88">
        <f t="shared" ca="1" si="1280"/>
        <v>-45</v>
      </c>
      <c r="DG235" s="159">
        <f t="shared" ca="1" si="1281"/>
        <v>-5</v>
      </c>
      <c r="DH235" s="159">
        <f t="shared" ca="1" si="1282"/>
        <v>-5</v>
      </c>
      <c r="DI235" s="159">
        <f t="shared" ca="1" si="1283"/>
        <v>0</v>
      </c>
      <c r="DJ235" s="159">
        <f t="shared" ca="1" si="1284"/>
        <v>0</v>
      </c>
      <c r="DK235" s="88">
        <f t="shared" ca="1" si="1285"/>
        <v>-10</v>
      </c>
      <c r="DL235" s="144"/>
    </row>
    <row r="236" spans="1:116" ht="15" customHeight="1" x14ac:dyDescent="0.2">
      <c r="A236" s="164" t="str">
        <f t="shared" si="1321"/>
        <v>186007049P</v>
      </c>
      <c r="B236" s="164" t="str">
        <f t="shared" si="1322"/>
        <v>186007049C</v>
      </c>
      <c r="C236" s="137">
        <v>186007049</v>
      </c>
      <c r="D236" s="164" t="s">
        <v>533</v>
      </c>
      <c r="E236" s="65" t="s">
        <v>12</v>
      </c>
      <c r="F236" s="159" t="s">
        <v>537</v>
      </c>
      <c r="G236" s="65" t="s">
        <v>266</v>
      </c>
      <c r="H236" s="164" t="s">
        <v>266</v>
      </c>
      <c r="I236" s="200">
        <v>928.85</v>
      </c>
      <c r="J236" s="249" t="s">
        <v>277</v>
      </c>
      <c r="K236" s="145"/>
      <c r="L236" s="144">
        <v>0</v>
      </c>
      <c r="M236" s="144">
        <v>0</v>
      </c>
      <c r="N236" s="144">
        <v>0</v>
      </c>
      <c r="O236" s="144">
        <v>0</v>
      </c>
      <c r="P236" s="86">
        <f t="shared" si="1323"/>
        <v>0</v>
      </c>
      <c r="Q236" s="144">
        <v>0</v>
      </c>
      <c r="R236" s="159">
        <v>0</v>
      </c>
      <c r="S236" s="159">
        <v>0</v>
      </c>
      <c r="T236" s="159">
        <v>0</v>
      </c>
      <c r="U236" s="86">
        <f t="shared" si="1324"/>
        <v>0</v>
      </c>
      <c r="V236" s="159">
        <v>0</v>
      </c>
      <c r="W236" s="159">
        <v>0</v>
      </c>
      <c r="X236" s="159">
        <v>0</v>
      </c>
      <c r="Y236" s="159">
        <v>0</v>
      </c>
      <c r="Z236" s="86">
        <f t="shared" si="1325"/>
        <v>0</v>
      </c>
      <c r="AA236" s="159">
        <v>0</v>
      </c>
      <c r="AB236" s="159">
        <v>0</v>
      </c>
      <c r="AC236" s="159">
        <v>0</v>
      </c>
      <c r="AD236" s="159">
        <f t="shared" si="1291"/>
        <v>0</v>
      </c>
      <c r="AE236" s="86">
        <f t="shared" si="1326"/>
        <v>0</v>
      </c>
      <c r="AF236" s="130"/>
      <c r="AG236" s="159">
        <f t="shared" ca="1" si="573"/>
        <v>0</v>
      </c>
      <c r="AH236" s="159">
        <f t="shared" ca="1" si="574"/>
        <v>0</v>
      </c>
      <c r="AI236" s="159">
        <f t="shared" ca="1" si="575"/>
        <v>0</v>
      </c>
      <c r="AJ236" s="159">
        <f t="shared" ca="1" si="576"/>
        <v>0</v>
      </c>
      <c r="AK236" s="86">
        <f t="shared" ca="1" si="1327"/>
        <v>0</v>
      </c>
      <c r="AL236" s="159">
        <f t="shared" ca="1" si="577"/>
        <v>0</v>
      </c>
      <c r="AM236" s="159">
        <f t="shared" ca="1" si="578"/>
        <v>0</v>
      </c>
      <c r="AN236" s="159">
        <f t="shared" ca="1" si="579"/>
        <v>0</v>
      </c>
      <c r="AO236" s="159">
        <f t="shared" ca="1" si="580"/>
        <v>0</v>
      </c>
      <c r="AP236" s="127">
        <f t="shared" ca="1" si="1328"/>
        <v>0</v>
      </c>
      <c r="AQ236" s="159">
        <f t="shared" ca="1" si="581"/>
        <v>54</v>
      </c>
      <c r="AR236" s="159">
        <f t="shared" ca="1" si="582"/>
        <v>29</v>
      </c>
      <c r="AS236" s="159">
        <f t="shared" ca="1" si="583"/>
        <v>40</v>
      </c>
      <c r="AT236" s="159">
        <f t="shared" ca="1" si="584"/>
        <v>56</v>
      </c>
      <c r="AU236" s="127">
        <f t="shared" ca="1" si="1329"/>
        <v>179</v>
      </c>
      <c r="AV236" s="159">
        <f t="shared" ca="1" si="586"/>
        <v>40</v>
      </c>
      <c r="AW236" s="159">
        <f t="shared" ca="1" si="587"/>
        <v>47</v>
      </c>
      <c r="AX236" s="159">
        <f t="shared" ca="1" si="588"/>
        <v>0</v>
      </c>
      <c r="AY236" s="159">
        <f t="shared" ca="1" si="589"/>
        <v>0</v>
      </c>
      <c r="AZ236" s="127">
        <f t="shared" ca="1" si="1330"/>
        <v>87</v>
      </c>
      <c r="BA236" s="72"/>
      <c r="BB236" s="159">
        <f t="shared" ca="1" si="1331"/>
        <v>0</v>
      </c>
      <c r="BC236" s="159">
        <f t="shared" ca="1" si="1332"/>
        <v>0</v>
      </c>
      <c r="BD236" s="159">
        <f t="shared" ca="1" si="1333"/>
        <v>0</v>
      </c>
      <c r="BE236" s="159">
        <f t="shared" ca="1" si="1334"/>
        <v>0</v>
      </c>
      <c r="BF236" s="86">
        <f t="shared" ca="1" si="1335"/>
        <v>0</v>
      </c>
      <c r="BG236" s="159">
        <f t="shared" ca="1" si="1336"/>
        <v>0</v>
      </c>
      <c r="BH236" s="159">
        <f t="shared" ca="1" si="1337"/>
        <v>0</v>
      </c>
      <c r="BI236" s="159">
        <f t="shared" ca="1" si="1338"/>
        <v>0</v>
      </c>
      <c r="BJ236" s="159">
        <f t="shared" ca="1" si="1339"/>
        <v>0</v>
      </c>
      <c r="BK236" s="86">
        <f t="shared" ca="1" si="1340"/>
        <v>0</v>
      </c>
      <c r="BL236" s="159">
        <f t="shared" ca="1" si="1341"/>
        <v>54</v>
      </c>
      <c r="BM236" s="159">
        <f t="shared" ca="1" si="1342"/>
        <v>29</v>
      </c>
      <c r="BN236" s="159">
        <f t="shared" ca="1" si="1343"/>
        <v>40</v>
      </c>
      <c r="BO236" s="159">
        <f t="shared" ca="1" si="1344"/>
        <v>56</v>
      </c>
      <c r="BP236" s="86">
        <f t="shared" ca="1" si="1345"/>
        <v>179</v>
      </c>
      <c r="BQ236" s="159">
        <f t="shared" ca="1" si="1346"/>
        <v>40</v>
      </c>
      <c r="BR236" s="159">
        <f t="shared" ca="1" si="1347"/>
        <v>47</v>
      </c>
      <c r="BS236" s="159">
        <f t="shared" ca="1" si="1348"/>
        <v>0</v>
      </c>
      <c r="BT236" s="159">
        <f t="shared" ca="1" si="1349"/>
        <v>0</v>
      </c>
      <c r="BU236" s="86">
        <f t="shared" ca="1" si="1350"/>
        <v>87</v>
      </c>
      <c r="BV236" s="71"/>
      <c r="BW236" s="144">
        <v>0</v>
      </c>
      <c r="BX236" s="144">
        <v>0</v>
      </c>
      <c r="BY236" s="144">
        <v>0</v>
      </c>
      <c r="BZ236" s="144">
        <v>0</v>
      </c>
      <c r="CA236" s="86">
        <f t="shared" si="1351"/>
        <v>0</v>
      </c>
      <c r="CB236" s="144">
        <v>0</v>
      </c>
      <c r="CC236" s="159">
        <v>0</v>
      </c>
      <c r="CD236" s="159">
        <v>0</v>
      </c>
      <c r="CE236" s="159">
        <v>0</v>
      </c>
      <c r="CF236" s="86">
        <f t="shared" si="1352"/>
        <v>0</v>
      </c>
      <c r="CG236" s="159"/>
      <c r="CH236" s="159"/>
      <c r="CI236" s="159"/>
      <c r="CJ236" s="159"/>
      <c r="CK236" s="86">
        <f t="shared" si="1353"/>
        <v>0</v>
      </c>
      <c r="CL236" s="159"/>
      <c r="CM236" s="159"/>
      <c r="CN236" s="159">
        <v>0</v>
      </c>
      <c r="CO236" s="159">
        <f t="shared" si="1320"/>
        <v>0</v>
      </c>
      <c r="CP236" s="86">
        <f t="shared" si="1214"/>
        <v>0</v>
      </c>
      <c r="CQ236" s="70"/>
      <c r="CR236" s="144">
        <f t="shared" ca="1" si="1266"/>
        <v>0</v>
      </c>
      <c r="CS236" s="144">
        <f t="shared" ca="1" si="1267"/>
        <v>0</v>
      </c>
      <c r="CT236" s="144">
        <f t="shared" ca="1" si="1268"/>
        <v>0</v>
      </c>
      <c r="CU236" s="144">
        <f t="shared" ca="1" si="1269"/>
        <v>0</v>
      </c>
      <c r="CV236" s="86">
        <f t="shared" ca="1" si="1270"/>
        <v>0</v>
      </c>
      <c r="CW236" s="144">
        <f t="shared" ca="1" si="1271"/>
        <v>0</v>
      </c>
      <c r="CX236" s="144">
        <f t="shared" ca="1" si="1272"/>
        <v>0</v>
      </c>
      <c r="CY236" s="144">
        <f t="shared" ca="1" si="1273"/>
        <v>0</v>
      </c>
      <c r="CZ236" s="144">
        <f t="shared" ca="1" si="1274"/>
        <v>0</v>
      </c>
      <c r="DA236" s="88">
        <f t="shared" ca="1" si="1275"/>
        <v>0</v>
      </c>
      <c r="DB236" s="144">
        <f t="shared" ca="1" si="1276"/>
        <v>-54</v>
      </c>
      <c r="DC236" s="144">
        <f t="shared" ca="1" si="1277"/>
        <v>-29</v>
      </c>
      <c r="DD236" s="144">
        <f t="shared" ca="1" si="1278"/>
        <v>-40</v>
      </c>
      <c r="DE236" s="144">
        <f t="shared" ca="1" si="1279"/>
        <v>-56</v>
      </c>
      <c r="DF236" s="88">
        <f t="shared" ca="1" si="1280"/>
        <v>-179</v>
      </c>
      <c r="DG236" s="159">
        <f t="shared" ca="1" si="1281"/>
        <v>-40</v>
      </c>
      <c r="DH236" s="159">
        <f t="shared" ca="1" si="1282"/>
        <v>-47</v>
      </c>
      <c r="DI236" s="159">
        <f t="shared" ca="1" si="1283"/>
        <v>0</v>
      </c>
      <c r="DJ236" s="159">
        <f t="shared" ca="1" si="1284"/>
        <v>0</v>
      </c>
      <c r="DK236" s="88">
        <f t="shared" ca="1" si="1285"/>
        <v>-87</v>
      </c>
      <c r="DL236" s="144"/>
    </row>
    <row r="237" spans="1:116" ht="15" customHeight="1" x14ac:dyDescent="0.2">
      <c r="A237" s="164" t="str">
        <f t="shared" si="1321"/>
        <v>186007050P</v>
      </c>
      <c r="B237" s="164" t="str">
        <f t="shared" si="1322"/>
        <v>186007050C</v>
      </c>
      <c r="C237" s="137">
        <v>186007050</v>
      </c>
      <c r="D237" s="164" t="s">
        <v>534</v>
      </c>
      <c r="E237" s="65" t="s">
        <v>12</v>
      </c>
      <c r="F237" s="159" t="s">
        <v>537</v>
      </c>
      <c r="G237" s="65" t="s">
        <v>266</v>
      </c>
      <c r="H237" s="164" t="s">
        <v>266</v>
      </c>
      <c r="I237" s="200">
        <v>787.77</v>
      </c>
      <c r="J237" s="249" t="s">
        <v>277</v>
      </c>
      <c r="K237" s="145"/>
      <c r="L237" s="144">
        <v>0</v>
      </c>
      <c r="M237" s="144">
        <v>0</v>
      </c>
      <c r="N237" s="144">
        <v>0</v>
      </c>
      <c r="O237" s="144">
        <v>0</v>
      </c>
      <c r="P237" s="86">
        <f t="shared" si="1323"/>
        <v>0</v>
      </c>
      <c r="Q237" s="144">
        <v>0</v>
      </c>
      <c r="R237" s="159">
        <v>0</v>
      </c>
      <c r="S237" s="159">
        <v>0</v>
      </c>
      <c r="T237" s="159">
        <v>0</v>
      </c>
      <c r="U237" s="86">
        <f t="shared" si="1324"/>
        <v>0</v>
      </c>
      <c r="V237" s="159">
        <v>0</v>
      </c>
      <c r="W237" s="159">
        <v>0</v>
      </c>
      <c r="X237" s="159">
        <v>0</v>
      </c>
      <c r="Y237" s="159">
        <v>0</v>
      </c>
      <c r="Z237" s="86">
        <f t="shared" si="1325"/>
        <v>0</v>
      </c>
      <c r="AA237" s="159">
        <v>0</v>
      </c>
      <c r="AB237" s="159">
        <v>0</v>
      </c>
      <c r="AC237" s="159">
        <v>0</v>
      </c>
      <c r="AD237" s="159">
        <f t="shared" si="1291"/>
        <v>0</v>
      </c>
      <c r="AE237" s="86">
        <f t="shared" si="1326"/>
        <v>0</v>
      </c>
      <c r="AF237" s="130"/>
      <c r="AG237" s="159">
        <f t="shared" ca="1" si="573"/>
        <v>0</v>
      </c>
      <c r="AH237" s="159">
        <f t="shared" ca="1" si="574"/>
        <v>0</v>
      </c>
      <c r="AI237" s="159">
        <f t="shared" ca="1" si="575"/>
        <v>0</v>
      </c>
      <c r="AJ237" s="159">
        <f t="shared" ca="1" si="576"/>
        <v>0</v>
      </c>
      <c r="AK237" s="86">
        <f t="shared" ca="1" si="1327"/>
        <v>0</v>
      </c>
      <c r="AL237" s="159">
        <f t="shared" ca="1" si="577"/>
        <v>0</v>
      </c>
      <c r="AM237" s="159">
        <f t="shared" ca="1" si="578"/>
        <v>0</v>
      </c>
      <c r="AN237" s="159">
        <f t="shared" ca="1" si="579"/>
        <v>0</v>
      </c>
      <c r="AO237" s="159">
        <f t="shared" ca="1" si="580"/>
        <v>0</v>
      </c>
      <c r="AP237" s="127">
        <f t="shared" ca="1" si="1328"/>
        <v>0</v>
      </c>
      <c r="AQ237" s="159">
        <f t="shared" ca="1" si="581"/>
        <v>60</v>
      </c>
      <c r="AR237" s="159">
        <f t="shared" ca="1" si="582"/>
        <v>29</v>
      </c>
      <c r="AS237" s="159">
        <f t="shared" ca="1" si="583"/>
        <v>35</v>
      </c>
      <c r="AT237" s="159">
        <f t="shared" ca="1" si="584"/>
        <v>56</v>
      </c>
      <c r="AU237" s="127">
        <f t="shared" ca="1" si="1329"/>
        <v>180</v>
      </c>
      <c r="AV237" s="159">
        <f t="shared" ca="1" si="586"/>
        <v>40</v>
      </c>
      <c r="AW237" s="159">
        <f t="shared" ca="1" si="587"/>
        <v>47</v>
      </c>
      <c r="AX237" s="159">
        <f t="shared" ca="1" si="588"/>
        <v>0</v>
      </c>
      <c r="AY237" s="159">
        <f t="shared" ca="1" si="589"/>
        <v>0</v>
      </c>
      <c r="AZ237" s="127">
        <f t="shared" ca="1" si="1330"/>
        <v>87</v>
      </c>
      <c r="BA237" s="72"/>
      <c r="BB237" s="159">
        <f t="shared" ca="1" si="1331"/>
        <v>0</v>
      </c>
      <c r="BC237" s="159">
        <f t="shared" ca="1" si="1332"/>
        <v>0</v>
      </c>
      <c r="BD237" s="159">
        <f t="shared" ca="1" si="1333"/>
        <v>0</v>
      </c>
      <c r="BE237" s="159">
        <f t="shared" ca="1" si="1334"/>
        <v>0</v>
      </c>
      <c r="BF237" s="86">
        <f t="shared" ca="1" si="1335"/>
        <v>0</v>
      </c>
      <c r="BG237" s="159">
        <f t="shared" ca="1" si="1336"/>
        <v>0</v>
      </c>
      <c r="BH237" s="159">
        <f t="shared" ca="1" si="1337"/>
        <v>0</v>
      </c>
      <c r="BI237" s="159">
        <f t="shared" ca="1" si="1338"/>
        <v>0</v>
      </c>
      <c r="BJ237" s="159">
        <f t="shared" ca="1" si="1339"/>
        <v>0</v>
      </c>
      <c r="BK237" s="86">
        <f t="shared" ca="1" si="1340"/>
        <v>0</v>
      </c>
      <c r="BL237" s="159">
        <f t="shared" ca="1" si="1341"/>
        <v>60</v>
      </c>
      <c r="BM237" s="159">
        <f t="shared" ca="1" si="1342"/>
        <v>29</v>
      </c>
      <c r="BN237" s="159">
        <f t="shared" ca="1" si="1343"/>
        <v>35</v>
      </c>
      <c r="BO237" s="159">
        <f t="shared" ca="1" si="1344"/>
        <v>56</v>
      </c>
      <c r="BP237" s="86">
        <f t="shared" ca="1" si="1345"/>
        <v>180</v>
      </c>
      <c r="BQ237" s="159">
        <f t="shared" ca="1" si="1346"/>
        <v>40</v>
      </c>
      <c r="BR237" s="159">
        <f t="shared" ca="1" si="1347"/>
        <v>47</v>
      </c>
      <c r="BS237" s="159">
        <f t="shared" ca="1" si="1348"/>
        <v>0</v>
      </c>
      <c r="BT237" s="159">
        <f t="shared" ca="1" si="1349"/>
        <v>0</v>
      </c>
      <c r="BU237" s="86">
        <f t="shared" ca="1" si="1350"/>
        <v>87</v>
      </c>
      <c r="BV237" s="71"/>
      <c r="BW237" s="144">
        <v>0</v>
      </c>
      <c r="BX237" s="144">
        <v>0</v>
      </c>
      <c r="BY237" s="144">
        <v>0</v>
      </c>
      <c r="BZ237" s="144">
        <v>0</v>
      </c>
      <c r="CA237" s="86">
        <f t="shared" si="1351"/>
        <v>0</v>
      </c>
      <c r="CB237" s="144">
        <v>0</v>
      </c>
      <c r="CC237" s="159">
        <v>0</v>
      </c>
      <c r="CD237" s="159">
        <v>0</v>
      </c>
      <c r="CE237" s="159">
        <v>0</v>
      </c>
      <c r="CF237" s="86">
        <f t="shared" si="1352"/>
        <v>0</v>
      </c>
      <c r="CG237" s="159"/>
      <c r="CH237" s="159"/>
      <c r="CI237" s="159"/>
      <c r="CJ237" s="159"/>
      <c r="CK237" s="86">
        <f t="shared" si="1353"/>
        <v>0</v>
      </c>
      <c r="CL237" s="159"/>
      <c r="CM237" s="159"/>
      <c r="CN237" s="159">
        <v>0</v>
      </c>
      <c r="CO237" s="159">
        <f t="shared" si="1320"/>
        <v>0</v>
      </c>
      <c r="CP237" s="86">
        <f t="shared" si="1214"/>
        <v>0</v>
      </c>
      <c r="CQ237" s="70"/>
      <c r="CR237" s="144">
        <f t="shared" ca="1" si="1266"/>
        <v>0</v>
      </c>
      <c r="CS237" s="144">
        <f t="shared" ca="1" si="1267"/>
        <v>0</v>
      </c>
      <c r="CT237" s="144">
        <f t="shared" ca="1" si="1268"/>
        <v>0</v>
      </c>
      <c r="CU237" s="144">
        <f t="shared" ca="1" si="1269"/>
        <v>0</v>
      </c>
      <c r="CV237" s="86">
        <f t="shared" ca="1" si="1270"/>
        <v>0</v>
      </c>
      <c r="CW237" s="144">
        <f t="shared" ca="1" si="1271"/>
        <v>0</v>
      </c>
      <c r="CX237" s="144">
        <f t="shared" ca="1" si="1272"/>
        <v>0</v>
      </c>
      <c r="CY237" s="144">
        <f t="shared" ca="1" si="1273"/>
        <v>0</v>
      </c>
      <c r="CZ237" s="144">
        <f t="shared" ca="1" si="1274"/>
        <v>0</v>
      </c>
      <c r="DA237" s="88">
        <f t="shared" ca="1" si="1275"/>
        <v>0</v>
      </c>
      <c r="DB237" s="144">
        <f t="shared" ca="1" si="1276"/>
        <v>-60</v>
      </c>
      <c r="DC237" s="144">
        <f t="shared" ca="1" si="1277"/>
        <v>-29</v>
      </c>
      <c r="DD237" s="144">
        <f t="shared" ca="1" si="1278"/>
        <v>-35</v>
      </c>
      <c r="DE237" s="144">
        <f t="shared" ca="1" si="1279"/>
        <v>-56</v>
      </c>
      <c r="DF237" s="88">
        <f t="shared" ca="1" si="1280"/>
        <v>-180</v>
      </c>
      <c r="DG237" s="159">
        <f t="shared" ca="1" si="1281"/>
        <v>-40</v>
      </c>
      <c r="DH237" s="159">
        <f t="shared" ca="1" si="1282"/>
        <v>-47</v>
      </c>
      <c r="DI237" s="159">
        <f t="shared" ca="1" si="1283"/>
        <v>0</v>
      </c>
      <c r="DJ237" s="159">
        <f t="shared" ca="1" si="1284"/>
        <v>0</v>
      </c>
      <c r="DK237" s="88">
        <f t="shared" ca="1" si="1285"/>
        <v>-87</v>
      </c>
      <c r="DL237" s="144"/>
    </row>
    <row r="238" spans="1:116" ht="15" customHeight="1" x14ac:dyDescent="0.2">
      <c r="A238" s="164" t="str">
        <f t="shared" si="1321"/>
        <v>186007281P</v>
      </c>
      <c r="B238" s="164" t="str">
        <f t="shared" si="1322"/>
        <v>186007281C</v>
      </c>
      <c r="C238" s="137">
        <v>186007281</v>
      </c>
      <c r="D238" s="164" t="s">
        <v>535</v>
      </c>
      <c r="E238" s="65" t="s">
        <v>12</v>
      </c>
      <c r="F238" s="159" t="s">
        <v>50</v>
      </c>
      <c r="G238" s="65" t="s">
        <v>66</v>
      </c>
      <c r="H238" s="164" t="s">
        <v>202</v>
      </c>
      <c r="I238" s="200">
        <v>1843.81</v>
      </c>
      <c r="J238" s="65" t="s">
        <v>221</v>
      </c>
      <c r="K238" s="145"/>
      <c r="L238" s="144">
        <v>0</v>
      </c>
      <c r="M238" s="144">
        <v>0</v>
      </c>
      <c r="N238" s="144">
        <v>0</v>
      </c>
      <c r="O238" s="144">
        <v>0</v>
      </c>
      <c r="P238" s="86">
        <f t="shared" ref="P238" si="1354">SUM(L238:O238)</f>
        <v>0</v>
      </c>
      <c r="Q238" s="144">
        <v>0</v>
      </c>
      <c r="R238" s="159">
        <v>0</v>
      </c>
      <c r="S238" s="159">
        <v>0</v>
      </c>
      <c r="T238" s="159">
        <v>1</v>
      </c>
      <c r="U238" s="86">
        <f t="shared" ref="U238" si="1355">SUM(Q238:T238)</f>
        <v>1</v>
      </c>
      <c r="V238" s="159">
        <v>0</v>
      </c>
      <c r="W238" s="159">
        <v>0</v>
      </c>
      <c r="X238" s="159">
        <v>0</v>
      </c>
      <c r="Y238" s="159">
        <v>0</v>
      </c>
      <c r="Z238" s="86">
        <f t="shared" ref="Z238" si="1356">SUM(V238:Y238)</f>
        <v>0</v>
      </c>
      <c r="AA238" s="159">
        <v>0</v>
      </c>
      <c r="AB238" s="159">
        <v>0</v>
      </c>
      <c r="AC238" s="159">
        <v>0</v>
      </c>
      <c r="AD238" s="159">
        <f>SUBTOTAL(9,AD14:AD211)</f>
        <v>0</v>
      </c>
      <c r="AE238" s="86">
        <f t="shared" ref="AE238" si="1357">SUM(AA238:AD238)</f>
        <v>0</v>
      </c>
      <c r="AF238" s="130"/>
      <c r="AG238" s="159">
        <f t="shared" ca="1" si="573"/>
        <v>0</v>
      </c>
      <c r="AH238" s="159">
        <f t="shared" ca="1" si="574"/>
        <v>0</v>
      </c>
      <c r="AI238" s="159">
        <f t="shared" ca="1" si="575"/>
        <v>0</v>
      </c>
      <c r="AJ238" s="159">
        <f t="shared" ca="1" si="576"/>
        <v>0</v>
      </c>
      <c r="AK238" s="86">
        <f t="shared" ref="AK238:AK239" ca="1" si="1358">SUM(AG238:AJ238)</f>
        <v>0</v>
      </c>
      <c r="AL238" s="159">
        <f t="shared" ca="1" si="577"/>
        <v>0</v>
      </c>
      <c r="AM238" s="159">
        <f t="shared" ca="1" si="578"/>
        <v>0</v>
      </c>
      <c r="AN238" s="159">
        <f t="shared" ca="1" si="579"/>
        <v>0</v>
      </c>
      <c r="AO238" s="159">
        <f t="shared" ca="1" si="580"/>
        <v>1</v>
      </c>
      <c r="AP238" s="127">
        <f t="shared" ref="AP238:AP239" ca="1" si="1359">SUM(AL238:AO238)</f>
        <v>1</v>
      </c>
      <c r="AQ238" s="159">
        <f t="shared" ca="1" si="581"/>
        <v>0</v>
      </c>
      <c r="AR238" s="159">
        <f t="shared" ca="1" si="582"/>
        <v>0</v>
      </c>
      <c r="AS238" s="159">
        <f t="shared" ca="1" si="583"/>
        <v>0</v>
      </c>
      <c r="AT238" s="159">
        <f t="shared" ca="1" si="584"/>
        <v>0</v>
      </c>
      <c r="AU238" s="127">
        <f t="shared" ref="AU238:AU239" ca="1" si="1360">SUM(AQ238:AT238)</f>
        <v>0</v>
      </c>
      <c r="AV238" s="159">
        <f t="shared" ca="1" si="586"/>
        <v>0</v>
      </c>
      <c r="AW238" s="159">
        <f t="shared" ca="1" si="587"/>
        <v>0</v>
      </c>
      <c r="AX238" s="159">
        <f t="shared" ca="1" si="588"/>
        <v>0</v>
      </c>
      <c r="AY238" s="159">
        <f t="shared" ca="1" si="589"/>
        <v>0</v>
      </c>
      <c r="AZ238" s="127">
        <f t="shared" ref="AZ238:AZ239" ca="1" si="1361">SUM(AV238:AY238)</f>
        <v>0</v>
      </c>
      <c r="BA238" s="72"/>
      <c r="BB238" s="159">
        <f t="shared" ca="1" si="1331"/>
        <v>0</v>
      </c>
      <c r="BC238" s="159">
        <f t="shared" ca="1" si="1332"/>
        <v>0</v>
      </c>
      <c r="BD238" s="159">
        <f t="shared" ca="1" si="1333"/>
        <v>0</v>
      </c>
      <c r="BE238" s="159">
        <f t="shared" ca="1" si="1334"/>
        <v>0</v>
      </c>
      <c r="BF238" s="86">
        <f t="shared" ca="1" si="1335"/>
        <v>0</v>
      </c>
      <c r="BG238" s="159">
        <f t="shared" ca="1" si="1336"/>
        <v>0</v>
      </c>
      <c r="BH238" s="159">
        <f t="shared" ca="1" si="1337"/>
        <v>0</v>
      </c>
      <c r="BI238" s="159">
        <f t="shared" ca="1" si="1338"/>
        <v>0</v>
      </c>
      <c r="BJ238" s="159">
        <f t="shared" ca="1" si="1339"/>
        <v>0</v>
      </c>
      <c r="BK238" s="86">
        <f t="shared" ca="1" si="1340"/>
        <v>0</v>
      </c>
      <c r="BL238" s="159">
        <f t="shared" ca="1" si="1341"/>
        <v>0</v>
      </c>
      <c r="BM238" s="159">
        <f t="shared" ca="1" si="1342"/>
        <v>0</v>
      </c>
      <c r="BN238" s="159">
        <f t="shared" ca="1" si="1343"/>
        <v>0</v>
      </c>
      <c r="BO238" s="159">
        <f t="shared" ca="1" si="1344"/>
        <v>0</v>
      </c>
      <c r="BP238" s="86">
        <f t="shared" ca="1" si="1345"/>
        <v>0</v>
      </c>
      <c r="BQ238" s="159">
        <f t="shared" ca="1" si="1346"/>
        <v>0</v>
      </c>
      <c r="BR238" s="159">
        <f t="shared" ca="1" si="1347"/>
        <v>0</v>
      </c>
      <c r="BS238" s="159">
        <f t="shared" ca="1" si="1348"/>
        <v>0</v>
      </c>
      <c r="BT238" s="159">
        <f t="shared" ca="1" si="1349"/>
        <v>0</v>
      </c>
      <c r="BU238" s="86">
        <f t="shared" ca="1" si="1350"/>
        <v>0</v>
      </c>
      <c r="BV238" s="71"/>
      <c r="BW238" s="144">
        <v>0</v>
      </c>
      <c r="BX238" s="144">
        <v>0</v>
      </c>
      <c r="BY238" s="144">
        <v>0</v>
      </c>
      <c r="BZ238" s="144">
        <v>0</v>
      </c>
      <c r="CA238" s="86">
        <f t="shared" ref="CA238" si="1362">SUM(BW238:BZ238)</f>
        <v>0</v>
      </c>
      <c r="CB238" s="144">
        <v>0</v>
      </c>
      <c r="CC238" s="159">
        <v>0</v>
      </c>
      <c r="CD238" s="159">
        <v>0</v>
      </c>
      <c r="CE238" s="159">
        <v>1</v>
      </c>
      <c r="CF238" s="86">
        <f t="shared" si="1352"/>
        <v>1</v>
      </c>
      <c r="CG238" s="159"/>
      <c r="CH238" s="159"/>
      <c r="CI238" s="159"/>
      <c r="CJ238" s="159"/>
      <c r="CK238" s="86">
        <f t="shared" si="1353"/>
        <v>0</v>
      </c>
      <c r="CL238" s="159"/>
      <c r="CM238" s="159"/>
      <c r="CN238" s="159">
        <v>0</v>
      </c>
      <c r="CO238" s="159">
        <f>SUBTOTAL(9,CO14:CO211)</f>
        <v>0</v>
      </c>
      <c r="CP238" s="86">
        <f t="shared" ref="CP238" si="1363">SUM(CL238:CO238)</f>
        <v>0</v>
      </c>
      <c r="CQ238" s="70"/>
      <c r="CR238" s="144">
        <f t="shared" ref="CR238:CR239" ca="1" si="1364">BW238-AG238</f>
        <v>0</v>
      </c>
      <c r="CS238" s="144">
        <f t="shared" ref="CS238:CS239" ca="1" si="1365">BX238-AH238</f>
        <v>0</v>
      </c>
      <c r="CT238" s="144">
        <f t="shared" ref="CT238:CT239" ca="1" si="1366">BY238-AI238</f>
        <v>0</v>
      </c>
      <c r="CU238" s="144">
        <f t="shared" ref="CU238:CU239" ca="1" si="1367">BZ238-AJ238</f>
        <v>0</v>
      </c>
      <c r="CV238" s="86">
        <f t="shared" ref="CV238:CV239" ca="1" si="1368">CA238-AK238</f>
        <v>0</v>
      </c>
      <c r="CW238" s="144">
        <f t="shared" ref="CW238:CW239" ca="1" si="1369">CB238-AL238</f>
        <v>0</v>
      </c>
      <c r="CX238" s="144">
        <f t="shared" ref="CX238:CX239" ca="1" si="1370">CC238-AM238</f>
        <v>0</v>
      </c>
      <c r="CY238" s="144">
        <f t="shared" ref="CY238:CY239" ca="1" si="1371">CD238-AN238</f>
        <v>0</v>
      </c>
      <c r="CZ238" s="144">
        <f t="shared" ref="CZ238:CZ239" ca="1" si="1372">CE238-AO238</f>
        <v>0</v>
      </c>
      <c r="DA238" s="88">
        <f t="shared" ref="DA238:DA239" ca="1" si="1373">CF238-AP238</f>
        <v>0</v>
      </c>
      <c r="DB238" s="144">
        <f t="shared" ref="DB238:DB239" ca="1" si="1374">CG238-AQ238</f>
        <v>0</v>
      </c>
      <c r="DC238" s="144">
        <f t="shared" ref="DC238:DC239" ca="1" si="1375">CH238-AR238</f>
        <v>0</v>
      </c>
      <c r="DD238" s="144">
        <f t="shared" ref="DD238:DD239" ca="1" si="1376">CI238-AS238</f>
        <v>0</v>
      </c>
      <c r="DE238" s="144">
        <f t="shared" ref="DE238:DE239" ca="1" si="1377">CJ238-AT238</f>
        <v>0</v>
      </c>
      <c r="DF238" s="88">
        <f t="shared" ref="DF238:DF239" ca="1" si="1378">CK238-AU238</f>
        <v>0</v>
      </c>
      <c r="DG238" s="159">
        <f t="shared" ref="DG238:DG239" ca="1" si="1379">CL238-AV238</f>
        <v>0</v>
      </c>
      <c r="DH238" s="159">
        <f t="shared" ref="DH238:DH239" ca="1" si="1380">CM238-AW238</f>
        <v>0</v>
      </c>
      <c r="DI238" s="159">
        <f t="shared" ref="DI238:DI239" ca="1" si="1381">CN238-AX238</f>
        <v>0</v>
      </c>
      <c r="DJ238" s="159">
        <f t="shared" ref="DJ238:DJ239" ca="1" si="1382">CO238-AY238</f>
        <v>0</v>
      </c>
      <c r="DK238" s="88">
        <f t="shared" ref="DK238:DK239" ca="1" si="1383">CP238-AZ238</f>
        <v>0</v>
      </c>
      <c r="DL238" s="144"/>
    </row>
    <row r="239" spans="1:116" ht="15" customHeight="1" x14ac:dyDescent="0.2">
      <c r="A239" s="164" t="str">
        <f t="shared" ref="A239" si="1384">CONCATENATE(C239,"P")</f>
        <v>205001152P</v>
      </c>
      <c r="B239" s="164" t="str">
        <f t="shared" ref="B239" si="1385">CONCATENATE(C239,"C")</f>
        <v>205001152C</v>
      </c>
      <c r="C239" s="137">
        <v>205001152</v>
      </c>
      <c r="D239" s="164" t="s">
        <v>538</v>
      </c>
      <c r="E239" s="65" t="s">
        <v>12</v>
      </c>
      <c r="F239" s="159" t="s">
        <v>164</v>
      </c>
      <c r="G239" s="65" t="s">
        <v>355</v>
      </c>
      <c r="H239" s="164" t="s">
        <v>140</v>
      </c>
      <c r="I239" s="200">
        <v>199.07</v>
      </c>
      <c r="J239" s="164" t="s">
        <v>35</v>
      </c>
      <c r="K239" s="145"/>
      <c r="L239" s="144">
        <v>0</v>
      </c>
      <c r="M239" s="144">
        <v>0</v>
      </c>
      <c r="N239" s="144">
        <v>0</v>
      </c>
      <c r="O239" s="144">
        <v>0</v>
      </c>
      <c r="P239" s="86">
        <f t="shared" ref="P239" si="1386">SUM(L239:O239)</f>
        <v>0</v>
      </c>
      <c r="Q239" s="144">
        <v>0</v>
      </c>
      <c r="R239" s="159">
        <v>0</v>
      </c>
      <c r="S239" s="159">
        <v>0</v>
      </c>
      <c r="T239" s="159">
        <v>0</v>
      </c>
      <c r="U239" s="86">
        <f t="shared" ref="U239" si="1387">SUM(Q239:T239)</f>
        <v>0</v>
      </c>
      <c r="V239" s="159">
        <v>0</v>
      </c>
      <c r="W239" s="159">
        <v>0</v>
      </c>
      <c r="X239" s="159">
        <v>0</v>
      </c>
      <c r="Y239" s="159">
        <v>0</v>
      </c>
      <c r="Z239" s="86">
        <f t="shared" ref="Z239" si="1388">SUM(V239:Y239)</f>
        <v>0</v>
      </c>
      <c r="AA239" s="159">
        <v>0</v>
      </c>
      <c r="AB239" s="159">
        <v>0</v>
      </c>
      <c r="AC239" s="159">
        <v>0</v>
      </c>
      <c r="AD239" s="159">
        <f t="shared" si="1291"/>
        <v>0</v>
      </c>
      <c r="AE239" s="86">
        <f t="shared" ref="AE239" si="1389">SUM(AA239:AD239)</f>
        <v>0</v>
      </c>
      <c r="AF239" s="130"/>
      <c r="AG239" s="159">
        <f t="shared" ca="1" si="573"/>
        <v>0</v>
      </c>
      <c r="AH239" s="159">
        <f t="shared" ca="1" si="574"/>
        <v>0</v>
      </c>
      <c r="AI239" s="159">
        <f t="shared" ca="1" si="575"/>
        <v>0</v>
      </c>
      <c r="AJ239" s="159">
        <f t="shared" ca="1" si="576"/>
        <v>0</v>
      </c>
      <c r="AK239" s="86">
        <f t="shared" ca="1" si="1358"/>
        <v>0</v>
      </c>
      <c r="AL239" s="159">
        <f t="shared" ca="1" si="577"/>
        <v>0</v>
      </c>
      <c r="AM239" s="159">
        <f t="shared" ca="1" si="578"/>
        <v>0</v>
      </c>
      <c r="AN239" s="159">
        <f t="shared" ca="1" si="579"/>
        <v>0</v>
      </c>
      <c r="AO239" s="159">
        <f t="shared" ca="1" si="580"/>
        <v>0</v>
      </c>
      <c r="AP239" s="127">
        <f t="shared" ca="1" si="1359"/>
        <v>0</v>
      </c>
      <c r="AQ239" s="159">
        <f t="shared" ca="1" si="581"/>
        <v>0</v>
      </c>
      <c r="AR239" s="159">
        <f t="shared" ca="1" si="582"/>
        <v>22</v>
      </c>
      <c r="AS239" s="159">
        <f t="shared" ca="1" si="583"/>
        <v>8</v>
      </c>
      <c r="AT239" s="159">
        <f t="shared" ca="1" si="584"/>
        <v>10</v>
      </c>
      <c r="AU239" s="127">
        <f t="shared" ca="1" si="1360"/>
        <v>40</v>
      </c>
      <c r="AV239" s="159">
        <f t="shared" ca="1" si="586"/>
        <v>7</v>
      </c>
      <c r="AW239" s="159">
        <f t="shared" ca="1" si="587"/>
        <v>8</v>
      </c>
      <c r="AX239" s="159">
        <f t="shared" ca="1" si="588"/>
        <v>0</v>
      </c>
      <c r="AY239" s="159">
        <f t="shared" ca="1" si="589"/>
        <v>0</v>
      </c>
      <c r="AZ239" s="127">
        <f t="shared" ca="1" si="1361"/>
        <v>15</v>
      </c>
      <c r="BA239" s="72"/>
      <c r="BB239" s="159">
        <f t="shared" ref="BB239" ca="1" si="1390">AG239-L239</f>
        <v>0</v>
      </c>
      <c r="BC239" s="159">
        <f t="shared" ref="BC239" ca="1" si="1391">AH239-M239</f>
        <v>0</v>
      </c>
      <c r="BD239" s="159">
        <f t="shared" ref="BD239" ca="1" si="1392">AI239-N239</f>
        <v>0</v>
      </c>
      <c r="BE239" s="159">
        <f t="shared" ref="BE239" ca="1" si="1393">AJ239-O239</f>
        <v>0</v>
      </c>
      <c r="BF239" s="86">
        <f t="shared" ref="BF239" ca="1" si="1394">AK239-P239</f>
        <v>0</v>
      </c>
      <c r="BG239" s="159">
        <f t="shared" ref="BG239" ca="1" si="1395">AL239-Q239</f>
        <v>0</v>
      </c>
      <c r="BH239" s="159">
        <f t="shared" ref="BH239" ca="1" si="1396">AM239-R239</f>
        <v>0</v>
      </c>
      <c r="BI239" s="159">
        <f t="shared" ref="BI239" ca="1" si="1397">AN239-S239</f>
        <v>0</v>
      </c>
      <c r="BJ239" s="159">
        <f t="shared" ref="BJ239" ca="1" si="1398">AO239-T239</f>
        <v>0</v>
      </c>
      <c r="BK239" s="86">
        <f t="shared" ref="BK239" ca="1" si="1399">AP239-U239</f>
        <v>0</v>
      </c>
      <c r="BL239" s="159">
        <f t="shared" ref="BL239" ca="1" si="1400">AQ239-V239</f>
        <v>0</v>
      </c>
      <c r="BM239" s="159">
        <f t="shared" ref="BM239" ca="1" si="1401">AR239-W239</f>
        <v>22</v>
      </c>
      <c r="BN239" s="159">
        <f t="shared" ref="BN239" ca="1" si="1402">AS239-X239</f>
        <v>8</v>
      </c>
      <c r="BO239" s="159">
        <f t="shared" ref="BO239" ca="1" si="1403">AT239-Y239</f>
        <v>10</v>
      </c>
      <c r="BP239" s="86">
        <f t="shared" ref="BP239" ca="1" si="1404">AU239-Z239</f>
        <v>40</v>
      </c>
      <c r="BQ239" s="159">
        <f t="shared" ref="BQ239" ca="1" si="1405">AV239-AA239</f>
        <v>7</v>
      </c>
      <c r="BR239" s="159">
        <f t="shared" ref="BR239" ca="1" si="1406">AW239-AB239</f>
        <v>8</v>
      </c>
      <c r="BS239" s="159">
        <f t="shared" ref="BS239" ca="1" si="1407">AX239-AC239</f>
        <v>0</v>
      </c>
      <c r="BT239" s="159">
        <f t="shared" ref="BT239" ca="1" si="1408">AY239-AD239</f>
        <v>0</v>
      </c>
      <c r="BU239" s="86">
        <f t="shared" ref="BU239" ca="1" si="1409">AZ239-AE239</f>
        <v>15</v>
      </c>
      <c r="BV239" s="71"/>
      <c r="BW239" s="144">
        <v>0</v>
      </c>
      <c r="BX239" s="144">
        <v>0</v>
      </c>
      <c r="BY239" s="144">
        <v>0</v>
      </c>
      <c r="BZ239" s="144">
        <v>0</v>
      </c>
      <c r="CA239" s="86">
        <f t="shared" ref="CA239" si="1410">SUM(BW239:BZ239)</f>
        <v>0</v>
      </c>
      <c r="CB239" s="144">
        <v>0</v>
      </c>
      <c r="CC239" s="159">
        <v>0</v>
      </c>
      <c r="CD239" s="159">
        <v>0</v>
      </c>
      <c r="CE239" s="159">
        <v>0</v>
      </c>
      <c r="CF239" s="86">
        <f t="shared" ref="CF239" si="1411">SUM(CB239:CE239)</f>
        <v>0</v>
      </c>
      <c r="CG239" s="159"/>
      <c r="CH239" s="159"/>
      <c r="CI239" s="159"/>
      <c r="CJ239" s="159"/>
      <c r="CK239" s="86">
        <f t="shared" ref="CK239" si="1412">SUM(CG239:CJ239)</f>
        <v>0</v>
      </c>
      <c r="CL239" s="159"/>
      <c r="CM239" s="159"/>
      <c r="CN239" s="159">
        <v>0</v>
      </c>
      <c r="CO239" s="159">
        <f t="shared" si="1320"/>
        <v>0</v>
      </c>
      <c r="CP239" s="86">
        <f t="shared" ref="CP239" si="1413">SUM(CL239:CO239)</f>
        <v>0</v>
      </c>
      <c r="CQ239" s="70"/>
      <c r="CR239" s="144">
        <f t="shared" ca="1" si="1364"/>
        <v>0</v>
      </c>
      <c r="CS239" s="144">
        <f t="shared" ca="1" si="1365"/>
        <v>0</v>
      </c>
      <c r="CT239" s="144">
        <f t="shared" ca="1" si="1366"/>
        <v>0</v>
      </c>
      <c r="CU239" s="144">
        <f t="shared" ca="1" si="1367"/>
        <v>0</v>
      </c>
      <c r="CV239" s="86">
        <f t="shared" ca="1" si="1368"/>
        <v>0</v>
      </c>
      <c r="CW239" s="144">
        <f t="shared" ca="1" si="1369"/>
        <v>0</v>
      </c>
      <c r="CX239" s="144">
        <f t="shared" ca="1" si="1370"/>
        <v>0</v>
      </c>
      <c r="CY239" s="144">
        <f t="shared" ca="1" si="1371"/>
        <v>0</v>
      </c>
      <c r="CZ239" s="144">
        <f t="shared" ca="1" si="1372"/>
        <v>0</v>
      </c>
      <c r="DA239" s="88">
        <f t="shared" ca="1" si="1373"/>
        <v>0</v>
      </c>
      <c r="DB239" s="144">
        <f t="shared" ca="1" si="1374"/>
        <v>0</v>
      </c>
      <c r="DC239" s="144">
        <f t="shared" ca="1" si="1375"/>
        <v>-22</v>
      </c>
      <c r="DD239" s="144">
        <f t="shared" ca="1" si="1376"/>
        <v>-8</v>
      </c>
      <c r="DE239" s="144">
        <f t="shared" ca="1" si="1377"/>
        <v>-10</v>
      </c>
      <c r="DF239" s="88">
        <f t="shared" ca="1" si="1378"/>
        <v>-40</v>
      </c>
      <c r="DG239" s="159">
        <f t="shared" ca="1" si="1379"/>
        <v>-7</v>
      </c>
      <c r="DH239" s="159">
        <f t="shared" ca="1" si="1380"/>
        <v>-8</v>
      </c>
      <c r="DI239" s="159">
        <f t="shared" ca="1" si="1381"/>
        <v>0</v>
      </c>
      <c r="DJ239" s="159">
        <f t="shared" ca="1" si="1382"/>
        <v>0</v>
      </c>
      <c r="DK239" s="88">
        <f t="shared" ca="1" si="1383"/>
        <v>-15</v>
      </c>
      <c r="DL239" s="144"/>
    </row>
    <row r="240" spans="1:116" ht="15" customHeight="1" x14ac:dyDescent="0.2">
      <c r="A240" s="164" t="str">
        <f t="shared" ref="A240" si="1414">CONCATENATE(C240,"P")</f>
        <v>205001158P</v>
      </c>
      <c r="B240" s="164" t="str">
        <f t="shared" ref="B240" si="1415">CONCATENATE(C240,"C")</f>
        <v>205001158C</v>
      </c>
      <c r="C240" s="137">
        <v>205001158</v>
      </c>
      <c r="D240" s="164" t="s">
        <v>539</v>
      </c>
      <c r="E240" s="65" t="s">
        <v>12</v>
      </c>
      <c r="F240" s="159" t="s">
        <v>164</v>
      </c>
      <c r="G240" s="65" t="s">
        <v>355</v>
      </c>
      <c r="H240" s="164" t="s">
        <v>140</v>
      </c>
      <c r="I240" s="200">
        <v>411.35</v>
      </c>
      <c r="J240" s="164" t="s">
        <v>35</v>
      </c>
      <c r="K240" s="145"/>
      <c r="L240" s="144">
        <v>0</v>
      </c>
      <c r="M240" s="144">
        <v>0</v>
      </c>
      <c r="N240" s="144">
        <v>0</v>
      </c>
      <c r="O240" s="144">
        <v>0</v>
      </c>
      <c r="P240" s="86">
        <f t="shared" ref="P240" si="1416">SUM(L240:O240)</f>
        <v>0</v>
      </c>
      <c r="Q240" s="144">
        <v>0</v>
      </c>
      <c r="R240" s="159">
        <v>0</v>
      </c>
      <c r="S240" s="159">
        <v>0</v>
      </c>
      <c r="T240" s="159">
        <v>0</v>
      </c>
      <c r="U240" s="86">
        <f t="shared" ref="U240" si="1417">SUM(Q240:T240)</f>
        <v>0</v>
      </c>
      <c r="V240" s="159">
        <v>0</v>
      </c>
      <c r="W240" s="159">
        <v>0</v>
      </c>
      <c r="X240" s="159">
        <v>0</v>
      </c>
      <c r="Y240" s="159">
        <v>0</v>
      </c>
      <c r="Z240" s="86">
        <f t="shared" ref="Z240" si="1418">SUM(V240:Y240)</f>
        <v>0</v>
      </c>
      <c r="AA240" s="159">
        <v>0</v>
      </c>
      <c r="AB240" s="159">
        <v>0</v>
      </c>
      <c r="AC240" s="159">
        <v>0</v>
      </c>
      <c r="AD240" s="159">
        <f t="shared" si="1291"/>
        <v>0</v>
      </c>
      <c r="AE240" s="86">
        <f t="shared" ref="AE240" si="1419">SUM(AA240:AD240)</f>
        <v>0</v>
      </c>
      <c r="AF240" s="130"/>
      <c r="AG240" s="159">
        <f t="shared" ca="1" si="573"/>
        <v>0</v>
      </c>
      <c r="AH240" s="159">
        <f t="shared" ca="1" si="574"/>
        <v>0</v>
      </c>
      <c r="AI240" s="159">
        <f t="shared" ca="1" si="575"/>
        <v>0</v>
      </c>
      <c r="AJ240" s="159">
        <f t="shared" ca="1" si="576"/>
        <v>0</v>
      </c>
      <c r="AK240" s="86">
        <f t="shared" ref="AK240" ca="1" si="1420">SUM(AG240:AJ240)</f>
        <v>0</v>
      </c>
      <c r="AL240" s="159">
        <f t="shared" ca="1" si="577"/>
        <v>0</v>
      </c>
      <c r="AM240" s="159">
        <f t="shared" ca="1" si="578"/>
        <v>0</v>
      </c>
      <c r="AN240" s="159">
        <f t="shared" ca="1" si="579"/>
        <v>0</v>
      </c>
      <c r="AO240" s="159">
        <f t="shared" ca="1" si="580"/>
        <v>0</v>
      </c>
      <c r="AP240" s="127">
        <f t="shared" ref="AP240" ca="1" si="1421">SUM(AL240:AO240)</f>
        <v>0</v>
      </c>
      <c r="AQ240" s="159">
        <f t="shared" ca="1" si="581"/>
        <v>0</v>
      </c>
      <c r="AR240" s="159">
        <f t="shared" ca="1" si="582"/>
        <v>20</v>
      </c>
      <c r="AS240" s="159">
        <f t="shared" ca="1" si="583"/>
        <v>5</v>
      </c>
      <c r="AT240" s="159">
        <f t="shared" ca="1" si="584"/>
        <v>6</v>
      </c>
      <c r="AU240" s="127">
        <f t="shared" ref="AU240" ca="1" si="1422">SUM(AQ240:AT240)</f>
        <v>31</v>
      </c>
      <c r="AV240" s="159">
        <f t="shared" ca="1" si="586"/>
        <v>5</v>
      </c>
      <c r="AW240" s="159">
        <f t="shared" ca="1" si="587"/>
        <v>6</v>
      </c>
      <c r="AX240" s="159">
        <f t="shared" ca="1" si="588"/>
        <v>0</v>
      </c>
      <c r="AY240" s="159">
        <f t="shared" ca="1" si="589"/>
        <v>0</v>
      </c>
      <c r="AZ240" s="127">
        <f t="shared" ref="AZ240" ca="1" si="1423">SUM(AV240:AY240)</f>
        <v>11</v>
      </c>
      <c r="BA240" s="72"/>
      <c r="BB240" s="159">
        <f t="shared" ref="BB240" ca="1" si="1424">AG240-L240</f>
        <v>0</v>
      </c>
      <c r="BC240" s="159">
        <f t="shared" ref="BC240" ca="1" si="1425">AH240-M240</f>
        <v>0</v>
      </c>
      <c r="BD240" s="159">
        <f t="shared" ref="BD240" ca="1" si="1426">AI240-N240</f>
        <v>0</v>
      </c>
      <c r="BE240" s="159">
        <f t="shared" ref="BE240" ca="1" si="1427">AJ240-O240</f>
        <v>0</v>
      </c>
      <c r="BF240" s="86">
        <f t="shared" ref="BF240" ca="1" si="1428">AK240-P240</f>
        <v>0</v>
      </c>
      <c r="BG240" s="159">
        <f t="shared" ref="BG240" ca="1" si="1429">AL240-Q240</f>
        <v>0</v>
      </c>
      <c r="BH240" s="159">
        <f t="shared" ref="BH240" ca="1" si="1430">AM240-R240</f>
        <v>0</v>
      </c>
      <c r="BI240" s="159">
        <f t="shared" ref="BI240" ca="1" si="1431">AN240-S240</f>
        <v>0</v>
      </c>
      <c r="BJ240" s="159">
        <f t="shared" ref="BJ240" ca="1" si="1432">AO240-T240</f>
        <v>0</v>
      </c>
      <c r="BK240" s="86">
        <f t="shared" ref="BK240" ca="1" si="1433">AP240-U240</f>
        <v>0</v>
      </c>
      <c r="BL240" s="159">
        <f t="shared" ref="BL240" ca="1" si="1434">AQ240-V240</f>
        <v>0</v>
      </c>
      <c r="BM240" s="159">
        <f t="shared" ref="BM240" ca="1" si="1435">AR240-W240</f>
        <v>20</v>
      </c>
      <c r="BN240" s="159">
        <f t="shared" ref="BN240" ca="1" si="1436">AS240-X240</f>
        <v>5</v>
      </c>
      <c r="BO240" s="159">
        <f t="shared" ref="BO240" ca="1" si="1437">AT240-Y240</f>
        <v>6</v>
      </c>
      <c r="BP240" s="86">
        <f t="shared" ref="BP240" ca="1" si="1438">AU240-Z240</f>
        <v>31</v>
      </c>
      <c r="BQ240" s="159">
        <f t="shared" ref="BQ240" ca="1" si="1439">AV240-AA240</f>
        <v>5</v>
      </c>
      <c r="BR240" s="159">
        <f t="shared" ref="BR240" ca="1" si="1440">AW240-AB240</f>
        <v>6</v>
      </c>
      <c r="BS240" s="159">
        <f t="shared" ref="BS240" ca="1" si="1441">AX240-AC240</f>
        <v>0</v>
      </c>
      <c r="BT240" s="159">
        <f t="shared" ref="BT240" ca="1" si="1442">AY240-AD240</f>
        <v>0</v>
      </c>
      <c r="BU240" s="86">
        <f t="shared" ref="BU240" ca="1" si="1443">AZ240-AE240</f>
        <v>11</v>
      </c>
      <c r="BV240" s="71"/>
      <c r="BW240" s="144">
        <v>0</v>
      </c>
      <c r="BX240" s="144">
        <v>0</v>
      </c>
      <c r="BY240" s="144">
        <v>0</v>
      </c>
      <c r="BZ240" s="144">
        <v>0</v>
      </c>
      <c r="CA240" s="86">
        <f t="shared" ref="CA240" si="1444">SUM(BW240:BZ240)</f>
        <v>0</v>
      </c>
      <c r="CB240" s="144">
        <v>0</v>
      </c>
      <c r="CC240" s="159">
        <v>0</v>
      </c>
      <c r="CD240" s="159">
        <v>0</v>
      </c>
      <c r="CE240" s="159">
        <v>0</v>
      </c>
      <c r="CF240" s="86">
        <f t="shared" ref="CF240" si="1445">SUM(CB240:CE240)</f>
        <v>0</v>
      </c>
      <c r="CG240" s="159"/>
      <c r="CH240" s="159"/>
      <c r="CI240" s="159"/>
      <c r="CJ240" s="159"/>
      <c r="CK240" s="86">
        <f t="shared" ref="CK240" si="1446">SUM(CG240:CJ240)</f>
        <v>0</v>
      </c>
      <c r="CL240" s="159"/>
      <c r="CM240" s="159"/>
      <c r="CN240" s="159">
        <v>0</v>
      </c>
      <c r="CO240" s="159">
        <f t="shared" si="1320"/>
        <v>0</v>
      </c>
      <c r="CP240" s="86">
        <f t="shared" ref="CP240" si="1447">SUM(CL240:CO240)</f>
        <v>0</v>
      </c>
      <c r="CQ240" s="70"/>
      <c r="CR240" s="144">
        <f t="shared" ref="CR240" ca="1" si="1448">BW240-AG240</f>
        <v>0</v>
      </c>
      <c r="CS240" s="144">
        <f t="shared" ref="CS240" ca="1" si="1449">BX240-AH240</f>
        <v>0</v>
      </c>
      <c r="CT240" s="144">
        <f t="shared" ref="CT240" ca="1" si="1450">BY240-AI240</f>
        <v>0</v>
      </c>
      <c r="CU240" s="144">
        <f t="shared" ref="CU240" ca="1" si="1451">BZ240-AJ240</f>
        <v>0</v>
      </c>
      <c r="CV240" s="86">
        <f t="shared" ref="CV240" ca="1" si="1452">CA240-AK240</f>
        <v>0</v>
      </c>
      <c r="CW240" s="144">
        <f t="shared" ref="CW240" ca="1" si="1453">CB240-AL240</f>
        <v>0</v>
      </c>
      <c r="CX240" s="144">
        <f t="shared" ref="CX240" ca="1" si="1454">CC240-AM240</f>
        <v>0</v>
      </c>
      <c r="CY240" s="144">
        <f t="shared" ref="CY240" ca="1" si="1455">CD240-AN240</f>
        <v>0</v>
      </c>
      <c r="CZ240" s="144">
        <f t="shared" ref="CZ240" ca="1" si="1456">CE240-AO240</f>
        <v>0</v>
      </c>
      <c r="DA240" s="88">
        <f t="shared" ref="DA240" ca="1" si="1457">CF240-AP240</f>
        <v>0</v>
      </c>
      <c r="DB240" s="144">
        <f t="shared" ref="DB240" ca="1" si="1458">CG240-AQ240</f>
        <v>0</v>
      </c>
      <c r="DC240" s="144">
        <f t="shared" ref="DC240" ca="1" si="1459">CH240-AR240</f>
        <v>-20</v>
      </c>
      <c r="DD240" s="144">
        <f t="shared" ref="DD240" ca="1" si="1460">CI240-AS240</f>
        <v>-5</v>
      </c>
      <c r="DE240" s="144">
        <f t="shared" ref="DE240" ca="1" si="1461">CJ240-AT240</f>
        <v>-6</v>
      </c>
      <c r="DF240" s="88">
        <f t="shared" ref="DF240" ca="1" si="1462">CK240-AU240</f>
        <v>-31</v>
      </c>
      <c r="DG240" s="159">
        <f t="shared" ref="DG240" ca="1" si="1463">CL240-AV240</f>
        <v>-5</v>
      </c>
      <c r="DH240" s="159">
        <f t="shared" ref="DH240" ca="1" si="1464">CM240-AW240</f>
        <v>-6</v>
      </c>
      <c r="DI240" s="159">
        <f t="shared" ref="DI240" ca="1" si="1465">CN240-AX240</f>
        <v>0</v>
      </c>
      <c r="DJ240" s="159">
        <f t="shared" ref="DJ240" ca="1" si="1466">CO240-AY240</f>
        <v>0</v>
      </c>
      <c r="DK240" s="88">
        <f t="shared" ref="DK240" ca="1" si="1467">CP240-AZ240</f>
        <v>-11</v>
      </c>
      <c r="DL240" s="144"/>
    </row>
    <row r="241" spans="1:116" ht="15" customHeight="1" x14ac:dyDescent="0.2">
      <c r="A241" s="164" t="str">
        <f t="shared" ref="A241" si="1468">CONCATENATE(C241,"P")</f>
        <v>205001169P</v>
      </c>
      <c r="B241" s="164" t="str">
        <f t="shared" ref="B241" si="1469">CONCATENATE(C241,"C")</f>
        <v>205001169C</v>
      </c>
      <c r="C241" s="137">
        <v>205001169</v>
      </c>
      <c r="D241" s="164" t="s">
        <v>540</v>
      </c>
      <c r="E241" s="65" t="s">
        <v>12</v>
      </c>
      <c r="F241" s="159" t="s">
        <v>164</v>
      </c>
      <c r="G241" s="65" t="s">
        <v>355</v>
      </c>
      <c r="H241" s="164" t="s">
        <v>140</v>
      </c>
      <c r="I241" s="200">
        <v>141.16</v>
      </c>
      <c r="J241" s="164" t="s">
        <v>221</v>
      </c>
      <c r="K241" s="145"/>
      <c r="L241" s="144">
        <v>0</v>
      </c>
      <c r="M241" s="144">
        <v>0</v>
      </c>
      <c r="N241" s="144">
        <v>0</v>
      </c>
      <c r="O241" s="144">
        <v>0</v>
      </c>
      <c r="P241" s="86">
        <f t="shared" ref="P241" si="1470">SUM(L241:O241)</f>
        <v>0</v>
      </c>
      <c r="Q241" s="144">
        <v>0</v>
      </c>
      <c r="R241" s="159">
        <v>0</v>
      </c>
      <c r="S241" s="159">
        <v>0</v>
      </c>
      <c r="T241" s="159">
        <v>0</v>
      </c>
      <c r="U241" s="86">
        <f t="shared" ref="U241" si="1471">SUM(Q241:T241)</f>
        <v>0</v>
      </c>
      <c r="V241" s="159">
        <v>0</v>
      </c>
      <c r="W241" s="159">
        <v>0</v>
      </c>
      <c r="X241" s="159">
        <v>0</v>
      </c>
      <c r="Y241" s="159">
        <v>0</v>
      </c>
      <c r="Z241" s="86">
        <f t="shared" ref="Z241" si="1472">SUM(V241:Y241)</f>
        <v>0</v>
      </c>
      <c r="AA241" s="159">
        <v>0</v>
      </c>
      <c r="AB241" s="159">
        <v>0</v>
      </c>
      <c r="AC241" s="159">
        <v>0</v>
      </c>
      <c r="AD241" s="159">
        <f t="shared" si="1291"/>
        <v>0</v>
      </c>
      <c r="AE241" s="86">
        <f t="shared" ref="AE241" si="1473">SUM(AA241:AD241)</f>
        <v>0</v>
      </c>
      <c r="AF241" s="130"/>
      <c r="AG241" s="159">
        <f t="shared" ca="1" si="573"/>
        <v>0</v>
      </c>
      <c r="AH241" s="159">
        <f t="shared" ca="1" si="574"/>
        <v>0</v>
      </c>
      <c r="AI241" s="159">
        <f t="shared" ca="1" si="575"/>
        <v>0</v>
      </c>
      <c r="AJ241" s="159">
        <f t="shared" ca="1" si="576"/>
        <v>0</v>
      </c>
      <c r="AK241" s="86">
        <f t="shared" ref="AK241" ca="1" si="1474">SUM(AG241:AJ241)</f>
        <v>0</v>
      </c>
      <c r="AL241" s="159">
        <f t="shared" ca="1" si="577"/>
        <v>0</v>
      </c>
      <c r="AM241" s="159">
        <f t="shared" ca="1" si="578"/>
        <v>0</v>
      </c>
      <c r="AN241" s="159">
        <f t="shared" ca="1" si="579"/>
        <v>0</v>
      </c>
      <c r="AO241" s="159">
        <f t="shared" ca="1" si="580"/>
        <v>0</v>
      </c>
      <c r="AP241" s="127">
        <f t="shared" ref="AP241" ca="1" si="1475">SUM(AL241:AO241)</f>
        <v>0</v>
      </c>
      <c r="AQ241" s="159">
        <f t="shared" ca="1" si="581"/>
        <v>0</v>
      </c>
      <c r="AR241" s="159">
        <f t="shared" ca="1" si="582"/>
        <v>25</v>
      </c>
      <c r="AS241" s="159">
        <f t="shared" ca="1" si="583"/>
        <v>13</v>
      </c>
      <c r="AT241" s="159">
        <f t="shared" ca="1" si="584"/>
        <v>15</v>
      </c>
      <c r="AU241" s="127">
        <f t="shared" ref="AU241" ca="1" si="1476">SUM(AQ241:AT241)</f>
        <v>53</v>
      </c>
      <c r="AV241" s="159">
        <f t="shared" ca="1" si="586"/>
        <v>12</v>
      </c>
      <c r="AW241" s="159">
        <f t="shared" ca="1" si="587"/>
        <v>13</v>
      </c>
      <c r="AX241" s="159">
        <f t="shared" ca="1" si="588"/>
        <v>0</v>
      </c>
      <c r="AY241" s="159">
        <f t="shared" ca="1" si="589"/>
        <v>0</v>
      </c>
      <c r="AZ241" s="127">
        <f t="shared" ref="AZ241" ca="1" si="1477">SUM(AV241:AY241)</f>
        <v>25</v>
      </c>
      <c r="BA241" s="72"/>
      <c r="BB241" s="159">
        <f t="shared" ref="BB241" ca="1" si="1478">AG241-L241</f>
        <v>0</v>
      </c>
      <c r="BC241" s="159">
        <f t="shared" ref="BC241" ca="1" si="1479">AH241-M241</f>
        <v>0</v>
      </c>
      <c r="BD241" s="159">
        <f t="shared" ref="BD241" ca="1" si="1480">AI241-N241</f>
        <v>0</v>
      </c>
      <c r="BE241" s="159">
        <f t="shared" ref="BE241" ca="1" si="1481">AJ241-O241</f>
        <v>0</v>
      </c>
      <c r="BF241" s="86">
        <f t="shared" ref="BF241" ca="1" si="1482">AK241-P241</f>
        <v>0</v>
      </c>
      <c r="BG241" s="159">
        <f t="shared" ref="BG241" ca="1" si="1483">AL241-Q241</f>
        <v>0</v>
      </c>
      <c r="BH241" s="159">
        <f t="shared" ref="BH241" ca="1" si="1484">AM241-R241</f>
        <v>0</v>
      </c>
      <c r="BI241" s="159">
        <f t="shared" ref="BI241" ca="1" si="1485">AN241-S241</f>
        <v>0</v>
      </c>
      <c r="BJ241" s="159">
        <f t="shared" ref="BJ241" ca="1" si="1486">AO241-T241</f>
        <v>0</v>
      </c>
      <c r="BK241" s="86">
        <f t="shared" ref="BK241" ca="1" si="1487">AP241-U241</f>
        <v>0</v>
      </c>
      <c r="BL241" s="159">
        <f t="shared" ref="BL241" ca="1" si="1488">AQ241-V241</f>
        <v>0</v>
      </c>
      <c r="BM241" s="159">
        <f t="shared" ref="BM241" ca="1" si="1489">AR241-W241</f>
        <v>25</v>
      </c>
      <c r="BN241" s="159">
        <f t="shared" ref="BN241" ca="1" si="1490">AS241-X241</f>
        <v>13</v>
      </c>
      <c r="BO241" s="159">
        <f t="shared" ref="BO241" ca="1" si="1491">AT241-Y241</f>
        <v>15</v>
      </c>
      <c r="BP241" s="86">
        <f t="shared" ref="BP241" ca="1" si="1492">AU241-Z241</f>
        <v>53</v>
      </c>
      <c r="BQ241" s="159">
        <f t="shared" ref="BQ241" ca="1" si="1493">AV241-AA241</f>
        <v>12</v>
      </c>
      <c r="BR241" s="159">
        <f t="shared" ref="BR241" ca="1" si="1494">AW241-AB241</f>
        <v>13</v>
      </c>
      <c r="BS241" s="159">
        <f t="shared" ref="BS241" ca="1" si="1495">AX241-AC241</f>
        <v>0</v>
      </c>
      <c r="BT241" s="159">
        <f t="shared" ref="BT241" ca="1" si="1496">AY241-AD241</f>
        <v>0</v>
      </c>
      <c r="BU241" s="86">
        <f t="shared" ref="BU241" ca="1" si="1497">AZ241-AE241</f>
        <v>25</v>
      </c>
      <c r="BV241" s="71"/>
      <c r="BW241" s="144">
        <v>0</v>
      </c>
      <c r="BX241" s="144">
        <v>0</v>
      </c>
      <c r="BY241" s="144">
        <v>0</v>
      </c>
      <c r="BZ241" s="144">
        <v>0</v>
      </c>
      <c r="CA241" s="86">
        <f t="shared" ref="CA241" si="1498">SUM(BW241:BZ241)</f>
        <v>0</v>
      </c>
      <c r="CB241" s="144">
        <v>0</v>
      </c>
      <c r="CC241" s="159">
        <v>0</v>
      </c>
      <c r="CD241" s="159">
        <v>0</v>
      </c>
      <c r="CE241" s="159">
        <v>0</v>
      </c>
      <c r="CF241" s="86">
        <f t="shared" ref="CF241" si="1499">SUM(CB241:CE241)</f>
        <v>0</v>
      </c>
      <c r="CG241" s="159"/>
      <c r="CH241" s="159"/>
      <c r="CI241" s="159"/>
      <c r="CJ241" s="159"/>
      <c r="CK241" s="86">
        <f t="shared" ref="CK241" si="1500">SUM(CG241:CJ241)</f>
        <v>0</v>
      </c>
      <c r="CL241" s="159"/>
      <c r="CM241" s="159"/>
      <c r="CN241" s="159">
        <v>0</v>
      </c>
      <c r="CO241" s="159">
        <f t="shared" si="1320"/>
        <v>0</v>
      </c>
      <c r="CP241" s="86">
        <f t="shared" ref="CP241" si="1501">SUM(CL241:CO241)</f>
        <v>0</v>
      </c>
      <c r="CQ241" s="70"/>
      <c r="CR241" s="144">
        <f t="shared" ref="CR241" ca="1" si="1502">BW241-AG241</f>
        <v>0</v>
      </c>
      <c r="CS241" s="144">
        <f t="shared" ref="CS241" ca="1" si="1503">BX241-AH241</f>
        <v>0</v>
      </c>
      <c r="CT241" s="144">
        <f t="shared" ref="CT241" ca="1" si="1504">BY241-AI241</f>
        <v>0</v>
      </c>
      <c r="CU241" s="144">
        <f t="shared" ref="CU241" ca="1" si="1505">BZ241-AJ241</f>
        <v>0</v>
      </c>
      <c r="CV241" s="86">
        <f t="shared" ref="CV241" ca="1" si="1506">CA241-AK241</f>
        <v>0</v>
      </c>
      <c r="CW241" s="144">
        <f t="shared" ref="CW241" ca="1" si="1507">CB241-AL241</f>
        <v>0</v>
      </c>
      <c r="CX241" s="144">
        <f t="shared" ref="CX241" ca="1" si="1508">CC241-AM241</f>
        <v>0</v>
      </c>
      <c r="CY241" s="144">
        <f t="shared" ref="CY241" ca="1" si="1509">CD241-AN241</f>
        <v>0</v>
      </c>
      <c r="CZ241" s="144">
        <f t="shared" ref="CZ241" ca="1" si="1510">CE241-AO241</f>
        <v>0</v>
      </c>
      <c r="DA241" s="88">
        <f t="shared" ref="DA241" ca="1" si="1511">CF241-AP241</f>
        <v>0</v>
      </c>
      <c r="DB241" s="144">
        <f t="shared" ref="DB241" ca="1" si="1512">CG241-AQ241</f>
        <v>0</v>
      </c>
      <c r="DC241" s="144">
        <f t="shared" ref="DC241" ca="1" si="1513">CH241-AR241</f>
        <v>-25</v>
      </c>
      <c r="DD241" s="144">
        <f t="shared" ref="DD241" ca="1" si="1514">CI241-AS241</f>
        <v>-13</v>
      </c>
      <c r="DE241" s="144">
        <f t="shared" ref="DE241" ca="1" si="1515">CJ241-AT241</f>
        <v>-15</v>
      </c>
      <c r="DF241" s="88">
        <f t="shared" ref="DF241" ca="1" si="1516">CK241-AU241</f>
        <v>-53</v>
      </c>
      <c r="DG241" s="159">
        <f t="shared" ref="DG241" ca="1" si="1517">CL241-AV241</f>
        <v>-12</v>
      </c>
      <c r="DH241" s="159">
        <f t="shared" ref="DH241" ca="1" si="1518">CM241-AW241</f>
        <v>-13</v>
      </c>
      <c r="DI241" s="159">
        <f t="shared" ref="DI241" ca="1" si="1519">CN241-AX241</f>
        <v>0</v>
      </c>
      <c r="DJ241" s="159">
        <f t="shared" ref="DJ241" ca="1" si="1520">CO241-AY241</f>
        <v>0</v>
      </c>
      <c r="DK241" s="88">
        <f t="shared" ref="DK241" ca="1" si="1521">CP241-AZ241</f>
        <v>-25</v>
      </c>
      <c r="DL241" s="144"/>
    </row>
    <row r="242" spans="1:116" ht="15" customHeight="1" x14ac:dyDescent="0.2">
      <c r="A242" s="164" t="str">
        <f t="shared" ref="A242" si="1522">CONCATENATE(C242,"P")</f>
        <v>205001171P</v>
      </c>
      <c r="B242" s="164" t="str">
        <f t="shared" ref="B242" si="1523">CONCATENATE(C242,"C")</f>
        <v>205001171C</v>
      </c>
      <c r="C242" s="137">
        <v>205001171</v>
      </c>
      <c r="D242" s="164" t="s">
        <v>541</v>
      </c>
      <c r="E242" s="65" t="s">
        <v>12</v>
      </c>
      <c r="F242" s="159" t="s">
        <v>164</v>
      </c>
      <c r="G242" s="65" t="s">
        <v>355</v>
      </c>
      <c r="H242" s="164" t="s">
        <v>140</v>
      </c>
      <c r="I242" s="200">
        <v>217.88</v>
      </c>
      <c r="J242" s="164" t="s">
        <v>221</v>
      </c>
      <c r="K242" s="145"/>
      <c r="L242" s="144">
        <v>0</v>
      </c>
      <c r="M242" s="144">
        <v>0</v>
      </c>
      <c r="N242" s="144">
        <v>0</v>
      </c>
      <c r="O242" s="144">
        <v>0</v>
      </c>
      <c r="P242" s="86">
        <f t="shared" ref="P242" si="1524">SUM(L242:O242)</f>
        <v>0</v>
      </c>
      <c r="Q242" s="144">
        <v>0</v>
      </c>
      <c r="R242" s="159">
        <v>0</v>
      </c>
      <c r="S242" s="159">
        <v>0</v>
      </c>
      <c r="T242" s="159">
        <v>0</v>
      </c>
      <c r="U242" s="86">
        <f t="shared" ref="U242" si="1525">SUM(Q242:T242)</f>
        <v>0</v>
      </c>
      <c r="V242" s="159">
        <v>0</v>
      </c>
      <c r="W242" s="159">
        <v>0</v>
      </c>
      <c r="X242" s="159">
        <v>0</v>
      </c>
      <c r="Y242" s="159">
        <v>0</v>
      </c>
      <c r="Z242" s="86">
        <f t="shared" ref="Z242" si="1526">SUM(V242:Y242)</f>
        <v>0</v>
      </c>
      <c r="AA242" s="159">
        <v>0</v>
      </c>
      <c r="AB242" s="159">
        <v>0</v>
      </c>
      <c r="AC242" s="159">
        <v>0</v>
      </c>
      <c r="AD242" s="159">
        <f t="shared" si="1291"/>
        <v>0</v>
      </c>
      <c r="AE242" s="86">
        <f t="shared" ref="AE242" si="1527">SUM(AA242:AD242)</f>
        <v>0</v>
      </c>
      <c r="AF242" s="130"/>
      <c r="AG242" s="159">
        <f t="shared" ca="1" si="573"/>
        <v>0</v>
      </c>
      <c r="AH242" s="159">
        <f t="shared" ca="1" si="574"/>
        <v>0</v>
      </c>
      <c r="AI242" s="159">
        <f t="shared" ca="1" si="575"/>
        <v>0</v>
      </c>
      <c r="AJ242" s="159">
        <f t="shared" ca="1" si="576"/>
        <v>0</v>
      </c>
      <c r="AK242" s="86">
        <f t="shared" ref="AK242" ca="1" si="1528">SUM(AG242:AJ242)</f>
        <v>0</v>
      </c>
      <c r="AL242" s="159">
        <f t="shared" ca="1" si="577"/>
        <v>0</v>
      </c>
      <c r="AM242" s="159">
        <f t="shared" ca="1" si="578"/>
        <v>0</v>
      </c>
      <c r="AN242" s="159">
        <f t="shared" ca="1" si="579"/>
        <v>0</v>
      </c>
      <c r="AO242" s="159">
        <f t="shared" ca="1" si="580"/>
        <v>0</v>
      </c>
      <c r="AP242" s="127">
        <f t="shared" ref="AP242" ca="1" si="1529">SUM(AL242:AO242)</f>
        <v>0</v>
      </c>
      <c r="AQ242" s="159">
        <f t="shared" ca="1" si="581"/>
        <v>0</v>
      </c>
      <c r="AR242" s="159">
        <f t="shared" ca="1" si="582"/>
        <v>48</v>
      </c>
      <c r="AS242" s="159">
        <f t="shared" ca="1" si="583"/>
        <v>37</v>
      </c>
      <c r="AT242" s="159">
        <f t="shared" ca="1" si="584"/>
        <v>44</v>
      </c>
      <c r="AU242" s="127">
        <f t="shared" ref="AU242" ca="1" si="1530">SUM(AQ242:AT242)</f>
        <v>129</v>
      </c>
      <c r="AV242" s="159">
        <f t="shared" ca="1" si="586"/>
        <v>34</v>
      </c>
      <c r="AW242" s="159">
        <f t="shared" ca="1" si="587"/>
        <v>38</v>
      </c>
      <c r="AX242" s="159">
        <f t="shared" ca="1" si="588"/>
        <v>0</v>
      </c>
      <c r="AY242" s="159">
        <f t="shared" ca="1" si="589"/>
        <v>0</v>
      </c>
      <c r="AZ242" s="127">
        <f t="shared" ref="AZ242" ca="1" si="1531">SUM(AV242:AY242)</f>
        <v>72</v>
      </c>
      <c r="BA242" s="72"/>
      <c r="BB242" s="159">
        <f t="shared" ref="BB242" ca="1" si="1532">AG242-L242</f>
        <v>0</v>
      </c>
      <c r="BC242" s="159">
        <f t="shared" ref="BC242" ca="1" si="1533">AH242-M242</f>
        <v>0</v>
      </c>
      <c r="BD242" s="159">
        <f t="shared" ref="BD242" ca="1" si="1534">AI242-N242</f>
        <v>0</v>
      </c>
      <c r="BE242" s="159">
        <f t="shared" ref="BE242" ca="1" si="1535">AJ242-O242</f>
        <v>0</v>
      </c>
      <c r="BF242" s="86">
        <f t="shared" ref="BF242" ca="1" si="1536">AK242-P242</f>
        <v>0</v>
      </c>
      <c r="BG242" s="159">
        <f t="shared" ref="BG242" ca="1" si="1537">AL242-Q242</f>
        <v>0</v>
      </c>
      <c r="BH242" s="159">
        <f t="shared" ref="BH242" ca="1" si="1538">AM242-R242</f>
        <v>0</v>
      </c>
      <c r="BI242" s="159">
        <f t="shared" ref="BI242" ca="1" si="1539">AN242-S242</f>
        <v>0</v>
      </c>
      <c r="BJ242" s="159">
        <f t="shared" ref="BJ242" ca="1" si="1540">AO242-T242</f>
        <v>0</v>
      </c>
      <c r="BK242" s="86">
        <f t="shared" ref="BK242" ca="1" si="1541">AP242-U242</f>
        <v>0</v>
      </c>
      <c r="BL242" s="159">
        <f t="shared" ref="BL242" ca="1" si="1542">AQ242-V242</f>
        <v>0</v>
      </c>
      <c r="BM242" s="159">
        <f t="shared" ref="BM242" ca="1" si="1543">AR242-W242</f>
        <v>48</v>
      </c>
      <c r="BN242" s="159">
        <f t="shared" ref="BN242" ca="1" si="1544">AS242-X242</f>
        <v>37</v>
      </c>
      <c r="BO242" s="159">
        <f t="shared" ref="BO242" ca="1" si="1545">AT242-Y242</f>
        <v>44</v>
      </c>
      <c r="BP242" s="86">
        <f t="shared" ref="BP242" ca="1" si="1546">AU242-Z242</f>
        <v>129</v>
      </c>
      <c r="BQ242" s="159">
        <f t="shared" ref="BQ242" ca="1" si="1547">AV242-AA242</f>
        <v>34</v>
      </c>
      <c r="BR242" s="159">
        <f t="shared" ref="BR242" ca="1" si="1548">AW242-AB242</f>
        <v>38</v>
      </c>
      <c r="BS242" s="159">
        <f t="shared" ref="BS242" ca="1" si="1549">AX242-AC242</f>
        <v>0</v>
      </c>
      <c r="BT242" s="159">
        <f t="shared" ref="BT242" ca="1" si="1550">AY242-AD242</f>
        <v>0</v>
      </c>
      <c r="BU242" s="86">
        <f t="shared" ref="BU242" ca="1" si="1551">AZ242-AE242</f>
        <v>72</v>
      </c>
      <c r="BV242" s="71"/>
      <c r="BW242" s="144">
        <v>0</v>
      </c>
      <c r="BX242" s="144">
        <v>0</v>
      </c>
      <c r="BY242" s="144">
        <v>0</v>
      </c>
      <c r="BZ242" s="144">
        <v>0</v>
      </c>
      <c r="CA242" s="86">
        <f t="shared" ref="CA242" si="1552">SUM(BW242:BZ242)</f>
        <v>0</v>
      </c>
      <c r="CB242" s="144">
        <v>0</v>
      </c>
      <c r="CC242" s="159">
        <v>0</v>
      </c>
      <c r="CD242" s="159">
        <v>0</v>
      </c>
      <c r="CE242" s="159">
        <v>0</v>
      </c>
      <c r="CF242" s="86">
        <f t="shared" ref="CF242" si="1553">SUM(CB242:CE242)</f>
        <v>0</v>
      </c>
      <c r="CG242" s="159"/>
      <c r="CH242" s="159"/>
      <c r="CI242" s="159"/>
      <c r="CJ242" s="159"/>
      <c r="CK242" s="86">
        <f t="shared" ref="CK242" si="1554">SUM(CG242:CJ242)</f>
        <v>0</v>
      </c>
      <c r="CL242" s="159"/>
      <c r="CM242" s="159"/>
      <c r="CN242" s="159">
        <v>0</v>
      </c>
      <c r="CO242" s="159">
        <f t="shared" si="1320"/>
        <v>0</v>
      </c>
      <c r="CP242" s="86">
        <f t="shared" ref="CP242" si="1555">SUM(CL242:CO242)</f>
        <v>0</v>
      </c>
      <c r="CQ242" s="70"/>
      <c r="CR242" s="144">
        <f t="shared" ref="CR242" ca="1" si="1556">BW242-AG242</f>
        <v>0</v>
      </c>
      <c r="CS242" s="144">
        <f t="shared" ref="CS242" ca="1" si="1557">BX242-AH242</f>
        <v>0</v>
      </c>
      <c r="CT242" s="144">
        <f t="shared" ref="CT242" ca="1" si="1558">BY242-AI242</f>
        <v>0</v>
      </c>
      <c r="CU242" s="144">
        <f t="shared" ref="CU242" ca="1" si="1559">BZ242-AJ242</f>
        <v>0</v>
      </c>
      <c r="CV242" s="86">
        <f t="shared" ref="CV242" ca="1" si="1560">CA242-AK242</f>
        <v>0</v>
      </c>
      <c r="CW242" s="144">
        <f t="shared" ref="CW242" ca="1" si="1561">CB242-AL242</f>
        <v>0</v>
      </c>
      <c r="CX242" s="144">
        <f t="shared" ref="CX242" ca="1" si="1562">CC242-AM242</f>
        <v>0</v>
      </c>
      <c r="CY242" s="144">
        <f t="shared" ref="CY242" ca="1" si="1563">CD242-AN242</f>
        <v>0</v>
      </c>
      <c r="CZ242" s="144">
        <f t="shared" ref="CZ242" ca="1" si="1564">CE242-AO242</f>
        <v>0</v>
      </c>
      <c r="DA242" s="88">
        <f t="shared" ref="DA242" ca="1" si="1565">CF242-AP242</f>
        <v>0</v>
      </c>
      <c r="DB242" s="144">
        <f t="shared" ref="DB242" ca="1" si="1566">CG242-AQ242</f>
        <v>0</v>
      </c>
      <c r="DC242" s="144">
        <f t="shared" ref="DC242" ca="1" si="1567">CH242-AR242</f>
        <v>-48</v>
      </c>
      <c r="DD242" s="144">
        <f t="shared" ref="DD242" ca="1" si="1568">CI242-AS242</f>
        <v>-37</v>
      </c>
      <c r="DE242" s="144">
        <f t="shared" ref="DE242" ca="1" si="1569">CJ242-AT242</f>
        <v>-44</v>
      </c>
      <c r="DF242" s="88">
        <f t="shared" ref="DF242" ca="1" si="1570">CK242-AU242</f>
        <v>-129</v>
      </c>
      <c r="DG242" s="159">
        <f t="shared" ref="DG242" ca="1" si="1571">CL242-AV242</f>
        <v>-34</v>
      </c>
      <c r="DH242" s="159">
        <f t="shared" ref="DH242" ca="1" si="1572">CM242-AW242</f>
        <v>-38</v>
      </c>
      <c r="DI242" s="159">
        <f t="shared" ref="DI242" ca="1" si="1573">CN242-AX242</f>
        <v>0</v>
      </c>
      <c r="DJ242" s="159">
        <f t="shared" ref="DJ242" ca="1" si="1574">CO242-AY242</f>
        <v>0</v>
      </c>
      <c r="DK242" s="88">
        <f t="shared" ref="DK242" ca="1" si="1575">CP242-AZ242</f>
        <v>-72</v>
      </c>
      <c r="DL242" s="144"/>
    </row>
    <row r="243" spans="1:116" ht="15" customHeight="1" x14ac:dyDescent="0.2">
      <c r="A243" s="164" t="str">
        <f t="shared" ref="A243" si="1576">CONCATENATE(C243,"P")</f>
        <v>205001172P</v>
      </c>
      <c r="B243" s="164" t="str">
        <f t="shared" ref="B243" si="1577">CONCATENATE(C243,"C")</f>
        <v>205001172C</v>
      </c>
      <c r="C243" s="137">
        <v>205001172</v>
      </c>
      <c r="D243" s="164" t="s">
        <v>541</v>
      </c>
      <c r="E243" s="65" t="s">
        <v>12</v>
      </c>
      <c r="F243" s="159" t="s">
        <v>164</v>
      </c>
      <c r="G243" s="65" t="s">
        <v>355</v>
      </c>
      <c r="H243" s="164" t="s">
        <v>140</v>
      </c>
      <c r="I243" s="200">
        <v>352.21</v>
      </c>
      <c r="J243" s="164" t="s">
        <v>221</v>
      </c>
      <c r="K243" s="145"/>
      <c r="L243" s="144">
        <v>0</v>
      </c>
      <c r="M243" s="144">
        <v>0</v>
      </c>
      <c r="N243" s="144">
        <v>0</v>
      </c>
      <c r="O243" s="144">
        <v>0</v>
      </c>
      <c r="P243" s="86">
        <f t="shared" ref="P243" si="1578">SUM(L243:O243)</f>
        <v>0</v>
      </c>
      <c r="Q243" s="144">
        <v>0</v>
      </c>
      <c r="R243" s="159">
        <v>0</v>
      </c>
      <c r="S243" s="159">
        <v>0</v>
      </c>
      <c r="T243" s="159">
        <v>0</v>
      </c>
      <c r="U243" s="86">
        <f t="shared" ref="U243" si="1579">SUM(Q243:T243)</f>
        <v>0</v>
      </c>
      <c r="V243" s="159">
        <v>0</v>
      </c>
      <c r="W243" s="159">
        <v>0</v>
      </c>
      <c r="X243" s="159">
        <v>0</v>
      </c>
      <c r="Y243" s="159">
        <v>0</v>
      </c>
      <c r="Z243" s="86">
        <f t="shared" ref="Z243" si="1580">SUM(V243:Y243)</f>
        <v>0</v>
      </c>
      <c r="AA243" s="159">
        <v>0</v>
      </c>
      <c r="AB243" s="159">
        <v>0</v>
      </c>
      <c r="AC243" s="159">
        <v>0</v>
      </c>
      <c r="AD243" s="159">
        <f t="shared" si="1291"/>
        <v>0</v>
      </c>
      <c r="AE243" s="86">
        <f t="shared" ref="AE243" si="1581">SUM(AA243:AD243)</f>
        <v>0</v>
      </c>
      <c r="AF243" s="130"/>
      <c r="AG243" s="159">
        <f t="shared" ca="1" si="573"/>
        <v>0</v>
      </c>
      <c r="AH243" s="159">
        <f t="shared" ca="1" si="574"/>
        <v>0</v>
      </c>
      <c r="AI243" s="159">
        <f t="shared" ca="1" si="575"/>
        <v>0</v>
      </c>
      <c r="AJ243" s="159">
        <f t="shared" ca="1" si="576"/>
        <v>0</v>
      </c>
      <c r="AK243" s="86">
        <f t="shared" ref="AK243" ca="1" si="1582">SUM(AG243:AJ243)</f>
        <v>0</v>
      </c>
      <c r="AL243" s="159">
        <f t="shared" ca="1" si="577"/>
        <v>0</v>
      </c>
      <c r="AM243" s="159">
        <f t="shared" ca="1" si="578"/>
        <v>0</v>
      </c>
      <c r="AN243" s="159">
        <f t="shared" ca="1" si="579"/>
        <v>0</v>
      </c>
      <c r="AO243" s="159">
        <f t="shared" ca="1" si="580"/>
        <v>0</v>
      </c>
      <c r="AP243" s="127">
        <f t="shared" ref="AP243" ca="1" si="1583">SUM(AL243:AO243)</f>
        <v>0</v>
      </c>
      <c r="AQ243" s="159">
        <f t="shared" ca="1" si="581"/>
        <v>0</v>
      </c>
      <c r="AR243" s="159">
        <f t="shared" ca="1" si="582"/>
        <v>25</v>
      </c>
      <c r="AS243" s="159">
        <f t="shared" ca="1" si="583"/>
        <v>13</v>
      </c>
      <c r="AT243" s="159">
        <f t="shared" ca="1" si="584"/>
        <v>15</v>
      </c>
      <c r="AU243" s="127">
        <f t="shared" ref="AU243" ca="1" si="1584">SUM(AQ243:AT243)</f>
        <v>53</v>
      </c>
      <c r="AV243" s="159">
        <f t="shared" ca="1" si="586"/>
        <v>12</v>
      </c>
      <c r="AW243" s="159">
        <f t="shared" ca="1" si="587"/>
        <v>13</v>
      </c>
      <c r="AX243" s="159">
        <f t="shared" ca="1" si="588"/>
        <v>0</v>
      </c>
      <c r="AY243" s="159">
        <f t="shared" ca="1" si="589"/>
        <v>0</v>
      </c>
      <c r="AZ243" s="127">
        <f t="shared" ref="AZ243" ca="1" si="1585">SUM(AV243:AY243)</f>
        <v>25</v>
      </c>
      <c r="BA243" s="72"/>
      <c r="BB243" s="159">
        <f t="shared" ref="BB243" ca="1" si="1586">AG243-L243</f>
        <v>0</v>
      </c>
      <c r="BC243" s="159">
        <f t="shared" ref="BC243" ca="1" si="1587">AH243-M243</f>
        <v>0</v>
      </c>
      <c r="BD243" s="159">
        <f t="shared" ref="BD243" ca="1" si="1588">AI243-N243</f>
        <v>0</v>
      </c>
      <c r="BE243" s="159">
        <f t="shared" ref="BE243" ca="1" si="1589">AJ243-O243</f>
        <v>0</v>
      </c>
      <c r="BF243" s="86">
        <f t="shared" ref="BF243" ca="1" si="1590">AK243-P243</f>
        <v>0</v>
      </c>
      <c r="BG243" s="159">
        <f t="shared" ref="BG243" ca="1" si="1591">AL243-Q243</f>
        <v>0</v>
      </c>
      <c r="BH243" s="159">
        <f t="shared" ref="BH243" ca="1" si="1592">AM243-R243</f>
        <v>0</v>
      </c>
      <c r="BI243" s="159">
        <f t="shared" ref="BI243" ca="1" si="1593">AN243-S243</f>
        <v>0</v>
      </c>
      <c r="BJ243" s="159">
        <f t="shared" ref="BJ243" ca="1" si="1594">AO243-T243</f>
        <v>0</v>
      </c>
      <c r="BK243" s="86">
        <f t="shared" ref="BK243" ca="1" si="1595">AP243-U243</f>
        <v>0</v>
      </c>
      <c r="BL243" s="159">
        <f t="shared" ref="BL243" ca="1" si="1596">AQ243-V243</f>
        <v>0</v>
      </c>
      <c r="BM243" s="159">
        <f t="shared" ref="BM243" ca="1" si="1597">AR243-W243</f>
        <v>25</v>
      </c>
      <c r="BN243" s="159">
        <f t="shared" ref="BN243" ca="1" si="1598">AS243-X243</f>
        <v>13</v>
      </c>
      <c r="BO243" s="159">
        <f t="shared" ref="BO243" ca="1" si="1599">AT243-Y243</f>
        <v>15</v>
      </c>
      <c r="BP243" s="86">
        <f t="shared" ref="BP243" ca="1" si="1600">AU243-Z243</f>
        <v>53</v>
      </c>
      <c r="BQ243" s="159">
        <f t="shared" ref="BQ243" ca="1" si="1601">AV243-AA243</f>
        <v>12</v>
      </c>
      <c r="BR243" s="159">
        <f t="shared" ref="BR243" ca="1" si="1602">AW243-AB243</f>
        <v>13</v>
      </c>
      <c r="BS243" s="159">
        <f t="shared" ref="BS243" ca="1" si="1603">AX243-AC243</f>
        <v>0</v>
      </c>
      <c r="BT243" s="159">
        <f t="shared" ref="BT243" ca="1" si="1604">AY243-AD243</f>
        <v>0</v>
      </c>
      <c r="BU243" s="86">
        <f t="shared" ref="BU243" ca="1" si="1605">AZ243-AE243</f>
        <v>25</v>
      </c>
      <c r="BV243" s="71"/>
      <c r="BW243" s="144">
        <v>0</v>
      </c>
      <c r="BX243" s="144">
        <v>0</v>
      </c>
      <c r="BY243" s="144">
        <v>0</v>
      </c>
      <c r="BZ243" s="144">
        <v>0</v>
      </c>
      <c r="CA243" s="86">
        <f t="shared" ref="CA243" si="1606">SUM(BW243:BZ243)</f>
        <v>0</v>
      </c>
      <c r="CB243" s="144">
        <v>0</v>
      </c>
      <c r="CC243" s="159">
        <v>0</v>
      </c>
      <c r="CD243" s="159">
        <v>0</v>
      </c>
      <c r="CE243" s="159">
        <v>0</v>
      </c>
      <c r="CF243" s="86">
        <f t="shared" ref="CF243" si="1607">SUM(CB243:CE243)</f>
        <v>0</v>
      </c>
      <c r="CG243" s="159"/>
      <c r="CH243" s="159"/>
      <c r="CI243" s="159"/>
      <c r="CJ243" s="159"/>
      <c r="CK243" s="86">
        <f t="shared" ref="CK243" si="1608">SUM(CG243:CJ243)</f>
        <v>0</v>
      </c>
      <c r="CL243" s="159"/>
      <c r="CM243" s="159"/>
      <c r="CN243" s="159">
        <v>0</v>
      </c>
      <c r="CO243" s="159">
        <f t="shared" si="1320"/>
        <v>0</v>
      </c>
      <c r="CP243" s="86">
        <f t="shared" ref="CP243" si="1609">SUM(CL243:CO243)</f>
        <v>0</v>
      </c>
      <c r="CQ243" s="70"/>
      <c r="CR243" s="144">
        <f t="shared" ref="CR243" ca="1" si="1610">BW243-AG243</f>
        <v>0</v>
      </c>
      <c r="CS243" s="144">
        <f t="shared" ref="CS243" ca="1" si="1611">BX243-AH243</f>
        <v>0</v>
      </c>
      <c r="CT243" s="144">
        <f t="shared" ref="CT243" ca="1" si="1612">BY243-AI243</f>
        <v>0</v>
      </c>
      <c r="CU243" s="144">
        <f t="shared" ref="CU243" ca="1" si="1613">BZ243-AJ243</f>
        <v>0</v>
      </c>
      <c r="CV243" s="86">
        <f t="shared" ref="CV243" ca="1" si="1614">CA243-AK243</f>
        <v>0</v>
      </c>
      <c r="CW243" s="144">
        <f t="shared" ref="CW243" ca="1" si="1615">CB243-AL243</f>
        <v>0</v>
      </c>
      <c r="CX243" s="144">
        <f t="shared" ref="CX243" ca="1" si="1616">CC243-AM243</f>
        <v>0</v>
      </c>
      <c r="CY243" s="144">
        <f t="shared" ref="CY243" ca="1" si="1617">CD243-AN243</f>
        <v>0</v>
      </c>
      <c r="CZ243" s="144">
        <f t="shared" ref="CZ243" ca="1" si="1618">CE243-AO243</f>
        <v>0</v>
      </c>
      <c r="DA243" s="88">
        <f t="shared" ref="DA243" ca="1" si="1619">CF243-AP243</f>
        <v>0</v>
      </c>
      <c r="DB243" s="144">
        <f t="shared" ref="DB243" ca="1" si="1620">CG243-AQ243</f>
        <v>0</v>
      </c>
      <c r="DC243" s="144">
        <f t="shared" ref="DC243" ca="1" si="1621">CH243-AR243</f>
        <v>-25</v>
      </c>
      <c r="DD243" s="144">
        <f t="shared" ref="DD243" ca="1" si="1622">CI243-AS243</f>
        <v>-13</v>
      </c>
      <c r="DE243" s="144">
        <f t="shared" ref="DE243" ca="1" si="1623">CJ243-AT243</f>
        <v>-15</v>
      </c>
      <c r="DF243" s="88">
        <f t="shared" ref="DF243" ca="1" si="1624">CK243-AU243</f>
        <v>-53</v>
      </c>
      <c r="DG243" s="159">
        <f t="shared" ref="DG243" ca="1" si="1625">CL243-AV243</f>
        <v>-12</v>
      </c>
      <c r="DH243" s="159">
        <f t="shared" ref="DH243" ca="1" si="1626">CM243-AW243</f>
        <v>-13</v>
      </c>
      <c r="DI243" s="159">
        <f t="shared" ref="DI243" ca="1" si="1627">CN243-AX243</f>
        <v>0</v>
      </c>
      <c r="DJ243" s="159">
        <f t="shared" ref="DJ243" ca="1" si="1628">CO243-AY243</f>
        <v>0</v>
      </c>
      <c r="DK243" s="88">
        <f t="shared" ref="DK243" ca="1" si="1629">CP243-AZ243</f>
        <v>-25</v>
      </c>
      <c r="DL243" s="144"/>
    </row>
    <row r="244" spans="1:116" ht="15" customHeight="1" x14ac:dyDescent="0.2">
      <c r="A244" s="164" t="str">
        <f t="shared" ref="A244" si="1630">CONCATENATE(C244,"P")</f>
        <v>205001157P</v>
      </c>
      <c r="B244" s="164" t="str">
        <f t="shared" ref="B244" si="1631">CONCATENATE(C244,"C")</f>
        <v>205001157C</v>
      </c>
      <c r="C244" s="137">
        <v>205001157</v>
      </c>
      <c r="D244" s="164" t="s">
        <v>542</v>
      </c>
      <c r="E244" s="65" t="s">
        <v>12</v>
      </c>
      <c r="F244" s="159" t="s">
        <v>164</v>
      </c>
      <c r="G244" s="65" t="s">
        <v>355</v>
      </c>
      <c r="H244" s="164" t="s">
        <v>140</v>
      </c>
      <c r="I244" s="200">
        <v>86.55</v>
      </c>
      <c r="J244" s="164" t="s">
        <v>277</v>
      </c>
      <c r="K244" s="145"/>
      <c r="L244" s="144">
        <v>0</v>
      </c>
      <c r="M244" s="144">
        <v>0</v>
      </c>
      <c r="N244" s="144">
        <v>0</v>
      </c>
      <c r="O244" s="144">
        <v>0</v>
      </c>
      <c r="P244" s="86">
        <f t="shared" ref="P244" si="1632">SUM(L244:O244)</f>
        <v>0</v>
      </c>
      <c r="Q244" s="144">
        <v>0</v>
      </c>
      <c r="R244" s="159">
        <v>0</v>
      </c>
      <c r="S244" s="159">
        <v>0</v>
      </c>
      <c r="T244" s="159">
        <v>0</v>
      </c>
      <c r="U244" s="86">
        <f t="shared" ref="U244" si="1633">SUM(Q244:T244)</f>
        <v>0</v>
      </c>
      <c r="V244" s="159">
        <v>0</v>
      </c>
      <c r="W244" s="159">
        <v>0</v>
      </c>
      <c r="X244" s="159">
        <v>0</v>
      </c>
      <c r="Y244" s="159">
        <v>0</v>
      </c>
      <c r="Z244" s="86">
        <f t="shared" ref="Z244" si="1634">SUM(V244:Y244)</f>
        <v>0</v>
      </c>
      <c r="AA244" s="159">
        <v>0</v>
      </c>
      <c r="AB244" s="159">
        <v>0</v>
      </c>
      <c r="AC244" s="159">
        <v>0</v>
      </c>
      <c r="AD244" s="159">
        <f t="shared" si="1291"/>
        <v>0</v>
      </c>
      <c r="AE244" s="86">
        <f t="shared" ref="AE244" si="1635">SUM(AA244:AD244)</f>
        <v>0</v>
      </c>
      <c r="AF244" s="130"/>
      <c r="AG244" s="159">
        <f t="shared" ca="1" si="573"/>
        <v>0</v>
      </c>
      <c r="AH244" s="159">
        <f t="shared" ca="1" si="574"/>
        <v>0</v>
      </c>
      <c r="AI244" s="159">
        <f t="shared" ca="1" si="575"/>
        <v>0</v>
      </c>
      <c r="AJ244" s="159">
        <f t="shared" ca="1" si="576"/>
        <v>0</v>
      </c>
      <c r="AK244" s="86">
        <f t="shared" ref="AK244" ca="1" si="1636">SUM(AG244:AJ244)</f>
        <v>0</v>
      </c>
      <c r="AL244" s="159">
        <f t="shared" ca="1" si="577"/>
        <v>0</v>
      </c>
      <c r="AM244" s="159">
        <f t="shared" ca="1" si="578"/>
        <v>0</v>
      </c>
      <c r="AN244" s="159">
        <f t="shared" ca="1" si="579"/>
        <v>0</v>
      </c>
      <c r="AO244" s="159">
        <f t="shared" ca="1" si="580"/>
        <v>0</v>
      </c>
      <c r="AP244" s="127">
        <f t="shared" ref="AP244" ca="1" si="1637">SUM(AL244:AO244)</f>
        <v>0</v>
      </c>
      <c r="AQ244" s="159">
        <f t="shared" ca="1" si="581"/>
        <v>0</v>
      </c>
      <c r="AR244" s="159">
        <f t="shared" ca="1" si="582"/>
        <v>40</v>
      </c>
      <c r="AS244" s="159">
        <f t="shared" ca="1" si="583"/>
        <v>24</v>
      </c>
      <c r="AT244" s="159">
        <f t="shared" ca="1" si="584"/>
        <v>29</v>
      </c>
      <c r="AU244" s="127">
        <f t="shared" ref="AU244" ca="1" si="1638">SUM(AQ244:AT244)</f>
        <v>93</v>
      </c>
      <c r="AV244" s="159">
        <f t="shared" ca="1" si="586"/>
        <v>22</v>
      </c>
      <c r="AW244" s="159">
        <f t="shared" ca="1" si="587"/>
        <v>25</v>
      </c>
      <c r="AX244" s="159">
        <f t="shared" ca="1" si="588"/>
        <v>0</v>
      </c>
      <c r="AY244" s="159">
        <f t="shared" ca="1" si="589"/>
        <v>0</v>
      </c>
      <c r="AZ244" s="127">
        <f t="shared" ref="AZ244" ca="1" si="1639">SUM(AV244:AY244)</f>
        <v>47</v>
      </c>
      <c r="BA244" s="72"/>
      <c r="BB244" s="159">
        <f t="shared" ref="BB244" ca="1" si="1640">AG244-L244</f>
        <v>0</v>
      </c>
      <c r="BC244" s="159">
        <f t="shared" ref="BC244" ca="1" si="1641">AH244-M244</f>
        <v>0</v>
      </c>
      <c r="BD244" s="159">
        <f t="shared" ref="BD244" ca="1" si="1642">AI244-N244</f>
        <v>0</v>
      </c>
      <c r="BE244" s="159">
        <f t="shared" ref="BE244" ca="1" si="1643">AJ244-O244</f>
        <v>0</v>
      </c>
      <c r="BF244" s="86">
        <f t="shared" ref="BF244" ca="1" si="1644">AK244-P244</f>
        <v>0</v>
      </c>
      <c r="BG244" s="159">
        <f t="shared" ref="BG244" ca="1" si="1645">AL244-Q244</f>
        <v>0</v>
      </c>
      <c r="BH244" s="159">
        <f t="shared" ref="BH244" ca="1" si="1646">AM244-R244</f>
        <v>0</v>
      </c>
      <c r="BI244" s="159">
        <f t="shared" ref="BI244" ca="1" si="1647">AN244-S244</f>
        <v>0</v>
      </c>
      <c r="BJ244" s="159">
        <f t="shared" ref="BJ244" ca="1" si="1648">AO244-T244</f>
        <v>0</v>
      </c>
      <c r="BK244" s="86">
        <f t="shared" ref="BK244" ca="1" si="1649">AP244-U244</f>
        <v>0</v>
      </c>
      <c r="BL244" s="159">
        <f t="shared" ref="BL244" ca="1" si="1650">AQ244-V244</f>
        <v>0</v>
      </c>
      <c r="BM244" s="159">
        <f t="shared" ref="BM244" ca="1" si="1651">AR244-W244</f>
        <v>40</v>
      </c>
      <c r="BN244" s="159">
        <f t="shared" ref="BN244" ca="1" si="1652">AS244-X244</f>
        <v>24</v>
      </c>
      <c r="BO244" s="159">
        <f t="shared" ref="BO244" ca="1" si="1653">AT244-Y244</f>
        <v>29</v>
      </c>
      <c r="BP244" s="86">
        <f t="shared" ref="BP244" ca="1" si="1654">AU244-Z244</f>
        <v>93</v>
      </c>
      <c r="BQ244" s="159">
        <f t="shared" ref="BQ244" ca="1" si="1655">AV244-AA244</f>
        <v>22</v>
      </c>
      <c r="BR244" s="159">
        <f t="shared" ref="BR244" ca="1" si="1656">AW244-AB244</f>
        <v>25</v>
      </c>
      <c r="BS244" s="159">
        <f t="shared" ref="BS244" ca="1" si="1657">AX244-AC244</f>
        <v>0</v>
      </c>
      <c r="BT244" s="159">
        <f t="shared" ref="BT244" ca="1" si="1658">AY244-AD244</f>
        <v>0</v>
      </c>
      <c r="BU244" s="86">
        <f t="shared" ref="BU244" ca="1" si="1659">AZ244-AE244</f>
        <v>47</v>
      </c>
      <c r="BV244" s="71"/>
      <c r="BW244" s="144">
        <v>0</v>
      </c>
      <c r="BX244" s="144">
        <v>0</v>
      </c>
      <c r="BY244" s="144">
        <v>0</v>
      </c>
      <c r="BZ244" s="144">
        <v>0</v>
      </c>
      <c r="CA244" s="86">
        <f t="shared" ref="CA244" si="1660">SUM(BW244:BZ244)</f>
        <v>0</v>
      </c>
      <c r="CB244" s="144">
        <v>0</v>
      </c>
      <c r="CC244" s="159">
        <v>0</v>
      </c>
      <c r="CD244" s="159">
        <v>0</v>
      </c>
      <c r="CE244" s="159">
        <v>0</v>
      </c>
      <c r="CF244" s="86">
        <f t="shared" ref="CF244" si="1661">SUM(CB244:CE244)</f>
        <v>0</v>
      </c>
      <c r="CG244" s="159"/>
      <c r="CH244" s="159"/>
      <c r="CI244" s="159"/>
      <c r="CJ244" s="159"/>
      <c r="CK244" s="86">
        <f t="shared" ref="CK244" si="1662">SUM(CG244:CJ244)</f>
        <v>0</v>
      </c>
      <c r="CL244" s="159"/>
      <c r="CM244" s="159"/>
      <c r="CN244" s="159">
        <v>0</v>
      </c>
      <c r="CO244" s="159">
        <f t="shared" si="1320"/>
        <v>0</v>
      </c>
      <c r="CP244" s="86">
        <f t="shared" ref="CP244" si="1663">SUM(CL244:CO244)</f>
        <v>0</v>
      </c>
      <c r="CQ244" s="70"/>
      <c r="CR244" s="144">
        <f t="shared" ref="CR244" ca="1" si="1664">BW244-AG244</f>
        <v>0</v>
      </c>
      <c r="CS244" s="144">
        <f t="shared" ref="CS244" ca="1" si="1665">BX244-AH244</f>
        <v>0</v>
      </c>
      <c r="CT244" s="144">
        <f t="shared" ref="CT244" ca="1" si="1666">BY244-AI244</f>
        <v>0</v>
      </c>
      <c r="CU244" s="144">
        <f t="shared" ref="CU244" ca="1" si="1667">BZ244-AJ244</f>
        <v>0</v>
      </c>
      <c r="CV244" s="86">
        <f t="shared" ref="CV244" ca="1" si="1668">CA244-AK244</f>
        <v>0</v>
      </c>
      <c r="CW244" s="144">
        <f t="shared" ref="CW244" ca="1" si="1669">CB244-AL244</f>
        <v>0</v>
      </c>
      <c r="CX244" s="144">
        <f t="shared" ref="CX244" ca="1" si="1670">CC244-AM244</f>
        <v>0</v>
      </c>
      <c r="CY244" s="144">
        <f t="shared" ref="CY244" ca="1" si="1671">CD244-AN244</f>
        <v>0</v>
      </c>
      <c r="CZ244" s="144">
        <f t="shared" ref="CZ244" ca="1" si="1672">CE244-AO244</f>
        <v>0</v>
      </c>
      <c r="DA244" s="88">
        <f t="shared" ref="DA244" ca="1" si="1673">CF244-AP244</f>
        <v>0</v>
      </c>
      <c r="DB244" s="144">
        <f t="shared" ref="DB244" ca="1" si="1674">CG244-AQ244</f>
        <v>0</v>
      </c>
      <c r="DC244" s="144">
        <f t="shared" ref="DC244" ca="1" si="1675">CH244-AR244</f>
        <v>-40</v>
      </c>
      <c r="DD244" s="144">
        <f t="shared" ref="DD244" ca="1" si="1676">CI244-AS244</f>
        <v>-24</v>
      </c>
      <c r="DE244" s="144">
        <f t="shared" ref="DE244" ca="1" si="1677">CJ244-AT244</f>
        <v>-29</v>
      </c>
      <c r="DF244" s="88">
        <f t="shared" ref="DF244" ca="1" si="1678">CK244-AU244</f>
        <v>-93</v>
      </c>
      <c r="DG244" s="159">
        <f t="shared" ref="DG244" ca="1" si="1679">CL244-AV244</f>
        <v>-22</v>
      </c>
      <c r="DH244" s="159">
        <f t="shared" ref="DH244" ca="1" si="1680">CM244-AW244</f>
        <v>-25</v>
      </c>
      <c r="DI244" s="159">
        <f t="shared" ref="DI244" ca="1" si="1681">CN244-AX244</f>
        <v>0</v>
      </c>
      <c r="DJ244" s="159">
        <f t="shared" ref="DJ244" ca="1" si="1682">CO244-AY244</f>
        <v>0</v>
      </c>
      <c r="DK244" s="88">
        <f t="shared" ref="DK244" ca="1" si="1683">CP244-AZ244</f>
        <v>-47</v>
      </c>
      <c r="DL244" s="144"/>
    </row>
    <row r="245" spans="1:116" ht="15" customHeight="1" x14ac:dyDescent="0.2">
      <c r="A245" s="164" t="str">
        <f t="shared" ref="A245" si="1684">CONCATENATE(C245,"P")</f>
        <v>205001155P</v>
      </c>
      <c r="B245" s="164" t="str">
        <f t="shared" ref="B245" si="1685">CONCATENATE(C245,"C")</f>
        <v>205001155C</v>
      </c>
      <c r="C245" s="137">
        <v>205001155</v>
      </c>
      <c r="D245" s="164" t="s">
        <v>543</v>
      </c>
      <c r="E245" s="65" t="s">
        <v>12</v>
      </c>
      <c r="F245" s="159" t="s">
        <v>164</v>
      </c>
      <c r="G245" s="65" t="s">
        <v>355</v>
      </c>
      <c r="H245" s="164" t="s">
        <v>140</v>
      </c>
      <c r="I245" s="200">
        <v>127.45</v>
      </c>
      <c r="J245" s="164" t="s">
        <v>277</v>
      </c>
      <c r="K245" s="145"/>
      <c r="L245" s="144">
        <v>0</v>
      </c>
      <c r="M245" s="144">
        <v>0</v>
      </c>
      <c r="N245" s="144">
        <v>0</v>
      </c>
      <c r="O245" s="144">
        <v>0</v>
      </c>
      <c r="P245" s="86">
        <f t="shared" ref="P245" si="1686">SUM(L245:O245)</f>
        <v>0</v>
      </c>
      <c r="Q245" s="144">
        <v>0</v>
      </c>
      <c r="R245" s="159">
        <v>0</v>
      </c>
      <c r="S245" s="159">
        <v>0</v>
      </c>
      <c r="T245" s="159">
        <v>0</v>
      </c>
      <c r="U245" s="86">
        <f t="shared" ref="U245" si="1687">SUM(Q245:T245)</f>
        <v>0</v>
      </c>
      <c r="V245" s="159">
        <v>0</v>
      </c>
      <c r="W245" s="159">
        <v>0</v>
      </c>
      <c r="X245" s="159">
        <v>0</v>
      </c>
      <c r="Y245" s="159">
        <v>0</v>
      </c>
      <c r="Z245" s="86">
        <f t="shared" ref="Z245" si="1688">SUM(V245:Y245)</f>
        <v>0</v>
      </c>
      <c r="AA245" s="159">
        <v>0</v>
      </c>
      <c r="AB245" s="159">
        <v>0</v>
      </c>
      <c r="AC245" s="159">
        <v>0</v>
      </c>
      <c r="AD245" s="159">
        <f t="shared" si="1291"/>
        <v>0</v>
      </c>
      <c r="AE245" s="86">
        <f t="shared" ref="AE245" si="1689">SUM(AA245:AD245)</f>
        <v>0</v>
      </c>
      <c r="AF245" s="130"/>
      <c r="AG245" s="159">
        <f t="shared" ca="1" si="573"/>
        <v>0</v>
      </c>
      <c r="AH245" s="159">
        <f t="shared" ca="1" si="574"/>
        <v>0</v>
      </c>
      <c r="AI245" s="159">
        <f t="shared" ca="1" si="575"/>
        <v>0</v>
      </c>
      <c r="AJ245" s="159">
        <f t="shared" ca="1" si="576"/>
        <v>0</v>
      </c>
      <c r="AK245" s="86">
        <f t="shared" ref="AK245" ca="1" si="1690">SUM(AG245:AJ245)</f>
        <v>0</v>
      </c>
      <c r="AL245" s="159">
        <f t="shared" ca="1" si="577"/>
        <v>0</v>
      </c>
      <c r="AM245" s="159">
        <f t="shared" ca="1" si="578"/>
        <v>0</v>
      </c>
      <c r="AN245" s="159">
        <f t="shared" ca="1" si="579"/>
        <v>0</v>
      </c>
      <c r="AO245" s="159">
        <f t="shared" ca="1" si="580"/>
        <v>0</v>
      </c>
      <c r="AP245" s="127">
        <f t="shared" ref="AP245" ca="1" si="1691">SUM(AL245:AO245)</f>
        <v>0</v>
      </c>
      <c r="AQ245" s="159">
        <f t="shared" ca="1" si="581"/>
        <v>0</v>
      </c>
      <c r="AR245" s="159">
        <f t="shared" ca="1" si="582"/>
        <v>25</v>
      </c>
      <c r="AS245" s="159">
        <f t="shared" ca="1" si="583"/>
        <v>13</v>
      </c>
      <c r="AT245" s="159">
        <f t="shared" ca="1" si="584"/>
        <v>15</v>
      </c>
      <c r="AU245" s="127">
        <f t="shared" ref="AU245" ca="1" si="1692">SUM(AQ245:AT245)</f>
        <v>53</v>
      </c>
      <c r="AV245" s="159">
        <f t="shared" ca="1" si="586"/>
        <v>12</v>
      </c>
      <c r="AW245" s="159">
        <f t="shared" ca="1" si="587"/>
        <v>13</v>
      </c>
      <c r="AX245" s="159">
        <f t="shared" ca="1" si="588"/>
        <v>0</v>
      </c>
      <c r="AY245" s="159">
        <f t="shared" ca="1" si="589"/>
        <v>0</v>
      </c>
      <c r="AZ245" s="127">
        <f t="shared" ref="AZ245" ca="1" si="1693">SUM(AV245:AY245)</f>
        <v>25</v>
      </c>
      <c r="BA245" s="72"/>
      <c r="BB245" s="159">
        <f t="shared" ref="BB245" ca="1" si="1694">AG245-L245</f>
        <v>0</v>
      </c>
      <c r="BC245" s="159">
        <f t="shared" ref="BC245" ca="1" si="1695">AH245-M245</f>
        <v>0</v>
      </c>
      <c r="BD245" s="159">
        <f t="shared" ref="BD245" ca="1" si="1696">AI245-N245</f>
        <v>0</v>
      </c>
      <c r="BE245" s="159">
        <f t="shared" ref="BE245" ca="1" si="1697">AJ245-O245</f>
        <v>0</v>
      </c>
      <c r="BF245" s="86">
        <f t="shared" ref="BF245" ca="1" si="1698">AK245-P245</f>
        <v>0</v>
      </c>
      <c r="BG245" s="159">
        <f t="shared" ref="BG245" ca="1" si="1699">AL245-Q245</f>
        <v>0</v>
      </c>
      <c r="BH245" s="159">
        <f t="shared" ref="BH245" ca="1" si="1700">AM245-R245</f>
        <v>0</v>
      </c>
      <c r="BI245" s="159">
        <f t="shared" ref="BI245" ca="1" si="1701">AN245-S245</f>
        <v>0</v>
      </c>
      <c r="BJ245" s="159">
        <f t="shared" ref="BJ245" ca="1" si="1702">AO245-T245</f>
        <v>0</v>
      </c>
      <c r="BK245" s="86">
        <f t="shared" ref="BK245" ca="1" si="1703">AP245-U245</f>
        <v>0</v>
      </c>
      <c r="BL245" s="159">
        <f t="shared" ref="BL245" ca="1" si="1704">AQ245-V245</f>
        <v>0</v>
      </c>
      <c r="BM245" s="159">
        <f t="shared" ref="BM245" ca="1" si="1705">AR245-W245</f>
        <v>25</v>
      </c>
      <c r="BN245" s="159">
        <f t="shared" ref="BN245" ca="1" si="1706">AS245-X245</f>
        <v>13</v>
      </c>
      <c r="BO245" s="159">
        <f t="shared" ref="BO245" ca="1" si="1707">AT245-Y245</f>
        <v>15</v>
      </c>
      <c r="BP245" s="86">
        <f t="shared" ref="BP245" ca="1" si="1708">AU245-Z245</f>
        <v>53</v>
      </c>
      <c r="BQ245" s="159">
        <f t="shared" ref="BQ245" ca="1" si="1709">AV245-AA245</f>
        <v>12</v>
      </c>
      <c r="BR245" s="159">
        <f t="shared" ref="BR245" ca="1" si="1710">AW245-AB245</f>
        <v>13</v>
      </c>
      <c r="BS245" s="159">
        <f t="shared" ref="BS245" ca="1" si="1711">AX245-AC245</f>
        <v>0</v>
      </c>
      <c r="BT245" s="159">
        <f t="shared" ref="BT245" ca="1" si="1712">AY245-AD245</f>
        <v>0</v>
      </c>
      <c r="BU245" s="86">
        <f t="shared" ref="BU245" ca="1" si="1713">AZ245-AE245</f>
        <v>25</v>
      </c>
      <c r="BV245" s="71"/>
      <c r="BW245" s="144">
        <v>0</v>
      </c>
      <c r="BX245" s="144">
        <v>0</v>
      </c>
      <c r="BY245" s="144">
        <v>0</v>
      </c>
      <c r="BZ245" s="144">
        <v>0</v>
      </c>
      <c r="CA245" s="86">
        <f t="shared" ref="CA245" si="1714">SUM(BW245:BZ245)</f>
        <v>0</v>
      </c>
      <c r="CB245" s="144">
        <v>0</v>
      </c>
      <c r="CC245" s="159">
        <v>0</v>
      </c>
      <c r="CD245" s="159">
        <v>0</v>
      </c>
      <c r="CE245" s="159">
        <v>0</v>
      </c>
      <c r="CF245" s="86">
        <f t="shared" ref="CF245" si="1715">SUM(CB245:CE245)</f>
        <v>0</v>
      </c>
      <c r="CG245" s="159"/>
      <c r="CH245" s="159"/>
      <c r="CI245" s="159"/>
      <c r="CJ245" s="159"/>
      <c r="CK245" s="86">
        <f t="shared" ref="CK245" si="1716">SUM(CG245:CJ245)</f>
        <v>0</v>
      </c>
      <c r="CL245" s="159"/>
      <c r="CM245" s="159"/>
      <c r="CN245" s="159">
        <v>0</v>
      </c>
      <c r="CO245" s="159">
        <f t="shared" si="1320"/>
        <v>0</v>
      </c>
      <c r="CP245" s="86">
        <f t="shared" ref="CP245" si="1717">SUM(CL245:CO245)</f>
        <v>0</v>
      </c>
      <c r="CQ245" s="70"/>
      <c r="CR245" s="144">
        <f t="shared" ref="CR245" ca="1" si="1718">BW245-AG245</f>
        <v>0</v>
      </c>
      <c r="CS245" s="144">
        <f t="shared" ref="CS245" ca="1" si="1719">BX245-AH245</f>
        <v>0</v>
      </c>
      <c r="CT245" s="144">
        <f t="shared" ref="CT245" ca="1" si="1720">BY245-AI245</f>
        <v>0</v>
      </c>
      <c r="CU245" s="144">
        <f t="shared" ref="CU245" ca="1" si="1721">BZ245-AJ245</f>
        <v>0</v>
      </c>
      <c r="CV245" s="86">
        <f t="shared" ref="CV245" ca="1" si="1722">CA245-AK245</f>
        <v>0</v>
      </c>
      <c r="CW245" s="144">
        <f t="shared" ref="CW245" ca="1" si="1723">CB245-AL245</f>
        <v>0</v>
      </c>
      <c r="CX245" s="144">
        <f t="shared" ref="CX245" ca="1" si="1724">CC245-AM245</f>
        <v>0</v>
      </c>
      <c r="CY245" s="144">
        <f t="shared" ref="CY245" ca="1" si="1725">CD245-AN245</f>
        <v>0</v>
      </c>
      <c r="CZ245" s="144">
        <f t="shared" ref="CZ245" ca="1" si="1726">CE245-AO245</f>
        <v>0</v>
      </c>
      <c r="DA245" s="88">
        <f t="shared" ref="DA245" ca="1" si="1727">CF245-AP245</f>
        <v>0</v>
      </c>
      <c r="DB245" s="144">
        <f t="shared" ref="DB245" ca="1" si="1728">CG245-AQ245</f>
        <v>0</v>
      </c>
      <c r="DC245" s="144">
        <f t="shared" ref="DC245" ca="1" si="1729">CH245-AR245</f>
        <v>-25</v>
      </c>
      <c r="DD245" s="144">
        <f t="shared" ref="DD245" ca="1" si="1730">CI245-AS245</f>
        <v>-13</v>
      </c>
      <c r="DE245" s="144">
        <f t="shared" ref="DE245" ca="1" si="1731">CJ245-AT245</f>
        <v>-15</v>
      </c>
      <c r="DF245" s="88">
        <f t="shared" ref="DF245" ca="1" si="1732">CK245-AU245</f>
        <v>-53</v>
      </c>
      <c r="DG245" s="159">
        <f t="shared" ref="DG245" ca="1" si="1733">CL245-AV245</f>
        <v>-12</v>
      </c>
      <c r="DH245" s="159">
        <f t="shared" ref="DH245" ca="1" si="1734">CM245-AW245</f>
        <v>-13</v>
      </c>
      <c r="DI245" s="159">
        <f t="shared" ref="DI245" ca="1" si="1735">CN245-AX245</f>
        <v>0</v>
      </c>
      <c r="DJ245" s="159">
        <f t="shared" ref="DJ245" ca="1" si="1736">CO245-AY245</f>
        <v>0</v>
      </c>
      <c r="DK245" s="88">
        <f t="shared" ref="DK245" ca="1" si="1737">CP245-AZ245</f>
        <v>-25</v>
      </c>
      <c r="DL245" s="144"/>
    </row>
    <row r="246" spans="1:116" ht="15" customHeight="1" x14ac:dyDescent="0.2">
      <c r="A246" s="164" t="str">
        <f t="shared" ref="A246" si="1738">CONCATENATE(C246,"P")</f>
        <v>205001166P</v>
      </c>
      <c r="B246" s="164" t="str">
        <f t="shared" ref="B246" si="1739">CONCATENATE(C246,"C")</f>
        <v>205001166C</v>
      </c>
      <c r="C246" s="137">
        <v>205001166</v>
      </c>
      <c r="D246" s="164" t="s">
        <v>544</v>
      </c>
      <c r="E246" s="65" t="s">
        <v>12</v>
      </c>
      <c r="F246" s="159" t="s">
        <v>164</v>
      </c>
      <c r="G246" s="65" t="s">
        <v>355</v>
      </c>
      <c r="H246" s="164" t="s">
        <v>140</v>
      </c>
      <c r="I246" s="200">
        <v>1391.92</v>
      </c>
      <c r="J246" s="164" t="s">
        <v>221</v>
      </c>
      <c r="K246" s="145"/>
      <c r="L246" s="144">
        <v>0</v>
      </c>
      <c r="M246" s="144">
        <v>0</v>
      </c>
      <c r="N246" s="144">
        <v>0</v>
      </c>
      <c r="O246" s="144">
        <v>0</v>
      </c>
      <c r="P246" s="86">
        <f t="shared" ref="P246" si="1740">SUM(L246:O246)</f>
        <v>0</v>
      </c>
      <c r="Q246" s="144">
        <v>0</v>
      </c>
      <c r="R246" s="159">
        <v>0</v>
      </c>
      <c r="S246" s="159">
        <v>0</v>
      </c>
      <c r="T246" s="159">
        <v>0</v>
      </c>
      <c r="U246" s="86">
        <f t="shared" ref="U246" si="1741">SUM(Q246:T246)</f>
        <v>0</v>
      </c>
      <c r="V246" s="159">
        <v>0</v>
      </c>
      <c r="W246" s="159">
        <v>0</v>
      </c>
      <c r="X246" s="159">
        <v>0</v>
      </c>
      <c r="Y246" s="159">
        <v>0</v>
      </c>
      <c r="Z246" s="86">
        <f t="shared" ref="Z246" si="1742">SUM(V246:Y246)</f>
        <v>0</v>
      </c>
      <c r="AA246" s="159">
        <v>0</v>
      </c>
      <c r="AB246" s="159">
        <v>0</v>
      </c>
      <c r="AC246" s="159">
        <v>0</v>
      </c>
      <c r="AD246" s="159">
        <f t="shared" si="1291"/>
        <v>0</v>
      </c>
      <c r="AE246" s="86">
        <f t="shared" ref="AE246" si="1743">SUM(AA246:AD246)</f>
        <v>0</v>
      </c>
      <c r="AF246" s="130"/>
      <c r="AG246" s="159">
        <f t="shared" ca="1" si="573"/>
        <v>0</v>
      </c>
      <c r="AH246" s="159">
        <f t="shared" ca="1" si="574"/>
        <v>0</v>
      </c>
      <c r="AI246" s="159">
        <f t="shared" ca="1" si="575"/>
        <v>0</v>
      </c>
      <c r="AJ246" s="159">
        <f t="shared" ca="1" si="576"/>
        <v>0</v>
      </c>
      <c r="AK246" s="86">
        <f t="shared" ref="AK246" ca="1" si="1744">SUM(AG246:AJ246)</f>
        <v>0</v>
      </c>
      <c r="AL246" s="159">
        <f t="shared" ca="1" si="577"/>
        <v>0</v>
      </c>
      <c r="AM246" s="159">
        <f t="shared" ca="1" si="578"/>
        <v>0</v>
      </c>
      <c r="AN246" s="159">
        <f t="shared" ca="1" si="579"/>
        <v>0</v>
      </c>
      <c r="AO246" s="159">
        <f t="shared" ca="1" si="580"/>
        <v>0</v>
      </c>
      <c r="AP246" s="127">
        <f t="shared" ref="AP246" ca="1" si="1745">SUM(AL246:AO246)</f>
        <v>0</v>
      </c>
      <c r="AQ246" s="159">
        <f t="shared" ca="1" si="581"/>
        <v>0</v>
      </c>
      <c r="AR246" s="159">
        <f t="shared" ca="1" si="582"/>
        <v>35</v>
      </c>
      <c r="AS246" s="159">
        <f t="shared" ca="1" si="583"/>
        <v>24</v>
      </c>
      <c r="AT246" s="159">
        <f t="shared" ca="1" si="584"/>
        <v>29</v>
      </c>
      <c r="AU246" s="127">
        <f t="shared" ref="AU246" ca="1" si="1746">SUM(AQ246:AT246)</f>
        <v>88</v>
      </c>
      <c r="AV246" s="159">
        <f t="shared" ca="1" si="586"/>
        <v>22</v>
      </c>
      <c r="AW246" s="159">
        <f t="shared" ca="1" si="587"/>
        <v>25</v>
      </c>
      <c r="AX246" s="159">
        <f t="shared" ca="1" si="588"/>
        <v>0</v>
      </c>
      <c r="AY246" s="159">
        <f t="shared" ca="1" si="589"/>
        <v>0</v>
      </c>
      <c r="AZ246" s="127">
        <f t="shared" ref="AZ246" ca="1" si="1747">SUM(AV246:AY246)</f>
        <v>47</v>
      </c>
      <c r="BA246" s="72"/>
      <c r="BB246" s="159">
        <f t="shared" ref="BB246" ca="1" si="1748">AG246-L246</f>
        <v>0</v>
      </c>
      <c r="BC246" s="159">
        <f t="shared" ref="BC246" ca="1" si="1749">AH246-M246</f>
        <v>0</v>
      </c>
      <c r="BD246" s="159">
        <f t="shared" ref="BD246" ca="1" si="1750">AI246-N246</f>
        <v>0</v>
      </c>
      <c r="BE246" s="159">
        <f t="shared" ref="BE246" ca="1" si="1751">AJ246-O246</f>
        <v>0</v>
      </c>
      <c r="BF246" s="86">
        <f t="shared" ref="BF246" ca="1" si="1752">AK246-P246</f>
        <v>0</v>
      </c>
      <c r="BG246" s="159">
        <f t="shared" ref="BG246" ca="1" si="1753">AL246-Q246</f>
        <v>0</v>
      </c>
      <c r="BH246" s="159">
        <f t="shared" ref="BH246" ca="1" si="1754">AM246-R246</f>
        <v>0</v>
      </c>
      <c r="BI246" s="159">
        <f t="shared" ref="BI246" ca="1" si="1755">AN246-S246</f>
        <v>0</v>
      </c>
      <c r="BJ246" s="159">
        <f t="shared" ref="BJ246" ca="1" si="1756">AO246-T246</f>
        <v>0</v>
      </c>
      <c r="BK246" s="86">
        <f t="shared" ref="BK246" ca="1" si="1757">AP246-U246</f>
        <v>0</v>
      </c>
      <c r="BL246" s="159">
        <f t="shared" ref="BL246" ca="1" si="1758">AQ246-V246</f>
        <v>0</v>
      </c>
      <c r="BM246" s="159">
        <f t="shared" ref="BM246" ca="1" si="1759">AR246-W246</f>
        <v>35</v>
      </c>
      <c r="BN246" s="159">
        <f t="shared" ref="BN246" ca="1" si="1760">AS246-X246</f>
        <v>24</v>
      </c>
      <c r="BO246" s="159">
        <f t="shared" ref="BO246" ca="1" si="1761">AT246-Y246</f>
        <v>29</v>
      </c>
      <c r="BP246" s="86">
        <f t="shared" ref="BP246" ca="1" si="1762">AU246-Z246</f>
        <v>88</v>
      </c>
      <c r="BQ246" s="159">
        <f t="shared" ref="BQ246" ca="1" si="1763">AV246-AA246</f>
        <v>22</v>
      </c>
      <c r="BR246" s="159">
        <f t="shared" ref="BR246" ca="1" si="1764">AW246-AB246</f>
        <v>25</v>
      </c>
      <c r="BS246" s="159">
        <f t="shared" ref="BS246" ca="1" si="1765">AX246-AC246</f>
        <v>0</v>
      </c>
      <c r="BT246" s="159">
        <f t="shared" ref="BT246" ca="1" si="1766">AY246-AD246</f>
        <v>0</v>
      </c>
      <c r="BU246" s="86">
        <f t="shared" ref="BU246" ca="1" si="1767">AZ246-AE246</f>
        <v>47</v>
      </c>
      <c r="BV246" s="71"/>
      <c r="BW246" s="144">
        <v>0</v>
      </c>
      <c r="BX246" s="144">
        <v>0</v>
      </c>
      <c r="BY246" s="144">
        <v>0</v>
      </c>
      <c r="BZ246" s="144">
        <v>0</v>
      </c>
      <c r="CA246" s="86">
        <f t="shared" ref="CA246" si="1768">SUM(BW246:BZ246)</f>
        <v>0</v>
      </c>
      <c r="CB246" s="144">
        <v>0</v>
      </c>
      <c r="CC246" s="159">
        <v>0</v>
      </c>
      <c r="CD246" s="159">
        <v>0</v>
      </c>
      <c r="CE246" s="159">
        <v>0</v>
      </c>
      <c r="CF246" s="86">
        <f t="shared" ref="CF246" si="1769">SUM(CB246:CE246)</f>
        <v>0</v>
      </c>
      <c r="CG246" s="159"/>
      <c r="CH246" s="159"/>
      <c r="CI246" s="159"/>
      <c r="CJ246" s="159"/>
      <c r="CK246" s="86">
        <f t="shared" ref="CK246" si="1770">SUM(CG246:CJ246)</f>
        <v>0</v>
      </c>
      <c r="CL246" s="159"/>
      <c r="CM246" s="159"/>
      <c r="CN246" s="159">
        <v>0</v>
      </c>
      <c r="CO246" s="159">
        <f t="shared" si="1320"/>
        <v>0</v>
      </c>
      <c r="CP246" s="86">
        <f t="shared" ref="CP246" si="1771">SUM(CL246:CO246)</f>
        <v>0</v>
      </c>
      <c r="CQ246" s="70"/>
      <c r="CR246" s="144">
        <f t="shared" ref="CR246" ca="1" si="1772">BW246-AG246</f>
        <v>0</v>
      </c>
      <c r="CS246" s="144">
        <f t="shared" ref="CS246" ca="1" si="1773">BX246-AH246</f>
        <v>0</v>
      </c>
      <c r="CT246" s="144">
        <f t="shared" ref="CT246" ca="1" si="1774">BY246-AI246</f>
        <v>0</v>
      </c>
      <c r="CU246" s="144">
        <f t="shared" ref="CU246" ca="1" si="1775">BZ246-AJ246</f>
        <v>0</v>
      </c>
      <c r="CV246" s="86">
        <f t="shared" ref="CV246" ca="1" si="1776">CA246-AK246</f>
        <v>0</v>
      </c>
      <c r="CW246" s="144">
        <f t="shared" ref="CW246" ca="1" si="1777">CB246-AL246</f>
        <v>0</v>
      </c>
      <c r="CX246" s="144">
        <f t="shared" ref="CX246" ca="1" si="1778">CC246-AM246</f>
        <v>0</v>
      </c>
      <c r="CY246" s="144">
        <f t="shared" ref="CY246" ca="1" si="1779">CD246-AN246</f>
        <v>0</v>
      </c>
      <c r="CZ246" s="144">
        <f t="shared" ref="CZ246" ca="1" si="1780">CE246-AO246</f>
        <v>0</v>
      </c>
      <c r="DA246" s="88">
        <f t="shared" ref="DA246" ca="1" si="1781">CF246-AP246</f>
        <v>0</v>
      </c>
      <c r="DB246" s="144">
        <f t="shared" ref="DB246" ca="1" si="1782">CG246-AQ246</f>
        <v>0</v>
      </c>
      <c r="DC246" s="144">
        <f t="shared" ref="DC246" ca="1" si="1783">CH246-AR246</f>
        <v>-35</v>
      </c>
      <c r="DD246" s="144">
        <f t="shared" ref="DD246" ca="1" si="1784">CI246-AS246</f>
        <v>-24</v>
      </c>
      <c r="DE246" s="144">
        <f t="shared" ref="DE246" ca="1" si="1785">CJ246-AT246</f>
        <v>-29</v>
      </c>
      <c r="DF246" s="88">
        <f t="shared" ref="DF246" ca="1" si="1786">CK246-AU246</f>
        <v>-88</v>
      </c>
      <c r="DG246" s="159">
        <f t="shared" ref="DG246" ca="1" si="1787">CL246-AV246</f>
        <v>-22</v>
      </c>
      <c r="DH246" s="159">
        <f t="shared" ref="DH246" ca="1" si="1788">CM246-AW246</f>
        <v>-25</v>
      </c>
      <c r="DI246" s="159">
        <f t="shared" ref="DI246" ca="1" si="1789">CN246-AX246</f>
        <v>0</v>
      </c>
      <c r="DJ246" s="159">
        <f t="shared" ref="DJ246" ca="1" si="1790">CO246-AY246</f>
        <v>0</v>
      </c>
      <c r="DK246" s="88">
        <f t="shared" ref="DK246" ca="1" si="1791">CP246-AZ246</f>
        <v>-47</v>
      </c>
      <c r="DL246" s="144"/>
    </row>
    <row r="247" spans="1:116" ht="15" customHeight="1" x14ac:dyDescent="0.2">
      <c r="A247" s="164" t="str">
        <f t="shared" ref="A247" si="1792">CONCATENATE(C247,"P")</f>
        <v>205001161P</v>
      </c>
      <c r="B247" s="164" t="str">
        <f t="shared" ref="B247" si="1793">CONCATENATE(C247,"C")</f>
        <v>205001161C</v>
      </c>
      <c r="C247" s="137">
        <v>205001161</v>
      </c>
      <c r="D247" s="164" t="s">
        <v>545</v>
      </c>
      <c r="E247" s="65" t="s">
        <v>12</v>
      </c>
      <c r="F247" s="159" t="s">
        <v>164</v>
      </c>
      <c r="G247" s="65" t="s">
        <v>355</v>
      </c>
      <c r="H247" s="164" t="s">
        <v>140</v>
      </c>
      <c r="I247" s="200">
        <v>1391.91</v>
      </c>
      <c r="J247" s="164" t="s">
        <v>221</v>
      </c>
      <c r="K247" s="145"/>
      <c r="L247" s="144">
        <v>0</v>
      </c>
      <c r="M247" s="144">
        <v>0</v>
      </c>
      <c r="N247" s="144">
        <v>0</v>
      </c>
      <c r="O247" s="144">
        <v>0</v>
      </c>
      <c r="P247" s="86">
        <f t="shared" ref="P247" si="1794">SUM(L247:O247)</f>
        <v>0</v>
      </c>
      <c r="Q247" s="144">
        <v>0</v>
      </c>
      <c r="R247" s="159">
        <v>0</v>
      </c>
      <c r="S247" s="159">
        <v>0</v>
      </c>
      <c r="T247" s="159">
        <v>0</v>
      </c>
      <c r="U247" s="86">
        <f t="shared" ref="U247" si="1795">SUM(Q247:T247)</f>
        <v>0</v>
      </c>
      <c r="V247" s="159">
        <v>0</v>
      </c>
      <c r="W247" s="159">
        <v>0</v>
      </c>
      <c r="X247" s="159">
        <v>0</v>
      </c>
      <c r="Y247" s="159">
        <v>0</v>
      </c>
      <c r="Z247" s="86">
        <f t="shared" ref="Z247" si="1796">SUM(V247:Y247)</f>
        <v>0</v>
      </c>
      <c r="AA247" s="159">
        <v>0</v>
      </c>
      <c r="AB247" s="159">
        <v>0</v>
      </c>
      <c r="AC247" s="159">
        <v>0</v>
      </c>
      <c r="AD247" s="159">
        <f t="shared" si="1291"/>
        <v>0</v>
      </c>
      <c r="AE247" s="86">
        <f t="shared" ref="AE247" si="1797">SUM(AA247:AD247)</f>
        <v>0</v>
      </c>
      <c r="AF247" s="130"/>
      <c r="AG247" s="159">
        <f t="shared" ca="1" si="573"/>
        <v>0</v>
      </c>
      <c r="AH247" s="159">
        <f t="shared" ca="1" si="574"/>
        <v>0</v>
      </c>
      <c r="AI247" s="159">
        <f t="shared" ca="1" si="575"/>
        <v>0</v>
      </c>
      <c r="AJ247" s="159">
        <f t="shared" ca="1" si="576"/>
        <v>0</v>
      </c>
      <c r="AK247" s="86">
        <f t="shared" ref="AK247" ca="1" si="1798">SUM(AG247:AJ247)</f>
        <v>0</v>
      </c>
      <c r="AL247" s="159">
        <f t="shared" ca="1" si="577"/>
        <v>0</v>
      </c>
      <c r="AM247" s="159">
        <f t="shared" ca="1" si="578"/>
        <v>0</v>
      </c>
      <c r="AN247" s="159">
        <f t="shared" ca="1" si="579"/>
        <v>0</v>
      </c>
      <c r="AO247" s="159">
        <f t="shared" ca="1" si="580"/>
        <v>0</v>
      </c>
      <c r="AP247" s="127">
        <f t="shared" ref="AP247" ca="1" si="1799">SUM(AL247:AO247)</f>
        <v>0</v>
      </c>
      <c r="AQ247" s="159">
        <f t="shared" ca="1" si="581"/>
        <v>0</v>
      </c>
      <c r="AR247" s="159">
        <f t="shared" ca="1" si="582"/>
        <v>20</v>
      </c>
      <c r="AS247" s="159">
        <f t="shared" ca="1" si="583"/>
        <v>7</v>
      </c>
      <c r="AT247" s="159">
        <f t="shared" ca="1" si="584"/>
        <v>10</v>
      </c>
      <c r="AU247" s="127">
        <f t="shared" ref="AU247" ca="1" si="1800">SUM(AQ247:AT247)</f>
        <v>37</v>
      </c>
      <c r="AV247" s="159">
        <f t="shared" ca="1" si="586"/>
        <v>7</v>
      </c>
      <c r="AW247" s="159">
        <f t="shared" ca="1" si="587"/>
        <v>8</v>
      </c>
      <c r="AX247" s="159">
        <f t="shared" ca="1" si="588"/>
        <v>0</v>
      </c>
      <c r="AY247" s="159">
        <f t="shared" ca="1" si="589"/>
        <v>0</v>
      </c>
      <c r="AZ247" s="127">
        <f t="shared" ref="AZ247" ca="1" si="1801">SUM(AV247:AY247)</f>
        <v>15</v>
      </c>
      <c r="BA247" s="72"/>
      <c r="BB247" s="159">
        <f t="shared" ref="BB247" ca="1" si="1802">AG247-L247</f>
        <v>0</v>
      </c>
      <c r="BC247" s="159">
        <f t="shared" ref="BC247" ca="1" si="1803">AH247-M247</f>
        <v>0</v>
      </c>
      <c r="BD247" s="159">
        <f t="shared" ref="BD247" ca="1" si="1804">AI247-N247</f>
        <v>0</v>
      </c>
      <c r="BE247" s="159">
        <f t="shared" ref="BE247" ca="1" si="1805">AJ247-O247</f>
        <v>0</v>
      </c>
      <c r="BF247" s="86">
        <f t="shared" ref="BF247" ca="1" si="1806">AK247-P247</f>
        <v>0</v>
      </c>
      <c r="BG247" s="159">
        <f t="shared" ref="BG247" ca="1" si="1807">AL247-Q247</f>
        <v>0</v>
      </c>
      <c r="BH247" s="159">
        <f t="shared" ref="BH247" ca="1" si="1808">AM247-R247</f>
        <v>0</v>
      </c>
      <c r="BI247" s="159">
        <f t="shared" ref="BI247" ca="1" si="1809">AN247-S247</f>
        <v>0</v>
      </c>
      <c r="BJ247" s="159">
        <f t="shared" ref="BJ247" ca="1" si="1810">AO247-T247</f>
        <v>0</v>
      </c>
      <c r="BK247" s="86">
        <f t="shared" ref="BK247" ca="1" si="1811">AP247-U247</f>
        <v>0</v>
      </c>
      <c r="BL247" s="159">
        <f t="shared" ref="BL247" ca="1" si="1812">AQ247-V247</f>
        <v>0</v>
      </c>
      <c r="BM247" s="159">
        <f t="shared" ref="BM247" ca="1" si="1813">AR247-W247</f>
        <v>20</v>
      </c>
      <c r="BN247" s="159">
        <f t="shared" ref="BN247" ca="1" si="1814">AS247-X247</f>
        <v>7</v>
      </c>
      <c r="BO247" s="159">
        <f t="shared" ref="BO247" ca="1" si="1815">AT247-Y247</f>
        <v>10</v>
      </c>
      <c r="BP247" s="86">
        <f t="shared" ref="BP247" ca="1" si="1816">AU247-Z247</f>
        <v>37</v>
      </c>
      <c r="BQ247" s="159">
        <f t="shared" ref="BQ247" ca="1" si="1817">AV247-AA247</f>
        <v>7</v>
      </c>
      <c r="BR247" s="159">
        <f t="shared" ref="BR247" ca="1" si="1818">AW247-AB247</f>
        <v>8</v>
      </c>
      <c r="BS247" s="159">
        <f t="shared" ref="BS247" ca="1" si="1819">AX247-AC247</f>
        <v>0</v>
      </c>
      <c r="BT247" s="159">
        <f t="shared" ref="BT247" ca="1" si="1820">AY247-AD247</f>
        <v>0</v>
      </c>
      <c r="BU247" s="86">
        <f t="shared" ref="BU247" ca="1" si="1821">AZ247-AE247</f>
        <v>15</v>
      </c>
      <c r="BV247" s="71"/>
      <c r="BW247" s="144">
        <v>0</v>
      </c>
      <c r="BX247" s="144">
        <v>0</v>
      </c>
      <c r="BY247" s="144">
        <v>0</v>
      </c>
      <c r="BZ247" s="144">
        <v>0</v>
      </c>
      <c r="CA247" s="86">
        <f t="shared" ref="CA247" si="1822">SUM(BW247:BZ247)</f>
        <v>0</v>
      </c>
      <c r="CB247" s="144">
        <v>0</v>
      </c>
      <c r="CC247" s="159">
        <v>0</v>
      </c>
      <c r="CD247" s="159">
        <v>0</v>
      </c>
      <c r="CE247" s="159">
        <v>0</v>
      </c>
      <c r="CF247" s="86">
        <f t="shared" ref="CF247" si="1823">SUM(CB247:CE247)</f>
        <v>0</v>
      </c>
      <c r="CG247" s="159"/>
      <c r="CH247" s="159"/>
      <c r="CI247" s="159"/>
      <c r="CJ247" s="159"/>
      <c r="CK247" s="86">
        <f t="shared" ref="CK247" si="1824">SUM(CG247:CJ247)</f>
        <v>0</v>
      </c>
      <c r="CL247" s="159"/>
      <c r="CM247" s="159"/>
      <c r="CN247" s="159">
        <v>0</v>
      </c>
      <c r="CO247" s="159">
        <f t="shared" si="1320"/>
        <v>0</v>
      </c>
      <c r="CP247" s="86">
        <f t="shared" ref="CP247" si="1825">SUM(CL247:CO247)</f>
        <v>0</v>
      </c>
      <c r="CQ247" s="70"/>
      <c r="CR247" s="144">
        <f t="shared" ref="CR247" ca="1" si="1826">BW247-AG247</f>
        <v>0</v>
      </c>
      <c r="CS247" s="144">
        <f t="shared" ref="CS247" ca="1" si="1827">BX247-AH247</f>
        <v>0</v>
      </c>
      <c r="CT247" s="144">
        <f t="shared" ref="CT247" ca="1" si="1828">BY247-AI247</f>
        <v>0</v>
      </c>
      <c r="CU247" s="144">
        <f t="shared" ref="CU247" ca="1" si="1829">BZ247-AJ247</f>
        <v>0</v>
      </c>
      <c r="CV247" s="86">
        <f t="shared" ref="CV247" ca="1" si="1830">CA247-AK247</f>
        <v>0</v>
      </c>
      <c r="CW247" s="144">
        <f t="shared" ref="CW247" ca="1" si="1831">CB247-AL247</f>
        <v>0</v>
      </c>
      <c r="CX247" s="144">
        <f t="shared" ref="CX247" ca="1" si="1832">CC247-AM247</f>
        <v>0</v>
      </c>
      <c r="CY247" s="144">
        <f t="shared" ref="CY247" ca="1" si="1833">CD247-AN247</f>
        <v>0</v>
      </c>
      <c r="CZ247" s="144">
        <f t="shared" ref="CZ247" ca="1" si="1834">CE247-AO247</f>
        <v>0</v>
      </c>
      <c r="DA247" s="88">
        <f t="shared" ref="DA247" ca="1" si="1835">CF247-AP247</f>
        <v>0</v>
      </c>
      <c r="DB247" s="144">
        <f t="shared" ref="DB247" ca="1" si="1836">CG247-AQ247</f>
        <v>0</v>
      </c>
      <c r="DC247" s="144">
        <f t="shared" ref="DC247" ca="1" si="1837">CH247-AR247</f>
        <v>-20</v>
      </c>
      <c r="DD247" s="144">
        <f t="shared" ref="DD247" ca="1" si="1838">CI247-AS247</f>
        <v>-7</v>
      </c>
      <c r="DE247" s="144">
        <f t="shared" ref="DE247" ca="1" si="1839">CJ247-AT247</f>
        <v>-10</v>
      </c>
      <c r="DF247" s="88">
        <f t="shared" ref="DF247" ca="1" si="1840">CK247-AU247</f>
        <v>-37</v>
      </c>
      <c r="DG247" s="159">
        <f t="shared" ref="DG247" ca="1" si="1841">CL247-AV247</f>
        <v>-7</v>
      </c>
      <c r="DH247" s="159">
        <f t="shared" ref="DH247" ca="1" si="1842">CM247-AW247</f>
        <v>-8</v>
      </c>
      <c r="DI247" s="159">
        <f t="shared" ref="DI247" ca="1" si="1843">CN247-AX247</f>
        <v>0</v>
      </c>
      <c r="DJ247" s="159">
        <f t="shared" ref="DJ247" ca="1" si="1844">CO247-AY247</f>
        <v>0</v>
      </c>
      <c r="DK247" s="88">
        <f t="shared" ref="DK247" ca="1" si="1845">CP247-AZ247</f>
        <v>-15</v>
      </c>
      <c r="DL247" s="144"/>
    </row>
    <row r="248" spans="1:116" ht="15" customHeight="1" x14ac:dyDescent="0.2">
      <c r="A248" s="164" t="str">
        <f t="shared" ref="A248" si="1846">CONCATENATE(C248,"P")</f>
        <v>TBDP</v>
      </c>
      <c r="B248" s="164" t="str">
        <f t="shared" ref="B248" si="1847">CONCATENATE(C248,"C")</f>
        <v>TBDC</v>
      </c>
      <c r="C248" s="137" t="s">
        <v>266</v>
      </c>
      <c r="D248" s="164" t="s">
        <v>546</v>
      </c>
      <c r="E248" s="65" t="s">
        <v>12</v>
      </c>
      <c r="F248" s="159" t="s">
        <v>164</v>
      </c>
      <c r="G248" s="65" t="s">
        <v>355</v>
      </c>
      <c r="H248" s="164" t="s">
        <v>140</v>
      </c>
      <c r="I248" s="200">
        <v>1391.91</v>
      </c>
      <c r="J248" s="164" t="s">
        <v>221</v>
      </c>
      <c r="K248" s="145"/>
      <c r="L248" s="144">
        <v>0</v>
      </c>
      <c r="M248" s="144">
        <v>0</v>
      </c>
      <c r="N248" s="144">
        <v>0</v>
      </c>
      <c r="O248" s="144">
        <v>0</v>
      </c>
      <c r="P248" s="86">
        <f t="shared" ref="P248" si="1848">SUM(L248:O248)</f>
        <v>0</v>
      </c>
      <c r="Q248" s="144">
        <v>0</v>
      </c>
      <c r="R248" s="159">
        <v>0</v>
      </c>
      <c r="S248" s="159">
        <v>0</v>
      </c>
      <c r="T248" s="159">
        <v>0</v>
      </c>
      <c r="U248" s="86">
        <f t="shared" ref="U248" si="1849">SUM(Q248:T248)</f>
        <v>0</v>
      </c>
      <c r="V248" s="159">
        <v>0</v>
      </c>
      <c r="W248" s="159">
        <v>0</v>
      </c>
      <c r="X248" s="159">
        <v>0</v>
      </c>
      <c r="Y248" s="159">
        <v>0</v>
      </c>
      <c r="Z248" s="86">
        <f t="shared" ref="Z248" si="1850">SUM(V248:Y248)</f>
        <v>0</v>
      </c>
      <c r="AA248" s="159">
        <v>0</v>
      </c>
      <c r="AB248" s="159">
        <v>0</v>
      </c>
      <c r="AC248" s="159">
        <v>0</v>
      </c>
      <c r="AD248" s="159">
        <f t="shared" si="1291"/>
        <v>0</v>
      </c>
      <c r="AE248" s="86">
        <f t="shared" ref="AE248" si="1851">SUM(AA248:AD248)</f>
        <v>0</v>
      </c>
      <c r="AF248" s="130"/>
      <c r="AG248" s="159">
        <f t="shared" ca="1" si="573"/>
        <v>0</v>
      </c>
      <c r="AH248" s="159">
        <f t="shared" ca="1" si="574"/>
        <v>0</v>
      </c>
      <c r="AI248" s="159">
        <f t="shared" ca="1" si="575"/>
        <v>0</v>
      </c>
      <c r="AJ248" s="159">
        <f t="shared" ca="1" si="576"/>
        <v>0</v>
      </c>
      <c r="AK248" s="86">
        <f t="shared" ref="AK248" ca="1" si="1852">SUM(AG248:AJ248)</f>
        <v>0</v>
      </c>
      <c r="AL248" s="159">
        <f t="shared" ca="1" si="577"/>
        <v>0</v>
      </c>
      <c r="AM248" s="159">
        <f t="shared" ca="1" si="578"/>
        <v>0</v>
      </c>
      <c r="AN248" s="159">
        <f t="shared" ca="1" si="579"/>
        <v>0</v>
      </c>
      <c r="AO248" s="159">
        <f t="shared" ca="1" si="580"/>
        <v>0</v>
      </c>
      <c r="AP248" s="127">
        <f t="shared" ref="AP248" ca="1" si="1853">SUM(AL248:AO248)</f>
        <v>0</v>
      </c>
      <c r="AQ248" s="159">
        <f t="shared" ca="1" si="581"/>
        <v>0</v>
      </c>
      <c r="AR248" s="159">
        <f t="shared" ca="1" si="582"/>
        <v>0</v>
      </c>
      <c r="AS248" s="159">
        <f t="shared" ca="1" si="583"/>
        <v>0</v>
      </c>
      <c r="AT248" s="159">
        <f t="shared" ca="1" si="584"/>
        <v>0</v>
      </c>
      <c r="AU248" s="127">
        <f t="shared" ref="AU248" ca="1" si="1854">SUM(AQ248:AT248)</f>
        <v>0</v>
      </c>
      <c r="AV248" s="159">
        <f t="shared" ca="1" si="586"/>
        <v>0</v>
      </c>
      <c r="AW248" s="159">
        <f t="shared" ca="1" si="587"/>
        <v>0</v>
      </c>
      <c r="AX248" s="159">
        <f t="shared" ca="1" si="588"/>
        <v>0</v>
      </c>
      <c r="AY248" s="159">
        <f t="shared" ca="1" si="589"/>
        <v>0</v>
      </c>
      <c r="AZ248" s="127">
        <f t="shared" ref="AZ248" ca="1" si="1855">SUM(AV248:AY248)</f>
        <v>0</v>
      </c>
      <c r="BA248" s="72"/>
      <c r="BB248" s="159">
        <f t="shared" ref="BB248" ca="1" si="1856">AG248-L248</f>
        <v>0</v>
      </c>
      <c r="BC248" s="159">
        <f t="shared" ref="BC248" ca="1" si="1857">AH248-M248</f>
        <v>0</v>
      </c>
      <c r="BD248" s="159">
        <f t="shared" ref="BD248" ca="1" si="1858">AI248-N248</f>
        <v>0</v>
      </c>
      <c r="BE248" s="159">
        <f t="shared" ref="BE248" ca="1" si="1859">AJ248-O248</f>
        <v>0</v>
      </c>
      <c r="BF248" s="86">
        <f t="shared" ref="BF248" ca="1" si="1860">AK248-P248</f>
        <v>0</v>
      </c>
      <c r="BG248" s="159">
        <f t="shared" ref="BG248" ca="1" si="1861">AL248-Q248</f>
        <v>0</v>
      </c>
      <c r="BH248" s="159">
        <f t="shared" ref="BH248" ca="1" si="1862">AM248-R248</f>
        <v>0</v>
      </c>
      <c r="BI248" s="159">
        <f t="shared" ref="BI248" ca="1" si="1863">AN248-S248</f>
        <v>0</v>
      </c>
      <c r="BJ248" s="159">
        <f t="shared" ref="BJ248" ca="1" si="1864">AO248-T248</f>
        <v>0</v>
      </c>
      <c r="BK248" s="86">
        <f t="shared" ref="BK248" ca="1" si="1865">AP248-U248</f>
        <v>0</v>
      </c>
      <c r="BL248" s="159">
        <f t="shared" ref="BL248" ca="1" si="1866">AQ248-V248</f>
        <v>0</v>
      </c>
      <c r="BM248" s="159">
        <f t="shared" ref="BM248" ca="1" si="1867">AR248-W248</f>
        <v>0</v>
      </c>
      <c r="BN248" s="159">
        <f t="shared" ref="BN248" ca="1" si="1868">AS248-X248</f>
        <v>0</v>
      </c>
      <c r="BO248" s="159">
        <f t="shared" ref="BO248" ca="1" si="1869">AT248-Y248</f>
        <v>0</v>
      </c>
      <c r="BP248" s="86">
        <f t="shared" ref="BP248" ca="1" si="1870">AU248-Z248</f>
        <v>0</v>
      </c>
      <c r="BQ248" s="159">
        <f t="shared" ref="BQ248" ca="1" si="1871">AV248-AA248</f>
        <v>0</v>
      </c>
      <c r="BR248" s="159">
        <f t="shared" ref="BR248" ca="1" si="1872">AW248-AB248</f>
        <v>0</v>
      </c>
      <c r="BS248" s="159">
        <f t="shared" ref="BS248" ca="1" si="1873">AX248-AC248</f>
        <v>0</v>
      </c>
      <c r="BT248" s="159">
        <f t="shared" ref="BT248" ca="1" si="1874">AY248-AD248</f>
        <v>0</v>
      </c>
      <c r="BU248" s="86">
        <f t="shared" ref="BU248" ca="1" si="1875">AZ248-AE248</f>
        <v>0</v>
      </c>
      <c r="BV248" s="71"/>
      <c r="BW248" s="144">
        <v>0</v>
      </c>
      <c r="BX248" s="144">
        <v>0</v>
      </c>
      <c r="BY248" s="144">
        <v>0</v>
      </c>
      <c r="BZ248" s="144">
        <v>0</v>
      </c>
      <c r="CA248" s="86">
        <f t="shared" ref="CA248" si="1876">SUM(BW248:BZ248)</f>
        <v>0</v>
      </c>
      <c r="CB248" s="144">
        <v>0</v>
      </c>
      <c r="CC248" s="159">
        <v>0</v>
      </c>
      <c r="CD248" s="159">
        <v>0</v>
      </c>
      <c r="CE248" s="159">
        <v>0</v>
      </c>
      <c r="CF248" s="86">
        <f t="shared" ref="CF248" si="1877">SUM(CB248:CE248)</f>
        <v>0</v>
      </c>
      <c r="CG248" s="159"/>
      <c r="CH248" s="159"/>
      <c r="CI248" s="159"/>
      <c r="CJ248" s="159"/>
      <c r="CK248" s="86">
        <f t="shared" ref="CK248" si="1878">SUM(CG248:CJ248)</f>
        <v>0</v>
      </c>
      <c r="CL248" s="159"/>
      <c r="CM248" s="159"/>
      <c r="CN248" s="159">
        <v>0</v>
      </c>
      <c r="CO248" s="159">
        <f t="shared" si="1320"/>
        <v>0</v>
      </c>
      <c r="CP248" s="86">
        <f t="shared" ref="CP248" si="1879">SUM(CL248:CO248)</f>
        <v>0</v>
      </c>
      <c r="CQ248" s="70"/>
      <c r="CR248" s="144">
        <f t="shared" ref="CR248" ca="1" si="1880">BW248-AG248</f>
        <v>0</v>
      </c>
      <c r="CS248" s="144">
        <f t="shared" ref="CS248" ca="1" si="1881">BX248-AH248</f>
        <v>0</v>
      </c>
      <c r="CT248" s="144">
        <f t="shared" ref="CT248" ca="1" si="1882">BY248-AI248</f>
        <v>0</v>
      </c>
      <c r="CU248" s="144">
        <f t="shared" ref="CU248" ca="1" si="1883">BZ248-AJ248</f>
        <v>0</v>
      </c>
      <c r="CV248" s="86">
        <f t="shared" ref="CV248" ca="1" si="1884">CA248-AK248</f>
        <v>0</v>
      </c>
      <c r="CW248" s="144">
        <f t="shared" ref="CW248" ca="1" si="1885">CB248-AL248</f>
        <v>0</v>
      </c>
      <c r="CX248" s="144">
        <f t="shared" ref="CX248" ca="1" si="1886">CC248-AM248</f>
        <v>0</v>
      </c>
      <c r="CY248" s="144">
        <f t="shared" ref="CY248" ca="1" si="1887">CD248-AN248</f>
        <v>0</v>
      </c>
      <c r="CZ248" s="144">
        <f t="shared" ref="CZ248" ca="1" si="1888">CE248-AO248</f>
        <v>0</v>
      </c>
      <c r="DA248" s="88">
        <f t="shared" ref="DA248" ca="1" si="1889">CF248-AP248</f>
        <v>0</v>
      </c>
      <c r="DB248" s="144">
        <f t="shared" ref="DB248" ca="1" si="1890">CG248-AQ248</f>
        <v>0</v>
      </c>
      <c r="DC248" s="144">
        <f t="shared" ref="DC248" ca="1" si="1891">CH248-AR248</f>
        <v>0</v>
      </c>
      <c r="DD248" s="144">
        <f t="shared" ref="DD248" ca="1" si="1892">CI248-AS248</f>
        <v>0</v>
      </c>
      <c r="DE248" s="144">
        <f t="shared" ref="DE248" ca="1" si="1893">CJ248-AT248</f>
        <v>0</v>
      </c>
      <c r="DF248" s="88">
        <f t="shared" ref="DF248" ca="1" si="1894">CK248-AU248</f>
        <v>0</v>
      </c>
      <c r="DG248" s="159">
        <f t="shared" ref="DG248" ca="1" si="1895">CL248-AV248</f>
        <v>0</v>
      </c>
      <c r="DH248" s="159">
        <f t="shared" ref="DH248" ca="1" si="1896">CM248-AW248</f>
        <v>0</v>
      </c>
      <c r="DI248" s="159">
        <f t="shared" ref="DI248" ca="1" si="1897">CN248-AX248</f>
        <v>0</v>
      </c>
      <c r="DJ248" s="159">
        <f t="shared" ref="DJ248" ca="1" si="1898">CO248-AY248</f>
        <v>0</v>
      </c>
      <c r="DK248" s="88">
        <f t="shared" ref="DK248" ca="1" si="1899">CP248-AZ248</f>
        <v>0</v>
      </c>
      <c r="DL248" s="144"/>
    </row>
    <row r="249" spans="1:116" ht="15" customHeight="1" x14ac:dyDescent="0.2">
      <c r="A249" s="164" t="str">
        <f t="shared" ref="A249" si="1900">CONCATENATE(C249,"P")</f>
        <v>205001272P</v>
      </c>
      <c r="B249" s="164" t="str">
        <f t="shared" ref="B249" si="1901">CONCATENATE(C249,"C")</f>
        <v>205001272C</v>
      </c>
      <c r="C249" s="137">
        <v>205001272</v>
      </c>
      <c r="D249" s="164" t="s">
        <v>547</v>
      </c>
      <c r="E249" s="65" t="s">
        <v>12</v>
      </c>
      <c r="F249" s="159" t="s">
        <v>164</v>
      </c>
      <c r="G249" s="239" t="s">
        <v>519</v>
      </c>
      <c r="H249" s="164" t="s">
        <v>140</v>
      </c>
      <c r="I249" s="200">
        <v>0.01</v>
      </c>
      <c r="J249" s="164" t="s">
        <v>221</v>
      </c>
      <c r="K249" s="145"/>
      <c r="L249" s="144">
        <v>0</v>
      </c>
      <c r="M249" s="144">
        <v>0</v>
      </c>
      <c r="N249" s="144">
        <v>0</v>
      </c>
      <c r="O249" s="144">
        <v>0</v>
      </c>
      <c r="P249" s="86">
        <f t="shared" ref="P249" si="1902">SUM(L249:O249)</f>
        <v>0</v>
      </c>
      <c r="Q249" s="144">
        <v>0</v>
      </c>
      <c r="R249" s="159">
        <v>0</v>
      </c>
      <c r="S249" s="159">
        <v>0</v>
      </c>
      <c r="T249" s="159">
        <v>0</v>
      </c>
      <c r="U249" s="86">
        <f t="shared" ref="U249" si="1903">SUM(Q249:T249)</f>
        <v>0</v>
      </c>
      <c r="V249" s="159">
        <v>0</v>
      </c>
      <c r="W249" s="159">
        <v>0</v>
      </c>
      <c r="X249" s="159">
        <v>0</v>
      </c>
      <c r="Y249" s="159">
        <v>0</v>
      </c>
      <c r="Z249" s="86">
        <f t="shared" ref="Z249" si="1904">SUM(V249:Y249)</f>
        <v>0</v>
      </c>
      <c r="AA249" s="159">
        <v>0</v>
      </c>
      <c r="AB249" s="159">
        <v>0</v>
      </c>
      <c r="AC249" s="159">
        <v>0</v>
      </c>
      <c r="AD249" s="159">
        <f t="shared" si="1291"/>
        <v>0</v>
      </c>
      <c r="AE249" s="86">
        <f t="shared" ref="AE249" si="1905">SUM(AA249:AD249)</f>
        <v>0</v>
      </c>
      <c r="AF249" s="130"/>
      <c r="AG249" s="159">
        <f t="shared" ca="1" si="573"/>
        <v>0</v>
      </c>
      <c r="AH249" s="159">
        <f t="shared" ca="1" si="574"/>
        <v>0</v>
      </c>
      <c r="AI249" s="159">
        <f t="shared" ca="1" si="575"/>
        <v>0</v>
      </c>
      <c r="AJ249" s="159">
        <f t="shared" ca="1" si="576"/>
        <v>0</v>
      </c>
      <c r="AK249" s="86">
        <f t="shared" ref="AK249" ca="1" si="1906">SUM(AG249:AJ249)</f>
        <v>0</v>
      </c>
      <c r="AL249" s="159">
        <f t="shared" ca="1" si="577"/>
        <v>0</v>
      </c>
      <c r="AM249" s="159">
        <f t="shared" ca="1" si="578"/>
        <v>0</v>
      </c>
      <c r="AN249" s="159">
        <f t="shared" ca="1" si="579"/>
        <v>0</v>
      </c>
      <c r="AO249" s="159">
        <f t="shared" ca="1" si="580"/>
        <v>0</v>
      </c>
      <c r="AP249" s="127">
        <f t="shared" ref="AP249" ca="1" si="1907">SUM(AL249:AO249)</f>
        <v>0</v>
      </c>
      <c r="AQ249" s="159">
        <f t="shared" ca="1" si="581"/>
        <v>140</v>
      </c>
      <c r="AR249" s="159">
        <f t="shared" ca="1" si="582"/>
        <v>85</v>
      </c>
      <c r="AS249" s="159">
        <f t="shared" ca="1" si="583"/>
        <v>85</v>
      </c>
      <c r="AT249" s="159">
        <f t="shared" ca="1" si="584"/>
        <v>100</v>
      </c>
      <c r="AU249" s="127">
        <f t="shared" ref="AU249" ca="1" si="1908">SUM(AQ249:AT249)</f>
        <v>410</v>
      </c>
      <c r="AV249" s="159">
        <f t="shared" ca="1" si="586"/>
        <v>90</v>
      </c>
      <c r="AW249" s="159">
        <f t="shared" ca="1" si="587"/>
        <v>90</v>
      </c>
      <c r="AX249" s="159">
        <f t="shared" ca="1" si="588"/>
        <v>0</v>
      </c>
      <c r="AY249" s="159">
        <f t="shared" ca="1" si="589"/>
        <v>0</v>
      </c>
      <c r="AZ249" s="127">
        <f t="shared" ref="AZ249" ca="1" si="1909">SUM(AV249:AY249)</f>
        <v>180</v>
      </c>
      <c r="BA249" s="72"/>
      <c r="BB249" s="159">
        <f t="shared" ref="BB249" ca="1" si="1910">AG249-L249</f>
        <v>0</v>
      </c>
      <c r="BC249" s="159">
        <f t="shared" ref="BC249" ca="1" si="1911">AH249-M249</f>
        <v>0</v>
      </c>
      <c r="BD249" s="159">
        <f t="shared" ref="BD249" ca="1" si="1912">AI249-N249</f>
        <v>0</v>
      </c>
      <c r="BE249" s="159">
        <f t="shared" ref="BE249" ca="1" si="1913">AJ249-O249</f>
        <v>0</v>
      </c>
      <c r="BF249" s="86">
        <f t="shared" ref="BF249" ca="1" si="1914">AK249-P249</f>
        <v>0</v>
      </c>
      <c r="BG249" s="159">
        <f t="shared" ref="BG249" ca="1" si="1915">AL249-Q249</f>
        <v>0</v>
      </c>
      <c r="BH249" s="159">
        <f t="shared" ref="BH249" ca="1" si="1916">AM249-R249</f>
        <v>0</v>
      </c>
      <c r="BI249" s="159">
        <f t="shared" ref="BI249" ca="1" si="1917">AN249-S249</f>
        <v>0</v>
      </c>
      <c r="BJ249" s="159">
        <f t="shared" ref="BJ249" ca="1" si="1918">AO249-T249</f>
        <v>0</v>
      </c>
      <c r="BK249" s="86">
        <f t="shared" ref="BK249" ca="1" si="1919">AP249-U249</f>
        <v>0</v>
      </c>
      <c r="BL249" s="159">
        <f t="shared" ref="BL249" ca="1" si="1920">AQ249-V249</f>
        <v>140</v>
      </c>
      <c r="BM249" s="159">
        <f t="shared" ref="BM249" ca="1" si="1921">AR249-W249</f>
        <v>85</v>
      </c>
      <c r="BN249" s="159">
        <f t="shared" ref="BN249" ca="1" si="1922">AS249-X249</f>
        <v>85</v>
      </c>
      <c r="BO249" s="159">
        <f t="shared" ref="BO249" ca="1" si="1923">AT249-Y249</f>
        <v>100</v>
      </c>
      <c r="BP249" s="86">
        <f t="shared" ref="BP249" ca="1" si="1924">AU249-Z249</f>
        <v>410</v>
      </c>
      <c r="BQ249" s="159">
        <f t="shared" ref="BQ249" ca="1" si="1925">AV249-AA249</f>
        <v>90</v>
      </c>
      <c r="BR249" s="159">
        <f t="shared" ref="BR249" ca="1" si="1926">AW249-AB249</f>
        <v>90</v>
      </c>
      <c r="BS249" s="159">
        <f t="shared" ref="BS249" ca="1" si="1927">AX249-AC249</f>
        <v>0</v>
      </c>
      <c r="BT249" s="159">
        <f t="shared" ref="BT249" ca="1" si="1928">AY249-AD249</f>
        <v>0</v>
      </c>
      <c r="BU249" s="86">
        <f t="shared" ref="BU249" ca="1" si="1929">AZ249-AE249</f>
        <v>180</v>
      </c>
      <c r="BV249" s="71"/>
      <c r="BW249" s="144">
        <v>0</v>
      </c>
      <c r="BX249" s="144">
        <v>0</v>
      </c>
      <c r="BY249" s="144">
        <v>0</v>
      </c>
      <c r="BZ249" s="144">
        <v>0</v>
      </c>
      <c r="CA249" s="86">
        <f t="shared" ref="CA249" si="1930">SUM(BW249:BZ249)</f>
        <v>0</v>
      </c>
      <c r="CB249" s="144">
        <v>0</v>
      </c>
      <c r="CC249" s="159">
        <v>0</v>
      </c>
      <c r="CD249" s="159">
        <v>0</v>
      </c>
      <c r="CE249" s="159">
        <v>0</v>
      </c>
      <c r="CF249" s="86">
        <f t="shared" ref="CF249" si="1931">SUM(CB249:CE249)</f>
        <v>0</v>
      </c>
      <c r="CG249" s="159"/>
      <c r="CH249" s="159"/>
      <c r="CI249" s="159"/>
      <c r="CJ249" s="159"/>
      <c r="CK249" s="86">
        <f t="shared" ref="CK249" si="1932">SUM(CG249:CJ249)</f>
        <v>0</v>
      </c>
      <c r="CL249" s="159"/>
      <c r="CM249" s="159"/>
      <c r="CN249" s="159">
        <v>0</v>
      </c>
      <c r="CO249" s="159">
        <f t="shared" si="1320"/>
        <v>0</v>
      </c>
      <c r="CP249" s="86">
        <f t="shared" ref="CP249" si="1933">SUM(CL249:CO249)</f>
        <v>0</v>
      </c>
      <c r="CQ249" s="70"/>
      <c r="CR249" s="144">
        <f t="shared" ref="CR249" ca="1" si="1934">BW249-AG249</f>
        <v>0</v>
      </c>
      <c r="CS249" s="144">
        <f t="shared" ref="CS249" ca="1" si="1935">BX249-AH249</f>
        <v>0</v>
      </c>
      <c r="CT249" s="144">
        <f t="shared" ref="CT249" ca="1" si="1936">BY249-AI249</f>
        <v>0</v>
      </c>
      <c r="CU249" s="144">
        <f t="shared" ref="CU249" ca="1" si="1937">BZ249-AJ249</f>
        <v>0</v>
      </c>
      <c r="CV249" s="86">
        <f t="shared" ref="CV249" ca="1" si="1938">CA249-AK249</f>
        <v>0</v>
      </c>
      <c r="CW249" s="144">
        <f t="shared" ref="CW249" ca="1" si="1939">CB249-AL249</f>
        <v>0</v>
      </c>
      <c r="CX249" s="144">
        <f t="shared" ref="CX249" ca="1" si="1940">CC249-AM249</f>
        <v>0</v>
      </c>
      <c r="CY249" s="144">
        <f t="shared" ref="CY249" ca="1" si="1941">CD249-AN249</f>
        <v>0</v>
      </c>
      <c r="CZ249" s="144">
        <f t="shared" ref="CZ249" ca="1" si="1942">CE249-AO249</f>
        <v>0</v>
      </c>
      <c r="DA249" s="88">
        <f t="shared" ref="DA249" ca="1" si="1943">CF249-AP249</f>
        <v>0</v>
      </c>
      <c r="DB249" s="144">
        <f t="shared" ref="DB249" ca="1" si="1944">CG249-AQ249</f>
        <v>-140</v>
      </c>
      <c r="DC249" s="144">
        <f t="shared" ref="DC249" ca="1" si="1945">CH249-AR249</f>
        <v>-85</v>
      </c>
      <c r="DD249" s="144">
        <f t="shared" ref="DD249" ca="1" si="1946">CI249-AS249</f>
        <v>-85</v>
      </c>
      <c r="DE249" s="144">
        <f t="shared" ref="DE249" ca="1" si="1947">CJ249-AT249</f>
        <v>-100</v>
      </c>
      <c r="DF249" s="88">
        <f t="shared" ref="DF249" ca="1" si="1948">CK249-AU249</f>
        <v>-410</v>
      </c>
      <c r="DG249" s="159">
        <f t="shared" ref="DG249" ca="1" si="1949">CL249-AV249</f>
        <v>-90</v>
      </c>
      <c r="DH249" s="159">
        <f t="shared" ref="DH249" ca="1" si="1950">CM249-AW249</f>
        <v>-90</v>
      </c>
      <c r="DI249" s="159">
        <f t="shared" ref="DI249" ca="1" si="1951">CN249-AX249</f>
        <v>0</v>
      </c>
      <c r="DJ249" s="159">
        <f t="shared" ref="DJ249" ca="1" si="1952">CO249-AY249</f>
        <v>0</v>
      </c>
      <c r="DK249" s="88">
        <f t="shared" ref="DK249" ca="1" si="1953">CP249-AZ249</f>
        <v>-180</v>
      </c>
      <c r="DL249" s="144"/>
    </row>
    <row r="250" spans="1:116" ht="15" customHeight="1" x14ac:dyDescent="0.2">
      <c r="A250" s="164" t="str">
        <f t="shared" ref="A250" si="1954">CONCATENATE(C250,"P")</f>
        <v>205001274P</v>
      </c>
      <c r="B250" s="164" t="str">
        <f t="shared" ref="B250" si="1955">CONCATENATE(C250,"C")</f>
        <v>205001274C</v>
      </c>
      <c r="C250" s="137">
        <v>205001274</v>
      </c>
      <c r="D250" s="164" t="s">
        <v>548</v>
      </c>
      <c r="E250" s="65" t="s">
        <v>12</v>
      </c>
      <c r="F250" s="159" t="s">
        <v>164</v>
      </c>
      <c r="G250" s="239" t="s">
        <v>519</v>
      </c>
      <c r="H250" s="164" t="s">
        <v>140</v>
      </c>
      <c r="I250" s="200">
        <v>0.01</v>
      </c>
      <c r="J250" s="164" t="s">
        <v>221</v>
      </c>
      <c r="K250" s="145"/>
      <c r="L250" s="144">
        <v>0</v>
      </c>
      <c r="M250" s="144">
        <v>0</v>
      </c>
      <c r="N250" s="144">
        <v>0</v>
      </c>
      <c r="O250" s="144">
        <v>0</v>
      </c>
      <c r="P250" s="86">
        <f t="shared" ref="P250" si="1956">SUM(L250:O250)</f>
        <v>0</v>
      </c>
      <c r="Q250" s="144">
        <v>0</v>
      </c>
      <c r="R250" s="159">
        <v>0</v>
      </c>
      <c r="S250" s="159">
        <v>0</v>
      </c>
      <c r="T250" s="159">
        <v>0</v>
      </c>
      <c r="U250" s="86">
        <f t="shared" ref="U250" si="1957">SUM(Q250:T250)</f>
        <v>0</v>
      </c>
      <c r="V250" s="159">
        <v>0</v>
      </c>
      <c r="W250" s="159">
        <v>0</v>
      </c>
      <c r="X250" s="159">
        <v>0</v>
      </c>
      <c r="Y250" s="159">
        <v>0</v>
      </c>
      <c r="Z250" s="86">
        <f t="shared" ref="Z250" si="1958">SUM(V250:Y250)</f>
        <v>0</v>
      </c>
      <c r="AA250" s="159">
        <v>0</v>
      </c>
      <c r="AB250" s="159">
        <v>0</v>
      </c>
      <c r="AC250" s="159">
        <v>0</v>
      </c>
      <c r="AD250" s="159">
        <f t="shared" si="1291"/>
        <v>0</v>
      </c>
      <c r="AE250" s="86">
        <f t="shared" ref="AE250" si="1959">SUM(AA250:AD250)</f>
        <v>0</v>
      </c>
      <c r="AF250" s="130"/>
      <c r="AG250" s="159">
        <f t="shared" ca="1" si="573"/>
        <v>0</v>
      </c>
      <c r="AH250" s="159">
        <f t="shared" ca="1" si="574"/>
        <v>0</v>
      </c>
      <c r="AI250" s="159">
        <f t="shared" ca="1" si="575"/>
        <v>0</v>
      </c>
      <c r="AJ250" s="159">
        <f t="shared" ca="1" si="576"/>
        <v>0</v>
      </c>
      <c r="AK250" s="86">
        <f t="shared" ref="AK250" ca="1" si="1960">SUM(AG250:AJ250)</f>
        <v>0</v>
      </c>
      <c r="AL250" s="159">
        <f t="shared" ca="1" si="577"/>
        <v>0</v>
      </c>
      <c r="AM250" s="159">
        <f t="shared" ca="1" si="578"/>
        <v>0</v>
      </c>
      <c r="AN250" s="159">
        <f t="shared" ca="1" si="579"/>
        <v>0</v>
      </c>
      <c r="AO250" s="159">
        <f t="shared" ca="1" si="580"/>
        <v>0</v>
      </c>
      <c r="AP250" s="127">
        <f t="shared" ref="AP250" ca="1" si="1961">SUM(AL250:AO250)</f>
        <v>0</v>
      </c>
      <c r="AQ250" s="159">
        <f t="shared" ca="1" si="581"/>
        <v>90</v>
      </c>
      <c r="AR250" s="159">
        <f t="shared" ca="1" si="582"/>
        <v>48</v>
      </c>
      <c r="AS250" s="159">
        <f t="shared" ca="1" si="583"/>
        <v>48</v>
      </c>
      <c r="AT250" s="159">
        <f t="shared" ca="1" si="584"/>
        <v>60</v>
      </c>
      <c r="AU250" s="127">
        <f t="shared" ref="AU250" ca="1" si="1962">SUM(AQ250:AT250)</f>
        <v>246</v>
      </c>
      <c r="AV250" s="159">
        <f t="shared" ca="1" si="586"/>
        <v>50</v>
      </c>
      <c r="AW250" s="159">
        <f t="shared" ca="1" si="587"/>
        <v>50</v>
      </c>
      <c r="AX250" s="159">
        <f t="shared" ca="1" si="588"/>
        <v>0</v>
      </c>
      <c r="AY250" s="159">
        <f t="shared" ca="1" si="589"/>
        <v>0</v>
      </c>
      <c r="AZ250" s="127">
        <f t="shared" ref="AZ250" ca="1" si="1963">SUM(AV250:AY250)</f>
        <v>100</v>
      </c>
      <c r="BA250" s="72"/>
      <c r="BB250" s="159">
        <f t="shared" ref="BB250" ca="1" si="1964">AG250-L250</f>
        <v>0</v>
      </c>
      <c r="BC250" s="159">
        <f t="shared" ref="BC250" ca="1" si="1965">AH250-M250</f>
        <v>0</v>
      </c>
      <c r="BD250" s="159">
        <f t="shared" ref="BD250" ca="1" si="1966">AI250-N250</f>
        <v>0</v>
      </c>
      <c r="BE250" s="159">
        <f t="shared" ref="BE250" ca="1" si="1967">AJ250-O250</f>
        <v>0</v>
      </c>
      <c r="BF250" s="86">
        <f t="shared" ref="BF250" ca="1" si="1968">AK250-P250</f>
        <v>0</v>
      </c>
      <c r="BG250" s="159">
        <f t="shared" ref="BG250" ca="1" si="1969">AL250-Q250</f>
        <v>0</v>
      </c>
      <c r="BH250" s="159">
        <f t="shared" ref="BH250" ca="1" si="1970">AM250-R250</f>
        <v>0</v>
      </c>
      <c r="BI250" s="159">
        <f t="shared" ref="BI250" ca="1" si="1971">AN250-S250</f>
        <v>0</v>
      </c>
      <c r="BJ250" s="159">
        <f t="shared" ref="BJ250" ca="1" si="1972">AO250-T250</f>
        <v>0</v>
      </c>
      <c r="BK250" s="86">
        <f t="shared" ref="BK250" ca="1" si="1973">AP250-U250</f>
        <v>0</v>
      </c>
      <c r="BL250" s="159">
        <f t="shared" ref="BL250" ca="1" si="1974">AQ250-V250</f>
        <v>90</v>
      </c>
      <c r="BM250" s="159">
        <f t="shared" ref="BM250" ca="1" si="1975">AR250-W250</f>
        <v>48</v>
      </c>
      <c r="BN250" s="159">
        <f t="shared" ref="BN250" ca="1" si="1976">AS250-X250</f>
        <v>48</v>
      </c>
      <c r="BO250" s="159">
        <f t="shared" ref="BO250" ca="1" si="1977">AT250-Y250</f>
        <v>60</v>
      </c>
      <c r="BP250" s="86">
        <f t="shared" ref="BP250" ca="1" si="1978">AU250-Z250</f>
        <v>246</v>
      </c>
      <c r="BQ250" s="159">
        <f t="shared" ref="BQ250" ca="1" si="1979">AV250-AA250</f>
        <v>50</v>
      </c>
      <c r="BR250" s="159">
        <f t="shared" ref="BR250" ca="1" si="1980">AW250-AB250</f>
        <v>50</v>
      </c>
      <c r="BS250" s="159">
        <f t="shared" ref="BS250" ca="1" si="1981">AX250-AC250</f>
        <v>0</v>
      </c>
      <c r="BT250" s="159">
        <f t="shared" ref="BT250" ca="1" si="1982">AY250-AD250</f>
        <v>0</v>
      </c>
      <c r="BU250" s="86">
        <f t="shared" ref="BU250" ca="1" si="1983">AZ250-AE250</f>
        <v>100</v>
      </c>
      <c r="BV250" s="71"/>
      <c r="BW250" s="144">
        <v>0</v>
      </c>
      <c r="BX250" s="144">
        <v>0</v>
      </c>
      <c r="BY250" s="144">
        <v>0</v>
      </c>
      <c r="BZ250" s="144">
        <v>0</v>
      </c>
      <c r="CA250" s="86">
        <f t="shared" ref="CA250" si="1984">SUM(BW250:BZ250)</f>
        <v>0</v>
      </c>
      <c r="CB250" s="144">
        <v>0</v>
      </c>
      <c r="CC250" s="159">
        <v>0</v>
      </c>
      <c r="CD250" s="159">
        <v>0</v>
      </c>
      <c r="CE250" s="159">
        <v>0</v>
      </c>
      <c r="CF250" s="86">
        <f t="shared" ref="CF250" si="1985">SUM(CB250:CE250)</f>
        <v>0</v>
      </c>
      <c r="CG250" s="159"/>
      <c r="CH250" s="159"/>
      <c r="CI250" s="159"/>
      <c r="CJ250" s="159"/>
      <c r="CK250" s="86">
        <f t="shared" ref="CK250" si="1986">SUM(CG250:CJ250)</f>
        <v>0</v>
      </c>
      <c r="CL250" s="159"/>
      <c r="CM250" s="159"/>
      <c r="CN250" s="159">
        <v>0</v>
      </c>
      <c r="CO250" s="159">
        <f t="shared" si="1320"/>
        <v>0</v>
      </c>
      <c r="CP250" s="86">
        <f t="shared" ref="CP250" si="1987">SUM(CL250:CO250)</f>
        <v>0</v>
      </c>
      <c r="CQ250" s="70"/>
      <c r="CR250" s="144">
        <f t="shared" ref="CR250" ca="1" si="1988">BW250-AG250</f>
        <v>0</v>
      </c>
      <c r="CS250" s="144">
        <f t="shared" ref="CS250" ca="1" si="1989">BX250-AH250</f>
        <v>0</v>
      </c>
      <c r="CT250" s="144">
        <f t="shared" ref="CT250" ca="1" si="1990">BY250-AI250</f>
        <v>0</v>
      </c>
      <c r="CU250" s="144">
        <f t="shared" ref="CU250" ca="1" si="1991">BZ250-AJ250</f>
        <v>0</v>
      </c>
      <c r="CV250" s="86">
        <f t="shared" ref="CV250" ca="1" si="1992">CA250-AK250</f>
        <v>0</v>
      </c>
      <c r="CW250" s="144">
        <f t="shared" ref="CW250" ca="1" si="1993">CB250-AL250</f>
        <v>0</v>
      </c>
      <c r="CX250" s="144">
        <f t="shared" ref="CX250" ca="1" si="1994">CC250-AM250</f>
        <v>0</v>
      </c>
      <c r="CY250" s="144">
        <f t="shared" ref="CY250" ca="1" si="1995">CD250-AN250</f>
        <v>0</v>
      </c>
      <c r="CZ250" s="144">
        <f t="shared" ref="CZ250" ca="1" si="1996">CE250-AO250</f>
        <v>0</v>
      </c>
      <c r="DA250" s="88">
        <f t="shared" ref="DA250" ca="1" si="1997">CF250-AP250</f>
        <v>0</v>
      </c>
      <c r="DB250" s="144">
        <f t="shared" ref="DB250" ca="1" si="1998">CG250-AQ250</f>
        <v>-90</v>
      </c>
      <c r="DC250" s="144">
        <f t="shared" ref="DC250" ca="1" si="1999">CH250-AR250</f>
        <v>-48</v>
      </c>
      <c r="DD250" s="144">
        <f t="shared" ref="DD250" ca="1" si="2000">CI250-AS250</f>
        <v>-48</v>
      </c>
      <c r="DE250" s="144">
        <f t="shared" ref="DE250" ca="1" si="2001">CJ250-AT250</f>
        <v>-60</v>
      </c>
      <c r="DF250" s="88">
        <f t="shared" ref="DF250" ca="1" si="2002">CK250-AU250</f>
        <v>-246</v>
      </c>
      <c r="DG250" s="159">
        <f t="shared" ref="DG250" ca="1" si="2003">CL250-AV250</f>
        <v>-50</v>
      </c>
      <c r="DH250" s="159">
        <f t="shared" ref="DH250" ca="1" si="2004">CM250-AW250</f>
        <v>-50</v>
      </c>
      <c r="DI250" s="159">
        <f t="shared" ref="DI250" ca="1" si="2005">CN250-AX250</f>
        <v>0</v>
      </c>
      <c r="DJ250" s="159">
        <f t="shared" ref="DJ250" ca="1" si="2006">CO250-AY250</f>
        <v>0</v>
      </c>
      <c r="DK250" s="88">
        <f t="shared" ref="DK250" ca="1" si="2007">CP250-AZ250</f>
        <v>-100</v>
      </c>
      <c r="DL250" s="144"/>
    </row>
    <row r="251" spans="1:116" ht="15" customHeight="1" x14ac:dyDescent="0.2">
      <c r="A251" s="164" t="str">
        <f t="shared" ref="A251" si="2008">CONCATENATE(C251,"P")</f>
        <v>205001275P</v>
      </c>
      <c r="B251" s="164" t="str">
        <f t="shared" ref="B251" si="2009">CONCATENATE(C251,"C")</f>
        <v>205001275C</v>
      </c>
      <c r="C251" s="137">
        <v>205001275</v>
      </c>
      <c r="D251" s="164" t="s">
        <v>549</v>
      </c>
      <c r="E251" s="65" t="s">
        <v>12</v>
      </c>
      <c r="F251" s="159" t="s">
        <v>164</v>
      </c>
      <c r="G251" s="239" t="s">
        <v>519</v>
      </c>
      <c r="H251" s="164" t="s">
        <v>140</v>
      </c>
      <c r="I251" s="200">
        <v>0.01</v>
      </c>
      <c r="J251" s="164" t="s">
        <v>221</v>
      </c>
      <c r="K251" s="145"/>
      <c r="L251" s="144">
        <v>0</v>
      </c>
      <c r="M251" s="144">
        <v>0</v>
      </c>
      <c r="N251" s="144">
        <v>0</v>
      </c>
      <c r="O251" s="144">
        <v>0</v>
      </c>
      <c r="P251" s="86">
        <f t="shared" ref="P251" si="2010">SUM(L251:O251)</f>
        <v>0</v>
      </c>
      <c r="Q251" s="144">
        <v>0</v>
      </c>
      <c r="R251" s="159">
        <v>0</v>
      </c>
      <c r="S251" s="159">
        <v>0</v>
      </c>
      <c r="T251" s="159">
        <v>0</v>
      </c>
      <c r="U251" s="86">
        <f t="shared" ref="U251" si="2011">SUM(Q251:T251)</f>
        <v>0</v>
      </c>
      <c r="V251" s="159">
        <v>0</v>
      </c>
      <c r="W251" s="159">
        <v>0</v>
      </c>
      <c r="X251" s="159">
        <v>0</v>
      </c>
      <c r="Y251" s="159">
        <v>0</v>
      </c>
      <c r="Z251" s="86">
        <f t="shared" ref="Z251" si="2012">SUM(V251:Y251)</f>
        <v>0</v>
      </c>
      <c r="AA251" s="159">
        <v>0</v>
      </c>
      <c r="AB251" s="159">
        <v>0</v>
      </c>
      <c r="AC251" s="159">
        <v>0</v>
      </c>
      <c r="AD251" s="159">
        <f t="shared" si="1291"/>
        <v>0</v>
      </c>
      <c r="AE251" s="86">
        <f t="shared" ref="AE251" si="2013">SUM(AA251:AD251)</f>
        <v>0</v>
      </c>
      <c r="AF251" s="130"/>
      <c r="AG251" s="159">
        <f t="shared" ca="1" si="573"/>
        <v>0</v>
      </c>
      <c r="AH251" s="159">
        <f t="shared" ca="1" si="574"/>
        <v>0</v>
      </c>
      <c r="AI251" s="159">
        <f t="shared" ca="1" si="575"/>
        <v>0</v>
      </c>
      <c r="AJ251" s="159">
        <f t="shared" ca="1" si="576"/>
        <v>0</v>
      </c>
      <c r="AK251" s="86">
        <f t="shared" ref="AK251" ca="1" si="2014">SUM(AG251:AJ251)</f>
        <v>0</v>
      </c>
      <c r="AL251" s="159">
        <f t="shared" ca="1" si="577"/>
        <v>0</v>
      </c>
      <c r="AM251" s="159">
        <f t="shared" ca="1" si="578"/>
        <v>0</v>
      </c>
      <c r="AN251" s="159">
        <f t="shared" ca="1" si="579"/>
        <v>0</v>
      </c>
      <c r="AO251" s="159">
        <f t="shared" ca="1" si="580"/>
        <v>0</v>
      </c>
      <c r="AP251" s="127">
        <f t="shared" ref="AP251" ca="1" si="2015">SUM(AL251:AO251)</f>
        <v>0</v>
      </c>
      <c r="AQ251" s="159">
        <f t="shared" ca="1" si="581"/>
        <v>35</v>
      </c>
      <c r="AR251" s="159">
        <f t="shared" ca="1" si="582"/>
        <v>18</v>
      </c>
      <c r="AS251" s="159">
        <f t="shared" ca="1" si="583"/>
        <v>18</v>
      </c>
      <c r="AT251" s="159">
        <f t="shared" ca="1" si="584"/>
        <v>20</v>
      </c>
      <c r="AU251" s="127">
        <f t="shared" ref="AU251" ca="1" si="2016">SUM(AQ251:AT251)</f>
        <v>91</v>
      </c>
      <c r="AV251" s="159">
        <f t="shared" ca="1" si="586"/>
        <v>18</v>
      </c>
      <c r="AW251" s="159">
        <f t="shared" ca="1" si="587"/>
        <v>18</v>
      </c>
      <c r="AX251" s="159">
        <f t="shared" ca="1" si="588"/>
        <v>0</v>
      </c>
      <c r="AY251" s="159">
        <f t="shared" ca="1" si="589"/>
        <v>0</v>
      </c>
      <c r="AZ251" s="127">
        <f t="shared" ref="AZ251" ca="1" si="2017">SUM(AV251:AY251)</f>
        <v>36</v>
      </c>
      <c r="BA251" s="72"/>
      <c r="BB251" s="159">
        <f t="shared" ref="BB251" ca="1" si="2018">AG251-L251</f>
        <v>0</v>
      </c>
      <c r="BC251" s="159">
        <f t="shared" ref="BC251" ca="1" si="2019">AH251-M251</f>
        <v>0</v>
      </c>
      <c r="BD251" s="159">
        <f t="shared" ref="BD251" ca="1" si="2020">AI251-N251</f>
        <v>0</v>
      </c>
      <c r="BE251" s="159">
        <f t="shared" ref="BE251" ca="1" si="2021">AJ251-O251</f>
        <v>0</v>
      </c>
      <c r="BF251" s="86">
        <f t="shared" ref="BF251" ca="1" si="2022">AK251-P251</f>
        <v>0</v>
      </c>
      <c r="BG251" s="159">
        <f t="shared" ref="BG251" ca="1" si="2023">AL251-Q251</f>
        <v>0</v>
      </c>
      <c r="BH251" s="159">
        <f t="shared" ref="BH251" ca="1" si="2024">AM251-R251</f>
        <v>0</v>
      </c>
      <c r="BI251" s="159">
        <f t="shared" ref="BI251" ca="1" si="2025">AN251-S251</f>
        <v>0</v>
      </c>
      <c r="BJ251" s="159">
        <f t="shared" ref="BJ251" ca="1" si="2026">AO251-T251</f>
        <v>0</v>
      </c>
      <c r="BK251" s="86">
        <f t="shared" ref="BK251" ca="1" si="2027">AP251-U251</f>
        <v>0</v>
      </c>
      <c r="BL251" s="159">
        <f t="shared" ref="BL251" ca="1" si="2028">AQ251-V251</f>
        <v>35</v>
      </c>
      <c r="BM251" s="159">
        <f t="shared" ref="BM251" ca="1" si="2029">AR251-W251</f>
        <v>18</v>
      </c>
      <c r="BN251" s="159">
        <f t="shared" ref="BN251" ca="1" si="2030">AS251-X251</f>
        <v>18</v>
      </c>
      <c r="BO251" s="159">
        <f t="shared" ref="BO251" ca="1" si="2031">AT251-Y251</f>
        <v>20</v>
      </c>
      <c r="BP251" s="86">
        <f t="shared" ref="BP251" ca="1" si="2032">AU251-Z251</f>
        <v>91</v>
      </c>
      <c r="BQ251" s="159">
        <f t="shared" ref="BQ251" ca="1" si="2033">AV251-AA251</f>
        <v>18</v>
      </c>
      <c r="BR251" s="159">
        <f t="shared" ref="BR251" ca="1" si="2034">AW251-AB251</f>
        <v>18</v>
      </c>
      <c r="BS251" s="159">
        <f t="shared" ref="BS251" ca="1" si="2035">AX251-AC251</f>
        <v>0</v>
      </c>
      <c r="BT251" s="159">
        <f t="shared" ref="BT251" ca="1" si="2036">AY251-AD251</f>
        <v>0</v>
      </c>
      <c r="BU251" s="86">
        <f t="shared" ref="BU251" ca="1" si="2037">AZ251-AE251</f>
        <v>36</v>
      </c>
      <c r="BV251" s="71"/>
      <c r="BW251" s="144">
        <v>0</v>
      </c>
      <c r="BX251" s="144">
        <v>0</v>
      </c>
      <c r="BY251" s="144">
        <v>0</v>
      </c>
      <c r="BZ251" s="144">
        <v>0</v>
      </c>
      <c r="CA251" s="86">
        <f t="shared" ref="CA251" si="2038">SUM(BW251:BZ251)</f>
        <v>0</v>
      </c>
      <c r="CB251" s="144">
        <v>0</v>
      </c>
      <c r="CC251" s="159">
        <v>0</v>
      </c>
      <c r="CD251" s="159">
        <v>0</v>
      </c>
      <c r="CE251" s="159">
        <v>0</v>
      </c>
      <c r="CF251" s="86">
        <f t="shared" ref="CF251" si="2039">SUM(CB251:CE251)</f>
        <v>0</v>
      </c>
      <c r="CG251" s="159"/>
      <c r="CH251" s="159"/>
      <c r="CI251" s="159"/>
      <c r="CJ251" s="159"/>
      <c r="CK251" s="86">
        <f t="shared" ref="CK251" si="2040">SUM(CG251:CJ251)</f>
        <v>0</v>
      </c>
      <c r="CL251" s="159"/>
      <c r="CM251" s="159"/>
      <c r="CN251" s="159">
        <v>0</v>
      </c>
      <c r="CO251" s="159">
        <f t="shared" si="1320"/>
        <v>0</v>
      </c>
      <c r="CP251" s="86">
        <f t="shared" ref="CP251" si="2041">SUM(CL251:CO251)</f>
        <v>0</v>
      </c>
      <c r="CQ251" s="70"/>
      <c r="CR251" s="144">
        <f t="shared" ref="CR251" ca="1" si="2042">BW251-AG251</f>
        <v>0</v>
      </c>
      <c r="CS251" s="144">
        <f t="shared" ref="CS251" ca="1" si="2043">BX251-AH251</f>
        <v>0</v>
      </c>
      <c r="CT251" s="144">
        <f t="shared" ref="CT251" ca="1" si="2044">BY251-AI251</f>
        <v>0</v>
      </c>
      <c r="CU251" s="144">
        <f t="shared" ref="CU251" ca="1" si="2045">BZ251-AJ251</f>
        <v>0</v>
      </c>
      <c r="CV251" s="86">
        <f t="shared" ref="CV251" ca="1" si="2046">CA251-AK251</f>
        <v>0</v>
      </c>
      <c r="CW251" s="144">
        <f t="shared" ref="CW251" ca="1" si="2047">CB251-AL251</f>
        <v>0</v>
      </c>
      <c r="CX251" s="144">
        <f t="shared" ref="CX251" ca="1" si="2048">CC251-AM251</f>
        <v>0</v>
      </c>
      <c r="CY251" s="144">
        <f t="shared" ref="CY251" ca="1" si="2049">CD251-AN251</f>
        <v>0</v>
      </c>
      <c r="CZ251" s="144">
        <f t="shared" ref="CZ251" ca="1" si="2050">CE251-AO251</f>
        <v>0</v>
      </c>
      <c r="DA251" s="88">
        <f t="shared" ref="DA251" ca="1" si="2051">CF251-AP251</f>
        <v>0</v>
      </c>
      <c r="DB251" s="144">
        <f t="shared" ref="DB251" ca="1" si="2052">CG251-AQ251</f>
        <v>-35</v>
      </c>
      <c r="DC251" s="144">
        <f t="shared" ref="DC251" ca="1" si="2053">CH251-AR251</f>
        <v>-18</v>
      </c>
      <c r="DD251" s="144">
        <f t="shared" ref="DD251" ca="1" si="2054">CI251-AS251</f>
        <v>-18</v>
      </c>
      <c r="DE251" s="144">
        <f t="shared" ref="DE251" ca="1" si="2055">CJ251-AT251</f>
        <v>-20</v>
      </c>
      <c r="DF251" s="88">
        <f t="shared" ref="DF251" ca="1" si="2056">CK251-AU251</f>
        <v>-91</v>
      </c>
      <c r="DG251" s="159">
        <f t="shared" ref="DG251" ca="1" si="2057">CL251-AV251</f>
        <v>-18</v>
      </c>
      <c r="DH251" s="159">
        <f t="shared" ref="DH251" ca="1" si="2058">CM251-AW251</f>
        <v>-18</v>
      </c>
      <c r="DI251" s="159">
        <f t="shared" ref="DI251" ca="1" si="2059">CN251-AX251</f>
        <v>0</v>
      </c>
      <c r="DJ251" s="159">
        <f t="shared" ref="DJ251" ca="1" si="2060">CO251-AY251</f>
        <v>0</v>
      </c>
      <c r="DK251" s="88">
        <f t="shared" ref="DK251" ca="1" si="2061">CP251-AZ251</f>
        <v>-36</v>
      </c>
      <c r="DL251" s="144"/>
    </row>
    <row r="252" spans="1:116" ht="15" customHeight="1" x14ac:dyDescent="0.2">
      <c r="A252" s="164" t="str">
        <f t="shared" ref="A252" si="2062">CONCATENATE(C252,"P")</f>
        <v>P</v>
      </c>
      <c r="B252" s="164" t="str">
        <f t="shared" ref="B252" si="2063">CONCATENATE(C252,"C")</f>
        <v>C</v>
      </c>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row>
    <row r="253" spans="1:116" ht="15" customHeight="1" x14ac:dyDescent="0.2">
      <c r="AH253" s="157"/>
      <c r="AI253" s="157"/>
      <c r="AK253" s="157"/>
      <c r="AP253" s="157"/>
      <c r="AQ253" s="157"/>
      <c r="AR253" s="157"/>
      <c r="AS253" s="157"/>
      <c r="AT253" s="157"/>
      <c r="AU253" s="157"/>
      <c r="AV253" s="157"/>
      <c r="AW253" s="157"/>
      <c r="AX253" s="157"/>
      <c r="AY253" s="157"/>
      <c r="AZ253" s="157"/>
      <c r="BA253" s="157">
        <f t="shared" ref="BA253:BP253" si="2064">SUBTOTAL(9,BA5:BA202)</f>
        <v>0</v>
      </c>
      <c r="BB253" s="157">
        <f t="shared" ca="1" si="2064"/>
        <v>1</v>
      </c>
      <c r="BC253" s="157">
        <f t="shared" ca="1" si="2064"/>
        <v>0</v>
      </c>
      <c r="BD253" s="157">
        <f t="shared" ca="1" si="2064"/>
        <v>0</v>
      </c>
      <c r="BE253" s="157">
        <f t="shared" ca="1" si="2064"/>
        <v>0</v>
      </c>
      <c r="BF253" s="157">
        <f t="shared" ca="1" si="2064"/>
        <v>1</v>
      </c>
      <c r="BG253" s="157">
        <f t="shared" ca="1" si="2064"/>
        <v>0</v>
      </c>
      <c r="BH253" s="157">
        <f t="shared" ca="1" si="2064"/>
        <v>0</v>
      </c>
      <c r="BI253" s="157">
        <f t="shared" ca="1" si="2064"/>
        <v>0</v>
      </c>
      <c r="BJ253" s="157">
        <f t="shared" ca="1" si="2064"/>
        <v>0</v>
      </c>
      <c r="BK253" s="157">
        <f t="shared" ca="1" si="2064"/>
        <v>0</v>
      </c>
      <c r="BL253" s="157">
        <f t="shared" ca="1" si="2064"/>
        <v>1352</v>
      </c>
      <c r="BM253" s="157">
        <f t="shared" ca="1" si="2064"/>
        <v>10</v>
      </c>
      <c r="BN253" s="157">
        <f t="shared" ca="1" si="2064"/>
        <v>-853</v>
      </c>
      <c r="BO253" s="157">
        <f t="shared" ca="1" si="2064"/>
        <v>-109</v>
      </c>
      <c r="BP253" s="157">
        <f t="shared" ca="1" si="2064"/>
        <v>400</v>
      </c>
      <c r="BQ253" s="157">
        <f t="shared" ref="BQ253:BU253" ca="1" si="2065">SUBTOTAL(9,BQ5:BQ202)</f>
        <v>5098</v>
      </c>
      <c r="BR253" s="157">
        <f t="shared" ca="1" si="2065"/>
        <v>10425</v>
      </c>
      <c r="BS253" s="157">
        <f t="shared" ca="1" si="2065"/>
        <v>0</v>
      </c>
      <c r="BT253" s="157">
        <f t="shared" ca="1" si="2065"/>
        <v>0</v>
      </c>
      <c r="BU253" s="157">
        <f t="shared" ca="1" si="2065"/>
        <v>15523</v>
      </c>
      <c r="CA253" s="157"/>
      <c r="CF253" s="157"/>
      <c r="CG253" s="157"/>
      <c r="CH253" s="157"/>
      <c r="CI253" s="157"/>
      <c r="CJ253" s="157">
        <f>SUBTOTAL(9,CJ5:CJ223)</f>
        <v>0</v>
      </c>
      <c r="CK253" s="133"/>
      <c r="CL253" s="157"/>
      <c r="CM253" s="157"/>
      <c r="CN253" s="157"/>
      <c r="CO253" s="157">
        <f>SUBTOTAL(9,CO5:CO202)</f>
        <v>0</v>
      </c>
      <c r="CP253" s="133"/>
      <c r="CQ253" s="66"/>
      <c r="CR253" s="66"/>
      <c r="CS253" s="66"/>
      <c r="CT253" s="66"/>
      <c r="CU253" s="66"/>
      <c r="CV253" s="87"/>
      <c r="CW253" s="66"/>
      <c r="CX253" s="66"/>
      <c r="CY253" s="66"/>
      <c r="CZ253" s="66"/>
      <c r="DA253" s="87"/>
      <c r="DB253" s="66"/>
      <c r="DC253" s="66"/>
      <c r="DD253" s="66"/>
      <c r="DE253" s="66"/>
      <c r="DF253" s="66"/>
      <c r="DG253" s="66"/>
      <c r="DH253" s="66"/>
      <c r="DI253" s="66"/>
      <c r="DJ253" s="66"/>
      <c r="DK253" s="66"/>
      <c r="DL253" s="34"/>
    </row>
    <row r="254" spans="1:116" ht="15" customHeight="1" x14ac:dyDescent="0.2">
      <c r="G254" s="213"/>
      <c r="H254" s="214"/>
      <c r="AH254" s="157"/>
      <c r="AI254" s="157"/>
      <c r="AK254" s="157"/>
      <c r="AP254" s="157"/>
      <c r="AQ254" s="157"/>
      <c r="AR254" s="157"/>
      <c r="AS254" s="157"/>
      <c r="AT254" s="157"/>
      <c r="AU254" s="157"/>
      <c r="AV254" s="157"/>
      <c r="AW254" s="157"/>
      <c r="AX254" s="157"/>
      <c r="AY254" s="157"/>
      <c r="AZ254" s="157"/>
      <c r="BF254" s="157"/>
      <c r="BK254" s="157"/>
      <c r="BL254" s="157"/>
      <c r="BM254" s="157"/>
      <c r="BN254" s="157"/>
      <c r="BO254" s="157"/>
      <c r="BP254" s="157"/>
      <c r="BQ254" s="157"/>
      <c r="BR254" s="157"/>
      <c r="BS254" s="157"/>
      <c r="BT254" s="157"/>
      <c r="BU254" s="157"/>
      <c r="CA254" s="157"/>
      <c r="CF254" s="157"/>
      <c r="CG254" s="157"/>
      <c r="CH254" s="157"/>
      <c r="CI254" s="157"/>
      <c r="CJ254" s="157"/>
      <c r="CK254" s="133"/>
      <c r="CL254" s="157"/>
      <c r="CM254" s="157"/>
      <c r="CN254" s="157"/>
      <c r="CO254" s="157"/>
      <c r="CP254" s="133"/>
      <c r="CQ254" s="66"/>
      <c r="CR254" s="66"/>
      <c r="CS254" s="66"/>
      <c r="CT254" s="66"/>
      <c r="CU254" s="66"/>
      <c r="CV254" s="87"/>
      <c r="CW254" s="66"/>
      <c r="CX254" s="66"/>
      <c r="CY254" s="66"/>
      <c r="CZ254" s="66"/>
      <c r="DA254" s="87"/>
      <c r="DB254" s="66"/>
      <c r="DC254" s="66"/>
      <c r="DD254" s="66"/>
      <c r="DE254" s="66"/>
      <c r="DF254" s="66"/>
      <c r="DG254" s="66"/>
      <c r="DH254" s="66"/>
      <c r="DI254" s="66"/>
      <c r="DJ254" s="66"/>
      <c r="DK254" s="66"/>
      <c r="DL254" s="34"/>
    </row>
    <row r="255" spans="1:116" ht="15" customHeight="1" x14ac:dyDescent="0.2">
      <c r="G255" s="213"/>
      <c r="H255" s="214"/>
      <c r="AH255" s="157"/>
      <c r="AI255" s="157"/>
      <c r="AK255" s="157"/>
      <c r="AP255" s="157"/>
      <c r="AQ255" s="157"/>
      <c r="AR255" s="157"/>
      <c r="AS255" s="157"/>
      <c r="AT255" s="157"/>
      <c r="AU255" s="157"/>
      <c r="AV255" s="157"/>
      <c r="AW255" s="157"/>
      <c r="AX255" s="157"/>
      <c r="AY255" s="157"/>
      <c r="AZ255" s="157"/>
      <c r="BF255" s="157"/>
      <c r="BK255" s="157"/>
      <c r="BL255" s="157"/>
      <c r="BM255" s="157"/>
      <c r="BN255" s="157"/>
      <c r="BO255" s="157"/>
      <c r="BP255" s="157"/>
      <c r="BQ255" s="157"/>
      <c r="BR255" s="157"/>
      <c r="BS255" s="157"/>
      <c r="BT255" s="157"/>
      <c r="BU255" s="157"/>
      <c r="CA255" s="157"/>
      <c r="CF255" s="157"/>
      <c r="CG255" s="157"/>
      <c r="CH255" s="157"/>
      <c r="CI255" s="157"/>
      <c r="CJ255" s="157"/>
      <c r="CK255" s="157"/>
      <c r="CL255" s="157"/>
      <c r="CM255" s="157"/>
      <c r="CN255" s="157"/>
      <c r="CO255" s="157"/>
      <c r="CP255" s="157"/>
      <c r="CQ255" s="66"/>
      <c r="CR255" s="66"/>
      <c r="CS255" s="66"/>
      <c r="CT255" s="66"/>
      <c r="CU255" s="66"/>
      <c r="CV255" s="87"/>
      <c r="CW255" s="66"/>
      <c r="CX255" s="66"/>
      <c r="CY255" s="66"/>
      <c r="CZ255" s="66"/>
      <c r="DA255" s="87"/>
      <c r="DB255" s="66"/>
      <c r="DC255" s="66"/>
      <c r="DD255" s="66"/>
      <c r="DE255" s="66"/>
      <c r="DF255" s="66"/>
      <c r="DG255" s="66"/>
      <c r="DH255" s="66"/>
      <c r="DI255" s="66"/>
      <c r="DJ255" s="66"/>
      <c r="DK255" s="66"/>
      <c r="DL255" s="34"/>
    </row>
    <row r="256" spans="1:116" ht="15" customHeight="1" x14ac:dyDescent="0.2">
      <c r="G256" s="213"/>
      <c r="H256" s="214"/>
      <c r="AH256" s="157"/>
      <c r="AI256" s="157"/>
      <c r="AK256" s="157"/>
      <c r="AP256" s="157"/>
      <c r="AQ256" s="157"/>
      <c r="AR256" s="157"/>
      <c r="AS256" s="157"/>
      <c r="AT256" s="157"/>
      <c r="AU256" s="157"/>
      <c r="AV256" s="157"/>
      <c r="AW256" s="157"/>
      <c r="AX256" s="157"/>
      <c r="AY256" s="157"/>
      <c r="AZ256" s="157"/>
      <c r="BF256" s="157"/>
      <c r="BK256" s="157"/>
      <c r="BL256" s="157"/>
      <c r="BM256" s="157"/>
      <c r="BN256" s="157"/>
      <c r="BO256" s="157"/>
      <c r="BP256" s="157"/>
      <c r="BQ256" s="157"/>
      <c r="BR256" s="157"/>
      <c r="BS256" s="157"/>
      <c r="BT256" s="157"/>
      <c r="BU256" s="157"/>
      <c r="CA256" s="157"/>
      <c r="CF256" s="157"/>
      <c r="CG256" s="157"/>
      <c r="CH256" s="157"/>
      <c r="CI256" s="157"/>
      <c r="CJ256" s="157"/>
      <c r="CK256" s="133"/>
      <c r="CL256" s="157"/>
      <c r="CM256" s="157"/>
      <c r="CN256" s="157"/>
      <c r="CO256" s="157"/>
      <c r="CP256" s="133"/>
      <c r="CQ256" s="66"/>
      <c r="CR256" s="66"/>
      <c r="CS256" s="66"/>
      <c r="CT256" s="66"/>
      <c r="CU256" s="66"/>
      <c r="CV256" s="87"/>
      <c r="CW256" s="66"/>
      <c r="CX256" s="66"/>
      <c r="CY256" s="66"/>
      <c r="CZ256" s="66"/>
      <c r="DA256" s="87"/>
      <c r="DB256" s="66"/>
      <c r="DC256" s="66"/>
      <c r="DD256" s="66"/>
      <c r="DE256" s="66"/>
      <c r="DF256" s="66"/>
      <c r="DG256" s="66"/>
      <c r="DH256" s="66"/>
      <c r="DI256" s="66"/>
      <c r="DJ256" s="66"/>
      <c r="DK256" s="66"/>
      <c r="DL256" s="34"/>
    </row>
    <row r="257" spans="1:116" ht="15" customHeight="1" x14ac:dyDescent="0.2">
      <c r="C257" s="168"/>
      <c r="D257" s="141" t="s">
        <v>136</v>
      </c>
      <c r="G257" s="213"/>
      <c r="H257" s="214"/>
      <c r="AH257" s="157"/>
      <c r="AI257" s="157"/>
      <c r="AK257" s="157"/>
      <c r="AP257" s="157"/>
      <c r="AQ257" s="157"/>
      <c r="AR257" s="157"/>
      <c r="AS257" s="157"/>
      <c r="AT257" s="157"/>
      <c r="AU257" s="157"/>
      <c r="AV257" s="157"/>
      <c r="AW257" s="157"/>
      <c r="AX257" s="157"/>
      <c r="AY257" s="157"/>
      <c r="AZ257" s="157"/>
      <c r="BF257" s="157"/>
      <c r="BK257" s="157"/>
      <c r="BL257" s="157"/>
      <c r="BM257" s="157"/>
      <c r="BN257" s="157"/>
      <c r="BO257" s="157"/>
      <c r="BP257" s="157"/>
      <c r="BQ257" s="157"/>
      <c r="BR257" s="157"/>
      <c r="BS257" s="157"/>
      <c r="BT257" s="157"/>
      <c r="BU257" s="157"/>
      <c r="CA257" s="157"/>
      <c r="CF257" s="157"/>
      <c r="CG257" s="157"/>
      <c r="CH257" s="157"/>
      <c r="CI257" s="157"/>
      <c r="CJ257" s="157"/>
      <c r="CL257" s="157"/>
      <c r="CM257" s="157"/>
      <c r="CN257" s="157"/>
      <c r="CO257" s="157"/>
      <c r="CQ257" s="66"/>
      <c r="CR257" s="66"/>
      <c r="CS257" s="66"/>
      <c r="CT257" s="66"/>
      <c r="CU257" s="66"/>
      <c r="CV257" s="87"/>
      <c r="CW257" s="66"/>
      <c r="CX257" s="66"/>
      <c r="CY257" s="66"/>
      <c r="CZ257" s="89"/>
      <c r="DA257" s="87"/>
      <c r="DB257" s="66"/>
      <c r="DC257" s="66"/>
      <c r="DD257" s="66"/>
      <c r="DE257" s="89"/>
      <c r="DF257" s="66"/>
      <c r="DG257" s="66"/>
      <c r="DH257" s="66"/>
      <c r="DI257" s="66"/>
      <c r="DJ257" s="89"/>
      <c r="DK257" s="66"/>
      <c r="DL257" s="34"/>
    </row>
    <row r="258" spans="1:116" ht="15" customHeight="1" x14ac:dyDescent="0.2">
      <c r="C258" s="169"/>
      <c r="D258" s="141" t="s">
        <v>137</v>
      </c>
      <c r="G258" s="213"/>
      <c r="H258" s="214"/>
      <c r="AJ258" s="89"/>
      <c r="AK258" s="133"/>
      <c r="AL258" s="89"/>
      <c r="AM258" s="89"/>
      <c r="AN258" s="89"/>
      <c r="AO258" s="89"/>
      <c r="AP258" s="133"/>
      <c r="AQ258" s="133"/>
      <c r="AR258" s="133"/>
      <c r="AS258" s="133"/>
      <c r="AT258" s="133"/>
      <c r="AU258" s="133"/>
      <c r="AV258" s="133"/>
      <c r="AW258" s="133"/>
      <c r="AX258" s="133"/>
      <c r="AY258" s="133"/>
      <c r="AZ258" s="133"/>
      <c r="BA258" s="89"/>
      <c r="BB258" s="89"/>
      <c r="BC258" s="89"/>
      <c r="BD258" s="89"/>
      <c r="BE258" s="89"/>
      <c r="BF258" s="133"/>
      <c r="BG258" s="89"/>
      <c r="BH258" s="89"/>
      <c r="BI258" s="89"/>
      <c r="BJ258" s="89"/>
      <c r="BK258" s="134"/>
      <c r="BL258" s="134"/>
      <c r="BM258" s="134"/>
      <c r="BN258" s="134"/>
      <c r="BO258" s="134"/>
      <c r="BP258" s="134"/>
      <c r="BQ258" s="134"/>
      <c r="BR258" s="134"/>
      <c r="BS258" s="134"/>
      <c r="BT258" s="134"/>
      <c r="BU258" s="134"/>
      <c r="BV258" s="135"/>
      <c r="BW258" s="115"/>
      <c r="BX258" s="115"/>
      <c r="BY258" s="115"/>
      <c r="BZ258" s="115"/>
      <c r="CA258" s="115"/>
      <c r="CB258" s="115"/>
      <c r="CF258" s="115"/>
      <c r="CG258" s="115"/>
      <c r="CH258" s="115"/>
      <c r="CI258" s="115"/>
      <c r="CJ258" s="115"/>
      <c r="CK258" s="167"/>
      <c r="CL258" s="115"/>
      <c r="CM258" s="115"/>
      <c r="CN258" s="115"/>
      <c r="CO258" s="115"/>
      <c r="CP258" s="167"/>
      <c r="CQ258" s="66"/>
      <c r="CR258" s="66"/>
      <c r="CS258" s="66"/>
      <c r="CT258" s="66"/>
      <c r="CU258" s="66"/>
      <c r="CV258" s="87"/>
      <c r="CW258" s="66"/>
      <c r="CX258" s="66"/>
      <c r="CY258" s="66"/>
      <c r="CZ258" s="66"/>
      <c r="DA258" s="87"/>
      <c r="DB258" s="66"/>
      <c r="DC258" s="66"/>
      <c r="DD258" s="66"/>
      <c r="DE258" s="66"/>
      <c r="DF258" s="66"/>
      <c r="DG258" s="66"/>
      <c r="DH258" s="66"/>
      <c r="DI258" s="66"/>
      <c r="DJ258" s="66"/>
      <c r="DK258" s="66"/>
      <c r="DL258" s="34"/>
    </row>
    <row r="259" spans="1:116" ht="15" customHeight="1" x14ac:dyDescent="0.2">
      <c r="C259" s="151"/>
      <c r="D259" s="141" t="s">
        <v>333</v>
      </c>
      <c r="G259" s="213"/>
      <c r="H259" s="214"/>
      <c r="AJ259" s="89"/>
      <c r="AK259" s="133"/>
      <c r="AL259" s="89"/>
      <c r="AM259" s="89"/>
      <c r="AN259" s="89"/>
      <c r="AO259" s="89"/>
      <c r="AP259" s="133"/>
      <c r="AQ259" s="133"/>
      <c r="AR259" s="133"/>
      <c r="AS259" s="133"/>
      <c r="AT259" s="133"/>
      <c r="AU259" s="133"/>
      <c r="AV259" s="133"/>
      <c r="AW259" s="133"/>
      <c r="AX259" s="133"/>
      <c r="AY259" s="133"/>
      <c r="AZ259" s="133"/>
      <c r="BA259" s="89"/>
      <c r="BB259" s="89"/>
      <c r="BC259" s="89"/>
      <c r="BD259" s="89"/>
      <c r="BE259" s="89"/>
      <c r="BF259" s="89"/>
      <c r="BG259" s="89"/>
      <c r="BH259" s="89"/>
      <c r="BI259" s="89"/>
      <c r="BJ259" s="89"/>
      <c r="BK259" s="89"/>
      <c r="BL259" s="89"/>
      <c r="BM259" s="89"/>
      <c r="BN259" s="89"/>
      <c r="BO259" s="89"/>
      <c r="BP259" s="89"/>
      <c r="BQ259" s="89"/>
      <c r="BR259" s="89"/>
      <c r="BS259" s="89"/>
      <c r="BT259" s="89"/>
      <c r="BU259" s="89"/>
      <c r="BV259" s="135"/>
      <c r="BW259" s="115"/>
      <c r="BX259" s="115"/>
      <c r="BY259" s="115"/>
      <c r="BZ259" s="115"/>
      <c r="CA259" s="134"/>
      <c r="CB259" s="89"/>
      <c r="CF259" s="133"/>
      <c r="CG259" s="133"/>
      <c r="CH259" s="133"/>
      <c r="CI259" s="133"/>
      <c r="CJ259" s="133"/>
      <c r="CK259" s="133"/>
      <c r="CL259" s="133"/>
      <c r="CM259" s="133"/>
      <c r="CN259" s="133"/>
      <c r="CO259" s="133"/>
      <c r="CP259" s="133"/>
      <c r="CQ259" s="66"/>
      <c r="CR259" s="66"/>
      <c r="CS259" s="66"/>
      <c r="CT259" s="66"/>
      <c r="CU259" s="66"/>
      <c r="CV259" s="87"/>
      <c r="CW259" s="66"/>
      <c r="CX259" s="66"/>
      <c r="CY259" s="66"/>
      <c r="CZ259" s="66"/>
      <c r="DA259" s="87"/>
      <c r="DB259" s="66"/>
      <c r="DC259" s="66"/>
      <c r="DD259" s="66"/>
      <c r="DE259" s="66"/>
      <c r="DF259" s="66"/>
      <c r="DG259" s="66"/>
      <c r="DH259" s="66"/>
      <c r="DI259" s="66"/>
      <c r="DJ259" s="66"/>
      <c r="DK259" s="66"/>
      <c r="DL259" s="34"/>
    </row>
    <row r="260" spans="1:116" ht="15" customHeight="1" x14ac:dyDescent="0.2">
      <c r="A260" s="34"/>
      <c r="B260" s="34"/>
      <c r="C260" s="152"/>
      <c r="D260" s="141" t="s">
        <v>139</v>
      </c>
      <c r="G260" s="213"/>
      <c r="H260" s="214"/>
      <c r="AJ260" s="89"/>
      <c r="AK260" s="133"/>
      <c r="AL260" s="89"/>
      <c r="AM260" s="89"/>
      <c r="AN260" s="89"/>
      <c r="AO260" s="89"/>
      <c r="AP260" s="133"/>
      <c r="AQ260" s="133"/>
      <c r="AR260" s="133"/>
      <c r="AS260" s="133"/>
      <c r="AT260" s="133"/>
      <c r="AU260" s="133"/>
      <c r="AV260" s="133"/>
      <c r="AW260" s="133"/>
      <c r="AX260" s="133"/>
      <c r="AY260" s="133"/>
      <c r="AZ260" s="133"/>
      <c r="BA260" s="89"/>
      <c r="BB260" s="89"/>
      <c r="BC260" s="89"/>
      <c r="BD260" s="89"/>
      <c r="BE260" s="89"/>
      <c r="BF260" s="133"/>
      <c r="BG260" s="89"/>
      <c r="BH260" s="89"/>
      <c r="BI260" s="89"/>
      <c r="BJ260" s="89"/>
      <c r="BK260" s="134"/>
      <c r="BL260" s="134"/>
      <c r="BM260" s="134"/>
      <c r="BN260" s="134"/>
      <c r="BO260" s="134"/>
      <c r="BP260" s="134"/>
      <c r="BQ260" s="134"/>
      <c r="BR260" s="134"/>
      <c r="BS260" s="134"/>
      <c r="BT260" s="134"/>
      <c r="BU260" s="134"/>
      <c r="BV260" s="135"/>
      <c r="BW260" s="115"/>
      <c r="BX260" s="115"/>
      <c r="BY260" s="115"/>
      <c r="BZ260" s="115"/>
      <c r="CA260" s="134"/>
      <c r="CB260" s="89"/>
      <c r="CF260" s="133"/>
      <c r="CG260" s="133"/>
      <c r="CH260" s="133"/>
      <c r="CI260" s="133"/>
      <c r="CJ260" s="133"/>
      <c r="CK260" s="133"/>
      <c r="CL260" s="133"/>
      <c r="CM260" s="133"/>
      <c r="CN260" s="133"/>
      <c r="CO260" s="133"/>
      <c r="CP260" s="133"/>
      <c r="CQ260" s="66"/>
      <c r="CR260" s="66"/>
      <c r="CS260" s="66"/>
      <c r="CT260" s="66"/>
      <c r="CU260" s="66"/>
      <c r="CV260" s="87"/>
      <c r="CW260" s="66"/>
      <c r="CX260" s="66"/>
      <c r="CY260" s="66"/>
      <c r="CZ260" s="66"/>
      <c r="DA260" s="87"/>
      <c r="DB260" s="66"/>
      <c r="DC260" s="66"/>
      <c r="DD260" s="66"/>
      <c r="DE260" s="66"/>
      <c r="DF260" s="66"/>
      <c r="DG260" s="66"/>
      <c r="DH260" s="66"/>
      <c r="DI260" s="66"/>
      <c r="DJ260" s="66"/>
      <c r="DK260" s="66"/>
      <c r="DL260" s="34"/>
    </row>
    <row r="261" spans="1:116" ht="15" customHeight="1" x14ac:dyDescent="0.2">
      <c r="C261" s="170"/>
      <c r="D261" s="141" t="s">
        <v>138</v>
      </c>
      <c r="N261" s="143"/>
      <c r="O261" s="143"/>
      <c r="P261" s="143"/>
      <c r="AJ261" s="89"/>
      <c r="AK261" s="133"/>
      <c r="AL261" s="89"/>
      <c r="AM261" s="89"/>
      <c r="AN261" s="89"/>
      <c r="AO261" s="89"/>
      <c r="AP261" s="133"/>
      <c r="AQ261" s="133"/>
      <c r="AR261" s="133"/>
      <c r="AS261" s="133"/>
      <c r="AT261" s="133"/>
      <c r="AU261" s="133"/>
      <c r="AV261" s="133"/>
      <c r="AW261" s="133"/>
      <c r="AX261" s="133"/>
      <c r="AY261" s="133"/>
      <c r="AZ261" s="133"/>
      <c r="BA261" s="89"/>
      <c r="BB261" s="89"/>
      <c r="BC261" s="89"/>
      <c r="BD261" s="89"/>
      <c r="BE261" s="89"/>
      <c r="BF261" s="133"/>
      <c r="BG261" s="89"/>
      <c r="BH261" s="89"/>
      <c r="BI261" s="89"/>
      <c r="BJ261" s="89"/>
      <c r="BK261" s="134"/>
      <c r="BL261" s="134"/>
      <c r="BM261" s="134"/>
      <c r="BN261" s="134"/>
      <c r="BO261" s="134"/>
      <c r="BP261" s="134"/>
      <c r="BQ261" s="134"/>
      <c r="BR261" s="134"/>
      <c r="BS261" s="134"/>
      <c r="BT261" s="134"/>
      <c r="BU261" s="134"/>
      <c r="BV261" s="135"/>
      <c r="BW261" s="115"/>
      <c r="BX261" s="115"/>
      <c r="BY261" s="115"/>
      <c r="BZ261" s="115"/>
      <c r="CA261" s="134"/>
      <c r="CB261" s="89"/>
      <c r="CF261" s="133"/>
      <c r="CG261" s="133"/>
      <c r="CH261" s="133"/>
      <c r="CI261" s="133"/>
      <c r="CJ261" s="133"/>
      <c r="CK261" s="133"/>
      <c r="CL261" s="133"/>
      <c r="CM261" s="133"/>
      <c r="CN261" s="133"/>
      <c r="CO261" s="133"/>
      <c r="CP261" s="133"/>
      <c r="CQ261" s="66"/>
      <c r="CR261" s="66"/>
      <c r="CS261" s="66"/>
      <c r="CT261" s="66"/>
      <c r="CU261" s="66"/>
      <c r="CV261" s="87"/>
      <c r="CW261" s="66"/>
      <c r="CX261" s="66"/>
      <c r="CY261" s="66"/>
      <c r="CZ261" s="66"/>
      <c r="DA261" s="87"/>
      <c r="DB261" s="66"/>
      <c r="DC261" s="66"/>
      <c r="DD261" s="66"/>
      <c r="DE261" s="66"/>
      <c r="DF261" s="66"/>
      <c r="DG261" s="66"/>
      <c r="DH261" s="66"/>
      <c r="DI261" s="66"/>
      <c r="DJ261" s="66"/>
      <c r="DK261" s="66"/>
      <c r="DL261" s="34"/>
    </row>
    <row r="262" spans="1:116" x14ac:dyDescent="0.2">
      <c r="A262" s="34"/>
      <c r="B262" s="34"/>
      <c r="C262" s="197"/>
      <c r="D262" s="198" t="s">
        <v>477</v>
      </c>
      <c r="N262" s="143"/>
      <c r="O262" s="143"/>
      <c r="P262" s="143"/>
      <c r="AI262" s="139"/>
      <c r="AJ262" s="89"/>
      <c r="AK262" s="133"/>
      <c r="AL262" s="89"/>
      <c r="AM262" s="89"/>
      <c r="AN262" s="89"/>
      <c r="AO262" s="89"/>
      <c r="AP262" s="133"/>
      <c r="AQ262" s="133"/>
      <c r="AR262" s="133"/>
      <c r="AS262" s="133"/>
      <c r="AT262" s="133"/>
      <c r="AU262" s="133"/>
      <c r="AV262" s="133"/>
      <c r="AW262" s="133"/>
      <c r="AX262" s="133"/>
      <c r="AY262" s="133"/>
      <c r="AZ262" s="133"/>
      <c r="BA262" s="89"/>
      <c r="BB262" s="89"/>
      <c r="BC262" s="89"/>
      <c r="BD262" s="89"/>
      <c r="BE262" s="89"/>
      <c r="BF262" s="133"/>
      <c r="BG262" s="89"/>
      <c r="BH262" s="89"/>
      <c r="BI262" s="89"/>
      <c r="BJ262" s="89"/>
      <c r="BK262" s="134"/>
      <c r="BL262" s="134"/>
      <c r="BM262" s="134"/>
      <c r="BN262" s="134"/>
      <c r="BO262" s="134"/>
      <c r="BP262" s="134"/>
      <c r="BQ262" s="134"/>
      <c r="BR262" s="134"/>
      <c r="BS262" s="134"/>
      <c r="BT262" s="134"/>
      <c r="BU262" s="134"/>
      <c r="BV262" s="135"/>
      <c r="BW262" s="115"/>
      <c r="BX262" s="115"/>
      <c r="BY262" s="115"/>
      <c r="BZ262" s="115"/>
      <c r="CA262" s="134"/>
      <c r="CB262" s="89"/>
      <c r="CF262" s="133"/>
      <c r="CG262" s="133"/>
      <c r="CH262" s="133"/>
      <c r="CI262" s="133"/>
      <c r="CJ262" s="133"/>
      <c r="CK262" s="133"/>
      <c r="CL262" s="133"/>
      <c r="CM262" s="133"/>
      <c r="CN262" s="133"/>
      <c r="CO262" s="133"/>
      <c r="CP262" s="133"/>
      <c r="CQ262" s="66"/>
      <c r="CR262" s="66"/>
      <c r="CS262" s="66"/>
      <c r="CT262" s="66"/>
      <c r="CU262" s="66"/>
      <c r="CV262" s="87"/>
      <c r="CW262" s="66"/>
      <c r="CX262" s="66"/>
      <c r="CY262" s="66"/>
      <c r="CZ262" s="66"/>
      <c r="DA262" s="87"/>
      <c r="DB262" s="66"/>
      <c r="DC262" s="66"/>
      <c r="DD262" s="66"/>
      <c r="DE262" s="66"/>
      <c r="DF262" s="66"/>
      <c r="DG262" s="66"/>
      <c r="DH262" s="66"/>
      <c r="DI262" s="66"/>
      <c r="DJ262" s="66"/>
      <c r="DK262" s="66"/>
      <c r="DL262" s="34"/>
    </row>
    <row r="272" spans="1:116" x14ac:dyDescent="0.2">
      <c r="E272" s="210"/>
      <c r="F272" s="210"/>
      <c r="G272" s="210"/>
      <c r="H272" s="210"/>
    </row>
    <row r="273" spans="5:8" x14ac:dyDescent="0.2">
      <c r="E273" s="210"/>
      <c r="F273" s="78"/>
      <c r="G273" s="131"/>
      <c r="H273" s="210"/>
    </row>
    <row r="274" spans="5:8" x14ac:dyDescent="0.2">
      <c r="E274" s="210"/>
      <c r="F274" s="78"/>
      <c r="G274" s="131"/>
      <c r="H274" s="210"/>
    </row>
    <row r="275" spans="5:8" x14ac:dyDescent="0.2">
      <c r="E275" s="210"/>
      <c r="F275" s="78"/>
      <c r="G275" s="131"/>
      <c r="H275" s="210"/>
    </row>
    <row r="276" spans="5:8" x14ac:dyDescent="0.2">
      <c r="E276" s="210"/>
      <c r="F276" s="78"/>
      <c r="G276" s="131"/>
      <c r="H276" s="210"/>
    </row>
    <row r="277" spans="5:8" x14ac:dyDescent="0.2">
      <c r="E277" s="210"/>
      <c r="F277" s="78"/>
      <c r="G277" s="131"/>
      <c r="H277" s="210"/>
    </row>
    <row r="278" spans="5:8" x14ac:dyDescent="0.2">
      <c r="E278" s="210"/>
      <c r="F278" s="78"/>
      <c r="G278" s="131"/>
      <c r="H278" s="210"/>
    </row>
    <row r="279" spans="5:8" x14ac:dyDescent="0.2">
      <c r="E279" s="210"/>
      <c r="F279" s="78"/>
      <c r="G279" s="131"/>
      <c r="H279" s="210"/>
    </row>
    <row r="280" spans="5:8" x14ac:dyDescent="0.2">
      <c r="E280" s="210"/>
      <c r="F280" s="78"/>
      <c r="G280" s="131"/>
      <c r="H280" s="210"/>
    </row>
    <row r="281" spans="5:8" x14ac:dyDescent="0.2">
      <c r="E281" s="210"/>
      <c r="F281" s="78"/>
      <c r="G281" s="131"/>
      <c r="H281" s="210"/>
    </row>
    <row r="282" spans="5:8" x14ac:dyDescent="0.2">
      <c r="E282" s="210"/>
      <c r="F282" s="78"/>
      <c r="G282" s="131"/>
      <c r="H282" s="210"/>
    </row>
    <row r="283" spans="5:8" x14ac:dyDescent="0.2">
      <c r="E283" s="210"/>
      <c r="F283" s="78"/>
      <c r="G283" s="131"/>
      <c r="H283" s="210"/>
    </row>
    <row r="284" spans="5:8" x14ac:dyDescent="0.2">
      <c r="E284" s="210"/>
      <c r="F284" s="78"/>
      <c r="G284" s="131"/>
      <c r="H284" s="210"/>
    </row>
    <row r="285" spans="5:8" x14ac:dyDescent="0.2">
      <c r="E285" s="210"/>
      <c r="F285" s="78"/>
      <c r="G285" s="131"/>
      <c r="H285" s="210"/>
    </row>
    <row r="286" spans="5:8" x14ac:dyDescent="0.2">
      <c r="E286" s="210"/>
      <c r="F286" s="78"/>
      <c r="G286" s="131"/>
      <c r="H286" s="210"/>
    </row>
    <row r="287" spans="5:8" x14ac:dyDescent="0.2">
      <c r="E287" s="210"/>
      <c r="F287" s="78"/>
      <c r="G287" s="131"/>
      <c r="H287" s="210"/>
    </row>
    <row r="288" spans="5:8" x14ac:dyDescent="0.2">
      <c r="E288" s="210"/>
      <c r="F288" s="211"/>
      <c r="G288" s="131"/>
      <c r="H288" s="210"/>
    </row>
    <row r="289" spans="5:8" x14ac:dyDescent="0.2">
      <c r="E289" s="210"/>
      <c r="F289" s="150"/>
      <c r="G289" s="131"/>
      <c r="H289" s="210"/>
    </row>
    <row r="290" spans="5:8" x14ac:dyDescent="0.2">
      <c r="E290" s="210"/>
      <c r="F290" s="139"/>
      <c r="G290" s="131"/>
      <c r="H290" s="210"/>
    </row>
    <row r="291" spans="5:8" x14ac:dyDescent="0.2">
      <c r="E291" s="210"/>
      <c r="F291" s="211"/>
      <c r="G291" s="211"/>
      <c r="H291" s="210"/>
    </row>
    <row r="292" spans="5:8" x14ac:dyDescent="0.2">
      <c r="E292" s="210"/>
      <c r="F292" s="211"/>
      <c r="G292" s="211"/>
      <c r="H292" s="210"/>
    </row>
    <row r="293" spans="5:8" x14ac:dyDescent="0.2">
      <c r="E293" s="210"/>
      <c r="F293" s="211"/>
      <c r="G293" s="211"/>
      <c r="H293" s="210"/>
    </row>
    <row r="294" spans="5:8" x14ac:dyDescent="0.2">
      <c r="E294" s="210"/>
      <c r="F294" s="210"/>
      <c r="G294" s="210"/>
      <c r="H294" s="210"/>
    </row>
    <row r="295" spans="5:8" x14ac:dyDescent="0.2">
      <c r="E295" s="210"/>
      <c r="F295" s="210"/>
      <c r="G295" s="210"/>
      <c r="H295" s="210"/>
    </row>
    <row r="296" spans="5:8" x14ac:dyDescent="0.2">
      <c r="E296" s="210"/>
      <c r="F296" s="210"/>
      <c r="G296" s="210"/>
      <c r="H296" s="210"/>
    </row>
  </sheetData>
  <sheetProtection selectLockedCells="1" autoFilter="0"/>
  <autoFilter ref="A4:DL252">
    <filterColumn colId="5">
      <filters blank="1">
        <filter val="Chemistry"/>
        <filter val="Data"/>
        <filter val="LC"/>
        <filter val="Purification"/>
        <filter val="TBD"/>
      </filters>
    </filterColumn>
  </autoFilter>
  <mergeCells count="5">
    <mergeCell ref="L3:AE3"/>
    <mergeCell ref="CR3:DK3"/>
    <mergeCell ref="BW3:CP3"/>
    <mergeCell ref="BB3:BU3"/>
    <mergeCell ref="AG3:AZ3"/>
  </mergeCells>
  <phoneticPr fontId="0" type="noConversion"/>
  <printOptions gridLines="1"/>
  <pageMargins left="0.7" right="0.7" top="0.75" bottom="0.75" header="0.3" footer="0.3"/>
  <pageSetup paperSize="17" scale="22" orientation="landscape" r:id="rId1"/>
  <ignoredErrors>
    <ignoredError sqref="CR201:DF204 CR56:DF197 CR54:DF54 CR5:DF52 CR205:DF205 CR198:DF199" unlockedFormula="1"/>
  </ignoredError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U141"/>
  <sheetViews>
    <sheetView topLeftCell="D1" workbookViewId="0">
      <selection sqref="A1:U141"/>
    </sheetView>
  </sheetViews>
  <sheetFormatPr defaultRowHeight="15" x14ac:dyDescent="0.2"/>
  <sheetData>
    <row r="1" spans="1:21" x14ac:dyDescent="0.2">
      <c r="A1" t="s">
        <v>0</v>
      </c>
      <c r="B1" t="s">
        <v>159</v>
      </c>
      <c r="C1" t="s">
        <v>11</v>
      </c>
      <c r="D1" t="s">
        <v>13</v>
      </c>
      <c r="E1" t="s">
        <v>163</v>
      </c>
      <c r="F1" t="s">
        <v>142</v>
      </c>
      <c r="G1" t="s">
        <v>25</v>
      </c>
      <c r="H1" s="59" t="s">
        <v>157</v>
      </c>
      <c r="I1" t="s">
        <v>158</v>
      </c>
      <c r="J1" s="60" t="s">
        <v>149</v>
      </c>
      <c r="K1" s="60" t="s">
        <v>254</v>
      </c>
      <c r="L1" s="60" t="s">
        <v>255</v>
      </c>
      <c r="M1" s="60" t="s">
        <v>256</v>
      </c>
      <c r="N1" s="60" t="s">
        <v>257</v>
      </c>
      <c r="O1" s="60" t="s">
        <v>258</v>
      </c>
      <c r="P1" s="60" t="s">
        <v>259</v>
      </c>
      <c r="Q1" s="60" t="s">
        <v>260</v>
      </c>
      <c r="R1" s="60" t="s">
        <v>261</v>
      </c>
      <c r="S1" s="60" t="s">
        <v>262</v>
      </c>
      <c r="T1" s="60" t="s">
        <v>218</v>
      </c>
      <c r="U1" s="60" t="s">
        <v>263</v>
      </c>
    </row>
    <row r="2" spans="1:21" x14ac:dyDescent="0.2">
      <c r="A2">
        <v>176000613</v>
      </c>
      <c r="B2" t="s">
        <v>32</v>
      </c>
      <c r="C2" t="s">
        <v>166</v>
      </c>
      <c r="D2">
        <v>0</v>
      </c>
      <c r="E2" t="s">
        <v>167</v>
      </c>
      <c r="F2" t="s">
        <v>168</v>
      </c>
      <c r="G2" t="s">
        <v>168</v>
      </c>
      <c r="H2" s="59">
        <v>58473.33</v>
      </c>
      <c r="I2" t="s">
        <v>33</v>
      </c>
      <c r="J2" t="s">
        <v>4</v>
      </c>
      <c r="K2">
        <v>8</v>
      </c>
      <c r="L2">
        <v>10</v>
      </c>
      <c r="M2">
        <v>9</v>
      </c>
      <c r="N2">
        <v>8</v>
      </c>
      <c r="O2">
        <v>35</v>
      </c>
      <c r="P2">
        <v>5</v>
      </c>
      <c r="Q2">
        <v>6</v>
      </c>
      <c r="R2">
        <v>7</v>
      </c>
      <c r="S2">
        <v>5</v>
      </c>
      <c r="T2">
        <v>23</v>
      </c>
      <c r="U2">
        <v>6</v>
      </c>
    </row>
    <row r="3" spans="1:21" x14ac:dyDescent="0.2">
      <c r="A3">
        <v>176000851</v>
      </c>
      <c r="B3" t="s">
        <v>179</v>
      </c>
      <c r="C3" t="s">
        <v>166</v>
      </c>
      <c r="D3">
        <v>0</v>
      </c>
      <c r="E3" t="s">
        <v>167</v>
      </c>
      <c r="F3" t="s">
        <v>168</v>
      </c>
      <c r="G3" t="s">
        <v>168</v>
      </c>
      <c r="H3" s="59">
        <v>139321.26999999999</v>
      </c>
      <c r="I3" t="s">
        <v>33</v>
      </c>
      <c r="J3" t="s">
        <v>4</v>
      </c>
      <c r="K3">
        <v>4</v>
      </c>
      <c r="L3">
        <v>4</v>
      </c>
      <c r="M3">
        <v>7</v>
      </c>
      <c r="N3">
        <v>6</v>
      </c>
      <c r="O3">
        <v>21</v>
      </c>
      <c r="P3">
        <v>4</v>
      </c>
      <c r="Q3">
        <v>7</v>
      </c>
      <c r="R3">
        <v>6</v>
      </c>
      <c r="S3">
        <v>5</v>
      </c>
      <c r="T3">
        <v>22</v>
      </c>
      <c r="U3">
        <v>2</v>
      </c>
    </row>
    <row r="4" spans="1:21" x14ac:dyDescent="0.2">
      <c r="A4">
        <v>176000972</v>
      </c>
      <c r="B4" t="s">
        <v>118</v>
      </c>
      <c r="C4" t="s">
        <v>166</v>
      </c>
      <c r="D4">
        <v>0</v>
      </c>
      <c r="E4" t="s">
        <v>167</v>
      </c>
      <c r="F4" t="s">
        <v>168</v>
      </c>
      <c r="G4" t="s">
        <v>168</v>
      </c>
      <c r="H4" s="59">
        <v>66586.38</v>
      </c>
      <c r="I4" t="s">
        <v>33</v>
      </c>
      <c r="J4" t="s">
        <v>4</v>
      </c>
      <c r="K4">
        <v>5</v>
      </c>
      <c r="L4">
        <v>10</v>
      </c>
      <c r="M4">
        <v>6</v>
      </c>
      <c r="N4">
        <v>16</v>
      </c>
      <c r="O4">
        <v>37</v>
      </c>
      <c r="P4">
        <v>9</v>
      </c>
      <c r="Q4">
        <v>5</v>
      </c>
      <c r="R4">
        <v>5</v>
      </c>
      <c r="S4">
        <v>3</v>
      </c>
      <c r="T4">
        <v>22</v>
      </c>
      <c r="U4">
        <v>1</v>
      </c>
    </row>
    <row r="5" spans="1:21" x14ac:dyDescent="0.2">
      <c r="A5">
        <v>186000321</v>
      </c>
      <c r="B5" t="s">
        <v>34</v>
      </c>
      <c r="C5" t="s">
        <v>12</v>
      </c>
      <c r="E5" t="s">
        <v>164</v>
      </c>
      <c r="F5" t="s">
        <v>144</v>
      </c>
      <c r="G5" t="s">
        <v>24</v>
      </c>
      <c r="H5" s="59">
        <v>1313.9499999999998</v>
      </c>
      <c r="I5" t="s">
        <v>35</v>
      </c>
      <c r="J5" t="s">
        <v>4</v>
      </c>
      <c r="K5">
        <v>24</v>
      </c>
      <c r="L5">
        <v>25</v>
      </c>
      <c r="M5">
        <v>36</v>
      </c>
      <c r="N5">
        <v>28</v>
      </c>
      <c r="O5">
        <v>113</v>
      </c>
      <c r="P5">
        <v>24</v>
      </c>
      <c r="Q5">
        <v>17</v>
      </c>
      <c r="R5">
        <v>30</v>
      </c>
      <c r="S5">
        <v>25</v>
      </c>
      <c r="T5">
        <v>96</v>
      </c>
      <c r="U5">
        <v>30</v>
      </c>
    </row>
    <row r="6" spans="1:21" x14ac:dyDescent="0.2">
      <c r="A6">
        <v>186000872</v>
      </c>
      <c r="B6" t="s">
        <v>36</v>
      </c>
      <c r="C6" t="s">
        <v>12</v>
      </c>
      <c r="E6" t="s">
        <v>164</v>
      </c>
      <c r="F6" t="s">
        <v>144</v>
      </c>
      <c r="G6" t="s">
        <v>24</v>
      </c>
      <c r="H6" s="59">
        <v>459.94</v>
      </c>
      <c r="I6" t="s">
        <v>35</v>
      </c>
      <c r="J6" t="s">
        <v>4</v>
      </c>
      <c r="K6">
        <v>57</v>
      </c>
      <c r="L6">
        <v>70</v>
      </c>
      <c r="M6">
        <v>79</v>
      </c>
      <c r="N6">
        <v>75</v>
      </c>
      <c r="O6">
        <v>281</v>
      </c>
      <c r="P6">
        <v>98</v>
      </c>
      <c r="Q6">
        <v>105</v>
      </c>
      <c r="R6">
        <v>88</v>
      </c>
      <c r="S6">
        <v>94</v>
      </c>
      <c r="T6">
        <v>385</v>
      </c>
      <c r="U6">
        <v>101</v>
      </c>
    </row>
    <row r="7" spans="1:21" x14ac:dyDescent="0.2">
      <c r="A7">
        <v>186001500</v>
      </c>
      <c r="B7" t="s">
        <v>37</v>
      </c>
      <c r="C7" t="s">
        <v>145</v>
      </c>
      <c r="E7" t="s">
        <v>164</v>
      </c>
      <c r="F7" t="s">
        <v>144</v>
      </c>
      <c r="G7" t="s">
        <v>24</v>
      </c>
      <c r="H7" s="59">
        <v>688.56</v>
      </c>
      <c r="I7" t="s">
        <v>38</v>
      </c>
      <c r="J7" t="s">
        <v>4</v>
      </c>
      <c r="K7">
        <v>55</v>
      </c>
      <c r="L7">
        <v>87</v>
      </c>
      <c r="M7">
        <v>74</v>
      </c>
      <c r="N7">
        <v>107</v>
      </c>
      <c r="O7">
        <v>323</v>
      </c>
      <c r="P7">
        <v>98</v>
      </c>
      <c r="Q7">
        <v>108</v>
      </c>
      <c r="R7">
        <v>87</v>
      </c>
      <c r="S7">
        <v>150</v>
      </c>
      <c r="T7">
        <v>443</v>
      </c>
      <c r="U7">
        <v>141</v>
      </c>
    </row>
    <row r="8" spans="1:21" x14ac:dyDescent="0.2">
      <c r="A8">
        <v>186001515</v>
      </c>
      <c r="B8" t="s">
        <v>39</v>
      </c>
      <c r="C8" t="s">
        <v>145</v>
      </c>
      <c r="E8" t="s">
        <v>164</v>
      </c>
      <c r="F8" t="s">
        <v>144</v>
      </c>
      <c r="G8" t="s">
        <v>22</v>
      </c>
      <c r="H8" s="59">
        <v>2429.88</v>
      </c>
      <c r="I8" t="s">
        <v>38</v>
      </c>
      <c r="J8" t="s">
        <v>4</v>
      </c>
      <c r="K8">
        <v>38</v>
      </c>
      <c r="L8">
        <v>50</v>
      </c>
      <c r="M8">
        <v>48</v>
      </c>
      <c r="N8">
        <v>50</v>
      </c>
      <c r="O8">
        <v>186</v>
      </c>
      <c r="P8">
        <v>59</v>
      </c>
      <c r="Q8">
        <v>57</v>
      </c>
      <c r="R8">
        <v>49</v>
      </c>
      <c r="S8">
        <v>73</v>
      </c>
      <c r="T8">
        <v>238</v>
      </c>
      <c r="U8">
        <v>54</v>
      </c>
    </row>
    <row r="9" spans="1:21" x14ac:dyDescent="0.2">
      <c r="A9">
        <v>186001525</v>
      </c>
      <c r="B9" t="s">
        <v>40</v>
      </c>
      <c r="C9" t="s">
        <v>145</v>
      </c>
      <c r="E9" t="s">
        <v>164</v>
      </c>
      <c r="F9" t="s">
        <v>144</v>
      </c>
      <c r="G9" t="s">
        <v>22</v>
      </c>
      <c r="H9" s="59">
        <v>3662.79</v>
      </c>
      <c r="I9" t="s">
        <v>38</v>
      </c>
      <c r="J9" t="s">
        <v>4</v>
      </c>
      <c r="K9">
        <v>82</v>
      </c>
      <c r="L9">
        <v>105</v>
      </c>
      <c r="M9">
        <v>103</v>
      </c>
      <c r="N9">
        <v>138</v>
      </c>
      <c r="O9">
        <v>428</v>
      </c>
      <c r="P9">
        <v>129</v>
      </c>
      <c r="Q9">
        <v>154</v>
      </c>
      <c r="R9">
        <v>106</v>
      </c>
      <c r="S9">
        <v>130</v>
      </c>
      <c r="T9">
        <v>519</v>
      </c>
      <c r="U9">
        <v>157</v>
      </c>
    </row>
    <row r="10" spans="1:21" x14ac:dyDescent="0.2">
      <c r="A10">
        <v>186001791</v>
      </c>
      <c r="B10" t="s">
        <v>41</v>
      </c>
      <c r="C10" t="s">
        <v>145</v>
      </c>
      <c r="E10" t="s">
        <v>164</v>
      </c>
      <c r="F10" t="s">
        <v>146</v>
      </c>
      <c r="G10" t="s">
        <v>9</v>
      </c>
      <c r="H10" s="59">
        <v>938.15</v>
      </c>
      <c r="I10" t="s">
        <v>38</v>
      </c>
      <c r="J10" t="s">
        <v>4</v>
      </c>
      <c r="K10">
        <v>229</v>
      </c>
      <c r="L10">
        <v>246</v>
      </c>
      <c r="M10">
        <v>305</v>
      </c>
      <c r="N10">
        <v>371</v>
      </c>
      <c r="O10">
        <v>1151</v>
      </c>
      <c r="P10">
        <v>247</v>
      </c>
      <c r="Q10">
        <v>281</v>
      </c>
      <c r="R10">
        <v>509</v>
      </c>
      <c r="S10">
        <v>379</v>
      </c>
      <c r="T10">
        <v>1416</v>
      </c>
      <c r="U10">
        <v>318</v>
      </c>
    </row>
    <row r="11" spans="1:21" x14ac:dyDescent="0.2">
      <c r="A11">
        <v>186001825</v>
      </c>
      <c r="B11" t="s">
        <v>42</v>
      </c>
      <c r="C11" t="s">
        <v>145</v>
      </c>
      <c r="E11" t="s">
        <v>164</v>
      </c>
      <c r="F11" t="s">
        <v>144</v>
      </c>
      <c r="G11" t="s">
        <v>22</v>
      </c>
      <c r="H11" s="59">
        <v>5402.54</v>
      </c>
      <c r="I11" t="s">
        <v>38</v>
      </c>
      <c r="J11" t="s">
        <v>4</v>
      </c>
      <c r="K11">
        <v>4</v>
      </c>
      <c r="L11">
        <v>9</v>
      </c>
      <c r="M11">
        <v>4</v>
      </c>
      <c r="N11">
        <v>8</v>
      </c>
      <c r="O11">
        <v>25</v>
      </c>
      <c r="P11">
        <v>6</v>
      </c>
      <c r="Q11">
        <v>8</v>
      </c>
      <c r="R11">
        <v>4</v>
      </c>
      <c r="S11">
        <v>10</v>
      </c>
      <c r="T11">
        <v>28</v>
      </c>
      <c r="U11">
        <v>1</v>
      </c>
    </row>
    <row r="12" spans="1:21" x14ac:dyDescent="0.2">
      <c r="A12">
        <v>186001863</v>
      </c>
      <c r="B12" t="s">
        <v>43</v>
      </c>
      <c r="C12" t="s">
        <v>145</v>
      </c>
      <c r="E12" t="s">
        <v>164</v>
      </c>
      <c r="F12" t="s">
        <v>146</v>
      </c>
      <c r="G12" t="s">
        <v>9</v>
      </c>
      <c r="H12" s="59">
        <v>526.91</v>
      </c>
      <c r="I12" t="s">
        <v>38</v>
      </c>
      <c r="J12" t="s">
        <v>4</v>
      </c>
      <c r="K12">
        <v>357</v>
      </c>
      <c r="L12">
        <v>421</v>
      </c>
      <c r="M12">
        <v>380</v>
      </c>
      <c r="N12">
        <v>466</v>
      </c>
      <c r="O12">
        <v>1624</v>
      </c>
      <c r="P12">
        <v>400</v>
      </c>
      <c r="Q12">
        <v>566</v>
      </c>
      <c r="R12">
        <v>427</v>
      </c>
      <c r="S12">
        <v>443</v>
      </c>
      <c r="T12">
        <v>1836</v>
      </c>
      <c r="U12">
        <v>485</v>
      </c>
    </row>
    <row r="13" spans="1:21" x14ac:dyDescent="0.2">
      <c r="A13">
        <v>186001878</v>
      </c>
      <c r="B13" t="s">
        <v>44</v>
      </c>
      <c r="C13" t="s">
        <v>21</v>
      </c>
      <c r="E13" t="s">
        <v>164</v>
      </c>
      <c r="F13" t="s">
        <v>144</v>
      </c>
      <c r="G13" t="s">
        <v>24</v>
      </c>
      <c r="H13" s="59">
        <v>2373.42</v>
      </c>
      <c r="I13" t="s">
        <v>45</v>
      </c>
      <c r="J13" t="s">
        <v>4</v>
      </c>
      <c r="K13">
        <v>61</v>
      </c>
      <c r="L13">
        <v>57</v>
      </c>
      <c r="M13">
        <v>57</v>
      </c>
      <c r="N13">
        <v>98</v>
      </c>
      <c r="O13">
        <v>273</v>
      </c>
      <c r="P13">
        <v>68</v>
      </c>
      <c r="Q13">
        <v>70</v>
      </c>
      <c r="R13">
        <v>58</v>
      </c>
      <c r="S13">
        <v>74</v>
      </c>
      <c r="T13">
        <v>270</v>
      </c>
      <c r="U13">
        <v>58</v>
      </c>
    </row>
    <row r="14" spans="1:21" x14ac:dyDescent="0.2">
      <c r="A14">
        <v>186002424</v>
      </c>
      <c r="B14" t="s">
        <v>46</v>
      </c>
      <c r="C14" t="s">
        <v>12</v>
      </c>
      <c r="E14" t="s">
        <v>164</v>
      </c>
      <c r="F14" t="s">
        <v>146</v>
      </c>
      <c r="G14" t="s">
        <v>10</v>
      </c>
      <c r="H14" s="59">
        <v>5284.0999999999995</v>
      </c>
      <c r="I14" t="s">
        <v>35</v>
      </c>
      <c r="J14" t="s">
        <v>4</v>
      </c>
      <c r="K14">
        <v>28</v>
      </c>
      <c r="L14">
        <v>51</v>
      </c>
      <c r="M14">
        <v>39</v>
      </c>
      <c r="N14">
        <v>51</v>
      </c>
      <c r="O14">
        <v>169</v>
      </c>
      <c r="P14">
        <v>35</v>
      </c>
      <c r="Q14">
        <v>46</v>
      </c>
      <c r="R14">
        <v>118</v>
      </c>
      <c r="S14">
        <v>55</v>
      </c>
      <c r="T14">
        <v>254</v>
      </c>
      <c r="U14">
        <v>46</v>
      </c>
    </row>
    <row r="15" spans="1:21" x14ac:dyDescent="0.2">
      <c r="A15">
        <v>186002441</v>
      </c>
      <c r="B15" t="s">
        <v>48</v>
      </c>
      <c r="C15" t="s">
        <v>145</v>
      </c>
      <c r="E15" t="s">
        <v>164</v>
      </c>
      <c r="F15" t="s">
        <v>144</v>
      </c>
      <c r="G15" t="s">
        <v>24</v>
      </c>
      <c r="H15" s="59">
        <v>733.8599999999999</v>
      </c>
      <c r="I15" t="s">
        <v>38</v>
      </c>
      <c r="J15" t="s">
        <v>4</v>
      </c>
      <c r="K15">
        <v>57</v>
      </c>
      <c r="L15">
        <v>65</v>
      </c>
      <c r="M15">
        <v>71</v>
      </c>
      <c r="N15">
        <v>62</v>
      </c>
      <c r="O15">
        <v>255</v>
      </c>
      <c r="P15">
        <v>62</v>
      </c>
      <c r="Q15">
        <v>61</v>
      </c>
      <c r="R15">
        <v>70</v>
      </c>
      <c r="S15">
        <v>69</v>
      </c>
      <c r="T15">
        <v>262</v>
      </c>
      <c r="U15">
        <v>61</v>
      </c>
    </row>
    <row r="16" spans="1:21" x14ac:dyDescent="0.2">
      <c r="A16">
        <v>186002449</v>
      </c>
      <c r="B16" t="s">
        <v>49</v>
      </c>
      <c r="C16" t="s">
        <v>145</v>
      </c>
      <c r="E16" t="s">
        <v>50</v>
      </c>
      <c r="F16" t="s">
        <v>202</v>
      </c>
      <c r="G16" t="s">
        <v>202</v>
      </c>
      <c r="H16" s="59">
        <v>765.36</v>
      </c>
      <c r="I16" t="s">
        <v>38</v>
      </c>
      <c r="J16" t="s">
        <v>4</v>
      </c>
      <c r="K16">
        <v>40</v>
      </c>
      <c r="L16">
        <v>48</v>
      </c>
      <c r="M16">
        <v>54</v>
      </c>
      <c r="N16">
        <v>42</v>
      </c>
      <c r="O16">
        <v>184</v>
      </c>
      <c r="P16">
        <v>44</v>
      </c>
      <c r="Q16">
        <v>48</v>
      </c>
      <c r="R16">
        <v>42</v>
      </c>
      <c r="S16">
        <v>37</v>
      </c>
      <c r="T16">
        <v>171</v>
      </c>
      <c r="U16">
        <v>38</v>
      </c>
    </row>
    <row r="17" spans="1:21" x14ac:dyDescent="0.2">
      <c r="A17">
        <v>186002465</v>
      </c>
      <c r="B17" t="s">
        <v>51</v>
      </c>
      <c r="C17" t="s">
        <v>21</v>
      </c>
      <c r="E17" t="s">
        <v>164</v>
      </c>
      <c r="F17" t="s">
        <v>144</v>
      </c>
      <c r="G17" t="s">
        <v>10</v>
      </c>
      <c r="H17" s="59">
        <v>3195.0099999999998</v>
      </c>
      <c r="I17" t="s">
        <v>45</v>
      </c>
      <c r="J17" t="s">
        <v>4</v>
      </c>
      <c r="K17">
        <v>24</v>
      </c>
      <c r="L17">
        <v>15</v>
      </c>
      <c r="M17">
        <v>22</v>
      </c>
      <c r="N17">
        <v>28</v>
      </c>
      <c r="O17">
        <v>89</v>
      </c>
      <c r="P17">
        <v>26</v>
      </c>
      <c r="Q17">
        <v>24</v>
      </c>
      <c r="R17">
        <v>13</v>
      </c>
      <c r="S17">
        <v>24</v>
      </c>
      <c r="T17">
        <v>87</v>
      </c>
      <c r="U17">
        <v>18</v>
      </c>
    </row>
    <row r="18" spans="1:21" x14ac:dyDescent="0.2">
      <c r="A18">
        <v>186002475</v>
      </c>
      <c r="B18" t="s">
        <v>52</v>
      </c>
      <c r="C18" t="s">
        <v>264</v>
      </c>
      <c r="E18" t="s">
        <v>164</v>
      </c>
      <c r="F18" t="s">
        <v>146</v>
      </c>
      <c r="G18" t="s">
        <v>10</v>
      </c>
      <c r="H18" s="59">
        <v>4533.33</v>
      </c>
      <c r="I18" t="s">
        <v>35</v>
      </c>
      <c r="J18" t="s">
        <v>4</v>
      </c>
      <c r="K18">
        <v>138</v>
      </c>
      <c r="L18">
        <v>168</v>
      </c>
      <c r="M18">
        <v>151</v>
      </c>
      <c r="N18">
        <v>157</v>
      </c>
      <c r="O18">
        <v>614</v>
      </c>
      <c r="P18">
        <v>123</v>
      </c>
      <c r="Q18">
        <v>143</v>
      </c>
      <c r="R18">
        <v>183</v>
      </c>
      <c r="S18">
        <v>182</v>
      </c>
      <c r="T18">
        <v>631</v>
      </c>
      <c r="U18">
        <v>141</v>
      </c>
    </row>
    <row r="19" spans="1:21" x14ac:dyDescent="0.2">
      <c r="A19">
        <v>186002487</v>
      </c>
      <c r="B19" t="s">
        <v>53</v>
      </c>
      <c r="C19" t="s">
        <v>145</v>
      </c>
      <c r="E19" t="s">
        <v>164</v>
      </c>
      <c r="F19" t="s">
        <v>146</v>
      </c>
      <c r="G19" t="s">
        <v>10</v>
      </c>
      <c r="H19" s="59">
        <v>2464.8500000000004</v>
      </c>
      <c r="I19" t="s">
        <v>38</v>
      </c>
      <c r="J19" t="s">
        <v>4</v>
      </c>
      <c r="K19">
        <v>539</v>
      </c>
      <c r="L19">
        <v>634</v>
      </c>
      <c r="M19">
        <v>630</v>
      </c>
      <c r="N19">
        <v>762</v>
      </c>
      <c r="O19">
        <v>2565</v>
      </c>
      <c r="P19">
        <v>579</v>
      </c>
      <c r="Q19">
        <v>757</v>
      </c>
      <c r="R19">
        <v>755</v>
      </c>
      <c r="S19">
        <v>742</v>
      </c>
      <c r="T19">
        <v>2833</v>
      </c>
      <c r="U19">
        <v>730</v>
      </c>
    </row>
    <row r="20" spans="1:21" x14ac:dyDescent="0.2">
      <c r="A20">
        <v>186002488</v>
      </c>
      <c r="B20" t="s">
        <v>54</v>
      </c>
      <c r="C20" t="s">
        <v>12</v>
      </c>
      <c r="E20" t="s">
        <v>164</v>
      </c>
      <c r="F20" t="s">
        <v>144</v>
      </c>
      <c r="G20" t="s">
        <v>24</v>
      </c>
      <c r="H20" s="59">
        <v>2600.2599999999998</v>
      </c>
      <c r="I20" t="s">
        <v>35</v>
      </c>
      <c r="J20" t="s">
        <v>4</v>
      </c>
      <c r="K20">
        <v>3</v>
      </c>
      <c r="L20">
        <v>5</v>
      </c>
      <c r="M20">
        <v>4</v>
      </c>
      <c r="N20">
        <v>8</v>
      </c>
      <c r="O20">
        <v>20</v>
      </c>
      <c r="P20">
        <v>8</v>
      </c>
      <c r="Q20">
        <v>8</v>
      </c>
      <c r="R20">
        <v>9</v>
      </c>
      <c r="S20">
        <v>7</v>
      </c>
      <c r="T20">
        <v>32</v>
      </c>
      <c r="U20">
        <v>3</v>
      </c>
    </row>
    <row r="21" spans="1:21" x14ac:dyDescent="0.2">
      <c r="A21">
        <v>186002776</v>
      </c>
      <c r="B21" t="s">
        <v>55</v>
      </c>
      <c r="C21" t="s">
        <v>21</v>
      </c>
      <c r="E21" t="s">
        <v>164</v>
      </c>
      <c r="F21" t="s">
        <v>144</v>
      </c>
      <c r="G21" t="s">
        <v>23</v>
      </c>
      <c r="H21" s="59">
        <v>9128.9</v>
      </c>
      <c r="I21" t="s">
        <v>45</v>
      </c>
      <c r="J21" t="s">
        <v>4</v>
      </c>
      <c r="K21">
        <v>3</v>
      </c>
      <c r="L21">
        <v>6</v>
      </c>
      <c r="M21">
        <v>6</v>
      </c>
      <c r="N21">
        <v>6</v>
      </c>
      <c r="O21">
        <v>21</v>
      </c>
      <c r="P21">
        <v>7</v>
      </c>
      <c r="Q21">
        <v>10</v>
      </c>
      <c r="R21">
        <v>5</v>
      </c>
      <c r="S21">
        <v>22</v>
      </c>
      <c r="T21">
        <v>44</v>
      </c>
      <c r="U21">
        <v>6</v>
      </c>
    </row>
    <row r="22" spans="1:21" x14ac:dyDescent="0.2">
      <c r="A22">
        <v>186002777</v>
      </c>
      <c r="B22" t="s">
        <v>56</v>
      </c>
      <c r="C22" t="s">
        <v>21</v>
      </c>
      <c r="E22" t="s">
        <v>164</v>
      </c>
      <c r="F22" t="s">
        <v>144</v>
      </c>
      <c r="G22" t="s">
        <v>23</v>
      </c>
      <c r="H22" s="59">
        <v>9482.73</v>
      </c>
      <c r="I22" t="s">
        <v>45</v>
      </c>
      <c r="J22" t="s">
        <v>4</v>
      </c>
      <c r="K22">
        <v>2</v>
      </c>
      <c r="L22">
        <v>5</v>
      </c>
      <c r="M22">
        <v>3</v>
      </c>
      <c r="N22">
        <v>7</v>
      </c>
      <c r="O22">
        <v>17</v>
      </c>
      <c r="P22">
        <v>6</v>
      </c>
      <c r="Q22">
        <v>1</v>
      </c>
      <c r="R22">
        <v>1</v>
      </c>
      <c r="S22">
        <v>4</v>
      </c>
      <c r="T22">
        <v>12</v>
      </c>
      <c r="U22">
        <v>1</v>
      </c>
    </row>
    <row r="23" spans="1:21" x14ac:dyDescent="0.2">
      <c r="A23">
        <v>186002998</v>
      </c>
      <c r="B23" t="s">
        <v>57</v>
      </c>
      <c r="C23" t="s">
        <v>145</v>
      </c>
      <c r="E23" t="s">
        <v>164</v>
      </c>
      <c r="F23" t="s">
        <v>146</v>
      </c>
      <c r="G23" t="s">
        <v>10</v>
      </c>
      <c r="H23" s="59">
        <v>3675.7799999999997</v>
      </c>
      <c r="I23" t="s">
        <v>38</v>
      </c>
      <c r="J23" t="s">
        <v>4</v>
      </c>
      <c r="K23">
        <v>266</v>
      </c>
      <c r="L23">
        <v>347</v>
      </c>
      <c r="M23">
        <v>338</v>
      </c>
      <c r="N23">
        <v>380</v>
      </c>
      <c r="O23">
        <v>1331</v>
      </c>
      <c r="P23">
        <v>310</v>
      </c>
      <c r="Q23">
        <v>383</v>
      </c>
      <c r="R23">
        <v>377</v>
      </c>
      <c r="S23">
        <v>375</v>
      </c>
      <c r="T23">
        <v>1445</v>
      </c>
      <c r="U23">
        <v>354</v>
      </c>
    </row>
    <row r="24" spans="1:21" x14ac:dyDescent="0.2">
      <c r="A24">
        <v>186003762</v>
      </c>
      <c r="B24" t="s">
        <v>169</v>
      </c>
      <c r="C24" t="s">
        <v>170</v>
      </c>
      <c r="D24">
        <v>10</v>
      </c>
      <c r="E24" t="s">
        <v>167</v>
      </c>
      <c r="F24" t="s">
        <v>172</v>
      </c>
      <c r="G24" t="s">
        <v>171</v>
      </c>
      <c r="H24" s="59">
        <v>31212.35</v>
      </c>
      <c r="I24" t="s">
        <v>173</v>
      </c>
      <c r="J24" t="s">
        <v>4</v>
      </c>
      <c r="K24">
        <v>40</v>
      </c>
      <c r="L24">
        <v>40</v>
      </c>
      <c r="M24">
        <v>31</v>
      </c>
      <c r="N24">
        <v>38</v>
      </c>
      <c r="O24">
        <v>149</v>
      </c>
      <c r="P24">
        <v>40</v>
      </c>
      <c r="Q24">
        <v>35</v>
      </c>
      <c r="R24">
        <v>33</v>
      </c>
      <c r="S24">
        <v>55</v>
      </c>
      <c r="T24">
        <v>163</v>
      </c>
      <c r="U24">
        <v>35</v>
      </c>
    </row>
    <row r="25" spans="1:21" x14ac:dyDescent="0.2">
      <c r="A25">
        <v>186003763</v>
      </c>
      <c r="B25" t="s">
        <v>215</v>
      </c>
      <c r="C25" t="s">
        <v>12</v>
      </c>
      <c r="D25">
        <v>60</v>
      </c>
      <c r="E25" t="s">
        <v>167</v>
      </c>
      <c r="F25" t="s">
        <v>58</v>
      </c>
      <c r="G25" t="s">
        <v>24</v>
      </c>
      <c r="H25" s="59">
        <v>470.63</v>
      </c>
      <c r="I25" t="s">
        <v>59</v>
      </c>
      <c r="J25" t="s">
        <v>4</v>
      </c>
      <c r="K25" t="e">
        <v>#N/A</v>
      </c>
      <c r="L25" t="e">
        <v>#N/A</v>
      </c>
      <c r="M25" t="e">
        <v>#N/A</v>
      </c>
      <c r="N25" t="e">
        <v>#N/A</v>
      </c>
      <c r="O25" t="e">
        <v>#N/A</v>
      </c>
      <c r="P25" t="e">
        <v>#N/A</v>
      </c>
      <c r="Q25" t="e">
        <v>#N/A</v>
      </c>
      <c r="R25" t="e">
        <v>#N/A</v>
      </c>
      <c r="S25" t="e">
        <v>#N/A</v>
      </c>
      <c r="T25" t="e">
        <v>#N/A</v>
      </c>
      <c r="U25" t="e">
        <v>#N/A</v>
      </c>
    </row>
    <row r="26" spans="1:21" x14ac:dyDescent="0.2">
      <c r="A26">
        <v>186003765</v>
      </c>
      <c r="B26" t="s">
        <v>60</v>
      </c>
      <c r="C26" t="s">
        <v>12</v>
      </c>
      <c r="E26" t="s">
        <v>164</v>
      </c>
      <c r="F26" t="s">
        <v>143</v>
      </c>
      <c r="G26" t="s">
        <v>24</v>
      </c>
      <c r="H26" s="59">
        <v>5788.72</v>
      </c>
      <c r="I26" t="s">
        <v>35</v>
      </c>
      <c r="J26" t="s">
        <v>4</v>
      </c>
      <c r="K26">
        <v>20</v>
      </c>
      <c r="L26">
        <v>14</v>
      </c>
      <c r="M26">
        <v>17</v>
      </c>
      <c r="N26">
        <v>26</v>
      </c>
      <c r="O26">
        <v>77</v>
      </c>
      <c r="P26">
        <v>10</v>
      </c>
      <c r="Q26">
        <v>18</v>
      </c>
      <c r="R26">
        <v>8</v>
      </c>
      <c r="S26">
        <v>20</v>
      </c>
      <c r="T26">
        <v>56</v>
      </c>
      <c r="U26">
        <v>16</v>
      </c>
    </row>
    <row r="27" spans="1:21" x14ac:dyDescent="0.2">
      <c r="A27">
        <v>186004462</v>
      </c>
      <c r="B27" t="s">
        <v>62</v>
      </c>
      <c r="C27" t="s">
        <v>21</v>
      </c>
      <c r="E27" t="s">
        <v>164</v>
      </c>
      <c r="F27" t="s">
        <v>144</v>
      </c>
      <c r="G27" t="s">
        <v>23</v>
      </c>
      <c r="H27" s="59">
        <v>2403.54</v>
      </c>
      <c r="I27" t="s">
        <v>45</v>
      </c>
      <c r="J27" t="s">
        <v>4</v>
      </c>
      <c r="K27">
        <v>63</v>
      </c>
      <c r="L27">
        <v>91</v>
      </c>
      <c r="M27">
        <v>93</v>
      </c>
      <c r="N27">
        <v>138</v>
      </c>
      <c r="O27">
        <v>385</v>
      </c>
      <c r="P27">
        <v>105</v>
      </c>
      <c r="Q27">
        <v>96</v>
      </c>
      <c r="R27">
        <v>86</v>
      </c>
      <c r="S27">
        <v>128</v>
      </c>
      <c r="T27">
        <v>415</v>
      </c>
      <c r="U27">
        <v>93</v>
      </c>
    </row>
    <row r="28" spans="1:21" x14ac:dyDescent="0.2">
      <c r="A28">
        <v>186004463</v>
      </c>
      <c r="B28" t="s">
        <v>63</v>
      </c>
      <c r="C28" t="s">
        <v>21</v>
      </c>
      <c r="E28" t="s">
        <v>164</v>
      </c>
      <c r="F28" t="s">
        <v>144</v>
      </c>
      <c r="G28" t="s">
        <v>23</v>
      </c>
      <c r="H28" s="59">
        <v>2687.8700000000003</v>
      </c>
      <c r="I28" t="s">
        <v>45</v>
      </c>
      <c r="J28" t="s">
        <v>4</v>
      </c>
      <c r="K28">
        <v>19</v>
      </c>
      <c r="L28">
        <v>37</v>
      </c>
      <c r="M28">
        <v>33</v>
      </c>
      <c r="N28">
        <v>36</v>
      </c>
      <c r="O28">
        <v>125</v>
      </c>
      <c r="P28">
        <v>28</v>
      </c>
      <c r="Q28">
        <v>35</v>
      </c>
      <c r="R28">
        <v>23</v>
      </c>
      <c r="S28">
        <v>25</v>
      </c>
      <c r="T28">
        <v>111</v>
      </c>
      <c r="U28">
        <v>27</v>
      </c>
    </row>
    <row r="29" spans="1:21" x14ac:dyDescent="0.2">
      <c r="A29">
        <v>186004556</v>
      </c>
      <c r="B29" t="s">
        <v>64</v>
      </c>
      <c r="C29" t="s">
        <v>12</v>
      </c>
      <c r="E29" t="s">
        <v>164</v>
      </c>
      <c r="F29" t="s">
        <v>143</v>
      </c>
      <c r="G29" t="s">
        <v>22</v>
      </c>
      <c r="H29" s="59">
        <v>8838.9</v>
      </c>
      <c r="I29" t="s">
        <v>35</v>
      </c>
      <c r="J29" t="s">
        <v>4</v>
      </c>
      <c r="K29">
        <v>9</v>
      </c>
      <c r="L29">
        <v>5</v>
      </c>
      <c r="M29">
        <v>13</v>
      </c>
      <c r="N29">
        <v>11</v>
      </c>
      <c r="O29">
        <v>38</v>
      </c>
      <c r="P29">
        <v>12</v>
      </c>
      <c r="Q29">
        <v>12</v>
      </c>
      <c r="R29">
        <v>4</v>
      </c>
      <c r="S29">
        <v>11</v>
      </c>
      <c r="T29">
        <v>39</v>
      </c>
      <c r="U29">
        <v>5</v>
      </c>
    </row>
    <row r="30" spans="1:21" x14ac:dyDescent="0.2">
      <c r="A30">
        <v>186004557</v>
      </c>
      <c r="B30" t="s">
        <v>65</v>
      </c>
      <c r="C30" t="s">
        <v>12</v>
      </c>
      <c r="E30" t="s">
        <v>164</v>
      </c>
      <c r="F30" t="s">
        <v>143</v>
      </c>
      <c r="G30" t="s">
        <v>22</v>
      </c>
      <c r="H30" s="59">
        <v>9046.73</v>
      </c>
      <c r="I30" t="s">
        <v>35</v>
      </c>
      <c r="J30" t="s">
        <v>4</v>
      </c>
      <c r="K30">
        <v>0</v>
      </c>
      <c r="L30">
        <v>0</v>
      </c>
      <c r="M30">
        <v>0</v>
      </c>
      <c r="N30">
        <v>11</v>
      </c>
      <c r="O30">
        <v>11</v>
      </c>
      <c r="P30">
        <v>10</v>
      </c>
      <c r="Q30">
        <v>13</v>
      </c>
      <c r="R30">
        <v>16</v>
      </c>
      <c r="S30">
        <v>8</v>
      </c>
      <c r="T30">
        <v>47</v>
      </c>
      <c r="U30">
        <v>10</v>
      </c>
    </row>
    <row r="31" spans="1:21" x14ac:dyDescent="0.2">
      <c r="A31">
        <v>186004822</v>
      </c>
      <c r="B31" t="s">
        <v>174</v>
      </c>
      <c r="C31" t="s">
        <v>166</v>
      </c>
      <c r="D31">
        <v>0</v>
      </c>
      <c r="E31" t="s">
        <v>167</v>
      </c>
      <c r="F31" t="s">
        <v>61</v>
      </c>
      <c r="G31" t="s">
        <v>175</v>
      </c>
      <c r="H31" s="59">
        <v>57416.68</v>
      </c>
      <c r="I31" t="s">
        <v>33</v>
      </c>
      <c r="J31" t="s">
        <v>4</v>
      </c>
      <c r="K31">
        <v>0</v>
      </c>
      <c r="L31">
        <v>0</v>
      </c>
      <c r="M31">
        <v>0</v>
      </c>
      <c r="N31">
        <v>12</v>
      </c>
      <c r="O31">
        <v>12</v>
      </c>
      <c r="P31">
        <v>4</v>
      </c>
      <c r="Q31">
        <v>4</v>
      </c>
      <c r="R31">
        <v>8</v>
      </c>
      <c r="S31">
        <v>7</v>
      </c>
      <c r="T31">
        <v>23</v>
      </c>
      <c r="U31">
        <v>6</v>
      </c>
    </row>
    <row r="32" spans="1:21" x14ac:dyDescent="0.2">
      <c r="A32">
        <v>186005597</v>
      </c>
      <c r="B32" t="s">
        <v>176</v>
      </c>
      <c r="C32" t="s">
        <v>166</v>
      </c>
      <c r="D32">
        <v>5</v>
      </c>
      <c r="E32" t="s">
        <v>167</v>
      </c>
      <c r="F32" t="s">
        <v>61</v>
      </c>
      <c r="G32" t="s">
        <v>177</v>
      </c>
      <c r="H32" s="59">
        <v>113565.02</v>
      </c>
      <c r="I32" t="s">
        <v>33</v>
      </c>
      <c r="J32" t="s">
        <v>4</v>
      </c>
      <c r="K32">
        <v>0</v>
      </c>
      <c r="L32">
        <v>0</v>
      </c>
      <c r="M32">
        <v>0</v>
      </c>
      <c r="N32">
        <v>0</v>
      </c>
      <c r="O32">
        <v>0</v>
      </c>
      <c r="P32">
        <v>0</v>
      </c>
      <c r="Q32">
        <v>10</v>
      </c>
      <c r="R32">
        <v>29</v>
      </c>
      <c r="S32">
        <v>26</v>
      </c>
      <c r="T32">
        <v>65</v>
      </c>
      <c r="U32">
        <v>28</v>
      </c>
    </row>
    <row r="33" spans="1:21" x14ac:dyDescent="0.2">
      <c r="A33">
        <v>186005654</v>
      </c>
      <c r="B33" t="s">
        <v>213</v>
      </c>
      <c r="C33" t="s">
        <v>12</v>
      </c>
      <c r="E33" t="s">
        <v>50</v>
      </c>
      <c r="F33" t="s">
        <v>66</v>
      </c>
      <c r="G33" t="s">
        <v>202</v>
      </c>
      <c r="H33" s="59">
        <v>1347.24</v>
      </c>
      <c r="I33" t="s">
        <v>59</v>
      </c>
      <c r="J33" t="s">
        <v>4</v>
      </c>
      <c r="K33" t="e">
        <v>#N/A</v>
      </c>
      <c r="L33" t="e">
        <v>#N/A</v>
      </c>
      <c r="M33" t="e">
        <v>#N/A</v>
      </c>
      <c r="N33" t="e">
        <v>#N/A</v>
      </c>
      <c r="O33" t="e">
        <v>#N/A</v>
      </c>
      <c r="P33" t="e">
        <v>#N/A</v>
      </c>
      <c r="Q33" t="e">
        <v>#N/A</v>
      </c>
      <c r="R33" t="e">
        <v>#N/A</v>
      </c>
      <c r="S33" t="e">
        <v>#N/A</v>
      </c>
      <c r="T33" t="e">
        <v>#N/A</v>
      </c>
      <c r="U33" t="e">
        <v>#N/A</v>
      </c>
    </row>
    <row r="34" spans="1:21" x14ac:dyDescent="0.2">
      <c r="A34">
        <v>186005833</v>
      </c>
      <c r="B34" t="s">
        <v>187</v>
      </c>
      <c r="C34" t="s">
        <v>188</v>
      </c>
      <c r="D34">
        <v>21</v>
      </c>
      <c r="E34" t="s">
        <v>167</v>
      </c>
      <c r="F34" t="s">
        <v>172</v>
      </c>
      <c r="G34" t="s">
        <v>183</v>
      </c>
      <c r="H34" s="59">
        <v>46500</v>
      </c>
      <c r="I34" t="s">
        <v>33</v>
      </c>
      <c r="J34" t="s">
        <v>4</v>
      </c>
      <c r="K34">
        <v>0</v>
      </c>
      <c r="L34">
        <v>0</v>
      </c>
      <c r="M34">
        <v>0</v>
      </c>
      <c r="N34">
        <v>0</v>
      </c>
      <c r="O34">
        <v>0</v>
      </c>
      <c r="P34">
        <v>0</v>
      </c>
      <c r="Q34">
        <v>0</v>
      </c>
      <c r="R34">
        <v>0</v>
      </c>
      <c r="S34">
        <v>0</v>
      </c>
      <c r="T34">
        <v>0</v>
      </c>
      <c r="U34">
        <v>0</v>
      </c>
    </row>
    <row r="35" spans="1:21" x14ac:dyDescent="0.2">
      <c r="A35">
        <v>186015000</v>
      </c>
      <c r="B35" t="s">
        <v>224</v>
      </c>
      <c r="C35" t="s">
        <v>12</v>
      </c>
      <c r="E35" t="s">
        <v>164</v>
      </c>
      <c r="F35" t="s">
        <v>204</v>
      </c>
      <c r="G35" t="s">
        <v>22</v>
      </c>
      <c r="H35" s="59">
        <v>9715.639500000003</v>
      </c>
      <c r="I35" t="s">
        <v>59</v>
      </c>
      <c r="J35" t="s">
        <v>4</v>
      </c>
      <c r="K35">
        <v>0</v>
      </c>
      <c r="L35">
        <v>0</v>
      </c>
      <c r="M35">
        <v>0</v>
      </c>
      <c r="N35">
        <v>0</v>
      </c>
      <c r="O35">
        <v>0</v>
      </c>
      <c r="P35">
        <v>0</v>
      </c>
      <c r="Q35">
        <v>0</v>
      </c>
      <c r="R35">
        <v>0</v>
      </c>
      <c r="S35">
        <v>0</v>
      </c>
      <c r="T35">
        <v>0</v>
      </c>
      <c r="U35">
        <v>0</v>
      </c>
    </row>
    <row r="36" spans="1:21" x14ac:dyDescent="0.2">
      <c r="A36">
        <v>186015001</v>
      </c>
      <c r="B36" t="s">
        <v>67</v>
      </c>
      <c r="C36" t="s">
        <v>145</v>
      </c>
      <c r="E36" t="s">
        <v>164</v>
      </c>
      <c r="F36" t="s">
        <v>147</v>
      </c>
      <c r="G36" t="s">
        <v>22</v>
      </c>
      <c r="H36" s="59">
        <v>9252.9900000000016</v>
      </c>
      <c r="I36" t="s">
        <v>38</v>
      </c>
      <c r="J36" t="s">
        <v>4</v>
      </c>
      <c r="K36">
        <v>450</v>
      </c>
      <c r="L36">
        <v>665</v>
      </c>
      <c r="M36">
        <v>585</v>
      </c>
      <c r="N36">
        <v>675</v>
      </c>
      <c r="O36">
        <v>2375</v>
      </c>
      <c r="P36">
        <v>417</v>
      </c>
      <c r="Q36">
        <v>407</v>
      </c>
      <c r="R36">
        <v>342</v>
      </c>
      <c r="S36">
        <v>417</v>
      </c>
      <c r="T36">
        <v>1583</v>
      </c>
      <c r="U36">
        <v>252</v>
      </c>
    </row>
    <row r="37" spans="1:21" x14ac:dyDescent="0.2">
      <c r="A37">
        <v>186015006</v>
      </c>
      <c r="B37" t="s">
        <v>122</v>
      </c>
      <c r="C37" t="s">
        <v>12</v>
      </c>
      <c r="E37" t="s">
        <v>164</v>
      </c>
      <c r="F37" t="s">
        <v>147</v>
      </c>
      <c r="G37" t="s">
        <v>23</v>
      </c>
      <c r="H37" s="59">
        <v>7977</v>
      </c>
      <c r="I37" t="s">
        <v>35</v>
      </c>
      <c r="J37" t="s">
        <v>4</v>
      </c>
      <c r="K37">
        <v>440</v>
      </c>
      <c r="L37">
        <v>653</v>
      </c>
      <c r="M37">
        <v>574</v>
      </c>
      <c r="N37">
        <v>657</v>
      </c>
      <c r="O37">
        <v>2324</v>
      </c>
      <c r="P37">
        <v>409</v>
      </c>
      <c r="Q37">
        <v>390</v>
      </c>
      <c r="R37">
        <v>334</v>
      </c>
      <c r="S37">
        <v>395</v>
      </c>
      <c r="T37">
        <v>1528</v>
      </c>
      <c r="U37">
        <v>248</v>
      </c>
    </row>
    <row r="38" spans="1:21" x14ac:dyDescent="0.2">
      <c r="A38">
        <v>186015007</v>
      </c>
      <c r="B38" t="s">
        <v>68</v>
      </c>
      <c r="C38" t="s">
        <v>145</v>
      </c>
      <c r="E38" t="s">
        <v>164</v>
      </c>
      <c r="F38" t="s">
        <v>147</v>
      </c>
      <c r="G38" t="s">
        <v>9</v>
      </c>
      <c r="H38" s="59">
        <v>5708.2199999999993</v>
      </c>
      <c r="I38" t="s">
        <v>38</v>
      </c>
      <c r="J38" t="s">
        <v>4</v>
      </c>
      <c r="K38">
        <v>101</v>
      </c>
      <c r="L38">
        <v>199</v>
      </c>
      <c r="M38">
        <v>148</v>
      </c>
      <c r="N38">
        <v>155</v>
      </c>
      <c r="O38">
        <v>603</v>
      </c>
      <c r="P38">
        <v>124</v>
      </c>
      <c r="Q38">
        <v>89</v>
      </c>
      <c r="R38">
        <v>89</v>
      </c>
      <c r="S38">
        <v>97</v>
      </c>
      <c r="T38">
        <v>399</v>
      </c>
      <c r="U38">
        <v>58</v>
      </c>
    </row>
    <row r="39" spans="1:21" x14ac:dyDescent="0.2">
      <c r="A39">
        <v>186015008</v>
      </c>
      <c r="B39" t="s">
        <v>69</v>
      </c>
      <c r="C39" t="s">
        <v>145</v>
      </c>
      <c r="E39" t="s">
        <v>164</v>
      </c>
      <c r="F39" t="s">
        <v>147</v>
      </c>
      <c r="G39" t="s">
        <v>9</v>
      </c>
      <c r="H39" s="59">
        <v>3474.5599999999995</v>
      </c>
      <c r="I39" t="s">
        <v>38</v>
      </c>
      <c r="J39" t="s">
        <v>4</v>
      </c>
      <c r="K39">
        <v>28</v>
      </c>
      <c r="L39">
        <v>25</v>
      </c>
      <c r="M39">
        <v>48</v>
      </c>
      <c r="N39">
        <v>36</v>
      </c>
      <c r="O39">
        <v>137</v>
      </c>
      <c r="P39">
        <v>17</v>
      </c>
      <c r="Q39">
        <v>16</v>
      </c>
      <c r="R39">
        <v>23</v>
      </c>
      <c r="S39">
        <v>24</v>
      </c>
      <c r="T39">
        <v>80</v>
      </c>
      <c r="U39">
        <v>15</v>
      </c>
    </row>
    <row r="40" spans="1:21" x14ac:dyDescent="0.2">
      <c r="A40">
        <v>186015009</v>
      </c>
      <c r="B40" t="s">
        <v>70</v>
      </c>
      <c r="C40" t="s">
        <v>145</v>
      </c>
      <c r="E40" t="s">
        <v>164</v>
      </c>
      <c r="F40" t="s">
        <v>147</v>
      </c>
      <c r="G40" t="s">
        <v>9</v>
      </c>
      <c r="H40" s="59">
        <v>5464.21</v>
      </c>
      <c r="I40" t="s">
        <v>38</v>
      </c>
      <c r="J40" t="s">
        <v>4</v>
      </c>
      <c r="K40">
        <v>18</v>
      </c>
      <c r="L40">
        <v>26</v>
      </c>
      <c r="M40">
        <v>31</v>
      </c>
      <c r="N40">
        <v>44</v>
      </c>
      <c r="O40">
        <v>119</v>
      </c>
      <c r="P40">
        <v>6</v>
      </c>
      <c r="Q40">
        <v>27</v>
      </c>
      <c r="R40">
        <v>25</v>
      </c>
      <c r="S40">
        <v>15</v>
      </c>
      <c r="T40">
        <v>73</v>
      </c>
      <c r="U40">
        <v>27</v>
      </c>
    </row>
    <row r="41" spans="1:21" x14ac:dyDescent="0.2">
      <c r="A41">
        <v>186015010</v>
      </c>
      <c r="B41" t="s">
        <v>71</v>
      </c>
      <c r="C41" t="s">
        <v>145</v>
      </c>
      <c r="E41" t="s">
        <v>164</v>
      </c>
      <c r="F41" t="s">
        <v>147</v>
      </c>
      <c r="G41" t="s">
        <v>9</v>
      </c>
      <c r="H41" s="59">
        <v>1128.02</v>
      </c>
      <c r="I41" t="s">
        <v>38</v>
      </c>
      <c r="J41" t="s">
        <v>4</v>
      </c>
      <c r="K41">
        <v>321</v>
      </c>
      <c r="L41">
        <v>449</v>
      </c>
      <c r="M41">
        <v>399</v>
      </c>
      <c r="N41">
        <v>464</v>
      </c>
      <c r="O41">
        <v>1633</v>
      </c>
      <c r="P41">
        <v>305</v>
      </c>
      <c r="Q41">
        <v>298</v>
      </c>
      <c r="R41">
        <v>231</v>
      </c>
      <c r="S41">
        <v>303</v>
      </c>
      <c r="T41">
        <v>1137</v>
      </c>
      <c r="U41">
        <v>177</v>
      </c>
    </row>
    <row r="42" spans="1:21" x14ac:dyDescent="0.2">
      <c r="A42">
        <v>186015011</v>
      </c>
      <c r="B42" t="s">
        <v>72</v>
      </c>
      <c r="C42" t="s">
        <v>145</v>
      </c>
      <c r="E42" t="s">
        <v>164</v>
      </c>
      <c r="F42" t="s">
        <v>148</v>
      </c>
      <c r="G42" t="s">
        <v>9</v>
      </c>
      <c r="H42" s="59">
        <v>1179.8100000000002</v>
      </c>
      <c r="I42" t="s">
        <v>38</v>
      </c>
      <c r="J42" t="s">
        <v>4</v>
      </c>
      <c r="K42">
        <v>36</v>
      </c>
      <c r="L42">
        <v>76</v>
      </c>
      <c r="M42">
        <v>77</v>
      </c>
      <c r="N42">
        <v>71</v>
      </c>
      <c r="O42">
        <v>260</v>
      </c>
      <c r="P42">
        <v>53</v>
      </c>
      <c r="Q42">
        <v>50</v>
      </c>
      <c r="R42">
        <v>98</v>
      </c>
      <c r="S42">
        <v>160</v>
      </c>
      <c r="T42">
        <v>361</v>
      </c>
      <c r="U42">
        <v>99</v>
      </c>
    </row>
    <row r="43" spans="1:21" x14ac:dyDescent="0.2">
      <c r="A43">
        <v>186015012</v>
      </c>
      <c r="B43" t="s">
        <v>211</v>
      </c>
      <c r="C43" t="s">
        <v>12</v>
      </c>
      <c r="E43" t="s">
        <v>164</v>
      </c>
      <c r="F43" t="s">
        <v>212</v>
      </c>
      <c r="G43" t="s">
        <v>23</v>
      </c>
      <c r="H43" s="59">
        <v>20000</v>
      </c>
      <c r="I43" t="s">
        <v>59</v>
      </c>
      <c r="J43" t="s">
        <v>4</v>
      </c>
      <c r="K43">
        <v>0</v>
      </c>
      <c r="L43">
        <v>0</v>
      </c>
      <c r="M43">
        <v>0</v>
      </c>
      <c r="N43">
        <v>0</v>
      </c>
      <c r="O43">
        <v>0</v>
      </c>
      <c r="P43">
        <v>0</v>
      </c>
      <c r="Q43">
        <v>0</v>
      </c>
      <c r="R43">
        <v>0</v>
      </c>
      <c r="S43">
        <v>0</v>
      </c>
      <c r="T43">
        <v>0</v>
      </c>
      <c r="U43">
        <v>0</v>
      </c>
    </row>
    <row r="44" spans="1:21" x14ac:dyDescent="0.2">
      <c r="A44">
        <v>186015014</v>
      </c>
      <c r="B44" t="s">
        <v>200</v>
      </c>
      <c r="C44" t="s">
        <v>12</v>
      </c>
      <c r="E44" t="s">
        <v>164</v>
      </c>
      <c r="F44" t="s">
        <v>148</v>
      </c>
      <c r="G44" t="s">
        <v>24</v>
      </c>
      <c r="H44" s="59">
        <v>9334.34</v>
      </c>
      <c r="I44" t="s">
        <v>35</v>
      </c>
      <c r="J44" t="s">
        <v>4</v>
      </c>
      <c r="K44">
        <v>0</v>
      </c>
      <c r="L44">
        <v>0</v>
      </c>
      <c r="M44">
        <v>0</v>
      </c>
      <c r="N44">
        <v>0</v>
      </c>
      <c r="O44">
        <v>0</v>
      </c>
      <c r="P44">
        <v>1</v>
      </c>
      <c r="Q44">
        <v>7</v>
      </c>
      <c r="R44">
        <v>6</v>
      </c>
      <c r="S44">
        <v>10</v>
      </c>
      <c r="T44">
        <v>24</v>
      </c>
      <c r="U44">
        <v>22</v>
      </c>
    </row>
    <row r="45" spans="1:21" x14ac:dyDescent="0.2">
      <c r="A45">
        <v>186015017</v>
      </c>
      <c r="B45" t="s">
        <v>73</v>
      </c>
      <c r="C45" t="s">
        <v>17</v>
      </c>
      <c r="E45" t="s">
        <v>164</v>
      </c>
      <c r="F45" t="s">
        <v>74</v>
      </c>
      <c r="G45" t="s">
        <v>23</v>
      </c>
      <c r="H45" s="59">
        <v>5765.35</v>
      </c>
      <c r="I45" t="s">
        <v>38</v>
      </c>
      <c r="J45" t="s">
        <v>4</v>
      </c>
      <c r="K45">
        <v>0</v>
      </c>
      <c r="L45">
        <v>0</v>
      </c>
      <c r="M45">
        <v>0</v>
      </c>
      <c r="N45">
        <v>0</v>
      </c>
      <c r="O45">
        <v>0</v>
      </c>
      <c r="P45">
        <v>138</v>
      </c>
      <c r="Q45">
        <v>356</v>
      </c>
      <c r="R45">
        <v>472</v>
      </c>
      <c r="S45">
        <v>587</v>
      </c>
      <c r="T45">
        <v>1553</v>
      </c>
      <c r="U45">
        <v>369</v>
      </c>
    </row>
    <row r="46" spans="1:21" x14ac:dyDescent="0.2">
      <c r="A46">
        <v>186015018</v>
      </c>
      <c r="B46" t="s">
        <v>75</v>
      </c>
      <c r="C46" t="s">
        <v>145</v>
      </c>
      <c r="E46" t="s">
        <v>164</v>
      </c>
      <c r="F46" t="s">
        <v>74</v>
      </c>
      <c r="G46" t="s">
        <v>22</v>
      </c>
      <c r="H46" s="59">
        <v>5336.920000000001</v>
      </c>
      <c r="I46" t="s">
        <v>38</v>
      </c>
      <c r="J46" t="s">
        <v>4</v>
      </c>
      <c r="K46">
        <v>0</v>
      </c>
      <c r="L46">
        <v>0</v>
      </c>
      <c r="M46">
        <v>0</v>
      </c>
      <c r="N46">
        <v>0</v>
      </c>
      <c r="O46">
        <v>0</v>
      </c>
      <c r="P46">
        <v>138</v>
      </c>
      <c r="Q46">
        <v>361</v>
      </c>
      <c r="R46">
        <v>476</v>
      </c>
      <c r="S46">
        <v>587</v>
      </c>
      <c r="T46">
        <v>1562</v>
      </c>
      <c r="U46">
        <v>374</v>
      </c>
    </row>
    <row r="47" spans="1:21" x14ac:dyDescent="0.2">
      <c r="A47">
        <v>186015024</v>
      </c>
      <c r="B47" t="s">
        <v>210</v>
      </c>
      <c r="C47" t="s">
        <v>12</v>
      </c>
      <c r="E47" t="s">
        <v>164</v>
      </c>
      <c r="F47" t="s">
        <v>66</v>
      </c>
      <c r="G47" t="s">
        <v>23</v>
      </c>
      <c r="H47" s="59">
        <v>31278.880000000001</v>
      </c>
      <c r="I47" t="s">
        <v>59</v>
      </c>
      <c r="J47" t="s">
        <v>4</v>
      </c>
      <c r="K47">
        <v>0</v>
      </c>
      <c r="L47">
        <v>0</v>
      </c>
      <c r="M47">
        <v>0</v>
      </c>
      <c r="N47">
        <v>0</v>
      </c>
      <c r="O47">
        <v>0</v>
      </c>
      <c r="P47">
        <v>0</v>
      </c>
      <c r="Q47">
        <v>2</v>
      </c>
      <c r="R47">
        <v>0</v>
      </c>
      <c r="S47">
        <v>2</v>
      </c>
      <c r="T47">
        <v>4</v>
      </c>
      <c r="U47">
        <v>0</v>
      </c>
    </row>
    <row r="48" spans="1:21" x14ac:dyDescent="0.2">
      <c r="A48">
        <v>186015027</v>
      </c>
      <c r="B48" t="s">
        <v>76</v>
      </c>
      <c r="C48" t="s">
        <v>12</v>
      </c>
      <c r="E48" t="s">
        <v>164</v>
      </c>
      <c r="F48" t="s">
        <v>148</v>
      </c>
      <c r="G48" t="s">
        <v>10</v>
      </c>
      <c r="H48" s="59">
        <v>5476.37</v>
      </c>
      <c r="I48" t="s">
        <v>47</v>
      </c>
      <c r="J48" t="s">
        <v>4</v>
      </c>
      <c r="K48">
        <v>31</v>
      </c>
      <c r="L48">
        <v>55</v>
      </c>
      <c r="M48">
        <v>33</v>
      </c>
      <c r="N48">
        <v>31</v>
      </c>
      <c r="O48">
        <v>150</v>
      </c>
      <c r="P48">
        <v>23</v>
      </c>
      <c r="Q48">
        <v>52</v>
      </c>
      <c r="R48">
        <v>54</v>
      </c>
      <c r="S48">
        <v>52</v>
      </c>
      <c r="T48">
        <v>181</v>
      </c>
      <c r="U48">
        <v>47</v>
      </c>
    </row>
    <row r="49" spans="1:21" x14ac:dyDescent="0.2">
      <c r="A49">
        <v>186015029</v>
      </c>
      <c r="B49" t="s">
        <v>77</v>
      </c>
      <c r="C49" t="s">
        <v>264</v>
      </c>
      <c r="E49" t="s">
        <v>164</v>
      </c>
      <c r="F49" t="s">
        <v>148</v>
      </c>
      <c r="G49" t="s">
        <v>10</v>
      </c>
      <c r="H49" s="59">
        <v>5452.9899999999989</v>
      </c>
      <c r="I49" t="s">
        <v>35</v>
      </c>
      <c r="J49" t="s">
        <v>4</v>
      </c>
      <c r="K49">
        <v>60</v>
      </c>
      <c r="L49">
        <v>62</v>
      </c>
      <c r="M49">
        <v>60</v>
      </c>
      <c r="N49">
        <v>92</v>
      </c>
      <c r="O49">
        <v>274</v>
      </c>
      <c r="P49">
        <v>81</v>
      </c>
      <c r="Q49">
        <v>81</v>
      </c>
      <c r="R49">
        <v>125</v>
      </c>
      <c r="S49">
        <v>126</v>
      </c>
      <c r="T49">
        <v>413</v>
      </c>
      <c r="U49">
        <v>92</v>
      </c>
    </row>
    <row r="50" spans="1:21" x14ac:dyDescent="0.2">
      <c r="A50">
        <v>186015031</v>
      </c>
      <c r="B50" t="s">
        <v>78</v>
      </c>
      <c r="C50" t="s">
        <v>145</v>
      </c>
      <c r="E50" t="s">
        <v>164</v>
      </c>
      <c r="F50" t="s">
        <v>148</v>
      </c>
      <c r="G50" t="s">
        <v>10</v>
      </c>
      <c r="H50" s="59">
        <v>2734.4399999999991</v>
      </c>
      <c r="I50" t="s">
        <v>38</v>
      </c>
      <c r="J50" t="s">
        <v>4</v>
      </c>
      <c r="K50">
        <v>0</v>
      </c>
      <c r="L50">
        <v>0</v>
      </c>
      <c r="M50">
        <v>0</v>
      </c>
      <c r="N50">
        <v>0</v>
      </c>
      <c r="O50">
        <v>0</v>
      </c>
      <c r="P50">
        <v>0</v>
      </c>
      <c r="Q50">
        <v>236</v>
      </c>
      <c r="R50">
        <v>255</v>
      </c>
      <c r="S50">
        <v>347</v>
      </c>
      <c r="T50">
        <v>838</v>
      </c>
      <c r="U50">
        <v>172</v>
      </c>
    </row>
    <row r="51" spans="1:21" x14ac:dyDescent="0.2">
      <c r="A51">
        <v>186015032</v>
      </c>
      <c r="B51" t="s">
        <v>79</v>
      </c>
      <c r="C51" t="s">
        <v>145</v>
      </c>
      <c r="E51" t="s">
        <v>164</v>
      </c>
      <c r="F51" t="s">
        <v>148</v>
      </c>
      <c r="G51" t="s">
        <v>10</v>
      </c>
      <c r="H51" s="59">
        <v>4059.6699999999992</v>
      </c>
      <c r="I51" t="s">
        <v>38</v>
      </c>
      <c r="J51" t="s">
        <v>4</v>
      </c>
      <c r="K51">
        <v>0</v>
      </c>
      <c r="L51">
        <v>0</v>
      </c>
      <c r="M51">
        <v>0</v>
      </c>
      <c r="N51">
        <v>0</v>
      </c>
      <c r="O51">
        <v>0</v>
      </c>
      <c r="P51">
        <v>0</v>
      </c>
      <c r="Q51">
        <v>270</v>
      </c>
      <c r="R51">
        <v>308</v>
      </c>
      <c r="S51">
        <v>363</v>
      </c>
      <c r="T51">
        <v>941</v>
      </c>
      <c r="U51">
        <v>237</v>
      </c>
    </row>
    <row r="52" spans="1:21" x14ac:dyDescent="0.2">
      <c r="A52">
        <v>186015033</v>
      </c>
      <c r="B52" t="s">
        <v>80</v>
      </c>
      <c r="C52" t="s">
        <v>145</v>
      </c>
      <c r="E52" t="s">
        <v>164</v>
      </c>
      <c r="F52" t="s">
        <v>148</v>
      </c>
      <c r="G52" t="s">
        <v>10</v>
      </c>
      <c r="H52" s="59">
        <v>4062.0299999999997</v>
      </c>
      <c r="I52" t="s">
        <v>38</v>
      </c>
      <c r="J52" t="s">
        <v>4</v>
      </c>
      <c r="K52">
        <v>0</v>
      </c>
      <c r="L52">
        <v>0</v>
      </c>
      <c r="M52">
        <v>0</v>
      </c>
      <c r="N52">
        <v>0</v>
      </c>
      <c r="O52">
        <v>0</v>
      </c>
      <c r="P52">
        <v>0</v>
      </c>
      <c r="Q52">
        <v>132</v>
      </c>
      <c r="R52">
        <v>87</v>
      </c>
      <c r="S52">
        <v>167</v>
      </c>
      <c r="T52">
        <v>386</v>
      </c>
      <c r="U52">
        <v>127</v>
      </c>
    </row>
    <row r="53" spans="1:21" x14ac:dyDescent="0.2">
      <c r="A53">
        <v>186015040</v>
      </c>
      <c r="B53" t="s">
        <v>195</v>
      </c>
      <c r="C53" t="s">
        <v>12</v>
      </c>
      <c r="E53" t="s">
        <v>164</v>
      </c>
      <c r="F53" t="s">
        <v>197</v>
      </c>
      <c r="G53" t="s">
        <v>23</v>
      </c>
      <c r="H53" s="59">
        <v>5934.54</v>
      </c>
      <c r="I53" t="s">
        <v>59</v>
      </c>
      <c r="J53" t="s">
        <v>4</v>
      </c>
      <c r="K53">
        <v>0</v>
      </c>
      <c r="L53">
        <v>0</v>
      </c>
      <c r="M53">
        <v>0</v>
      </c>
      <c r="N53">
        <v>0</v>
      </c>
      <c r="O53">
        <v>0</v>
      </c>
      <c r="P53">
        <v>0</v>
      </c>
      <c r="Q53">
        <v>3</v>
      </c>
      <c r="R53">
        <v>26</v>
      </c>
      <c r="S53">
        <v>38</v>
      </c>
      <c r="T53">
        <v>67</v>
      </c>
      <c r="U53">
        <v>36</v>
      </c>
    </row>
    <row r="54" spans="1:21" x14ac:dyDescent="0.2">
      <c r="A54">
        <v>186015041</v>
      </c>
      <c r="B54" t="s">
        <v>196</v>
      </c>
      <c r="C54" t="s">
        <v>12</v>
      </c>
      <c r="E54" t="s">
        <v>164</v>
      </c>
      <c r="F54" t="s">
        <v>197</v>
      </c>
      <c r="G54" t="s">
        <v>22</v>
      </c>
      <c r="H54" s="59">
        <v>6091.93</v>
      </c>
      <c r="I54" t="s">
        <v>59</v>
      </c>
      <c r="J54" t="s">
        <v>4</v>
      </c>
      <c r="K54">
        <v>0</v>
      </c>
      <c r="L54">
        <v>0</v>
      </c>
      <c r="M54">
        <v>0</v>
      </c>
      <c r="N54">
        <v>0</v>
      </c>
      <c r="O54">
        <v>0</v>
      </c>
      <c r="P54">
        <v>0</v>
      </c>
      <c r="Q54">
        <v>3</v>
      </c>
      <c r="R54">
        <v>26</v>
      </c>
      <c r="S54">
        <v>37</v>
      </c>
      <c r="T54">
        <v>66</v>
      </c>
      <c r="U54">
        <v>36</v>
      </c>
    </row>
    <row r="55" spans="1:21" x14ac:dyDescent="0.2">
      <c r="A55">
        <v>186015042</v>
      </c>
      <c r="B55" t="s">
        <v>81</v>
      </c>
      <c r="C55" t="s">
        <v>145</v>
      </c>
      <c r="E55" t="s">
        <v>164</v>
      </c>
      <c r="F55" t="s">
        <v>148</v>
      </c>
      <c r="G55" t="s">
        <v>9</v>
      </c>
      <c r="H55" s="59">
        <v>607.32999999999993</v>
      </c>
      <c r="I55" t="s">
        <v>38</v>
      </c>
      <c r="J55" t="s">
        <v>4</v>
      </c>
      <c r="K55">
        <v>0</v>
      </c>
      <c r="L55">
        <v>0</v>
      </c>
      <c r="M55">
        <v>0</v>
      </c>
      <c r="N55">
        <v>0</v>
      </c>
      <c r="O55">
        <v>0</v>
      </c>
      <c r="P55">
        <v>138</v>
      </c>
      <c r="Q55">
        <v>359</v>
      </c>
      <c r="R55">
        <v>407</v>
      </c>
      <c r="S55">
        <v>459</v>
      </c>
      <c r="T55">
        <v>1363</v>
      </c>
      <c r="U55">
        <v>304</v>
      </c>
    </row>
    <row r="56" spans="1:21" x14ac:dyDescent="0.2">
      <c r="A56">
        <v>186015043</v>
      </c>
      <c r="B56" t="s">
        <v>82</v>
      </c>
      <c r="C56" t="s">
        <v>145</v>
      </c>
      <c r="E56" t="s">
        <v>164</v>
      </c>
      <c r="F56" t="s">
        <v>148</v>
      </c>
      <c r="G56" t="s">
        <v>9</v>
      </c>
      <c r="H56" s="59">
        <v>2809.5899999999997</v>
      </c>
      <c r="I56" t="s">
        <v>38</v>
      </c>
      <c r="J56" t="s">
        <v>4</v>
      </c>
      <c r="K56">
        <v>0</v>
      </c>
      <c r="L56">
        <v>0</v>
      </c>
      <c r="M56">
        <v>0</v>
      </c>
      <c r="N56">
        <v>0</v>
      </c>
      <c r="O56">
        <v>0</v>
      </c>
      <c r="P56">
        <v>23</v>
      </c>
      <c r="Q56">
        <v>72</v>
      </c>
      <c r="R56">
        <v>136</v>
      </c>
      <c r="S56">
        <v>198</v>
      </c>
      <c r="T56">
        <v>429</v>
      </c>
      <c r="U56">
        <v>120</v>
      </c>
    </row>
    <row r="57" spans="1:21" x14ac:dyDescent="0.2">
      <c r="A57">
        <v>186015045</v>
      </c>
      <c r="B57" t="s">
        <v>83</v>
      </c>
      <c r="C57" t="s">
        <v>17</v>
      </c>
      <c r="D57">
        <v>0</v>
      </c>
      <c r="E57" t="s">
        <v>164</v>
      </c>
      <c r="F57" t="s">
        <v>148</v>
      </c>
      <c r="G57" t="s">
        <v>9</v>
      </c>
      <c r="H57" s="59">
        <v>1363.6899999999998</v>
      </c>
      <c r="I57" t="s">
        <v>38</v>
      </c>
      <c r="J57" t="s">
        <v>4</v>
      </c>
      <c r="K57">
        <v>0</v>
      </c>
      <c r="L57">
        <v>0</v>
      </c>
      <c r="M57">
        <v>0</v>
      </c>
      <c r="N57">
        <v>0</v>
      </c>
      <c r="O57">
        <v>0</v>
      </c>
      <c r="P57">
        <v>9</v>
      </c>
      <c r="Q57">
        <v>93</v>
      </c>
      <c r="R57">
        <v>29</v>
      </c>
      <c r="S57">
        <v>139</v>
      </c>
      <c r="T57">
        <v>270</v>
      </c>
      <c r="U57">
        <v>121</v>
      </c>
    </row>
    <row r="58" spans="1:21" x14ac:dyDescent="0.2">
      <c r="A58">
        <v>186015046</v>
      </c>
      <c r="B58" t="s">
        <v>162</v>
      </c>
      <c r="C58" t="s">
        <v>12</v>
      </c>
      <c r="E58" t="s">
        <v>164</v>
      </c>
      <c r="F58" t="s">
        <v>204</v>
      </c>
      <c r="G58" t="s">
        <v>23</v>
      </c>
      <c r="H58" s="59">
        <v>6053.6175000000003</v>
      </c>
      <c r="I58" t="s">
        <v>59</v>
      </c>
      <c r="J58" t="s">
        <v>4</v>
      </c>
      <c r="K58">
        <v>0</v>
      </c>
      <c r="L58">
        <v>0</v>
      </c>
      <c r="M58">
        <v>0</v>
      </c>
      <c r="N58">
        <v>0</v>
      </c>
      <c r="O58">
        <v>0</v>
      </c>
      <c r="P58">
        <v>0</v>
      </c>
      <c r="Q58">
        <v>0</v>
      </c>
      <c r="R58">
        <v>0</v>
      </c>
      <c r="S58">
        <v>0</v>
      </c>
      <c r="T58">
        <v>0</v>
      </c>
      <c r="U58">
        <v>0</v>
      </c>
    </row>
    <row r="59" spans="1:21" x14ac:dyDescent="0.2">
      <c r="A59">
        <v>186015049</v>
      </c>
      <c r="B59" t="s">
        <v>84</v>
      </c>
      <c r="C59" t="s">
        <v>145</v>
      </c>
      <c r="D59">
        <v>0</v>
      </c>
      <c r="E59" t="s">
        <v>164</v>
      </c>
      <c r="F59" t="s">
        <v>74</v>
      </c>
      <c r="G59" t="s">
        <v>9</v>
      </c>
      <c r="H59" s="59">
        <v>2187.9699999999998</v>
      </c>
      <c r="I59" t="s">
        <v>38</v>
      </c>
      <c r="J59" t="s">
        <v>4</v>
      </c>
      <c r="K59">
        <v>0</v>
      </c>
      <c r="L59">
        <v>0</v>
      </c>
      <c r="M59">
        <v>0</v>
      </c>
      <c r="N59">
        <v>0</v>
      </c>
      <c r="O59">
        <v>0</v>
      </c>
      <c r="P59">
        <v>10</v>
      </c>
      <c r="Q59">
        <v>22</v>
      </c>
      <c r="R59">
        <v>62</v>
      </c>
      <c r="S59">
        <v>84</v>
      </c>
      <c r="T59">
        <v>178</v>
      </c>
      <c r="U59">
        <v>60</v>
      </c>
    </row>
    <row r="60" spans="1:21" x14ac:dyDescent="0.2">
      <c r="A60">
        <v>186015060</v>
      </c>
      <c r="B60" t="s">
        <v>129</v>
      </c>
      <c r="C60" t="s">
        <v>12</v>
      </c>
      <c r="E60" t="s">
        <v>164</v>
      </c>
      <c r="F60" t="s">
        <v>204</v>
      </c>
      <c r="G60" t="s">
        <v>23</v>
      </c>
      <c r="H60" s="59">
        <v>5603.7660000000014</v>
      </c>
      <c r="I60" t="s">
        <v>59</v>
      </c>
      <c r="J60" t="s">
        <v>4</v>
      </c>
      <c r="K60">
        <v>0</v>
      </c>
      <c r="L60">
        <v>0</v>
      </c>
      <c r="M60">
        <v>0</v>
      </c>
      <c r="N60">
        <v>0</v>
      </c>
      <c r="O60">
        <v>0</v>
      </c>
      <c r="P60">
        <v>0</v>
      </c>
      <c r="Q60">
        <v>0</v>
      </c>
      <c r="R60">
        <v>0</v>
      </c>
      <c r="S60">
        <v>0</v>
      </c>
      <c r="T60">
        <v>0</v>
      </c>
      <c r="U60">
        <v>0</v>
      </c>
    </row>
    <row r="61" spans="1:21" x14ac:dyDescent="0.2">
      <c r="A61">
        <v>186016002</v>
      </c>
      <c r="B61" t="s">
        <v>85</v>
      </c>
      <c r="C61" t="s">
        <v>12</v>
      </c>
      <c r="D61">
        <v>0</v>
      </c>
      <c r="E61" t="s">
        <v>164</v>
      </c>
      <c r="F61" t="s">
        <v>86</v>
      </c>
      <c r="G61" t="s">
        <v>22</v>
      </c>
      <c r="H61" s="59">
        <v>11778.59</v>
      </c>
      <c r="I61" t="s">
        <v>59</v>
      </c>
      <c r="J61" t="s">
        <v>4</v>
      </c>
      <c r="K61">
        <v>33</v>
      </c>
      <c r="L61">
        <v>47</v>
      </c>
      <c r="M61">
        <v>55</v>
      </c>
      <c r="N61">
        <v>64</v>
      </c>
      <c r="O61">
        <v>199</v>
      </c>
      <c r="P61">
        <v>45</v>
      </c>
      <c r="Q61">
        <v>60</v>
      </c>
      <c r="R61">
        <v>68</v>
      </c>
      <c r="S61">
        <v>68</v>
      </c>
      <c r="T61">
        <v>241</v>
      </c>
      <c r="U61">
        <v>39</v>
      </c>
    </row>
    <row r="62" spans="1:21" x14ac:dyDescent="0.2">
      <c r="A62">
        <v>186016007</v>
      </c>
      <c r="B62" t="s">
        <v>87</v>
      </c>
      <c r="C62" t="s">
        <v>12</v>
      </c>
      <c r="D62">
        <v>0</v>
      </c>
      <c r="E62" t="s">
        <v>164</v>
      </c>
      <c r="F62" t="s">
        <v>86</v>
      </c>
      <c r="G62" t="s">
        <v>23</v>
      </c>
      <c r="H62" s="59">
        <v>11862.89</v>
      </c>
      <c r="I62" t="s">
        <v>59</v>
      </c>
      <c r="J62" t="s">
        <v>4</v>
      </c>
      <c r="K62">
        <v>25</v>
      </c>
      <c r="L62">
        <v>39</v>
      </c>
      <c r="M62">
        <v>35</v>
      </c>
      <c r="N62">
        <v>48</v>
      </c>
      <c r="O62">
        <v>147</v>
      </c>
      <c r="P62">
        <v>35</v>
      </c>
      <c r="Q62">
        <v>41</v>
      </c>
      <c r="R62">
        <v>69</v>
      </c>
      <c r="S62">
        <v>68</v>
      </c>
      <c r="T62">
        <v>213</v>
      </c>
      <c r="U62">
        <v>33</v>
      </c>
    </row>
    <row r="63" spans="1:21" x14ac:dyDescent="0.2">
      <c r="A63">
        <v>186016009</v>
      </c>
      <c r="B63" t="s">
        <v>209</v>
      </c>
      <c r="C63" t="s">
        <v>12</v>
      </c>
      <c r="D63">
        <v>5</v>
      </c>
      <c r="E63" t="s">
        <v>167</v>
      </c>
      <c r="F63" t="s">
        <v>58</v>
      </c>
      <c r="G63" t="s">
        <v>24</v>
      </c>
      <c r="H63" s="59">
        <v>13280.36</v>
      </c>
      <c r="I63" t="s">
        <v>59</v>
      </c>
      <c r="J63" t="s">
        <v>4</v>
      </c>
      <c r="K63">
        <v>0</v>
      </c>
      <c r="L63">
        <v>0</v>
      </c>
      <c r="M63">
        <v>1</v>
      </c>
      <c r="N63">
        <v>0</v>
      </c>
      <c r="O63">
        <v>1</v>
      </c>
      <c r="P63">
        <v>1</v>
      </c>
      <c r="Q63">
        <v>0</v>
      </c>
      <c r="R63">
        <v>1</v>
      </c>
      <c r="S63">
        <v>1</v>
      </c>
      <c r="T63">
        <v>3</v>
      </c>
      <c r="U63">
        <v>2</v>
      </c>
    </row>
    <row r="64" spans="1:21" x14ac:dyDescent="0.2">
      <c r="A64">
        <v>186016010</v>
      </c>
      <c r="B64" t="s">
        <v>208</v>
      </c>
      <c r="C64" t="s">
        <v>12</v>
      </c>
      <c r="D64">
        <v>0</v>
      </c>
      <c r="E64" t="s">
        <v>167</v>
      </c>
      <c r="F64" t="s">
        <v>58</v>
      </c>
      <c r="G64" t="s">
        <v>24</v>
      </c>
      <c r="H64" s="59">
        <v>13280.36</v>
      </c>
      <c r="I64" t="s">
        <v>59</v>
      </c>
      <c r="J64" t="s">
        <v>4</v>
      </c>
      <c r="K64">
        <v>0</v>
      </c>
      <c r="L64">
        <v>2</v>
      </c>
      <c r="M64">
        <v>2</v>
      </c>
      <c r="N64">
        <v>2</v>
      </c>
      <c r="O64">
        <v>6</v>
      </c>
      <c r="P64">
        <v>2</v>
      </c>
      <c r="Q64">
        <v>2</v>
      </c>
      <c r="R64">
        <v>1</v>
      </c>
      <c r="S64">
        <v>0</v>
      </c>
      <c r="T64">
        <v>5</v>
      </c>
      <c r="U64">
        <v>0</v>
      </c>
    </row>
    <row r="65" spans="1:21" x14ac:dyDescent="0.2">
      <c r="A65" s="61">
        <v>186016011</v>
      </c>
      <c r="B65" t="s">
        <v>126</v>
      </c>
      <c r="C65" t="s">
        <v>12</v>
      </c>
      <c r="E65" t="s">
        <v>164</v>
      </c>
      <c r="F65" t="s">
        <v>127</v>
      </c>
      <c r="G65" t="s">
        <v>23</v>
      </c>
      <c r="H65" s="59">
        <v>11981.74</v>
      </c>
      <c r="I65" t="s">
        <v>59</v>
      </c>
      <c r="J65" t="s">
        <v>4</v>
      </c>
      <c r="K65">
        <v>0</v>
      </c>
      <c r="L65">
        <v>0</v>
      </c>
      <c r="M65">
        <v>0</v>
      </c>
      <c r="N65">
        <v>0</v>
      </c>
      <c r="O65">
        <v>0</v>
      </c>
      <c r="P65">
        <v>0</v>
      </c>
      <c r="Q65">
        <v>2</v>
      </c>
      <c r="R65">
        <v>4</v>
      </c>
      <c r="S65">
        <v>2</v>
      </c>
      <c r="T65">
        <v>8</v>
      </c>
      <c r="U65">
        <v>3</v>
      </c>
    </row>
    <row r="66" spans="1:21" x14ac:dyDescent="0.2">
      <c r="A66">
        <v>186016021</v>
      </c>
      <c r="B66" t="s">
        <v>88</v>
      </c>
      <c r="C66" t="s">
        <v>12</v>
      </c>
      <c r="D66">
        <v>0</v>
      </c>
      <c r="E66" t="s">
        <v>164</v>
      </c>
      <c r="F66" t="s">
        <v>86</v>
      </c>
      <c r="G66" t="s">
        <v>22</v>
      </c>
      <c r="H66" s="59">
        <v>10572.520000000002</v>
      </c>
      <c r="I66" t="s">
        <v>59</v>
      </c>
      <c r="J66" t="s">
        <v>4</v>
      </c>
      <c r="K66">
        <v>16</v>
      </c>
      <c r="L66">
        <v>15</v>
      </c>
      <c r="M66">
        <v>12</v>
      </c>
      <c r="N66">
        <v>27</v>
      </c>
      <c r="O66">
        <v>70</v>
      </c>
      <c r="P66">
        <v>11</v>
      </c>
      <c r="Q66">
        <v>15</v>
      </c>
      <c r="R66">
        <v>21</v>
      </c>
      <c r="S66">
        <v>22</v>
      </c>
      <c r="T66">
        <v>69</v>
      </c>
      <c r="U66">
        <v>15</v>
      </c>
    </row>
    <row r="67" spans="1:21" x14ac:dyDescent="0.2">
      <c r="A67">
        <v>186025450</v>
      </c>
      <c r="B67" t="s">
        <v>89</v>
      </c>
      <c r="C67" t="s">
        <v>12</v>
      </c>
      <c r="E67" t="s">
        <v>164</v>
      </c>
      <c r="F67" t="s">
        <v>143</v>
      </c>
      <c r="G67" t="s">
        <v>22</v>
      </c>
      <c r="H67" s="59">
        <v>11603.52</v>
      </c>
      <c r="I67" t="s">
        <v>35</v>
      </c>
      <c r="J67" t="s">
        <v>4</v>
      </c>
      <c r="K67">
        <v>20</v>
      </c>
      <c r="L67">
        <v>22</v>
      </c>
      <c r="M67">
        <v>25</v>
      </c>
      <c r="N67">
        <v>33</v>
      </c>
      <c r="O67">
        <v>100</v>
      </c>
      <c r="P67">
        <v>17</v>
      </c>
      <c r="Q67">
        <v>26</v>
      </c>
      <c r="R67">
        <v>17</v>
      </c>
      <c r="S67">
        <v>29</v>
      </c>
      <c r="T67">
        <v>89</v>
      </c>
      <c r="U67">
        <v>18</v>
      </c>
    </row>
    <row r="68" spans="1:21" x14ac:dyDescent="0.2">
      <c r="A68">
        <v>186031000</v>
      </c>
      <c r="B68" t="s">
        <v>178</v>
      </c>
      <c r="C68" t="s">
        <v>170</v>
      </c>
      <c r="D68">
        <v>10</v>
      </c>
      <c r="E68" t="s">
        <v>167</v>
      </c>
      <c r="F68" t="s">
        <v>172</v>
      </c>
      <c r="G68" t="s">
        <v>171</v>
      </c>
      <c r="H68" s="59">
        <v>31166.43</v>
      </c>
      <c r="I68" t="s">
        <v>173</v>
      </c>
      <c r="J68" t="s">
        <v>4</v>
      </c>
      <c r="K68">
        <v>19</v>
      </c>
      <c r="L68">
        <v>32</v>
      </c>
      <c r="M68">
        <v>25</v>
      </c>
      <c r="N68">
        <v>26</v>
      </c>
      <c r="O68">
        <v>102</v>
      </c>
      <c r="P68">
        <v>12</v>
      </c>
      <c r="Q68">
        <v>24</v>
      </c>
      <c r="R68">
        <v>20</v>
      </c>
      <c r="S68">
        <v>25</v>
      </c>
      <c r="T68">
        <v>81</v>
      </c>
      <c r="U68">
        <v>18</v>
      </c>
    </row>
    <row r="69" spans="1:21" x14ac:dyDescent="0.2">
      <c r="A69">
        <v>186241400</v>
      </c>
      <c r="B69" t="s">
        <v>90</v>
      </c>
      <c r="C69" t="s">
        <v>12</v>
      </c>
      <c r="E69" t="s">
        <v>164</v>
      </c>
      <c r="F69" t="s">
        <v>146</v>
      </c>
      <c r="G69" t="s">
        <v>10</v>
      </c>
      <c r="H69" s="59">
        <v>2704.3799999999997</v>
      </c>
      <c r="I69" t="s">
        <v>35</v>
      </c>
      <c r="J69" t="s">
        <v>4</v>
      </c>
      <c r="K69">
        <v>131</v>
      </c>
      <c r="L69">
        <v>183</v>
      </c>
      <c r="M69">
        <v>191</v>
      </c>
      <c r="N69">
        <v>200</v>
      </c>
      <c r="O69">
        <v>705</v>
      </c>
      <c r="P69">
        <v>173</v>
      </c>
      <c r="Q69">
        <v>222</v>
      </c>
      <c r="R69">
        <v>231</v>
      </c>
      <c r="S69">
        <v>179</v>
      </c>
      <c r="T69">
        <v>805</v>
      </c>
      <c r="U69">
        <v>192</v>
      </c>
    </row>
    <row r="70" spans="1:21" x14ac:dyDescent="0.2">
      <c r="A70">
        <v>186255500</v>
      </c>
      <c r="B70" t="s">
        <v>91</v>
      </c>
      <c r="C70" t="s">
        <v>12</v>
      </c>
      <c r="E70" t="s">
        <v>164</v>
      </c>
      <c r="F70" t="s">
        <v>143</v>
      </c>
      <c r="G70" t="s">
        <v>22</v>
      </c>
      <c r="H70" s="59">
        <v>9588.7099999999991</v>
      </c>
      <c r="I70" t="s">
        <v>35</v>
      </c>
      <c r="J70" t="s">
        <v>4</v>
      </c>
      <c r="K70">
        <v>0</v>
      </c>
      <c r="L70">
        <v>0</v>
      </c>
      <c r="M70">
        <v>0</v>
      </c>
      <c r="N70">
        <v>2</v>
      </c>
      <c r="O70">
        <v>2</v>
      </c>
      <c r="P70">
        <v>1</v>
      </c>
      <c r="Q70">
        <v>5</v>
      </c>
      <c r="R70">
        <v>7</v>
      </c>
      <c r="S70">
        <v>4</v>
      </c>
      <c r="T70">
        <v>17</v>
      </c>
      <c r="U70">
        <v>2</v>
      </c>
    </row>
    <row r="71" spans="1:21" x14ac:dyDescent="0.2">
      <c r="A71">
        <v>186269501</v>
      </c>
      <c r="B71" t="s">
        <v>92</v>
      </c>
      <c r="C71" t="s">
        <v>145</v>
      </c>
      <c r="E71" t="s">
        <v>164</v>
      </c>
      <c r="F71" t="s">
        <v>146</v>
      </c>
      <c r="G71" t="s">
        <v>8</v>
      </c>
      <c r="H71" s="59">
        <v>6676.2400000000016</v>
      </c>
      <c r="I71" t="s">
        <v>38</v>
      </c>
      <c r="J71" t="s">
        <v>4</v>
      </c>
      <c r="K71">
        <v>189</v>
      </c>
      <c r="L71">
        <v>199</v>
      </c>
      <c r="M71">
        <v>182</v>
      </c>
      <c r="N71">
        <v>269</v>
      </c>
      <c r="O71">
        <v>839</v>
      </c>
      <c r="P71">
        <v>184</v>
      </c>
      <c r="Q71">
        <v>284</v>
      </c>
      <c r="R71">
        <v>386</v>
      </c>
      <c r="S71">
        <v>239</v>
      </c>
      <c r="T71">
        <v>1093</v>
      </c>
      <c r="U71">
        <v>264</v>
      </c>
    </row>
    <row r="72" spans="1:21" x14ac:dyDescent="0.2">
      <c r="A72">
        <v>186269502</v>
      </c>
      <c r="B72" t="s">
        <v>93</v>
      </c>
      <c r="C72" t="s">
        <v>145</v>
      </c>
      <c r="E72" t="s">
        <v>164</v>
      </c>
      <c r="F72" t="s">
        <v>146</v>
      </c>
      <c r="G72" t="s">
        <v>8</v>
      </c>
      <c r="H72" s="59">
        <v>6990.01</v>
      </c>
      <c r="I72" t="s">
        <v>38</v>
      </c>
      <c r="J72" t="s">
        <v>4</v>
      </c>
      <c r="K72">
        <v>351</v>
      </c>
      <c r="L72">
        <v>421</v>
      </c>
      <c r="M72">
        <v>446</v>
      </c>
      <c r="N72">
        <v>505</v>
      </c>
      <c r="O72">
        <v>1723</v>
      </c>
      <c r="P72">
        <v>417</v>
      </c>
      <c r="Q72">
        <v>519</v>
      </c>
      <c r="R72">
        <v>479</v>
      </c>
      <c r="S72">
        <v>560</v>
      </c>
      <c r="T72">
        <v>1975</v>
      </c>
      <c r="U72">
        <v>495</v>
      </c>
    </row>
    <row r="73" spans="1:21" x14ac:dyDescent="0.2">
      <c r="A73">
        <v>186269503</v>
      </c>
      <c r="B73" t="s">
        <v>94</v>
      </c>
      <c r="C73" t="s">
        <v>145</v>
      </c>
      <c r="E73" t="s">
        <v>164</v>
      </c>
      <c r="F73" t="s">
        <v>146</v>
      </c>
      <c r="G73" t="s">
        <v>8</v>
      </c>
      <c r="H73" s="59">
        <v>8417.49</v>
      </c>
      <c r="I73" t="s">
        <v>38</v>
      </c>
      <c r="J73" t="s">
        <v>4</v>
      </c>
      <c r="K73">
        <v>3</v>
      </c>
      <c r="L73">
        <v>4</v>
      </c>
      <c r="M73">
        <v>13</v>
      </c>
      <c r="N73">
        <v>4</v>
      </c>
      <c r="O73">
        <v>24</v>
      </c>
      <c r="P73">
        <v>6</v>
      </c>
      <c r="Q73">
        <v>6</v>
      </c>
      <c r="R73">
        <v>10</v>
      </c>
      <c r="S73">
        <v>9</v>
      </c>
      <c r="T73">
        <v>31</v>
      </c>
      <c r="U73">
        <v>4</v>
      </c>
    </row>
    <row r="74" spans="1:21" x14ac:dyDescent="0.2">
      <c r="A74">
        <v>186269504</v>
      </c>
      <c r="B74" t="s">
        <v>95</v>
      </c>
      <c r="C74" t="s">
        <v>145</v>
      </c>
      <c r="E74" t="s">
        <v>164</v>
      </c>
      <c r="F74" t="s">
        <v>146</v>
      </c>
      <c r="G74" t="s">
        <v>8</v>
      </c>
      <c r="H74" s="59">
        <v>8529.7000000000007</v>
      </c>
      <c r="I74" t="s">
        <v>38</v>
      </c>
      <c r="J74" t="s">
        <v>4</v>
      </c>
      <c r="K74">
        <v>6</v>
      </c>
      <c r="L74">
        <v>3</v>
      </c>
      <c r="M74">
        <v>2</v>
      </c>
      <c r="N74">
        <v>3</v>
      </c>
      <c r="O74">
        <v>14</v>
      </c>
      <c r="P74">
        <v>1</v>
      </c>
      <c r="Q74">
        <v>2</v>
      </c>
      <c r="R74">
        <v>0</v>
      </c>
      <c r="S74">
        <v>0</v>
      </c>
      <c r="T74">
        <v>3</v>
      </c>
      <c r="U74">
        <v>3</v>
      </c>
    </row>
    <row r="75" spans="1:21" x14ac:dyDescent="0.2">
      <c r="A75">
        <v>200000167</v>
      </c>
      <c r="B75" t="s">
        <v>203</v>
      </c>
      <c r="C75" t="s">
        <v>12</v>
      </c>
      <c r="E75" t="s">
        <v>50</v>
      </c>
      <c r="F75" t="s">
        <v>202</v>
      </c>
      <c r="G75" t="s">
        <v>140</v>
      </c>
      <c r="H75" s="59">
        <v>76.38</v>
      </c>
      <c r="I75" t="s">
        <v>35</v>
      </c>
      <c r="J75" t="s">
        <v>4</v>
      </c>
      <c r="K75">
        <v>134</v>
      </c>
      <c r="L75">
        <v>105</v>
      </c>
      <c r="M75">
        <v>140</v>
      </c>
      <c r="N75">
        <v>159</v>
      </c>
      <c r="O75">
        <v>538</v>
      </c>
      <c r="P75">
        <v>144</v>
      </c>
      <c r="Q75">
        <v>216</v>
      </c>
      <c r="R75">
        <v>164</v>
      </c>
      <c r="S75">
        <v>275</v>
      </c>
      <c r="T75">
        <v>799</v>
      </c>
      <c r="U75">
        <v>160</v>
      </c>
    </row>
    <row r="76" spans="1:21" x14ac:dyDescent="0.2">
      <c r="A76">
        <v>200000198</v>
      </c>
      <c r="B76" t="s">
        <v>96</v>
      </c>
      <c r="C76" t="s">
        <v>12</v>
      </c>
      <c r="E76" t="s">
        <v>164</v>
      </c>
      <c r="F76" t="s">
        <v>147</v>
      </c>
      <c r="G76" t="s">
        <v>140</v>
      </c>
      <c r="H76" s="59">
        <v>650.75</v>
      </c>
      <c r="I76" t="s">
        <v>35</v>
      </c>
      <c r="J76" t="s">
        <v>4</v>
      </c>
      <c r="K76">
        <v>443</v>
      </c>
      <c r="L76">
        <v>651</v>
      </c>
      <c r="M76">
        <v>589</v>
      </c>
      <c r="N76">
        <v>657</v>
      </c>
      <c r="O76">
        <v>2340</v>
      </c>
      <c r="P76">
        <v>454</v>
      </c>
      <c r="Q76">
        <v>403</v>
      </c>
      <c r="R76">
        <v>360</v>
      </c>
      <c r="S76">
        <v>423</v>
      </c>
      <c r="T76">
        <v>1640</v>
      </c>
      <c r="U76">
        <v>281</v>
      </c>
    </row>
    <row r="77" spans="1:21" x14ac:dyDescent="0.2">
      <c r="A77">
        <v>200000229</v>
      </c>
      <c r="B77" t="s">
        <v>97</v>
      </c>
      <c r="C77" t="s">
        <v>12</v>
      </c>
      <c r="E77" t="s">
        <v>164</v>
      </c>
      <c r="F77" t="s">
        <v>86</v>
      </c>
      <c r="G77" t="s">
        <v>140</v>
      </c>
      <c r="H77" s="59">
        <v>1757.8700000000003</v>
      </c>
      <c r="I77" t="s">
        <v>59</v>
      </c>
      <c r="J77" t="s">
        <v>4</v>
      </c>
      <c r="K77">
        <v>27</v>
      </c>
      <c r="L77">
        <v>39</v>
      </c>
      <c r="M77">
        <v>36</v>
      </c>
      <c r="N77">
        <v>51</v>
      </c>
      <c r="O77">
        <v>153</v>
      </c>
      <c r="P77">
        <v>37</v>
      </c>
      <c r="Q77">
        <v>46</v>
      </c>
      <c r="R77">
        <v>61</v>
      </c>
      <c r="S77">
        <v>52</v>
      </c>
      <c r="T77">
        <v>196</v>
      </c>
      <c r="U77">
        <v>32</v>
      </c>
    </row>
    <row r="78" spans="1:21" x14ac:dyDescent="0.2">
      <c r="A78">
        <v>200000233</v>
      </c>
      <c r="B78" t="s">
        <v>98</v>
      </c>
      <c r="C78" t="s">
        <v>12</v>
      </c>
      <c r="E78" t="s">
        <v>164</v>
      </c>
      <c r="F78" t="s">
        <v>86</v>
      </c>
      <c r="G78" t="s">
        <v>140</v>
      </c>
      <c r="H78" s="59">
        <v>1333.51</v>
      </c>
      <c r="I78" t="s">
        <v>59</v>
      </c>
      <c r="J78" t="s">
        <v>4</v>
      </c>
      <c r="K78">
        <v>7</v>
      </c>
      <c r="L78">
        <v>8</v>
      </c>
      <c r="M78">
        <v>17</v>
      </c>
      <c r="N78">
        <v>10</v>
      </c>
      <c r="O78">
        <v>42</v>
      </c>
      <c r="P78">
        <v>9</v>
      </c>
      <c r="Q78">
        <v>13</v>
      </c>
      <c r="R78">
        <v>8</v>
      </c>
      <c r="S78">
        <v>11</v>
      </c>
      <c r="T78">
        <v>41</v>
      </c>
      <c r="U78">
        <v>5</v>
      </c>
    </row>
    <row r="79" spans="1:21" x14ac:dyDescent="0.2">
      <c r="A79">
        <v>200000234</v>
      </c>
      <c r="B79" t="s">
        <v>99</v>
      </c>
      <c r="C79" t="s">
        <v>12</v>
      </c>
      <c r="E79" t="s">
        <v>164</v>
      </c>
      <c r="F79" t="s">
        <v>143</v>
      </c>
      <c r="G79" t="s">
        <v>140</v>
      </c>
      <c r="H79" s="59">
        <v>688.62</v>
      </c>
      <c r="I79" t="s">
        <v>35</v>
      </c>
      <c r="J79" t="s">
        <v>4</v>
      </c>
      <c r="K79">
        <v>23</v>
      </c>
      <c r="L79">
        <v>28</v>
      </c>
      <c r="M79">
        <v>20</v>
      </c>
      <c r="N79">
        <v>32</v>
      </c>
      <c r="O79">
        <v>103</v>
      </c>
      <c r="P79">
        <v>22</v>
      </c>
      <c r="Q79">
        <v>30</v>
      </c>
      <c r="R79">
        <v>16</v>
      </c>
      <c r="S79">
        <v>28</v>
      </c>
      <c r="T79">
        <v>96</v>
      </c>
      <c r="U79">
        <v>16</v>
      </c>
    </row>
    <row r="80" spans="1:21" x14ac:dyDescent="0.2">
      <c r="A80">
        <v>200000275</v>
      </c>
      <c r="B80" t="s">
        <v>100</v>
      </c>
      <c r="C80" t="s">
        <v>12</v>
      </c>
      <c r="E80" t="s">
        <v>164</v>
      </c>
      <c r="F80" t="s">
        <v>74</v>
      </c>
      <c r="G80" t="s">
        <v>140</v>
      </c>
      <c r="H80" s="59">
        <v>330.28000000000003</v>
      </c>
      <c r="I80" t="s">
        <v>59</v>
      </c>
      <c r="J80" t="s">
        <v>4</v>
      </c>
      <c r="K80">
        <v>0</v>
      </c>
      <c r="L80">
        <v>0</v>
      </c>
      <c r="M80">
        <v>0</v>
      </c>
      <c r="N80">
        <v>0</v>
      </c>
      <c r="O80">
        <v>0</v>
      </c>
      <c r="P80">
        <v>139</v>
      </c>
      <c r="Q80">
        <v>357</v>
      </c>
      <c r="R80">
        <v>471</v>
      </c>
      <c r="S80">
        <v>580</v>
      </c>
      <c r="T80">
        <v>1547</v>
      </c>
      <c r="U80">
        <v>374</v>
      </c>
    </row>
    <row r="81" spans="1:21" x14ac:dyDescent="0.2">
      <c r="A81">
        <v>200000276</v>
      </c>
      <c r="B81" t="s">
        <v>207</v>
      </c>
      <c r="C81" t="s">
        <v>12</v>
      </c>
      <c r="E81" t="s">
        <v>164</v>
      </c>
      <c r="F81" t="s">
        <v>197</v>
      </c>
      <c r="G81" t="s">
        <v>140</v>
      </c>
      <c r="H81" s="59">
        <v>403.82</v>
      </c>
      <c r="I81" t="s">
        <v>59</v>
      </c>
      <c r="J81" t="s">
        <v>4</v>
      </c>
      <c r="K81">
        <v>0</v>
      </c>
      <c r="L81">
        <v>0</v>
      </c>
      <c r="M81">
        <v>0</v>
      </c>
      <c r="N81">
        <v>0</v>
      </c>
      <c r="O81">
        <v>0</v>
      </c>
      <c r="P81">
        <v>0</v>
      </c>
      <c r="Q81">
        <v>0</v>
      </c>
      <c r="R81">
        <v>26</v>
      </c>
      <c r="S81">
        <v>39</v>
      </c>
      <c r="T81">
        <v>65</v>
      </c>
      <c r="U81">
        <v>38</v>
      </c>
    </row>
    <row r="82" spans="1:21" x14ac:dyDescent="0.2">
      <c r="A82">
        <v>200000302</v>
      </c>
      <c r="B82" t="s">
        <v>225</v>
      </c>
      <c r="C82" t="s">
        <v>12</v>
      </c>
      <c r="E82" t="s">
        <v>164</v>
      </c>
      <c r="F82" t="s">
        <v>204</v>
      </c>
      <c r="G82" t="s">
        <v>140</v>
      </c>
      <c r="H82" s="59">
        <v>330.28000000000003</v>
      </c>
      <c r="I82" t="s">
        <v>59</v>
      </c>
      <c r="J82" t="s">
        <v>4</v>
      </c>
      <c r="K82">
        <v>0</v>
      </c>
      <c r="L82">
        <v>0</v>
      </c>
      <c r="M82">
        <v>0</v>
      </c>
      <c r="N82">
        <v>0</v>
      </c>
      <c r="O82">
        <v>0</v>
      </c>
      <c r="P82">
        <v>0</v>
      </c>
      <c r="Q82">
        <v>0</v>
      </c>
      <c r="R82">
        <v>0</v>
      </c>
      <c r="S82">
        <v>0</v>
      </c>
      <c r="T82">
        <v>0</v>
      </c>
      <c r="U82">
        <v>0</v>
      </c>
    </row>
    <row r="83" spans="1:21" x14ac:dyDescent="0.2">
      <c r="A83">
        <v>205000590</v>
      </c>
      <c r="B83" t="s">
        <v>160</v>
      </c>
      <c r="C83" t="s">
        <v>145</v>
      </c>
      <c r="E83" t="s">
        <v>164</v>
      </c>
      <c r="F83" t="s">
        <v>148</v>
      </c>
      <c r="G83" t="s">
        <v>24</v>
      </c>
      <c r="H83" s="59">
        <v>38.199999999999996</v>
      </c>
      <c r="I83" t="s">
        <v>38</v>
      </c>
      <c r="J83" t="s">
        <v>4</v>
      </c>
      <c r="K83" t="e">
        <v>#N/A</v>
      </c>
      <c r="L83" t="e">
        <v>#N/A</v>
      </c>
      <c r="M83" t="e">
        <v>#N/A</v>
      </c>
      <c r="N83" t="e">
        <v>#N/A</v>
      </c>
      <c r="O83" t="e">
        <v>#N/A</v>
      </c>
      <c r="P83" t="e">
        <v>#N/A</v>
      </c>
      <c r="Q83" t="e">
        <v>#N/A</v>
      </c>
      <c r="R83" t="e">
        <v>#N/A</v>
      </c>
      <c r="S83" t="e">
        <v>#N/A</v>
      </c>
      <c r="T83" t="e">
        <v>#N/A</v>
      </c>
      <c r="U83" t="e">
        <v>#N/A</v>
      </c>
    </row>
    <row r="84" spans="1:21" x14ac:dyDescent="0.2">
      <c r="A84">
        <v>205000730</v>
      </c>
      <c r="B84" t="s">
        <v>101</v>
      </c>
      <c r="C84" t="s">
        <v>12</v>
      </c>
      <c r="E84" t="s">
        <v>164</v>
      </c>
      <c r="F84" t="s">
        <v>74</v>
      </c>
      <c r="G84" t="s">
        <v>140</v>
      </c>
      <c r="H84" s="59">
        <v>242.76</v>
      </c>
      <c r="I84" t="s">
        <v>47</v>
      </c>
      <c r="J84" t="s">
        <v>4</v>
      </c>
      <c r="K84">
        <v>0</v>
      </c>
      <c r="L84">
        <v>0</v>
      </c>
      <c r="M84">
        <v>0</v>
      </c>
      <c r="N84">
        <v>0</v>
      </c>
      <c r="O84">
        <v>0</v>
      </c>
      <c r="P84">
        <v>0</v>
      </c>
      <c r="Q84">
        <v>0</v>
      </c>
      <c r="R84">
        <v>0</v>
      </c>
      <c r="S84">
        <v>0</v>
      </c>
      <c r="T84">
        <v>0</v>
      </c>
      <c r="U84">
        <v>393</v>
      </c>
    </row>
    <row r="85" spans="1:21" x14ac:dyDescent="0.2">
      <c r="A85">
        <v>205000756</v>
      </c>
      <c r="B85" t="s">
        <v>102</v>
      </c>
      <c r="C85" t="s">
        <v>12</v>
      </c>
      <c r="E85" t="s">
        <v>164</v>
      </c>
      <c r="F85" t="s">
        <v>197</v>
      </c>
      <c r="G85" t="s">
        <v>140</v>
      </c>
      <c r="H85" s="59">
        <v>312.02</v>
      </c>
      <c r="I85" t="s">
        <v>59</v>
      </c>
      <c r="J85" t="s">
        <v>4</v>
      </c>
      <c r="K85">
        <v>0</v>
      </c>
      <c r="L85">
        <v>0</v>
      </c>
      <c r="M85">
        <v>0</v>
      </c>
      <c r="N85">
        <v>0</v>
      </c>
      <c r="O85">
        <v>0</v>
      </c>
      <c r="P85">
        <v>0</v>
      </c>
      <c r="Q85">
        <v>0</v>
      </c>
      <c r="R85">
        <v>0</v>
      </c>
      <c r="S85">
        <v>0</v>
      </c>
      <c r="T85">
        <v>0</v>
      </c>
      <c r="U85">
        <v>28</v>
      </c>
    </row>
    <row r="86" spans="1:21" x14ac:dyDescent="0.2">
      <c r="A86">
        <v>205000764</v>
      </c>
      <c r="B86" t="s">
        <v>103</v>
      </c>
      <c r="C86" t="s">
        <v>12</v>
      </c>
      <c r="E86" t="s">
        <v>164</v>
      </c>
      <c r="F86" t="s">
        <v>74</v>
      </c>
      <c r="G86" t="s">
        <v>140</v>
      </c>
      <c r="H86" s="59">
        <v>827.13000000000011</v>
      </c>
      <c r="I86" t="s">
        <v>47</v>
      </c>
      <c r="J86" t="s">
        <v>4</v>
      </c>
      <c r="K86">
        <v>0</v>
      </c>
      <c r="L86">
        <v>0</v>
      </c>
      <c r="M86">
        <v>0</v>
      </c>
      <c r="N86">
        <v>0</v>
      </c>
      <c r="O86">
        <v>0</v>
      </c>
      <c r="P86">
        <v>14</v>
      </c>
      <c r="Q86">
        <v>74</v>
      </c>
      <c r="R86">
        <v>204</v>
      </c>
      <c r="S86">
        <v>174</v>
      </c>
      <c r="T86">
        <v>466</v>
      </c>
      <c r="U86">
        <v>104</v>
      </c>
    </row>
    <row r="87" spans="1:21" x14ac:dyDescent="0.2">
      <c r="A87">
        <v>205000765</v>
      </c>
      <c r="B87" t="s">
        <v>104</v>
      </c>
      <c r="C87" t="s">
        <v>12</v>
      </c>
      <c r="E87" t="s">
        <v>164</v>
      </c>
      <c r="F87" t="s">
        <v>74</v>
      </c>
      <c r="G87" t="s">
        <v>140</v>
      </c>
      <c r="H87" s="59">
        <v>619.6400000000001</v>
      </c>
      <c r="I87" t="s">
        <v>47</v>
      </c>
      <c r="J87" t="s">
        <v>4</v>
      </c>
      <c r="K87">
        <v>0</v>
      </c>
      <c r="L87">
        <v>0</v>
      </c>
      <c r="M87">
        <v>0</v>
      </c>
      <c r="N87">
        <v>0</v>
      </c>
      <c r="O87">
        <v>0</v>
      </c>
      <c r="P87">
        <v>8</v>
      </c>
      <c r="Q87">
        <v>16</v>
      </c>
      <c r="R87">
        <v>51</v>
      </c>
      <c r="S87">
        <v>74</v>
      </c>
      <c r="T87">
        <v>149</v>
      </c>
      <c r="U87">
        <v>44</v>
      </c>
    </row>
    <row r="88" spans="1:21" x14ac:dyDescent="0.2">
      <c r="A88">
        <v>205000767</v>
      </c>
      <c r="B88" t="s">
        <v>105</v>
      </c>
      <c r="C88" t="s">
        <v>12</v>
      </c>
      <c r="E88" t="s">
        <v>164</v>
      </c>
      <c r="F88" t="s">
        <v>74</v>
      </c>
      <c r="G88" t="s">
        <v>140</v>
      </c>
      <c r="H88" s="59">
        <v>749.11999999999989</v>
      </c>
      <c r="I88" t="s">
        <v>47</v>
      </c>
      <c r="J88" t="s">
        <v>4</v>
      </c>
      <c r="K88">
        <v>0</v>
      </c>
      <c r="L88">
        <v>0</v>
      </c>
      <c r="M88">
        <v>0</v>
      </c>
      <c r="N88">
        <v>0</v>
      </c>
      <c r="O88">
        <v>0</v>
      </c>
      <c r="P88">
        <v>1</v>
      </c>
      <c r="Q88">
        <v>3</v>
      </c>
      <c r="R88">
        <v>10</v>
      </c>
      <c r="S88">
        <v>9</v>
      </c>
      <c r="T88">
        <v>23</v>
      </c>
      <c r="U88">
        <v>8</v>
      </c>
    </row>
    <row r="89" spans="1:21" x14ac:dyDescent="0.2">
      <c r="A89">
        <v>205000768</v>
      </c>
      <c r="B89" t="s">
        <v>106</v>
      </c>
      <c r="C89" t="s">
        <v>12</v>
      </c>
      <c r="E89" t="s">
        <v>164</v>
      </c>
      <c r="F89" t="s">
        <v>74</v>
      </c>
      <c r="G89" t="s">
        <v>140</v>
      </c>
      <c r="H89" s="59">
        <v>1682.27</v>
      </c>
      <c r="I89" t="s">
        <v>47</v>
      </c>
      <c r="J89" t="s">
        <v>4</v>
      </c>
      <c r="K89">
        <v>0</v>
      </c>
      <c r="L89">
        <v>0</v>
      </c>
      <c r="M89">
        <v>0</v>
      </c>
      <c r="N89">
        <v>0</v>
      </c>
      <c r="O89">
        <v>0</v>
      </c>
      <c r="P89">
        <v>0</v>
      </c>
      <c r="Q89">
        <v>0</v>
      </c>
      <c r="R89">
        <v>0</v>
      </c>
      <c r="S89">
        <v>172</v>
      </c>
      <c r="T89">
        <v>172</v>
      </c>
      <c r="U89">
        <v>103</v>
      </c>
    </row>
    <row r="90" spans="1:21" x14ac:dyDescent="0.2">
      <c r="A90">
        <v>205000773</v>
      </c>
      <c r="B90" t="s">
        <v>198</v>
      </c>
      <c r="C90" t="s">
        <v>12</v>
      </c>
      <c r="E90" t="s">
        <v>164</v>
      </c>
      <c r="F90" t="s">
        <v>197</v>
      </c>
      <c r="G90" t="s">
        <v>140</v>
      </c>
      <c r="H90" s="59">
        <v>1656.95</v>
      </c>
      <c r="I90" t="s">
        <v>59</v>
      </c>
      <c r="J90" t="s">
        <v>4</v>
      </c>
      <c r="K90">
        <v>0</v>
      </c>
      <c r="L90">
        <v>0</v>
      </c>
      <c r="M90">
        <v>0</v>
      </c>
      <c r="N90">
        <v>0</v>
      </c>
      <c r="O90">
        <v>0</v>
      </c>
      <c r="P90">
        <v>0</v>
      </c>
      <c r="Q90">
        <v>0</v>
      </c>
      <c r="R90">
        <v>0</v>
      </c>
      <c r="S90">
        <v>22</v>
      </c>
      <c r="T90">
        <v>22</v>
      </c>
      <c r="U90">
        <v>17</v>
      </c>
    </row>
    <row r="91" spans="1:21" x14ac:dyDescent="0.2">
      <c r="A91">
        <v>205000778</v>
      </c>
      <c r="B91" t="s">
        <v>199</v>
      </c>
      <c r="C91" t="s">
        <v>12</v>
      </c>
      <c r="E91" t="s">
        <v>164</v>
      </c>
      <c r="F91" t="s">
        <v>197</v>
      </c>
      <c r="G91" t="s">
        <v>140</v>
      </c>
      <c r="H91" s="59">
        <v>1168.67</v>
      </c>
      <c r="I91" t="s">
        <v>59</v>
      </c>
      <c r="J91" t="s">
        <v>4</v>
      </c>
      <c r="K91">
        <v>0</v>
      </c>
      <c r="L91">
        <v>0</v>
      </c>
      <c r="M91">
        <v>0</v>
      </c>
      <c r="N91">
        <v>0</v>
      </c>
      <c r="O91">
        <v>0</v>
      </c>
      <c r="P91">
        <v>0</v>
      </c>
      <c r="Q91">
        <v>0</v>
      </c>
      <c r="R91">
        <v>8</v>
      </c>
      <c r="S91">
        <v>22</v>
      </c>
      <c r="T91">
        <v>30</v>
      </c>
      <c r="U91">
        <v>17</v>
      </c>
    </row>
    <row r="92" spans="1:21" x14ac:dyDescent="0.2">
      <c r="A92">
        <v>205000779</v>
      </c>
      <c r="B92" t="s">
        <v>206</v>
      </c>
      <c r="C92" t="s">
        <v>12</v>
      </c>
      <c r="E92" t="s">
        <v>164</v>
      </c>
      <c r="F92" t="s">
        <v>197</v>
      </c>
      <c r="G92" t="s">
        <v>140</v>
      </c>
      <c r="H92" s="59">
        <v>942.67</v>
      </c>
      <c r="I92" t="s">
        <v>59</v>
      </c>
      <c r="J92" t="s">
        <v>4</v>
      </c>
      <c r="K92">
        <v>0</v>
      </c>
      <c r="L92">
        <v>0</v>
      </c>
      <c r="M92">
        <v>0</v>
      </c>
      <c r="N92">
        <v>0</v>
      </c>
      <c r="O92">
        <v>0</v>
      </c>
      <c r="P92">
        <v>0</v>
      </c>
      <c r="Q92">
        <v>0</v>
      </c>
      <c r="R92">
        <v>0</v>
      </c>
      <c r="S92">
        <v>3</v>
      </c>
      <c r="T92">
        <v>3</v>
      </c>
      <c r="U92">
        <v>8</v>
      </c>
    </row>
    <row r="93" spans="1:21" x14ac:dyDescent="0.2">
      <c r="A93">
        <v>205000780</v>
      </c>
      <c r="B93" t="s">
        <v>205</v>
      </c>
      <c r="C93" t="s">
        <v>12</v>
      </c>
      <c r="E93" t="s">
        <v>164</v>
      </c>
      <c r="F93" t="s">
        <v>197</v>
      </c>
      <c r="G93" t="s">
        <v>140</v>
      </c>
      <c r="H93" s="59">
        <v>1098.9000000000001</v>
      </c>
      <c r="I93" t="s">
        <v>59</v>
      </c>
      <c r="J93" t="s">
        <v>4</v>
      </c>
      <c r="K93">
        <v>0</v>
      </c>
      <c r="L93">
        <v>0</v>
      </c>
      <c r="M93">
        <v>0</v>
      </c>
      <c r="N93">
        <v>0</v>
      </c>
      <c r="O93">
        <v>0</v>
      </c>
      <c r="P93">
        <v>0</v>
      </c>
      <c r="Q93">
        <v>0</v>
      </c>
      <c r="R93">
        <v>0</v>
      </c>
      <c r="S93">
        <v>1</v>
      </c>
      <c r="T93">
        <v>1</v>
      </c>
      <c r="U93">
        <v>0</v>
      </c>
    </row>
    <row r="94" spans="1:21" x14ac:dyDescent="0.2">
      <c r="A94">
        <v>205000791</v>
      </c>
      <c r="B94" t="s">
        <v>107</v>
      </c>
      <c r="C94" t="s">
        <v>12</v>
      </c>
      <c r="E94" t="s">
        <v>164</v>
      </c>
      <c r="F94" t="s">
        <v>148</v>
      </c>
      <c r="G94" t="s">
        <v>140</v>
      </c>
      <c r="H94" s="59">
        <v>431.81</v>
      </c>
      <c r="I94" t="s">
        <v>47</v>
      </c>
      <c r="J94" t="s">
        <v>4</v>
      </c>
      <c r="K94">
        <v>0</v>
      </c>
      <c r="L94">
        <v>0</v>
      </c>
      <c r="M94">
        <v>0</v>
      </c>
      <c r="N94">
        <v>0</v>
      </c>
      <c r="O94">
        <v>0</v>
      </c>
      <c r="P94">
        <v>0</v>
      </c>
      <c r="Q94">
        <v>0</v>
      </c>
      <c r="R94">
        <v>0</v>
      </c>
      <c r="S94">
        <v>133</v>
      </c>
      <c r="T94">
        <v>133</v>
      </c>
      <c r="U94">
        <v>107</v>
      </c>
    </row>
    <row r="95" spans="1:21" x14ac:dyDescent="0.2">
      <c r="A95">
        <v>205000850</v>
      </c>
      <c r="B95" t="s">
        <v>201</v>
      </c>
      <c r="C95" t="s">
        <v>12</v>
      </c>
      <c r="E95" t="s">
        <v>164</v>
      </c>
      <c r="F95" t="s">
        <v>148</v>
      </c>
      <c r="G95" t="s">
        <v>140</v>
      </c>
      <c r="H95" s="59">
        <v>3058.12</v>
      </c>
      <c r="I95" t="s">
        <v>35</v>
      </c>
      <c r="J95" t="s">
        <v>4</v>
      </c>
      <c r="K95">
        <v>0</v>
      </c>
      <c r="L95">
        <v>0</v>
      </c>
      <c r="M95">
        <v>0</v>
      </c>
      <c r="N95">
        <v>0</v>
      </c>
      <c r="O95">
        <v>0</v>
      </c>
      <c r="P95">
        <v>1</v>
      </c>
      <c r="Q95">
        <v>7</v>
      </c>
      <c r="R95">
        <v>6</v>
      </c>
      <c r="S95">
        <v>10</v>
      </c>
      <c r="T95">
        <v>0</v>
      </c>
      <c r="U95">
        <v>22</v>
      </c>
    </row>
    <row r="96" spans="1:21" x14ac:dyDescent="0.2">
      <c r="A96">
        <v>205000851</v>
      </c>
      <c r="B96" t="s">
        <v>214</v>
      </c>
      <c r="C96" t="s">
        <v>12</v>
      </c>
      <c r="D96">
        <v>7</v>
      </c>
      <c r="E96" t="s">
        <v>167</v>
      </c>
      <c r="F96" t="s">
        <v>58</v>
      </c>
      <c r="G96" t="s">
        <v>140</v>
      </c>
      <c r="H96" s="59">
        <v>1240.81</v>
      </c>
      <c r="I96" t="s">
        <v>59</v>
      </c>
      <c r="J96" t="s">
        <v>4</v>
      </c>
      <c r="K96">
        <v>0</v>
      </c>
      <c r="L96">
        <v>0</v>
      </c>
      <c r="M96">
        <v>1</v>
      </c>
      <c r="N96">
        <v>0</v>
      </c>
      <c r="O96">
        <v>1</v>
      </c>
      <c r="P96">
        <v>1</v>
      </c>
      <c r="Q96">
        <v>0</v>
      </c>
      <c r="R96">
        <v>1</v>
      </c>
      <c r="S96">
        <v>2</v>
      </c>
      <c r="T96">
        <v>4</v>
      </c>
      <c r="U96">
        <v>1</v>
      </c>
    </row>
    <row r="97" spans="1:21" x14ac:dyDescent="0.2">
      <c r="A97">
        <v>205000894</v>
      </c>
      <c r="B97" t="s">
        <v>226</v>
      </c>
      <c r="C97" t="s">
        <v>12</v>
      </c>
      <c r="D97">
        <v>50</v>
      </c>
      <c r="E97" t="s">
        <v>164</v>
      </c>
      <c r="F97" t="s">
        <v>204</v>
      </c>
      <c r="G97" t="s">
        <v>140</v>
      </c>
      <c r="H97" s="59">
        <v>250</v>
      </c>
      <c r="I97" t="s">
        <v>59</v>
      </c>
      <c r="J97" t="s">
        <v>4</v>
      </c>
      <c r="K97">
        <v>0</v>
      </c>
      <c r="L97">
        <v>0</v>
      </c>
      <c r="M97">
        <v>0</v>
      </c>
      <c r="N97">
        <v>0</v>
      </c>
      <c r="O97">
        <v>0</v>
      </c>
      <c r="P97">
        <v>0</v>
      </c>
      <c r="Q97">
        <v>0</v>
      </c>
      <c r="R97">
        <v>0</v>
      </c>
      <c r="S97">
        <v>0</v>
      </c>
      <c r="T97">
        <v>0</v>
      </c>
      <c r="U97">
        <v>0</v>
      </c>
    </row>
    <row r="98" spans="1:21" x14ac:dyDescent="0.2">
      <c r="A98">
        <v>205000895</v>
      </c>
      <c r="B98" t="s">
        <v>230</v>
      </c>
      <c r="C98" t="s">
        <v>12</v>
      </c>
      <c r="E98" t="s">
        <v>164</v>
      </c>
      <c r="F98" t="s">
        <v>204</v>
      </c>
      <c r="G98" t="s">
        <v>140</v>
      </c>
      <c r="H98" s="59">
        <v>56.34</v>
      </c>
      <c r="I98" t="s">
        <v>59</v>
      </c>
      <c r="J98" t="s">
        <v>4</v>
      </c>
      <c r="K98">
        <v>0</v>
      </c>
      <c r="L98">
        <v>0</v>
      </c>
      <c r="M98">
        <v>0</v>
      </c>
      <c r="N98">
        <v>0</v>
      </c>
      <c r="O98">
        <v>0</v>
      </c>
      <c r="P98">
        <v>0</v>
      </c>
      <c r="Q98">
        <v>0</v>
      </c>
      <c r="R98">
        <v>0</v>
      </c>
      <c r="S98">
        <v>0</v>
      </c>
      <c r="T98">
        <v>0</v>
      </c>
      <c r="U98">
        <v>0</v>
      </c>
    </row>
    <row r="99" spans="1:21" x14ac:dyDescent="0.2">
      <c r="A99">
        <v>205000896</v>
      </c>
      <c r="B99" t="s">
        <v>229</v>
      </c>
      <c r="C99" t="s">
        <v>12</v>
      </c>
      <c r="E99" t="s">
        <v>164</v>
      </c>
      <c r="F99" t="s">
        <v>204</v>
      </c>
      <c r="G99" t="s">
        <v>140</v>
      </c>
      <c r="H99" s="59">
        <v>58.45</v>
      </c>
      <c r="I99" t="s">
        <v>59</v>
      </c>
      <c r="J99" t="s">
        <v>4</v>
      </c>
      <c r="K99">
        <v>0</v>
      </c>
      <c r="L99">
        <v>0</v>
      </c>
      <c r="M99">
        <v>0</v>
      </c>
      <c r="N99">
        <v>0</v>
      </c>
      <c r="O99">
        <v>0</v>
      </c>
      <c r="P99">
        <v>0</v>
      </c>
      <c r="Q99">
        <v>0</v>
      </c>
      <c r="R99">
        <v>0</v>
      </c>
      <c r="S99">
        <v>0</v>
      </c>
      <c r="T99">
        <v>0</v>
      </c>
      <c r="U99">
        <v>0</v>
      </c>
    </row>
    <row r="100" spans="1:21" x14ac:dyDescent="0.2">
      <c r="A100">
        <v>205000898</v>
      </c>
      <c r="B100" t="s">
        <v>234</v>
      </c>
      <c r="C100" t="s">
        <v>12</v>
      </c>
      <c r="E100" t="s">
        <v>164</v>
      </c>
      <c r="F100" t="s">
        <v>204</v>
      </c>
      <c r="G100" t="s">
        <v>140</v>
      </c>
      <c r="H100" s="59">
        <v>827.13000000000011</v>
      </c>
      <c r="I100" t="s">
        <v>59</v>
      </c>
      <c r="J100" t="s">
        <v>4</v>
      </c>
      <c r="K100">
        <v>0</v>
      </c>
      <c r="L100">
        <v>0</v>
      </c>
      <c r="M100">
        <v>0</v>
      </c>
      <c r="N100">
        <v>0</v>
      </c>
      <c r="O100">
        <v>0</v>
      </c>
      <c r="P100">
        <v>0</v>
      </c>
      <c r="Q100">
        <v>0</v>
      </c>
      <c r="R100">
        <v>0</v>
      </c>
      <c r="S100">
        <v>0</v>
      </c>
      <c r="T100">
        <v>0</v>
      </c>
      <c r="U100">
        <v>0</v>
      </c>
    </row>
    <row r="101" spans="1:21" x14ac:dyDescent="0.2">
      <c r="A101">
        <v>205015015</v>
      </c>
      <c r="B101" t="s">
        <v>108</v>
      </c>
      <c r="C101" t="s">
        <v>21</v>
      </c>
      <c r="E101" t="s">
        <v>164</v>
      </c>
      <c r="F101" t="s">
        <v>148</v>
      </c>
      <c r="G101" t="s">
        <v>24</v>
      </c>
      <c r="H101" s="59">
        <v>2225.6099999999997</v>
      </c>
      <c r="I101" t="s">
        <v>45</v>
      </c>
      <c r="J101" t="s">
        <v>4</v>
      </c>
      <c r="K101">
        <v>37</v>
      </c>
      <c r="L101">
        <v>44</v>
      </c>
      <c r="M101">
        <v>32</v>
      </c>
      <c r="N101">
        <v>43</v>
      </c>
      <c r="O101">
        <v>156</v>
      </c>
      <c r="P101">
        <v>28</v>
      </c>
      <c r="Q101">
        <v>45</v>
      </c>
      <c r="R101">
        <v>52</v>
      </c>
      <c r="S101">
        <v>64</v>
      </c>
      <c r="T101">
        <v>189</v>
      </c>
      <c r="U101">
        <v>30</v>
      </c>
    </row>
    <row r="102" spans="1:21" x14ac:dyDescent="0.2">
      <c r="A102">
        <v>205015016</v>
      </c>
      <c r="B102" t="s">
        <v>109</v>
      </c>
      <c r="C102" t="s">
        <v>12</v>
      </c>
      <c r="E102" t="s">
        <v>164</v>
      </c>
      <c r="F102" t="s">
        <v>148</v>
      </c>
      <c r="G102" t="s">
        <v>141</v>
      </c>
      <c r="H102" s="59">
        <v>2012.0100000000002</v>
      </c>
      <c r="I102" t="s">
        <v>59</v>
      </c>
      <c r="J102" t="s">
        <v>4</v>
      </c>
      <c r="K102">
        <v>0</v>
      </c>
      <c r="L102">
        <v>0</v>
      </c>
      <c r="M102">
        <v>0</v>
      </c>
      <c r="N102">
        <v>0</v>
      </c>
      <c r="O102">
        <v>0</v>
      </c>
      <c r="P102">
        <v>28</v>
      </c>
      <c r="Q102">
        <v>247</v>
      </c>
      <c r="R102">
        <v>259</v>
      </c>
      <c r="S102">
        <v>361</v>
      </c>
      <c r="T102">
        <v>895</v>
      </c>
      <c r="U102">
        <v>206</v>
      </c>
    </row>
    <row r="103" spans="1:21" x14ac:dyDescent="0.2">
      <c r="A103">
        <v>205015017</v>
      </c>
      <c r="B103" t="s">
        <v>110</v>
      </c>
      <c r="C103" t="s">
        <v>12</v>
      </c>
      <c r="E103" t="s">
        <v>164</v>
      </c>
      <c r="F103" t="s">
        <v>148</v>
      </c>
      <c r="G103" t="s">
        <v>141</v>
      </c>
      <c r="H103" s="59">
        <v>2026.2200000000003</v>
      </c>
      <c r="I103" t="s">
        <v>59</v>
      </c>
      <c r="J103" t="s">
        <v>4</v>
      </c>
      <c r="K103">
        <v>0</v>
      </c>
      <c r="L103">
        <v>0</v>
      </c>
      <c r="M103">
        <v>0</v>
      </c>
      <c r="N103">
        <v>0</v>
      </c>
      <c r="O103">
        <v>0</v>
      </c>
      <c r="P103">
        <v>0</v>
      </c>
      <c r="Q103">
        <v>491</v>
      </c>
      <c r="R103">
        <v>512</v>
      </c>
      <c r="S103">
        <v>585</v>
      </c>
      <c r="T103">
        <v>1588</v>
      </c>
      <c r="U103">
        <v>463</v>
      </c>
    </row>
    <row r="104" spans="1:21" x14ac:dyDescent="0.2">
      <c r="A104">
        <v>205015018</v>
      </c>
      <c r="B104" t="s">
        <v>111</v>
      </c>
      <c r="C104" t="s">
        <v>12</v>
      </c>
      <c r="E104" t="s">
        <v>164</v>
      </c>
      <c r="F104" t="s">
        <v>148</v>
      </c>
      <c r="G104" t="s">
        <v>141</v>
      </c>
      <c r="H104" s="59">
        <v>2250.7300000000005</v>
      </c>
      <c r="I104" t="s">
        <v>59</v>
      </c>
      <c r="J104" t="s">
        <v>4</v>
      </c>
      <c r="K104">
        <v>0</v>
      </c>
      <c r="L104">
        <v>0</v>
      </c>
      <c r="M104">
        <v>0</v>
      </c>
      <c r="N104">
        <v>0</v>
      </c>
      <c r="O104">
        <v>0</v>
      </c>
      <c r="P104">
        <v>10</v>
      </c>
      <c r="Q104">
        <v>4</v>
      </c>
      <c r="R104">
        <v>2</v>
      </c>
      <c r="S104">
        <v>27</v>
      </c>
      <c r="T104">
        <v>43</v>
      </c>
      <c r="U104">
        <v>11</v>
      </c>
    </row>
    <row r="105" spans="1:21" x14ac:dyDescent="0.2">
      <c r="A105">
        <v>205015019</v>
      </c>
      <c r="B105" t="s">
        <v>112</v>
      </c>
      <c r="C105" t="s">
        <v>12</v>
      </c>
      <c r="E105" t="s">
        <v>164</v>
      </c>
      <c r="F105" t="s">
        <v>148</v>
      </c>
      <c r="G105" t="s">
        <v>141</v>
      </c>
      <c r="H105" s="59">
        <v>2225.7200000000007</v>
      </c>
      <c r="I105" t="s">
        <v>59</v>
      </c>
      <c r="J105" t="s">
        <v>4</v>
      </c>
      <c r="K105">
        <v>0</v>
      </c>
      <c r="L105">
        <v>0</v>
      </c>
      <c r="M105">
        <v>0</v>
      </c>
      <c r="N105">
        <v>0</v>
      </c>
      <c r="O105">
        <v>0</v>
      </c>
      <c r="P105">
        <v>0</v>
      </c>
      <c r="Q105">
        <v>19</v>
      </c>
      <c r="R105">
        <v>15</v>
      </c>
      <c r="S105">
        <v>18</v>
      </c>
      <c r="T105">
        <v>52</v>
      </c>
      <c r="U105">
        <v>21</v>
      </c>
    </row>
    <row r="106" spans="1:21" x14ac:dyDescent="0.2">
      <c r="A106">
        <v>205015032</v>
      </c>
      <c r="B106" t="s">
        <v>231</v>
      </c>
      <c r="C106" t="s">
        <v>12</v>
      </c>
      <c r="E106" t="s">
        <v>164</v>
      </c>
      <c r="F106" t="s">
        <v>204</v>
      </c>
      <c r="G106" t="s">
        <v>141</v>
      </c>
      <c r="H106" s="59">
        <v>2200</v>
      </c>
      <c r="I106" t="s">
        <v>59</v>
      </c>
      <c r="J106" t="s">
        <v>4</v>
      </c>
      <c r="K106">
        <v>0</v>
      </c>
      <c r="L106">
        <v>0</v>
      </c>
      <c r="M106">
        <v>0</v>
      </c>
      <c r="N106">
        <v>0</v>
      </c>
      <c r="O106">
        <v>0</v>
      </c>
      <c r="P106">
        <v>0</v>
      </c>
      <c r="Q106">
        <v>0</v>
      </c>
      <c r="R106">
        <v>0</v>
      </c>
      <c r="S106">
        <v>0</v>
      </c>
      <c r="T106">
        <v>0</v>
      </c>
      <c r="U106">
        <v>0</v>
      </c>
    </row>
    <row r="107" spans="1:21" x14ac:dyDescent="0.2">
      <c r="A107">
        <v>205015033</v>
      </c>
      <c r="B107" t="s">
        <v>227</v>
      </c>
      <c r="C107" t="s">
        <v>12</v>
      </c>
      <c r="E107" t="s">
        <v>164</v>
      </c>
      <c r="F107" t="s">
        <v>204</v>
      </c>
      <c r="G107" t="s">
        <v>141</v>
      </c>
      <c r="H107" s="59">
        <v>2200</v>
      </c>
      <c r="I107" t="s">
        <v>59</v>
      </c>
      <c r="J107" t="s">
        <v>4</v>
      </c>
      <c r="K107">
        <v>0</v>
      </c>
      <c r="L107">
        <v>0</v>
      </c>
      <c r="M107">
        <v>0</v>
      </c>
      <c r="N107">
        <v>0</v>
      </c>
      <c r="O107">
        <v>0</v>
      </c>
      <c r="P107">
        <v>0</v>
      </c>
      <c r="Q107">
        <v>0</v>
      </c>
      <c r="R107">
        <v>0</v>
      </c>
      <c r="S107">
        <v>0</v>
      </c>
      <c r="T107">
        <v>0</v>
      </c>
      <c r="U107">
        <v>0</v>
      </c>
    </row>
    <row r="108" spans="1:21" x14ac:dyDescent="0.2">
      <c r="A108">
        <v>205015035</v>
      </c>
      <c r="B108" t="s">
        <v>232</v>
      </c>
      <c r="C108" t="s">
        <v>12</v>
      </c>
      <c r="E108" t="s">
        <v>164</v>
      </c>
      <c r="F108" t="s">
        <v>204</v>
      </c>
      <c r="G108" t="s">
        <v>141</v>
      </c>
      <c r="H108" s="59">
        <v>2200</v>
      </c>
      <c r="I108" t="s">
        <v>59</v>
      </c>
      <c r="J108" t="s">
        <v>4</v>
      </c>
      <c r="K108">
        <v>0</v>
      </c>
      <c r="L108">
        <v>0</v>
      </c>
      <c r="M108">
        <v>0</v>
      </c>
      <c r="N108">
        <v>0</v>
      </c>
      <c r="O108">
        <v>0</v>
      </c>
      <c r="P108">
        <v>0</v>
      </c>
      <c r="Q108">
        <v>0</v>
      </c>
      <c r="R108">
        <v>0</v>
      </c>
      <c r="S108">
        <v>0</v>
      </c>
      <c r="T108">
        <v>0</v>
      </c>
      <c r="U108">
        <v>0</v>
      </c>
    </row>
    <row r="109" spans="1:21" x14ac:dyDescent="0.2">
      <c r="A109">
        <v>205015036</v>
      </c>
      <c r="B109" t="s">
        <v>228</v>
      </c>
      <c r="C109" t="s">
        <v>12</v>
      </c>
      <c r="E109" t="s">
        <v>164</v>
      </c>
      <c r="F109" t="s">
        <v>204</v>
      </c>
      <c r="G109" t="s">
        <v>141</v>
      </c>
      <c r="H109" s="59">
        <v>2200</v>
      </c>
      <c r="I109" t="s">
        <v>59</v>
      </c>
      <c r="J109" t="s">
        <v>4</v>
      </c>
      <c r="K109">
        <v>0</v>
      </c>
      <c r="L109">
        <v>0</v>
      </c>
      <c r="M109">
        <v>0</v>
      </c>
      <c r="N109">
        <v>0</v>
      </c>
      <c r="O109">
        <v>0</v>
      </c>
      <c r="P109">
        <v>0</v>
      </c>
      <c r="Q109">
        <v>0</v>
      </c>
      <c r="R109">
        <v>0</v>
      </c>
      <c r="S109">
        <v>0</v>
      </c>
      <c r="T109">
        <v>0</v>
      </c>
      <c r="U109">
        <v>0</v>
      </c>
    </row>
    <row r="110" spans="1:21" x14ac:dyDescent="0.2">
      <c r="A110">
        <v>205016040</v>
      </c>
      <c r="B110" t="s">
        <v>113</v>
      </c>
      <c r="C110" t="s">
        <v>21</v>
      </c>
      <c r="E110" t="s">
        <v>164</v>
      </c>
      <c r="F110" t="s">
        <v>86</v>
      </c>
      <c r="G110" t="s">
        <v>24</v>
      </c>
      <c r="H110" s="59">
        <v>1654.1299999999999</v>
      </c>
      <c r="I110" t="s">
        <v>45</v>
      </c>
      <c r="J110" t="s">
        <v>4</v>
      </c>
      <c r="K110">
        <v>20</v>
      </c>
      <c r="L110">
        <v>32</v>
      </c>
      <c r="M110">
        <v>28</v>
      </c>
      <c r="N110">
        <v>36</v>
      </c>
      <c r="O110">
        <v>116</v>
      </c>
      <c r="P110">
        <v>28</v>
      </c>
      <c r="Q110">
        <v>33</v>
      </c>
      <c r="R110">
        <v>51</v>
      </c>
      <c r="S110">
        <v>50</v>
      </c>
      <c r="T110">
        <v>162</v>
      </c>
      <c r="U110">
        <v>35</v>
      </c>
    </row>
    <row r="111" spans="1:21" x14ac:dyDescent="0.2">
      <c r="A111">
        <v>668000230</v>
      </c>
      <c r="B111" t="s">
        <v>114</v>
      </c>
      <c r="C111" t="s">
        <v>21</v>
      </c>
      <c r="E111" t="s">
        <v>50</v>
      </c>
      <c r="F111" t="s">
        <v>202</v>
      </c>
      <c r="G111" t="s">
        <v>202</v>
      </c>
      <c r="H111" s="59">
        <v>610.36</v>
      </c>
      <c r="I111" t="s">
        <v>45</v>
      </c>
      <c r="J111" t="s">
        <v>4</v>
      </c>
      <c r="K111">
        <v>134</v>
      </c>
      <c r="L111">
        <v>111</v>
      </c>
      <c r="M111">
        <v>141</v>
      </c>
      <c r="N111">
        <v>166</v>
      </c>
      <c r="O111">
        <v>552</v>
      </c>
      <c r="P111">
        <v>146</v>
      </c>
      <c r="Q111">
        <v>218</v>
      </c>
      <c r="R111">
        <v>166</v>
      </c>
      <c r="S111">
        <v>275</v>
      </c>
      <c r="T111">
        <v>805</v>
      </c>
      <c r="U111">
        <v>161</v>
      </c>
    </row>
    <row r="112" spans="1:21" x14ac:dyDescent="0.2">
      <c r="A112">
        <v>725000299</v>
      </c>
      <c r="B112" t="s">
        <v>115</v>
      </c>
      <c r="C112" t="s">
        <v>21</v>
      </c>
      <c r="E112" t="s">
        <v>164</v>
      </c>
      <c r="F112" t="s">
        <v>143</v>
      </c>
      <c r="G112" t="s">
        <v>23</v>
      </c>
      <c r="H112" s="59">
        <v>14595.630000000003</v>
      </c>
      <c r="I112" t="s">
        <v>45</v>
      </c>
      <c r="J112" t="s">
        <v>4</v>
      </c>
      <c r="K112">
        <v>21</v>
      </c>
      <c r="L112">
        <v>28</v>
      </c>
      <c r="M112">
        <v>23</v>
      </c>
      <c r="N112">
        <v>37</v>
      </c>
      <c r="O112">
        <v>109</v>
      </c>
      <c r="P112">
        <v>21</v>
      </c>
      <c r="Q112">
        <v>27</v>
      </c>
      <c r="R112">
        <v>18</v>
      </c>
      <c r="S112">
        <v>32</v>
      </c>
      <c r="T112">
        <v>98</v>
      </c>
      <c r="U112">
        <v>20</v>
      </c>
    </row>
    <row r="113" spans="1:21" x14ac:dyDescent="0.2">
      <c r="A113">
        <v>725000464</v>
      </c>
      <c r="B113" t="s">
        <v>125</v>
      </c>
      <c r="C113" t="s">
        <v>145</v>
      </c>
      <c r="E113" t="s">
        <v>164</v>
      </c>
      <c r="F113" t="s">
        <v>148</v>
      </c>
      <c r="G113" t="s">
        <v>24</v>
      </c>
      <c r="H113" s="59">
        <v>214.42</v>
      </c>
      <c r="I113" t="s">
        <v>38</v>
      </c>
      <c r="J113" t="s">
        <v>4</v>
      </c>
      <c r="K113">
        <v>12</v>
      </c>
      <c r="L113">
        <v>54</v>
      </c>
      <c r="M113">
        <v>52</v>
      </c>
      <c r="N113">
        <v>13</v>
      </c>
      <c r="O113">
        <v>131</v>
      </c>
      <c r="P113">
        <v>27</v>
      </c>
      <c r="Q113">
        <v>26</v>
      </c>
      <c r="R113">
        <v>36</v>
      </c>
      <c r="S113">
        <v>29</v>
      </c>
      <c r="T113">
        <v>118</v>
      </c>
      <c r="U113">
        <v>11</v>
      </c>
    </row>
    <row r="114" spans="1:21" x14ac:dyDescent="0.2">
      <c r="A114">
        <v>725000550</v>
      </c>
      <c r="B114" t="s">
        <v>116</v>
      </c>
      <c r="C114" t="s">
        <v>12</v>
      </c>
      <c r="E114" t="s">
        <v>164</v>
      </c>
      <c r="F114" t="s">
        <v>66</v>
      </c>
      <c r="G114" t="s">
        <v>24</v>
      </c>
      <c r="H114" s="59">
        <v>38886.36</v>
      </c>
      <c r="I114" t="s">
        <v>59</v>
      </c>
      <c r="J114" t="s">
        <v>4</v>
      </c>
      <c r="K114" t="e">
        <v>#N/A</v>
      </c>
      <c r="L114" t="e">
        <v>#N/A</v>
      </c>
      <c r="M114" t="e">
        <v>#N/A</v>
      </c>
      <c r="N114" t="e">
        <v>#N/A</v>
      </c>
      <c r="O114" t="e">
        <v>#N/A</v>
      </c>
      <c r="P114" t="e">
        <v>#N/A</v>
      </c>
      <c r="Q114" t="e">
        <v>#N/A</v>
      </c>
      <c r="R114" t="e">
        <v>#N/A</v>
      </c>
      <c r="S114" t="e">
        <v>#N/A</v>
      </c>
      <c r="T114" t="e">
        <v>#N/A</v>
      </c>
      <c r="U114" t="e">
        <v>#N/A</v>
      </c>
    </row>
    <row r="115" spans="1:21" x14ac:dyDescent="0.2">
      <c r="A115">
        <v>725000556</v>
      </c>
      <c r="B115" t="s">
        <v>117</v>
      </c>
      <c r="C115" t="s">
        <v>21</v>
      </c>
      <c r="E115" t="s">
        <v>164</v>
      </c>
      <c r="F115" t="s">
        <v>144</v>
      </c>
      <c r="G115" t="s">
        <v>24</v>
      </c>
      <c r="H115" s="59">
        <v>1764.43</v>
      </c>
      <c r="I115" t="s">
        <v>45</v>
      </c>
      <c r="J115" t="s">
        <v>4</v>
      </c>
      <c r="K115">
        <v>52</v>
      </c>
      <c r="L115">
        <v>58</v>
      </c>
      <c r="M115">
        <v>70</v>
      </c>
      <c r="N115">
        <v>62</v>
      </c>
      <c r="O115">
        <v>242</v>
      </c>
      <c r="P115">
        <v>43</v>
      </c>
      <c r="Q115">
        <v>42</v>
      </c>
      <c r="R115">
        <v>47</v>
      </c>
      <c r="S115">
        <v>51</v>
      </c>
      <c r="T115">
        <v>183</v>
      </c>
      <c r="U115">
        <v>57</v>
      </c>
    </row>
    <row r="116" spans="1:21" x14ac:dyDescent="0.2">
      <c r="A116" s="61">
        <v>725000584</v>
      </c>
      <c r="B116" t="s">
        <v>128</v>
      </c>
      <c r="C116" t="s">
        <v>21</v>
      </c>
      <c r="E116" t="s">
        <v>164</v>
      </c>
      <c r="F116" t="s">
        <v>127</v>
      </c>
      <c r="G116" t="s">
        <v>23</v>
      </c>
      <c r="H116" s="59">
        <v>57360.27</v>
      </c>
      <c r="I116" t="s">
        <v>59</v>
      </c>
      <c r="J116" t="s">
        <v>4</v>
      </c>
      <c r="K116">
        <v>0</v>
      </c>
      <c r="L116">
        <v>0</v>
      </c>
      <c r="M116">
        <v>0</v>
      </c>
      <c r="N116">
        <v>0</v>
      </c>
      <c r="O116">
        <v>0</v>
      </c>
      <c r="P116">
        <v>0</v>
      </c>
      <c r="Q116">
        <v>2</v>
      </c>
      <c r="R116">
        <v>1</v>
      </c>
      <c r="S116">
        <v>0</v>
      </c>
      <c r="T116">
        <v>3</v>
      </c>
      <c r="U116">
        <v>2</v>
      </c>
    </row>
    <row r="117" spans="1:21" x14ac:dyDescent="0.2">
      <c r="A117">
        <v>725271820</v>
      </c>
      <c r="B117" t="s">
        <v>217</v>
      </c>
      <c r="C117" t="s">
        <v>21</v>
      </c>
      <c r="E117" t="s">
        <v>164</v>
      </c>
      <c r="F117" t="s">
        <v>146</v>
      </c>
      <c r="G117" t="s">
        <v>24</v>
      </c>
      <c r="H117" s="59">
        <v>7664.48</v>
      </c>
      <c r="I117" t="s">
        <v>45</v>
      </c>
      <c r="J117" t="s">
        <v>4</v>
      </c>
      <c r="K117">
        <v>2</v>
      </c>
      <c r="L117">
        <v>4</v>
      </c>
      <c r="M117">
        <v>13</v>
      </c>
      <c r="N117">
        <v>4</v>
      </c>
      <c r="O117">
        <v>23</v>
      </c>
      <c r="P117">
        <v>6</v>
      </c>
      <c r="Q117">
        <v>6</v>
      </c>
      <c r="R117">
        <v>10</v>
      </c>
      <c r="S117">
        <v>9</v>
      </c>
      <c r="T117">
        <v>31</v>
      </c>
      <c r="U117">
        <v>4</v>
      </c>
    </row>
    <row r="118" spans="1:21" x14ac:dyDescent="0.2">
      <c r="A118">
        <v>725271822</v>
      </c>
      <c r="B118" t="s">
        <v>216</v>
      </c>
      <c r="C118" t="s">
        <v>21</v>
      </c>
      <c r="E118" t="s">
        <v>164</v>
      </c>
      <c r="F118" t="s">
        <v>146</v>
      </c>
      <c r="G118" t="s">
        <v>24</v>
      </c>
      <c r="H118" s="59">
        <v>8843.6200000000008</v>
      </c>
      <c r="I118" t="s">
        <v>45</v>
      </c>
      <c r="J118" t="s">
        <v>4</v>
      </c>
      <c r="K118">
        <v>6</v>
      </c>
      <c r="L118">
        <v>3</v>
      </c>
      <c r="M118">
        <v>2</v>
      </c>
      <c r="N118">
        <v>3</v>
      </c>
      <c r="O118">
        <v>14</v>
      </c>
      <c r="P118">
        <v>1</v>
      </c>
      <c r="Q118">
        <v>2</v>
      </c>
      <c r="R118">
        <v>0</v>
      </c>
      <c r="S118">
        <v>1</v>
      </c>
      <c r="T118">
        <v>4</v>
      </c>
      <c r="U118">
        <v>3</v>
      </c>
    </row>
    <row r="119" spans="1:21" x14ac:dyDescent="0.2">
      <c r="A119" t="s">
        <v>119</v>
      </c>
      <c r="B119" t="s">
        <v>180</v>
      </c>
      <c r="C119" t="s">
        <v>170</v>
      </c>
      <c r="D119">
        <v>23</v>
      </c>
      <c r="E119" t="s">
        <v>167</v>
      </c>
      <c r="F119" t="s">
        <v>172</v>
      </c>
      <c r="G119" t="s">
        <v>183</v>
      </c>
      <c r="H119" s="59">
        <v>46549.16</v>
      </c>
      <c r="I119" t="s">
        <v>173</v>
      </c>
      <c r="J119" t="s">
        <v>4</v>
      </c>
      <c r="K119">
        <v>64</v>
      </c>
      <c r="L119">
        <v>65</v>
      </c>
      <c r="M119">
        <v>73</v>
      </c>
      <c r="N119">
        <v>81</v>
      </c>
      <c r="O119">
        <v>566</v>
      </c>
      <c r="P119">
        <v>52</v>
      </c>
      <c r="Q119">
        <v>64</v>
      </c>
      <c r="R119">
        <v>64</v>
      </c>
      <c r="S119">
        <v>102</v>
      </c>
      <c r="T119">
        <v>564</v>
      </c>
      <c r="U119">
        <v>78</v>
      </c>
    </row>
    <row r="120" spans="1:21" x14ac:dyDescent="0.2">
      <c r="A120" t="s">
        <v>120</v>
      </c>
      <c r="B120" t="s">
        <v>182</v>
      </c>
      <c r="C120" t="s">
        <v>170</v>
      </c>
      <c r="D120">
        <v>16</v>
      </c>
      <c r="E120" t="s">
        <v>167</v>
      </c>
      <c r="F120" t="s">
        <v>172</v>
      </c>
      <c r="G120" t="s">
        <v>181</v>
      </c>
      <c r="H120" s="59">
        <v>71192.75</v>
      </c>
      <c r="I120" t="s">
        <v>173</v>
      </c>
      <c r="J120" t="s">
        <v>4</v>
      </c>
      <c r="K120">
        <v>29</v>
      </c>
      <c r="L120">
        <v>50</v>
      </c>
      <c r="M120">
        <v>73</v>
      </c>
      <c r="N120">
        <v>77</v>
      </c>
      <c r="O120">
        <v>458</v>
      </c>
      <c r="P120">
        <v>54</v>
      </c>
      <c r="Q120">
        <v>70</v>
      </c>
      <c r="R120">
        <v>43</v>
      </c>
      <c r="S120">
        <v>38</v>
      </c>
      <c r="T120">
        <v>410</v>
      </c>
      <c r="U120">
        <v>30</v>
      </c>
    </row>
    <row r="121" spans="1:21" x14ac:dyDescent="0.2">
      <c r="A121" t="s">
        <v>184</v>
      </c>
      <c r="B121" t="s">
        <v>185</v>
      </c>
      <c r="C121" t="s">
        <v>166</v>
      </c>
      <c r="D121">
        <v>0</v>
      </c>
      <c r="E121" t="s">
        <v>167</v>
      </c>
      <c r="F121" t="s">
        <v>61</v>
      </c>
      <c r="G121" t="s">
        <v>175</v>
      </c>
      <c r="H121" s="59">
        <v>168432.68</v>
      </c>
      <c r="I121" t="s">
        <v>33</v>
      </c>
      <c r="J121" t="s">
        <v>4</v>
      </c>
      <c r="K121">
        <v>0</v>
      </c>
      <c r="L121">
        <v>0</v>
      </c>
      <c r="M121">
        <v>26</v>
      </c>
      <c r="N121">
        <v>47</v>
      </c>
      <c r="O121">
        <v>73</v>
      </c>
      <c r="P121">
        <v>24</v>
      </c>
      <c r="Q121">
        <v>34</v>
      </c>
      <c r="R121">
        <v>33</v>
      </c>
      <c r="S121">
        <v>33</v>
      </c>
      <c r="T121">
        <v>124</v>
      </c>
      <c r="U121">
        <v>37</v>
      </c>
    </row>
    <row r="122" spans="1:21" x14ac:dyDescent="0.2">
      <c r="A122" t="s">
        <v>121</v>
      </c>
      <c r="B122" t="s">
        <v>186</v>
      </c>
      <c r="C122" t="s">
        <v>170</v>
      </c>
      <c r="D122">
        <v>21</v>
      </c>
      <c r="E122" t="s">
        <v>167</v>
      </c>
      <c r="F122" t="s">
        <v>172</v>
      </c>
      <c r="G122" t="s">
        <v>181</v>
      </c>
      <c r="H122" s="59">
        <v>84166.85</v>
      </c>
      <c r="I122" t="s">
        <v>173</v>
      </c>
      <c r="J122" t="s">
        <v>4</v>
      </c>
      <c r="K122">
        <v>0</v>
      </c>
      <c r="L122">
        <v>0</v>
      </c>
      <c r="M122">
        <v>0</v>
      </c>
      <c r="N122">
        <v>0</v>
      </c>
      <c r="O122">
        <v>0</v>
      </c>
      <c r="P122">
        <v>0</v>
      </c>
      <c r="Q122">
        <v>6</v>
      </c>
      <c r="R122">
        <v>26</v>
      </c>
      <c r="S122">
        <v>63</v>
      </c>
      <c r="T122">
        <v>95</v>
      </c>
      <c r="U122">
        <v>34</v>
      </c>
    </row>
    <row r="123" spans="1:21" x14ac:dyDescent="0.2">
      <c r="A123" t="s">
        <v>222</v>
      </c>
      <c r="B123" t="s">
        <v>190</v>
      </c>
      <c r="C123" t="s">
        <v>166</v>
      </c>
      <c r="D123">
        <v>4</v>
      </c>
      <c r="E123" t="s">
        <v>167</v>
      </c>
      <c r="F123" t="s">
        <v>61</v>
      </c>
      <c r="G123" t="s">
        <v>175</v>
      </c>
      <c r="H123" s="59">
        <v>156600</v>
      </c>
      <c r="I123" t="s">
        <v>33</v>
      </c>
      <c r="J123" t="s">
        <v>4</v>
      </c>
      <c r="K123">
        <v>0</v>
      </c>
      <c r="L123">
        <v>0</v>
      </c>
      <c r="M123">
        <v>0</v>
      </c>
      <c r="N123">
        <v>0</v>
      </c>
      <c r="O123">
        <v>0</v>
      </c>
      <c r="P123">
        <v>0</v>
      </c>
      <c r="Q123">
        <v>0</v>
      </c>
      <c r="R123">
        <v>0</v>
      </c>
      <c r="S123">
        <v>0</v>
      </c>
      <c r="T123">
        <v>0</v>
      </c>
      <c r="U123">
        <v>1</v>
      </c>
    </row>
    <row r="124" spans="1:21" x14ac:dyDescent="0.2">
      <c r="A124" t="s">
        <v>123</v>
      </c>
      <c r="B124" t="s">
        <v>124</v>
      </c>
      <c r="C124" t="s">
        <v>12</v>
      </c>
      <c r="E124" t="s">
        <v>164</v>
      </c>
      <c r="F124" t="s">
        <v>147</v>
      </c>
      <c r="G124" t="s">
        <v>24</v>
      </c>
      <c r="H124" s="59">
        <v>10914.400000000001</v>
      </c>
      <c r="I124" t="s">
        <v>35</v>
      </c>
      <c r="J124" t="s">
        <v>4</v>
      </c>
      <c r="K124">
        <v>63</v>
      </c>
      <c r="L124">
        <v>95</v>
      </c>
      <c r="M124">
        <v>107</v>
      </c>
      <c r="N124">
        <v>86</v>
      </c>
      <c r="O124">
        <v>351</v>
      </c>
      <c r="P124">
        <v>62</v>
      </c>
      <c r="Q124">
        <v>63</v>
      </c>
      <c r="R124">
        <v>66</v>
      </c>
      <c r="S124">
        <v>93</v>
      </c>
      <c r="T124">
        <v>568</v>
      </c>
      <c r="U124">
        <v>74</v>
      </c>
    </row>
    <row r="125" spans="1:21" x14ac:dyDescent="0.2">
      <c r="A125" t="s">
        <v>265</v>
      </c>
      <c r="B125" t="s">
        <v>189</v>
      </c>
      <c r="C125" t="s">
        <v>188</v>
      </c>
      <c r="D125">
        <v>15</v>
      </c>
      <c r="E125" t="s">
        <v>167</v>
      </c>
      <c r="F125" t="s">
        <v>172</v>
      </c>
      <c r="G125" t="s">
        <v>171</v>
      </c>
      <c r="H125" s="59">
        <v>35000</v>
      </c>
      <c r="I125" t="s">
        <v>33</v>
      </c>
      <c r="J125" t="s">
        <v>4</v>
      </c>
    </row>
    <row r="126" spans="1:21" x14ac:dyDescent="0.2">
      <c r="A126" t="s">
        <v>191</v>
      </c>
      <c r="B126" t="s">
        <v>190</v>
      </c>
      <c r="C126" t="s">
        <v>166</v>
      </c>
      <c r="D126">
        <v>2</v>
      </c>
      <c r="E126" t="s">
        <v>167</v>
      </c>
      <c r="F126" t="s">
        <v>61</v>
      </c>
      <c r="G126" t="s">
        <v>175</v>
      </c>
      <c r="H126" s="59">
        <v>60287.514000000003</v>
      </c>
      <c r="I126" t="s">
        <v>33</v>
      </c>
      <c r="J126" t="s">
        <v>4</v>
      </c>
    </row>
    <row r="127" spans="1:21" x14ac:dyDescent="0.2">
      <c r="A127" t="s">
        <v>266</v>
      </c>
      <c r="B127" t="s">
        <v>233</v>
      </c>
      <c r="C127" t="s">
        <v>12</v>
      </c>
      <c r="E127" t="s">
        <v>164</v>
      </c>
      <c r="F127" t="s">
        <v>204</v>
      </c>
      <c r="G127" t="s">
        <v>140</v>
      </c>
      <c r="H127" s="59">
        <v>1682.27</v>
      </c>
      <c r="J127" t="s">
        <v>4</v>
      </c>
      <c r="K127">
        <v>0</v>
      </c>
      <c r="L127">
        <v>0</v>
      </c>
      <c r="M127">
        <v>0</v>
      </c>
      <c r="N127">
        <v>0</v>
      </c>
      <c r="O127">
        <v>0</v>
      </c>
      <c r="P127">
        <v>0</v>
      </c>
      <c r="Q127">
        <v>0</v>
      </c>
      <c r="R127">
        <v>0</v>
      </c>
      <c r="S127">
        <v>0</v>
      </c>
      <c r="T127">
        <v>0</v>
      </c>
      <c r="U127">
        <v>0</v>
      </c>
    </row>
    <row r="128" spans="1:21" x14ac:dyDescent="0.2">
      <c r="A128" t="s">
        <v>15</v>
      </c>
      <c r="B128" t="s">
        <v>130</v>
      </c>
      <c r="C128" t="s">
        <v>21</v>
      </c>
      <c r="E128" t="s">
        <v>164</v>
      </c>
      <c r="F128" t="s">
        <v>144</v>
      </c>
      <c r="G128" t="s">
        <v>23</v>
      </c>
      <c r="H128" s="59">
        <v>506.86999999999995</v>
      </c>
      <c r="I128" t="s">
        <v>45</v>
      </c>
      <c r="J128" t="s">
        <v>4</v>
      </c>
      <c r="K128">
        <v>47</v>
      </c>
      <c r="L128">
        <v>42</v>
      </c>
      <c r="M128">
        <v>54</v>
      </c>
      <c r="N128">
        <v>36</v>
      </c>
      <c r="O128">
        <v>179</v>
      </c>
      <c r="P128">
        <v>46</v>
      </c>
      <c r="Q128">
        <v>68</v>
      </c>
      <c r="R128">
        <v>42</v>
      </c>
      <c r="S128">
        <v>42</v>
      </c>
      <c r="T128">
        <v>198</v>
      </c>
      <c r="U128">
        <v>50</v>
      </c>
    </row>
    <row r="129" spans="1:21" x14ac:dyDescent="0.2">
      <c r="A129" t="s">
        <v>19</v>
      </c>
      <c r="B129" t="s">
        <v>131</v>
      </c>
      <c r="C129" t="s">
        <v>12</v>
      </c>
      <c r="E129" t="s">
        <v>164</v>
      </c>
      <c r="F129" t="s">
        <v>144</v>
      </c>
      <c r="G129" t="s">
        <v>24</v>
      </c>
      <c r="H129" s="59">
        <v>608.34999999999991</v>
      </c>
      <c r="I129" t="s">
        <v>35</v>
      </c>
      <c r="J129" t="s">
        <v>4</v>
      </c>
      <c r="K129">
        <v>78</v>
      </c>
      <c r="L129">
        <v>101</v>
      </c>
      <c r="M129">
        <v>111</v>
      </c>
      <c r="N129">
        <v>114</v>
      </c>
      <c r="O129">
        <v>404</v>
      </c>
      <c r="P129">
        <v>102</v>
      </c>
      <c r="Q129">
        <v>131</v>
      </c>
      <c r="R129">
        <v>71</v>
      </c>
      <c r="S129">
        <v>71</v>
      </c>
      <c r="T129">
        <v>375</v>
      </c>
      <c r="U129">
        <v>110</v>
      </c>
    </row>
    <row r="130" spans="1:21" x14ac:dyDescent="0.2">
      <c r="A130" t="s">
        <v>18</v>
      </c>
      <c r="B130" t="s">
        <v>132</v>
      </c>
      <c r="C130" t="s">
        <v>12</v>
      </c>
      <c r="E130" t="s">
        <v>164</v>
      </c>
      <c r="F130" t="s">
        <v>144</v>
      </c>
      <c r="G130" t="s">
        <v>10</v>
      </c>
      <c r="H130" s="59">
        <v>4036.53</v>
      </c>
      <c r="I130" t="s">
        <v>59</v>
      </c>
      <c r="J130" t="s">
        <v>4</v>
      </c>
      <c r="K130">
        <v>19</v>
      </c>
      <c r="L130">
        <v>22</v>
      </c>
      <c r="M130">
        <v>13</v>
      </c>
      <c r="N130">
        <v>22</v>
      </c>
      <c r="O130">
        <v>76</v>
      </c>
      <c r="P130">
        <v>7</v>
      </c>
      <c r="Q130">
        <v>21</v>
      </c>
      <c r="R130">
        <v>14</v>
      </c>
      <c r="S130">
        <v>15</v>
      </c>
      <c r="T130">
        <v>57</v>
      </c>
      <c r="U130">
        <v>8</v>
      </c>
    </row>
    <row r="131" spans="1:21" x14ac:dyDescent="0.2">
      <c r="A131" t="s">
        <v>16</v>
      </c>
      <c r="B131" t="s">
        <v>133</v>
      </c>
      <c r="C131" t="s">
        <v>21</v>
      </c>
      <c r="E131" t="s">
        <v>164</v>
      </c>
      <c r="F131" t="s">
        <v>144</v>
      </c>
      <c r="G131" t="s">
        <v>23</v>
      </c>
      <c r="H131" s="59">
        <v>349.15999999999997</v>
      </c>
      <c r="I131" t="s">
        <v>45</v>
      </c>
      <c r="J131" t="s">
        <v>4</v>
      </c>
      <c r="K131">
        <v>45</v>
      </c>
      <c r="L131">
        <v>46</v>
      </c>
      <c r="M131">
        <v>43</v>
      </c>
      <c r="N131">
        <v>37</v>
      </c>
      <c r="O131">
        <v>171</v>
      </c>
      <c r="P131">
        <v>32</v>
      </c>
      <c r="Q131">
        <v>43</v>
      </c>
      <c r="R131">
        <v>48</v>
      </c>
      <c r="S131">
        <v>25</v>
      </c>
      <c r="T131">
        <v>148</v>
      </c>
      <c r="U131">
        <v>24</v>
      </c>
    </row>
    <row r="132" spans="1:21" x14ac:dyDescent="0.2">
      <c r="A132" t="s">
        <v>20</v>
      </c>
      <c r="B132" t="s">
        <v>134</v>
      </c>
      <c r="C132" t="s">
        <v>12</v>
      </c>
      <c r="E132" t="s">
        <v>164</v>
      </c>
      <c r="F132" t="s">
        <v>144</v>
      </c>
      <c r="G132" t="s">
        <v>24</v>
      </c>
      <c r="H132" s="59">
        <v>3247.42</v>
      </c>
      <c r="I132" t="s">
        <v>35</v>
      </c>
      <c r="J132" t="s">
        <v>4</v>
      </c>
      <c r="K132">
        <v>1</v>
      </c>
      <c r="L132">
        <v>0</v>
      </c>
      <c r="M132">
        <v>1</v>
      </c>
      <c r="N132">
        <v>0</v>
      </c>
      <c r="O132">
        <v>2</v>
      </c>
      <c r="P132">
        <v>0</v>
      </c>
      <c r="Q132">
        <v>0</v>
      </c>
      <c r="R132">
        <v>4</v>
      </c>
      <c r="S132">
        <v>1</v>
      </c>
      <c r="T132">
        <v>5</v>
      </c>
      <c r="U132">
        <v>0</v>
      </c>
    </row>
    <row r="133" spans="1:21" x14ac:dyDescent="0.2">
      <c r="A133" t="s">
        <v>14</v>
      </c>
      <c r="B133" t="s">
        <v>135</v>
      </c>
      <c r="C133" t="s">
        <v>145</v>
      </c>
      <c r="E133" t="s">
        <v>164</v>
      </c>
      <c r="F133" t="s">
        <v>144</v>
      </c>
      <c r="G133" t="s">
        <v>22</v>
      </c>
      <c r="H133" s="59">
        <v>1378.44</v>
      </c>
      <c r="I133" t="s">
        <v>38</v>
      </c>
      <c r="J133" t="s">
        <v>4</v>
      </c>
      <c r="K133">
        <v>151</v>
      </c>
      <c r="L133">
        <v>125</v>
      </c>
      <c r="M133">
        <v>140</v>
      </c>
      <c r="N133">
        <v>125</v>
      </c>
      <c r="O133">
        <v>541</v>
      </c>
      <c r="P133">
        <v>117</v>
      </c>
      <c r="Q133">
        <v>147</v>
      </c>
      <c r="R133">
        <v>129</v>
      </c>
      <c r="S133">
        <v>141</v>
      </c>
      <c r="T133">
        <v>534</v>
      </c>
      <c r="U133">
        <v>139</v>
      </c>
    </row>
    <row r="134" spans="1:21" x14ac:dyDescent="0.2">
      <c r="A134" t="s">
        <v>236</v>
      </c>
      <c r="B134" t="s">
        <v>237</v>
      </c>
      <c r="C134" t="s">
        <v>12</v>
      </c>
      <c r="E134" t="s">
        <v>164</v>
      </c>
      <c r="F134" t="s">
        <v>148</v>
      </c>
      <c r="G134" t="s">
        <v>10</v>
      </c>
      <c r="H134" s="59">
        <v>3000</v>
      </c>
      <c r="I134" t="s">
        <v>59</v>
      </c>
      <c r="J134" t="s">
        <v>4</v>
      </c>
      <c r="K134">
        <v>0</v>
      </c>
      <c r="L134">
        <v>0</v>
      </c>
      <c r="M134">
        <v>0</v>
      </c>
      <c r="N134">
        <v>0</v>
      </c>
      <c r="O134">
        <v>0</v>
      </c>
      <c r="P134">
        <v>0</v>
      </c>
      <c r="Q134">
        <v>0</v>
      </c>
      <c r="R134">
        <v>0</v>
      </c>
      <c r="S134">
        <v>0</v>
      </c>
      <c r="T134">
        <v>0</v>
      </c>
      <c r="U134">
        <v>0</v>
      </c>
    </row>
    <row r="135" spans="1:21" x14ac:dyDescent="0.2">
      <c r="A135">
        <v>200000304</v>
      </c>
      <c r="B135" t="s">
        <v>238</v>
      </c>
      <c r="C135" t="s">
        <v>12</v>
      </c>
      <c r="E135" t="s">
        <v>164</v>
      </c>
      <c r="F135" t="s">
        <v>127</v>
      </c>
      <c r="G135" t="s">
        <v>140</v>
      </c>
      <c r="H135" s="59">
        <v>714.49</v>
      </c>
      <c r="I135" t="s">
        <v>59</v>
      </c>
      <c r="J135" t="s">
        <v>4</v>
      </c>
      <c r="K135">
        <v>0</v>
      </c>
      <c r="L135">
        <v>0</v>
      </c>
      <c r="M135">
        <v>0</v>
      </c>
      <c r="N135">
        <v>0</v>
      </c>
      <c r="O135">
        <v>0</v>
      </c>
      <c r="P135">
        <v>0</v>
      </c>
      <c r="Q135">
        <v>0</v>
      </c>
      <c r="R135">
        <v>3</v>
      </c>
      <c r="S135">
        <v>2</v>
      </c>
      <c r="T135">
        <v>5</v>
      </c>
      <c r="U135">
        <v>1</v>
      </c>
    </row>
    <row r="136" spans="1:21" x14ac:dyDescent="0.2">
      <c r="A136">
        <v>200000311</v>
      </c>
      <c r="B136" t="s">
        <v>239</v>
      </c>
      <c r="C136" t="s">
        <v>12</v>
      </c>
      <c r="E136" t="s">
        <v>164</v>
      </c>
      <c r="F136" t="s">
        <v>127</v>
      </c>
      <c r="G136" t="s">
        <v>140</v>
      </c>
      <c r="H136" s="59">
        <v>808.27</v>
      </c>
      <c r="I136" t="s">
        <v>59</v>
      </c>
      <c r="J136" t="s">
        <v>4</v>
      </c>
      <c r="K136">
        <v>0</v>
      </c>
      <c r="L136">
        <v>0</v>
      </c>
      <c r="M136">
        <v>0</v>
      </c>
      <c r="N136">
        <v>0</v>
      </c>
      <c r="O136">
        <v>0</v>
      </c>
      <c r="P136">
        <v>0</v>
      </c>
      <c r="Q136">
        <v>2</v>
      </c>
      <c r="R136">
        <v>1</v>
      </c>
      <c r="S136">
        <v>0</v>
      </c>
      <c r="T136">
        <v>3</v>
      </c>
      <c r="U136">
        <v>2</v>
      </c>
    </row>
    <row r="137" spans="1:21" x14ac:dyDescent="0.2">
      <c r="A137">
        <v>200000322</v>
      </c>
      <c r="B137" t="s">
        <v>240</v>
      </c>
      <c r="C137" t="s">
        <v>12</v>
      </c>
      <c r="E137" t="s">
        <v>164</v>
      </c>
      <c r="F137" t="s">
        <v>204</v>
      </c>
      <c r="G137" t="s">
        <v>140</v>
      </c>
      <c r="H137" s="59">
        <v>808.27</v>
      </c>
      <c r="I137" t="s">
        <v>59</v>
      </c>
      <c r="J137" t="s">
        <v>4</v>
      </c>
      <c r="K137">
        <v>0</v>
      </c>
      <c r="L137">
        <v>0</v>
      </c>
      <c r="M137">
        <v>0</v>
      </c>
      <c r="N137">
        <v>0</v>
      </c>
      <c r="O137">
        <v>0</v>
      </c>
      <c r="P137">
        <v>0</v>
      </c>
      <c r="Q137">
        <v>0</v>
      </c>
      <c r="R137">
        <v>0</v>
      </c>
      <c r="S137">
        <v>0</v>
      </c>
      <c r="T137">
        <v>0</v>
      </c>
      <c r="U137">
        <v>0</v>
      </c>
    </row>
    <row r="138" spans="1:21" x14ac:dyDescent="0.2">
      <c r="A138">
        <v>186015034</v>
      </c>
      <c r="B138" t="s">
        <v>241</v>
      </c>
      <c r="C138" t="s">
        <v>12</v>
      </c>
      <c r="D138">
        <v>10</v>
      </c>
      <c r="E138" t="s">
        <v>164</v>
      </c>
      <c r="F138" t="s">
        <v>242</v>
      </c>
      <c r="G138" t="s">
        <v>10</v>
      </c>
      <c r="H138" s="59">
        <v>4100</v>
      </c>
      <c r="I138" t="s">
        <v>59</v>
      </c>
      <c r="J138" t="s">
        <v>4</v>
      </c>
      <c r="K138">
        <v>0</v>
      </c>
      <c r="L138">
        <v>0</v>
      </c>
      <c r="M138">
        <v>0</v>
      </c>
      <c r="N138">
        <v>0</v>
      </c>
      <c r="O138">
        <v>0</v>
      </c>
      <c r="P138">
        <v>0</v>
      </c>
      <c r="Q138">
        <v>0</v>
      </c>
      <c r="R138">
        <v>0</v>
      </c>
      <c r="S138">
        <v>0</v>
      </c>
      <c r="T138">
        <v>0</v>
      </c>
      <c r="U138">
        <v>0</v>
      </c>
    </row>
    <row r="139" spans="1:21" x14ac:dyDescent="0.2">
      <c r="A139">
        <v>186015036</v>
      </c>
      <c r="B139" t="s">
        <v>243</v>
      </c>
      <c r="C139" t="s">
        <v>12</v>
      </c>
      <c r="D139">
        <v>10</v>
      </c>
      <c r="E139" t="s">
        <v>164</v>
      </c>
      <c r="F139" t="s">
        <v>242</v>
      </c>
      <c r="G139" t="s">
        <v>22</v>
      </c>
      <c r="H139" s="59">
        <v>9715.639500000003</v>
      </c>
      <c r="I139" t="s">
        <v>59</v>
      </c>
      <c r="J139" t="s">
        <v>4</v>
      </c>
      <c r="K139">
        <v>0</v>
      </c>
      <c r="L139">
        <v>0</v>
      </c>
      <c r="M139">
        <v>0</v>
      </c>
      <c r="N139">
        <v>0</v>
      </c>
      <c r="O139">
        <v>0</v>
      </c>
      <c r="P139">
        <v>0</v>
      </c>
      <c r="Q139">
        <v>0</v>
      </c>
      <c r="R139">
        <v>0</v>
      </c>
      <c r="S139">
        <v>0</v>
      </c>
      <c r="T139">
        <v>0</v>
      </c>
      <c r="U139">
        <v>0</v>
      </c>
    </row>
    <row r="140" spans="1:21" x14ac:dyDescent="0.2">
      <c r="A140">
        <v>186015037</v>
      </c>
      <c r="B140" t="s">
        <v>244</v>
      </c>
      <c r="C140" t="s">
        <v>12</v>
      </c>
      <c r="D140">
        <v>10</v>
      </c>
      <c r="E140" t="s">
        <v>164</v>
      </c>
      <c r="F140" t="s">
        <v>242</v>
      </c>
      <c r="G140" t="s">
        <v>23</v>
      </c>
      <c r="H140" s="59">
        <v>6100</v>
      </c>
      <c r="I140" t="s">
        <v>59</v>
      </c>
      <c r="J140" t="s">
        <v>4</v>
      </c>
      <c r="K140">
        <v>0</v>
      </c>
      <c r="L140">
        <v>0</v>
      </c>
      <c r="M140">
        <v>0</v>
      </c>
      <c r="N140">
        <v>0</v>
      </c>
      <c r="O140">
        <v>0</v>
      </c>
      <c r="P140">
        <v>0</v>
      </c>
      <c r="Q140">
        <v>0</v>
      </c>
      <c r="R140">
        <v>0</v>
      </c>
      <c r="S140">
        <v>0</v>
      </c>
      <c r="T140">
        <v>0</v>
      </c>
      <c r="U140">
        <v>0</v>
      </c>
    </row>
    <row r="141" spans="1:21" x14ac:dyDescent="0.2">
      <c r="A141">
        <v>205015037</v>
      </c>
      <c r="B141" t="s">
        <v>245</v>
      </c>
      <c r="C141" t="s">
        <v>12</v>
      </c>
      <c r="D141">
        <v>10</v>
      </c>
      <c r="E141" t="s">
        <v>164</v>
      </c>
      <c r="F141" t="s">
        <v>242</v>
      </c>
      <c r="G141" t="s">
        <v>141</v>
      </c>
      <c r="H141" s="59">
        <v>2200</v>
      </c>
      <c r="I141" t="s">
        <v>59</v>
      </c>
      <c r="J141" t="s">
        <v>4</v>
      </c>
      <c r="K141">
        <v>0</v>
      </c>
      <c r="L141">
        <v>0</v>
      </c>
      <c r="M141">
        <v>0</v>
      </c>
      <c r="N141">
        <v>0</v>
      </c>
      <c r="O141">
        <v>0</v>
      </c>
      <c r="P141">
        <v>0</v>
      </c>
      <c r="Q141">
        <v>0</v>
      </c>
      <c r="R141">
        <v>0</v>
      </c>
      <c r="S141">
        <v>0</v>
      </c>
      <c r="T141">
        <v>0</v>
      </c>
      <c r="U141">
        <v>0</v>
      </c>
    </row>
  </sheetData>
  <phoneticPr fontId="0"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
  <sheetViews>
    <sheetView workbookViewId="0"/>
  </sheetViews>
  <sheetFormatPr defaultRowHeight="15" x14ac:dyDescent="0.2"/>
  <sheetData/>
  <phoneticPr fontId="0"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filterMode="1"/>
  <dimension ref="A1:AC122"/>
  <sheetViews>
    <sheetView topLeftCell="F1" workbookViewId="0">
      <selection activeCell="AC1" sqref="T1:AC65536"/>
    </sheetView>
  </sheetViews>
  <sheetFormatPr defaultRowHeight="15" x14ac:dyDescent="0.2"/>
  <cols>
    <col min="1" max="1" width="15.44140625" bestFit="1" customWidth="1"/>
    <col min="2" max="2" width="33.88671875" bestFit="1" customWidth="1"/>
    <col min="3" max="3" width="17.77734375" bestFit="1" customWidth="1"/>
    <col min="20" max="29" width="8.88671875" style="63"/>
  </cols>
  <sheetData>
    <row r="1" spans="1:29" ht="45" x14ac:dyDescent="0.2">
      <c r="A1" s="37" t="s">
        <v>0</v>
      </c>
      <c r="B1" s="37" t="s">
        <v>159</v>
      </c>
      <c r="C1" s="37" t="s">
        <v>11</v>
      </c>
      <c r="D1" s="39" t="s">
        <v>13</v>
      </c>
      <c r="E1" s="39" t="s">
        <v>163</v>
      </c>
      <c r="F1" s="39" t="s">
        <v>142</v>
      </c>
      <c r="G1" s="40" t="s">
        <v>157</v>
      </c>
      <c r="H1" s="39" t="s">
        <v>158</v>
      </c>
      <c r="I1" s="38" t="s">
        <v>149</v>
      </c>
      <c r="J1" s="38" t="s">
        <v>273</v>
      </c>
      <c r="K1" s="38" t="s">
        <v>272</v>
      </c>
      <c r="L1" s="38" t="s">
        <v>270</v>
      </c>
      <c r="M1" s="38" t="s">
        <v>271</v>
      </c>
      <c r="N1" s="38" t="s">
        <v>258</v>
      </c>
      <c r="O1" s="38" t="s">
        <v>269</v>
      </c>
      <c r="P1" s="38" t="s">
        <v>268</v>
      </c>
      <c r="Q1" s="38" t="s">
        <v>267</v>
      </c>
      <c r="R1" s="38" t="s">
        <v>218</v>
      </c>
      <c r="S1" s="38" t="s">
        <v>263</v>
      </c>
      <c r="T1" s="38" t="s">
        <v>7</v>
      </c>
      <c r="U1" s="38" t="s">
        <v>1</v>
      </c>
      <c r="V1" s="38" t="s">
        <v>2</v>
      </c>
      <c r="W1" s="38" t="s">
        <v>3</v>
      </c>
      <c r="X1" s="38" t="s">
        <v>152</v>
      </c>
      <c r="Y1" s="62" t="s">
        <v>30</v>
      </c>
      <c r="Z1" s="62" t="s">
        <v>31</v>
      </c>
      <c r="AA1" s="62" t="s">
        <v>193</v>
      </c>
      <c r="AB1" s="62" t="s">
        <v>219</v>
      </c>
      <c r="AC1" s="38" t="s">
        <v>220</v>
      </c>
    </row>
    <row r="2" spans="1:29" ht="15.75" x14ac:dyDescent="0.25">
      <c r="A2" s="14">
        <v>186000321</v>
      </c>
      <c r="B2" s="14" t="s">
        <v>34</v>
      </c>
      <c r="C2" s="14" t="s">
        <v>12</v>
      </c>
      <c r="D2" s="14"/>
      <c r="E2" s="14" t="s">
        <v>164</v>
      </c>
      <c r="F2" s="15" t="s">
        <v>144</v>
      </c>
      <c r="G2" s="16">
        <v>1313.9499999999998</v>
      </c>
      <c r="H2" s="15" t="s">
        <v>35</v>
      </c>
      <c r="I2" s="17" t="s">
        <v>5</v>
      </c>
      <c r="J2" s="22"/>
      <c r="K2" s="22"/>
      <c r="L2" s="22"/>
      <c r="M2" s="22"/>
      <c r="N2" s="22"/>
      <c r="O2" s="22"/>
      <c r="P2" s="22"/>
      <c r="Q2" s="22"/>
      <c r="R2" s="22"/>
      <c r="S2" s="22"/>
      <c r="T2" s="45">
        <v>40</v>
      </c>
      <c r="U2" s="45">
        <v>30</v>
      </c>
      <c r="V2" s="20">
        <v>25</v>
      </c>
      <c r="W2" s="21">
        <v>20</v>
      </c>
      <c r="X2" s="58">
        <v>115</v>
      </c>
      <c r="Y2" s="21">
        <v>0</v>
      </c>
      <c r="Z2" s="19">
        <v>30</v>
      </c>
      <c r="AA2" s="20">
        <v>30</v>
      </c>
      <c r="AB2" s="21">
        <v>0</v>
      </c>
      <c r="AC2" s="58">
        <v>60</v>
      </c>
    </row>
    <row r="3" spans="1:29" ht="15.75" hidden="1" x14ac:dyDescent="0.25">
      <c r="A3" s="14">
        <v>186000872</v>
      </c>
      <c r="B3" s="14" t="s">
        <v>36</v>
      </c>
      <c r="C3" s="14" t="s">
        <v>12</v>
      </c>
      <c r="D3" s="14"/>
      <c r="E3" s="14" t="s">
        <v>164</v>
      </c>
      <c r="F3" s="15" t="s">
        <v>144</v>
      </c>
      <c r="G3" s="16">
        <v>459.94</v>
      </c>
      <c r="H3" s="15" t="s">
        <v>35</v>
      </c>
      <c r="I3" s="17" t="s">
        <v>5</v>
      </c>
      <c r="J3" s="18"/>
      <c r="K3" s="18"/>
      <c r="L3" s="18"/>
      <c r="M3" s="18"/>
      <c r="N3" s="18"/>
      <c r="O3" s="18"/>
      <c r="P3" s="18"/>
      <c r="Q3" s="18"/>
      <c r="R3" s="18"/>
      <c r="S3" s="18"/>
      <c r="T3" s="44">
        <v>130</v>
      </c>
      <c r="U3" s="44">
        <v>115</v>
      </c>
      <c r="V3" s="20">
        <v>90</v>
      </c>
      <c r="W3" s="21">
        <v>90</v>
      </c>
      <c r="X3" s="58">
        <v>425</v>
      </c>
      <c r="Y3" s="21">
        <v>0</v>
      </c>
      <c r="Z3" s="19">
        <v>90</v>
      </c>
      <c r="AA3" s="20">
        <v>90</v>
      </c>
      <c r="AB3" s="21">
        <v>0</v>
      </c>
      <c r="AC3" s="58">
        <v>180</v>
      </c>
    </row>
    <row r="4" spans="1:29" ht="15.75" hidden="1" x14ac:dyDescent="0.25">
      <c r="A4" s="14">
        <v>186001500</v>
      </c>
      <c r="B4" s="14" t="s">
        <v>37</v>
      </c>
      <c r="C4" s="14" t="s">
        <v>145</v>
      </c>
      <c r="D4" s="14"/>
      <c r="E4" s="14" t="s">
        <v>164</v>
      </c>
      <c r="F4" s="15" t="s">
        <v>144</v>
      </c>
      <c r="G4" s="16">
        <v>688.56</v>
      </c>
      <c r="H4" s="15" t="s">
        <v>38</v>
      </c>
      <c r="I4" s="17" t="s">
        <v>5</v>
      </c>
      <c r="J4" s="22"/>
      <c r="K4" s="22"/>
      <c r="L4" s="22"/>
      <c r="M4" s="22"/>
      <c r="N4" s="22"/>
      <c r="O4" s="22"/>
      <c r="P4" s="22"/>
      <c r="Q4" s="22"/>
      <c r="R4" s="22"/>
      <c r="S4" s="22"/>
      <c r="T4" s="44">
        <v>160</v>
      </c>
      <c r="U4" s="44">
        <v>128</v>
      </c>
      <c r="V4" s="20">
        <v>96</v>
      </c>
      <c r="W4" s="21">
        <v>112</v>
      </c>
      <c r="X4" s="58">
        <v>496</v>
      </c>
      <c r="Y4" s="21">
        <v>0</v>
      </c>
      <c r="Z4" s="19">
        <v>100</v>
      </c>
      <c r="AA4" s="20">
        <v>100</v>
      </c>
      <c r="AB4" s="21">
        <v>0</v>
      </c>
      <c r="AC4" s="58">
        <v>200</v>
      </c>
    </row>
    <row r="5" spans="1:29" ht="15.75" hidden="1" x14ac:dyDescent="0.25">
      <c r="A5" s="14">
        <v>186001515</v>
      </c>
      <c r="B5" s="14" t="s">
        <v>39</v>
      </c>
      <c r="C5" s="14" t="s">
        <v>145</v>
      </c>
      <c r="D5" s="14"/>
      <c r="E5" s="14" t="s">
        <v>164</v>
      </c>
      <c r="F5" s="15" t="s">
        <v>144</v>
      </c>
      <c r="G5" s="16">
        <v>2429.88</v>
      </c>
      <c r="H5" s="15" t="s">
        <v>38</v>
      </c>
      <c r="I5" s="17" t="s">
        <v>5</v>
      </c>
      <c r="J5" s="22"/>
      <c r="K5" s="22"/>
      <c r="L5" s="22"/>
      <c r="M5" s="22"/>
      <c r="N5" s="22"/>
      <c r="O5" s="22"/>
      <c r="P5" s="22"/>
      <c r="Q5" s="22"/>
      <c r="R5" s="22"/>
      <c r="S5" s="22"/>
      <c r="T5" s="44">
        <v>65</v>
      </c>
      <c r="U5" s="44">
        <v>70</v>
      </c>
      <c r="V5" s="20">
        <v>50</v>
      </c>
      <c r="W5" s="21">
        <v>60</v>
      </c>
      <c r="X5" s="58">
        <v>245</v>
      </c>
      <c r="Y5" s="21">
        <v>0</v>
      </c>
      <c r="Z5" s="19">
        <v>50</v>
      </c>
      <c r="AA5" s="20">
        <v>50</v>
      </c>
      <c r="AB5" s="21">
        <v>0</v>
      </c>
      <c r="AC5" s="58">
        <v>100</v>
      </c>
    </row>
    <row r="6" spans="1:29" ht="15.75" hidden="1" x14ac:dyDescent="0.25">
      <c r="A6" s="14">
        <v>186001525</v>
      </c>
      <c r="B6" s="14" t="s">
        <v>40</v>
      </c>
      <c r="C6" s="14" t="s">
        <v>145</v>
      </c>
      <c r="D6" s="14"/>
      <c r="E6" s="14" t="s">
        <v>164</v>
      </c>
      <c r="F6" s="15" t="s">
        <v>144</v>
      </c>
      <c r="G6" s="16">
        <v>3662.79</v>
      </c>
      <c r="H6" s="15" t="s">
        <v>38</v>
      </c>
      <c r="I6" s="17" t="s">
        <v>5</v>
      </c>
      <c r="J6" s="18"/>
      <c r="K6" s="18"/>
      <c r="L6" s="18"/>
      <c r="M6" s="18"/>
      <c r="N6" s="18"/>
      <c r="O6" s="18"/>
      <c r="P6" s="18"/>
      <c r="Q6" s="18"/>
      <c r="R6" s="18"/>
      <c r="S6" s="18"/>
      <c r="T6" s="44">
        <v>154</v>
      </c>
      <c r="U6" s="44">
        <v>158</v>
      </c>
      <c r="V6" s="20">
        <v>142</v>
      </c>
      <c r="W6" s="21">
        <v>130</v>
      </c>
      <c r="X6" s="58">
        <v>584</v>
      </c>
      <c r="Y6" s="21">
        <v>0</v>
      </c>
      <c r="Z6" s="19">
        <v>125</v>
      </c>
      <c r="AA6" s="20">
        <v>145</v>
      </c>
      <c r="AB6" s="21">
        <v>0</v>
      </c>
      <c r="AC6" s="58">
        <v>270</v>
      </c>
    </row>
    <row r="7" spans="1:29" ht="15.75" hidden="1" x14ac:dyDescent="0.25">
      <c r="A7" s="14">
        <v>186001791</v>
      </c>
      <c r="B7" s="14" t="s">
        <v>41</v>
      </c>
      <c r="C7" s="13" t="s">
        <v>145</v>
      </c>
      <c r="D7" s="14"/>
      <c r="E7" s="14" t="s">
        <v>164</v>
      </c>
      <c r="F7" s="15" t="s">
        <v>146</v>
      </c>
      <c r="G7" s="16">
        <v>938.15</v>
      </c>
      <c r="H7" s="15" t="s">
        <v>38</v>
      </c>
      <c r="I7" s="17" t="s">
        <v>5</v>
      </c>
      <c r="J7" s="18"/>
      <c r="K7" s="18"/>
      <c r="L7" s="18"/>
      <c r="M7" s="18"/>
      <c r="N7" s="18"/>
      <c r="O7" s="18"/>
      <c r="P7" s="18"/>
      <c r="Q7" s="18"/>
      <c r="R7" s="18"/>
      <c r="S7" s="18"/>
      <c r="T7" s="44">
        <v>375</v>
      </c>
      <c r="U7" s="44">
        <v>405</v>
      </c>
      <c r="V7" s="20">
        <v>300</v>
      </c>
      <c r="W7" s="21">
        <v>265</v>
      </c>
      <c r="X7" s="58">
        <v>1345</v>
      </c>
      <c r="Y7" s="21">
        <v>0</v>
      </c>
      <c r="Z7" s="19">
        <v>300</v>
      </c>
      <c r="AA7" s="20">
        <v>300</v>
      </c>
      <c r="AB7" s="21">
        <v>0</v>
      </c>
      <c r="AC7" s="58">
        <v>600</v>
      </c>
    </row>
    <row r="8" spans="1:29" ht="15.75" hidden="1" x14ac:dyDescent="0.25">
      <c r="A8" s="14">
        <v>186001825</v>
      </c>
      <c r="B8" s="14" t="s">
        <v>42</v>
      </c>
      <c r="C8" s="14" t="s">
        <v>145</v>
      </c>
      <c r="D8" s="14"/>
      <c r="E8" s="14" t="s">
        <v>164</v>
      </c>
      <c r="F8" s="15" t="s">
        <v>144</v>
      </c>
      <c r="G8" s="16">
        <v>5402.54</v>
      </c>
      <c r="H8" s="15" t="s">
        <v>38</v>
      </c>
      <c r="I8" s="17" t="s">
        <v>5</v>
      </c>
      <c r="J8" s="22"/>
      <c r="K8" s="22"/>
      <c r="L8" s="22"/>
      <c r="M8" s="22"/>
      <c r="N8" s="22"/>
      <c r="O8" s="22"/>
      <c r="P8" s="22"/>
      <c r="Q8" s="22"/>
      <c r="R8" s="22"/>
      <c r="S8" s="22"/>
      <c r="T8" s="44">
        <v>14</v>
      </c>
      <c r="U8" s="44">
        <v>20</v>
      </c>
      <c r="V8" s="20">
        <v>16</v>
      </c>
      <c r="W8" s="21">
        <v>10</v>
      </c>
      <c r="X8" s="58">
        <v>60</v>
      </c>
      <c r="Y8" s="21">
        <v>0</v>
      </c>
      <c r="Z8" s="19">
        <v>16</v>
      </c>
      <c r="AA8" s="20">
        <v>14</v>
      </c>
      <c r="AB8" s="21">
        <v>0</v>
      </c>
      <c r="AC8" s="58">
        <v>30</v>
      </c>
    </row>
    <row r="9" spans="1:29" ht="15.75" hidden="1" x14ac:dyDescent="0.25">
      <c r="A9" s="14">
        <v>186001863</v>
      </c>
      <c r="B9" s="14" t="s">
        <v>43</v>
      </c>
      <c r="C9" s="13" t="s">
        <v>145</v>
      </c>
      <c r="D9" s="14"/>
      <c r="E9" s="14" t="s">
        <v>164</v>
      </c>
      <c r="F9" s="15" t="s">
        <v>146</v>
      </c>
      <c r="G9" s="16">
        <v>526.91</v>
      </c>
      <c r="H9" s="15" t="s">
        <v>38</v>
      </c>
      <c r="I9" s="17" t="s">
        <v>5</v>
      </c>
      <c r="J9" s="22"/>
      <c r="K9" s="22"/>
      <c r="L9" s="22"/>
      <c r="M9" s="22"/>
      <c r="N9" s="22"/>
      <c r="O9" s="22"/>
      <c r="P9" s="22"/>
      <c r="Q9" s="22"/>
      <c r="R9" s="22"/>
      <c r="S9" s="22"/>
      <c r="T9" s="44">
        <v>345</v>
      </c>
      <c r="U9" s="44">
        <v>600</v>
      </c>
      <c r="V9" s="20">
        <v>450</v>
      </c>
      <c r="W9" s="21">
        <v>465</v>
      </c>
      <c r="X9" s="58">
        <v>1860</v>
      </c>
      <c r="Y9" s="21">
        <v>0</v>
      </c>
      <c r="Z9" s="19">
        <v>450</v>
      </c>
      <c r="AA9" s="20">
        <v>505</v>
      </c>
      <c r="AB9" s="21">
        <v>0</v>
      </c>
      <c r="AC9" s="58">
        <v>955</v>
      </c>
    </row>
    <row r="10" spans="1:29" ht="15.75" hidden="1" x14ac:dyDescent="0.25">
      <c r="A10" s="14">
        <v>186001878</v>
      </c>
      <c r="B10" s="14" t="s">
        <v>44</v>
      </c>
      <c r="C10" s="14" t="s">
        <v>21</v>
      </c>
      <c r="D10" s="14"/>
      <c r="E10" s="14" t="s">
        <v>164</v>
      </c>
      <c r="F10" s="15" t="s">
        <v>144</v>
      </c>
      <c r="G10" s="16">
        <v>2373.42</v>
      </c>
      <c r="H10" s="15" t="s">
        <v>45</v>
      </c>
      <c r="I10" s="17" t="s">
        <v>5</v>
      </c>
      <c r="J10" s="18"/>
      <c r="K10" s="18"/>
      <c r="L10" s="18"/>
      <c r="M10" s="18"/>
      <c r="N10" s="18"/>
      <c r="O10" s="18"/>
      <c r="P10" s="18"/>
      <c r="Q10" s="18"/>
      <c r="R10" s="18"/>
      <c r="S10" s="18"/>
      <c r="T10" s="44">
        <v>70</v>
      </c>
      <c r="U10" s="44">
        <v>70</v>
      </c>
      <c r="V10" s="20">
        <v>63</v>
      </c>
      <c r="W10" s="21">
        <v>70</v>
      </c>
      <c r="X10" s="58">
        <v>273</v>
      </c>
      <c r="Y10" s="21">
        <v>0</v>
      </c>
      <c r="Z10" s="19">
        <v>60</v>
      </c>
      <c r="AA10" s="20">
        <v>70</v>
      </c>
      <c r="AB10" s="21">
        <v>0</v>
      </c>
      <c r="AC10" s="58">
        <v>130</v>
      </c>
    </row>
    <row r="11" spans="1:29" ht="15.75" hidden="1" x14ac:dyDescent="0.25">
      <c r="A11" s="14">
        <v>186002424</v>
      </c>
      <c r="B11" s="14" t="s">
        <v>46</v>
      </c>
      <c r="C11" s="13" t="s">
        <v>12</v>
      </c>
      <c r="D11" s="14"/>
      <c r="E11" s="14" t="s">
        <v>164</v>
      </c>
      <c r="F11" s="15" t="s">
        <v>146</v>
      </c>
      <c r="G11" s="16">
        <v>5284.0999999999995</v>
      </c>
      <c r="H11" s="15" t="s">
        <v>35</v>
      </c>
      <c r="I11" s="17" t="s">
        <v>5</v>
      </c>
      <c r="J11" s="22"/>
      <c r="K11" s="22"/>
      <c r="L11" s="22"/>
      <c r="M11" s="22"/>
      <c r="N11" s="22"/>
      <c r="O11" s="22"/>
      <c r="P11" s="22"/>
      <c r="Q11" s="22"/>
      <c r="R11" s="22"/>
      <c r="S11" s="22"/>
      <c r="T11" s="44">
        <v>55</v>
      </c>
      <c r="U11" s="44">
        <v>60</v>
      </c>
      <c r="V11" s="20">
        <v>62</v>
      </c>
      <c r="W11" s="21">
        <v>45</v>
      </c>
      <c r="X11" s="58">
        <v>222</v>
      </c>
      <c r="Y11" s="21">
        <v>0</v>
      </c>
      <c r="Z11" s="19">
        <v>50</v>
      </c>
      <c r="AA11" s="20">
        <v>55</v>
      </c>
      <c r="AB11" s="21">
        <v>0</v>
      </c>
      <c r="AC11" s="58">
        <v>105</v>
      </c>
    </row>
    <row r="12" spans="1:29" ht="15.75" hidden="1" x14ac:dyDescent="0.25">
      <c r="A12" s="14">
        <v>186002441</v>
      </c>
      <c r="B12" s="14" t="s">
        <v>48</v>
      </c>
      <c r="C12" s="14" t="s">
        <v>145</v>
      </c>
      <c r="D12" s="14"/>
      <c r="E12" s="14" t="s">
        <v>164</v>
      </c>
      <c r="F12" s="15" t="s">
        <v>144</v>
      </c>
      <c r="G12" s="16">
        <v>733.8599999999999</v>
      </c>
      <c r="H12" s="15" t="s">
        <v>38</v>
      </c>
      <c r="I12" s="17" t="s">
        <v>5</v>
      </c>
      <c r="J12" s="22"/>
      <c r="K12" s="22"/>
      <c r="L12" s="22"/>
      <c r="M12" s="22"/>
      <c r="N12" s="22"/>
      <c r="O12" s="22"/>
      <c r="P12" s="22"/>
      <c r="Q12" s="22"/>
      <c r="R12" s="22"/>
      <c r="S12" s="22"/>
      <c r="T12" s="44">
        <v>40</v>
      </c>
      <c r="U12" s="44">
        <v>48</v>
      </c>
      <c r="V12" s="20">
        <v>60</v>
      </c>
      <c r="W12" s="21">
        <v>70</v>
      </c>
      <c r="X12" s="58">
        <v>218</v>
      </c>
      <c r="Y12" s="21">
        <v>0</v>
      </c>
      <c r="Z12" s="19">
        <v>60</v>
      </c>
      <c r="AA12" s="20">
        <v>70</v>
      </c>
      <c r="AB12" s="21">
        <v>0</v>
      </c>
      <c r="AC12" s="58">
        <v>130</v>
      </c>
    </row>
    <row r="13" spans="1:29" ht="15.75" hidden="1" x14ac:dyDescent="0.25">
      <c r="A13" s="14">
        <v>186002449</v>
      </c>
      <c r="B13" s="14" t="s">
        <v>49</v>
      </c>
      <c r="C13" s="14" t="s">
        <v>145</v>
      </c>
      <c r="D13" s="14"/>
      <c r="E13" s="14" t="s">
        <v>50</v>
      </c>
      <c r="F13" s="15" t="s">
        <v>202</v>
      </c>
      <c r="G13" s="16">
        <v>765.36</v>
      </c>
      <c r="H13" s="15" t="s">
        <v>38</v>
      </c>
      <c r="I13" s="17" t="s">
        <v>5</v>
      </c>
      <c r="J13" s="18"/>
      <c r="K13" s="18"/>
      <c r="L13" s="18"/>
      <c r="M13" s="18"/>
      <c r="N13" s="18"/>
      <c r="O13" s="18"/>
      <c r="P13" s="18"/>
      <c r="Q13" s="18"/>
      <c r="R13" s="18"/>
      <c r="S13" s="18"/>
      <c r="T13" s="44">
        <v>40</v>
      </c>
      <c r="U13" s="44">
        <v>88</v>
      </c>
      <c r="V13" s="20">
        <v>8</v>
      </c>
      <c r="W13" s="21">
        <v>40</v>
      </c>
      <c r="X13" s="58">
        <v>176</v>
      </c>
      <c r="Y13" s="21">
        <v>0</v>
      </c>
      <c r="Z13" s="19">
        <v>40</v>
      </c>
      <c r="AA13" s="20">
        <v>40</v>
      </c>
      <c r="AB13" s="21">
        <v>0</v>
      </c>
      <c r="AC13" s="58">
        <v>80</v>
      </c>
    </row>
    <row r="14" spans="1:29" ht="15.75" hidden="1" x14ac:dyDescent="0.25">
      <c r="A14" s="14">
        <v>186002465</v>
      </c>
      <c r="B14" s="14" t="s">
        <v>51</v>
      </c>
      <c r="C14" s="14" t="s">
        <v>21</v>
      </c>
      <c r="D14" s="14"/>
      <c r="E14" s="14" t="s">
        <v>164</v>
      </c>
      <c r="F14" s="15" t="s">
        <v>144</v>
      </c>
      <c r="G14" s="16">
        <v>3195.0099999999998</v>
      </c>
      <c r="H14" s="15" t="s">
        <v>45</v>
      </c>
      <c r="I14" s="17" t="s">
        <v>5</v>
      </c>
      <c r="J14" s="22"/>
      <c r="K14" s="22"/>
      <c r="L14" s="22"/>
      <c r="M14" s="22"/>
      <c r="N14" s="22"/>
      <c r="O14" s="22"/>
      <c r="P14" s="22"/>
      <c r="Q14" s="22"/>
      <c r="R14" s="22"/>
      <c r="S14" s="22"/>
      <c r="T14" s="44">
        <v>20</v>
      </c>
      <c r="U14" s="44">
        <v>20</v>
      </c>
      <c r="V14" s="20">
        <v>15</v>
      </c>
      <c r="W14" s="21">
        <v>11</v>
      </c>
      <c r="X14" s="58">
        <v>66</v>
      </c>
      <c r="Y14" s="21">
        <v>0</v>
      </c>
      <c r="Z14" s="19">
        <v>20</v>
      </c>
      <c r="AA14" s="20">
        <v>25</v>
      </c>
      <c r="AB14" s="21">
        <v>0</v>
      </c>
      <c r="AC14" s="58">
        <v>45</v>
      </c>
    </row>
    <row r="15" spans="1:29" ht="15.75" hidden="1" x14ac:dyDescent="0.25">
      <c r="A15" s="14">
        <v>186002475</v>
      </c>
      <c r="B15" s="14" t="s">
        <v>52</v>
      </c>
      <c r="C15" s="14" t="s">
        <v>170</v>
      </c>
      <c r="D15" s="14"/>
      <c r="E15" s="14" t="s">
        <v>164</v>
      </c>
      <c r="F15" s="15" t="s">
        <v>146</v>
      </c>
      <c r="G15" s="16">
        <v>4533.33</v>
      </c>
      <c r="H15" s="15" t="s">
        <v>35</v>
      </c>
      <c r="I15" s="17" t="s">
        <v>5</v>
      </c>
      <c r="J15" s="18"/>
      <c r="K15" s="18"/>
      <c r="L15" s="18"/>
      <c r="M15" s="18"/>
      <c r="N15" s="18"/>
      <c r="O15" s="18"/>
      <c r="P15" s="18"/>
      <c r="Q15" s="18"/>
      <c r="R15" s="18"/>
      <c r="S15" s="18"/>
      <c r="T15" s="44">
        <v>200</v>
      </c>
      <c r="U15" s="44">
        <v>235</v>
      </c>
      <c r="V15" s="20">
        <v>123</v>
      </c>
      <c r="W15" s="21">
        <v>100</v>
      </c>
      <c r="X15" s="58">
        <v>658</v>
      </c>
      <c r="Y15" s="21">
        <v>0</v>
      </c>
      <c r="Z15" s="19">
        <v>140</v>
      </c>
      <c r="AA15" s="20">
        <v>150</v>
      </c>
      <c r="AB15" s="21">
        <v>0</v>
      </c>
      <c r="AC15" s="58">
        <v>290</v>
      </c>
    </row>
    <row r="16" spans="1:29" ht="15.75" hidden="1" x14ac:dyDescent="0.25">
      <c r="A16" s="14">
        <v>186002487</v>
      </c>
      <c r="B16" s="14" t="s">
        <v>53</v>
      </c>
      <c r="C16" s="13" t="s">
        <v>145</v>
      </c>
      <c r="D16" s="14"/>
      <c r="E16" s="14" t="s">
        <v>164</v>
      </c>
      <c r="F16" s="15" t="s">
        <v>146</v>
      </c>
      <c r="G16" s="16">
        <v>2464.8500000000004</v>
      </c>
      <c r="H16" s="15" t="s">
        <v>38</v>
      </c>
      <c r="I16" s="17" t="s">
        <v>5</v>
      </c>
      <c r="J16" s="18"/>
      <c r="K16" s="18"/>
      <c r="L16" s="18"/>
      <c r="M16" s="18"/>
      <c r="N16" s="18"/>
      <c r="O16" s="18"/>
      <c r="P16" s="18"/>
      <c r="Q16" s="18"/>
      <c r="R16" s="18"/>
      <c r="S16" s="18"/>
      <c r="T16" s="44">
        <v>684</v>
      </c>
      <c r="U16" s="44">
        <v>936</v>
      </c>
      <c r="V16" s="20">
        <v>732</v>
      </c>
      <c r="W16" s="21">
        <v>732</v>
      </c>
      <c r="X16" s="58">
        <v>3084</v>
      </c>
      <c r="Y16" s="21">
        <v>0</v>
      </c>
      <c r="Z16" s="19">
        <v>700</v>
      </c>
      <c r="AA16" s="20">
        <v>770</v>
      </c>
      <c r="AB16" s="21">
        <v>0</v>
      </c>
      <c r="AC16" s="58">
        <v>1470</v>
      </c>
    </row>
    <row r="17" spans="1:29" ht="15.75" hidden="1" x14ac:dyDescent="0.25">
      <c r="A17" s="14">
        <v>186002488</v>
      </c>
      <c r="B17" s="14" t="s">
        <v>54</v>
      </c>
      <c r="C17" s="14" t="s">
        <v>12</v>
      </c>
      <c r="D17" s="14"/>
      <c r="E17" s="14" t="s">
        <v>164</v>
      </c>
      <c r="F17" s="15" t="s">
        <v>144</v>
      </c>
      <c r="G17" s="16">
        <v>2600.2599999999998</v>
      </c>
      <c r="H17" s="15" t="s">
        <v>35</v>
      </c>
      <c r="I17" s="17" t="s">
        <v>5</v>
      </c>
      <c r="J17" s="18"/>
      <c r="K17" s="18"/>
      <c r="L17" s="18"/>
      <c r="M17" s="18"/>
      <c r="N17" s="18"/>
      <c r="O17" s="18"/>
      <c r="P17" s="18"/>
      <c r="Q17" s="18"/>
      <c r="R17" s="18"/>
      <c r="S17" s="18"/>
      <c r="T17" s="44">
        <v>10</v>
      </c>
      <c r="U17" s="44">
        <v>10</v>
      </c>
      <c r="V17" s="20">
        <v>5</v>
      </c>
      <c r="W17" s="21">
        <v>10</v>
      </c>
      <c r="X17" s="58">
        <v>35</v>
      </c>
      <c r="Y17" s="21">
        <v>0</v>
      </c>
      <c r="Z17" s="19">
        <v>7</v>
      </c>
      <c r="AA17" s="20">
        <v>8</v>
      </c>
      <c r="AB17" s="21">
        <v>0</v>
      </c>
      <c r="AC17" s="58">
        <v>15</v>
      </c>
    </row>
    <row r="18" spans="1:29" ht="15.75" hidden="1" x14ac:dyDescent="0.25">
      <c r="A18" s="14">
        <v>186002776</v>
      </c>
      <c r="B18" s="14" t="s">
        <v>55</v>
      </c>
      <c r="C18" s="14" t="s">
        <v>21</v>
      </c>
      <c r="D18" s="14"/>
      <c r="E18" s="14" t="s">
        <v>164</v>
      </c>
      <c r="F18" s="15" t="s">
        <v>144</v>
      </c>
      <c r="G18" s="16">
        <v>9128.9</v>
      </c>
      <c r="H18" s="15" t="s">
        <v>45</v>
      </c>
      <c r="I18" s="17" t="s">
        <v>5</v>
      </c>
      <c r="J18" s="18"/>
      <c r="K18" s="18"/>
      <c r="L18" s="18"/>
      <c r="M18" s="18"/>
      <c r="N18" s="18"/>
      <c r="O18" s="18"/>
      <c r="P18" s="18"/>
      <c r="Q18" s="18"/>
      <c r="R18" s="18"/>
      <c r="S18" s="18"/>
      <c r="T18" s="44">
        <v>39</v>
      </c>
      <c r="U18" s="44">
        <v>25</v>
      </c>
      <c r="V18" s="20">
        <v>0</v>
      </c>
      <c r="W18" s="21">
        <v>10</v>
      </c>
      <c r="X18" s="58">
        <v>74</v>
      </c>
      <c r="Y18" s="21">
        <v>0</v>
      </c>
      <c r="Z18" s="19">
        <v>15</v>
      </c>
      <c r="AA18" s="20">
        <v>10</v>
      </c>
      <c r="AB18" s="21">
        <v>0</v>
      </c>
      <c r="AC18" s="58">
        <v>25</v>
      </c>
    </row>
    <row r="19" spans="1:29" ht="15.75" hidden="1" x14ac:dyDescent="0.25">
      <c r="A19" s="14">
        <v>186002777</v>
      </c>
      <c r="B19" s="14" t="s">
        <v>56</v>
      </c>
      <c r="C19" s="14" t="s">
        <v>21</v>
      </c>
      <c r="D19" s="14"/>
      <c r="E19" s="14" t="s">
        <v>164</v>
      </c>
      <c r="F19" s="15" t="s">
        <v>144</v>
      </c>
      <c r="G19" s="16">
        <v>9482.73</v>
      </c>
      <c r="H19" s="15" t="s">
        <v>45</v>
      </c>
      <c r="I19" s="17" t="s">
        <v>5</v>
      </c>
      <c r="J19" s="22"/>
      <c r="K19" s="22"/>
      <c r="L19" s="22"/>
      <c r="M19" s="22"/>
      <c r="N19" s="22"/>
      <c r="O19" s="22"/>
      <c r="P19" s="22"/>
      <c r="Q19" s="22"/>
      <c r="R19" s="22"/>
      <c r="S19" s="22"/>
      <c r="T19" s="44">
        <v>0</v>
      </c>
      <c r="U19" s="44">
        <v>2</v>
      </c>
      <c r="V19" s="20">
        <v>0</v>
      </c>
      <c r="W19" s="21">
        <v>4</v>
      </c>
      <c r="X19" s="58">
        <v>6</v>
      </c>
      <c r="Y19" s="21">
        <v>0</v>
      </c>
      <c r="Z19" s="19">
        <v>5</v>
      </c>
      <c r="AA19" s="20">
        <v>2</v>
      </c>
      <c r="AB19" s="21">
        <v>0</v>
      </c>
      <c r="AC19" s="58">
        <v>7</v>
      </c>
    </row>
    <row r="20" spans="1:29" ht="15.75" hidden="1" x14ac:dyDescent="0.25">
      <c r="A20" s="14">
        <v>186002998</v>
      </c>
      <c r="B20" s="14" t="s">
        <v>57</v>
      </c>
      <c r="C20" s="13" t="s">
        <v>145</v>
      </c>
      <c r="D20" s="14"/>
      <c r="E20" s="14" t="s">
        <v>164</v>
      </c>
      <c r="F20" s="15" t="s">
        <v>146</v>
      </c>
      <c r="G20" s="16">
        <v>3675.7799999999997</v>
      </c>
      <c r="H20" s="15" t="s">
        <v>38</v>
      </c>
      <c r="I20" s="17" t="s">
        <v>5</v>
      </c>
      <c r="J20" s="22"/>
      <c r="K20" s="22"/>
      <c r="L20" s="22"/>
      <c r="M20" s="22"/>
      <c r="N20" s="22"/>
      <c r="O20" s="22"/>
      <c r="P20" s="22"/>
      <c r="Q20" s="22"/>
      <c r="R20" s="22"/>
      <c r="S20" s="22"/>
      <c r="T20" s="44">
        <v>405</v>
      </c>
      <c r="U20" s="44">
        <v>412</v>
      </c>
      <c r="V20" s="20">
        <v>360</v>
      </c>
      <c r="W20" s="21">
        <v>360</v>
      </c>
      <c r="X20" s="58">
        <v>1537</v>
      </c>
      <c r="Y20" s="21">
        <v>0</v>
      </c>
      <c r="Z20" s="19">
        <v>330</v>
      </c>
      <c r="AA20" s="20">
        <v>365</v>
      </c>
      <c r="AB20" s="21">
        <v>0</v>
      </c>
      <c r="AC20" s="58">
        <v>695</v>
      </c>
    </row>
    <row r="21" spans="1:29" ht="15.75" hidden="1" x14ac:dyDescent="0.25">
      <c r="A21" s="14">
        <v>186003765</v>
      </c>
      <c r="B21" s="14" t="s">
        <v>60</v>
      </c>
      <c r="C21" s="13" t="s">
        <v>12</v>
      </c>
      <c r="D21" s="14"/>
      <c r="E21" s="14" t="s">
        <v>164</v>
      </c>
      <c r="F21" s="15" t="s">
        <v>143</v>
      </c>
      <c r="G21" s="16">
        <v>5788.72</v>
      </c>
      <c r="H21" s="15" t="s">
        <v>35</v>
      </c>
      <c r="I21" s="17" t="s">
        <v>5</v>
      </c>
      <c r="J21" s="22"/>
      <c r="K21" s="22"/>
      <c r="L21" s="22"/>
      <c r="M21" s="22"/>
      <c r="N21" s="22"/>
      <c r="O21" s="22"/>
      <c r="P21" s="22"/>
      <c r="Q21" s="22"/>
      <c r="R21" s="22"/>
      <c r="S21" s="22"/>
      <c r="T21" s="44">
        <v>20</v>
      </c>
      <c r="U21" s="44">
        <v>20</v>
      </c>
      <c r="V21" s="20">
        <v>10</v>
      </c>
      <c r="W21" s="21">
        <v>12</v>
      </c>
      <c r="X21" s="58">
        <v>62</v>
      </c>
      <c r="Y21" s="21">
        <v>0</v>
      </c>
      <c r="Z21" s="19">
        <v>20</v>
      </c>
      <c r="AA21" s="20">
        <v>20</v>
      </c>
      <c r="AB21" s="21">
        <v>0</v>
      </c>
      <c r="AC21" s="58">
        <v>40</v>
      </c>
    </row>
    <row r="22" spans="1:29" ht="15.75" hidden="1" x14ac:dyDescent="0.25">
      <c r="A22" s="14">
        <v>186004462</v>
      </c>
      <c r="B22" s="14" t="s">
        <v>62</v>
      </c>
      <c r="C22" s="14" t="s">
        <v>21</v>
      </c>
      <c r="D22" s="14"/>
      <c r="E22" s="14" t="s">
        <v>164</v>
      </c>
      <c r="F22" s="15" t="s">
        <v>144</v>
      </c>
      <c r="G22" s="16">
        <v>2403.54</v>
      </c>
      <c r="H22" s="15" t="s">
        <v>45</v>
      </c>
      <c r="I22" s="17" t="s">
        <v>5</v>
      </c>
      <c r="J22" s="18"/>
      <c r="K22" s="18"/>
      <c r="L22" s="18"/>
      <c r="M22" s="18"/>
      <c r="N22" s="18"/>
      <c r="O22" s="18"/>
      <c r="P22" s="18"/>
      <c r="Q22" s="18"/>
      <c r="R22" s="18"/>
      <c r="S22" s="18"/>
      <c r="T22" s="44">
        <v>115</v>
      </c>
      <c r="U22" s="44">
        <v>120</v>
      </c>
      <c r="V22" s="20">
        <v>100</v>
      </c>
      <c r="W22" s="21">
        <v>90</v>
      </c>
      <c r="X22" s="58">
        <v>425</v>
      </c>
      <c r="Y22" s="21">
        <v>0</v>
      </c>
      <c r="Z22" s="19">
        <v>100</v>
      </c>
      <c r="AA22" s="20">
        <v>100</v>
      </c>
      <c r="AB22" s="21">
        <v>0</v>
      </c>
      <c r="AC22" s="58">
        <v>200</v>
      </c>
    </row>
    <row r="23" spans="1:29" ht="15.75" hidden="1" x14ac:dyDescent="0.25">
      <c r="A23" s="14">
        <v>186004463</v>
      </c>
      <c r="B23" s="14" t="s">
        <v>63</v>
      </c>
      <c r="C23" s="14" t="s">
        <v>21</v>
      </c>
      <c r="D23" s="14"/>
      <c r="E23" s="14" t="s">
        <v>164</v>
      </c>
      <c r="F23" s="15" t="s">
        <v>144</v>
      </c>
      <c r="G23" s="16">
        <v>2687.8700000000003</v>
      </c>
      <c r="H23" s="15" t="s">
        <v>45</v>
      </c>
      <c r="I23" s="17" t="s">
        <v>5</v>
      </c>
      <c r="J23" s="22"/>
      <c r="K23" s="22"/>
      <c r="L23" s="22"/>
      <c r="M23" s="22"/>
      <c r="N23" s="22"/>
      <c r="O23" s="22"/>
      <c r="P23" s="22"/>
      <c r="Q23" s="22"/>
      <c r="R23" s="22"/>
      <c r="S23" s="22"/>
      <c r="T23" s="44">
        <v>30</v>
      </c>
      <c r="U23" s="44">
        <v>30</v>
      </c>
      <c r="V23" s="20">
        <v>30</v>
      </c>
      <c r="W23" s="21">
        <v>10</v>
      </c>
      <c r="X23" s="58">
        <v>100</v>
      </c>
      <c r="Y23" s="21">
        <v>0</v>
      </c>
      <c r="Z23" s="19">
        <v>25</v>
      </c>
      <c r="AA23" s="20">
        <v>30</v>
      </c>
      <c r="AB23" s="21">
        <v>0</v>
      </c>
      <c r="AC23" s="58">
        <v>55</v>
      </c>
    </row>
    <row r="24" spans="1:29" ht="15.75" hidden="1" x14ac:dyDescent="0.25">
      <c r="A24" s="14">
        <v>186004556</v>
      </c>
      <c r="B24" s="14" t="s">
        <v>64</v>
      </c>
      <c r="C24" s="13" t="s">
        <v>12</v>
      </c>
      <c r="D24" s="14"/>
      <c r="E24" s="14" t="s">
        <v>164</v>
      </c>
      <c r="F24" s="15" t="s">
        <v>143</v>
      </c>
      <c r="G24" s="16">
        <v>8838.9</v>
      </c>
      <c r="H24" s="15" t="s">
        <v>35</v>
      </c>
      <c r="I24" s="17" t="s">
        <v>5</v>
      </c>
      <c r="J24" s="18"/>
      <c r="K24" s="18"/>
      <c r="L24" s="18"/>
      <c r="M24" s="18"/>
      <c r="N24" s="18"/>
      <c r="O24" s="18"/>
      <c r="P24" s="18"/>
      <c r="Q24" s="18"/>
      <c r="R24" s="18"/>
      <c r="S24" s="18"/>
      <c r="T24" s="44">
        <v>15</v>
      </c>
      <c r="U24" s="44">
        <v>10</v>
      </c>
      <c r="V24" s="20">
        <v>2</v>
      </c>
      <c r="W24" s="21">
        <v>3</v>
      </c>
      <c r="X24" s="58">
        <v>30</v>
      </c>
      <c r="Y24" s="21">
        <v>0</v>
      </c>
      <c r="Z24" s="19">
        <v>7</v>
      </c>
      <c r="AA24" s="20">
        <v>12</v>
      </c>
      <c r="AB24" s="21">
        <v>0</v>
      </c>
      <c r="AC24" s="58">
        <v>19</v>
      </c>
    </row>
    <row r="25" spans="1:29" ht="15.75" hidden="1" x14ac:dyDescent="0.25">
      <c r="A25" s="14">
        <v>186004557</v>
      </c>
      <c r="B25" s="14" t="s">
        <v>65</v>
      </c>
      <c r="C25" s="13" t="s">
        <v>12</v>
      </c>
      <c r="D25" s="14"/>
      <c r="E25" s="14" t="s">
        <v>164</v>
      </c>
      <c r="F25" s="15" t="s">
        <v>143</v>
      </c>
      <c r="G25" s="16">
        <v>9046.73</v>
      </c>
      <c r="H25" s="15" t="s">
        <v>35</v>
      </c>
      <c r="I25" s="17" t="s">
        <v>5</v>
      </c>
      <c r="J25" s="22"/>
      <c r="K25" s="22"/>
      <c r="L25" s="22"/>
      <c r="M25" s="22"/>
      <c r="N25" s="22"/>
      <c r="O25" s="22"/>
      <c r="P25" s="22"/>
      <c r="Q25" s="22"/>
      <c r="R25" s="22"/>
      <c r="S25" s="22"/>
      <c r="T25" s="44">
        <v>15</v>
      </c>
      <c r="U25" s="44">
        <v>10</v>
      </c>
      <c r="V25" s="20">
        <v>11</v>
      </c>
      <c r="W25" s="21">
        <v>10</v>
      </c>
      <c r="X25" s="58">
        <v>46</v>
      </c>
      <c r="Y25" s="21">
        <v>0</v>
      </c>
      <c r="Z25" s="19">
        <v>11</v>
      </c>
      <c r="AA25" s="20">
        <v>11</v>
      </c>
      <c r="AB25" s="21">
        <v>0</v>
      </c>
      <c r="AC25" s="58">
        <v>22</v>
      </c>
    </row>
    <row r="26" spans="1:29" ht="15.75" hidden="1" x14ac:dyDescent="0.25">
      <c r="A26" s="41">
        <v>186005654</v>
      </c>
      <c r="B26" s="14" t="s">
        <v>213</v>
      </c>
      <c r="C26" s="14" t="s">
        <v>12</v>
      </c>
      <c r="D26" s="14"/>
      <c r="E26" s="14" t="s">
        <v>50</v>
      </c>
      <c r="F26" s="15" t="s">
        <v>66</v>
      </c>
      <c r="G26" s="16">
        <v>1347.24</v>
      </c>
      <c r="H26" s="15" t="s">
        <v>59</v>
      </c>
      <c r="I26" s="17" t="s">
        <v>5</v>
      </c>
      <c r="J26" s="18"/>
      <c r="K26" s="18"/>
      <c r="L26" s="18"/>
      <c r="M26" s="18"/>
      <c r="N26" s="18"/>
      <c r="O26" s="18"/>
      <c r="P26" s="18"/>
      <c r="Q26" s="18"/>
      <c r="R26" s="18"/>
      <c r="S26" s="18"/>
      <c r="T26" s="44">
        <v>0</v>
      </c>
      <c r="U26" s="44">
        <v>0</v>
      </c>
      <c r="V26" s="20">
        <v>3</v>
      </c>
      <c r="W26" s="21">
        <v>2</v>
      </c>
      <c r="X26" s="58">
        <v>5</v>
      </c>
      <c r="Y26" s="21">
        <v>0</v>
      </c>
      <c r="Z26" s="19">
        <v>2</v>
      </c>
      <c r="AA26" s="20">
        <v>2</v>
      </c>
      <c r="AB26" s="21">
        <v>0</v>
      </c>
      <c r="AC26" s="58">
        <v>4</v>
      </c>
    </row>
    <row r="27" spans="1:29" ht="15.75" hidden="1" x14ac:dyDescent="0.25">
      <c r="A27" s="52">
        <v>186015000</v>
      </c>
      <c r="B27" s="51" t="s">
        <v>224</v>
      </c>
      <c r="C27" s="41" t="s">
        <v>12</v>
      </c>
      <c r="D27" s="42"/>
      <c r="E27" s="41" t="s">
        <v>164</v>
      </c>
      <c r="F27" s="41" t="s">
        <v>204</v>
      </c>
      <c r="G27" s="31">
        <v>9715.639500000003</v>
      </c>
      <c r="H27" s="28" t="s">
        <v>59</v>
      </c>
      <c r="I27" s="17" t="s">
        <v>5</v>
      </c>
      <c r="J27" s="19"/>
      <c r="K27" s="19"/>
      <c r="L27" s="19"/>
      <c r="M27" s="19"/>
      <c r="N27" s="19"/>
      <c r="O27" s="19"/>
      <c r="P27" s="19"/>
      <c r="Q27" s="19"/>
      <c r="R27" s="19"/>
      <c r="S27" s="19"/>
      <c r="T27" s="44"/>
      <c r="U27" s="44"/>
      <c r="V27" s="20">
        <v>175</v>
      </c>
      <c r="W27" s="21">
        <v>200</v>
      </c>
      <c r="X27" s="58">
        <v>375</v>
      </c>
      <c r="Y27" s="21">
        <v>0</v>
      </c>
      <c r="Z27" s="19">
        <v>330</v>
      </c>
      <c r="AA27" s="20">
        <v>370</v>
      </c>
      <c r="AB27" s="21">
        <v>0</v>
      </c>
      <c r="AC27" s="58">
        <v>700</v>
      </c>
    </row>
    <row r="28" spans="1:29" ht="15.75" hidden="1" x14ac:dyDescent="0.25">
      <c r="A28" s="14">
        <v>186015001</v>
      </c>
      <c r="B28" s="14" t="s">
        <v>67</v>
      </c>
      <c r="C28" s="13" t="s">
        <v>145</v>
      </c>
      <c r="D28" s="14"/>
      <c r="E28" s="14" t="s">
        <v>164</v>
      </c>
      <c r="F28" s="15" t="s">
        <v>147</v>
      </c>
      <c r="G28" s="16">
        <v>9252.9900000000016</v>
      </c>
      <c r="H28" s="15" t="s">
        <v>38</v>
      </c>
      <c r="I28" s="17" t="s">
        <v>5</v>
      </c>
      <c r="J28" s="18"/>
      <c r="K28" s="18"/>
      <c r="L28" s="18"/>
      <c r="M28" s="18"/>
      <c r="N28" s="18"/>
      <c r="O28" s="18"/>
      <c r="P28" s="18"/>
      <c r="Q28" s="18"/>
      <c r="R28" s="18"/>
      <c r="S28" s="18"/>
      <c r="T28" s="44">
        <v>425</v>
      </c>
      <c r="U28" s="44">
        <v>400</v>
      </c>
      <c r="V28" s="20">
        <v>218</v>
      </c>
      <c r="W28" s="21">
        <v>100</v>
      </c>
      <c r="X28" s="58">
        <v>1143</v>
      </c>
      <c r="Y28" s="21">
        <v>0</v>
      </c>
      <c r="Z28" s="19">
        <v>50</v>
      </c>
      <c r="AA28" s="20">
        <v>50</v>
      </c>
      <c r="AB28" s="21">
        <v>0</v>
      </c>
      <c r="AC28" s="58">
        <v>100</v>
      </c>
    </row>
    <row r="29" spans="1:29" ht="15.75" hidden="1" x14ac:dyDescent="0.25">
      <c r="A29" s="14">
        <v>186015006</v>
      </c>
      <c r="B29" s="14" t="s">
        <v>122</v>
      </c>
      <c r="C29" s="13" t="s">
        <v>12</v>
      </c>
      <c r="D29" s="14"/>
      <c r="E29" s="14" t="s">
        <v>164</v>
      </c>
      <c r="F29" s="15" t="s">
        <v>147</v>
      </c>
      <c r="G29" s="16">
        <v>7977</v>
      </c>
      <c r="H29" s="15" t="s">
        <v>35</v>
      </c>
      <c r="I29" s="17" t="s">
        <v>5</v>
      </c>
      <c r="J29" s="22"/>
      <c r="K29" s="22"/>
      <c r="L29" s="22"/>
      <c r="M29" s="22"/>
      <c r="N29" s="22"/>
      <c r="O29" s="22"/>
      <c r="P29" s="22"/>
      <c r="Q29" s="22"/>
      <c r="R29" s="22"/>
      <c r="S29" s="22"/>
      <c r="T29" s="44">
        <v>425</v>
      </c>
      <c r="U29" s="44">
        <v>350</v>
      </c>
      <c r="V29" s="20">
        <v>180</v>
      </c>
      <c r="W29" s="21">
        <v>150</v>
      </c>
      <c r="X29" s="58">
        <v>1105</v>
      </c>
      <c r="Y29" s="21">
        <v>0</v>
      </c>
      <c r="Z29" s="19">
        <v>60</v>
      </c>
      <c r="AA29" s="20">
        <v>60</v>
      </c>
      <c r="AB29" s="21">
        <v>0</v>
      </c>
      <c r="AC29" s="58">
        <v>120</v>
      </c>
    </row>
    <row r="30" spans="1:29" ht="15.75" hidden="1" x14ac:dyDescent="0.25">
      <c r="A30" s="14">
        <v>186015007</v>
      </c>
      <c r="B30" s="14" t="s">
        <v>68</v>
      </c>
      <c r="C30" s="13" t="s">
        <v>145</v>
      </c>
      <c r="D30" s="14"/>
      <c r="E30" s="14" t="s">
        <v>164</v>
      </c>
      <c r="F30" s="15" t="s">
        <v>147</v>
      </c>
      <c r="G30" s="16">
        <v>5708.2199999999993</v>
      </c>
      <c r="H30" s="15" t="s">
        <v>38</v>
      </c>
      <c r="I30" s="17" t="s">
        <v>5</v>
      </c>
      <c r="J30" s="18"/>
      <c r="K30" s="18"/>
      <c r="L30" s="18"/>
      <c r="M30" s="18"/>
      <c r="N30" s="18"/>
      <c r="O30" s="18"/>
      <c r="P30" s="18"/>
      <c r="Q30" s="18"/>
      <c r="R30" s="18"/>
      <c r="S30" s="18"/>
      <c r="T30" s="44">
        <v>60</v>
      </c>
      <c r="U30" s="44">
        <v>105</v>
      </c>
      <c r="V30" s="20">
        <v>63</v>
      </c>
      <c r="W30" s="21">
        <v>50</v>
      </c>
      <c r="X30" s="58">
        <v>278</v>
      </c>
      <c r="Y30" s="21">
        <v>0</v>
      </c>
      <c r="Z30" s="19">
        <v>10</v>
      </c>
      <c r="AA30" s="20">
        <v>10</v>
      </c>
      <c r="AB30" s="21">
        <v>0</v>
      </c>
      <c r="AC30" s="58">
        <v>20</v>
      </c>
    </row>
    <row r="31" spans="1:29" ht="15.75" hidden="1" x14ac:dyDescent="0.25">
      <c r="A31" s="14">
        <v>186015008</v>
      </c>
      <c r="B31" s="14" t="s">
        <v>69</v>
      </c>
      <c r="C31" s="13" t="s">
        <v>145</v>
      </c>
      <c r="D31" s="14"/>
      <c r="E31" s="14" t="s">
        <v>164</v>
      </c>
      <c r="F31" s="15" t="s">
        <v>147</v>
      </c>
      <c r="G31" s="16">
        <v>3474.5599999999995</v>
      </c>
      <c r="H31" s="15" t="s">
        <v>38</v>
      </c>
      <c r="I31" s="17" t="s">
        <v>5</v>
      </c>
      <c r="J31" s="22"/>
      <c r="K31" s="22"/>
      <c r="L31" s="22"/>
      <c r="M31" s="22"/>
      <c r="N31" s="22"/>
      <c r="O31" s="22"/>
      <c r="P31" s="22"/>
      <c r="Q31" s="22"/>
      <c r="R31" s="22"/>
      <c r="S31" s="22"/>
      <c r="T31" s="44">
        <v>25</v>
      </c>
      <c r="U31" s="44">
        <v>25</v>
      </c>
      <c r="V31" s="20">
        <v>0</v>
      </c>
      <c r="W31" s="21">
        <v>0</v>
      </c>
      <c r="X31" s="58">
        <v>50</v>
      </c>
      <c r="Y31" s="21">
        <v>0</v>
      </c>
      <c r="Z31" s="19">
        <v>0</v>
      </c>
      <c r="AA31" s="20">
        <v>0</v>
      </c>
      <c r="AB31" s="21">
        <v>0</v>
      </c>
      <c r="AC31" s="58">
        <v>0</v>
      </c>
    </row>
    <row r="32" spans="1:29" ht="15.75" hidden="1" x14ac:dyDescent="0.25">
      <c r="A32" s="14">
        <v>186015009</v>
      </c>
      <c r="B32" s="14" t="s">
        <v>70</v>
      </c>
      <c r="C32" s="13" t="s">
        <v>145</v>
      </c>
      <c r="D32" s="14"/>
      <c r="E32" s="14" t="s">
        <v>164</v>
      </c>
      <c r="F32" s="15" t="s">
        <v>147</v>
      </c>
      <c r="G32" s="16">
        <v>5464.21</v>
      </c>
      <c r="H32" s="15" t="s">
        <v>38</v>
      </c>
      <c r="I32" s="17" t="s">
        <v>5</v>
      </c>
      <c r="J32" s="18"/>
      <c r="K32" s="18"/>
      <c r="L32" s="18"/>
      <c r="M32" s="18"/>
      <c r="N32" s="18"/>
      <c r="O32" s="18"/>
      <c r="P32" s="18"/>
      <c r="Q32" s="18"/>
      <c r="R32" s="18"/>
      <c r="S32" s="18"/>
      <c r="T32" s="44">
        <v>25</v>
      </c>
      <c r="U32" s="44">
        <v>25</v>
      </c>
      <c r="V32" s="20">
        <v>26</v>
      </c>
      <c r="W32" s="21">
        <v>3</v>
      </c>
      <c r="X32" s="58">
        <v>79</v>
      </c>
      <c r="Y32" s="21">
        <v>0</v>
      </c>
      <c r="Z32" s="19">
        <v>5</v>
      </c>
      <c r="AA32" s="20">
        <v>5</v>
      </c>
      <c r="AB32" s="21">
        <v>0</v>
      </c>
      <c r="AC32" s="58">
        <v>10</v>
      </c>
    </row>
    <row r="33" spans="1:29" ht="15.75" hidden="1" x14ac:dyDescent="0.25">
      <c r="A33" s="14">
        <v>186015010</v>
      </c>
      <c r="B33" s="14" t="s">
        <v>71</v>
      </c>
      <c r="C33" s="13" t="s">
        <v>145</v>
      </c>
      <c r="D33" s="14"/>
      <c r="E33" s="14" t="s">
        <v>164</v>
      </c>
      <c r="F33" s="15" t="s">
        <v>147</v>
      </c>
      <c r="G33" s="16">
        <v>1128.02</v>
      </c>
      <c r="H33" s="15" t="s">
        <v>38</v>
      </c>
      <c r="I33" s="17" t="s">
        <v>5</v>
      </c>
      <c r="J33" s="22"/>
      <c r="K33" s="22"/>
      <c r="L33" s="22"/>
      <c r="M33" s="22"/>
      <c r="N33" s="22"/>
      <c r="O33" s="22"/>
      <c r="P33" s="22"/>
      <c r="Q33" s="22"/>
      <c r="R33" s="22"/>
      <c r="S33" s="22"/>
      <c r="T33" s="44">
        <v>181</v>
      </c>
      <c r="U33" s="44">
        <v>237</v>
      </c>
      <c r="V33" s="20">
        <v>98</v>
      </c>
      <c r="W33" s="21">
        <v>100</v>
      </c>
      <c r="X33" s="58">
        <v>616</v>
      </c>
      <c r="Y33" s="21">
        <v>0</v>
      </c>
      <c r="Z33" s="19">
        <v>30</v>
      </c>
      <c r="AA33" s="20">
        <v>30</v>
      </c>
      <c r="AB33" s="21">
        <v>0</v>
      </c>
      <c r="AC33" s="58">
        <v>60</v>
      </c>
    </row>
    <row r="34" spans="1:29" ht="15.75" hidden="1" x14ac:dyDescent="0.25">
      <c r="A34" s="14">
        <v>186015011</v>
      </c>
      <c r="B34" s="14" t="s">
        <v>72</v>
      </c>
      <c r="C34" s="14" t="s">
        <v>145</v>
      </c>
      <c r="D34" s="14"/>
      <c r="E34" s="14" t="s">
        <v>164</v>
      </c>
      <c r="F34" s="15" t="s">
        <v>148</v>
      </c>
      <c r="G34" s="16">
        <v>1179.8100000000002</v>
      </c>
      <c r="H34" s="15" t="s">
        <v>38</v>
      </c>
      <c r="I34" s="17" t="s">
        <v>5</v>
      </c>
      <c r="J34" s="18"/>
      <c r="K34" s="18"/>
      <c r="L34" s="18"/>
      <c r="M34" s="18"/>
      <c r="N34" s="18"/>
      <c r="O34" s="18"/>
      <c r="P34" s="18"/>
      <c r="Q34" s="18"/>
      <c r="R34" s="18"/>
      <c r="S34" s="18"/>
      <c r="T34" s="44">
        <v>164</v>
      </c>
      <c r="U34" s="44">
        <v>212</v>
      </c>
      <c r="V34" s="20">
        <v>120</v>
      </c>
      <c r="W34" s="21">
        <v>180</v>
      </c>
      <c r="X34" s="58">
        <v>676</v>
      </c>
      <c r="Y34" s="21">
        <v>0</v>
      </c>
      <c r="Z34" s="19">
        <v>150</v>
      </c>
      <c r="AA34" s="20">
        <v>150</v>
      </c>
      <c r="AB34" s="21">
        <v>0</v>
      </c>
      <c r="AC34" s="58">
        <v>300</v>
      </c>
    </row>
    <row r="35" spans="1:29" ht="15.75" hidden="1" x14ac:dyDescent="0.25">
      <c r="A35" s="41">
        <v>186015012</v>
      </c>
      <c r="B35" s="14" t="s">
        <v>211</v>
      </c>
      <c r="C35" s="14" t="s">
        <v>12</v>
      </c>
      <c r="D35" s="14"/>
      <c r="E35" s="14" t="s">
        <v>164</v>
      </c>
      <c r="F35" s="15" t="s">
        <v>212</v>
      </c>
      <c r="G35" s="31">
        <v>20000</v>
      </c>
      <c r="H35" s="15" t="s">
        <v>59</v>
      </c>
      <c r="I35" s="17" t="s">
        <v>5</v>
      </c>
      <c r="J35" s="18"/>
      <c r="K35" s="18"/>
      <c r="L35" s="18"/>
      <c r="M35" s="18"/>
      <c r="N35" s="18"/>
      <c r="O35" s="18"/>
      <c r="P35" s="18"/>
      <c r="Q35" s="18"/>
      <c r="R35" s="18"/>
      <c r="S35" s="18"/>
      <c r="T35" s="44">
        <v>0</v>
      </c>
      <c r="U35" s="44">
        <v>9</v>
      </c>
      <c r="V35" s="20">
        <v>12</v>
      </c>
      <c r="W35" s="21">
        <v>8</v>
      </c>
      <c r="X35" s="58">
        <v>29</v>
      </c>
      <c r="Y35" s="21">
        <v>0</v>
      </c>
      <c r="Z35" s="19">
        <v>8</v>
      </c>
      <c r="AA35" s="20">
        <v>8</v>
      </c>
      <c r="AB35" s="21">
        <v>0</v>
      </c>
      <c r="AC35" s="58">
        <v>16</v>
      </c>
    </row>
    <row r="36" spans="1:29" ht="15.75" hidden="1" x14ac:dyDescent="0.25">
      <c r="A36" s="14">
        <v>186015014</v>
      </c>
      <c r="B36" s="14" t="s">
        <v>200</v>
      </c>
      <c r="C36" s="14" t="s">
        <v>12</v>
      </c>
      <c r="D36" s="14"/>
      <c r="E36" s="14" t="s">
        <v>164</v>
      </c>
      <c r="F36" s="15" t="s">
        <v>74</v>
      </c>
      <c r="G36" s="16">
        <v>9334.34</v>
      </c>
      <c r="H36" s="15" t="s">
        <v>35</v>
      </c>
      <c r="I36" s="17" t="s">
        <v>5</v>
      </c>
      <c r="J36" s="18"/>
      <c r="K36" s="18"/>
      <c r="L36" s="18"/>
      <c r="M36" s="18"/>
      <c r="N36" s="18"/>
      <c r="O36" s="18"/>
      <c r="P36" s="18"/>
      <c r="Q36" s="18"/>
      <c r="R36" s="18"/>
      <c r="S36" s="18"/>
      <c r="T36" s="44">
        <v>9</v>
      </c>
      <c r="U36" s="44">
        <v>85</v>
      </c>
      <c r="V36" s="20">
        <v>72</v>
      </c>
      <c r="W36" s="21">
        <v>44</v>
      </c>
      <c r="X36" s="58">
        <v>210</v>
      </c>
      <c r="Y36" s="21">
        <v>0</v>
      </c>
      <c r="Z36" s="19">
        <v>62</v>
      </c>
      <c r="AA36" s="20">
        <v>78</v>
      </c>
      <c r="AB36" s="21">
        <v>0</v>
      </c>
      <c r="AC36" s="58">
        <v>140</v>
      </c>
    </row>
    <row r="37" spans="1:29" ht="15.75" hidden="1" x14ac:dyDescent="0.25">
      <c r="A37" s="14">
        <v>186015017</v>
      </c>
      <c r="B37" s="14" t="s">
        <v>73</v>
      </c>
      <c r="C37" s="6" t="s">
        <v>145</v>
      </c>
      <c r="D37" s="14"/>
      <c r="E37" s="14" t="s">
        <v>164</v>
      </c>
      <c r="F37" s="15" t="s">
        <v>74</v>
      </c>
      <c r="G37" s="16">
        <v>5765.35</v>
      </c>
      <c r="H37" s="15" t="s">
        <v>38</v>
      </c>
      <c r="I37" s="17" t="s">
        <v>5</v>
      </c>
      <c r="J37" s="18"/>
      <c r="K37" s="18"/>
      <c r="L37" s="18"/>
      <c r="M37" s="18"/>
      <c r="N37" s="18"/>
      <c r="O37" s="18"/>
      <c r="P37" s="18"/>
      <c r="Q37" s="18"/>
      <c r="R37" s="18"/>
      <c r="S37" s="18"/>
      <c r="T37" s="44">
        <v>678</v>
      </c>
      <c r="U37" s="44">
        <v>857</v>
      </c>
      <c r="V37" s="20">
        <v>558</v>
      </c>
      <c r="W37" s="21">
        <v>322</v>
      </c>
      <c r="X37" s="58">
        <v>2415</v>
      </c>
      <c r="Y37" s="21">
        <v>0</v>
      </c>
      <c r="Z37" s="19">
        <v>400</v>
      </c>
      <c r="AA37" s="20">
        <v>600</v>
      </c>
      <c r="AB37" s="21">
        <v>0</v>
      </c>
      <c r="AC37" s="58">
        <v>1000</v>
      </c>
    </row>
    <row r="38" spans="1:29" ht="15.75" hidden="1" x14ac:dyDescent="0.25">
      <c r="A38" s="14">
        <v>186015018</v>
      </c>
      <c r="B38" s="14" t="s">
        <v>75</v>
      </c>
      <c r="C38" s="14" t="s">
        <v>145</v>
      </c>
      <c r="D38" s="14"/>
      <c r="E38" s="14" t="s">
        <v>164</v>
      </c>
      <c r="F38" s="15" t="s">
        <v>74</v>
      </c>
      <c r="G38" s="16">
        <v>5336.920000000001</v>
      </c>
      <c r="H38" s="15" t="s">
        <v>38</v>
      </c>
      <c r="I38" s="17" t="s">
        <v>5</v>
      </c>
      <c r="J38" s="18"/>
      <c r="K38" s="18"/>
      <c r="L38" s="18"/>
      <c r="M38" s="18"/>
      <c r="N38" s="18"/>
      <c r="O38" s="18"/>
      <c r="P38" s="18"/>
      <c r="Q38" s="18"/>
      <c r="R38" s="18"/>
      <c r="S38" s="18"/>
      <c r="T38" s="44">
        <v>580</v>
      </c>
      <c r="U38" s="44">
        <v>625</v>
      </c>
      <c r="V38" s="20">
        <v>520</v>
      </c>
      <c r="W38" s="21">
        <v>480</v>
      </c>
      <c r="X38" s="58">
        <v>2205</v>
      </c>
      <c r="Y38" s="21">
        <v>0</v>
      </c>
      <c r="Z38" s="19">
        <v>570</v>
      </c>
      <c r="AA38" s="20">
        <v>550</v>
      </c>
      <c r="AB38" s="21">
        <v>0</v>
      </c>
      <c r="AC38" s="58">
        <v>1120</v>
      </c>
    </row>
    <row r="39" spans="1:29" ht="15.75" hidden="1" x14ac:dyDescent="0.25">
      <c r="A39" s="41">
        <v>186015024</v>
      </c>
      <c r="B39" s="14" t="s">
        <v>210</v>
      </c>
      <c r="C39" s="14" t="s">
        <v>12</v>
      </c>
      <c r="D39" s="14"/>
      <c r="E39" s="14" t="s">
        <v>164</v>
      </c>
      <c r="F39" s="15" t="s">
        <v>66</v>
      </c>
      <c r="G39" s="16">
        <v>31278.880000000001</v>
      </c>
      <c r="H39" s="15" t="s">
        <v>59</v>
      </c>
      <c r="I39" s="17" t="s">
        <v>5</v>
      </c>
      <c r="J39" s="18"/>
      <c r="K39" s="18"/>
      <c r="L39" s="18"/>
      <c r="M39" s="18"/>
      <c r="N39" s="18"/>
      <c r="O39" s="18"/>
      <c r="P39" s="18"/>
      <c r="Q39" s="18"/>
      <c r="R39" s="18"/>
      <c r="S39" s="18"/>
      <c r="T39" s="44">
        <v>0</v>
      </c>
      <c r="U39" s="44">
        <v>0</v>
      </c>
      <c r="V39" s="20">
        <v>2</v>
      </c>
      <c r="W39" s="21">
        <v>2</v>
      </c>
      <c r="X39" s="58">
        <v>4</v>
      </c>
      <c r="Y39" s="21">
        <v>0</v>
      </c>
      <c r="Z39" s="19">
        <v>7</v>
      </c>
      <c r="AA39" s="20">
        <v>7</v>
      </c>
      <c r="AB39" s="21">
        <v>0</v>
      </c>
      <c r="AC39" s="58">
        <v>14</v>
      </c>
    </row>
    <row r="40" spans="1:29" ht="15.75" hidden="1" x14ac:dyDescent="0.25">
      <c r="A40" s="14">
        <v>186015027</v>
      </c>
      <c r="B40" s="14" t="s">
        <v>76</v>
      </c>
      <c r="C40" s="14" t="s">
        <v>12</v>
      </c>
      <c r="D40" s="14"/>
      <c r="E40" s="14" t="s">
        <v>164</v>
      </c>
      <c r="F40" s="15" t="s">
        <v>148</v>
      </c>
      <c r="G40" s="16">
        <v>5476.37</v>
      </c>
      <c r="H40" s="15" t="s">
        <v>47</v>
      </c>
      <c r="I40" s="17" t="s">
        <v>5</v>
      </c>
      <c r="J40" s="18"/>
      <c r="K40" s="18"/>
      <c r="L40" s="18"/>
      <c r="M40" s="18"/>
      <c r="N40" s="18"/>
      <c r="O40" s="18"/>
      <c r="P40" s="18"/>
      <c r="Q40" s="18"/>
      <c r="R40" s="18"/>
      <c r="S40" s="18"/>
      <c r="T40" s="44">
        <v>75</v>
      </c>
      <c r="U40" s="44">
        <v>80</v>
      </c>
      <c r="V40" s="20">
        <v>45</v>
      </c>
      <c r="W40" s="21">
        <v>28</v>
      </c>
      <c r="X40" s="58">
        <v>228</v>
      </c>
      <c r="Y40" s="21">
        <v>0</v>
      </c>
      <c r="Z40" s="19">
        <v>60</v>
      </c>
      <c r="AA40" s="20">
        <v>70</v>
      </c>
      <c r="AB40" s="21">
        <v>0</v>
      </c>
      <c r="AC40" s="58">
        <v>130</v>
      </c>
    </row>
    <row r="41" spans="1:29" ht="15.75" hidden="1" x14ac:dyDescent="0.25">
      <c r="A41" s="14">
        <v>186015029</v>
      </c>
      <c r="B41" s="14" t="s">
        <v>77</v>
      </c>
      <c r="C41" s="14" t="s">
        <v>170</v>
      </c>
      <c r="D41" s="14"/>
      <c r="E41" s="14" t="s">
        <v>164</v>
      </c>
      <c r="F41" s="15" t="s">
        <v>148</v>
      </c>
      <c r="G41" s="16">
        <v>5452.9899999999989</v>
      </c>
      <c r="H41" s="15" t="s">
        <v>35</v>
      </c>
      <c r="I41" s="17" t="s">
        <v>5</v>
      </c>
      <c r="J41" s="18"/>
      <c r="K41" s="18"/>
      <c r="L41" s="18"/>
      <c r="M41" s="18"/>
      <c r="N41" s="18"/>
      <c r="O41" s="18"/>
      <c r="P41" s="18"/>
      <c r="Q41" s="18"/>
      <c r="R41" s="18"/>
      <c r="S41" s="18"/>
      <c r="T41" s="44">
        <v>170</v>
      </c>
      <c r="U41" s="44">
        <v>200</v>
      </c>
      <c r="V41" s="20">
        <v>179</v>
      </c>
      <c r="W41" s="21">
        <v>90</v>
      </c>
      <c r="X41" s="58">
        <v>639</v>
      </c>
      <c r="Y41" s="21">
        <v>0</v>
      </c>
      <c r="Z41" s="19">
        <v>125</v>
      </c>
      <c r="AA41" s="20">
        <v>160</v>
      </c>
      <c r="AB41" s="21">
        <v>0</v>
      </c>
      <c r="AC41" s="58">
        <v>285</v>
      </c>
    </row>
    <row r="42" spans="1:29" ht="15.75" hidden="1" x14ac:dyDescent="0.25">
      <c r="A42" s="14">
        <v>186015031</v>
      </c>
      <c r="B42" s="14" t="s">
        <v>78</v>
      </c>
      <c r="C42" s="14" t="s">
        <v>145</v>
      </c>
      <c r="D42" s="14"/>
      <c r="E42" s="14" t="s">
        <v>164</v>
      </c>
      <c r="F42" s="15" t="s">
        <v>148</v>
      </c>
      <c r="G42" s="16">
        <v>2734.4399999999991</v>
      </c>
      <c r="H42" s="15" t="s">
        <v>38</v>
      </c>
      <c r="I42" s="17" t="s">
        <v>5</v>
      </c>
      <c r="J42" s="18"/>
      <c r="K42" s="18"/>
      <c r="L42" s="18"/>
      <c r="M42" s="18"/>
      <c r="N42" s="18"/>
      <c r="O42" s="18"/>
      <c r="P42" s="18"/>
      <c r="Q42" s="18"/>
      <c r="R42" s="18"/>
      <c r="S42" s="18"/>
      <c r="T42" s="44">
        <v>330</v>
      </c>
      <c r="U42" s="44">
        <v>405</v>
      </c>
      <c r="V42" s="20">
        <v>250</v>
      </c>
      <c r="W42" s="21">
        <v>210</v>
      </c>
      <c r="X42" s="58">
        <v>1195</v>
      </c>
      <c r="Y42" s="21">
        <v>0</v>
      </c>
      <c r="Z42" s="19">
        <v>300</v>
      </c>
      <c r="AA42" s="20">
        <v>310</v>
      </c>
      <c r="AB42" s="21">
        <v>0</v>
      </c>
      <c r="AC42" s="58">
        <v>610</v>
      </c>
    </row>
    <row r="43" spans="1:29" ht="15.75" hidden="1" x14ac:dyDescent="0.25">
      <c r="A43" s="14">
        <v>186015032</v>
      </c>
      <c r="B43" s="14" t="s">
        <v>79</v>
      </c>
      <c r="C43" s="14" t="s">
        <v>145</v>
      </c>
      <c r="D43" s="14"/>
      <c r="E43" s="14" t="s">
        <v>164</v>
      </c>
      <c r="F43" s="15" t="s">
        <v>148</v>
      </c>
      <c r="G43" s="55">
        <v>4059.6699999999992</v>
      </c>
      <c r="H43" s="15" t="s">
        <v>38</v>
      </c>
      <c r="I43" s="17" t="s">
        <v>5</v>
      </c>
      <c r="J43" s="18"/>
      <c r="K43" s="18"/>
      <c r="L43" s="18"/>
      <c r="M43" s="18"/>
      <c r="N43" s="18"/>
      <c r="O43" s="18"/>
      <c r="P43" s="18"/>
      <c r="Q43" s="18"/>
      <c r="R43" s="18"/>
      <c r="S43" s="18"/>
      <c r="T43" s="44">
        <v>316</v>
      </c>
      <c r="U43" s="44">
        <v>317</v>
      </c>
      <c r="V43" s="20">
        <v>300</v>
      </c>
      <c r="W43" s="21">
        <v>285</v>
      </c>
      <c r="X43" s="58">
        <v>1218</v>
      </c>
      <c r="Y43" s="21">
        <v>0</v>
      </c>
      <c r="Z43" s="19">
        <v>350</v>
      </c>
      <c r="AA43" s="20">
        <v>350</v>
      </c>
      <c r="AB43" s="21">
        <v>0</v>
      </c>
      <c r="AC43" s="58">
        <v>700</v>
      </c>
    </row>
    <row r="44" spans="1:29" ht="15.75" hidden="1" x14ac:dyDescent="0.25">
      <c r="A44" s="14">
        <v>186015033</v>
      </c>
      <c r="B44" s="14" t="s">
        <v>80</v>
      </c>
      <c r="C44" s="14" t="s">
        <v>145</v>
      </c>
      <c r="D44" s="14"/>
      <c r="E44" s="14" t="s">
        <v>164</v>
      </c>
      <c r="F44" s="15" t="s">
        <v>148</v>
      </c>
      <c r="G44" s="55">
        <v>4062.0299999999997</v>
      </c>
      <c r="H44" s="15" t="s">
        <v>38</v>
      </c>
      <c r="I44" s="17" t="s">
        <v>5</v>
      </c>
      <c r="J44" s="18"/>
      <c r="K44" s="18"/>
      <c r="L44" s="18"/>
      <c r="M44" s="18"/>
      <c r="N44" s="18"/>
      <c r="O44" s="18"/>
      <c r="P44" s="18"/>
      <c r="Q44" s="18"/>
      <c r="R44" s="18"/>
      <c r="S44" s="18"/>
      <c r="T44" s="44">
        <v>168</v>
      </c>
      <c r="U44" s="44">
        <v>251</v>
      </c>
      <c r="V44" s="20">
        <v>169</v>
      </c>
      <c r="W44" s="21">
        <v>200</v>
      </c>
      <c r="X44" s="58">
        <v>788</v>
      </c>
      <c r="Y44" s="21">
        <v>0</v>
      </c>
      <c r="Z44" s="19">
        <v>200</v>
      </c>
      <c r="AA44" s="20">
        <v>215</v>
      </c>
      <c r="AB44" s="21">
        <v>0</v>
      </c>
      <c r="AC44" s="58">
        <v>415</v>
      </c>
    </row>
    <row r="45" spans="1:29" ht="15.75" hidden="1" x14ac:dyDescent="0.25">
      <c r="A45" s="14">
        <v>186015040</v>
      </c>
      <c r="B45" s="14" t="s">
        <v>195</v>
      </c>
      <c r="C45" s="14" t="s">
        <v>12</v>
      </c>
      <c r="D45" s="14"/>
      <c r="E45" s="14" t="s">
        <v>164</v>
      </c>
      <c r="F45" s="15" t="s">
        <v>197</v>
      </c>
      <c r="G45" s="16">
        <v>5934.54</v>
      </c>
      <c r="H45" s="15" t="s">
        <v>59</v>
      </c>
      <c r="I45" s="17" t="s">
        <v>5</v>
      </c>
      <c r="J45" s="18"/>
      <c r="K45" s="18"/>
      <c r="L45" s="18"/>
      <c r="M45" s="18"/>
      <c r="N45" s="18"/>
      <c r="O45" s="18"/>
      <c r="P45" s="18"/>
      <c r="Q45" s="18"/>
      <c r="R45" s="18"/>
      <c r="S45" s="18"/>
      <c r="T45" s="44">
        <v>63</v>
      </c>
      <c r="U45" s="44">
        <v>50</v>
      </c>
      <c r="V45" s="20">
        <v>70</v>
      </c>
      <c r="W45" s="21">
        <v>75</v>
      </c>
      <c r="X45" s="58">
        <v>258</v>
      </c>
      <c r="Y45" s="21">
        <v>0</v>
      </c>
      <c r="Z45" s="19">
        <v>45</v>
      </c>
      <c r="AA45" s="20">
        <v>60</v>
      </c>
      <c r="AB45" s="21">
        <v>0</v>
      </c>
      <c r="AC45" s="58">
        <v>105</v>
      </c>
    </row>
    <row r="46" spans="1:29" ht="15.75" hidden="1" x14ac:dyDescent="0.25">
      <c r="A46" s="14">
        <v>186015041</v>
      </c>
      <c r="B46" s="14" t="s">
        <v>196</v>
      </c>
      <c r="C46" s="14" t="s">
        <v>12</v>
      </c>
      <c r="D46" s="14"/>
      <c r="E46" s="14" t="s">
        <v>164</v>
      </c>
      <c r="F46" s="15" t="s">
        <v>197</v>
      </c>
      <c r="G46" s="16">
        <v>6091.93</v>
      </c>
      <c r="H46" s="15" t="s">
        <v>59</v>
      </c>
      <c r="I46" s="17" t="s">
        <v>5</v>
      </c>
      <c r="J46" s="18"/>
      <c r="K46" s="18"/>
      <c r="L46" s="18"/>
      <c r="M46" s="18"/>
      <c r="N46" s="18"/>
      <c r="O46" s="18"/>
      <c r="P46" s="18"/>
      <c r="Q46" s="18"/>
      <c r="R46" s="18"/>
      <c r="S46" s="18"/>
      <c r="T46" s="44">
        <v>63</v>
      </c>
      <c r="U46" s="44">
        <v>50</v>
      </c>
      <c r="V46" s="20">
        <v>80</v>
      </c>
      <c r="W46" s="21">
        <v>75</v>
      </c>
      <c r="X46" s="58">
        <v>268</v>
      </c>
      <c r="Y46" s="21">
        <v>0</v>
      </c>
      <c r="Z46" s="19">
        <v>45</v>
      </c>
      <c r="AA46" s="20">
        <v>60</v>
      </c>
      <c r="AB46" s="21">
        <v>0</v>
      </c>
      <c r="AC46" s="58">
        <v>105</v>
      </c>
    </row>
    <row r="47" spans="1:29" ht="15.75" hidden="1" x14ac:dyDescent="0.25">
      <c r="A47" s="14">
        <v>186015042</v>
      </c>
      <c r="B47" s="41" t="s">
        <v>81</v>
      </c>
      <c r="C47" s="41" t="s">
        <v>145</v>
      </c>
      <c r="D47" s="41"/>
      <c r="E47" s="41" t="s">
        <v>164</v>
      </c>
      <c r="F47" s="41" t="s">
        <v>74</v>
      </c>
      <c r="G47" s="29">
        <v>607.32999999999993</v>
      </c>
      <c r="H47" s="27" t="s">
        <v>38</v>
      </c>
      <c r="I47" s="17" t="s">
        <v>5</v>
      </c>
      <c r="J47" s="19"/>
      <c r="K47" s="19"/>
      <c r="L47" s="19"/>
      <c r="M47" s="19"/>
      <c r="N47" s="19"/>
      <c r="O47" s="19"/>
      <c r="P47" s="19"/>
      <c r="Q47" s="19"/>
      <c r="R47" s="19"/>
      <c r="S47" s="19"/>
      <c r="T47" s="44">
        <v>420</v>
      </c>
      <c r="U47" s="44">
        <v>504</v>
      </c>
      <c r="V47" s="20">
        <v>516</v>
      </c>
      <c r="W47" s="21">
        <v>650</v>
      </c>
      <c r="X47" s="58">
        <v>2090</v>
      </c>
      <c r="Y47" s="21">
        <v>0</v>
      </c>
      <c r="Z47" s="19">
        <v>740</v>
      </c>
      <c r="AA47" s="20">
        <v>800</v>
      </c>
      <c r="AB47" s="21">
        <v>0</v>
      </c>
      <c r="AC47" s="58">
        <v>1540</v>
      </c>
    </row>
    <row r="48" spans="1:29" ht="15.75" hidden="1" x14ac:dyDescent="0.25">
      <c r="A48" s="14">
        <v>186015043</v>
      </c>
      <c r="B48" s="41" t="s">
        <v>82</v>
      </c>
      <c r="C48" s="14" t="s">
        <v>145</v>
      </c>
      <c r="D48" s="41">
        <v>0</v>
      </c>
      <c r="E48" s="41" t="s">
        <v>164</v>
      </c>
      <c r="F48" s="41" t="s">
        <v>74</v>
      </c>
      <c r="G48" s="29">
        <v>2809.5899999999997</v>
      </c>
      <c r="H48" s="15" t="s">
        <v>38</v>
      </c>
      <c r="I48" s="17" t="s">
        <v>5</v>
      </c>
      <c r="J48" s="19"/>
      <c r="K48" s="19"/>
      <c r="L48" s="19"/>
      <c r="M48" s="19"/>
      <c r="N48" s="19"/>
      <c r="O48" s="19"/>
      <c r="P48" s="19"/>
      <c r="Q48" s="19"/>
      <c r="R48" s="19"/>
      <c r="S48" s="19"/>
      <c r="T48" s="44">
        <v>300</v>
      </c>
      <c r="U48" s="44">
        <v>410</v>
      </c>
      <c r="V48" s="20">
        <v>100</v>
      </c>
      <c r="W48" s="21">
        <v>25</v>
      </c>
      <c r="X48" s="58">
        <v>835</v>
      </c>
      <c r="Y48" s="21">
        <v>0</v>
      </c>
      <c r="Z48" s="19">
        <v>230</v>
      </c>
      <c r="AA48" s="20">
        <v>290</v>
      </c>
      <c r="AB48" s="21">
        <v>0</v>
      </c>
      <c r="AC48" s="58">
        <v>520</v>
      </c>
    </row>
    <row r="49" spans="1:29" ht="15.75" hidden="1" x14ac:dyDescent="0.25">
      <c r="A49" s="14">
        <v>186015045</v>
      </c>
      <c r="B49" s="41" t="s">
        <v>83</v>
      </c>
      <c r="C49" s="41" t="s">
        <v>17</v>
      </c>
      <c r="D49" s="41">
        <v>0</v>
      </c>
      <c r="E49" s="41" t="s">
        <v>164</v>
      </c>
      <c r="F49" s="41" t="s">
        <v>74</v>
      </c>
      <c r="G49" s="29">
        <v>1363.6899999999998</v>
      </c>
      <c r="H49" s="15" t="s">
        <v>38</v>
      </c>
      <c r="I49" s="17" t="s">
        <v>5</v>
      </c>
      <c r="J49" s="19"/>
      <c r="K49" s="19"/>
      <c r="L49" s="19"/>
      <c r="M49" s="19"/>
      <c r="N49" s="19"/>
      <c r="O49" s="19"/>
      <c r="P49" s="19"/>
      <c r="Q49" s="19"/>
      <c r="R49" s="19"/>
      <c r="S49" s="19"/>
      <c r="T49" s="44">
        <v>165</v>
      </c>
      <c r="U49" s="44">
        <v>265</v>
      </c>
      <c r="V49" s="20">
        <v>100</v>
      </c>
      <c r="W49" s="21">
        <v>55</v>
      </c>
      <c r="X49" s="58">
        <v>585</v>
      </c>
      <c r="Y49" s="21">
        <v>0</v>
      </c>
      <c r="Z49" s="19">
        <v>100</v>
      </c>
      <c r="AA49" s="20">
        <v>200</v>
      </c>
      <c r="AB49" s="21">
        <v>0</v>
      </c>
      <c r="AC49" s="58">
        <v>300</v>
      </c>
    </row>
    <row r="50" spans="1:29" ht="15.75" hidden="1" x14ac:dyDescent="0.25">
      <c r="A50" s="50">
        <v>186015046</v>
      </c>
      <c r="B50" s="14" t="s">
        <v>162</v>
      </c>
      <c r="C50" s="6" t="s">
        <v>246</v>
      </c>
      <c r="D50" s="14"/>
      <c r="E50" s="14" t="s">
        <v>164</v>
      </c>
      <c r="F50" s="15" t="s">
        <v>204</v>
      </c>
      <c r="G50" s="31">
        <v>6053.6175000000003</v>
      </c>
      <c r="H50" s="15" t="s">
        <v>59</v>
      </c>
      <c r="I50" s="17" t="s">
        <v>5</v>
      </c>
      <c r="J50" s="18"/>
      <c r="K50" s="18"/>
      <c r="L50" s="18"/>
      <c r="M50" s="18"/>
      <c r="N50" s="18"/>
      <c r="O50" s="18"/>
      <c r="P50" s="18"/>
      <c r="Q50" s="18"/>
      <c r="R50" s="18"/>
      <c r="S50" s="18"/>
      <c r="T50" s="44">
        <v>0</v>
      </c>
      <c r="U50" s="44">
        <v>0</v>
      </c>
      <c r="V50" s="20">
        <v>140</v>
      </c>
      <c r="W50" s="21">
        <v>245</v>
      </c>
      <c r="X50" s="58">
        <v>385</v>
      </c>
      <c r="Y50" s="21">
        <v>0</v>
      </c>
      <c r="Z50" s="19">
        <v>0</v>
      </c>
      <c r="AA50" s="20">
        <v>0</v>
      </c>
      <c r="AB50" s="21">
        <v>0</v>
      </c>
      <c r="AC50" s="58">
        <v>0</v>
      </c>
    </row>
    <row r="51" spans="1:29" ht="15.75" hidden="1" x14ac:dyDescent="0.25">
      <c r="A51" s="14">
        <v>186015049</v>
      </c>
      <c r="B51" s="41" t="s">
        <v>84</v>
      </c>
      <c r="C51" s="14" t="s">
        <v>145</v>
      </c>
      <c r="D51" s="41">
        <v>0</v>
      </c>
      <c r="E51" s="41" t="s">
        <v>164</v>
      </c>
      <c r="F51" s="41" t="s">
        <v>74</v>
      </c>
      <c r="G51" s="29">
        <v>2187.9699999999998</v>
      </c>
      <c r="H51" s="15" t="s">
        <v>38</v>
      </c>
      <c r="I51" s="17" t="s">
        <v>5</v>
      </c>
      <c r="J51" s="18"/>
      <c r="K51" s="18"/>
      <c r="L51" s="18"/>
      <c r="M51" s="18"/>
      <c r="N51" s="18"/>
      <c r="O51" s="18"/>
      <c r="P51" s="18"/>
      <c r="Q51" s="18"/>
      <c r="R51" s="18"/>
      <c r="S51" s="18"/>
      <c r="T51" s="44">
        <v>85</v>
      </c>
      <c r="U51" s="44">
        <v>115</v>
      </c>
      <c r="V51" s="20">
        <v>75</v>
      </c>
      <c r="W51" s="21">
        <v>69</v>
      </c>
      <c r="X51" s="58">
        <v>344</v>
      </c>
      <c r="Y51" s="21">
        <v>0</v>
      </c>
      <c r="Z51" s="19">
        <v>75</v>
      </c>
      <c r="AA51" s="20">
        <v>75</v>
      </c>
      <c r="AB51" s="21">
        <v>0</v>
      </c>
      <c r="AC51" s="58">
        <v>150</v>
      </c>
    </row>
    <row r="52" spans="1:29" ht="15.75" hidden="1" x14ac:dyDescent="0.25">
      <c r="A52" s="53">
        <v>186015060</v>
      </c>
      <c r="B52" s="54" t="s">
        <v>129</v>
      </c>
      <c r="C52" s="14" t="s">
        <v>12</v>
      </c>
      <c r="D52" s="14"/>
      <c r="E52" s="14" t="s">
        <v>164</v>
      </c>
      <c r="F52" s="15" t="s">
        <v>204</v>
      </c>
      <c r="G52" s="31">
        <v>5603.7660000000014</v>
      </c>
      <c r="H52" s="15" t="s">
        <v>59</v>
      </c>
      <c r="I52" s="17" t="s">
        <v>5</v>
      </c>
      <c r="J52" s="18"/>
      <c r="K52" s="18"/>
      <c r="L52" s="18"/>
      <c r="M52" s="18"/>
      <c r="N52" s="18"/>
      <c r="O52" s="18"/>
      <c r="P52" s="18"/>
      <c r="Q52" s="18"/>
      <c r="R52" s="18"/>
      <c r="S52" s="18"/>
      <c r="T52" s="44">
        <v>0</v>
      </c>
      <c r="U52" s="44">
        <v>0</v>
      </c>
      <c r="V52" s="20">
        <v>55</v>
      </c>
      <c r="W52" s="21">
        <v>25</v>
      </c>
      <c r="X52" s="58">
        <v>80</v>
      </c>
      <c r="Y52" s="21">
        <v>0</v>
      </c>
      <c r="Z52" s="19">
        <v>100</v>
      </c>
      <c r="AA52" s="20">
        <v>110</v>
      </c>
      <c r="AB52" s="21">
        <v>0</v>
      </c>
      <c r="AC52" s="58">
        <v>210</v>
      </c>
    </row>
    <row r="53" spans="1:29" ht="15.75" hidden="1" x14ac:dyDescent="0.25">
      <c r="A53" s="14">
        <v>186016002</v>
      </c>
      <c r="B53" s="41" t="s">
        <v>85</v>
      </c>
      <c r="C53" s="41" t="s">
        <v>12</v>
      </c>
      <c r="D53" s="41">
        <v>0</v>
      </c>
      <c r="E53" s="41" t="s">
        <v>164</v>
      </c>
      <c r="F53" s="41" t="s">
        <v>86</v>
      </c>
      <c r="G53" s="29">
        <v>11778.59</v>
      </c>
      <c r="H53" s="27" t="s">
        <v>59</v>
      </c>
      <c r="I53" s="17" t="s">
        <v>5</v>
      </c>
      <c r="J53" s="19"/>
      <c r="K53" s="19"/>
      <c r="L53" s="19"/>
      <c r="M53" s="19"/>
      <c r="N53" s="19"/>
      <c r="O53" s="19"/>
      <c r="P53" s="19"/>
      <c r="Q53" s="19"/>
      <c r="R53" s="19"/>
      <c r="S53" s="19"/>
      <c r="T53" s="44"/>
      <c r="U53" s="46"/>
      <c r="V53" s="20">
        <v>30</v>
      </c>
      <c r="W53" s="21">
        <v>40</v>
      </c>
      <c r="X53" s="58">
        <v>70</v>
      </c>
      <c r="Y53" s="21">
        <v>0</v>
      </c>
      <c r="Z53" s="19">
        <v>40</v>
      </c>
      <c r="AA53" s="20">
        <v>30</v>
      </c>
      <c r="AB53" s="21">
        <v>0</v>
      </c>
      <c r="AC53" s="58">
        <v>70</v>
      </c>
    </row>
    <row r="54" spans="1:29" ht="15.75" hidden="1" x14ac:dyDescent="0.25">
      <c r="A54" s="14">
        <v>186016007</v>
      </c>
      <c r="B54" s="41" t="s">
        <v>87</v>
      </c>
      <c r="C54" s="41" t="s">
        <v>12</v>
      </c>
      <c r="D54" s="41">
        <v>0</v>
      </c>
      <c r="E54" s="41" t="s">
        <v>164</v>
      </c>
      <c r="F54" s="41" t="s">
        <v>86</v>
      </c>
      <c r="G54" s="29">
        <v>11862.89</v>
      </c>
      <c r="H54" s="27" t="s">
        <v>59</v>
      </c>
      <c r="I54" s="17" t="s">
        <v>5</v>
      </c>
      <c r="J54" s="19"/>
      <c r="K54" s="19"/>
      <c r="L54" s="19"/>
      <c r="M54" s="19"/>
      <c r="N54" s="19"/>
      <c r="O54" s="19"/>
      <c r="P54" s="19"/>
      <c r="Q54" s="19"/>
      <c r="R54" s="19"/>
      <c r="S54" s="19"/>
      <c r="T54" s="44"/>
      <c r="U54" s="46"/>
      <c r="V54" s="20">
        <v>20</v>
      </c>
      <c r="W54" s="21">
        <v>35</v>
      </c>
      <c r="X54" s="58">
        <v>55</v>
      </c>
      <c r="Y54" s="21">
        <v>0</v>
      </c>
      <c r="Z54" s="19">
        <v>35</v>
      </c>
      <c r="AA54" s="20">
        <v>25</v>
      </c>
      <c r="AB54" s="21">
        <v>0</v>
      </c>
      <c r="AC54" s="58">
        <v>60</v>
      </c>
    </row>
    <row r="55" spans="1:29" ht="15.75" hidden="1" x14ac:dyDescent="0.25">
      <c r="A55" s="49">
        <v>186016011</v>
      </c>
      <c r="B55" s="14" t="s">
        <v>126</v>
      </c>
      <c r="C55" s="14" t="s">
        <v>12</v>
      </c>
      <c r="D55" s="14"/>
      <c r="E55" s="14" t="s">
        <v>164</v>
      </c>
      <c r="F55" s="15" t="s">
        <v>127</v>
      </c>
      <c r="G55" s="31">
        <v>11981.74</v>
      </c>
      <c r="H55" s="15" t="s">
        <v>59</v>
      </c>
      <c r="I55" s="17" t="s">
        <v>5</v>
      </c>
      <c r="J55" s="18"/>
      <c r="K55" s="18"/>
      <c r="L55" s="18"/>
      <c r="M55" s="18"/>
      <c r="N55" s="18"/>
      <c r="O55" s="18"/>
      <c r="P55" s="18"/>
      <c r="Q55" s="18"/>
      <c r="R55" s="18"/>
      <c r="S55" s="18"/>
      <c r="T55" s="44">
        <v>0</v>
      </c>
      <c r="U55" s="44">
        <v>0</v>
      </c>
      <c r="V55" s="20">
        <v>15</v>
      </c>
      <c r="W55" s="21">
        <v>8</v>
      </c>
      <c r="X55" s="58">
        <v>23</v>
      </c>
      <c r="Y55" s="21">
        <v>0</v>
      </c>
      <c r="Z55" s="19">
        <v>3</v>
      </c>
      <c r="AA55" s="20">
        <v>5</v>
      </c>
      <c r="AB55" s="21">
        <v>0</v>
      </c>
      <c r="AC55" s="58">
        <v>8</v>
      </c>
    </row>
    <row r="56" spans="1:29" ht="15.75" hidden="1" x14ac:dyDescent="0.25">
      <c r="A56" s="14">
        <v>186016021</v>
      </c>
      <c r="B56" s="41" t="s">
        <v>88</v>
      </c>
      <c r="C56" s="41" t="s">
        <v>12</v>
      </c>
      <c r="D56" s="41">
        <v>0</v>
      </c>
      <c r="E56" s="41" t="s">
        <v>164</v>
      </c>
      <c r="F56" s="41" t="s">
        <v>86</v>
      </c>
      <c r="G56" s="29">
        <v>10572.520000000002</v>
      </c>
      <c r="H56" s="27" t="s">
        <v>59</v>
      </c>
      <c r="I56" s="17" t="s">
        <v>5</v>
      </c>
      <c r="J56" s="19"/>
      <c r="K56" s="19"/>
      <c r="L56" s="19"/>
      <c r="M56" s="19"/>
      <c r="N56" s="19"/>
      <c r="O56" s="19"/>
      <c r="P56" s="19"/>
      <c r="Q56" s="19"/>
      <c r="R56" s="19"/>
      <c r="S56" s="19"/>
      <c r="T56" s="44"/>
      <c r="U56" s="46"/>
      <c r="V56" s="20">
        <v>15</v>
      </c>
      <c r="W56" s="21">
        <v>25</v>
      </c>
      <c r="X56" s="58">
        <v>40</v>
      </c>
      <c r="Y56" s="21">
        <v>0</v>
      </c>
      <c r="Z56" s="19">
        <v>16</v>
      </c>
      <c r="AA56" s="20">
        <v>10</v>
      </c>
      <c r="AB56" s="21">
        <v>0</v>
      </c>
      <c r="AC56" s="58">
        <v>26</v>
      </c>
    </row>
    <row r="57" spans="1:29" ht="15.75" hidden="1" x14ac:dyDescent="0.25">
      <c r="A57" s="14">
        <v>186025450</v>
      </c>
      <c r="B57" s="14" t="s">
        <v>89</v>
      </c>
      <c r="C57" s="13" t="s">
        <v>12</v>
      </c>
      <c r="D57" s="14"/>
      <c r="E57" s="14" t="s">
        <v>164</v>
      </c>
      <c r="F57" s="15" t="s">
        <v>143</v>
      </c>
      <c r="G57" s="16">
        <v>11603.52</v>
      </c>
      <c r="H57" s="15" t="s">
        <v>35</v>
      </c>
      <c r="I57" s="17" t="s">
        <v>5</v>
      </c>
      <c r="J57" s="18"/>
      <c r="K57" s="18"/>
      <c r="L57" s="18"/>
      <c r="M57" s="18"/>
      <c r="N57" s="18"/>
      <c r="O57" s="18"/>
      <c r="P57" s="18"/>
      <c r="Q57" s="18"/>
      <c r="R57" s="18"/>
      <c r="S57" s="18"/>
      <c r="T57" s="44">
        <v>20</v>
      </c>
      <c r="U57" s="44">
        <v>20</v>
      </c>
      <c r="V57" s="20">
        <v>20</v>
      </c>
      <c r="W57" s="21">
        <v>25</v>
      </c>
      <c r="X57" s="58">
        <v>85</v>
      </c>
      <c r="Y57" s="21">
        <v>0</v>
      </c>
      <c r="Z57" s="19">
        <v>20</v>
      </c>
      <c r="AA57" s="20">
        <v>30</v>
      </c>
      <c r="AB57" s="21">
        <v>0</v>
      </c>
      <c r="AC57" s="58">
        <v>50</v>
      </c>
    </row>
    <row r="58" spans="1:29" ht="15.75" hidden="1" x14ac:dyDescent="0.25">
      <c r="A58" s="14">
        <v>186241400</v>
      </c>
      <c r="B58" s="14" t="s">
        <v>90</v>
      </c>
      <c r="C58" s="13" t="s">
        <v>12</v>
      </c>
      <c r="D58" s="14"/>
      <c r="E58" s="14" t="s">
        <v>164</v>
      </c>
      <c r="F58" s="15" t="s">
        <v>146</v>
      </c>
      <c r="G58" s="16">
        <v>2704.3799999999997</v>
      </c>
      <c r="H58" s="15" t="s">
        <v>35</v>
      </c>
      <c r="I58" s="17" t="s">
        <v>5</v>
      </c>
      <c r="J58" s="18"/>
      <c r="K58" s="18"/>
      <c r="L58" s="18"/>
      <c r="M58" s="18"/>
      <c r="N58" s="18"/>
      <c r="O58" s="18"/>
      <c r="P58" s="18"/>
      <c r="Q58" s="18"/>
      <c r="R58" s="18"/>
      <c r="S58" s="18"/>
      <c r="T58" s="44">
        <v>220</v>
      </c>
      <c r="U58" s="44">
        <v>215</v>
      </c>
      <c r="V58" s="20">
        <v>235</v>
      </c>
      <c r="W58" s="21">
        <v>235</v>
      </c>
      <c r="X58" s="58">
        <v>905</v>
      </c>
      <c r="Y58" s="21">
        <v>0</v>
      </c>
      <c r="Z58" s="19">
        <v>202</v>
      </c>
      <c r="AA58" s="20">
        <v>225</v>
      </c>
      <c r="AB58" s="21">
        <v>0</v>
      </c>
      <c r="AC58" s="58">
        <v>427</v>
      </c>
    </row>
    <row r="59" spans="1:29" ht="15.75" hidden="1" x14ac:dyDescent="0.25">
      <c r="A59" s="14">
        <v>186255500</v>
      </c>
      <c r="B59" s="14" t="s">
        <v>91</v>
      </c>
      <c r="C59" s="13" t="s">
        <v>12</v>
      </c>
      <c r="D59" s="14"/>
      <c r="E59" s="14" t="s">
        <v>164</v>
      </c>
      <c r="F59" s="15" t="s">
        <v>143</v>
      </c>
      <c r="G59" s="16">
        <v>9588.7099999999991</v>
      </c>
      <c r="H59" s="15" t="s">
        <v>35</v>
      </c>
      <c r="I59" s="17" t="s">
        <v>5</v>
      </c>
      <c r="J59" s="22"/>
      <c r="K59" s="22"/>
      <c r="L59" s="22"/>
      <c r="M59" s="22"/>
      <c r="N59" s="22"/>
      <c r="O59" s="22"/>
      <c r="P59" s="22"/>
      <c r="Q59" s="22"/>
      <c r="R59" s="22"/>
      <c r="S59" s="22"/>
      <c r="T59" s="44">
        <v>2</v>
      </c>
      <c r="U59" s="44">
        <v>4</v>
      </c>
      <c r="V59" s="20">
        <v>4</v>
      </c>
      <c r="W59" s="21">
        <v>5</v>
      </c>
      <c r="X59" s="58">
        <v>15</v>
      </c>
      <c r="Y59" s="21">
        <v>0</v>
      </c>
      <c r="Z59" s="19">
        <v>4</v>
      </c>
      <c r="AA59" s="20">
        <v>4</v>
      </c>
      <c r="AB59" s="21">
        <v>0</v>
      </c>
      <c r="AC59" s="58">
        <v>8</v>
      </c>
    </row>
    <row r="60" spans="1:29" ht="15.75" hidden="1" x14ac:dyDescent="0.25">
      <c r="A60" s="14">
        <v>186269501</v>
      </c>
      <c r="B60" s="14" t="s">
        <v>92</v>
      </c>
      <c r="C60" s="13" t="s">
        <v>145</v>
      </c>
      <c r="D60" s="14"/>
      <c r="E60" s="14" t="s">
        <v>164</v>
      </c>
      <c r="F60" s="15" t="s">
        <v>146</v>
      </c>
      <c r="G60" s="16">
        <v>6676.2400000000016</v>
      </c>
      <c r="H60" s="15" t="s">
        <v>38</v>
      </c>
      <c r="I60" s="17" t="s">
        <v>5</v>
      </c>
      <c r="J60" s="18"/>
      <c r="K60" s="18"/>
      <c r="L60" s="18"/>
      <c r="M60" s="18"/>
      <c r="N60" s="18"/>
      <c r="O60" s="18"/>
      <c r="P60" s="18"/>
      <c r="Q60" s="18"/>
      <c r="R60" s="18"/>
      <c r="S60" s="18"/>
      <c r="T60" s="44">
        <v>300</v>
      </c>
      <c r="U60" s="44">
        <v>297</v>
      </c>
      <c r="V60" s="20">
        <v>270</v>
      </c>
      <c r="W60" s="21">
        <v>270</v>
      </c>
      <c r="X60" s="58">
        <v>1137</v>
      </c>
      <c r="Y60" s="21">
        <v>0</v>
      </c>
      <c r="Z60" s="19">
        <v>250</v>
      </c>
      <c r="AA60" s="20">
        <v>220</v>
      </c>
      <c r="AB60" s="21">
        <v>0</v>
      </c>
      <c r="AC60" s="58">
        <v>470</v>
      </c>
    </row>
    <row r="61" spans="1:29" ht="15.75" hidden="1" x14ac:dyDescent="0.25">
      <c r="A61" s="14">
        <v>186269502</v>
      </c>
      <c r="B61" s="14" t="s">
        <v>93</v>
      </c>
      <c r="C61" s="13" t="s">
        <v>145</v>
      </c>
      <c r="D61" s="14"/>
      <c r="E61" s="14" t="s">
        <v>164</v>
      </c>
      <c r="F61" s="15" t="s">
        <v>146</v>
      </c>
      <c r="G61" s="16">
        <v>6990.01</v>
      </c>
      <c r="H61" s="15" t="s">
        <v>38</v>
      </c>
      <c r="I61" s="17" t="s">
        <v>5</v>
      </c>
      <c r="J61" s="22"/>
      <c r="K61" s="22"/>
      <c r="L61" s="22"/>
      <c r="M61" s="22"/>
      <c r="N61" s="22"/>
      <c r="O61" s="22"/>
      <c r="P61" s="22"/>
      <c r="Q61" s="22"/>
      <c r="R61" s="22"/>
      <c r="S61" s="22"/>
      <c r="T61" s="44">
        <v>455</v>
      </c>
      <c r="U61" s="44">
        <v>585</v>
      </c>
      <c r="V61" s="20">
        <v>440</v>
      </c>
      <c r="W61" s="21">
        <v>475</v>
      </c>
      <c r="X61" s="58">
        <v>1955</v>
      </c>
      <c r="Y61" s="21">
        <v>0</v>
      </c>
      <c r="Z61" s="19">
        <v>470</v>
      </c>
      <c r="AA61" s="20">
        <v>520</v>
      </c>
      <c r="AB61" s="21">
        <v>0</v>
      </c>
      <c r="AC61" s="58">
        <v>990</v>
      </c>
    </row>
    <row r="62" spans="1:29" ht="15.75" hidden="1" x14ac:dyDescent="0.25">
      <c r="A62" s="14">
        <v>186269503</v>
      </c>
      <c r="B62" s="14" t="s">
        <v>94</v>
      </c>
      <c r="C62" s="14" t="s">
        <v>145</v>
      </c>
      <c r="D62" s="14"/>
      <c r="E62" s="14" t="s">
        <v>164</v>
      </c>
      <c r="F62" s="15" t="s">
        <v>146</v>
      </c>
      <c r="G62" s="16">
        <v>8417.49</v>
      </c>
      <c r="H62" s="15" t="s">
        <v>38</v>
      </c>
      <c r="I62" s="17" t="s">
        <v>5</v>
      </c>
      <c r="J62" s="18"/>
      <c r="K62" s="18"/>
      <c r="L62" s="18"/>
      <c r="M62" s="18"/>
      <c r="N62" s="18"/>
      <c r="O62" s="18"/>
      <c r="P62" s="18"/>
      <c r="Q62" s="18"/>
      <c r="R62" s="18"/>
      <c r="S62" s="18"/>
      <c r="T62" s="44">
        <v>9</v>
      </c>
      <c r="U62" s="44">
        <v>8</v>
      </c>
      <c r="V62" s="20">
        <v>8</v>
      </c>
      <c r="W62" s="21">
        <v>0</v>
      </c>
      <c r="X62" s="58">
        <v>25</v>
      </c>
      <c r="Y62" s="21">
        <v>0</v>
      </c>
      <c r="Z62" s="19">
        <v>0</v>
      </c>
      <c r="AA62" s="20">
        <v>0</v>
      </c>
      <c r="AB62" s="21">
        <v>0</v>
      </c>
      <c r="AC62" s="58">
        <v>0</v>
      </c>
    </row>
    <row r="63" spans="1:29" ht="15.75" hidden="1" x14ac:dyDescent="0.25">
      <c r="A63" s="14">
        <v>186269504</v>
      </c>
      <c r="B63" s="14" t="s">
        <v>95</v>
      </c>
      <c r="C63" s="14" t="s">
        <v>145</v>
      </c>
      <c r="D63" s="14"/>
      <c r="E63" s="14" t="s">
        <v>164</v>
      </c>
      <c r="F63" s="15" t="s">
        <v>146</v>
      </c>
      <c r="G63" s="16">
        <v>8529.7000000000007</v>
      </c>
      <c r="H63" s="15" t="s">
        <v>38</v>
      </c>
      <c r="I63" s="17" t="s">
        <v>5</v>
      </c>
      <c r="J63" s="18"/>
      <c r="K63" s="18"/>
      <c r="L63" s="18"/>
      <c r="M63" s="18"/>
      <c r="N63" s="18"/>
      <c r="O63" s="18"/>
      <c r="P63" s="18"/>
      <c r="Q63" s="18"/>
      <c r="R63" s="18"/>
      <c r="S63" s="18"/>
      <c r="T63" s="44">
        <v>4</v>
      </c>
      <c r="U63" s="44">
        <v>0</v>
      </c>
      <c r="V63" s="20">
        <v>0</v>
      </c>
      <c r="W63" s="21">
        <v>2</v>
      </c>
      <c r="X63" s="58">
        <v>6</v>
      </c>
      <c r="Y63" s="21">
        <v>0</v>
      </c>
      <c r="Z63" s="19">
        <v>3</v>
      </c>
      <c r="AA63" s="20">
        <v>3</v>
      </c>
      <c r="AB63" s="21">
        <v>0</v>
      </c>
      <c r="AC63" s="58">
        <v>6</v>
      </c>
    </row>
    <row r="64" spans="1:29" ht="15.75" hidden="1" x14ac:dyDescent="0.25">
      <c r="A64" s="41">
        <v>200000167</v>
      </c>
      <c r="B64" s="14" t="s">
        <v>203</v>
      </c>
      <c r="C64" s="14" t="s">
        <v>12</v>
      </c>
      <c r="D64" s="14"/>
      <c r="E64" s="14" t="s">
        <v>50</v>
      </c>
      <c r="F64" s="15" t="s">
        <v>202</v>
      </c>
      <c r="G64" s="16">
        <v>76.38</v>
      </c>
      <c r="H64" s="15" t="s">
        <v>35</v>
      </c>
      <c r="I64" s="17" t="s">
        <v>5</v>
      </c>
      <c r="J64" s="18"/>
      <c r="K64" s="18"/>
      <c r="L64" s="18"/>
      <c r="M64" s="18"/>
      <c r="N64" s="18"/>
      <c r="O64" s="18"/>
      <c r="P64" s="18"/>
      <c r="Q64" s="18"/>
      <c r="R64" s="18"/>
      <c r="S64" s="18"/>
      <c r="T64" s="44">
        <v>150</v>
      </c>
      <c r="U64" s="47">
        <v>175</v>
      </c>
      <c r="V64" s="20">
        <v>160</v>
      </c>
      <c r="W64" s="21">
        <v>190</v>
      </c>
      <c r="X64" s="58">
        <v>675</v>
      </c>
      <c r="Y64" s="21">
        <v>0</v>
      </c>
      <c r="Z64" s="19">
        <v>150</v>
      </c>
      <c r="AA64" s="20">
        <v>150</v>
      </c>
      <c r="AB64" s="21">
        <v>0</v>
      </c>
      <c r="AC64" s="58">
        <v>300</v>
      </c>
    </row>
    <row r="65" spans="1:29" ht="15.75" hidden="1" x14ac:dyDescent="0.25">
      <c r="A65" s="14">
        <v>200000198</v>
      </c>
      <c r="B65" s="14" t="s">
        <v>96</v>
      </c>
      <c r="C65" s="13" t="s">
        <v>12</v>
      </c>
      <c r="D65" s="14"/>
      <c r="E65" s="14" t="s">
        <v>164</v>
      </c>
      <c r="F65" s="15" t="s">
        <v>147</v>
      </c>
      <c r="G65" s="16">
        <v>650.75</v>
      </c>
      <c r="H65" s="15" t="s">
        <v>35</v>
      </c>
      <c r="I65" s="17" t="s">
        <v>5</v>
      </c>
      <c r="J65" s="22"/>
      <c r="K65" s="22"/>
      <c r="L65" s="22"/>
      <c r="M65" s="22"/>
      <c r="N65" s="22"/>
      <c r="O65" s="22"/>
      <c r="P65" s="22"/>
      <c r="Q65" s="22"/>
      <c r="R65" s="22"/>
      <c r="S65" s="22"/>
      <c r="T65" s="44">
        <v>360</v>
      </c>
      <c r="U65" s="44">
        <v>360</v>
      </c>
      <c r="V65" s="20">
        <v>200</v>
      </c>
      <c r="W65" s="21">
        <v>125</v>
      </c>
      <c r="X65" s="58">
        <v>1045</v>
      </c>
      <c r="Y65" s="21">
        <v>0</v>
      </c>
      <c r="Z65" s="19">
        <v>40</v>
      </c>
      <c r="AA65" s="20">
        <v>30</v>
      </c>
      <c r="AB65" s="21">
        <v>0</v>
      </c>
      <c r="AC65" s="58">
        <v>70</v>
      </c>
    </row>
    <row r="66" spans="1:29" ht="15.75" hidden="1" x14ac:dyDescent="0.25">
      <c r="A66" s="14">
        <v>200000229</v>
      </c>
      <c r="B66" s="14" t="s">
        <v>97</v>
      </c>
      <c r="C66" s="13" t="s">
        <v>12</v>
      </c>
      <c r="D66" s="14"/>
      <c r="E66" s="14" t="s">
        <v>164</v>
      </c>
      <c r="F66" s="15" t="s">
        <v>86</v>
      </c>
      <c r="G66" s="16">
        <v>1757.8700000000003</v>
      </c>
      <c r="H66" s="15" t="s">
        <v>59</v>
      </c>
      <c r="I66" s="17" t="s">
        <v>5</v>
      </c>
      <c r="J66" s="22"/>
      <c r="K66" s="22"/>
      <c r="L66" s="22"/>
      <c r="M66" s="22"/>
      <c r="N66" s="22"/>
      <c r="O66" s="22"/>
      <c r="P66" s="22"/>
      <c r="Q66" s="22"/>
      <c r="R66" s="22"/>
      <c r="S66" s="22"/>
      <c r="T66" s="44">
        <v>52</v>
      </c>
      <c r="U66" s="44">
        <v>52</v>
      </c>
      <c r="V66" s="20">
        <v>30</v>
      </c>
      <c r="W66" s="21">
        <v>50</v>
      </c>
      <c r="X66" s="58">
        <v>184</v>
      </c>
      <c r="Y66" s="21">
        <v>0</v>
      </c>
      <c r="Z66" s="19">
        <v>45</v>
      </c>
      <c r="AA66" s="20">
        <v>55</v>
      </c>
      <c r="AB66" s="21">
        <v>0</v>
      </c>
      <c r="AC66" s="58">
        <v>100</v>
      </c>
    </row>
    <row r="67" spans="1:29" ht="15.75" hidden="1" x14ac:dyDescent="0.25">
      <c r="A67" s="14">
        <v>200000233</v>
      </c>
      <c r="B67" s="14" t="s">
        <v>98</v>
      </c>
      <c r="C67" s="13" t="s">
        <v>12</v>
      </c>
      <c r="D67" s="14"/>
      <c r="E67" s="14" t="s">
        <v>164</v>
      </c>
      <c r="F67" s="15" t="s">
        <v>86</v>
      </c>
      <c r="G67" s="16">
        <v>1333.51</v>
      </c>
      <c r="H67" s="15" t="s">
        <v>59</v>
      </c>
      <c r="I67" s="17" t="s">
        <v>5</v>
      </c>
      <c r="J67" s="18"/>
      <c r="K67" s="18"/>
      <c r="L67" s="18"/>
      <c r="M67" s="18"/>
      <c r="N67" s="18"/>
      <c r="O67" s="18"/>
      <c r="P67" s="18"/>
      <c r="Q67" s="18"/>
      <c r="R67" s="18"/>
      <c r="S67" s="18"/>
      <c r="T67" s="44">
        <v>35</v>
      </c>
      <c r="U67" s="44">
        <v>0</v>
      </c>
      <c r="V67" s="20">
        <v>0</v>
      </c>
      <c r="W67" s="21">
        <v>5</v>
      </c>
      <c r="X67" s="58">
        <v>40</v>
      </c>
      <c r="Y67" s="21">
        <v>0</v>
      </c>
      <c r="Z67" s="19">
        <v>7</v>
      </c>
      <c r="AA67" s="20">
        <v>7</v>
      </c>
      <c r="AB67" s="21">
        <v>0</v>
      </c>
      <c r="AC67" s="58">
        <v>14</v>
      </c>
    </row>
    <row r="68" spans="1:29" ht="15.75" hidden="1" x14ac:dyDescent="0.25">
      <c r="A68" s="14">
        <v>200000234</v>
      </c>
      <c r="B68" s="14" t="s">
        <v>99</v>
      </c>
      <c r="C68" s="13" t="s">
        <v>12</v>
      </c>
      <c r="D68" s="14"/>
      <c r="E68" s="14" t="s">
        <v>164</v>
      </c>
      <c r="F68" s="15" t="s">
        <v>143</v>
      </c>
      <c r="G68" s="16">
        <v>688.62</v>
      </c>
      <c r="H68" s="15" t="s">
        <v>35</v>
      </c>
      <c r="I68" s="17" t="s">
        <v>5</v>
      </c>
      <c r="J68" s="18"/>
      <c r="K68" s="18"/>
      <c r="L68" s="18"/>
      <c r="M68" s="18"/>
      <c r="N68" s="18"/>
      <c r="O68" s="18"/>
      <c r="P68" s="18"/>
      <c r="Q68" s="18"/>
      <c r="R68" s="18"/>
      <c r="S68" s="18"/>
      <c r="T68" s="44">
        <v>40</v>
      </c>
      <c r="U68" s="44">
        <v>25</v>
      </c>
      <c r="V68" s="20">
        <v>15</v>
      </c>
      <c r="W68" s="21">
        <v>15</v>
      </c>
      <c r="X68" s="58">
        <v>95</v>
      </c>
      <c r="Y68" s="21">
        <v>0</v>
      </c>
      <c r="Z68" s="19">
        <v>22</v>
      </c>
      <c r="AA68" s="20">
        <v>32</v>
      </c>
      <c r="AB68" s="21">
        <v>0</v>
      </c>
      <c r="AC68" s="58">
        <v>54</v>
      </c>
    </row>
    <row r="69" spans="1:29" ht="15.75" hidden="1" x14ac:dyDescent="0.25">
      <c r="A69" s="14">
        <v>200000275</v>
      </c>
      <c r="B69" s="14" t="s">
        <v>100</v>
      </c>
      <c r="C69" s="14" t="s">
        <v>12</v>
      </c>
      <c r="D69" s="14"/>
      <c r="E69" s="14" t="s">
        <v>164</v>
      </c>
      <c r="F69" s="15" t="s">
        <v>74</v>
      </c>
      <c r="G69" s="16">
        <v>330.28000000000003</v>
      </c>
      <c r="H69" s="15" t="s">
        <v>59</v>
      </c>
      <c r="I69" s="17" t="s">
        <v>5</v>
      </c>
      <c r="J69" s="18"/>
      <c r="K69" s="18"/>
      <c r="L69" s="18"/>
      <c r="M69" s="18"/>
      <c r="N69" s="18"/>
      <c r="O69" s="18"/>
      <c r="P69" s="18"/>
      <c r="Q69" s="18"/>
      <c r="R69" s="18"/>
      <c r="S69" s="18"/>
      <c r="T69" s="44">
        <v>640</v>
      </c>
      <c r="U69" s="44">
        <v>690</v>
      </c>
      <c r="V69" s="20">
        <v>485</v>
      </c>
      <c r="W69" s="21">
        <v>350</v>
      </c>
      <c r="X69" s="58">
        <v>2165</v>
      </c>
      <c r="Y69" s="21">
        <v>0</v>
      </c>
      <c r="Z69" s="19">
        <v>405</v>
      </c>
      <c r="AA69" s="20">
        <v>560</v>
      </c>
      <c r="AB69" s="21">
        <v>0</v>
      </c>
      <c r="AC69" s="58">
        <v>965</v>
      </c>
    </row>
    <row r="70" spans="1:29" ht="15.75" hidden="1" x14ac:dyDescent="0.25">
      <c r="A70" s="41">
        <v>200000276</v>
      </c>
      <c r="B70" s="14" t="s">
        <v>207</v>
      </c>
      <c r="C70" s="14" t="s">
        <v>12</v>
      </c>
      <c r="D70" s="14"/>
      <c r="E70" s="14" t="s">
        <v>164</v>
      </c>
      <c r="F70" s="15" t="s">
        <v>197</v>
      </c>
      <c r="G70" s="16">
        <v>403.82</v>
      </c>
      <c r="H70" s="15" t="s">
        <v>59</v>
      </c>
      <c r="I70" s="17" t="s">
        <v>5</v>
      </c>
      <c r="J70" s="18"/>
      <c r="K70" s="18"/>
      <c r="L70" s="18"/>
      <c r="M70" s="18"/>
      <c r="N70" s="18"/>
      <c r="O70" s="18"/>
      <c r="P70" s="18"/>
      <c r="Q70" s="18"/>
      <c r="R70" s="18"/>
      <c r="S70" s="18"/>
      <c r="T70" s="44">
        <v>63</v>
      </c>
      <c r="U70" s="44">
        <v>50</v>
      </c>
      <c r="V70" s="20">
        <v>70</v>
      </c>
      <c r="W70" s="21">
        <v>75</v>
      </c>
      <c r="X70" s="58">
        <v>258</v>
      </c>
      <c r="Y70" s="21">
        <v>0</v>
      </c>
      <c r="Z70" s="19">
        <v>50</v>
      </c>
      <c r="AA70" s="20">
        <v>63</v>
      </c>
      <c r="AB70" s="21">
        <v>0</v>
      </c>
      <c r="AC70" s="58">
        <v>113</v>
      </c>
    </row>
    <row r="71" spans="1:29" ht="15.75" hidden="1" x14ac:dyDescent="0.25">
      <c r="A71" s="52">
        <v>200000302</v>
      </c>
      <c r="B71" s="51" t="s">
        <v>225</v>
      </c>
      <c r="C71" s="41" t="s">
        <v>12</v>
      </c>
      <c r="D71" s="42"/>
      <c r="E71" s="41" t="s">
        <v>164</v>
      </c>
      <c r="F71" s="41" t="s">
        <v>204</v>
      </c>
      <c r="G71" s="55">
        <v>330.28000000000003</v>
      </c>
      <c r="H71" s="15" t="s">
        <v>59</v>
      </c>
      <c r="I71" s="17" t="s">
        <v>5</v>
      </c>
      <c r="J71" s="19"/>
      <c r="K71" s="19"/>
      <c r="L71" s="19"/>
      <c r="M71" s="19"/>
      <c r="N71" s="19"/>
      <c r="O71" s="19"/>
      <c r="P71" s="19"/>
      <c r="Q71" s="19"/>
      <c r="R71" s="19"/>
      <c r="S71" s="19"/>
      <c r="T71" s="44"/>
      <c r="U71" s="44"/>
      <c r="V71" s="20">
        <v>215</v>
      </c>
      <c r="W71" s="21">
        <v>160</v>
      </c>
      <c r="X71" s="58">
        <v>375</v>
      </c>
      <c r="Y71" s="21">
        <v>0</v>
      </c>
      <c r="Z71" s="19">
        <v>330</v>
      </c>
      <c r="AA71" s="20">
        <v>370</v>
      </c>
      <c r="AB71" s="21">
        <v>0</v>
      </c>
      <c r="AC71" s="58">
        <v>700</v>
      </c>
    </row>
    <row r="72" spans="1:29" ht="15.75" hidden="1" x14ac:dyDescent="0.25">
      <c r="A72" s="14">
        <v>205000590</v>
      </c>
      <c r="B72" s="14" t="s">
        <v>160</v>
      </c>
      <c r="C72" s="14" t="s">
        <v>145</v>
      </c>
      <c r="D72" s="14"/>
      <c r="E72" s="14" t="s">
        <v>164</v>
      </c>
      <c r="F72" s="15" t="s">
        <v>148</v>
      </c>
      <c r="G72" s="16">
        <v>38.199999999999996</v>
      </c>
      <c r="H72" s="15" t="s">
        <v>38</v>
      </c>
      <c r="I72" s="17" t="s">
        <v>5</v>
      </c>
      <c r="J72" s="18"/>
      <c r="K72" s="18"/>
      <c r="L72" s="18"/>
      <c r="M72" s="18"/>
      <c r="N72" s="18"/>
      <c r="O72" s="18"/>
      <c r="P72" s="18"/>
      <c r="Q72" s="18"/>
      <c r="R72" s="18"/>
      <c r="S72" s="18"/>
      <c r="T72" s="45">
        <v>0</v>
      </c>
      <c r="U72" s="45">
        <v>0</v>
      </c>
      <c r="V72" s="20">
        <v>0</v>
      </c>
      <c r="W72" s="21">
        <v>0</v>
      </c>
      <c r="X72" s="58">
        <v>0</v>
      </c>
      <c r="Y72" s="21">
        <v>0</v>
      </c>
      <c r="Z72" s="19">
        <v>0</v>
      </c>
      <c r="AA72" s="20">
        <v>0</v>
      </c>
      <c r="AB72" s="21">
        <v>0</v>
      </c>
      <c r="AC72" s="58">
        <v>0</v>
      </c>
    </row>
    <row r="73" spans="1:29" ht="15.75" hidden="1" x14ac:dyDescent="0.25">
      <c r="A73" s="14">
        <v>205000730</v>
      </c>
      <c r="B73" s="14" t="s">
        <v>101</v>
      </c>
      <c r="C73" s="14" t="s">
        <v>12</v>
      </c>
      <c r="D73" s="14"/>
      <c r="E73" s="14" t="s">
        <v>164</v>
      </c>
      <c r="F73" s="15" t="s">
        <v>74</v>
      </c>
      <c r="G73" s="16">
        <v>242.76</v>
      </c>
      <c r="H73" s="15" t="s">
        <v>47</v>
      </c>
      <c r="I73" s="17" t="s">
        <v>5</v>
      </c>
      <c r="J73" s="18"/>
      <c r="K73" s="18"/>
      <c r="L73" s="18"/>
      <c r="M73" s="18"/>
      <c r="N73" s="18"/>
      <c r="O73" s="18"/>
      <c r="P73" s="18"/>
      <c r="Q73" s="18"/>
      <c r="R73" s="18"/>
      <c r="S73" s="18"/>
      <c r="T73" s="44">
        <v>525</v>
      </c>
      <c r="U73" s="44">
        <v>665</v>
      </c>
      <c r="V73" s="20">
        <v>600</v>
      </c>
      <c r="W73" s="21">
        <v>525</v>
      </c>
      <c r="X73" s="58">
        <v>2315</v>
      </c>
      <c r="Y73" s="21">
        <v>0</v>
      </c>
      <c r="Z73" s="19">
        <v>400</v>
      </c>
      <c r="AA73" s="20">
        <v>550</v>
      </c>
      <c r="AB73" s="21">
        <v>0</v>
      </c>
      <c r="AC73" s="58">
        <v>950</v>
      </c>
    </row>
    <row r="74" spans="1:29" ht="15.75" hidden="1" x14ac:dyDescent="0.25">
      <c r="A74" s="41">
        <v>205000756</v>
      </c>
      <c r="B74" s="14" t="s">
        <v>102</v>
      </c>
      <c r="C74" s="14" t="s">
        <v>12</v>
      </c>
      <c r="D74" s="14"/>
      <c r="E74" s="14" t="s">
        <v>164</v>
      </c>
      <c r="F74" s="15" t="s">
        <v>197</v>
      </c>
      <c r="G74" s="16">
        <v>312.02</v>
      </c>
      <c r="H74" s="15" t="s">
        <v>59</v>
      </c>
      <c r="I74" s="17" t="s">
        <v>5</v>
      </c>
      <c r="J74" s="18"/>
      <c r="K74" s="18"/>
      <c r="L74" s="18"/>
      <c r="M74" s="18"/>
      <c r="N74" s="18"/>
      <c r="O74" s="18"/>
      <c r="P74" s="18"/>
      <c r="Q74" s="18"/>
      <c r="R74" s="18"/>
      <c r="S74" s="18"/>
      <c r="T74" s="44">
        <v>30</v>
      </c>
      <c r="U74" s="44">
        <v>30</v>
      </c>
      <c r="V74" s="20">
        <v>50</v>
      </c>
      <c r="W74" s="21">
        <v>45</v>
      </c>
      <c r="X74" s="58">
        <v>155</v>
      </c>
      <c r="Y74" s="21">
        <v>0</v>
      </c>
      <c r="Z74" s="19">
        <v>30</v>
      </c>
      <c r="AA74" s="20">
        <v>50</v>
      </c>
      <c r="AB74" s="21">
        <v>0</v>
      </c>
      <c r="AC74" s="58">
        <v>80</v>
      </c>
    </row>
    <row r="75" spans="1:29" ht="15.75" hidden="1" x14ac:dyDescent="0.25">
      <c r="A75" s="14">
        <v>205000764</v>
      </c>
      <c r="B75" s="14" t="s">
        <v>103</v>
      </c>
      <c r="C75" s="14" t="s">
        <v>12</v>
      </c>
      <c r="D75" s="14"/>
      <c r="E75" s="14" t="s">
        <v>164</v>
      </c>
      <c r="F75" s="15" t="s">
        <v>74</v>
      </c>
      <c r="G75" s="16">
        <v>827.13000000000011</v>
      </c>
      <c r="H75" s="15" t="s">
        <v>47</v>
      </c>
      <c r="I75" s="17" t="s">
        <v>5</v>
      </c>
      <c r="J75" s="18"/>
      <c r="K75" s="18"/>
      <c r="L75" s="18"/>
      <c r="M75" s="18"/>
      <c r="N75" s="18"/>
      <c r="O75" s="18"/>
      <c r="P75" s="18"/>
      <c r="Q75" s="18"/>
      <c r="R75" s="18"/>
      <c r="S75" s="18"/>
      <c r="T75" s="44">
        <v>300</v>
      </c>
      <c r="U75" s="44">
        <v>250</v>
      </c>
      <c r="V75" s="20">
        <v>50</v>
      </c>
      <c r="W75" s="21">
        <v>70</v>
      </c>
      <c r="X75" s="58">
        <v>670</v>
      </c>
      <c r="Y75" s="21">
        <v>0</v>
      </c>
      <c r="Z75" s="19">
        <v>120</v>
      </c>
      <c r="AA75" s="20">
        <v>1660</v>
      </c>
      <c r="AB75" s="21">
        <v>0</v>
      </c>
      <c r="AC75" s="58">
        <v>1780</v>
      </c>
    </row>
    <row r="76" spans="1:29" ht="15.75" hidden="1" x14ac:dyDescent="0.25">
      <c r="A76" s="14">
        <v>205000765</v>
      </c>
      <c r="B76" s="14" t="s">
        <v>104</v>
      </c>
      <c r="C76" s="14" t="s">
        <v>12</v>
      </c>
      <c r="D76" s="14"/>
      <c r="E76" s="14" t="s">
        <v>164</v>
      </c>
      <c r="F76" s="15" t="s">
        <v>74</v>
      </c>
      <c r="G76" s="16">
        <v>619.6400000000001</v>
      </c>
      <c r="H76" s="15" t="s">
        <v>47</v>
      </c>
      <c r="I76" s="17" t="s">
        <v>5</v>
      </c>
      <c r="J76" s="18"/>
      <c r="K76" s="18"/>
      <c r="L76" s="18"/>
      <c r="M76" s="18"/>
      <c r="N76" s="18"/>
      <c r="O76" s="18"/>
      <c r="P76" s="18"/>
      <c r="Q76" s="18"/>
      <c r="R76" s="18"/>
      <c r="S76" s="18"/>
      <c r="T76" s="44">
        <v>100</v>
      </c>
      <c r="U76" s="44">
        <v>75</v>
      </c>
      <c r="V76" s="20">
        <v>55</v>
      </c>
      <c r="W76" s="21">
        <v>30</v>
      </c>
      <c r="X76" s="58">
        <v>260</v>
      </c>
      <c r="Y76" s="21">
        <v>0</v>
      </c>
      <c r="Z76" s="19">
        <v>60</v>
      </c>
      <c r="AA76" s="20">
        <v>70</v>
      </c>
      <c r="AB76" s="21">
        <v>0</v>
      </c>
      <c r="AC76" s="58">
        <v>130</v>
      </c>
    </row>
    <row r="77" spans="1:29" ht="15.75" hidden="1" x14ac:dyDescent="0.25">
      <c r="A77" s="14">
        <v>205000767</v>
      </c>
      <c r="B77" s="14" t="s">
        <v>105</v>
      </c>
      <c r="C77" s="14" t="s">
        <v>12</v>
      </c>
      <c r="D77" s="14"/>
      <c r="E77" s="14" t="s">
        <v>164</v>
      </c>
      <c r="F77" s="15" t="s">
        <v>74</v>
      </c>
      <c r="G77" s="16">
        <v>749.11999999999989</v>
      </c>
      <c r="H77" s="15" t="s">
        <v>47</v>
      </c>
      <c r="I77" s="17" t="s">
        <v>5</v>
      </c>
      <c r="J77" s="18"/>
      <c r="K77" s="18"/>
      <c r="L77" s="18"/>
      <c r="M77" s="18"/>
      <c r="N77" s="18"/>
      <c r="O77" s="18"/>
      <c r="P77" s="18"/>
      <c r="Q77" s="18"/>
      <c r="R77" s="18"/>
      <c r="S77" s="18"/>
      <c r="T77" s="44">
        <v>20</v>
      </c>
      <c r="U77" s="44">
        <v>20</v>
      </c>
      <c r="V77" s="20">
        <v>0</v>
      </c>
      <c r="W77" s="21">
        <v>4</v>
      </c>
      <c r="X77" s="58">
        <v>44</v>
      </c>
      <c r="Y77" s="21">
        <v>0</v>
      </c>
      <c r="Z77" s="19">
        <v>8</v>
      </c>
      <c r="AA77" s="20">
        <v>11</v>
      </c>
      <c r="AB77" s="21">
        <v>0</v>
      </c>
      <c r="AC77" s="58">
        <v>19</v>
      </c>
    </row>
    <row r="78" spans="1:29" ht="15.75" hidden="1" x14ac:dyDescent="0.25">
      <c r="A78" s="14">
        <v>205000768</v>
      </c>
      <c r="B78" s="14" t="s">
        <v>106</v>
      </c>
      <c r="C78" s="14" t="s">
        <v>12</v>
      </c>
      <c r="D78" s="14"/>
      <c r="E78" s="14" t="s">
        <v>164</v>
      </c>
      <c r="F78" s="15" t="s">
        <v>74</v>
      </c>
      <c r="G78" s="16">
        <v>1682.27</v>
      </c>
      <c r="H78" s="15" t="s">
        <v>47</v>
      </c>
      <c r="I78" s="17" t="s">
        <v>5</v>
      </c>
      <c r="J78" s="18"/>
      <c r="K78" s="18"/>
      <c r="L78" s="18"/>
      <c r="M78" s="18"/>
      <c r="N78" s="18"/>
      <c r="O78" s="18"/>
      <c r="P78" s="18"/>
      <c r="Q78" s="18"/>
      <c r="R78" s="18"/>
      <c r="S78" s="18"/>
      <c r="T78" s="44">
        <v>300</v>
      </c>
      <c r="U78" s="44">
        <v>250</v>
      </c>
      <c r="V78" s="20">
        <v>50</v>
      </c>
      <c r="W78" s="21">
        <v>135</v>
      </c>
      <c r="X78" s="58">
        <v>735</v>
      </c>
      <c r="Y78" s="21">
        <v>0</v>
      </c>
      <c r="Z78" s="19">
        <v>170</v>
      </c>
      <c r="AA78" s="20">
        <v>150</v>
      </c>
      <c r="AB78" s="21">
        <v>0</v>
      </c>
      <c r="AC78" s="58">
        <v>320</v>
      </c>
    </row>
    <row r="79" spans="1:29" ht="15.75" hidden="1" x14ac:dyDescent="0.25">
      <c r="A79" s="14">
        <v>205000773</v>
      </c>
      <c r="B79" s="14" t="s">
        <v>198</v>
      </c>
      <c r="C79" s="14" t="s">
        <v>12</v>
      </c>
      <c r="D79" s="14"/>
      <c r="E79" s="14" t="s">
        <v>164</v>
      </c>
      <c r="F79" s="15" t="s">
        <v>197</v>
      </c>
      <c r="G79" s="16">
        <v>1656.95</v>
      </c>
      <c r="H79" s="15" t="s">
        <v>59</v>
      </c>
      <c r="I79" s="17" t="s">
        <v>5</v>
      </c>
      <c r="J79" s="18"/>
      <c r="K79" s="18"/>
      <c r="L79" s="18"/>
      <c r="M79" s="18"/>
      <c r="N79" s="18"/>
      <c r="O79" s="18"/>
      <c r="P79" s="18"/>
      <c r="Q79" s="18"/>
      <c r="R79" s="18"/>
      <c r="S79" s="18"/>
      <c r="T79" s="44">
        <v>45</v>
      </c>
      <c r="U79" s="44">
        <v>35</v>
      </c>
      <c r="V79" s="20">
        <v>10</v>
      </c>
      <c r="W79" s="21">
        <v>15</v>
      </c>
      <c r="X79" s="58">
        <v>105</v>
      </c>
      <c r="Y79" s="21">
        <v>0</v>
      </c>
      <c r="Z79" s="19">
        <v>15</v>
      </c>
      <c r="AA79" s="20">
        <v>24</v>
      </c>
      <c r="AB79" s="21">
        <v>0</v>
      </c>
      <c r="AC79" s="58">
        <v>39</v>
      </c>
    </row>
    <row r="80" spans="1:29" ht="15.75" hidden="1" x14ac:dyDescent="0.25">
      <c r="A80" s="14">
        <v>205000778</v>
      </c>
      <c r="B80" s="14" t="s">
        <v>199</v>
      </c>
      <c r="C80" s="14" t="s">
        <v>12</v>
      </c>
      <c r="D80" s="14"/>
      <c r="E80" s="14" t="s">
        <v>164</v>
      </c>
      <c r="F80" s="15" t="s">
        <v>197</v>
      </c>
      <c r="G80" s="16">
        <v>1168.67</v>
      </c>
      <c r="H80" s="15" t="s">
        <v>59</v>
      </c>
      <c r="I80" s="17" t="s">
        <v>5</v>
      </c>
      <c r="J80" s="18"/>
      <c r="K80" s="18"/>
      <c r="L80" s="18"/>
      <c r="M80" s="18"/>
      <c r="N80" s="18"/>
      <c r="O80" s="18"/>
      <c r="P80" s="18"/>
      <c r="Q80" s="18"/>
      <c r="R80" s="18"/>
      <c r="S80" s="18"/>
      <c r="T80" s="44">
        <v>35</v>
      </c>
      <c r="U80" s="44">
        <v>30</v>
      </c>
      <c r="V80" s="20">
        <v>15</v>
      </c>
      <c r="W80" s="21">
        <v>30</v>
      </c>
      <c r="X80" s="58">
        <v>110</v>
      </c>
      <c r="Y80" s="21">
        <v>0</v>
      </c>
      <c r="Z80" s="19">
        <v>27</v>
      </c>
      <c r="AA80" s="20">
        <v>31</v>
      </c>
      <c r="AB80" s="21">
        <v>0</v>
      </c>
      <c r="AC80" s="58">
        <v>58</v>
      </c>
    </row>
    <row r="81" spans="1:29" ht="15.75" hidden="1" x14ac:dyDescent="0.25">
      <c r="A81" s="41">
        <v>205000779</v>
      </c>
      <c r="B81" s="14" t="s">
        <v>206</v>
      </c>
      <c r="C81" s="14" t="s">
        <v>12</v>
      </c>
      <c r="D81" s="14"/>
      <c r="E81" s="14" t="s">
        <v>164</v>
      </c>
      <c r="F81" s="15" t="s">
        <v>197</v>
      </c>
      <c r="G81" s="16">
        <v>942.67</v>
      </c>
      <c r="H81" s="15" t="s">
        <v>59</v>
      </c>
      <c r="I81" s="17" t="s">
        <v>5</v>
      </c>
      <c r="J81" s="18"/>
      <c r="K81" s="18"/>
      <c r="L81" s="18"/>
      <c r="M81" s="18"/>
      <c r="N81" s="18"/>
      <c r="O81" s="18"/>
      <c r="P81" s="18"/>
      <c r="Q81" s="18"/>
      <c r="R81" s="18"/>
      <c r="S81" s="18"/>
      <c r="T81" s="44">
        <v>15</v>
      </c>
      <c r="U81" s="44">
        <v>5</v>
      </c>
      <c r="V81" s="20">
        <v>5</v>
      </c>
      <c r="W81" s="21">
        <v>5</v>
      </c>
      <c r="X81" s="58">
        <v>30</v>
      </c>
      <c r="Y81" s="21">
        <v>0</v>
      </c>
      <c r="Z81" s="19">
        <v>7</v>
      </c>
      <c r="AA81" s="20">
        <v>8</v>
      </c>
      <c r="AB81" s="21">
        <v>0</v>
      </c>
      <c r="AC81" s="58">
        <v>15</v>
      </c>
    </row>
    <row r="82" spans="1:29" ht="15.75" hidden="1" x14ac:dyDescent="0.25">
      <c r="A82" s="41">
        <v>205000780</v>
      </c>
      <c r="B82" s="14" t="s">
        <v>205</v>
      </c>
      <c r="C82" s="14" t="s">
        <v>12</v>
      </c>
      <c r="D82" s="14"/>
      <c r="E82" s="14" t="s">
        <v>164</v>
      </c>
      <c r="F82" s="15" t="s">
        <v>197</v>
      </c>
      <c r="G82" s="16">
        <v>1098.9000000000001</v>
      </c>
      <c r="H82" s="15" t="s">
        <v>59</v>
      </c>
      <c r="I82" s="17" t="s">
        <v>5</v>
      </c>
      <c r="J82" s="18"/>
      <c r="K82" s="18"/>
      <c r="L82" s="18"/>
      <c r="M82" s="18"/>
      <c r="N82" s="18"/>
      <c r="O82" s="18"/>
      <c r="P82" s="18"/>
      <c r="Q82" s="18"/>
      <c r="R82" s="18"/>
      <c r="S82" s="18"/>
      <c r="T82" s="44">
        <v>10</v>
      </c>
      <c r="U82" s="44">
        <v>5</v>
      </c>
      <c r="V82" s="20">
        <v>0</v>
      </c>
      <c r="W82" s="21">
        <v>0</v>
      </c>
      <c r="X82" s="58">
        <v>15</v>
      </c>
      <c r="Y82" s="21">
        <v>0</v>
      </c>
      <c r="Z82" s="19">
        <v>0</v>
      </c>
      <c r="AA82" s="20">
        <v>0</v>
      </c>
      <c r="AB82" s="21">
        <v>0</v>
      </c>
      <c r="AC82" s="58">
        <v>0</v>
      </c>
    </row>
    <row r="83" spans="1:29" ht="15.75" hidden="1" x14ac:dyDescent="0.25">
      <c r="A83" s="14">
        <v>205000791</v>
      </c>
      <c r="B83" s="14" t="s">
        <v>107</v>
      </c>
      <c r="C83" s="14" t="s">
        <v>12</v>
      </c>
      <c r="D83" s="14"/>
      <c r="E83" s="14" t="s">
        <v>164</v>
      </c>
      <c r="F83" s="15" t="s">
        <v>74</v>
      </c>
      <c r="G83" s="16">
        <v>431.81</v>
      </c>
      <c r="H83" s="15" t="s">
        <v>47</v>
      </c>
      <c r="I83" s="17" t="s">
        <v>5</v>
      </c>
      <c r="J83" s="18"/>
      <c r="K83" s="18"/>
      <c r="L83" s="18"/>
      <c r="M83" s="18"/>
      <c r="N83" s="18"/>
      <c r="O83" s="18"/>
      <c r="P83" s="18"/>
      <c r="Q83" s="18"/>
      <c r="R83" s="18"/>
      <c r="S83" s="18"/>
      <c r="T83" s="44">
        <v>180</v>
      </c>
      <c r="U83" s="44">
        <v>215</v>
      </c>
      <c r="V83" s="20">
        <v>25</v>
      </c>
      <c r="W83" s="21">
        <v>65</v>
      </c>
      <c r="X83" s="58">
        <v>485</v>
      </c>
      <c r="Y83" s="21">
        <v>0</v>
      </c>
      <c r="Z83" s="19">
        <v>150</v>
      </c>
      <c r="AA83" s="20">
        <v>200</v>
      </c>
      <c r="AB83" s="21">
        <v>0</v>
      </c>
      <c r="AC83" s="58">
        <v>350</v>
      </c>
    </row>
    <row r="84" spans="1:29" ht="15.75" hidden="1" x14ac:dyDescent="0.25">
      <c r="A84" s="14">
        <v>205000850</v>
      </c>
      <c r="B84" s="14" t="s">
        <v>201</v>
      </c>
      <c r="C84" s="14" t="s">
        <v>12</v>
      </c>
      <c r="D84" s="14"/>
      <c r="E84" s="14" t="s">
        <v>164</v>
      </c>
      <c r="F84" s="15" t="s">
        <v>74</v>
      </c>
      <c r="G84" s="16">
        <v>3058.12</v>
      </c>
      <c r="H84" s="15" t="s">
        <v>35</v>
      </c>
      <c r="I84" s="17" t="s">
        <v>5</v>
      </c>
      <c r="J84" s="18"/>
      <c r="K84" s="18"/>
      <c r="L84" s="18"/>
      <c r="M84" s="18"/>
      <c r="N84" s="18"/>
      <c r="O84" s="18"/>
      <c r="P84" s="18"/>
      <c r="Q84" s="18"/>
      <c r="R84" s="18"/>
      <c r="S84" s="18"/>
      <c r="T84" s="44">
        <v>9</v>
      </c>
      <c r="U84" s="44">
        <v>85</v>
      </c>
      <c r="V84" s="20">
        <v>72</v>
      </c>
      <c r="W84" s="21">
        <v>44</v>
      </c>
      <c r="X84" s="58">
        <v>210</v>
      </c>
      <c r="Y84" s="21">
        <v>0</v>
      </c>
      <c r="Z84" s="19">
        <v>62</v>
      </c>
      <c r="AA84" s="20">
        <v>78</v>
      </c>
      <c r="AB84" s="21">
        <v>0</v>
      </c>
      <c r="AC84" s="58">
        <v>140</v>
      </c>
    </row>
    <row r="85" spans="1:29" ht="15.75" hidden="1" x14ac:dyDescent="0.25">
      <c r="A85" s="52">
        <v>205000894</v>
      </c>
      <c r="B85" s="51" t="s">
        <v>226</v>
      </c>
      <c r="C85" s="41" t="s">
        <v>12</v>
      </c>
      <c r="D85" s="42"/>
      <c r="E85" s="41" t="s">
        <v>164</v>
      </c>
      <c r="F85" s="41" t="s">
        <v>204</v>
      </c>
      <c r="G85" s="57">
        <v>250</v>
      </c>
      <c r="H85" s="15" t="s">
        <v>59</v>
      </c>
      <c r="I85" s="17" t="s">
        <v>5</v>
      </c>
      <c r="J85" s="19"/>
      <c r="K85" s="19"/>
      <c r="L85" s="19"/>
      <c r="M85" s="19"/>
      <c r="N85" s="19"/>
      <c r="O85" s="19"/>
      <c r="P85" s="19"/>
      <c r="Q85" s="19"/>
      <c r="R85" s="19"/>
      <c r="S85" s="19"/>
      <c r="T85" s="44"/>
      <c r="U85" s="44"/>
      <c r="V85" s="20">
        <v>205</v>
      </c>
      <c r="W85" s="21">
        <v>150</v>
      </c>
      <c r="X85" s="58">
        <v>355</v>
      </c>
      <c r="Y85" s="21">
        <v>0</v>
      </c>
      <c r="Z85" s="19">
        <v>200</v>
      </c>
      <c r="AA85" s="20">
        <v>250</v>
      </c>
      <c r="AB85" s="21">
        <v>0</v>
      </c>
      <c r="AC85" s="58">
        <v>450</v>
      </c>
    </row>
    <row r="86" spans="1:29" ht="15.75" hidden="1" x14ac:dyDescent="0.25">
      <c r="A86" s="52">
        <v>205000895</v>
      </c>
      <c r="B86" s="51" t="s">
        <v>230</v>
      </c>
      <c r="C86" s="41" t="s">
        <v>12</v>
      </c>
      <c r="D86" s="42"/>
      <c r="E86" s="41" t="s">
        <v>164</v>
      </c>
      <c r="F86" s="41" t="s">
        <v>204</v>
      </c>
      <c r="G86" s="57">
        <v>56.34</v>
      </c>
      <c r="H86" s="15" t="s">
        <v>59</v>
      </c>
      <c r="I86" s="17" t="s">
        <v>5</v>
      </c>
      <c r="J86" s="19"/>
      <c r="K86" s="19"/>
      <c r="L86" s="19"/>
      <c r="M86" s="19"/>
      <c r="N86" s="19"/>
      <c r="O86" s="19"/>
      <c r="P86" s="19"/>
      <c r="Q86" s="19"/>
      <c r="R86" s="19"/>
      <c r="S86" s="19"/>
      <c r="T86" s="44"/>
      <c r="U86" s="44"/>
      <c r="V86" s="20">
        <v>130</v>
      </c>
      <c r="W86" s="21">
        <v>125</v>
      </c>
      <c r="X86" s="58">
        <v>255</v>
      </c>
      <c r="Y86" s="21">
        <v>0</v>
      </c>
      <c r="Z86" s="19">
        <v>0</v>
      </c>
      <c r="AA86" s="20">
        <v>0</v>
      </c>
      <c r="AB86" s="21">
        <v>0</v>
      </c>
      <c r="AC86" s="58">
        <v>0</v>
      </c>
    </row>
    <row r="87" spans="1:29" ht="15.75" hidden="1" x14ac:dyDescent="0.25">
      <c r="A87" s="52">
        <v>205000896</v>
      </c>
      <c r="B87" s="51" t="s">
        <v>229</v>
      </c>
      <c r="C87" s="41" t="s">
        <v>12</v>
      </c>
      <c r="D87" s="42"/>
      <c r="E87" s="41" t="s">
        <v>164</v>
      </c>
      <c r="F87" s="41" t="s">
        <v>204</v>
      </c>
      <c r="G87" s="57">
        <v>58.45</v>
      </c>
      <c r="H87" s="15" t="s">
        <v>59</v>
      </c>
      <c r="I87" s="17" t="s">
        <v>5</v>
      </c>
      <c r="J87" s="19"/>
      <c r="K87" s="19"/>
      <c r="L87" s="19"/>
      <c r="M87" s="19"/>
      <c r="N87" s="19"/>
      <c r="O87" s="19"/>
      <c r="P87" s="19"/>
      <c r="Q87" s="19"/>
      <c r="R87" s="19"/>
      <c r="S87" s="19"/>
      <c r="T87" s="44"/>
      <c r="U87" s="44"/>
      <c r="V87" s="20">
        <v>105</v>
      </c>
      <c r="W87" s="21">
        <v>130</v>
      </c>
      <c r="X87" s="58">
        <v>235</v>
      </c>
      <c r="Y87" s="21">
        <v>0</v>
      </c>
      <c r="Z87" s="19">
        <v>200</v>
      </c>
      <c r="AA87" s="20">
        <v>225</v>
      </c>
      <c r="AB87" s="21">
        <v>0</v>
      </c>
      <c r="AC87" s="58">
        <v>425</v>
      </c>
    </row>
    <row r="88" spans="1:29" ht="15.75" hidden="1" x14ac:dyDescent="0.25">
      <c r="A88" s="52">
        <v>205000898</v>
      </c>
      <c r="B88" s="51" t="s">
        <v>234</v>
      </c>
      <c r="C88" s="41" t="s">
        <v>12</v>
      </c>
      <c r="D88" s="42"/>
      <c r="E88" s="41" t="s">
        <v>164</v>
      </c>
      <c r="F88" s="41" t="s">
        <v>204</v>
      </c>
      <c r="G88" s="55">
        <v>827.13000000000011</v>
      </c>
      <c r="H88" s="15" t="s">
        <v>59</v>
      </c>
      <c r="I88" s="17" t="s">
        <v>5</v>
      </c>
      <c r="J88" s="19"/>
      <c r="K88" s="19"/>
      <c r="L88" s="19"/>
      <c r="M88" s="19"/>
      <c r="N88" s="19"/>
      <c r="O88" s="19"/>
      <c r="P88" s="19"/>
      <c r="Q88" s="19"/>
      <c r="R88" s="19"/>
      <c r="S88" s="19"/>
      <c r="T88" s="44"/>
      <c r="U88" s="44"/>
      <c r="V88" s="20">
        <v>90</v>
      </c>
      <c r="W88" s="21">
        <v>75</v>
      </c>
      <c r="X88" s="58">
        <v>165</v>
      </c>
      <c r="Y88" s="21">
        <v>0</v>
      </c>
      <c r="Z88" s="19">
        <v>130</v>
      </c>
      <c r="AA88" s="20">
        <v>150</v>
      </c>
      <c r="AB88" s="21">
        <v>0</v>
      </c>
      <c r="AC88" s="58">
        <v>280</v>
      </c>
    </row>
    <row r="89" spans="1:29" ht="15.75" hidden="1" x14ac:dyDescent="0.25">
      <c r="A89" s="14">
        <v>205015015</v>
      </c>
      <c r="B89" s="14" t="s">
        <v>108</v>
      </c>
      <c r="C89" s="14" t="s">
        <v>21</v>
      </c>
      <c r="D89" s="14"/>
      <c r="E89" s="14" t="s">
        <v>164</v>
      </c>
      <c r="F89" s="15" t="s">
        <v>148</v>
      </c>
      <c r="G89" s="16">
        <v>2225.6099999999997</v>
      </c>
      <c r="H89" s="15" t="s">
        <v>45</v>
      </c>
      <c r="I89" s="17" t="s">
        <v>5</v>
      </c>
      <c r="J89" s="18"/>
      <c r="K89" s="18"/>
      <c r="L89" s="18"/>
      <c r="M89" s="18"/>
      <c r="N89" s="18"/>
      <c r="O89" s="18"/>
      <c r="P89" s="18"/>
      <c r="Q89" s="18"/>
      <c r="R89" s="18"/>
      <c r="S89" s="18"/>
      <c r="T89" s="44">
        <v>60</v>
      </c>
      <c r="U89" s="44">
        <v>60</v>
      </c>
      <c r="V89" s="20">
        <v>10</v>
      </c>
      <c r="W89" s="21">
        <v>40</v>
      </c>
      <c r="X89" s="58">
        <v>170</v>
      </c>
      <c r="Y89" s="21">
        <v>0</v>
      </c>
      <c r="Z89" s="19">
        <v>42</v>
      </c>
      <c r="AA89" s="20">
        <v>52</v>
      </c>
      <c r="AB89" s="21">
        <v>0</v>
      </c>
      <c r="AC89" s="58">
        <v>94</v>
      </c>
    </row>
    <row r="90" spans="1:29" ht="15.75" hidden="1" x14ac:dyDescent="0.25">
      <c r="A90" s="14">
        <v>205015016</v>
      </c>
      <c r="B90" s="14" t="s">
        <v>109</v>
      </c>
      <c r="C90" s="14" t="s">
        <v>12</v>
      </c>
      <c r="D90" s="14"/>
      <c r="E90" s="14" t="s">
        <v>164</v>
      </c>
      <c r="F90" s="15" t="s">
        <v>148</v>
      </c>
      <c r="G90" s="16">
        <v>2012.0100000000002</v>
      </c>
      <c r="H90" s="15" t="s">
        <v>59</v>
      </c>
      <c r="I90" s="17" t="s">
        <v>5</v>
      </c>
      <c r="J90" s="18"/>
      <c r="K90" s="18"/>
      <c r="L90" s="18"/>
      <c r="M90" s="18"/>
      <c r="N90" s="18"/>
      <c r="O90" s="18"/>
      <c r="P90" s="18"/>
      <c r="Q90" s="18"/>
      <c r="R90" s="18"/>
      <c r="S90" s="18"/>
      <c r="T90" s="44">
        <v>425</v>
      </c>
      <c r="U90" s="44">
        <v>450</v>
      </c>
      <c r="V90" s="20">
        <v>100</v>
      </c>
      <c r="W90" s="21">
        <v>0</v>
      </c>
      <c r="X90" s="58">
        <v>975</v>
      </c>
      <c r="Y90" s="21">
        <v>0</v>
      </c>
      <c r="Z90" s="19">
        <v>0</v>
      </c>
      <c r="AA90" s="20">
        <v>0</v>
      </c>
      <c r="AB90" s="21">
        <v>0</v>
      </c>
      <c r="AC90" s="58">
        <v>0</v>
      </c>
    </row>
    <row r="91" spans="1:29" ht="15.75" hidden="1" x14ac:dyDescent="0.25">
      <c r="A91" s="14">
        <v>205015017</v>
      </c>
      <c r="B91" s="14" t="s">
        <v>110</v>
      </c>
      <c r="C91" s="14" t="s">
        <v>12</v>
      </c>
      <c r="D91" s="14"/>
      <c r="E91" s="14" t="s">
        <v>164</v>
      </c>
      <c r="F91" s="15" t="s">
        <v>148</v>
      </c>
      <c r="G91" s="16">
        <v>2026.2200000000003</v>
      </c>
      <c r="H91" s="15" t="s">
        <v>59</v>
      </c>
      <c r="I91" s="17" t="s">
        <v>5</v>
      </c>
      <c r="J91" s="18"/>
      <c r="K91" s="18"/>
      <c r="L91" s="18"/>
      <c r="M91" s="18"/>
      <c r="N91" s="18"/>
      <c r="O91" s="18"/>
      <c r="P91" s="18"/>
      <c r="Q91" s="18"/>
      <c r="R91" s="18"/>
      <c r="S91" s="18"/>
      <c r="T91" s="44">
        <v>700</v>
      </c>
      <c r="U91" s="44">
        <v>770</v>
      </c>
      <c r="V91" s="20">
        <v>275</v>
      </c>
      <c r="W91" s="21">
        <v>0</v>
      </c>
      <c r="X91" s="58">
        <v>1745</v>
      </c>
      <c r="Y91" s="21">
        <v>0</v>
      </c>
      <c r="Z91" s="19">
        <v>0</v>
      </c>
      <c r="AA91" s="20">
        <v>0</v>
      </c>
      <c r="AB91" s="21">
        <v>0</v>
      </c>
      <c r="AC91" s="58">
        <v>0</v>
      </c>
    </row>
    <row r="92" spans="1:29" ht="15.75" hidden="1" x14ac:dyDescent="0.25">
      <c r="A92" s="14">
        <v>205015018</v>
      </c>
      <c r="B92" s="14" t="s">
        <v>111</v>
      </c>
      <c r="C92" s="14" t="s">
        <v>12</v>
      </c>
      <c r="D92" s="14"/>
      <c r="E92" s="14" t="s">
        <v>164</v>
      </c>
      <c r="F92" s="15" t="s">
        <v>148</v>
      </c>
      <c r="G92" s="16">
        <v>2250.7300000000005</v>
      </c>
      <c r="H92" s="15" t="s">
        <v>59</v>
      </c>
      <c r="I92" s="17" t="s">
        <v>5</v>
      </c>
      <c r="J92" s="18"/>
      <c r="K92" s="18"/>
      <c r="L92" s="18"/>
      <c r="M92" s="18"/>
      <c r="N92" s="18"/>
      <c r="O92" s="18"/>
      <c r="P92" s="18"/>
      <c r="Q92" s="18"/>
      <c r="R92" s="18"/>
      <c r="S92" s="18"/>
      <c r="T92" s="44">
        <v>20</v>
      </c>
      <c r="U92" s="44">
        <v>25</v>
      </c>
      <c r="V92" s="20">
        <v>20</v>
      </c>
      <c r="W92" s="21">
        <v>0</v>
      </c>
      <c r="X92" s="58">
        <v>65</v>
      </c>
      <c r="Y92" s="21">
        <v>0</v>
      </c>
      <c r="Z92" s="19">
        <v>0</v>
      </c>
      <c r="AA92" s="20">
        <v>0</v>
      </c>
      <c r="AB92" s="21">
        <v>0</v>
      </c>
      <c r="AC92" s="58">
        <v>0</v>
      </c>
    </row>
    <row r="93" spans="1:29" ht="15.75" hidden="1" x14ac:dyDescent="0.25">
      <c r="A93" s="14">
        <v>205015019</v>
      </c>
      <c r="B93" s="14" t="s">
        <v>112</v>
      </c>
      <c r="C93" s="14" t="s">
        <v>12</v>
      </c>
      <c r="D93" s="14"/>
      <c r="E93" s="14" t="s">
        <v>164</v>
      </c>
      <c r="F93" s="15" t="s">
        <v>148</v>
      </c>
      <c r="G93" s="16">
        <v>2225.7200000000007</v>
      </c>
      <c r="H93" s="15" t="s">
        <v>59</v>
      </c>
      <c r="I93" s="17" t="s">
        <v>5</v>
      </c>
      <c r="J93" s="18"/>
      <c r="K93" s="18"/>
      <c r="L93" s="18"/>
      <c r="M93" s="18"/>
      <c r="N93" s="18"/>
      <c r="O93" s="18"/>
      <c r="P93" s="18"/>
      <c r="Q93" s="18"/>
      <c r="R93" s="18"/>
      <c r="S93" s="18"/>
      <c r="T93" s="45">
        <v>0</v>
      </c>
      <c r="U93" s="45">
        <v>0</v>
      </c>
      <c r="V93" s="20">
        <v>6</v>
      </c>
      <c r="W93" s="21">
        <v>0</v>
      </c>
      <c r="X93" s="58">
        <v>6</v>
      </c>
      <c r="Y93" s="21">
        <v>0</v>
      </c>
      <c r="Z93" s="19">
        <v>0</v>
      </c>
      <c r="AA93" s="20">
        <v>0</v>
      </c>
      <c r="AB93" s="21">
        <v>0</v>
      </c>
      <c r="AC93" s="58">
        <v>0</v>
      </c>
    </row>
    <row r="94" spans="1:29" ht="15.75" hidden="1" x14ac:dyDescent="0.25">
      <c r="A94" s="52">
        <v>205015032</v>
      </c>
      <c r="B94" s="51" t="s">
        <v>231</v>
      </c>
      <c r="C94" s="41" t="s">
        <v>12</v>
      </c>
      <c r="D94" s="42"/>
      <c r="E94" s="41" t="s">
        <v>164</v>
      </c>
      <c r="F94" s="41" t="s">
        <v>204</v>
      </c>
      <c r="G94" s="55">
        <v>2200</v>
      </c>
      <c r="H94" s="15" t="s">
        <v>59</v>
      </c>
      <c r="I94" s="17" t="s">
        <v>5</v>
      </c>
      <c r="J94" s="19"/>
      <c r="K94" s="19"/>
      <c r="L94" s="19"/>
      <c r="M94" s="19"/>
      <c r="N94" s="19"/>
      <c r="O94" s="19"/>
      <c r="P94" s="19"/>
      <c r="Q94" s="19"/>
      <c r="R94" s="19"/>
      <c r="S94" s="19"/>
      <c r="T94" s="44"/>
      <c r="U94" s="44"/>
      <c r="V94" s="20">
        <v>25</v>
      </c>
      <c r="W94" s="21">
        <v>0</v>
      </c>
      <c r="X94" s="58">
        <v>25</v>
      </c>
      <c r="Y94" s="21">
        <v>0</v>
      </c>
      <c r="Z94" s="19">
        <v>25</v>
      </c>
      <c r="AA94" s="20">
        <v>25</v>
      </c>
      <c r="AB94" s="21">
        <v>0</v>
      </c>
      <c r="AC94" s="58">
        <v>50</v>
      </c>
    </row>
    <row r="95" spans="1:29" ht="15.75" hidden="1" x14ac:dyDescent="0.25">
      <c r="A95" s="52">
        <v>205015033</v>
      </c>
      <c r="B95" s="51" t="s">
        <v>227</v>
      </c>
      <c r="C95" s="41" t="s">
        <v>12</v>
      </c>
      <c r="D95" s="42"/>
      <c r="E95" s="41" t="s">
        <v>164</v>
      </c>
      <c r="F95" s="41" t="s">
        <v>204</v>
      </c>
      <c r="G95" s="55">
        <v>2200</v>
      </c>
      <c r="H95" s="15" t="s">
        <v>59</v>
      </c>
      <c r="I95" s="17" t="s">
        <v>5</v>
      </c>
      <c r="J95" s="19"/>
      <c r="K95" s="19"/>
      <c r="L95" s="19"/>
      <c r="M95" s="19"/>
      <c r="N95" s="19"/>
      <c r="O95" s="19"/>
      <c r="P95" s="19"/>
      <c r="Q95" s="19"/>
      <c r="R95" s="19"/>
      <c r="S95" s="19"/>
      <c r="T95" s="44"/>
      <c r="U95" s="44"/>
      <c r="V95" s="20">
        <v>170</v>
      </c>
      <c r="W95" s="21">
        <v>325</v>
      </c>
      <c r="X95" s="58">
        <v>495</v>
      </c>
      <c r="Y95" s="21">
        <v>0</v>
      </c>
      <c r="Z95" s="19">
        <v>280</v>
      </c>
      <c r="AA95" s="20">
        <v>345</v>
      </c>
      <c r="AB95" s="21">
        <v>0</v>
      </c>
      <c r="AC95" s="58">
        <v>625</v>
      </c>
    </row>
    <row r="96" spans="1:29" ht="15.75" hidden="1" x14ac:dyDescent="0.25">
      <c r="A96" s="52">
        <v>205015035</v>
      </c>
      <c r="B96" s="51" t="s">
        <v>232</v>
      </c>
      <c r="C96" s="41" t="s">
        <v>12</v>
      </c>
      <c r="D96" s="42"/>
      <c r="E96" s="41" t="s">
        <v>164</v>
      </c>
      <c r="F96" s="41" t="s">
        <v>204</v>
      </c>
      <c r="G96" s="55">
        <v>2200</v>
      </c>
      <c r="H96" s="15" t="s">
        <v>59</v>
      </c>
      <c r="I96" s="17" t="s">
        <v>5</v>
      </c>
      <c r="J96" s="19"/>
      <c r="K96" s="19"/>
      <c r="L96" s="19"/>
      <c r="M96" s="19"/>
      <c r="N96" s="19"/>
      <c r="O96" s="19"/>
      <c r="P96" s="19"/>
      <c r="Q96" s="19"/>
      <c r="R96" s="19"/>
      <c r="S96" s="19"/>
      <c r="T96" s="44"/>
      <c r="U96" s="44"/>
      <c r="V96" s="20">
        <v>25</v>
      </c>
      <c r="W96" s="21">
        <v>0</v>
      </c>
      <c r="X96" s="58">
        <v>25</v>
      </c>
      <c r="Y96" s="21">
        <v>0</v>
      </c>
      <c r="Z96" s="19">
        <v>25</v>
      </c>
      <c r="AA96" s="20">
        <v>25</v>
      </c>
      <c r="AB96" s="21">
        <v>0</v>
      </c>
      <c r="AC96" s="58">
        <v>50</v>
      </c>
    </row>
    <row r="97" spans="1:29" ht="15.75" hidden="1" x14ac:dyDescent="0.25">
      <c r="A97" s="52">
        <v>205015036</v>
      </c>
      <c r="B97" s="51" t="s">
        <v>228</v>
      </c>
      <c r="C97" s="41" t="s">
        <v>12</v>
      </c>
      <c r="D97" s="42"/>
      <c r="E97" s="41" t="s">
        <v>164</v>
      </c>
      <c r="F97" s="41" t="s">
        <v>204</v>
      </c>
      <c r="G97" s="55">
        <v>2200</v>
      </c>
      <c r="H97" s="15" t="s">
        <v>59</v>
      </c>
      <c r="I97" s="17" t="s">
        <v>5</v>
      </c>
      <c r="J97" s="19"/>
      <c r="K97" s="19"/>
      <c r="L97" s="19"/>
      <c r="M97" s="19"/>
      <c r="N97" s="19"/>
      <c r="O97" s="19"/>
      <c r="P97" s="19"/>
      <c r="Q97" s="19"/>
      <c r="R97" s="19"/>
      <c r="S97" s="19"/>
      <c r="T97" s="44"/>
      <c r="U97" s="44"/>
      <c r="V97" s="20">
        <v>310</v>
      </c>
      <c r="W97" s="21">
        <v>650</v>
      </c>
      <c r="X97" s="58">
        <v>960</v>
      </c>
      <c r="Y97" s="21">
        <v>0</v>
      </c>
      <c r="Z97" s="19">
        <v>575</v>
      </c>
      <c r="AA97" s="20">
        <v>715</v>
      </c>
      <c r="AB97" s="21">
        <v>0</v>
      </c>
      <c r="AC97" s="58">
        <v>1290</v>
      </c>
    </row>
    <row r="98" spans="1:29" ht="15.75" hidden="1" x14ac:dyDescent="0.25">
      <c r="A98" s="14">
        <v>205016040</v>
      </c>
      <c r="B98" s="14" t="s">
        <v>113</v>
      </c>
      <c r="C98" s="13" t="s">
        <v>21</v>
      </c>
      <c r="D98" s="14"/>
      <c r="E98" s="14" t="s">
        <v>164</v>
      </c>
      <c r="F98" s="15" t="s">
        <v>86</v>
      </c>
      <c r="G98" s="16">
        <v>1654.1299999999999</v>
      </c>
      <c r="H98" s="15" t="s">
        <v>45</v>
      </c>
      <c r="I98" s="17" t="s">
        <v>5</v>
      </c>
      <c r="J98" s="22"/>
      <c r="K98" s="22"/>
      <c r="L98" s="22"/>
      <c r="M98" s="22"/>
      <c r="N98" s="22"/>
      <c r="O98" s="22"/>
      <c r="P98" s="22"/>
      <c r="Q98" s="22"/>
      <c r="R98" s="22"/>
      <c r="S98" s="22"/>
      <c r="T98" s="45">
        <v>43</v>
      </c>
      <c r="U98" s="45">
        <v>30</v>
      </c>
      <c r="V98" s="20">
        <v>5</v>
      </c>
      <c r="W98" s="21">
        <v>47</v>
      </c>
      <c r="X98" s="58">
        <v>125</v>
      </c>
      <c r="Y98" s="21">
        <v>0</v>
      </c>
      <c r="Z98" s="19">
        <v>40</v>
      </c>
      <c r="AA98" s="20">
        <v>25</v>
      </c>
      <c r="AB98" s="21">
        <v>0</v>
      </c>
      <c r="AC98" s="58">
        <v>65</v>
      </c>
    </row>
    <row r="99" spans="1:29" ht="15.75" hidden="1" x14ac:dyDescent="0.25">
      <c r="A99" s="41">
        <v>668000230</v>
      </c>
      <c r="B99" s="14" t="s">
        <v>114</v>
      </c>
      <c r="C99" s="14" t="s">
        <v>21</v>
      </c>
      <c r="D99" s="14"/>
      <c r="E99" s="14" t="s">
        <v>50</v>
      </c>
      <c r="F99" s="15" t="s">
        <v>202</v>
      </c>
      <c r="G99" s="16">
        <v>610.36</v>
      </c>
      <c r="H99" s="15" t="s">
        <v>45</v>
      </c>
      <c r="I99" s="17" t="s">
        <v>5</v>
      </c>
      <c r="J99" s="18"/>
      <c r="K99" s="18"/>
      <c r="L99" s="18"/>
      <c r="M99" s="18"/>
      <c r="N99" s="18"/>
      <c r="O99" s="18"/>
      <c r="P99" s="18"/>
      <c r="Q99" s="18"/>
      <c r="R99" s="18"/>
      <c r="S99" s="18"/>
      <c r="T99" s="44">
        <v>150</v>
      </c>
      <c r="U99" s="44">
        <v>150</v>
      </c>
      <c r="V99" s="20">
        <v>30</v>
      </c>
      <c r="W99" s="21">
        <v>160</v>
      </c>
      <c r="X99" s="58">
        <v>490</v>
      </c>
      <c r="Y99" s="21">
        <v>0</v>
      </c>
      <c r="Z99" s="19">
        <v>150</v>
      </c>
      <c r="AA99" s="20">
        <v>150</v>
      </c>
      <c r="AB99" s="21">
        <v>0</v>
      </c>
      <c r="AC99" s="58">
        <v>300</v>
      </c>
    </row>
    <row r="100" spans="1:29" ht="15.75" hidden="1" x14ac:dyDescent="0.25">
      <c r="A100" s="14">
        <v>725000299</v>
      </c>
      <c r="B100" s="14" t="s">
        <v>115</v>
      </c>
      <c r="C100" s="13" t="s">
        <v>21</v>
      </c>
      <c r="D100" s="14"/>
      <c r="E100" s="14" t="s">
        <v>164</v>
      </c>
      <c r="F100" s="15" t="s">
        <v>143</v>
      </c>
      <c r="G100" s="16">
        <v>14595.630000000003</v>
      </c>
      <c r="H100" s="15" t="s">
        <v>45</v>
      </c>
      <c r="I100" s="17" t="s">
        <v>5</v>
      </c>
      <c r="J100" s="18"/>
      <c r="K100" s="18"/>
      <c r="L100" s="18"/>
      <c r="M100" s="18"/>
      <c r="N100" s="18"/>
      <c r="O100" s="18"/>
      <c r="P100" s="18"/>
      <c r="Q100" s="18"/>
      <c r="R100" s="18"/>
      <c r="S100" s="18"/>
      <c r="T100" s="44">
        <v>30</v>
      </c>
      <c r="U100" s="44">
        <v>25</v>
      </c>
      <c r="V100" s="20">
        <v>25</v>
      </c>
      <c r="W100" s="21">
        <v>30</v>
      </c>
      <c r="X100" s="58">
        <v>110</v>
      </c>
      <c r="Y100" s="21">
        <v>0</v>
      </c>
      <c r="Z100" s="19">
        <v>25</v>
      </c>
      <c r="AA100" s="20">
        <v>25</v>
      </c>
      <c r="AB100" s="21">
        <v>0</v>
      </c>
      <c r="AC100" s="58">
        <v>50</v>
      </c>
    </row>
    <row r="101" spans="1:29" ht="15.75" hidden="1" x14ac:dyDescent="0.25">
      <c r="A101" s="14">
        <v>725000464</v>
      </c>
      <c r="B101" s="14" t="s">
        <v>125</v>
      </c>
      <c r="C101" s="14" t="s">
        <v>145</v>
      </c>
      <c r="D101" s="14"/>
      <c r="E101" s="14" t="s">
        <v>164</v>
      </c>
      <c r="F101" s="15" t="s">
        <v>148</v>
      </c>
      <c r="G101" s="16">
        <v>214.42</v>
      </c>
      <c r="H101" s="15" t="s">
        <v>38</v>
      </c>
      <c r="I101" s="17" t="s">
        <v>5</v>
      </c>
      <c r="J101" s="18"/>
      <c r="K101" s="18"/>
      <c r="L101" s="18"/>
      <c r="M101" s="18"/>
      <c r="N101" s="18"/>
      <c r="O101" s="18"/>
      <c r="P101" s="18"/>
      <c r="Q101" s="18"/>
      <c r="R101" s="18"/>
      <c r="S101" s="18"/>
      <c r="T101" s="45">
        <v>0</v>
      </c>
      <c r="U101" s="45">
        <v>0</v>
      </c>
      <c r="V101" s="20">
        <v>0</v>
      </c>
      <c r="W101" s="21">
        <v>0</v>
      </c>
      <c r="X101" s="58">
        <v>0</v>
      </c>
      <c r="Y101" s="21">
        <v>0</v>
      </c>
      <c r="Z101" s="19">
        <v>0</v>
      </c>
      <c r="AA101" s="20">
        <v>0</v>
      </c>
      <c r="AB101" s="21">
        <v>0</v>
      </c>
      <c r="AC101" s="58">
        <v>0</v>
      </c>
    </row>
    <row r="102" spans="1:29" ht="15.75" hidden="1" x14ac:dyDescent="0.25">
      <c r="A102" s="41">
        <v>725000550</v>
      </c>
      <c r="B102" s="14" t="s">
        <v>116</v>
      </c>
      <c r="C102" s="14" t="s">
        <v>12</v>
      </c>
      <c r="D102" s="14"/>
      <c r="E102" s="14" t="s">
        <v>164</v>
      </c>
      <c r="F102" s="15" t="s">
        <v>66</v>
      </c>
      <c r="G102" s="16">
        <v>38886.36</v>
      </c>
      <c r="H102" s="15" t="s">
        <v>59</v>
      </c>
      <c r="I102" s="17" t="s">
        <v>5</v>
      </c>
      <c r="J102" s="18"/>
      <c r="K102" s="18"/>
      <c r="L102" s="18"/>
      <c r="M102" s="18"/>
      <c r="N102" s="18"/>
      <c r="O102" s="18"/>
      <c r="P102" s="18"/>
      <c r="Q102" s="18"/>
      <c r="R102" s="18"/>
      <c r="S102" s="18"/>
      <c r="T102" s="44">
        <v>0</v>
      </c>
      <c r="U102" s="44">
        <v>0</v>
      </c>
      <c r="V102" s="20">
        <v>0</v>
      </c>
      <c r="W102" s="21">
        <v>0</v>
      </c>
      <c r="X102" s="58">
        <v>0</v>
      </c>
      <c r="Y102" s="21">
        <v>0</v>
      </c>
      <c r="Z102" s="19">
        <v>1</v>
      </c>
      <c r="AA102" s="20">
        <v>2</v>
      </c>
      <c r="AB102" s="21">
        <v>0</v>
      </c>
      <c r="AC102" s="58">
        <v>3</v>
      </c>
    </row>
    <row r="103" spans="1:29" ht="15.75" hidden="1" x14ac:dyDescent="0.25">
      <c r="A103" s="14">
        <v>725000556</v>
      </c>
      <c r="B103" s="14" t="s">
        <v>117</v>
      </c>
      <c r="C103" s="14" t="s">
        <v>21</v>
      </c>
      <c r="D103" s="14"/>
      <c r="E103" s="14" t="s">
        <v>164</v>
      </c>
      <c r="F103" s="15" t="s">
        <v>144</v>
      </c>
      <c r="G103" s="16">
        <v>1764.43</v>
      </c>
      <c r="H103" s="15" t="s">
        <v>45</v>
      </c>
      <c r="I103" s="17" t="s">
        <v>5</v>
      </c>
      <c r="J103" s="22"/>
      <c r="K103" s="22"/>
      <c r="L103" s="22"/>
      <c r="M103" s="22"/>
      <c r="N103" s="22"/>
      <c r="O103" s="22"/>
      <c r="P103" s="22"/>
      <c r="Q103" s="22"/>
      <c r="R103" s="22"/>
      <c r="S103" s="22"/>
      <c r="T103" s="45">
        <v>95</v>
      </c>
      <c r="U103" s="45">
        <v>50</v>
      </c>
      <c r="V103" s="20">
        <v>40</v>
      </c>
      <c r="W103" s="21">
        <v>45</v>
      </c>
      <c r="X103" s="58">
        <v>230</v>
      </c>
      <c r="Y103" s="21">
        <v>0</v>
      </c>
      <c r="Z103" s="19">
        <v>60</v>
      </c>
      <c r="AA103" s="20">
        <v>55</v>
      </c>
      <c r="AB103" s="21">
        <v>0</v>
      </c>
      <c r="AC103" s="58">
        <v>115</v>
      </c>
    </row>
    <row r="104" spans="1:29" ht="15.75" hidden="1" x14ac:dyDescent="0.25">
      <c r="A104" s="49">
        <v>725000584</v>
      </c>
      <c r="B104" s="14" t="s">
        <v>128</v>
      </c>
      <c r="C104" s="14" t="s">
        <v>21</v>
      </c>
      <c r="D104" s="14"/>
      <c r="E104" s="14" t="s">
        <v>164</v>
      </c>
      <c r="F104" s="15" t="s">
        <v>127</v>
      </c>
      <c r="G104" s="31">
        <v>57360.27</v>
      </c>
      <c r="H104" s="15" t="s">
        <v>59</v>
      </c>
      <c r="I104" s="17" t="s">
        <v>5</v>
      </c>
      <c r="J104" s="18"/>
      <c r="K104" s="18"/>
      <c r="L104" s="18"/>
      <c r="M104" s="18"/>
      <c r="N104" s="18"/>
      <c r="O104" s="18"/>
      <c r="P104" s="18"/>
      <c r="Q104" s="18"/>
      <c r="R104" s="18"/>
      <c r="S104" s="18"/>
      <c r="T104" s="44">
        <v>0</v>
      </c>
      <c r="U104" s="44">
        <v>0</v>
      </c>
      <c r="V104" s="20">
        <v>5</v>
      </c>
      <c r="W104" s="21">
        <v>2</v>
      </c>
      <c r="X104" s="58">
        <v>7</v>
      </c>
      <c r="Y104" s="21">
        <v>0</v>
      </c>
      <c r="Z104" s="19">
        <v>4</v>
      </c>
      <c r="AA104" s="20">
        <v>4</v>
      </c>
      <c r="AB104" s="21">
        <v>0</v>
      </c>
      <c r="AC104" s="58">
        <v>8</v>
      </c>
    </row>
    <row r="105" spans="1:29" ht="15.75" hidden="1" x14ac:dyDescent="0.25">
      <c r="A105" s="41">
        <v>725271820</v>
      </c>
      <c r="B105" s="14" t="s">
        <v>217</v>
      </c>
      <c r="C105" s="14" t="s">
        <v>21</v>
      </c>
      <c r="D105" s="14"/>
      <c r="E105" s="14" t="s">
        <v>164</v>
      </c>
      <c r="F105" s="15" t="s">
        <v>146</v>
      </c>
      <c r="G105" s="16">
        <v>7664.48</v>
      </c>
      <c r="H105" s="15" t="s">
        <v>45</v>
      </c>
      <c r="I105" s="17" t="s">
        <v>5</v>
      </c>
      <c r="J105" s="18"/>
      <c r="K105" s="18"/>
      <c r="L105" s="18"/>
      <c r="M105" s="18"/>
      <c r="N105" s="18"/>
      <c r="O105" s="18"/>
      <c r="P105" s="18"/>
      <c r="Q105" s="18"/>
      <c r="R105" s="18"/>
      <c r="S105" s="18"/>
      <c r="T105" s="44">
        <v>9</v>
      </c>
      <c r="U105" s="44">
        <v>8</v>
      </c>
      <c r="V105" s="20">
        <v>3</v>
      </c>
      <c r="W105" s="21">
        <v>0</v>
      </c>
      <c r="X105" s="58">
        <v>20</v>
      </c>
      <c r="Y105" s="21">
        <v>0</v>
      </c>
      <c r="Z105" s="19">
        <v>0</v>
      </c>
      <c r="AA105" s="20">
        <v>4</v>
      </c>
      <c r="AB105" s="21">
        <v>0</v>
      </c>
      <c r="AC105" s="58">
        <v>4</v>
      </c>
    </row>
    <row r="106" spans="1:29" ht="15.75" hidden="1" x14ac:dyDescent="0.25">
      <c r="A106" s="41">
        <v>725271822</v>
      </c>
      <c r="B106" s="14" t="s">
        <v>216</v>
      </c>
      <c r="C106" s="14" t="s">
        <v>21</v>
      </c>
      <c r="D106" s="14"/>
      <c r="E106" s="14" t="s">
        <v>164</v>
      </c>
      <c r="F106" s="15" t="s">
        <v>146</v>
      </c>
      <c r="G106" s="16">
        <v>8843.6200000000008</v>
      </c>
      <c r="H106" s="15" t="s">
        <v>45</v>
      </c>
      <c r="I106" s="17" t="s">
        <v>5</v>
      </c>
      <c r="J106" s="18"/>
      <c r="K106" s="18"/>
      <c r="L106" s="18"/>
      <c r="M106" s="18"/>
      <c r="N106" s="18"/>
      <c r="O106" s="18"/>
      <c r="P106" s="18"/>
      <c r="Q106" s="18"/>
      <c r="R106" s="18"/>
      <c r="S106" s="18"/>
      <c r="T106" s="44">
        <v>0</v>
      </c>
      <c r="U106" s="44">
        <v>2</v>
      </c>
      <c r="V106" s="20">
        <v>0</v>
      </c>
      <c r="W106" s="21">
        <v>0</v>
      </c>
      <c r="X106" s="58">
        <v>2</v>
      </c>
      <c r="Y106" s="21">
        <v>0</v>
      </c>
      <c r="Z106" s="19">
        <v>2</v>
      </c>
      <c r="AA106" s="20">
        <v>3</v>
      </c>
      <c r="AB106" s="21">
        <v>0</v>
      </c>
      <c r="AC106" s="58">
        <v>5</v>
      </c>
    </row>
    <row r="107" spans="1:29" ht="15.75" hidden="1" x14ac:dyDescent="0.25">
      <c r="A107" s="14" t="s">
        <v>123</v>
      </c>
      <c r="B107" s="14" t="s">
        <v>124</v>
      </c>
      <c r="C107" s="13" t="s">
        <v>12</v>
      </c>
      <c r="D107" s="14"/>
      <c r="E107" s="14" t="s">
        <v>164</v>
      </c>
      <c r="F107" s="15" t="s">
        <v>147</v>
      </c>
      <c r="G107" s="30">
        <v>10914.400000000001</v>
      </c>
      <c r="H107" s="23" t="s">
        <v>35</v>
      </c>
      <c r="I107" s="17" t="s">
        <v>5</v>
      </c>
      <c r="J107" s="22"/>
      <c r="K107" s="22"/>
      <c r="L107" s="22"/>
      <c r="M107" s="22"/>
      <c r="N107" s="22"/>
      <c r="O107" s="22"/>
      <c r="P107" s="22"/>
      <c r="Q107" s="22"/>
      <c r="R107" s="22"/>
      <c r="S107" s="22"/>
      <c r="T107" s="44">
        <v>90</v>
      </c>
      <c r="U107" s="44">
        <v>85</v>
      </c>
      <c r="V107" s="20">
        <v>65</v>
      </c>
      <c r="W107" s="21">
        <v>50</v>
      </c>
      <c r="X107" s="58">
        <v>290</v>
      </c>
      <c r="Y107" s="21">
        <v>0</v>
      </c>
      <c r="Z107" s="19">
        <v>15</v>
      </c>
      <c r="AA107" s="20">
        <v>10</v>
      </c>
      <c r="AB107" s="21">
        <v>0</v>
      </c>
      <c r="AC107" s="58">
        <v>25</v>
      </c>
    </row>
    <row r="108" spans="1:29" ht="15.75" hidden="1" x14ac:dyDescent="0.25">
      <c r="A108" s="52">
        <v>205000877</v>
      </c>
      <c r="B108" s="51" t="s">
        <v>233</v>
      </c>
      <c r="C108" s="41" t="s">
        <v>12</v>
      </c>
      <c r="D108" s="42"/>
      <c r="E108" s="43" t="s">
        <v>164</v>
      </c>
      <c r="F108" s="41" t="s">
        <v>204</v>
      </c>
      <c r="G108" s="55">
        <v>1682.27</v>
      </c>
      <c r="H108" s="28"/>
      <c r="I108" s="17" t="s">
        <v>5</v>
      </c>
      <c r="J108" s="19"/>
      <c r="K108" s="19"/>
      <c r="L108" s="19"/>
      <c r="M108" s="19"/>
      <c r="N108" s="19"/>
      <c r="O108" s="19"/>
      <c r="P108" s="19"/>
      <c r="Q108" s="19"/>
      <c r="R108" s="19"/>
      <c r="S108" s="19"/>
      <c r="T108" s="44"/>
      <c r="U108" s="48"/>
      <c r="V108" s="20">
        <v>90</v>
      </c>
      <c r="W108" s="21">
        <v>90</v>
      </c>
      <c r="X108" s="58">
        <v>180</v>
      </c>
      <c r="Y108" s="21">
        <v>0</v>
      </c>
      <c r="Z108" s="19">
        <v>130</v>
      </c>
      <c r="AA108" s="20">
        <v>150</v>
      </c>
      <c r="AB108" s="21">
        <v>0</v>
      </c>
      <c r="AC108" s="58">
        <v>280</v>
      </c>
    </row>
    <row r="109" spans="1:29" ht="15.75" hidden="1" x14ac:dyDescent="0.25">
      <c r="A109" s="14" t="s">
        <v>15</v>
      </c>
      <c r="B109" s="14" t="s">
        <v>130</v>
      </c>
      <c r="C109" s="14" t="s">
        <v>21</v>
      </c>
      <c r="D109" s="14"/>
      <c r="E109" s="14" t="s">
        <v>164</v>
      </c>
      <c r="F109" s="15" t="s">
        <v>144</v>
      </c>
      <c r="G109" s="16">
        <v>506.86999999999995</v>
      </c>
      <c r="H109" s="15" t="s">
        <v>45</v>
      </c>
      <c r="I109" s="17" t="s">
        <v>5</v>
      </c>
      <c r="J109" s="18"/>
      <c r="K109" s="18"/>
      <c r="L109" s="18"/>
      <c r="M109" s="18"/>
      <c r="N109" s="18"/>
      <c r="O109" s="18"/>
      <c r="P109" s="18"/>
      <c r="Q109" s="18"/>
      <c r="R109" s="18"/>
      <c r="S109" s="18"/>
      <c r="T109" s="44">
        <v>45</v>
      </c>
      <c r="U109" s="44">
        <v>35</v>
      </c>
      <c r="V109" s="20">
        <v>45</v>
      </c>
      <c r="W109" s="21">
        <v>50</v>
      </c>
      <c r="X109" s="58">
        <v>175</v>
      </c>
      <c r="Y109" s="21">
        <v>0</v>
      </c>
      <c r="Z109" s="19">
        <v>50</v>
      </c>
      <c r="AA109" s="20">
        <v>50</v>
      </c>
      <c r="AB109" s="21">
        <v>0</v>
      </c>
      <c r="AC109" s="58">
        <v>100</v>
      </c>
    </row>
    <row r="110" spans="1:29" ht="15.75" hidden="1" x14ac:dyDescent="0.25">
      <c r="A110" s="14" t="s">
        <v>19</v>
      </c>
      <c r="B110" s="14" t="s">
        <v>131</v>
      </c>
      <c r="C110" s="14" t="s">
        <v>12</v>
      </c>
      <c r="D110" s="14"/>
      <c r="E110" s="14" t="s">
        <v>164</v>
      </c>
      <c r="F110" s="15" t="s">
        <v>144</v>
      </c>
      <c r="G110" s="16">
        <v>608.34999999999991</v>
      </c>
      <c r="H110" s="15" t="s">
        <v>35</v>
      </c>
      <c r="I110" s="17" t="s">
        <v>5</v>
      </c>
      <c r="J110" s="18"/>
      <c r="K110" s="18"/>
      <c r="L110" s="18"/>
      <c r="M110" s="18"/>
      <c r="N110" s="18"/>
      <c r="O110" s="18"/>
      <c r="P110" s="18"/>
      <c r="Q110" s="18"/>
      <c r="R110" s="18"/>
      <c r="S110" s="18"/>
      <c r="T110" s="45">
        <v>100</v>
      </c>
      <c r="U110" s="45">
        <v>130</v>
      </c>
      <c r="V110" s="20">
        <v>100</v>
      </c>
      <c r="W110" s="21">
        <v>120</v>
      </c>
      <c r="X110" s="58">
        <v>450</v>
      </c>
      <c r="Y110" s="21">
        <v>0</v>
      </c>
      <c r="Z110" s="19">
        <v>110</v>
      </c>
      <c r="AA110" s="20">
        <v>120</v>
      </c>
      <c r="AB110" s="21">
        <v>0</v>
      </c>
      <c r="AC110" s="58">
        <v>230</v>
      </c>
    </row>
    <row r="111" spans="1:29" ht="15.75" hidden="1" x14ac:dyDescent="0.25">
      <c r="A111" s="14" t="s">
        <v>18</v>
      </c>
      <c r="B111" s="14" t="s">
        <v>132</v>
      </c>
      <c r="C111" s="14" t="s">
        <v>12</v>
      </c>
      <c r="D111" s="14"/>
      <c r="E111" s="14" t="s">
        <v>164</v>
      </c>
      <c r="F111" s="15" t="s">
        <v>144</v>
      </c>
      <c r="G111" s="16">
        <v>4036.53</v>
      </c>
      <c r="H111" s="15" t="s">
        <v>59</v>
      </c>
      <c r="I111" s="17" t="s">
        <v>5</v>
      </c>
      <c r="J111" s="18"/>
      <c r="K111" s="18"/>
      <c r="L111" s="18"/>
      <c r="M111" s="18"/>
      <c r="N111" s="18"/>
      <c r="O111" s="18"/>
      <c r="P111" s="18"/>
      <c r="Q111" s="18"/>
      <c r="R111" s="18"/>
      <c r="S111" s="18"/>
      <c r="T111" s="44">
        <v>10</v>
      </c>
      <c r="U111" s="44">
        <v>16</v>
      </c>
      <c r="V111" s="20">
        <v>22</v>
      </c>
      <c r="W111" s="21">
        <v>7</v>
      </c>
      <c r="X111" s="58">
        <v>55</v>
      </c>
      <c r="Y111" s="21">
        <v>0</v>
      </c>
      <c r="Z111" s="19">
        <v>8</v>
      </c>
      <c r="AA111" s="20">
        <v>10</v>
      </c>
      <c r="AB111" s="21">
        <v>0</v>
      </c>
      <c r="AC111" s="58">
        <v>18</v>
      </c>
    </row>
    <row r="112" spans="1:29" ht="15.75" hidden="1" x14ac:dyDescent="0.25">
      <c r="A112" s="14" t="s">
        <v>16</v>
      </c>
      <c r="B112" s="14" t="s">
        <v>133</v>
      </c>
      <c r="C112" s="14" t="s">
        <v>21</v>
      </c>
      <c r="D112" s="14"/>
      <c r="E112" s="14" t="s">
        <v>164</v>
      </c>
      <c r="F112" s="15" t="s">
        <v>144</v>
      </c>
      <c r="G112" s="16">
        <v>349.15999999999997</v>
      </c>
      <c r="H112" s="15" t="s">
        <v>45</v>
      </c>
      <c r="I112" s="17" t="s">
        <v>5</v>
      </c>
      <c r="J112" s="18"/>
      <c r="K112" s="18"/>
      <c r="L112" s="18"/>
      <c r="M112" s="18"/>
      <c r="N112" s="18"/>
      <c r="O112" s="18"/>
      <c r="P112" s="18"/>
      <c r="Q112" s="18"/>
      <c r="R112" s="18"/>
      <c r="S112" s="18"/>
      <c r="T112" s="44">
        <v>65</v>
      </c>
      <c r="U112" s="44">
        <v>25</v>
      </c>
      <c r="V112" s="20">
        <v>0</v>
      </c>
      <c r="W112" s="21">
        <v>20</v>
      </c>
      <c r="X112" s="58">
        <v>110</v>
      </c>
      <c r="Y112" s="21">
        <v>0</v>
      </c>
      <c r="Z112" s="19">
        <v>25</v>
      </c>
      <c r="AA112" s="20">
        <v>25</v>
      </c>
      <c r="AB112" s="21">
        <v>0</v>
      </c>
      <c r="AC112" s="58">
        <v>50</v>
      </c>
    </row>
    <row r="113" spans="1:29" ht="15.75" hidden="1" x14ac:dyDescent="0.25">
      <c r="A113" s="14" t="s">
        <v>20</v>
      </c>
      <c r="B113" s="14" t="s">
        <v>134</v>
      </c>
      <c r="C113" s="14" t="s">
        <v>12</v>
      </c>
      <c r="D113" s="14"/>
      <c r="E113" s="14" t="s">
        <v>164</v>
      </c>
      <c r="F113" s="15" t="s">
        <v>144</v>
      </c>
      <c r="G113" s="16">
        <v>3247.42</v>
      </c>
      <c r="H113" s="15" t="s">
        <v>35</v>
      </c>
      <c r="I113" s="17" t="s">
        <v>5</v>
      </c>
      <c r="J113" s="22"/>
      <c r="K113" s="22"/>
      <c r="L113" s="22"/>
      <c r="M113" s="22"/>
      <c r="N113" s="22"/>
      <c r="O113" s="22"/>
      <c r="P113" s="22"/>
      <c r="Q113" s="22"/>
      <c r="R113" s="22"/>
      <c r="S113" s="22"/>
      <c r="T113" s="45">
        <v>2</v>
      </c>
      <c r="U113" s="45">
        <v>1</v>
      </c>
      <c r="V113" s="20">
        <v>0</v>
      </c>
      <c r="W113" s="21">
        <v>0</v>
      </c>
      <c r="X113" s="58">
        <v>3</v>
      </c>
      <c r="Y113" s="21">
        <v>0</v>
      </c>
      <c r="Z113" s="19">
        <v>0</v>
      </c>
      <c r="AA113" s="20">
        <v>0</v>
      </c>
      <c r="AB113" s="21">
        <v>0</v>
      </c>
      <c r="AC113" s="58">
        <v>0</v>
      </c>
    </row>
    <row r="114" spans="1:29" ht="15.75" hidden="1" x14ac:dyDescent="0.25">
      <c r="A114" s="14" t="s">
        <v>14</v>
      </c>
      <c r="B114" s="14" t="s">
        <v>135</v>
      </c>
      <c r="C114" s="14" t="s">
        <v>145</v>
      </c>
      <c r="D114" s="14"/>
      <c r="E114" s="14" t="s">
        <v>164</v>
      </c>
      <c r="F114" s="15" t="s">
        <v>144</v>
      </c>
      <c r="G114" s="16">
        <v>1378.44</v>
      </c>
      <c r="H114" s="15" t="s">
        <v>38</v>
      </c>
      <c r="I114" s="17" t="s">
        <v>5</v>
      </c>
      <c r="J114" s="18"/>
      <c r="K114" s="18"/>
      <c r="L114" s="18"/>
      <c r="M114" s="18"/>
      <c r="N114" s="18"/>
      <c r="O114" s="18"/>
      <c r="P114" s="18"/>
      <c r="Q114" s="18"/>
      <c r="R114" s="18"/>
      <c r="S114" s="18"/>
      <c r="T114" s="44">
        <v>150</v>
      </c>
      <c r="U114" s="44">
        <v>194</v>
      </c>
      <c r="V114" s="20">
        <v>174</v>
      </c>
      <c r="W114" s="21">
        <v>145</v>
      </c>
      <c r="X114" s="58">
        <v>663</v>
      </c>
      <c r="Y114" s="21">
        <v>0</v>
      </c>
      <c r="Z114" s="19">
        <v>140</v>
      </c>
      <c r="AA114" s="20">
        <v>140</v>
      </c>
      <c r="AB114" s="21">
        <v>0</v>
      </c>
      <c r="AC114" s="58">
        <v>280</v>
      </c>
    </row>
    <row r="115" spans="1:29" ht="15.75" hidden="1" x14ac:dyDescent="0.25">
      <c r="A115" s="56" t="s">
        <v>236</v>
      </c>
      <c r="B115" s="27" t="s">
        <v>237</v>
      </c>
      <c r="C115" s="14" t="s">
        <v>12</v>
      </c>
      <c r="D115" s="14"/>
      <c r="E115" s="14" t="s">
        <v>164</v>
      </c>
      <c r="F115" s="15" t="s">
        <v>148</v>
      </c>
      <c r="G115" s="55">
        <v>3000</v>
      </c>
      <c r="H115" s="15" t="s">
        <v>59</v>
      </c>
      <c r="I115" s="17" t="s">
        <v>5</v>
      </c>
      <c r="J115" s="18"/>
      <c r="K115" s="18"/>
      <c r="L115" s="18"/>
      <c r="M115" s="18"/>
      <c r="N115" s="18"/>
      <c r="O115" s="18"/>
      <c r="P115" s="18"/>
      <c r="Q115" s="18"/>
      <c r="R115" s="18"/>
      <c r="S115" s="18"/>
      <c r="T115" s="44">
        <v>0</v>
      </c>
      <c r="U115" s="44">
        <v>0</v>
      </c>
      <c r="V115" s="20">
        <v>0</v>
      </c>
      <c r="W115" s="21">
        <v>0</v>
      </c>
      <c r="X115" s="58">
        <v>0</v>
      </c>
      <c r="Y115" s="21">
        <v>0</v>
      </c>
      <c r="Z115" s="19">
        <v>0</v>
      </c>
      <c r="AA115" s="20">
        <v>0</v>
      </c>
      <c r="AB115" s="21">
        <v>0</v>
      </c>
      <c r="AC115" s="58">
        <v>0</v>
      </c>
    </row>
    <row r="116" spans="1:29" ht="15.75" hidden="1" x14ac:dyDescent="0.25">
      <c r="A116" s="56">
        <v>200000304</v>
      </c>
      <c r="B116" s="27" t="s">
        <v>238</v>
      </c>
      <c r="C116" s="14" t="s">
        <v>12</v>
      </c>
      <c r="D116" s="14"/>
      <c r="E116" s="14" t="s">
        <v>164</v>
      </c>
      <c r="F116" s="15" t="s">
        <v>127</v>
      </c>
      <c r="G116" s="55">
        <v>714.49</v>
      </c>
      <c r="H116" s="15" t="s">
        <v>59</v>
      </c>
      <c r="I116" s="17" t="s">
        <v>5</v>
      </c>
      <c r="J116" s="18"/>
      <c r="K116" s="18"/>
      <c r="L116" s="18"/>
      <c r="M116" s="18"/>
      <c r="N116" s="18"/>
      <c r="O116" s="18"/>
      <c r="P116" s="18"/>
      <c r="Q116" s="18"/>
      <c r="R116" s="18"/>
      <c r="S116" s="18"/>
      <c r="T116" s="44">
        <v>0</v>
      </c>
      <c r="U116" s="44">
        <v>0</v>
      </c>
      <c r="V116" s="20">
        <v>0</v>
      </c>
      <c r="W116" s="21">
        <v>1</v>
      </c>
      <c r="X116" s="58">
        <v>1</v>
      </c>
      <c r="Y116" s="21">
        <v>0</v>
      </c>
      <c r="Z116" s="19">
        <v>2</v>
      </c>
      <c r="AA116" s="20">
        <v>2</v>
      </c>
      <c r="AB116" s="21">
        <v>0</v>
      </c>
      <c r="AC116" s="58">
        <v>4</v>
      </c>
    </row>
    <row r="117" spans="1:29" ht="15.75" hidden="1" x14ac:dyDescent="0.25">
      <c r="A117" s="56">
        <v>200000311</v>
      </c>
      <c r="B117" s="27" t="s">
        <v>239</v>
      </c>
      <c r="C117" s="14" t="s">
        <v>12</v>
      </c>
      <c r="D117" s="14"/>
      <c r="E117" s="14" t="s">
        <v>164</v>
      </c>
      <c r="F117" s="15" t="s">
        <v>127</v>
      </c>
      <c r="G117" s="55">
        <v>808.27</v>
      </c>
      <c r="H117" s="15" t="s">
        <v>59</v>
      </c>
      <c r="I117" s="17" t="s">
        <v>5</v>
      </c>
      <c r="J117" s="18"/>
      <c r="K117" s="18"/>
      <c r="L117" s="18"/>
      <c r="M117" s="18"/>
      <c r="N117" s="18"/>
      <c r="O117" s="18"/>
      <c r="P117" s="18"/>
      <c r="Q117" s="18"/>
      <c r="R117" s="18"/>
      <c r="S117" s="18"/>
      <c r="T117" s="44">
        <v>0</v>
      </c>
      <c r="U117" s="44">
        <v>0</v>
      </c>
      <c r="V117" s="20">
        <v>10</v>
      </c>
      <c r="W117" s="21">
        <v>5</v>
      </c>
      <c r="X117" s="58">
        <v>15</v>
      </c>
      <c r="Y117" s="21">
        <v>0</v>
      </c>
      <c r="Z117" s="19">
        <v>4</v>
      </c>
      <c r="AA117" s="20">
        <v>4</v>
      </c>
      <c r="AB117" s="21">
        <v>0</v>
      </c>
      <c r="AC117" s="58">
        <v>8</v>
      </c>
    </row>
    <row r="118" spans="1:29" ht="15.75" hidden="1" x14ac:dyDescent="0.25">
      <c r="A118" s="56">
        <v>200000322</v>
      </c>
      <c r="B118" s="27" t="s">
        <v>240</v>
      </c>
      <c r="C118" s="14" t="s">
        <v>12</v>
      </c>
      <c r="D118" s="14"/>
      <c r="E118" s="14" t="s">
        <v>164</v>
      </c>
      <c r="F118" s="15" t="s">
        <v>204</v>
      </c>
      <c r="G118" s="55">
        <v>808.27</v>
      </c>
      <c r="H118" s="15" t="s">
        <v>59</v>
      </c>
      <c r="I118" s="17" t="s">
        <v>5</v>
      </c>
      <c r="J118" s="18"/>
      <c r="K118" s="18"/>
      <c r="L118" s="18"/>
      <c r="M118" s="18"/>
      <c r="N118" s="18"/>
      <c r="O118" s="18"/>
      <c r="P118" s="18"/>
      <c r="Q118" s="18"/>
      <c r="R118" s="18"/>
      <c r="S118" s="18"/>
      <c r="T118" s="44">
        <v>0</v>
      </c>
      <c r="U118" s="44">
        <v>0</v>
      </c>
      <c r="V118" s="20">
        <v>0</v>
      </c>
      <c r="W118" s="21">
        <v>0</v>
      </c>
      <c r="X118" s="58">
        <v>0</v>
      </c>
      <c r="Y118" s="21">
        <v>0</v>
      </c>
      <c r="Z118" s="19">
        <v>0</v>
      </c>
      <c r="AA118" s="20">
        <v>0</v>
      </c>
      <c r="AB118" s="21">
        <v>0</v>
      </c>
      <c r="AC118" s="58">
        <v>0</v>
      </c>
    </row>
    <row r="119" spans="1:29" ht="15.75" hidden="1" x14ac:dyDescent="0.25">
      <c r="A119" s="56">
        <v>186015034</v>
      </c>
      <c r="B119" s="27" t="s">
        <v>241</v>
      </c>
      <c r="C119" s="14" t="s">
        <v>12</v>
      </c>
      <c r="D119" s="14"/>
      <c r="E119" s="14" t="s">
        <v>164</v>
      </c>
      <c r="F119" s="15" t="s">
        <v>242</v>
      </c>
      <c r="G119" s="55">
        <v>4100</v>
      </c>
      <c r="H119" s="15" t="s">
        <v>59</v>
      </c>
      <c r="I119" s="17" t="s">
        <v>5</v>
      </c>
      <c r="J119" s="18"/>
      <c r="K119" s="18"/>
      <c r="L119" s="18"/>
      <c r="M119" s="18"/>
      <c r="N119" s="18"/>
      <c r="O119" s="18"/>
      <c r="P119" s="18"/>
      <c r="Q119" s="18"/>
      <c r="R119" s="18"/>
      <c r="S119" s="18"/>
      <c r="T119" s="44">
        <v>0</v>
      </c>
      <c r="U119" s="44">
        <v>0</v>
      </c>
      <c r="V119" s="20">
        <v>0</v>
      </c>
      <c r="W119" s="21">
        <v>0</v>
      </c>
      <c r="X119" s="58">
        <v>0</v>
      </c>
      <c r="Y119" s="21">
        <v>0</v>
      </c>
      <c r="Z119" s="19">
        <v>0</v>
      </c>
      <c r="AA119" s="20">
        <v>0</v>
      </c>
      <c r="AB119" s="21">
        <v>0</v>
      </c>
      <c r="AC119" s="58">
        <v>0</v>
      </c>
    </row>
    <row r="120" spans="1:29" ht="15.75" hidden="1" x14ac:dyDescent="0.25">
      <c r="A120" s="56">
        <v>186015036</v>
      </c>
      <c r="B120" s="27" t="s">
        <v>243</v>
      </c>
      <c r="C120" s="14" t="s">
        <v>12</v>
      </c>
      <c r="D120" s="14"/>
      <c r="E120" s="14" t="s">
        <v>164</v>
      </c>
      <c r="F120" s="15" t="s">
        <v>242</v>
      </c>
      <c r="G120" s="31">
        <v>9715.639500000003</v>
      </c>
      <c r="H120" s="15" t="s">
        <v>59</v>
      </c>
      <c r="I120" s="17" t="s">
        <v>5</v>
      </c>
      <c r="J120" s="18"/>
      <c r="K120" s="18"/>
      <c r="L120" s="18"/>
      <c r="M120" s="18"/>
      <c r="N120" s="18"/>
      <c r="O120" s="18"/>
      <c r="P120" s="18"/>
      <c r="Q120" s="18"/>
      <c r="R120" s="18"/>
      <c r="S120" s="18"/>
      <c r="T120" s="44">
        <v>0</v>
      </c>
      <c r="U120" s="44">
        <v>0</v>
      </c>
      <c r="V120" s="20">
        <v>0</v>
      </c>
      <c r="W120" s="21">
        <v>0</v>
      </c>
      <c r="X120" s="58">
        <v>0</v>
      </c>
      <c r="Y120" s="21">
        <v>0</v>
      </c>
      <c r="Z120" s="19">
        <v>0</v>
      </c>
      <c r="AA120" s="20">
        <v>0</v>
      </c>
      <c r="AB120" s="21">
        <v>0</v>
      </c>
      <c r="AC120" s="58">
        <v>0</v>
      </c>
    </row>
    <row r="121" spans="1:29" ht="15.75" hidden="1" x14ac:dyDescent="0.25">
      <c r="A121" s="56">
        <v>186015037</v>
      </c>
      <c r="B121" s="27" t="s">
        <v>244</v>
      </c>
      <c r="C121" s="14" t="s">
        <v>12</v>
      </c>
      <c r="D121" s="14"/>
      <c r="E121" s="14" t="s">
        <v>164</v>
      </c>
      <c r="F121" s="15" t="s">
        <v>242</v>
      </c>
      <c r="G121" s="55">
        <v>6100</v>
      </c>
      <c r="H121" s="15" t="s">
        <v>59</v>
      </c>
      <c r="I121" s="17" t="s">
        <v>5</v>
      </c>
      <c r="J121" s="18"/>
      <c r="K121" s="18"/>
      <c r="L121" s="18"/>
      <c r="M121" s="18"/>
      <c r="N121" s="18"/>
      <c r="O121" s="18"/>
      <c r="P121" s="18"/>
      <c r="Q121" s="18"/>
      <c r="R121" s="18"/>
      <c r="S121" s="18"/>
      <c r="T121" s="44">
        <v>0</v>
      </c>
      <c r="U121" s="44">
        <v>0</v>
      </c>
      <c r="V121" s="20">
        <v>0</v>
      </c>
      <c r="W121" s="21">
        <v>0</v>
      </c>
      <c r="X121" s="58">
        <v>0</v>
      </c>
      <c r="Y121" s="21">
        <v>0</v>
      </c>
      <c r="Z121" s="19">
        <v>0</v>
      </c>
      <c r="AA121" s="20">
        <v>0</v>
      </c>
      <c r="AB121" s="21">
        <v>0</v>
      </c>
      <c r="AC121" s="58">
        <v>0</v>
      </c>
    </row>
    <row r="122" spans="1:29" ht="15.75" hidden="1" x14ac:dyDescent="0.25">
      <c r="A122" s="56">
        <v>205015037</v>
      </c>
      <c r="B122" s="27" t="s">
        <v>245</v>
      </c>
      <c r="C122" s="14" t="s">
        <v>12</v>
      </c>
      <c r="D122" s="14"/>
      <c r="E122" s="14" t="s">
        <v>164</v>
      </c>
      <c r="F122" s="15" t="s">
        <v>242</v>
      </c>
      <c r="G122" s="55">
        <v>2200</v>
      </c>
      <c r="H122" s="15" t="s">
        <v>59</v>
      </c>
      <c r="I122" s="17" t="s">
        <v>5</v>
      </c>
      <c r="J122" s="18"/>
      <c r="K122" s="18"/>
      <c r="L122" s="18"/>
      <c r="M122" s="18"/>
      <c r="N122" s="18"/>
      <c r="O122" s="18"/>
      <c r="P122" s="18"/>
      <c r="Q122" s="18"/>
      <c r="R122" s="18"/>
      <c r="S122" s="18"/>
      <c r="T122" s="44">
        <v>0</v>
      </c>
      <c r="U122" s="44">
        <v>0</v>
      </c>
      <c r="V122" s="20">
        <v>0</v>
      </c>
      <c r="W122" s="21">
        <v>0</v>
      </c>
      <c r="X122" s="58">
        <v>0</v>
      </c>
      <c r="Y122" s="21">
        <v>0</v>
      </c>
      <c r="Z122" s="19">
        <v>0</v>
      </c>
      <c r="AA122" s="20">
        <v>0</v>
      </c>
      <c r="AB122" s="21">
        <v>0</v>
      </c>
      <c r="AC122" s="58">
        <v>0</v>
      </c>
    </row>
  </sheetData>
  <autoFilter ref="A1:AC122">
    <filterColumn colId="0">
      <filters>
        <filter val="186000321"/>
      </filters>
    </filterColumn>
  </autoFilter>
  <phoneticPr fontId="0"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A149"/>
  <sheetViews>
    <sheetView workbookViewId="0">
      <selection activeCell="L24" sqref="L24"/>
    </sheetView>
  </sheetViews>
  <sheetFormatPr defaultRowHeight="15" x14ac:dyDescent="0.2"/>
  <cols>
    <col min="1" max="1" width="16.109375" style="66" customWidth="1"/>
  </cols>
  <sheetData>
    <row r="2" spans="1:1" ht="38.25" x14ac:dyDescent="0.2">
      <c r="A2" s="7" t="s">
        <v>278</v>
      </c>
    </row>
    <row r="3" spans="1:1" x14ac:dyDescent="0.2">
      <c r="A3" s="22">
        <v>176000613</v>
      </c>
    </row>
    <row r="4" spans="1:1" x14ac:dyDescent="0.2">
      <c r="A4" s="22">
        <v>176000851</v>
      </c>
    </row>
    <row r="5" spans="1:1" x14ac:dyDescent="0.2">
      <c r="A5" s="22">
        <v>176000972</v>
      </c>
    </row>
    <row r="6" spans="1:1" x14ac:dyDescent="0.2">
      <c r="A6" s="22">
        <v>186000321</v>
      </c>
    </row>
    <row r="7" spans="1:1" x14ac:dyDescent="0.2">
      <c r="A7" s="22">
        <v>186000872</v>
      </c>
    </row>
    <row r="8" spans="1:1" x14ac:dyDescent="0.2">
      <c r="A8" s="22">
        <v>186001500</v>
      </c>
    </row>
    <row r="9" spans="1:1" x14ac:dyDescent="0.2">
      <c r="A9" s="22">
        <v>186001515</v>
      </c>
    </row>
    <row r="10" spans="1:1" x14ac:dyDescent="0.2">
      <c r="A10" s="22">
        <v>186001525</v>
      </c>
    </row>
    <row r="11" spans="1:1" x14ac:dyDescent="0.2">
      <c r="A11" s="22">
        <v>186001791</v>
      </c>
    </row>
    <row r="12" spans="1:1" x14ac:dyDescent="0.2">
      <c r="A12" s="22">
        <v>186001825</v>
      </c>
    </row>
    <row r="13" spans="1:1" x14ac:dyDescent="0.2">
      <c r="A13" s="22">
        <v>186001863</v>
      </c>
    </row>
    <row r="14" spans="1:1" x14ac:dyDescent="0.2">
      <c r="A14" s="22">
        <v>186001878</v>
      </c>
    </row>
    <row r="15" spans="1:1" x14ac:dyDescent="0.2">
      <c r="A15" s="22">
        <v>186002424</v>
      </c>
    </row>
    <row r="16" spans="1:1" x14ac:dyDescent="0.2">
      <c r="A16" s="22">
        <v>186002441</v>
      </c>
    </row>
    <row r="17" spans="1:1" x14ac:dyDescent="0.2">
      <c r="A17" s="22">
        <v>186002449</v>
      </c>
    </row>
    <row r="18" spans="1:1" x14ac:dyDescent="0.2">
      <c r="A18" s="22">
        <v>186002465</v>
      </c>
    </row>
    <row r="19" spans="1:1" x14ac:dyDescent="0.2">
      <c r="A19" s="22">
        <v>186002475</v>
      </c>
    </row>
    <row r="20" spans="1:1" x14ac:dyDescent="0.2">
      <c r="A20" s="22">
        <v>186002487</v>
      </c>
    </row>
    <row r="21" spans="1:1" x14ac:dyDescent="0.2">
      <c r="A21" s="22">
        <v>186002488</v>
      </c>
    </row>
    <row r="22" spans="1:1" x14ac:dyDescent="0.2">
      <c r="A22" s="22">
        <v>186002776</v>
      </c>
    </row>
    <row r="23" spans="1:1" x14ac:dyDescent="0.2">
      <c r="A23" s="22">
        <v>186002777</v>
      </c>
    </row>
    <row r="24" spans="1:1" x14ac:dyDescent="0.2">
      <c r="A24" s="22">
        <v>186002998</v>
      </c>
    </row>
    <row r="25" spans="1:1" x14ac:dyDescent="0.2">
      <c r="A25" s="22">
        <v>186003762</v>
      </c>
    </row>
    <row r="26" spans="1:1" x14ac:dyDescent="0.2">
      <c r="A26" s="22">
        <v>186003765</v>
      </c>
    </row>
    <row r="27" spans="1:1" x14ac:dyDescent="0.2">
      <c r="A27" s="22">
        <v>186004462</v>
      </c>
    </row>
    <row r="28" spans="1:1" x14ac:dyDescent="0.2">
      <c r="A28" s="22">
        <v>186004463</v>
      </c>
    </row>
    <row r="29" spans="1:1" x14ac:dyDescent="0.2">
      <c r="A29" s="22">
        <v>186004556</v>
      </c>
    </row>
    <row r="30" spans="1:1" x14ac:dyDescent="0.2">
      <c r="A30" s="22">
        <v>186004557</v>
      </c>
    </row>
    <row r="31" spans="1:1" x14ac:dyDescent="0.2">
      <c r="A31" s="22">
        <v>186005597</v>
      </c>
    </row>
    <row r="32" spans="1:1" x14ac:dyDescent="0.2">
      <c r="A32" s="22">
        <v>186005654</v>
      </c>
    </row>
    <row r="33" spans="1:1" x14ac:dyDescent="0.2">
      <c r="A33" s="22">
        <v>186015001</v>
      </c>
    </row>
    <row r="34" spans="1:1" x14ac:dyDescent="0.2">
      <c r="A34" s="22">
        <v>186015006</v>
      </c>
    </row>
    <row r="35" spans="1:1" x14ac:dyDescent="0.2">
      <c r="A35" s="22">
        <v>186015007</v>
      </c>
    </row>
    <row r="36" spans="1:1" x14ac:dyDescent="0.2">
      <c r="A36" s="22">
        <v>186015008</v>
      </c>
    </row>
    <row r="37" spans="1:1" x14ac:dyDescent="0.2">
      <c r="A37" s="22">
        <v>186015009</v>
      </c>
    </row>
    <row r="38" spans="1:1" x14ac:dyDescent="0.2">
      <c r="A38" s="22">
        <v>186015010</v>
      </c>
    </row>
    <row r="39" spans="1:1" x14ac:dyDescent="0.2">
      <c r="A39" s="22">
        <v>186015011</v>
      </c>
    </row>
    <row r="40" spans="1:1" x14ac:dyDescent="0.2">
      <c r="A40" s="22">
        <v>186015012</v>
      </c>
    </row>
    <row r="41" spans="1:1" x14ac:dyDescent="0.2">
      <c r="A41" s="22">
        <v>186015014</v>
      </c>
    </row>
    <row r="42" spans="1:1" x14ac:dyDescent="0.2">
      <c r="A42" s="22">
        <v>186015017</v>
      </c>
    </row>
    <row r="43" spans="1:1" x14ac:dyDescent="0.2">
      <c r="A43" s="22">
        <v>186015018</v>
      </c>
    </row>
    <row r="44" spans="1:1" x14ac:dyDescent="0.2">
      <c r="A44" s="22">
        <v>186015024</v>
      </c>
    </row>
    <row r="45" spans="1:1" x14ac:dyDescent="0.2">
      <c r="A45" s="22">
        <v>186015027</v>
      </c>
    </row>
    <row r="46" spans="1:1" x14ac:dyDescent="0.2">
      <c r="A46" s="22">
        <v>186015029</v>
      </c>
    </row>
    <row r="47" spans="1:1" x14ac:dyDescent="0.2">
      <c r="A47" s="22">
        <v>186015031</v>
      </c>
    </row>
    <row r="48" spans="1:1" x14ac:dyDescent="0.2">
      <c r="A48" s="22">
        <v>186015032</v>
      </c>
    </row>
    <row r="49" spans="1:1" x14ac:dyDescent="0.2">
      <c r="A49" s="22">
        <v>186015033</v>
      </c>
    </row>
    <row r="50" spans="1:1" x14ac:dyDescent="0.2">
      <c r="A50" s="22">
        <v>186015040</v>
      </c>
    </row>
    <row r="51" spans="1:1" x14ac:dyDescent="0.2">
      <c r="A51" s="22">
        <v>186015041</v>
      </c>
    </row>
    <row r="52" spans="1:1" x14ac:dyDescent="0.2">
      <c r="A52" s="22">
        <v>186015042</v>
      </c>
    </row>
    <row r="53" spans="1:1" x14ac:dyDescent="0.2">
      <c r="A53" s="22">
        <v>186015043</v>
      </c>
    </row>
    <row r="54" spans="1:1" x14ac:dyDescent="0.2">
      <c r="A54" s="22">
        <v>186015045</v>
      </c>
    </row>
    <row r="55" spans="1:1" x14ac:dyDescent="0.2">
      <c r="A55" s="22">
        <v>186015049</v>
      </c>
    </row>
    <row r="56" spans="1:1" x14ac:dyDescent="0.2">
      <c r="A56" s="22">
        <v>186016002</v>
      </c>
    </row>
    <row r="57" spans="1:1" x14ac:dyDescent="0.2">
      <c r="A57" s="22">
        <v>186016007</v>
      </c>
    </row>
    <row r="58" spans="1:1" x14ac:dyDescent="0.2">
      <c r="A58" s="22">
        <v>186016009</v>
      </c>
    </row>
    <row r="59" spans="1:1" x14ac:dyDescent="0.2">
      <c r="A59" s="22">
        <v>186016010</v>
      </c>
    </row>
    <row r="60" spans="1:1" x14ac:dyDescent="0.2">
      <c r="A60" s="22">
        <v>186016021</v>
      </c>
    </row>
    <row r="61" spans="1:1" x14ac:dyDescent="0.2">
      <c r="A61" s="22">
        <v>186025450</v>
      </c>
    </row>
    <row r="62" spans="1:1" x14ac:dyDescent="0.2">
      <c r="A62" s="22">
        <v>186031000</v>
      </c>
    </row>
    <row r="63" spans="1:1" x14ac:dyDescent="0.2">
      <c r="A63" s="22">
        <v>186241400</v>
      </c>
    </row>
    <row r="64" spans="1:1" x14ac:dyDescent="0.2">
      <c r="A64" s="22">
        <v>186255500</v>
      </c>
    </row>
    <row r="65" spans="1:1" x14ac:dyDescent="0.2">
      <c r="A65" s="22">
        <v>186269501</v>
      </c>
    </row>
    <row r="66" spans="1:1" x14ac:dyDescent="0.2">
      <c r="A66" s="22">
        <v>186269502</v>
      </c>
    </row>
    <row r="67" spans="1:1" x14ac:dyDescent="0.2">
      <c r="A67" s="22">
        <v>186269503</v>
      </c>
    </row>
    <row r="68" spans="1:1" x14ac:dyDescent="0.2">
      <c r="A68" s="22">
        <v>186269504</v>
      </c>
    </row>
    <row r="69" spans="1:1" x14ac:dyDescent="0.2">
      <c r="A69" s="22">
        <v>200000167</v>
      </c>
    </row>
    <row r="70" spans="1:1" x14ac:dyDescent="0.2">
      <c r="A70" s="22">
        <v>200000198</v>
      </c>
    </row>
    <row r="71" spans="1:1" x14ac:dyDescent="0.2">
      <c r="A71" s="22">
        <v>200000229</v>
      </c>
    </row>
    <row r="72" spans="1:1" x14ac:dyDescent="0.2">
      <c r="A72" s="22">
        <v>200000233</v>
      </c>
    </row>
    <row r="73" spans="1:1" x14ac:dyDescent="0.2">
      <c r="A73" s="22">
        <v>200000234</v>
      </c>
    </row>
    <row r="74" spans="1:1" x14ac:dyDescent="0.2">
      <c r="A74" s="22">
        <v>200000275</v>
      </c>
    </row>
    <row r="75" spans="1:1" x14ac:dyDescent="0.2">
      <c r="A75" s="22">
        <v>200000276</v>
      </c>
    </row>
    <row r="76" spans="1:1" x14ac:dyDescent="0.2">
      <c r="A76" s="22">
        <v>205000590</v>
      </c>
    </row>
    <row r="77" spans="1:1" x14ac:dyDescent="0.2">
      <c r="A77" s="22">
        <v>205000730</v>
      </c>
    </row>
    <row r="78" spans="1:1" x14ac:dyDescent="0.2">
      <c r="A78" s="22">
        <v>205000756</v>
      </c>
    </row>
    <row r="79" spans="1:1" x14ac:dyDescent="0.2">
      <c r="A79" s="22">
        <v>205000764</v>
      </c>
    </row>
    <row r="80" spans="1:1" x14ac:dyDescent="0.2">
      <c r="A80" s="22">
        <v>205000765</v>
      </c>
    </row>
    <row r="81" spans="1:1" x14ac:dyDescent="0.2">
      <c r="A81" s="22">
        <v>205000767</v>
      </c>
    </row>
    <row r="82" spans="1:1" x14ac:dyDescent="0.2">
      <c r="A82" s="22">
        <v>205000768</v>
      </c>
    </row>
    <row r="83" spans="1:1" x14ac:dyDescent="0.2">
      <c r="A83" s="22">
        <v>205000773</v>
      </c>
    </row>
    <row r="84" spans="1:1" x14ac:dyDescent="0.2">
      <c r="A84" s="22">
        <v>205000778</v>
      </c>
    </row>
    <row r="85" spans="1:1" x14ac:dyDescent="0.2">
      <c r="A85" s="22">
        <v>205000779</v>
      </c>
    </row>
    <row r="86" spans="1:1" x14ac:dyDescent="0.2">
      <c r="A86" s="22">
        <v>205000780</v>
      </c>
    </row>
    <row r="87" spans="1:1" x14ac:dyDescent="0.2">
      <c r="A87" s="22">
        <v>205000791</v>
      </c>
    </row>
    <row r="88" spans="1:1" x14ac:dyDescent="0.2">
      <c r="A88" s="22">
        <v>205000850</v>
      </c>
    </row>
    <row r="89" spans="1:1" x14ac:dyDescent="0.2">
      <c r="A89" s="22">
        <v>205000851</v>
      </c>
    </row>
    <row r="90" spans="1:1" x14ac:dyDescent="0.2">
      <c r="A90" s="22">
        <v>205015015</v>
      </c>
    </row>
    <row r="91" spans="1:1" x14ac:dyDescent="0.2">
      <c r="A91" s="22">
        <v>205015016</v>
      </c>
    </row>
    <row r="92" spans="1:1" x14ac:dyDescent="0.2">
      <c r="A92" s="22">
        <v>205015017</v>
      </c>
    </row>
    <row r="93" spans="1:1" x14ac:dyDescent="0.2">
      <c r="A93" s="22">
        <v>205015018</v>
      </c>
    </row>
    <row r="94" spans="1:1" x14ac:dyDescent="0.2">
      <c r="A94" s="22">
        <v>205015019</v>
      </c>
    </row>
    <row r="95" spans="1:1" x14ac:dyDescent="0.2">
      <c r="A95" s="22">
        <v>205016040</v>
      </c>
    </row>
    <row r="96" spans="1:1" x14ac:dyDescent="0.2">
      <c r="A96" s="22">
        <v>668000230</v>
      </c>
    </row>
    <row r="97" spans="1:1" x14ac:dyDescent="0.2">
      <c r="A97" s="22">
        <v>725000299</v>
      </c>
    </row>
    <row r="98" spans="1:1" x14ac:dyDescent="0.2">
      <c r="A98" s="22">
        <v>725000464</v>
      </c>
    </row>
    <row r="99" spans="1:1" x14ac:dyDescent="0.2">
      <c r="A99" s="22">
        <v>725000550</v>
      </c>
    </row>
    <row r="100" spans="1:1" x14ac:dyDescent="0.2">
      <c r="A100" s="22">
        <v>725000556</v>
      </c>
    </row>
    <row r="101" spans="1:1" x14ac:dyDescent="0.2">
      <c r="A101" s="22">
        <v>725271820</v>
      </c>
    </row>
    <row r="102" spans="1:1" x14ac:dyDescent="0.2">
      <c r="A102" s="22">
        <v>725271822</v>
      </c>
    </row>
    <row r="103" spans="1:1" x14ac:dyDescent="0.2">
      <c r="A103" s="22" t="s">
        <v>119</v>
      </c>
    </row>
    <row r="104" spans="1:1" x14ac:dyDescent="0.2">
      <c r="A104" s="22" t="s">
        <v>120</v>
      </c>
    </row>
    <row r="105" spans="1:1" x14ac:dyDescent="0.2">
      <c r="A105" s="22" t="s">
        <v>184</v>
      </c>
    </row>
    <row r="106" spans="1:1" x14ac:dyDescent="0.2">
      <c r="A106" s="22" t="s">
        <v>121</v>
      </c>
    </row>
    <row r="107" spans="1:1" x14ac:dyDescent="0.2">
      <c r="A107" s="22" t="s">
        <v>123</v>
      </c>
    </row>
    <row r="108" spans="1:1" x14ac:dyDescent="0.2">
      <c r="A108" s="74">
        <v>186005833</v>
      </c>
    </row>
    <row r="109" spans="1:1" x14ac:dyDescent="0.2">
      <c r="A109" s="22">
        <v>186005832</v>
      </c>
    </row>
    <row r="110" spans="1:1" x14ac:dyDescent="0.2">
      <c r="A110" s="75">
        <v>186016011</v>
      </c>
    </row>
    <row r="111" spans="1:1" x14ac:dyDescent="0.2">
      <c r="A111" s="22">
        <v>725000584</v>
      </c>
    </row>
    <row r="112" spans="1:1" x14ac:dyDescent="0.2">
      <c r="A112" s="22" t="s">
        <v>222</v>
      </c>
    </row>
    <row r="113" spans="1:1" x14ac:dyDescent="0.2">
      <c r="A113" s="22" t="s">
        <v>15</v>
      </c>
    </row>
    <row r="114" spans="1:1" x14ac:dyDescent="0.2">
      <c r="A114" s="22" t="s">
        <v>19</v>
      </c>
    </row>
    <row r="115" spans="1:1" x14ac:dyDescent="0.2">
      <c r="A115" s="22" t="s">
        <v>18</v>
      </c>
    </row>
    <row r="116" spans="1:1" x14ac:dyDescent="0.2">
      <c r="A116" s="22" t="s">
        <v>16</v>
      </c>
    </row>
    <row r="117" spans="1:1" x14ac:dyDescent="0.2">
      <c r="A117" s="22" t="s">
        <v>20</v>
      </c>
    </row>
    <row r="118" spans="1:1" x14ac:dyDescent="0.2">
      <c r="A118" s="22" t="s">
        <v>14</v>
      </c>
    </row>
    <row r="119" spans="1:1" x14ac:dyDescent="0.2">
      <c r="A119" s="22">
        <v>186015000</v>
      </c>
    </row>
    <row r="120" spans="1:1" x14ac:dyDescent="0.2">
      <c r="A120" s="22">
        <v>186015046</v>
      </c>
    </row>
    <row r="121" spans="1:1" x14ac:dyDescent="0.2">
      <c r="A121" s="22">
        <v>186015060</v>
      </c>
    </row>
    <row r="122" spans="1:1" x14ac:dyDescent="0.2">
      <c r="A122" s="22">
        <v>200000302</v>
      </c>
    </row>
    <row r="123" spans="1:1" x14ac:dyDescent="0.2">
      <c r="A123" s="22">
        <v>205000894</v>
      </c>
    </row>
    <row r="124" spans="1:1" x14ac:dyDescent="0.2">
      <c r="A124" s="22">
        <v>205015033</v>
      </c>
    </row>
    <row r="125" spans="1:1" x14ac:dyDescent="0.2">
      <c r="A125" s="22">
        <v>205015036</v>
      </c>
    </row>
    <row r="126" spans="1:1" x14ac:dyDescent="0.2">
      <c r="A126" s="22">
        <v>205000896</v>
      </c>
    </row>
    <row r="127" spans="1:1" x14ac:dyDescent="0.2">
      <c r="A127" s="22">
        <v>205000895</v>
      </c>
    </row>
    <row r="128" spans="1:1" x14ac:dyDescent="0.2">
      <c r="A128" s="22">
        <v>205015032</v>
      </c>
    </row>
    <row r="129" spans="1:1" x14ac:dyDescent="0.2">
      <c r="A129" s="22">
        <v>205015035</v>
      </c>
    </row>
    <row r="130" spans="1:1" x14ac:dyDescent="0.2">
      <c r="A130" s="22">
        <v>205000877</v>
      </c>
    </row>
    <row r="131" spans="1:1" x14ac:dyDescent="0.2">
      <c r="A131" s="22" t="s">
        <v>236</v>
      </c>
    </row>
    <row r="132" spans="1:1" x14ac:dyDescent="0.2">
      <c r="A132" s="76">
        <v>186015034</v>
      </c>
    </row>
    <row r="133" spans="1:1" x14ac:dyDescent="0.2">
      <c r="A133" s="76">
        <v>186015036</v>
      </c>
    </row>
    <row r="134" spans="1:1" x14ac:dyDescent="0.2">
      <c r="A134" s="76">
        <v>186015037</v>
      </c>
    </row>
    <row r="135" spans="1:1" x14ac:dyDescent="0.2">
      <c r="A135" s="76">
        <v>205015037</v>
      </c>
    </row>
    <row r="136" spans="1:1" x14ac:dyDescent="0.2">
      <c r="A136" s="76">
        <v>200000311</v>
      </c>
    </row>
    <row r="137" spans="1:1" x14ac:dyDescent="0.2">
      <c r="A137" s="76">
        <v>200000304</v>
      </c>
    </row>
    <row r="138" spans="1:1" x14ac:dyDescent="0.2">
      <c r="A138" s="76">
        <v>200000322</v>
      </c>
    </row>
    <row r="139" spans="1:1" ht="15.75" x14ac:dyDescent="0.25">
      <c r="A139" s="77" t="s">
        <v>247</v>
      </c>
    </row>
    <row r="140" spans="1:1" x14ac:dyDescent="0.2">
      <c r="A140" s="22">
        <v>205000898</v>
      </c>
    </row>
    <row r="143" spans="1:1" x14ac:dyDescent="0.2">
      <c r="A143" s="78"/>
    </row>
    <row r="145" spans="1:1" x14ac:dyDescent="0.2">
      <c r="A145" s="79"/>
    </row>
    <row r="146" spans="1:1" x14ac:dyDescent="0.2">
      <c r="A146" s="80"/>
    </row>
    <row r="147" spans="1:1" x14ac:dyDescent="0.2">
      <c r="A147" s="81"/>
    </row>
    <row r="148" spans="1:1" x14ac:dyDescent="0.2">
      <c r="A148" s="82"/>
    </row>
    <row r="149" spans="1:1" x14ac:dyDescent="0.2">
      <c r="A149" s="83"/>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17"/>
  <sheetViews>
    <sheetView workbookViewId="0">
      <selection sqref="A1:B17"/>
    </sheetView>
  </sheetViews>
  <sheetFormatPr defaultRowHeight="15" x14ac:dyDescent="0.2"/>
  <cols>
    <col min="1" max="2" width="12.88671875" bestFit="1" customWidth="1"/>
  </cols>
  <sheetData>
    <row r="1" spans="1:2" x14ac:dyDescent="0.2">
      <c r="A1" t="s">
        <v>354</v>
      </c>
      <c r="B1" t="s">
        <v>353</v>
      </c>
    </row>
    <row r="2" spans="1:2" x14ac:dyDescent="0.2">
      <c r="A2">
        <v>186015021</v>
      </c>
      <c r="B2">
        <v>186015020</v>
      </c>
    </row>
    <row r="3" spans="1:2" x14ac:dyDescent="0.2">
      <c r="A3" t="s">
        <v>342</v>
      </c>
      <c r="B3" t="s">
        <v>342</v>
      </c>
    </row>
    <row r="4" spans="1:2" x14ac:dyDescent="0.2">
      <c r="A4" t="s">
        <v>338</v>
      </c>
      <c r="B4" t="s">
        <v>338</v>
      </c>
    </row>
    <row r="5" spans="1:2" x14ac:dyDescent="0.2">
      <c r="A5" t="s">
        <v>339</v>
      </c>
      <c r="B5" t="s">
        <v>339</v>
      </c>
    </row>
    <row r="6" spans="1:2" x14ac:dyDescent="0.2">
      <c r="A6" t="s">
        <v>340</v>
      </c>
      <c r="B6" t="s">
        <v>340</v>
      </c>
    </row>
    <row r="7" spans="1:2" x14ac:dyDescent="0.2">
      <c r="A7" t="s">
        <v>341</v>
      </c>
      <c r="B7" t="s">
        <v>341</v>
      </c>
    </row>
    <row r="8" spans="1:2" x14ac:dyDescent="0.2">
      <c r="A8" t="s">
        <v>322</v>
      </c>
      <c r="B8" t="s">
        <v>322</v>
      </c>
    </row>
    <row r="9" spans="1:2" x14ac:dyDescent="0.2">
      <c r="A9" t="s">
        <v>328</v>
      </c>
      <c r="B9" t="s">
        <v>328</v>
      </c>
    </row>
    <row r="10" spans="1:2" x14ac:dyDescent="0.2">
      <c r="A10" t="s">
        <v>324</v>
      </c>
      <c r="B10" t="s">
        <v>324</v>
      </c>
    </row>
    <row r="11" spans="1:2" x14ac:dyDescent="0.2">
      <c r="A11" t="s">
        <v>326</v>
      </c>
      <c r="B11" t="s">
        <v>326</v>
      </c>
    </row>
    <row r="12" spans="1:2" x14ac:dyDescent="0.2">
      <c r="A12" t="s">
        <v>337</v>
      </c>
      <c r="B12" t="s">
        <v>337</v>
      </c>
    </row>
    <row r="13" spans="1:2" x14ac:dyDescent="0.2">
      <c r="A13" t="s">
        <v>344</v>
      </c>
      <c r="B13" t="s">
        <v>344</v>
      </c>
    </row>
    <row r="14" spans="1:2" x14ac:dyDescent="0.2">
      <c r="A14">
        <v>186004815</v>
      </c>
      <c r="B14">
        <v>186004813</v>
      </c>
    </row>
    <row r="15" spans="1:2" x14ac:dyDescent="0.2">
      <c r="A15">
        <v>186004817</v>
      </c>
      <c r="B15">
        <v>186004813</v>
      </c>
    </row>
    <row r="16" spans="1:2" x14ac:dyDescent="0.2">
      <c r="A16">
        <v>186005815</v>
      </c>
      <c r="B16">
        <v>186005814</v>
      </c>
    </row>
    <row r="17" spans="1:2" x14ac:dyDescent="0.2">
      <c r="A17">
        <v>186005816</v>
      </c>
      <c r="B17">
        <v>186005814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vt:i4>
      </vt:variant>
    </vt:vector>
  </HeadingPairs>
  <TitlesOfParts>
    <vt:vector size="16" baseType="lpstr">
      <vt:lpstr>PIVOT_LC</vt:lpstr>
      <vt:lpstr>Master Data</vt:lpstr>
      <vt:lpstr>Demand Plans</vt:lpstr>
      <vt:lpstr>Production Plan by Family</vt:lpstr>
      <vt:lpstr>Production Plan by Plant</vt:lpstr>
      <vt:lpstr>Production Plan by Planner</vt:lpstr>
      <vt:lpstr>INV Projection</vt:lpstr>
      <vt:lpstr>Accepted Plan</vt:lpstr>
      <vt:lpstr>Demand HIstory</vt:lpstr>
      <vt:lpstr>Inventory History</vt:lpstr>
      <vt:lpstr>Current Prod Plan</vt:lpstr>
      <vt:lpstr>Sheet1</vt:lpstr>
      <vt:lpstr>Sheet2</vt:lpstr>
      <vt:lpstr>'Master Data'!Print_Area</vt:lpstr>
      <vt:lpstr>'Accepted Plan'!Print_Titles</vt:lpstr>
      <vt:lpstr>'Master Data'!Print_Titles</vt:lpstr>
    </vt:vector>
  </TitlesOfParts>
  <Company>Waters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Lonsdale</dc:creator>
  <cp:lastModifiedBy>HuaZhen Luo</cp:lastModifiedBy>
  <cp:lastPrinted>2013-10-01T21:40:30Z</cp:lastPrinted>
  <dcterms:created xsi:type="dcterms:W3CDTF">2003-10-01T18:43:35Z</dcterms:created>
  <dcterms:modified xsi:type="dcterms:W3CDTF">2018-05-14T00:38:57Z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Q1-2012 Proposed Production Plan (As of 20 March 2012) MOAS update Session.xlsx</vt:lpwstr>
  </property>
</Properties>
</file>