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EA\"/>
    </mc:Choice>
  </mc:AlternateContent>
  <xr:revisionPtr revIDLastSave="0" documentId="8_{3FF18442-5522-47C7-B973-C208BA84715F}" xr6:coauthVersionLast="45" xr6:coauthVersionMax="45" xr10:uidLastSave="{00000000-0000-0000-0000-000000000000}"/>
  <bookViews>
    <workbookView xWindow="-120" yWindow="-120" windowWidth="20730" windowHeight="11160" xr2:uid="{12578558-D3DA-49B4-850C-BF4D3E02B6E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Sheet1!$A$1:$CH$28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58" i="1" l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BQ55" i="1"/>
  <c r="BP55" i="1"/>
  <c r="BO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BK37" i="1"/>
  <c r="BJ37" i="1"/>
  <c r="BI37" i="1"/>
  <c r="BF37" i="1"/>
  <c r="BE37" i="1"/>
  <c r="BD37" i="1"/>
  <c r="AU37" i="1"/>
  <c r="AT37" i="1"/>
  <c r="AO37" i="1"/>
  <c r="AN37" i="1"/>
  <c r="AM37" i="1"/>
  <c r="AJ37" i="1"/>
  <c r="AI37" i="1"/>
  <c r="AH37" i="1"/>
  <c r="Y37" i="1"/>
  <c r="X37" i="1"/>
  <c r="W37" i="1"/>
  <c r="T37" i="1"/>
  <c r="S37" i="1"/>
  <c r="R37" i="1"/>
  <c r="Q37" i="1"/>
  <c r="O37" i="1"/>
  <c r="N37" i="1"/>
  <c r="M37" i="1"/>
  <c r="L37" i="1"/>
  <c r="K37" i="1"/>
  <c r="BQ36" i="1"/>
  <c r="BP36" i="1"/>
  <c r="BO36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CA28" i="1"/>
  <c r="BZ28" i="1"/>
  <c r="BY28" i="1"/>
  <c r="BX28" i="1"/>
  <c r="BV28" i="1"/>
  <c r="BU28" i="1"/>
  <c r="BT28" i="1"/>
  <c r="BS28" i="1"/>
  <c r="BK28" i="1"/>
  <c r="BJ28" i="1"/>
  <c r="BI28" i="1"/>
  <c r="BF28" i="1"/>
  <c r="BE28" i="1"/>
  <c r="BD28" i="1"/>
  <c r="AU28" i="1"/>
  <c r="AT28" i="1"/>
  <c r="AO28" i="1"/>
  <c r="AN28" i="1"/>
  <c r="AM28" i="1"/>
  <c r="AJ28" i="1"/>
  <c r="AI28" i="1"/>
  <c r="AH28" i="1"/>
  <c r="Y28" i="1"/>
  <c r="X28" i="1"/>
  <c r="T28" i="1"/>
  <c r="S28" i="1"/>
  <c r="R28" i="1"/>
  <c r="Q28" i="1"/>
  <c r="O28" i="1"/>
  <c r="N28" i="1"/>
  <c r="M28" i="1"/>
  <c r="L28" i="1"/>
  <c r="K28" i="1"/>
  <c r="CB27" i="1"/>
  <c r="BW27" i="1"/>
  <c r="BL27" i="1"/>
  <c r="BM27" i="1" s="1"/>
  <c r="BG27" i="1"/>
  <c r="BB27" i="1"/>
  <c r="BC27" i="1" s="1"/>
  <c r="AW27" i="1"/>
  <c r="AX27" i="1" s="1"/>
  <c r="AP27" i="1"/>
  <c r="AQ27" i="1" s="1"/>
  <c r="AK27" i="1"/>
  <c r="AL27" i="1" s="1"/>
  <c r="AF27" i="1"/>
  <c r="AG27" i="1" s="1"/>
  <c r="AA27" i="1"/>
  <c r="AB27" i="1" s="1"/>
  <c r="U27" i="1"/>
  <c r="P27" i="1"/>
  <c r="CB26" i="1"/>
  <c r="BW26" i="1"/>
  <c r="BL26" i="1"/>
  <c r="BM26" i="1" s="1"/>
  <c r="BG26" i="1"/>
  <c r="BH26" i="1" s="1"/>
  <c r="BB26" i="1"/>
  <c r="BC26" i="1" s="1"/>
  <c r="AW26" i="1"/>
  <c r="AP26" i="1"/>
  <c r="AQ26" i="1" s="1"/>
  <c r="AK26" i="1"/>
  <c r="AL26" i="1" s="1"/>
  <c r="AF26" i="1"/>
  <c r="AA26" i="1"/>
  <c r="AB26" i="1" s="1"/>
  <c r="U26" i="1"/>
  <c r="P26" i="1"/>
  <c r="CB25" i="1"/>
  <c r="BW25" i="1"/>
  <c r="BL25" i="1"/>
  <c r="BM25" i="1" s="1"/>
  <c r="BG25" i="1"/>
  <c r="BH25" i="1" s="1"/>
  <c r="BB25" i="1"/>
  <c r="BC25" i="1" s="1"/>
  <c r="AW25" i="1"/>
  <c r="AX25" i="1" s="1"/>
  <c r="AP25" i="1"/>
  <c r="AQ25" i="1" s="1"/>
  <c r="AK25" i="1"/>
  <c r="AL25" i="1" s="1"/>
  <c r="AF25" i="1"/>
  <c r="AG25" i="1" s="1"/>
  <c r="AA25" i="1"/>
  <c r="AB25" i="1" s="1"/>
  <c r="U25" i="1"/>
  <c r="P25" i="1"/>
  <c r="CB24" i="1"/>
  <c r="BW24" i="1"/>
  <c r="BL24" i="1"/>
  <c r="BM24" i="1" s="1"/>
  <c r="BG24" i="1"/>
  <c r="BH24" i="1" s="1"/>
  <c r="BB24" i="1"/>
  <c r="BC24" i="1" s="1"/>
  <c r="AW24" i="1"/>
  <c r="AX24" i="1" s="1"/>
  <c r="AP24" i="1"/>
  <c r="AQ24" i="1" s="1"/>
  <c r="AK24" i="1"/>
  <c r="AL24" i="1" s="1"/>
  <c r="AF24" i="1"/>
  <c r="AG24" i="1" s="1"/>
  <c r="AA24" i="1"/>
  <c r="AB24" i="1" s="1"/>
  <c r="U24" i="1"/>
  <c r="P24" i="1"/>
  <c r="CB23" i="1"/>
  <c r="BW23" i="1"/>
  <c r="BL23" i="1"/>
  <c r="BM23" i="1" s="1"/>
  <c r="BG23" i="1"/>
  <c r="BH23" i="1" s="1"/>
  <c r="BB23" i="1"/>
  <c r="BC23" i="1" s="1"/>
  <c r="AW23" i="1"/>
  <c r="AX23" i="1" s="1"/>
  <c r="AP23" i="1"/>
  <c r="AQ23" i="1" s="1"/>
  <c r="AK23" i="1"/>
  <c r="AL23" i="1" s="1"/>
  <c r="AF23" i="1"/>
  <c r="AG23" i="1" s="1"/>
  <c r="AA23" i="1"/>
  <c r="AB23" i="1" s="1"/>
  <c r="U23" i="1"/>
  <c r="P23" i="1"/>
  <c r="CB22" i="1"/>
  <c r="BW22" i="1"/>
  <c r="BL22" i="1"/>
  <c r="BM22" i="1" s="1"/>
  <c r="BG22" i="1"/>
  <c r="BH22" i="1" s="1"/>
  <c r="BB22" i="1"/>
  <c r="BC22" i="1" s="1"/>
  <c r="AW22" i="1"/>
  <c r="AX22" i="1" s="1"/>
  <c r="AP22" i="1"/>
  <c r="AQ22" i="1" s="1"/>
  <c r="AK22" i="1"/>
  <c r="AL22" i="1" s="1"/>
  <c r="AF22" i="1"/>
  <c r="AG22" i="1" s="1"/>
  <c r="AA22" i="1"/>
  <c r="AB22" i="1" s="1"/>
  <c r="U22" i="1"/>
  <c r="P22" i="1"/>
  <c r="CB21" i="1"/>
  <c r="BW21" i="1"/>
  <c r="BL21" i="1"/>
  <c r="BM21" i="1" s="1"/>
  <c r="BG21" i="1"/>
  <c r="BH21" i="1" s="1"/>
  <c r="BB21" i="1"/>
  <c r="BC21" i="1" s="1"/>
  <c r="AW21" i="1"/>
  <c r="AX21" i="1" s="1"/>
  <c r="AP21" i="1"/>
  <c r="AQ21" i="1" s="1"/>
  <c r="AK21" i="1"/>
  <c r="AL21" i="1" s="1"/>
  <c r="AF21" i="1"/>
  <c r="AG21" i="1" s="1"/>
  <c r="AA21" i="1"/>
  <c r="AB21" i="1" s="1"/>
  <c r="U21" i="1"/>
  <c r="P21" i="1"/>
  <c r="CB20" i="1"/>
  <c r="BW20" i="1"/>
  <c r="BL20" i="1"/>
  <c r="BM20" i="1" s="1"/>
  <c r="BG20" i="1"/>
  <c r="BH20" i="1" s="1"/>
  <c r="BB20" i="1"/>
  <c r="BC20" i="1" s="1"/>
  <c r="AW20" i="1"/>
  <c r="AX20" i="1" s="1"/>
  <c r="AP20" i="1"/>
  <c r="AQ20" i="1" s="1"/>
  <c r="AK20" i="1"/>
  <c r="AL20" i="1" s="1"/>
  <c r="AF20" i="1"/>
  <c r="AA20" i="1"/>
  <c r="AB20" i="1" s="1"/>
  <c r="U20" i="1"/>
  <c r="P20" i="1"/>
  <c r="CB19" i="1"/>
  <c r="BW19" i="1"/>
  <c r="BL19" i="1"/>
  <c r="BM19" i="1" s="1"/>
  <c r="BG19" i="1"/>
  <c r="BH19" i="1" s="1"/>
  <c r="BB19" i="1"/>
  <c r="BC19" i="1" s="1"/>
  <c r="AW19" i="1"/>
  <c r="AX19" i="1" s="1"/>
  <c r="AP19" i="1"/>
  <c r="AQ19" i="1" s="1"/>
  <c r="AK19" i="1"/>
  <c r="AL19" i="1" s="1"/>
  <c r="AF19" i="1"/>
  <c r="AG19" i="1" s="1"/>
  <c r="AA19" i="1"/>
  <c r="AB19" i="1" s="1"/>
  <c r="U19" i="1"/>
  <c r="P19" i="1"/>
  <c r="CB18" i="1"/>
  <c r="BW18" i="1"/>
  <c r="BL18" i="1"/>
  <c r="BM18" i="1" s="1"/>
  <c r="BG18" i="1"/>
  <c r="BH18" i="1" s="1"/>
  <c r="AZ18" i="1"/>
  <c r="BB18" i="1" s="1"/>
  <c r="BC18" i="1" s="1"/>
  <c r="AW18" i="1"/>
  <c r="AP18" i="1"/>
  <c r="AQ18" i="1" s="1"/>
  <c r="AK18" i="1"/>
  <c r="AL18" i="1" s="1"/>
  <c r="AE18" i="1"/>
  <c r="AF18" i="1" s="1"/>
  <c r="AA18" i="1"/>
  <c r="AB18" i="1" s="1"/>
  <c r="U18" i="1"/>
  <c r="P18" i="1"/>
  <c r="CB17" i="1"/>
  <c r="BW17" i="1"/>
  <c r="BL17" i="1"/>
  <c r="BG17" i="1"/>
  <c r="BH17" i="1" s="1"/>
  <c r="AY17" i="1"/>
  <c r="BB17" i="1" s="1"/>
  <c r="BC17" i="1" s="1"/>
  <c r="AW17" i="1"/>
  <c r="AX17" i="1" s="1"/>
  <c r="AP17" i="1"/>
  <c r="AQ17" i="1" s="1"/>
  <c r="AK17" i="1"/>
  <c r="AL17" i="1" s="1"/>
  <c r="AF17" i="1"/>
  <c r="AG17" i="1" s="1"/>
  <c r="AA17" i="1"/>
  <c r="U17" i="1"/>
  <c r="P17" i="1"/>
  <c r="CB16" i="1"/>
  <c r="BW16" i="1"/>
  <c r="BL16" i="1"/>
  <c r="BM16" i="1" s="1"/>
  <c r="BG16" i="1"/>
  <c r="BH16" i="1" s="1"/>
  <c r="BB16" i="1"/>
  <c r="BC16" i="1" s="1"/>
  <c r="AW16" i="1"/>
  <c r="AP16" i="1"/>
  <c r="AQ16" i="1" s="1"/>
  <c r="AK16" i="1"/>
  <c r="AL16" i="1" s="1"/>
  <c r="AF16" i="1"/>
  <c r="AG16" i="1" s="1"/>
  <c r="AA16" i="1"/>
  <c r="U16" i="1"/>
  <c r="P16" i="1"/>
  <c r="CB15" i="1"/>
  <c r="BW15" i="1"/>
  <c r="BL15" i="1"/>
  <c r="BM15" i="1" s="1"/>
  <c r="BG15" i="1"/>
  <c r="BH15" i="1" s="1"/>
  <c r="BB15" i="1"/>
  <c r="BC15" i="1" s="1"/>
  <c r="AW15" i="1"/>
  <c r="AP15" i="1"/>
  <c r="AQ15" i="1" s="1"/>
  <c r="AK15" i="1"/>
  <c r="AL15" i="1" s="1"/>
  <c r="AC15" i="1"/>
  <c r="AF15" i="1" s="1"/>
  <c r="AG15" i="1" s="1"/>
  <c r="AA15" i="1"/>
  <c r="U15" i="1"/>
  <c r="P15" i="1"/>
  <c r="CB14" i="1"/>
  <c r="BW14" i="1"/>
  <c r="BL14" i="1"/>
  <c r="BM14" i="1" s="1"/>
  <c r="BG14" i="1"/>
  <c r="BH14" i="1" s="1"/>
  <c r="BB14" i="1"/>
  <c r="BC14" i="1" s="1"/>
  <c r="AW14" i="1"/>
  <c r="AX14" i="1" s="1"/>
  <c r="AP14" i="1"/>
  <c r="AQ14" i="1" s="1"/>
  <c r="AK14" i="1"/>
  <c r="AL14" i="1" s="1"/>
  <c r="AF14" i="1"/>
  <c r="AG14" i="1" s="1"/>
  <c r="AA14" i="1"/>
  <c r="AB14" i="1" s="1"/>
  <c r="U14" i="1"/>
  <c r="P14" i="1"/>
  <c r="CB13" i="1"/>
  <c r="BW13" i="1"/>
  <c r="BL13" i="1"/>
  <c r="BM13" i="1" s="1"/>
  <c r="BG13" i="1"/>
  <c r="BH13" i="1" s="1"/>
  <c r="BB13" i="1"/>
  <c r="BC13" i="1" s="1"/>
  <c r="AW13" i="1"/>
  <c r="AX13" i="1" s="1"/>
  <c r="AP13" i="1"/>
  <c r="AQ13" i="1" s="1"/>
  <c r="AK13" i="1"/>
  <c r="AL13" i="1" s="1"/>
  <c r="AE13" i="1"/>
  <c r="AF13" i="1" s="1"/>
  <c r="AA13" i="1"/>
  <c r="AB13" i="1" s="1"/>
  <c r="U13" i="1"/>
  <c r="P13" i="1"/>
  <c r="CB12" i="1"/>
  <c r="BW12" i="1"/>
  <c r="BL12" i="1"/>
  <c r="BM12" i="1" s="1"/>
  <c r="BG12" i="1"/>
  <c r="BH12" i="1" s="1"/>
  <c r="BA12" i="1"/>
  <c r="AZ12" i="1"/>
  <c r="AW12" i="1"/>
  <c r="AP12" i="1"/>
  <c r="AQ12" i="1" s="1"/>
  <c r="AK12" i="1"/>
  <c r="AL12" i="1" s="1"/>
  <c r="AC12" i="1"/>
  <c r="AF12" i="1" s="1"/>
  <c r="AG12" i="1" s="1"/>
  <c r="Z12" i="1"/>
  <c r="AA12" i="1" s="1"/>
  <c r="U12" i="1"/>
  <c r="P12" i="1"/>
  <c r="CB11" i="1"/>
  <c r="BW11" i="1"/>
  <c r="BL11" i="1"/>
  <c r="BM11" i="1" s="1"/>
  <c r="BG11" i="1"/>
  <c r="BH11" i="1" s="1"/>
  <c r="BB11" i="1"/>
  <c r="BC11" i="1" s="1"/>
  <c r="AW11" i="1"/>
  <c r="AP11" i="1"/>
  <c r="AQ11" i="1" s="1"/>
  <c r="AK11" i="1"/>
  <c r="AL11" i="1" s="1"/>
  <c r="AF11" i="1"/>
  <c r="AG11" i="1" s="1"/>
  <c r="AA11" i="1"/>
  <c r="U11" i="1"/>
  <c r="P11" i="1"/>
  <c r="CB10" i="1"/>
  <c r="BW10" i="1"/>
  <c r="BL10" i="1"/>
  <c r="BM10" i="1" s="1"/>
  <c r="BG10" i="1"/>
  <c r="BH10" i="1" s="1"/>
  <c r="BB10" i="1"/>
  <c r="BC10" i="1" s="1"/>
  <c r="AV10" i="1"/>
  <c r="AW10" i="1" s="1"/>
  <c r="AP10" i="1"/>
  <c r="AQ10" i="1" s="1"/>
  <c r="AK10" i="1"/>
  <c r="AL10" i="1" s="1"/>
  <c r="AF10" i="1"/>
  <c r="AG10" i="1" s="1"/>
  <c r="AA10" i="1"/>
  <c r="U10" i="1"/>
  <c r="P10" i="1"/>
  <c r="CB9" i="1"/>
  <c r="BW9" i="1"/>
  <c r="BL9" i="1"/>
  <c r="BM9" i="1" s="1"/>
  <c r="BG9" i="1"/>
  <c r="BH9" i="1" s="1"/>
  <c r="BA9" i="1"/>
  <c r="BB9" i="1" s="1"/>
  <c r="BC9" i="1" s="1"/>
  <c r="AW9" i="1"/>
  <c r="AX9" i="1" s="1"/>
  <c r="AP9" i="1"/>
  <c r="AQ9" i="1" s="1"/>
  <c r="AK9" i="1"/>
  <c r="AL9" i="1" s="1"/>
  <c r="AF9" i="1"/>
  <c r="AG9" i="1" s="1"/>
  <c r="AA9" i="1"/>
  <c r="U9" i="1"/>
  <c r="P9" i="1"/>
  <c r="CC8" i="1"/>
  <c r="CB8" i="1"/>
  <c r="CA8" i="1"/>
  <c r="BZ8" i="1"/>
  <c r="BY8" i="1"/>
  <c r="BX8" i="1"/>
  <c r="BW8" i="1"/>
  <c r="BV8" i="1"/>
  <c r="BU8" i="1"/>
  <c r="BT8" i="1"/>
  <c r="BS8" i="1"/>
  <c r="V8" i="1"/>
  <c r="U8" i="1"/>
  <c r="T8" i="1"/>
  <c r="S8" i="1"/>
  <c r="R8" i="1"/>
  <c r="Q8" i="1"/>
  <c r="P8" i="1"/>
  <c r="O8" i="1"/>
  <c r="N8" i="1"/>
  <c r="M8" i="1"/>
  <c r="L8" i="1"/>
  <c r="D4" i="1"/>
  <c r="V20" i="1" l="1"/>
  <c r="V11" i="1"/>
  <c r="V10" i="1"/>
  <c r="Q59" i="1"/>
  <c r="Y59" i="1"/>
  <c r="AG59" i="1"/>
  <c r="AO59" i="1"/>
  <c r="AW59" i="1"/>
  <c r="BE59" i="1"/>
  <c r="BM59" i="1"/>
  <c r="V27" i="1"/>
  <c r="AT46" i="1"/>
  <c r="BJ46" i="1"/>
  <c r="N59" i="1"/>
  <c r="V59" i="1"/>
  <c r="AD59" i="1"/>
  <c r="AL59" i="1"/>
  <c r="AT59" i="1"/>
  <c r="BB59" i="1"/>
  <c r="BJ59" i="1"/>
  <c r="V13" i="1"/>
  <c r="V12" i="1"/>
  <c r="L46" i="1"/>
  <c r="AJ46" i="1"/>
  <c r="AR26" i="1"/>
  <c r="AS26" i="1" s="1"/>
  <c r="BN27" i="1"/>
  <c r="BO27" i="1" s="1"/>
  <c r="V17" i="1"/>
  <c r="BB12" i="1"/>
  <c r="BC12" i="1" s="1"/>
  <c r="V19" i="1"/>
  <c r="AR9" i="1"/>
  <c r="AS9" i="1" s="1"/>
  <c r="BN11" i="1"/>
  <c r="BO11" i="1" s="1"/>
  <c r="BN15" i="1"/>
  <c r="BO15" i="1" s="1"/>
  <c r="AG20" i="1"/>
  <c r="AR20" i="1"/>
  <c r="AS20" i="1" s="1"/>
  <c r="V9" i="1"/>
  <c r="BN18" i="1"/>
  <c r="BO18" i="1" s="1"/>
  <c r="V25" i="1"/>
  <c r="V23" i="1"/>
  <c r="BN26" i="1"/>
  <c r="BO26" i="1" s="1"/>
  <c r="O59" i="1"/>
  <c r="W59" i="1"/>
  <c r="AE59" i="1"/>
  <c r="AM59" i="1"/>
  <c r="AU59" i="1"/>
  <c r="P59" i="1"/>
  <c r="X59" i="1"/>
  <c r="AF59" i="1"/>
  <c r="AN59" i="1"/>
  <c r="AV59" i="1"/>
  <c r="BD59" i="1"/>
  <c r="BL59" i="1"/>
  <c r="R59" i="1"/>
  <c r="Z59" i="1"/>
  <c r="AH59" i="1"/>
  <c r="AP59" i="1"/>
  <c r="AX59" i="1"/>
  <c r="BF59" i="1"/>
  <c r="BN59" i="1"/>
  <c r="K46" i="1"/>
  <c r="S46" i="1"/>
  <c r="K59" i="1"/>
  <c r="S59" i="1"/>
  <c r="AA59" i="1"/>
  <c r="AI59" i="1"/>
  <c r="AQ59" i="1"/>
  <c r="AY59" i="1"/>
  <c r="BG59" i="1"/>
  <c r="BO59" i="1"/>
  <c r="T46" i="1"/>
  <c r="L59" i="1"/>
  <c r="T59" i="1"/>
  <c r="AB59" i="1"/>
  <c r="AJ59" i="1"/>
  <c r="AR59" i="1"/>
  <c r="AZ59" i="1"/>
  <c r="BH59" i="1"/>
  <c r="BP59" i="1"/>
  <c r="M59" i="1"/>
  <c r="U59" i="1"/>
  <c r="AC59" i="1"/>
  <c r="AK59" i="1"/>
  <c r="AS59" i="1"/>
  <c r="BA59" i="1"/>
  <c r="BI59" i="1"/>
  <c r="BQ59" i="1"/>
  <c r="AB9" i="1"/>
  <c r="BN13" i="1"/>
  <c r="BO13" i="1" s="1"/>
  <c r="V15" i="1"/>
  <c r="AX15" i="1"/>
  <c r="CC18" i="1"/>
  <c r="AX26" i="1"/>
  <c r="BN14" i="1"/>
  <c r="BO14" i="1" s="1"/>
  <c r="V16" i="1"/>
  <c r="BN25" i="1"/>
  <c r="BO25" i="1" s="1"/>
  <c r="AR10" i="1"/>
  <c r="AS10" i="1" s="1"/>
  <c r="AB10" i="1"/>
  <c r="V18" i="1"/>
  <c r="BQ18" i="1" s="1"/>
  <c r="AG26" i="1"/>
  <c r="AR11" i="1"/>
  <c r="AR15" i="1"/>
  <c r="BN16" i="1"/>
  <c r="BO16" i="1" s="1"/>
  <c r="AB11" i="1"/>
  <c r="AR16" i="1"/>
  <c r="AS16" i="1" s="1"/>
  <c r="AX16" i="1"/>
  <c r="AB16" i="1"/>
  <c r="AR17" i="1"/>
  <c r="AS17" i="1" s="1"/>
  <c r="BN17" i="1"/>
  <c r="BO17" i="1" s="1"/>
  <c r="AR27" i="1"/>
  <c r="AS27" i="1" s="1"/>
  <c r="N46" i="1"/>
  <c r="BC59" i="1"/>
  <c r="BK59" i="1"/>
  <c r="Q46" i="1"/>
  <c r="Q60" i="1" s="1"/>
  <c r="Q61" i="1" s="1"/>
  <c r="Y46" i="1"/>
  <c r="AR13" i="1"/>
  <c r="AG13" i="1"/>
  <c r="AR18" i="1"/>
  <c r="AG18" i="1"/>
  <c r="AX10" i="1"/>
  <c r="BN10" i="1"/>
  <c r="BO10" i="1" s="1"/>
  <c r="AR12" i="1"/>
  <c r="AB12" i="1"/>
  <c r="AF37" i="1"/>
  <c r="AF28" i="1"/>
  <c r="AW37" i="1"/>
  <c r="AW46" i="1" s="1"/>
  <c r="AW28" i="1"/>
  <c r="AD28" i="1"/>
  <c r="AD37" i="1"/>
  <c r="AX11" i="1"/>
  <c r="AX12" i="1"/>
  <c r="AB15" i="1"/>
  <c r="AB17" i="1"/>
  <c r="BM17" i="1"/>
  <c r="BM37" i="1" s="1"/>
  <c r="BM46" i="1" s="1"/>
  <c r="AX18" i="1"/>
  <c r="AR19" i="1"/>
  <c r="BN20" i="1"/>
  <c r="BP20" i="1" s="1"/>
  <c r="BN21" i="1"/>
  <c r="BO21" i="1" s="1"/>
  <c r="BN22" i="1"/>
  <c r="BO22" i="1" s="1"/>
  <c r="BH27" i="1"/>
  <c r="AE37" i="1"/>
  <c r="AE46" i="1" s="1"/>
  <c r="AE60" i="1" s="1"/>
  <c r="AE28" i="1"/>
  <c r="BN9" i="1"/>
  <c r="BO9" i="1" s="1"/>
  <c r="AK37" i="1"/>
  <c r="AK28" i="1"/>
  <c r="AC37" i="1"/>
  <c r="AC46" i="1" s="1"/>
  <c r="AC28" i="1"/>
  <c r="V14" i="1"/>
  <c r="V21" i="1"/>
  <c r="BN23" i="1"/>
  <c r="BO23" i="1" s="1"/>
  <c r="AR24" i="1"/>
  <c r="AR25" i="1"/>
  <c r="AR21" i="1"/>
  <c r="V24" i="1"/>
  <c r="AV37" i="1"/>
  <c r="AV46" i="1" s="1"/>
  <c r="AV28" i="1"/>
  <c r="AR14" i="1"/>
  <c r="AP37" i="1"/>
  <c r="AP46" i="1" s="1"/>
  <c r="AP60" i="1" s="1"/>
  <c r="AP28" i="1"/>
  <c r="BW28" i="1"/>
  <c r="AL37" i="1"/>
  <c r="AL46" i="1" s="1"/>
  <c r="U37" i="1"/>
  <c r="U46" i="1" s="1"/>
  <c r="U28" i="1"/>
  <c r="BG37" i="1"/>
  <c r="BG46" i="1" s="1"/>
  <c r="BG28" i="1"/>
  <c r="CB28" i="1"/>
  <c r="BA37" i="1"/>
  <c r="BA46" i="1" s="1"/>
  <c r="BA60" i="1" s="1"/>
  <c r="BA28" i="1"/>
  <c r="AZ37" i="1"/>
  <c r="AZ46" i="1" s="1"/>
  <c r="AZ28" i="1"/>
  <c r="BN19" i="1"/>
  <c r="BO19" i="1" s="1"/>
  <c r="P37" i="1"/>
  <c r="P46" i="1" s="1"/>
  <c r="P28" i="1"/>
  <c r="Z37" i="1"/>
  <c r="Z46" i="1" s="1"/>
  <c r="Z28" i="1"/>
  <c r="AA28" i="1"/>
  <c r="AA37" i="1"/>
  <c r="AA46" i="1" s="1"/>
  <c r="AA60" i="1" s="1"/>
  <c r="BL37" i="1"/>
  <c r="BL46" i="1" s="1"/>
  <c r="BL28" i="1"/>
  <c r="AY28" i="1"/>
  <c r="AY37" i="1"/>
  <c r="AY46" i="1" s="1"/>
  <c r="AR22" i="1"/>
  <c r="AR23" i="1"/>
  <c r="BN24" i="1"/>
  <c r="BO24" i="1" s="1"/>
  <c r="V22" i="1"/>
  <c r="V26" i="1"/>
  <c r="AD46" i="1"/>
  <c r="R46" i="1"/>
  <c r="R60" i="1" s="1"/>
  <c r="R61" i="1" s="1"/>
  <c r="AO46" i="1"/>
  <c r="AO60" i="1" s="1"/>
  <c r="AO61" i="1" s="1"/>
  <c r="BE46" i="1"/>
  <c r="AI46" i="1"/>
  <c r="AH46" i="1"/>
  <c r="AH60" i="1" s="1"/>
  <c r="AH61" i="1" s="1"/>
  <c r="O46" i="1"/>
  <c r="O60" i="1" s="1"/>
  <c r="O61" i="1" s="1"/>
  <c r="W46" i="1"/>
  <c r="W60" i="1" s="1"/>
  <c r="W61" i="1" s="1"/>
  <c r="AM46" i="1"/>
  <c r="AU46" i="1"/>
  <c r="AU60" i="1" s="1"/>
  <c r="AU61" i="1" s="1"/>
  <c r="BK46" i="1"/>
  <c r="L60" i="1"/>
  <c r="L61" i="1" s="1"/>
  <c r="T60" i="1"/>
  <c r="T61" i="1" s="1"/>
  <c r="X46" i="1"/>
  <c r="X60" i="1" s="1"/>
  <c r="X61" i="1" s="1"/>
  <c r="AF46" i="1"/>
  <c r="AF60" i="1" s="1"/>
  <c r="AN46" i="1"/>
  <c r="BD46" i="1"/>
  <c r="BD60" i="1" s="1"/>
  <c r="BD61" i="1" s="1"/>
  <c r="AT60" i="1"/>
  <c r="AT61" i="1" s="1"/>
  <c r="BF46" i="1"/>
  <c r="BF60" i="1" s="1"/>
  <c r="BF61" i="1" s="1"/>
  <c r="Y60" i="1"/>
  <c r="Y61" i="1" s="1"/>
  <c r="M46" i="1"/>
  <c r="M60" i="1" s="1"/>
  <c r="M61" i="1" s="1"/>
  <c r="AK46" i="1"/>
  <c r="BI46" i="1"/>
  <c r="S60" i="1"/>
  <c r="S61" i="1" s="1"/>
  <c r="AD60" i="1" l="1"/>
  <c r="AM60" i="1"/>
  <c r="AM61" i="1" s="1"/>
  <c r="U60" i="1"/>
  <c r="BP27" i="1"/>
  <c r="AC60" i="1"/>
  <c r="AY60" i="1"/>
  <c r="AY61" i="1" s="1"/>
  <c r="AL60" i="1"/>
  <c r="AI60" i="1"/>
  <c r="AI61" i="1" s="1"/>
  <c r="AW60" i="1"/>
  <c r="AZ60" i="1"/>
  <c r="AV60" i="1"/>
  <c r="AK60" i="1"/>
  <c r="AN60" i="1"/>
  <c r="AN61" i="1" s="1"/>
  <c r="CH13" i="1"/>
  <c r="BJ60" i="1"/>
  <c r="BJ61" i="1" s="1"/>
  <c r="K60" i="1"/>
  <c r="K61" i="1" s="1"/>
  <c r="AJ60" i="1"/>
  <c r="AJ61" i="1" s="1"/>
  <c r="BL60" i="1"/>
  <c r="BL61" i="1" s="1"/>
  <c r="BG60" i="1"/>
  <c r="BK60" i="1"/>
  <c r="BK61" i="1" s="1"/>
  <c r="Z60" i="1"/>
  <c r="Z61" i="1" s="1"/>
  <c r="AG37" i="1"/>
  <c r="AG46" i="1" s="1"/>
  <c r="AG60" i="1" s="1"/>
  <c r="BI60" i="1"/>
  <c r="BI61" i="1" s="1"/>
  <c r="N60" i="1"/>
  <c r="N61" i="1" s="1"/>
  <c r="BN12" i="1"/>
  <c r="BO12" i="1" s="1"/>
  <c r="BE60" i="1"/>
  <c r="BE61" i="1" s="1"/>
  <c r="CH23" i="1"/>
  <c r="BB28" i="1"/>
  <c r="BB37" i="1"/>
  <c r="BB46" i="1" s="1"/>
  <c r="BB60" i="1" s="1"/>
  <c r="BM60" i="1"/>
  <c r="P60" i="1"/>
  <c r="P61" i="1" s="1"/>
  <c r="BP15" i="1"/>
  <c r="BQ15" i="1" s="1"/>
  <c r="CH15" i="1"/>
  <c r="BC37" i="1"/>
  <c r="BC46" i="1" s="1"/>
  <c r="BC60" i="1" s="1"/>
  <c r="BP11" i="1"/>
  <c r="CC11" i="1" s="1"/>
  <c r="AS11" i="1"/>
  <c r="CH26" i="1"/>
  <c r="CH17" i="1"/>
  <c r="BC28" i="1"/>
  <c r="BP16" i="1"/>
  <c r="CC16" i="1" s="1"/>
  <c r="CH27" i="1"/>
  <c r="CH16" i="1"/>
  <c r="BP26" i="1"/>
  <c r="CC26" i="1" s="1"/>
  <c r="BP17" i="1"/>
  <c r="CC17" i="1" s="1"/>
  <c r="CH9" i="1"/>
  <c r="AS15" i="1"/>
  <c r="CH11" i="1"/>
  <c r="CC20" i="1"/>
  <c r="BQ20" i="1"/>
  <c r="AS24" i="1"/>
  <c r="BP24" i="1"/>
  <c r="AG28" i="1"/>
  <c r="AS18" i="1"/>
  <c r="CH18" i="1"/>
  <c r="V28" i="1"/>
  <c r="AS22" i="1"/>
  <c r="BP22" i="1"/>
  <c r="BG61" i="1"/>
  <c r="BM28" i="1"/>
  <c r="BP21" i="1"/>
  <c r="AS21" i="1"/>
  <c r="CH24" i="1"/>
  <c r="AD61" i="1"/>
  <c r="AF61" i="1"/>
  <c r="CH21" i="1"/>
  <c r="V37" i="1"/>
  <c r="V46" i="1" s="1"/>
  <c r="V60" i="1" s="1"/>
  <c r="CH22" i="1"/>
  <c r="AZ61" i="1"/>
  <c r="AV61" i="1"/>
  <c r="AB28" i="1"/>
  <c r="AS13" i="1"/>
  <c r="BP13" i="1"/>
  <c r="BP14" i="1"/>
  <c r="AS14" i="1"/>
  <c r="AK61" i="1"/>
  <c r="AB37" i="1"/>
  <c r="AB46" i="1" s="1"/>
  <c r="AB60" i="1" s="1"/>
  <c r="BP23" i="1"/>
  <c r="AS23" i="1"/>
  <c r="AW61" i="1"/>
  <c r="BP10" i="1"/>
  <c r="AR37" i="1"/>
  <c r="AR46" i="1" s="1"/>
  <c r="AR60" i="1" s="1"/>
  <c r="AR28" i="1"/>
  <c r="AL28" i="1"/>
  <c r="AP61" i="1"/>
  <c r="AX28" i="1"/>
  <c r="AE61" i="1"/>
  <c r="BO20" i="1"/>
  <c r="CH20" i="1"/>
  <c r="BP9" i="1"/>
  <c r="CC27" i="1"/>
  <c r="BQ27" i="1"/>
  <c r="BH28" i="1"/>
  <c r="BH37" i="1"/>
  <c r="BH46" i="1" s="1"/>
  <c r="BH60" i="1" s="1"/>
  <c r="U61" i="1"/>
  <c r="AX37" i="1"/>
  <c r="AX46" i="1" s="1"/>
  <c r="AX60" i="1" s="1"/>
  <c r="BP19" i="1"/>
  <c r="AS19" i="1"/>
  <c r="CH19" i="1"/>
  <c r="CH14" i="1"/>
  <c r="AA61" i="1"/>
  <c r="BA61" i="1"/>
  <c r="AQ28" i="1"/>
  <c r="AQ37" i="1"/>
  <c r="AQ46" i="1" s="1"/>
  <c r="AQ60" i="1" s="1"/>
  <c r="BP25" i="1"/>
  <c r="CH25" i="1"/>
  <c r="AS25" i="1"/>
  <c r="AC61" i="1"/>
  <c r="CH10" i="1"/>
  <c r="AS12" i="1"/>
  <c r="CC15" i="1" l="1"/>
  <c r="BQ11" i="1"/>
  <c r="BQ16" i="1"/>
  <c r="BN28" i="1"/>
  <c r="CH12" i="1"/>
  <c r="BN37" i="1"/>
  <c r="BN46" i="1" s="1"/>
  <c r="BN60" i="1" s="1"/>
  <c r="BP12" i="1"/>
  <c r="CC12" i="1" s="1"/>
  <c r="BC61" i="1"/>
  <c r="BQ17" i="1"/>
  <c r="BQ26" i="1"/>
  <c r="AR61" i="1"/>
  <c r="CC23" i="1"/>
  <c r="BQ23" i="1"/>
  <c r="CC10" i="1"/>
  <c r="BQ10" i="1"/>
  <c r="CC14" i="1"/>
  <c r="BQ14" i="1"/>
  <c r="BM61" i="1"/>
  <c r="BQ9" i="1"/>
  <c r="CC9" i="1"/>
  <c r="V61" i="1"/>
  <c r="AQ61" i="1"/>
  <c r="CC19" i="1"/>
  <c r="BQ19" i="1"/>
  <c r="BH61" i="1"/>
  <c r="AL61" i="1"/>
  <c r="CC25" i="1"/>
  <c r="BQ25" i="1"/>
  <c r="CC13" i="1"/>
  <c r="BQ13" i="1"/>
  <c r="CC21" i="1"/>
  <c r="BQ21" i="1"/>
  <c r="BQ22" i="1"/>
  <c r="CC22" i="1"/>
  <c r="AG61" i="1"/>
  <c r="AX61" i="1"/>
  <c r="CC24" i="1"/>
  <c r="BQ24" i="1"/>
  <c r="BO28" i="1"/>
  <c r="BO37" i="1"/>
  <c r="BO46" i="1" s="1"/>
  <c r="BO60" i="1" s="1"/>
  <c r="AS37" i="1"/>
  <c r="AS46" i="1" s="1"/>
  <c r="AS60" i="1" s="1"/>
  <c r="AS28" i="1"/>
  <c r="AB61" i="1"/>
  <c r="BP28" i="1" l="1"/>
  <c r="BN61" i="1"/>
  <c r="BP37" i="1"/>
  <c r="BP46" i="1" s="1"/>
  <c r="BP60" i="1" s="1"/>
  <c r="BP61" i="1" s="1"/>
  <c r="BQ12" i="1"/>
  <c r="AS61" i="1"/>
  <c r="CC28" i="1"/>
  <c r="BO61" i="1"/>
  <c r="BQ28" i="1" l="1"/>
  <c r="BQ37" i="1"/>
  <c r="BQ46" i="1" s="1"/>
  <c r="BQ60" i="1" s="1"/>
  <c r="BQ61" i="1" l="1"/>
</calcChain>
</file>

<file path=xl/sharedStrings.xml><?xml version="1.0" encoding="utf-8"?>
<sst xmlns="http://schemas.openxmlformats.org/spreadsheetml/2006/main" count="424" uniqueCount="151">
  <si>
    <t>Waters Division</t>
  </si>
  <si>
    <r>
      <t>2019 AOP (</t>
    </r>
    <r>
      <rPr>
        <u/>
        <sz val="9"/>
        <color indexed="9"/>
        <rFont val="Calibri"/>
        <family val="2"/>
      </rPr>
      <t>in std. $000</t>
    </r>
    <r>
      <rPr>
        <sz val="9"/>
        <color indexed="9"/>
        <rFont val="Calibri"/>
        <family val="2"/>
      </rPr>
      <t>)</t>
    </r>
  </si>
  <si>
    <t>have asked analysts to review</t>
  </si>
  <si>
    <t>Capital</t>
  </si>
  <si>
    <t>Global Operations</t>
  </si>
  <si>
    <t>2018B</t>
  </si>
  <si>
    <t xml:space="preserve">2020 AOP Appropriations </t>
  </si>
  <si>
    <t xml:space="preserve"> 2020 AOP Spending </t>
  </si>
  <si>
    <t xml:space="preserve">2020 Actual/Forecast Appropriations </t>
  </si>
  <si>
    <t xml:space="preserve"> 2020 Actual/Forecast Spending </t>
  </si>
  <si>
    <t xml:space="preserve">2021 AOP Appropriations </t>
  </si>
  <si>
    <t xml:space="preserve"> 2021 AOP Spending </t>
  </si>
  <si>
    <t>Global OPS Business Groups</t>
  </si>
  <si>
    <t>Tab</t>
  </si>
  <si>
    <t>#</t>
  </si>
  <si>
    <t>Ccode</t>
  </si>
  <si>
    <t>Mgmt Unit</t>
  </si>
  <si>
    <t>Category</t>
  </si>
  <si>
    <t>AOP Item Description</t>
  </si>
  <si>
    <t>Base 
One Time</t>
  </si>
  <si>
    <t>Internal
External</t>
  </si>
  <si>
    <t>Carryover to 2020 Spend (approp. in '19)</t>
  </si>
  <si>
    <t>Group (drop down)</t>
  </si>
  <si>
    <t>Jan</t>
  </si>
  <si>
    <t>Feb</t>
  </si>
  <si>
    <t>Mar</t>
  </si>
  <si>
    <t>Q1A Appr</t>
  </si>
  <si>
    <t>Q1A Appr vs AOP</t>
  </si>
  <si>
    <t>Apr</t>
  </si>
  <si>
    <t>May</t>
  </si>
  <si>
    <t>Jun</t>
  </si>
  <si>
    <t>Q2F Appr</t>
  </si>
  <si>
    <t>Q2F Appr vs AOP</t>
  </si>
  <si>
    <t>Jul</t>
  </si>
  <si>
    <t>Aug</t>
  </si>
  <si>
    <t>Sep</t>
  </si>
  <si>
    <t>Q3F Appr</t>
  </si>
  <si>
    <t>Q3F Appr vs AOP</t>
  </si>
  <si>
    <t>Oct</t>
  </si>
  <si>
    <t>Nov</t>
  </si>
  <si>
    <t>Dec</t>
  </si>
  <si>
    <t>Q4F Appr</t>
  </si>
  <si>
    <t>Q4F Appr vs AOP</t>
  </si>
  <si>
    <t>FY Fcst Appr</t>
  </si>
  <si>
    <t>FY Fcst App vs AOP</t>
  </si>
  <si>
    <t>Q1A Spend</t>
  </si>
  <si>
    <t>Q1A Spend vs AOP</t>
  </si>
  <si>
    <t>Q2F Spend</t>
  </si>
  <si>
    <t>Q2F Spend vs AOP</t>
  </si>
  <si>
    <t>Q3F Spend</t>
  </si>
  <si>
    <t>Q3F Spend vs AOP</t>
  </si>
  <si>
    <t>Q4F Spend</t>
  </si>
  <si>
    <t>Q4F Spend vs AOP</t>
  </si>
  <si>
    <t>FY Fcst Spend</t>
  </si>
  <si>
    <t>FY Fcst Spend vs AOP</t>
  </si>
  <si>
    <t>C/O 2021</t>
  </si>
  <si>
    <t>C/O into 2021 vs  AOP</t>
  </si>
  <si>
    <t>Spend Category</t>
  </si>
  <si>
    <t>Comments</t>
  </si>
  <si>
    <t>Owner</t>
  </si>
  <si>
    <t>P&amp;L Impact (Productivity Only)</t>
  </si>
  <si>
    <t>IT Resources Req'd (Y/N)</t>
  </si>
  <si>
    <t>&gt; $250k</t>
  </si>
  <si>
    <t>Manufacturing</t>
  </si>
  <si>
    <t>Singapore</t>
  </si>
  <si>
    <t>SG02</t>
  </si>
  <si>
    <t>WPPL</t>
  </si>
  <si>
    <t>Manufacturing Equipment</t>
  </si>
  <si>
    <t>Base</t>
  </si>
  <si>
    <t>Internal</t>
  </si>
  <si>
    <t>SINGAPORE</t>
  </si>
  <si>
    <t>Maintenance</t>
  </si>
  <si>
    <t>External</t>
  </si>
  <si>
    <t>Other</t>
  </si>
  <si>
    <t xml:space="preserve">Alliance Test bay upgrade </t>
  </si>
  <si>
    <t>DETECTOR CONTROL BOX</t>
  </si>
  <si>
    <t>Productivity</t>
  </si>
  <si>
    <t>Production Testers upgrade (sample managers)</t>
  </si>
  <si>
    <t>internal</t>
  </si>
  <si>
    <t>GTS Gen 2 system upgrade</t>
  </si>
  <si>
    <t xml:space="preserve">Alliance Final tester upgrade </t>
  </si>
  <si>
    <t>Industry 4.0I</t>
  </si>
  <si>
    <t>ICT tester  to improve PCBA testing coverage</t>
  </si>
  <si>
    <t>Arc FTN Testers</t>
  </si>
  <si>
    <t xml:space="preserve">Flex flow cell pressure decay tester </t>
  </si>
  <si>
    <t>Arc FTN tooling</t>
  </si>
  <si>
    <t>MSV Tester - TE84040 PM equipment</t>
  </si>
  <si>
    <t>SG20</t>
  </si>
  <si>
    <t xml:space="preserve">Autobagger renewal Richport </t>
  </si>
  <si>
    <t/>
  </si>
  <si>
    <t>515pump Replacement Keypoint</t>
  </si>
  <si>
    <t>MSV tester support for PM</t>
  </si>
  <si>
    <t>Replacement Label printers</t>
  </si>
  <si>
    <t>PC replacement to windows 10 for legacy testers (PCM/TCM others)</t>
  </si>
  <si>
    <t>CPSM Final testers</t>
  </si>
  <si>
    <t xml:space="preserve">Recal transistion </t>
  </si>
  <si>
    <t>Orion PCBA ICT Fabrication</t>
  </si>
  <si>
    <t>Grand Total</t>
  </si>
  <si>
    <t>C/O 2020</t>
  </si>
  <si>
    <t>Q120 AOP Approp.</t>
  </si>
  <si>
    <t>Q220 AOP  Approp.</t>
  </si>
  <si>
    <t>Q320 AOP Approp.</t>
  </si>
  <si>
    <t>Q420 AOP Approp.</t>
  </si>
  <si>
    <t>2020 AOP Total Approp.</t>
  </si>
  <si>
    <t>Q120 AOP Spend</t>
  </si>
  <si>
    <t>Q220 AOP Spend</t>
  </si>
  <si>
    <t>Q320 AOP Spend</t>
  </si>
  <si>
    <t>Q420 AOP Spend</t>
  </si>
  <si>
    <t>2020 AOP Total Spend</t>
  </si>
  <si>
    <t>2021 AOP C/O</t>
  </si>
  <si>
    <t>Q2A Appr</t>
  </si>
  <si>
    <t>Q2A Appr vs AOP</t>
  </si>
  <si>
    <t>Q3A Appr</t>
  </si>
  <si>
    <t>Q3A Appr vs AOP</t>
  </si>
  <si>
    <t>Q4A Appr</t>
  </si>
  <si>
    <t>Q4A Appr vs AOP</t>
  </si>
  <si>
    <t>FY Act Appr</t>
  </si>
  <si>
    <t>FY Act App vs AOP</t>
  </si>
  <si>
    <t>Q2A Spend vs AOP</t>
  </si>
  <si>
    <t>Q3A Spend</t>
  </si>
  <si>
    <t>Q3A Spend vs AOP</t>
  </si>
  <si>
    <t>Q4A Spend</t>
  </si>
  <si>
    <t>Q4A Spend vs AOP</t>
  </si>
  <si>
    <t>FY Act Spend</t>
  </si>
  <si>
    <t>FY Act Spend vs AOP</t>
  </si>
  <si>
    <t>Lab Equipment</t>
  </si>
  <si>
    <t>Leasehold Improvements</t>
  </si>
  <si>
    <t>Building</t>
  </si>
  <si>
    <t>Building Improvements</t>
  </si>
  <si>
    <t>Furniture &amp; Fixtures</t>
  </si>
  <si>
    <t>PC's, Laptops &amp; Software - Field</t>
  </si>
  <si>
    <t>PC's, Laptops, &amp; Software - Non Field</t>
  </si>
  <si>
    <t>All Other Computer (Servers,etc.)</t>
  </si>
  <si>
    <t>Autos</t>
  </si>
  <si>
    <t>Total Base</t>
  </si>
  <si>
    <t>One Time</t>
  </si>
  <si>
    <t>Total One Time</t>
  </si>
  <si>
    <t>Total</t>
  </si>
  <si>
    <t>WPPL19022</t>
  </si>
  <si>
    <t>WPPL19002</t>
  </si>
  <si>
    <t>WPPL20024</t>
  </si>
  <si>
    <t>WPPL20013/
WPPL20019</t>
  </si>
  <si>
    <t>WPPL20006</t>
  </si>
  <si>
    <t>WPPL20002</t>
  </si>
  <si>
    <t>WPPL20008</t>
  </si>
  <si>
    <t>WPPL20020</t>
  </si>
  <si>
    <t>Huazhen</t>
  </si>
  <si>
    <t>Weimin</t>
  </si>
  <si>
    <t>Kwan</t>
  </si>
  <si>
    <t>Edwin</t>
  </si>
  <si>
    <t>Eugene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</si>
</sst>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_);_(* \(#,##0.0\);_(* &quot;-&quot;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</font>
    <font>
      <sz val="9"/>
      <color theme="0"/>
      <name val="Calibri"/>
      <family val="2"/>
    </font>
    <font>
      <sz val="10"/>
      <name val="Arial"/>
      <family val="2"/>
    </font>
    <font>
      <u/>
      <sz val="9"/>
      <color indexed="9"/>
      <name val="Calibri"/>
      <family val="2"/>
    </font>
    <font>
      <sz val="9"/>
      <color indexed="9"/>
      <name val="Calibri"/>
      <family val="2"/>
    </font>
    <font>
      <b/>
      <sz val="10"/>
      <name val="Calibri"/>
      <family val="2"/>
    </font>
    <font>
      <b/>
      <sz val="10"/>
      <name val="Calibri Light"/>
      <family val="2"/>
    </font>
    <font>
      <sz val="9"/>
      <color rgb="FFFF0000"/>
      <name val="Calibri"/>
      <family val="2"/>
    </font>
    <font>
      <sz val="9"/>
      <name val="Calibri Light"/>
      <family val="2"/>
    </font>
    <font>
      <u/>
      <sz val="9"/>
      <name val="Calibri"/>
      <family val="2"/>
      <scheme val="minor"/>
    </font>
    <font>
      <u/>
      <sz val="9"/>
      <name val="Calibri"/>
      <family val="2"/>
    </font>
    <font>
      <u/>
      <sz val="9"/>
      <name val="Calibri Light"/>
      <family val="2"/>
    </font>
    <font>
      <b/>
      <sz val="9"/>
      <name val="Calibri"/>
      <family val="2"/>
    </font>
    <font>
      <b/>
      <sz val="9"/>
      <name val="Calibri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38" fontId="3" fillId="0" borderId="0" xfId="2" applyNumberFormat="1" applyFont="1" applyFill="1" applyAlignment="1" applyProtection="1"/>
    <xf numFmtId="0" fontId="4" fillId="2" borderId="1" xfId="0" applyFont="1" applyFill="1" applyBorder="1"/>
    <xf numFmtId="0" fontId="4" fillId="2" borderId="0" xfId="0" applyFont="1" applyFill="1"/>
    <xf numFmtId="0" fontId="4" fillId="0" borderId="2" xfId="0" applyFont="1" applyBorder="1"/>
    <xf numFmtId="38" fontId="3" fillId="0" borderId="0" xfId="2" applyNumberFormat="1" applyFont="1" applyFill="1" applyAlignment="1" applyProtection="1">
      <alignment horizontal="center"/>
    </xf>
    <xf numFmtId="38" fontId="3" fillId="3" borderId="0" xfId="2" applyNumberFormat="1" applyFont="1" applyFill="1" applyAlignment="1" applyProtection="1"/>
    <xf numFmtId="38" fontId="3" fillId="4" borderId="0" xfId="2" applyNumberFormat="1" applyFont="1" applyFill="1" applyAlignment="1" applyProtection="1"/>
    <xf numFmtId="38" fontId="3" fillId="0" borderId="3" xfId="2" applyNumberFormat="1" applyFont="1" applyFill="1" applyBorder="1" applyAlignment="1" applyProtection="1"/>
    <xf numFmtId="38" fontId="3" fillId="0" borderId="0" xfId="2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/>
    <xf numFmtId="0" fontId="4" fillId="2" borderId="4" xfId="0" applyFont="1" applyFill="1" applyBorder="1"/>
    <xf numFmtId="0" fontId="4" fillId="0" borderId="5" xfId="0" applyFont="1" applyBorder="1"/>
    <xf numFmtId="38" fontId="3" fillId="5" borderId="0" xfId="2" applyNumberFormat="1" applyFont="1" applyFill="1" applyAlignment="1" applyProtection="1">
      <alignment horizontal="center"/>
    </xf>
    <xf numFmtId="0" fontId="4" fillId="2" borderId="6" xfId="0" applyFont="1" applyFill="1" applyBorder="1"/>
    <xf numFmtId="0" fontId="4" fillId="2" borderId="2" xfId="0" applyFont="1" applyFill="1" applyBorder="1"/>
    <xf numFmtId="0" fontId="4" fillId="0" borderId="7" xfId="0" applyFont="1" applyBorder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3" fillId="4" borderId="0" xfId="0" applyFont="1" applyFill="1" applyProtection="1"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Alignment="1" applyProtection="1">
      <alignment wrapText="1"/>
      <protection locked="0"/>
    </xf>
    <xf numFmtId="164" fontId="3" fillId="0" borderId="0" xfId="1" applyNumberFormat="1" applyFont="1" applyFill="1" applyAlignment="1" applyProtection="1">
      <protection locked="0"/>
    </xf>
    <xf numFmtId="0" fontId="8" fillId="6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0" fontId="10" fillId="7" borderId="0" xfId="0" applyFont="1" applyFill="1" applyAlignment="1" applyProtection="1">
      <alignment wrapText="1"/>
      <protection locked="0"/>
    </xf>
    <xf numFmtId="0" fontId="3" fillId="7" borderId="0" xfId="0" applyFont="1" applyFill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 wrapText="1"/>
      <protection locked="0"/>
    </xf>
    <xf numFmtId="0" fontId="11" fillId="6" borderId="0" xfId="0" applyFont="1" applyFill="1" applyAlignment="1" applyProtection="1">
      <alignment horizontal="center"/>
      <protection locked="0"/>
    </xf>
    <xf numFmtId="0" fontId="11" fillId="6" borderId="0" xfId="0" applyFont="1" applyFill="1" applyAlignment="1" applyProtection="1">
      <alignment horizontal="center" wrapText="1"/>
      <protection locked="0"/>
    </xf>
    <xf numFmtId="0" fontId="12" fillId="0" borderId="12" xfId="0" applyFont="1" applyBorder="1" applyAlignment="1" applyProtection="1">
      <alignment horizontal="center" wrapText="1"/>
      <protection locked="0"/>
    </xf>
    <xf numFmtId="0" fontId="3" fillId="0" borderId="12" xfId="0" applyFont="1" applyBorder="1" applyAlignment="1" applyProtection="1">
      <alignment horizontal="center" wrapText="1"/>
      <protection locked="0"/>
    </xf>
    <xf numFmtId="0" fontId="13" fillId="0" borderId="12" xfId="0" applyFont="1" applyBorder="1" applyAlignment="1" applyProtection="1">
      <alignment horizontal="center" wrapText="1"/>
      <protection locked="0"/>
    </xf>
    <xf numFmtId="0" fontId="13" fillId="7" borderId="12" xfId="0" applyFont="1" applyFill="1" applyBorder="1" applyAlignment="1" applyProtection="1">
      <alignment horizontal="center" wrapText="1"/>
      <protection locked="0"/>
    </xf>
    <xf numFmtId="0" fontId="3" fillId="0" borderId="12" xfId="3" applyFont="1" applyBorder="1" applyAlignment="1" applyProtection="1">
      <alignment horizontal="center" wrapText="1"/>
      <protection locked="0"/>
    </xf>
    <xf numFmtId="0" fontId="13" fillId="6" borderId="12" xfId="0" applyFont="1" applyFill="1" applyBorder="1" applyAlignment="1" applyProtection="1">
      <alignment horizontal="center" wrapText="1"/>
      <protection locked="0"/>
    </xf>
    <xf numFmtId="0" fontId="13" fillId="8" borderId="12" xfId="0" applyFont="1" applyFill="1" applyBorder="1" applyAlignment="1" applyProtection="1">
      <alignment horizontal="center" wrapText="1"/>
      <protection locked="0"/>
    </xf>
    <xf numFmtId="0" fontId="13" fillId="5" borderId="12" xfId="0" applyFont="1" applyFill="1" applyBorder="1" applyAlignment="1" applyProtection="1">
      <alignment horizontal="center" wrapText="1"/>
      <protection locked="0"/>
    </xf>
    <xf numFmtId="0" fontId="13" fillId="3" borderId="12" xfId="0" applyFont="1" applyFill="1" applyBorder="1" applyAlignment="1" applyProtection="1">
      <alignment horizontal="center" wrapText="1"/>
      <protection locked="0"/>
    </xf>
    <xf numFmtId="43" fontId="13" fillId="5" borderId="12" xfId="1" applyFont="1" applyFill="1" applyBorder="1" applyAlignment="1" applyProtection="1">
      <alignment horizontal="center" wrapText="1"/>
      <protection locked="0"/>
    </xf>
    <xf numFmtId="164" fontId="13" fillId="5" borderId="12" xfId="1" applyNumberFormat="1" applyFont="1" applyFill="1" applyBorder="1" applyAlignment="1" applyProtection="1">
      <alignment horizontal="center" wrapText="1"/>
      <protection locked="0"/>
    </xf>
    <xf numFmtId="165" fontId="13" fillId="3" borderId="12" xfId="1" applyNumberFormat="1" applyFont="1" applyFill="1" applyBorder="1" applyAlignment="1" applyProtection="1">
      <alignment horizontal="center" wrapText="1"/>
      <protection locked="0"/>
    </xf>
    <xf numFmtId="165" fontId="13" fillId="0" borderId="12" xfId="1" applyNumberFormat="1" applyFont="1" applyFill="1" applyBorder="1" applyAlignment="1" applyProtection="1">
      <alignment horizontal="center" wrapText="1"/>
      <protection locked="0"/>
    </xf>
    <xf numFmtId="0" fontId="13" fillId="4" borderId="12" xfId="0" applyFont="1" applyFill="1" applyBorder="1" applyAlignment="1" applyProtection="1">
      <alignment horizontal="center" wrapText="1"/>
      <protection locked="0"/>
    </xf>
    <xf numFmtId="0" fontId="14" fillId="6" borderId="12" xfId="0" applyFont="1" applyFill="1" applyBorder="1" applyAlignment="1" applyProtection="1">
      <alignment horizontal="center" wrapText="1"/>
      <protection locked="0"/>
    </xf>
    <xf numFmtId="0" fontId="14" fillId="8" borderId="12" xfId="0" applyFont="1" applyFill="1" applyBorder="1" applyAlignment="1" applyProtection="1">
      <alignment horizontal="center" wrapText="1"/>
      <protection locked="0"/>
    </xf>
    <xf numFmtId="0" fontId="3" fillId="6" borderId="12" xfId="0" applyFont="1" applyFill="1" applyBorder="1" applyAlignment="1" applyProtection="1">
      <alignment horizontal="center" wrapText="1"/>
      <protection locked="0"/>
    </xf>
    <xf numFmtId="0" fontId="11" fillId="6" borderId="12" xfId="0" quotePrefix="1" applyFont="1" applyFill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2" xfId="0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3" fillId="0" borderId="12" xfId="0" applyFont="1" applyBorder="1" applyProtection="1">
      <protection locked="0"/>
    </xf>
    <xf numFmtId="0" fontId="3" fillId="0" borderId="12" xfId="5" applyFont="1" applyBorder="1" applyAlignment="1">
      <alignment horizontal="left"/>
    </xf>
    <xf numFmtId="0" fontId="3" fillId="0" borderId="12" xfId="5" applyFont="1" applyBorder="1" applyAlignment="1">
      <alignment horizontal="center"/>
    </xf>
    <xf numFmtId="164" fontId="3" fillId="7" borderId="12" xfId="1" applyNumberFormat="1" applyFont="1" applyFill="1" applyBorder="1" applyAlignment="1" applyProtection="1">
      <protection locked="0"/>
    </xf>
    <xf numFmtId="164" fontId="3" fillId="6" borderId="12" xfId="1" applyNumberFormat="1" applyFont="1" applyFill="1" applyBorder="1" applyAlignment="1" applyProtection="1">
      <alignment horizontal="right"/>
    </xf>
    <xf numFmtId="164" fontId="3" fillId="8" borderId="12" xfId="1" applyNumberFormat="1" applyFont="1" applyFill="1" applyBorder="1" applyAlignment="1" applyProtection="1">
      <alignment horizontal="right"/>
    </xf>
    <xf numFmtId="164" fontId="3" fillId="5" borderId="12" xfId="1" applyNumberFormat="1" applyFont="1" applyFill="1" applyBorder="1" applyAlignment="1"/>
    <xf numFmtId="165" fontId="3" fillId="3" borderId="12" xfId="1" applyNumberFormat="1" applyFont="1" applyFill="1" applyBorder="1" applyAlignment="1"/>
    <xf numFmtId="165" fontId="3" fillId="0" borderId="12" xfId="1" applyNumberFormat="1" applyFont="1" applyFill="1" applyBorder="1" applyAlignment="1"/>
    <xf numFmtId="165" fontId="3" fillId="5" borderId="12" xfId="1" applyNumberFormat="1" applyFont="1" applyFill="1" applyBorder="1" applyAlignment="1"/>
    <xf numFmtId="165" fontId="3" fillId="5" borderId="12" xfId="1" applyNumberFormat="1" applyFont="1" applyFill="1" applyBorder="1" applyAlignment="1">
      <alignment horizontal="center"/>
    </xf>
    <xf numFmtId="165" fontId="3" fillId="0" borderId="12" xfId="1" applyNumberFormat="1" applyFont="1" applyFill="1" applyBorder="1" applyAlignment="1">
      <alignment horizontal="center"/>
    </xf>
    <xf numFmtId="165" fontId="3" fillId="5" borderId="12" xfId="1" applyNumberFormat="1" applyFont="1" applyFill="1" applyBorder="1" applyAlignment="1" applyProtection="1">
      <alignment horizontal="center" wrapText="1"/>
      <protection locked="0"/>
    </xf>
    <xf numFmtId="165" fontId="3" fillId="3" borderId="12" xfId="1" applyNumberFormat="1" applyFont="1" applyFill="1" applyBorder="1" applyAlignment="1" applyProtection="1">
      <alignment horizontal="center" wrapText="1"/>
      <protection locked="0"/>
    </xf>
    <xf numFmtId="165" fontId="3" fillId="4" borderId="12" xfId="1" applyNumberFormat="1" applyFont="1" applyFill="1" applyBorder="1" applyAlignment="1">
      <alignment horizontal="center"/>
    </xf>
    <xf numFmtId="165" fontId="3" fillId="3" borderId="12" xfId="1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164" fontId="3" fillId="6" borderId="12" xfId="1" applyNumberFormat="1" applyFont="1" applyFill="1" applyBorder="1" applyAlignment="1">
      <alignment horizontal="center"/>
    </xf>
    <xf numFmtId="43" fontId="3" fillId="8" borderId="12" xfId="1" applyFont="1" applyFill="1" applyBorder="1" applyAlignment="1">
      <alignment horizontal="center"/>
    </xf>
    <xf numFmtId="164" fontId="3" fillId="8" borderId="12" xfId="1" applyNumberFormat="1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0" borderId="12" xfId="5" applyFont="1" applyBorder="1" applyAlignment="1">
      <alignment horizontal="left" wrapText="1"/>
    </xf>
    <xf numFmtId="0" fontId="3" fillId="9" borderId="12" xfId="0" applyFont="1" applyFill="1" applyBorder="1" applyAlignment="1">
      <alignment horizontal="center"/>
    </xf>
    <xf numFmtId="0" fontId="3" fillId="9" borderId="12" xfId="4" applyFont="1" applyFill="1" applyBorder="1" applyAlignment="1">
      <alignment horizontal="center"/>
    </xf>
    <xf numFmtId="0" fontId="3" fillId="9" borderId="12" xfId="0" applyFont="1" applyFill="1" applyBorder="1" applyProtection="1">
      <protection locked="0"/>
    </xf>
    <xf numFmtId="0" fontId="3" fillId="9" borderId="12" xfId="5" applyFont="1" applyFill="1" applyBorder="1" applyAlignment="1">
      <alignment horizontal="left"/>
    </xf>
    <xf numFmtId="0" fontId="3" fillId="9" borderId="12" xfId="5" applyFont="1" applyFill="1" applyBorder="1" applyAlignment="1">
      <alignment horizontal="center"/>
    </xf>
    <xf numFmtId="165" fontId="3" fillId="6" borderId="12" xfId="0" applyNumberFormat="1" applyFont="1" applyFill="1" applyBorder="1" applyAlignment="1">
      <alignment horizontal="center"/>
    </xf>
    <xf numFmtId="0" fontId="3" fillId="0" borderId="0" xfId="5" applyFont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4" xfId="4" applyFont="1" applyBorder="1" applyAlignment="1">
      <alignment horizontal="center"/>
    </xf>
    <xf numFmtId="0" fontId="15" fillId="0" borderId="15" xfId="0" applyFont="1" applyBorder="1" applyProtection="1">
      <protection locked="0"/>
    </xf>
    <xf numFmtId="0" fontId="15" fillId="0" borderId="15" xfId="5" applyFont="1" applyBorder="1" applyAlignment="1">
      <alignment horizontal="left"/>
    </xf>
    <xf numFmtId="0" fontId="15" fillId="0" borderId="15" xfId="5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164" fontId="15" fillId="7" borderId="15" xfId="1" applyNumberFormat="1" applyFont="1" applyFill="1" applyBorder="1" applyAlignment="1" applyProtection="1">
      <protection locked="0"/>
    </xf>
    <xf numFmtId="164" fontId="15" fillId="6" borderId="15" xfId="1" applyNumberFormat="1" applyFont="1" applyFill="1" applyBorder="1" applyAlignment="1" applyProtection="1">
      <alignment horizontal="right"/>
    </xf>
    <xf numFmtId="164" fontId="15" fillId="0" borderId="15" xfId="1" applyNumberFormat="1" applyFont="1" applyFill="1" applyBorder="1" applyAlignment="1" applyProtection="1">
      <alignment horizontal="right"/>
    </xf>
    <xf numFmtId="164" fontId="15" fillId="0" borderId="15" xfId="1" applyNumberFormat="1" applyFont="1" applyFill="1" applyBorder="1" applyAlignment="1" applyProtection="1">
      <alignment horizontal="center"/>
    </xf>
    <xf numFmtId="164" fontId="15" fillId="0" borderId="16" xfId="1" applyNumberFormat="1" applyFont="1" applyFill="1" applyBorder="1" applyAlignment="1" applyProtection="1">
      <alignment horizontal="right"/>
    </xf>
    <xf numFmtId="164" fontId="15" fillId="0" borderId="0" xfId="1" applyNumberFormat="1" applyFont="1" applyFill="1" applyBorder="1" applyAlignment="1" applyProtection="1">
      <alignment horizontal="right"/>
    </xf>
    <xf numFmtId="0" fontId="15" fillId="0" borderId="0" xfId="0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5" applyFont="1" applyAlignment="1">
      <alignment horizontal="center"/>
    </xf>
    <xf numFmtId="165" fontId="3" fillId="0" borderId="0" xfId="1" applyNumberFormat="1" applyFont="1" applyFill="1" applyBorder="1" applyAlignment="1" applyProtection="1">
      <protection locked="0"/>
    </xf>
    <xf numFmtId="165" fontId="15" fillId="0" borderId="0" xfId="1" applyNumberFormat="1" applyFont="1" applyFill="1" applyBorder="1" applyAlignment="1" applyProtection="1">
      <alignment horizontal="right"/>
    </xf>
    <xf numFmtId="165" fontId="3" fillId="0" borderId="0" xfId="1" applyNumberFormat="1" applyFont="1" applyFill="1" applyBorder="1" applyAlignment="1" applyProtection="1">
      <alignment horizontal="right"/>
    </xf>
    <xf numFmtId="164" fontId="3" fillId="0" borderId="0" xfId="1" applyNumberFormat="1" applyFont="1" applyFill="1" applyBorder="1" applyAlignment="1"/>
    <xf numFmtId="43" fontId="3" fillId="0" borderId="0" xfId="1" applyFont="1" applyFill="1" applyBorder="1" applyAlignment="1"/>
    <xf numFmtId="164" fontId="3" fillId="0" borderId="0" xfId="1" applyNumberFormat="1" applyFont="1" applyFill="1" applyBorder="1" applyAlignment="1">
      <alignment horizontal="center"/>
    </xf>
    <xf numFmtId="164" fontId="15" fillId="0" borderId="0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wrapText="1"/>
    </xf>
    <xf numFmtId="43" fontId="3" fillId="0" borderId="0" xfId="1" applyFont="1" applyFill="1" applyBorder="1" applyAlignment="1">
      <alignment horizontal="center"/>
    </xf>
    <xf numFmtId="165" fontId="15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/>
    <xf numFmtId="165" fontId="3" fillId="0" borderId="0" xfId="0" applyNumberFormat="1" applyFont="1" applyAlignment="1">
      <alignment horizontal="center"/>
    </xf>
    <xf numFmtId="43" fontId="3" fillId="0" borderId="0" xfId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protection locked="0"/>
    </xf>
    <xf numFmtId="0" fontId="15" fillId="10" borderId="12" xfId="0" applyFont="1" applyFill="1" applyBorder="1" applyAlignment="1" applyProtection="1">
      <alignment horizontal="center" wrapText="1"/>
      <protection locked="0"/>
    </xf>
    <xf numFmtId="0" fontId="15" fillId="0" borderId="12" xfId="0" applyFont="1" applyBorder="1" applyAlignment="1" applyProtection="1">
      <alignment horizontal="center" wrapText="1"/>
      <protection locked="0"/>
    </xf>
    <xf numFmtId="164" fontId="3" fillId="0" borderId="0" xfId="1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Alignment="1" applyProtection="1">
      <alignment horizontal="center"/>
      <protection locked="0"/>
    </xf>
    <xf numFmtId="0" fontId="3" fillId="0" borderId="0" xfId="6" applyFont="1" applyProtection="1">
      <protection locked="0"/>
    </xf>
    <xf numFmtId="0" fontId="0" fillId="0" borderId="17" xfId="0" applyBorder="1"/>
    <xf numFmtId="0" fontId="3" fillId="0" borderId="17" xfId="0" applyFont="1" applyBorder="1"/>
    <xf numFmtId="0" fontId="3" fillId="0" borderId="17" xfId="0" applyFont="1" applyBorder="1" applyProtection="1">
      <protection locked="0"/>
    </xf>
    <xf numFmtId="164" fontId="3" fillId="0" borderId="17" xfId="1" applyNumberFormat="1" applyFont="1" applyFill="1" applyBorder="1" applyAlignment="1" applyProtection="1">
      <protection locked="0"/>
    </xf>
    <xf numFmtId="164" fontId="3" fillId="0" borderId="17" xfId="1" applyNumberFormat="1" applyFont="1" applyFill="1" applyBorder="1" applyAlignment="1" applyProtection="1">
      <alignment horizontal="center"/>
      <protection locked="0"/>
    </xf>
    <xf numFmtId="164" fontId="3" fillId="0" borderId="0" xfId="1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Border="1" applyProtection="1">
      <protection locked="0"/>
    </xf>
    <xf numFmtId="164" fontId="3" fillId="0" borderId="18" xfId="0" applyNumberFormat="1" applyFont="1" applyBorder="1" applyAlignment="1" applyProtection="1">
      <alignment horizontal="center"/>
      <protection locked="0"/>
    </xf>
    <xf numFmtId="166" fontId="3" fillId="0" borderId="0" xfId="0" applyNumberFormat="1" applyFont="1" applyProtection="1"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Protection="1">
      <protection locked="0"/>
    </xf>
    <xf numFmtId="0" fontId="3" fillId="11" borderId="12" xfId="0" applyFont="1" applyFill="1" applyBorder="1" applyAlignment="1" applyProtection="1">
      <alignment horizontal="center" wrapText="1"/>
      <protection locked="0"/>
    </xf>
    <xf numFmtId="165" fontId="3" fillId="11" borderId="12" xfId="1" applyNumberFormat="1" applyFont="1" applyFill="1" applyBorder="1" applyAlignment="1">
      <alignment horizontal="center"/>
    </xf>
    <xf numFmtId="166" fontId="3" fillId="11" borderId="12" xfId="0" applyNumberFormat="1" applyFont="1" applyFill="1" applyBorder="1" applyAlignment="1">
      <alignment horizontal="center"/>
    </xf>
    <xf numFmtId="0" fontId="16" fillId="6" borderId="12" xfId="0" applyFont="1" applyFill="1" applyBorder="1" applyAlignment="1">
      <alignment horizontal="center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>
      <alignment horizontal="center"/>
    </xf>
    <xf numFmtId="0" fontId="15" fillId="0" borderId="12" xfId="0" applyFont="1" applyFill="1" applyBorder="1" applyAlignment="1" applyProtection="1">
      <alignment horizontal="center" wrapText="1"/>
      <protection locked="0"/>
    </xf>
    <xf numFmtId="164" fontId="3" fillId="0" borderId="18" xfId="0" applyNumberFormat="1" applyFont="1" applyFill="1" applyBorder="1" applyProtection="1">
      <protection locked="0"/>
    </xf>
    <xf numFmtId="166" fontId="3" fillId="0" borderId="0" xfId="0" applyNumberFormat="1" applyFont="1" applyFill="1" applyProtection="1">
      <protection locked="0"/>
    </xf>
    <xf numFmtId="164" fontId="3" fillId="11" borderId="15" xfId="1" applyNumberFormat="1" applyFont="1" applyFill="1" applyBorder="1" applyAlignment="1" applyProtection="1">
      <alignment horizontal="right"/>
    </xf>
    <xf numFmtId="0" fontId="9" fillId="6" borderId="0" xfId="0" applyFont="1" applyFill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0" fontId="8" fillId="6" borderId="0" xfId="0" applyFont="1" applyFill="1" applyAlignment="1" applyProtection="1">
      <alignment horizontal="center" wrapText="1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8" fillId="4" borderId="11" xfId="0" applyFont="1" applyFill="1" applyBorder="1" applyAlignment="1" applyProtection="1">
      <alignment horizontal="center"/>
      <protection locked="0"/>
    </xf>
  </cellXfs>
  <cellStyles count="8">
    <cellStyle name="Comma" xfId="1" builtinId="3"/>
    <cellStyle name="Comma_Sched2" xfId="2" xr:uid="{76FA5C83-36F7-48CE-B088-012B15D6B8EE}"/>
    <cellStyle name="Normal" xfId="0" builtinId="0"/>
    <cellStyle name="Normal 10" xfId="4" xr:uid="{FF686D26-C190-4286-9F81-41E0C61F7CA1}"/>
    <cellStyle name="Normal 12 4" xfId="5" xr:uid="{12B5E6DB-6841-46A1-9840-BA2008DD0EF2}"/>
    <cellStyle name="Normal 12 4 2" xfId="7" xr:uid="{743E477E-F540-442A-B206-22AC76269201}"/>
    <cellStyle name="Normal 14" xfId="6" xr:uid="{755391B3-A85D-4F05-8B6F-EB4B731A9447}"/>
    <cellStyle name="Normal_Sched6" xfId="3" xr:uid="{C14C4E41-CAF4-4107-B775-2C5687CFE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21%20AOP%20Team\Capital\2021_Glb_OPS_Capital%20A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s"/>
      <sheetName val="Sheet1"/>
      <sheetName val="Pivots Lookup"/>
      <sheetName val="Summary Appropriations"/>
      <sheetName val="Summary Spend"/>
      <sheetName val="Combined List"/>
      <sheetName val="GLB OPS"/>
      <sheetName val="1"/>
      <sheetName val="Facility"/>
      <sheetName val="Milford Mfg Ops"/>
      <sheetName val="Sharpsburg"/>
      <sheetName val="Global Supply Chain"/>
      <sheetName val="Quality"/>
      <sheetName val="Wilmslow"/>
      <sheetName val="Taunton"/>
      <sheetName val="HQ &amp; PMO"/>
      <sheetName val="2"/>
      <sheetName val="Solihull"/>
      <sheetName val="3"/>
      <sheetName val="Wex Inst"/>
      <sheetName val="Wex Cons"/>
      <sheetName val="4"/>
      <sheetName val="Singapore"/>
      <sheetName val="ADC"/>
      <sheetName val="5"/>
      <sheetName val="EDC"/>
      <sheetName val="6"/>
      <sheetName val="ASR"/>
      <sheetName val="ERA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DD0F-017B-4E95-B238-D6239611C299}">
  <dimension ref="A1:CH64"/>
  <sheetViews>
    <sheetView tabSelected="1" topLeftCell="C7" zoomScale="120" zoomScaleNormal="120" workbookViewId="0">
      <pane xSplit="8" topLeftCell="CD1" activePane="topRight" state="frozen"/>
      <selection activeCell="C8" sqref="C8"/>
      <selection pane="topRight" activeCell="CE19" sqref="CE19"/>
    </sheetView>
  </sheetViews>
  <sheetFormatPr defaultColWidth="9.140625" defaultRowHeight="12" outlineLevelRow="1" outlineLevelCol="1" x14ac:dyDescent="0.2"/>
  <cols>
    <col min="1" max="1" width="15.5703125" style="18" hidden="1" customWidth="1" outlineLevel="1"/>
    <col min="2" max="2" width="8.85546875" style="18" hidden="1" customWidth="1" outlineLevel="1"/>
    <col min="3" max="3" width="5.42578125" style="18" customWidth="1" collapsed="1"/>
    <col min="4" max="4" width="5.85546875" style="18" customWidth="1"/>
    <col min="5" max="5" width="6.85546875" style="22" customWidth="1"/>
    <col min="6" max="6" width="21.5703125" style="18" bestFit="1" customWidth="1"/>
    <col min="7" max="7" width="48.140625" style="18" bestFit="1" customWidth="1"/>
    <col min="8" max="8" width="13.7109375" style="18" customWidth="1"/>
    <col min="9" max="9" width="7.140625" style="18" customWidth="1"/>
    <col min="10" max="10" width="9.42578125" style="18" customWidth="1"/>
    <col min="11" max="11" width="8.140625" style="18" customWidth="1"/>
    <col min="12" max="15" width="8.140625" style="18" hidden="1" customWidth="1" outlineLevel="1"/>
    <col min="16" max="16" width="8.140625" style="18" hidden="1" customWidth="1" collapsed="1"/>
    <col min="17" max="20" width="8.140625" style="18" hidden="1" customWidth="1" outlineLevel="1"/>
    <col min="21" max="21" width="8.140625" style="18" hidden="1" customWidth="1" collapsed="1"/>
    <col min="22" max="22" width="8.140625" style="18" hidden="1" customWidth="1"/>
    <col min="23" max="23" width="10" style="22" hidden="1" customWidth="1"/>
    <col min="24" max="26" width="8.140625" style="18" hidden="1" customWidth="1" outlineLevel="1"/>
    <col min="27" max="27" width="8.140625" style="18" hidden="1" customWidth="1" collapsed="1"/>
    <col min="28" max="28" width="8.140625" style="18" hidden="1" customWidth="1"/>
    <col min="29" max="29" width="8.140625" style="117" hidden="1" customWidth="1" outlineLevel="1"/>
    <col min="30" max="31" width="8.140625" style="18" hidden="1" customWidth="1" outlineLevel="1"/>
    <col min="32" max="32" width="8.140625" style="18" hidden="1" customWidth="1" collapsed="1"/>
    <col min="33" max="33" width="8.140625" style="18" hidden="1" customWidth="1"/>
    <col min="34" max="35" width="8.140625" style="18" hidden="1" customWidth="1" outlineLevel="1"/>
    <col min="36" max="36" width="8.140625" style="118" hidden="1" customWidth="1" outlineLevel="1"/>
    <col min="37" max="37" width="8.140625" style="103" hidden="1" customWidth="1" collapsed="1"/>
    <col min="38" max="38" width="8.140625" style="103" hidden="1" customWidth="1"/>
    <col min="39" max="39" width="8.140625" style="117" hidden="1" customWidth="1" outlineLevel="1"/>
    <col min="40" max="41" width="8.140625" style="18" hidden="1" customWidth="1" outlineLevel="1"/>
    <col min="42" max="42" width="8.140625" style="18" hidden="1" customWidth="1" collapsed="1"/>
    <col min="43" max="45" width="8.140625" style="18" hidden="1" customWidth="1"/>
    <col min="46" max="48" width="8.140625" style="18" hidden="1" customWidth="1" outlineLevel="1"/>
    <col min="49" max="49" width="8.140625" style="118" hidden="1" customWidth="1" collapsed="1"/>
    <col min="50" max="50" width="8.140625" style="18" hidden="1" customWidth="1"/>
    <col min="51" max="51" width="8.140625" style="26" hidden="1" customWidth="1" outlineLevel="1"/>
    <col min="52" max="53" width="8.140625" style="18" hidden="1" customWidth="1" outlineLevel="1"/>
    <col min="54" max="54" width="8.140625" style="18" hidden="1" customWidth="1" collapsed="1"/>
    <col min="55" max="55" width="8.140625" style="18" hidden="1" customWidth="1"/>
    <col min="56" max="58" width="8.140625" style="18" hidden="1" customWidth="1" outlineLevel="1"/>
    <col min="59" max="59" width="8.140625" style="18" hidden="1" customWidth="1" collapsed="1"/>
    <col min="60" max="60" width="8.140625" style="18" hidden="1" customWidth="1"/>
    <col min="61" max="63" width="8.140625" style="18" hidden="1" customWidth="1" outlineLevel="1"/>
    <col min="64" max="64" width="8.140625" style="18" hidden="1" customWidth="1" collapsed="1"/>
    <col min="65" max="67" width="8.140625" style="18" hidden="1" customWidth="1"/>
    <col min="68" max="69" width="8.140625" style="139" customWidth="1"/>
    <col min="70" max="70" width="13.85546875" style="22" bestFit="1" customWidth="1"/>
    <col min="71" max="71" width="3.42578125" style="18" bestFit="1" customWidth="1"/>
    <col min="72" max="72" width="4.28515625" style="27" bestFit="1" customWidth="1"/>
    <col min="73" max="73" width="3.42578125" style="27" bestFit="1" customWidth="1"/>
    <col min="74" max="74" width="3.140625" style="18" customWidth="1"/>
    <col min="75" max="75" width="6.28515625" style="18" bestFit="1" customWidth="1"/>
    <col min="76" max="76" width="5.5703125" style="18" customWidth="1"/>
    <col min="77" max="77" width="3.5703125" style="18" bestFit="1" customWidth="1"/>
    <col min="78" max="78" width="4.42578125" style="18" bestFit="1" customWidth="1"/>
    <col min="79" max="79" width="3.5703125" style="18" bestFit="1" customWidth="1"/>
    <col min="80" max="80" width="6.7109375" style="18" bestFit="1" customWidth="1"/>
    <col min="81" max="81" width="10.7109375" style="18" customWidth="1"/>
    <col min="82" max="83" width="10.85546875" style="18" customWidth="1"/>
    <col min="84" max="84" width="10.42578125" style="18" customWidth="1"/>
    <col min="85" max="16384" width="9.140625" style="18"/>
  </cols>
  <sheetData>
    <row r="1" spans="1:86" s="1" customFormat="1" ht="13.5" hidden="1" customHeight="1" outlineLevel="1" x14ac:dyDescent="0.2">
      <c r="D1" s="2" t="s">
        <v>0</v>
      </c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AA1" s="6"/>
      <c r="AF1" s="6"/>
      <c r="AK1" s="6"/>
      <c r="AP1" s="6"/>
      <c r="AR1" s="7"/>
      <c r="AS1" s="7"/>
      <c r="AT1" s="8"/>
      <c r="AY1" s="9"/>
      <c r="BR1" s="5"/>
      <c r="BT1" s="10"/>
      <c r="BU1" s="10"/>
    </row>
    <row r="2" spans="1:86" s="1" customFormat="1" ht="13.5" hidden="1" customHeight="1" outlineLevel="1" x14ac:dyDescent="0.2">
      <c r="D2" s="11" t="s">
        <v>1</v>
      </c>
      <c r="E2" s="3"/>
      <c r="F2" s="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 t="s">
        <v>2</v>
      </c>
      <c r="AA2" s="6"/>
      <c r="AF2" s="6"/>
      <c r="AK2" s="6"/>
      <c r="AP2" s="6"/>
      <c r="AR2" s="7"/>
      <c r="AS2" s="7"/>
      <c r="AT2" s="8"/>
      <c r="AY2" s="9"/>
      <c r="BR2" s="5"/>
      <c r="BT2" s="10"/>
      <c r="BU2" s="10"/>
    </row>
    <row r="3" spans="1:86" s="1" customFormat="1" ht="13.5" hidden="1" customHeight="1" outlineLevel="1" x14ac:dyDescent="0.2">
      <c r="D3" s="14" t="s">
        <v>3</v>
      </c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5"/>
      <c r="AA3" s="6"/>
      <c r="AF3" s="6"/>
      <c r="AK3" s="6"/>
      <c r="AP3" s="6"/>
      <c r="AR3" s="7"/>
      <c r="AS3" s="7"/>
      <c r="AT3" s="8"/>
      <c r="AY3" s="9"/>
      <c r="BR3" s="5"/>
      <c r="BT3" s="10"/>
      <c r="BU3" s="10"/>
    </row>
    <row r="4" spans="1:86" s="1" customFormat="1" ht="13.5" hidden="1" customHeight="1" outlineLevel="1" x14ac:dyDescent="0.2">
      <c r="D4" s="146" t="str">
        <f>E5</f>
        <v>Global Operations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7"/>
      <c r="AA4" s="6"/>
      <c r="AF4" s="6"/>
      <c r="AK4" s="6"/>
      <c r="AP4" s="6"/>
      <c r="AR4" s="7"/>
      <c r="AS4" s="7"/>
      <c r="AT4" s="8"/>
      <c r="AY4" s="9"/>
      <c r="BR4" s="5"/>
      <c r="BT4" s="10"/>
      <c r="BU4" s="10"/>
    </row>
    <row r="5" spans="1:86" ht="12.75" hidden="1" customHeight="1" outlineLevel="1" x14ac:dyDescent="0.2">
      <c r="D5" s="19"/>
      <c r="E5" s="20" t="s">
        <v>4</v>
      </c>
      <c r="F5" s="3"/>
      <c r="G5" s="21"/>
      <c r="H5" s="21"/>
      <c r="P5" s="18" t="s">
        <v>5</v>
      </c>
      <c r="U5" s="18" t="s">
        <v>5</v>
      </c>
      <c r="AA5" s="23"/>
      <c r="AC5" s="18"/>
      <c r="AF5" s="23"/>
      <c r="AJ5" s="18"/>
      <c r="AK5" s="23"/>
      <c r="AL5" s="18"/>
      <c r="AM5" s="18"/>
      <c r="AP5" s="23"/>
      <c r="AR5" s="24"/>
      <c r="AS5" s="24"/>
      <c r="AT5" s="25"/>
      <c r="AW5" s="18"/>
    </row>
    <row r="6" spans="1:86" ht="39" customHeight="1" collapsed="1" x14ac:dyDescent="0.2">
      <c r="L6" s="147" t="s">
        <v>6</v>
      </c>
      <c r="M6" s="147"/>
      <c r="N6" s="147"/>
      <c r="O6" s="147"/>
      <c r="P6" s="147"/>
      <c r="Q6" s="147" t="s">
        <v>7</v>
      </c>
      <c r="R6" s="147"/>
      <c r="S6" s="147"/>
      <c r="T6" s="147"/>
      <c r="U6" s="147"/>
      <c r="V6" s="28"/>
      <c r="X6" s="148" t="s">
        <v>8</v>
      </c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50"/>
      <c r="AT6" s="148" t="s">
        <v>9</v>
      </c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50"/>
      <c r="BS6" s="145" t="s">
        <v>10</v>
      </c>
      <c r="BT6" s="145"/>
      <c r="BU6" s="145"/>
      <c r="BV6" s="145"/>
      <c r="BW6" s="145"/>
      <c r="BX6" s="145" t="s">
        <v>11</v>
      </c>
      <c r="BY6" s="145"/>
      <c r="BZ6" s="145"/>
      <c r="CA6" s="145"/>
      <c r="CB6" s="145"/>
      <c r="CC6" s="29"/>
      <c r="CD6" s="29"/>
      <c r="CE6" s="29"/>
      <c r="CF6" s="29"/>
      <c r="CG6" s="29"/>
      <c r="CH6" s="29"/>
    </row>
    <row r="7" spans="1:86" ht="12" customHeight="1" x14ac:dyDescent="0.2">
      <c r="D7" s="30"/>
      <c r="F7" s="31"/>
      <c r="K7" s="32"/>
      <c r="L7" s="33"/>
      <c r="M7" s="33"/>
      <c r="N7" s="33"/>
      <c r="O7" s="33"/>
      <c r="P7" s="33"/>
      <c r="Q7" s="33"/>
      <c r="R7" s="33"/>
      <c r="S7" s="33"/>
      <c r="T7" s="33"/>
      <c r="U7" s="33"/>
      <c r="V7" s="34"/>
      <c r="X7" s="151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3"/>
      <c r="AT7" s="151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3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6"/>
      <c r="CD7" s="36"/>
      <c r="CE7" s="36"/>
      <c r="CF7" s="36"/>
      <c r="CG7" s="36"/>
      <c r="CH7" s="36"/>
    </row>
    <row r="8" spans="1:86" s="55" customFormat="1" ht="64.5" customHeight="1" x14ac:dyDescent="0.2">
      <c r="A8" s="37" t="s">
        <v>12</v>
      </c>
      <c r="B8" s="37" t="s">
        <v>13</v>
      </c>
      <c r="C8" s="38" t="s">
        <v>14</v>
      </c>
      <c r="D8" s="39" t="s">
        <v>15</v>
      </c>
      <c r="E8" s="39" t="s">
        <v>16</v>
      </c>
      <c r="F8" s="40" t="s">
        <v>17</v>
      </c>
      <c r="G8" s="39" t="s">
        <v>18</v>
      </c>
      <c r="H8" s="38" t="s">
        <v>66</v>
      </c>
      <c r="I8" s="41" t="s">
        <v>19</v>
      </c>
      <c r="J8" s="41" t="s">
        <v>20</v>
      </c>
      <c r="K8" s="40" t="s">
        <v>21</v>
      </c>
      <c r="L8" s="42" t="str">
        <f>"Q120"&amp;" Approp."</f>
        <v>Q120 Approp.</v>
      </c>
      <c r="M8" s="42" t="str">
        <f>"Q220"&amp;" Approp."</f>
        <v>Q220 Approp.</v>
      </c>
      <c r="N8" s="42" t="str">
        <f>"Q320"&amp;" Approp."</f>
        <v>Q320 Approp.</v>
      </c>
      <c r="O8" s="42" t="str">
        <f>"Q420"&amp;" Approp."</f>
        <v>Q420 Approp.</v>
      </c>
      <c r="P8" s="43" t="str">
        <f>"2020"&amp;" Total Approp."</f>
        <v>2020 Total Approp.</v>
      </c>
      <c r="Q8" s="42" t="str">
        <f>"Q120"&amp;" Spend"</f>
        <v>Q120 Spend</v>
      </c>
      <c r="R8" s="42" t="str">
        <f>"Q220"&amp;" Spend"</f>
        <v>Q220 Spend</v>
      </c>
      <c r="S8" s="42" t="str">
        <f>"Q320"&amp;" Spend"</f>
        <v>Q320 Spend</v>
      </c>
      <c r="T8" s="42" t="str">
        <f>"Q420"&amp;" Spend"</f>
        <v>Q420 Spend</v>
      </c>
      <c r="U8" s="43" t="str">
        <f>"2020"&amp;" Total Spend"</f>
        <v>2020 Total Spend</v>
      </c>
      <c r="V8" s="42" t="str">
        <f>"2021"&amp;" C/O"</f>
        <v>2021 C/O</v>
      </c>
      <c r="W8" s="38" t="s">
        <v>22</v>
      </c>
      <c r="X8" s="44" t="s">
        <v>23</v>
      </c>
      <c r="Y8" s="44" t="s">
        <v>24</v>
      </c>
      <c r="Z8" s="44" t="s">
        <v>25</v>
      </c>
      <c r="AA8" s="45" t="s">
        <v>26</v>
      </c>
      <c r="AB8" s="39" t="s">
        <v>27</v>
      </c>
      <c r="AC8" s="46" t="s">
        <v>28</v>
      </c>
      <c r="AD8" s="44" t="s">
        <v>29</v>
      </c>
      <c r="AE8" s="44" t="s">
        <v>30</v>
      </c>
      <c r="AF8" s="45" t="s">
        <v>31</v>
      </c>
      <c r="AG8" s="39" t="s">
        <v>32</v>
      </c>
      <c r="AH8" s="44" t="s">
        <v>33</v>
      </c>
      <c r="AI8" s="44" t="s">
        <v>34</v>
      </c>
      <c r="AJ8" s="47" t="s">
        <v>35</v>
      </c>
      <c r="AK8" s="48" t="s">
        <v>36</v>
      </c>
      <c r="AL8" s="49" t="s">
        <v>37</v>
      </c>
      <c r="AM8" s="44" t="s">
        <v>38</v>
      </c>
      <c r="AN8" s="44" t="s">
        <v>39</v>
      </c>
      <c r="AO8" s="47" t="s">
        <v>40</v>
      </c>
      <c r="AP8" s="48" t="s">
        <v>41</v>
      </c>
      <c r="AQ8" s="39" t="s">
        <v>42</v>
      </c>
      <c r="AR8" s="50" t="s">
        <v>43</v>
      </c>
      <c r="AS8" s="50" t="s">
        <v>44</v>
      </c>
      <c r="AT8" s="44" t="s">
        <v>23</v>
      </c>
      <c r="AU8" s="44" t="s">
        <v>24</v>
      </c>
      <c r="AV8" s="44" t="s">
        <v>25</v>
      </c>
      <c r="AW8" s="45" t="s">
        <v>45</v>
      </c>
      <c r="AX8" s="39" t="s">
        <v>46</v>
      </c>
      <c r="AY8" s="46" t="s">
        <v>28</v>
      </c>
      <c r="AZ8" s="44" t="s">
        <v>29</v>
      </c>
      <c r="BA8" s="44" t="s">
        <v>30</v>
      </c>
      <c r="BB8" s="45" t="s">
        <v>47</v>
      </c>
      <c r="BC8" s="39" t="s">
        <v>48</v>
      </c>
      <c r="BD8" s="44" t="s">
        <v>33</v>
      </c>
      <c r="BE8" s="44" t="s">
        <v>34</v>
      </c>
      <c r="BF8" s="47" t="s">
        <v>35</v>
      </c>
      <c r="BG8" s="48" t="s">
        <v>49</v>
      </c>
      <c r="BH8" s="49" t="s">
        <v>50</v>
      </c>
      <c r="BI8" s="44" t="s">
        <v>38</v>
      </c>
      <c r="BJ8" s="44" t="s">
        <v>39</v>
      </c>
      <c r="BK8" s="47" t="s">
        <v>40</v>
      </c>
      <c r="BL8" s="48" t="s">
        <v>51</v>
      </c>
      <c r="BM8" s="39" t="s">
        <v>52</v>
      </c>
      <c r="BN8" s="50" t="s">
        <v>53</v>
      </c>
      <c r="BO8" s="50" t="s">
        <v>54</v>
      </c>
      <c r="BP8" s="135" t="s">
        <v>55</v>
      </c>
      <c r="BQ8" s="135" t="s">
        <v>56</v>
      </c>
      <c r="BR8" s="38" t="s">
        <v>57</v>
      </c>
      <c r="BS8" s="51" t="str">
        <f>"Q121"&amp;" Approp."</f>
        <v>Q121 Approp.</v>
      </c>
      <c r="BT8" s="51" t="str">
        <f>"Q221"&amp;" Approp."</f>
        <v>Q221 Approp.</v>
      </c>
      <c r="BU8" s="51" t="str">
        <f>"Q321"&amp;" Approp."</f>
        <v>Q321 Approp.</v>
      </c>
      <c r="BV8" s="51" t="str">
        <f>"Q421"&amp;" Approp."</f>
        <v>Q421 Approp.</v>
      </c>
      <c r="BW8" s="52" t="str">
        <f>"2021"&amp;" Total Approp."</f>
        <v>2021 Total Approp.</v>
      </c>
      <c r="BX8" s="51" t="str">
        <f>"Q121"&amp;" Spend"</f>
        <v>Q121 Spend</v>
      </c>
      <c r="BY8" s="51" t="str">
        <f>"Q221"&amp;" Spend"</f>
        <v>Q221 Spend</v>
      </c>
      <c r="BZ8" s="51" t="str">
        <f>"Q321"&amp;" Spend"</f>
        <v>Q321 Spend</v>
      </c>
      <c r="CA8" s="51" t="str">
        <f>"Q421"&amp;" Spend"</f>
        <v>Q421 Spend</v>
      </c>
      <c r="CB8" s="52" t="str">
        <f>"2021"&amp;" Total Spend"</f>
        <v>2021 Total Spend</v>
      </c>
      <c r="CC8" s="51" t="str">
        <f>"2022"&amp;" C/O"</f>
        <v>2022 C/O</v>
      </c>
      <c r="CD8" s="51" t="s">
        <v>58</v>
      </c>
      <c r="CE8" s="53" t="s">
        <v>59</v>
      </c>
      <c r="CF8" s="53" t="s">
        <v>60</v>
      </c>
      <c r="CG8" s="53" t="s">
        <v>61</v>
      </c>
      <c r="CH8" s="54" t="s">
        <v>62</v>
      </c>
    </row>
    <row r="9" spans="1:86" s="17" customFormat="1" ht="12.75" customHeight="1" x14ac:dyDescent="0.2">
      <c r="A9" s="56" t="s">
        <v>63</v>
      </c>
      <c r="B9" s="56" t="s">
        <v>64</v>
      </c>
      <c r="C9" s="56">
        <v>11</v>
      </c>
      <c r="D9" s="56" t="s">
        <v>65</v>
      </c>
      <c r="E9" s="57" t="s">
        <v>66</v>
      </c>
      <c r="F9" s="58" t="s">
        <v>67</v>
      </c>
      <c r="G9" s="59" t="s">
        <v>74</v>
      </c>
      <c r="H9" s="59" t="s">
        <v>138</v>
      </c>
      <c r="I9" s="60" t="s">
        <v>68</v>
      </c>
      <c r="J9" s="56" t="s">
        <v>69</v>
      </c>
      <c r="K9" s="61">
        <v>44</v>
      </c>
      <c r="L9" s="62">
        <v>0</v>
      </c>
      <c r="M9" s="62">
        <v>0</v>
      </c>
      <c r="N9" s="62">
        <v>0</v>
      </c>
      <c r="O9" s="62">
        <v>0</v>
      </c>
      <c r="P9" s="63">
        <f t="shared" ref="P9:P16" si="0">SUM(L9:O9)</f>
        <v>0</v>
      </c>
      <c r="Q9" s="62">
        <v>0</v>
      </c>
      <c r="R9" s="62">
        <v>44</v>
      </c>
      <c r="S9" s="62">
        <v>0</v>
      </c>
      <c r="T9" s="62">
        <v>0</v>
      </c>
      <c r="U9" s="63">
        <f t="shared" ref="U9:U16" si="1">SUM(Q9:T9)</f>
        <v>44</v>
      </c>
      <c r="V9" s="62">
        <f t="shared" ref="V9:V27" si="2">K9+P9-U9</f>
        <v>0</v>
      </c>
      <c r="W9" s="60" t="s">
        <v>70</v>
      </c>
      <c r="X9" s="64"/>
      <c r="Y9" s="64"/>
      <c r="Z9" s="64"/>
      <c r="AA9" s="65">
        <f t="shared" ref="AA9:AA27" si="3">SUM(X9:Z9)</f>
        <v>0</v>
      </c>
      <c r="AB9" s="66">
        <f t="shared" ref="AB9:AB27" si="4">AA9-L9</f>
        <v>0</v>
      </c>
      <c r="AC9" s="67"/>
      <c r="AD9" s="67"/>
      <c r="AE9" s="67"/>
      <c r="AF9" s="65">
        <f t="shared" ref="AF9:AF27" si="5">SUM(AC9:AE9)</f>
        <v>0</v>
      </c>
      <c r="AG9" s="66">
        <f t="shared" ref="AG9:AG27" si="6">AF9-M9</f>
        <v>0</v>
      </c>
      <c r="AH9" s="68"/>
      <c r="AI9" s="68"/>
      <c r="AJ9" s="67"/>
      <c r="AK9" s="65">
        <f t="shared" ref="AK9:AK27" si="7">SUM(AH9:AJ9)</f>
        <v>0</v>
      </c>
      <c r="AL9" s="69">
        <f t="shared" ref="AL9:AL27" si="8">AK9-N9</f>
        <v>0</v>
      </c>
      <c r="AM9" s="70"/>
      <c r="AN9" s="70"/>
      <c r="AO9" s="70"/>
      <c r="AP9" s="71">
        <f t="shared" ref="AP9:AP27" si="9">SUM(AM9:AO9)</f>
        <v>0</v>
      </c>
      <c r="AQ9" s="69">
        <f t="shared" ref="AQ9:AQ27" si="10">AP9-O9</f>
        <v>0</v>
      </c>
      <c r="AR9" s="72">
        <f t="shared" ref="AR9:AR27" si="11">AA9+AF9+AK9+AP9</f>
        <v>0</v>
      </c>
      <c r="AS9" s="72">
        <f t="shared" ref="AS9:AS27" si="12">AR9-P9</f>
        <v>0</v>
      </c>
      <c r="AT9" s="68"/>
      <c r="AU9" s="68"/>
      <c r="AV9" s="68"/>
      <c r="AW9" s="73">
        <f t="shared" ref="AW9:AW27" si="13">SUM(AT9:AV9)</f>
        <v>0</v>
      </c>
      <c r="AX9" s="69">
        <f t="shared" ref="AX9:AX27" si="14">AW9-Q9</f>
        <v>0</v>
      </c>
      <c r="AY9" s="68"/>
      <c r="AZ9" s="68"/>
      <c r="BA9" s="68">
        <f>45*0</f>
        <v>0</v>
      </c>
      <c r="BB9" s="73">
        <f t="shared" ref="BB9:BB27" si="15">SUM(AY9:BA9)</f>
        <v>0</v>
      </c>
      <c r="BC9" s="69">
        <f t="shared" ref="BC9:BC27" si="16">BB9-R9</f>
        <v>-44</v>
      </c>
      <c r="BD9" s="68"/>
      <c r="BE9" s="68"/>
      <c r="BF9" s="68">
        <v>1.349</v>
      </c>
      <c r="BG9" s="73">
        <f t="shared" ref="BG9:BG27" si="17">SUM(BD9:BF9)</f>
        <v>1.349</v>
      </c>
      <c r="BH9" s="69">
        <f t="shared" ref="BH9:BH27" si="18">BG9-S9</f>
        <v>1.349</v>
      </c>
      <c r="BI9" s="68"/>
      <c r="BJ9" s="68"/>
      <c r="BK9" s="68">
        <v>45</v>
      </c>
      <c r="BL9" s="73">
        <f t="shared" ref="BL9:BL27" si="19">SUM(BI9:BK9)</f>
        <v>45</v>
      </c>
      <c r="BM9" s="69">
        <f t="shared" ref="BM9:BM27" si="20">BL9-T9</f>
        <v>45</v>
      </c>
      <c r="BN9" s="72">
        <f t="shared" ref="BN9:BN27" si="21">AW9+BB9+BG9+BL9</f>
        <v>46.348999999999997</v>
      </c>
      <c r="BO9" s="72">
        <f t="shared" ref="BO9:BO27" si="22">BN9-U9</f>
        <v>2.3489999999999966</v>
      </c>
      <c r="BP9" s="136">
        <f>(K9+AR9-BN9)*0</f>
        <v>0</v>
      </c>
      <c r="BQ9" s="137">
        <f t="shared" ref="BQ9:BQ27" si="23">BP9-V9</f>
        <v>0</v>
      </c>
      <c r="BR9" s="56" t="s">
        <v>71</v>
      </c>
      <c r="BS9" s="74"/>
      <c r="BT9" s="75"/>
      <c r="BU9" s="75"/>
      <c r="BV9" s="74"/>
      <c r="BW9" s="76">
        <f t="shared" ref="BW9:BW27" si="24">SUM(BS9:BV9)</f>
        <v>0</v>
      </c>
      <c r="BX9" s="75"/>
      <c r="BY9" s="75"/>
      <c r="BZ9" s="75"/>
      <c r="CA9" s="75"/>
      <c r="CB9" s="77">
        <f t="shared" ref="CB9:CB27" si="25">SUM(BX9:CA9)</f>
        <v>0</v>
      </c>
      <c r="CC9" s="75">
        <f t="shared" ref="CC9:CC27" si="26">BP9+BW9-CB9</f>
        <v>0</v>
      </c>
      <c r="CD9" s="74"/>
      <c r="CE9" s="138" t="s">
        <v>146</v>
      </c>
      <c r="CF9" s="74"/>
      <c r="CG9" s="74"/>
      <c r="CH9" s="78" t="str">
        <f t="shared" ref="CH9:CH27" si="27">IF(OR(P9&gt;=250,U9&gt;=250,AR9&gt;=250,BN9&gt;=250,BW9&gt;=250,CB9&gt;=250),"Yes","No")</f>
        <v>No</v>
      </c>
    </row>
    <row r="10" spans="1:86" s="17" customFormat="1" ht="12.75" customHeight="1" x14ac:dyDescent="0.2">
      <c r="A10" s="56" t="s">
        <v>63</v>
      </c>
      <c r="B10" s="56" t="s">
        <v>64</v>
      </c>
      <c r="C10" s="56">
        <v>12</v>
      </c>
      <c r="D10" s="56" t="s">
        <v>65</v>
      </c>
      <c r="E10" s="57" t="s">
        <v>66</v>
      </c>
      <c r="F10" s="58" t="s">
        <v>67</v>
      </c>
      <c r="G10" s="59" t="s">
        <v>75</v>
      </c>
      <c r="H10" s="59" t="s">
        <v>139</v>
      </c>
      <c r="I10" s="60" t="s">
        <v>68</v>
      </c>
      <c r="J10" s="56" t="s">
        <v>69</v>
      </c>
      <c r="K10" s="61">
        <v>9.2200000000000006</v>
      </c>
      <c r="L10" s="62">
        <v>0</v>
      </c>
      <c r="M10" s="62">
        <v>0</v>
      </c>
      <c r="N10" s="62">
        <v>0</v>
      </c>
      <c r="O10" s="62">
        <v>0</v>
      </c>
      <c r="P10" s="63">
        <f t="shared" si="0"/>
        <v>0</v>
      </c>
      <c r="Q10" s="62">
        <v>9.2200000000000006</v>
      </c>
      <c r="R10" s="62">
        <v>0</v>
      </c>
      <c r="S10" s="62">
        <v>0</v>
      </c>
      <c r="T10" s="62">
        <v>0</v>
      </c>
      <c r="U10" s="63">
        <f t="shared" si="1"/>
        <v>9.2200000000000006</v>
      </c>
      <c r="V10" s="62">
        <f t="shared" si="2"/>
        <v>0</v>
      </c>
      <c r="W10" s="60" t="s">
        <v>70</v>
      </c>
      <c r="X10" s="64"/>
      <c r="Y10" s="64"/>
      <c r="Z10" s="64"/>
      <c r="AA10" s="65">
        <f t="shared" si="3"/>
        <v>0</v>
      </c>
      <c r="AB10" s="66">
        <f t="shared" si="4"/>
        <v>0</v>
      </c>
      <c r="AC10" s="67"/>
      <c r="AD10" s="67"/>
      <c r="AE10" s="67"/>
      <c r="AF10" s="65">
        <f t="shared" si="5"/>
        <v>0</v>
      </c>
      <c r="AG10" s="66">
        <f t="shared" si="6"/>
        <v>0</v>
      </c>
      <c r="AH10" s="68"/>
      <c r="AI10" s="68"/>
      <c r="AJ10" s="67"/>
      <c r="AK10" s="65">
        <f t="shared" si="7"/>
        <v>0</v>
      </c>
      <c r="AL10" s="69">
        <f t="shared" si="8"/>
        <v>0</v>
      </c>
      <c r="AM10" s="70"/>
      <c r="AN10" s="70"/>
      <c r="AO10" s="70"/>
      <c r="AP10" s="71">
        <f t="shared" si="9"/>
        <v>0</v>
      </c>
      <c r="AQ10" s="69">
        <f t="shared" si="10"/>
        <v>0</v>
      </c>
      <c r="AR10" s="72">
        <f t="shared" si="11"/>
        <v>0</v>
      </c>
      <c r="AS10" s="72">
        <f t="shared" si="12"/>
        <v>0</v>
      </c>
      <c r="AT10" s="68"/>
      <c r="AU10" s="68"/>
      <c r="AV10" s="68">
        <f>9.2*0</f>
        <v>0</v>
      </c>
      <c r="AW10" s="73">
        <f t="shared" si="13"/>
        <v>0</v>
      </c>
      <c r="AX10" s="69">
        <f t="shared" si="14"/>
        <v>-9.2200000000000006</v>
      </c>
      <c r="AY10" s="68"/>
      <c r="AZ10" s="68"/>
      <c r="BA10" s="68"/>
      <c r="BB10" s="73">
        <f t="shared" si="15"/>
        <v>0</v>
      </c>
      <c r="BC10" s="69">
        <f t="shared" si="16"/>
        <v>0</v>
      </c>
      <c r="BD10" s="68"/>
      <c r="BE10" s="68"/>
      <c r="BF10" s="68"/>
      <c r="BG10" s="73">
        <f t="shared" si="17"/>
        <v>0</v>
      </c>
      <c r="BH10" s="69">
        <f t="shared" si="18"/>
        <v>0</v>
      </c>
      <c r="BI10" s="68"/>
      <c r="BJ10" s="68"/>
      <c r="BK10" s="68"/>
      <c r="BL10" s="73">
        <f t="shared" si="19"/>
        <v>0</v>
      </c>
      <c r="BM10" s="69">
        <f t="shared" si="20"/>
        <v>0</v>
      </c>
      <c r="BN10" s="72">
        <f t="shared" si="21"/>
        <v>0</v>
      </c>
      <c r="BO10" s="72">
        <f t="shared" si="22"/>
        <v>-9.2200000000000006</v>
      </c>
      <c r="BP10" s="136">
        <f t="shared" ref="BP10:BP17" si="28">K10+AR10-BN10</f>
        <v>9.2200000000000006</v>
      </c>
      <c r="BQ10" s="137">
        <f t="shared" si="23"/>
        <v>9.2200000000000006</v>
      </c>
      <c r="BR10" s="56" t="s">
        <v>73</v>
      </c>
      <c r="BS10" s="74"/>
      <c r="BT10" s="75"/>
      <c r="BU10" s="75"/>
      <c r="BV10" s="74"/>
      <c r="BW10" s="76">
        <f t="shared" si="24"/>
        <v>0</v>
      </c>
      <c r="BX10" s="75">
        <v>9.1999999999999993</v>
      </c>
      <c r="BY10" s="75"/>
      <c r="BZ10" s="75"/>
      <c r="CA10" s="75"/>
      <c r="CB10" s="77">
        <f t="shared" si="25"/>
        <v>9.1999999999999993</v>
      </c>
      <c r="CC10" s="75">
        <f t="shared" si="26"/>
        <v>2.000000000000135E-2</v>
      </c>
      <c r="CD10" s="74"/>
      <c r="CE10" s="138" t="s">
        <v>146</v>
      </c>
      <c r="CF10" s="74"/>
      <c r="CG10" s="74"/>
      <c r="CH10" s="78" t="str">
        <f t="shared" si="27"/>
        <v>No</v>
      </c>
    </row>
    <row r="11" spans="1:86" s="17" customFormat="1" ht="12.75" customHeight="1" x14ac:dyDescent="0.2">
      <c r="A11" s="56" t="s">
        <v>63</v>
      </c>
      <c r="B11" s="56" t="s">
        <v>64</v>
      </c>
      <c r="C11" s="56">
        <v>23</v>
      </c>
      <c r="D11" s="56" t="s">
        <v>65</v>
      </c>
      <c r="E11" s="57" t="s">
        <v>66</v>
      </c>
      <c r="F11" s="58" t="s">
        <v>67</v>
      </c>
      <c r="G11" s="59" t="s">
        <v>77</v>
      </c>
      <c r="H11" s="59" t="s">
        <v>140</v>
      </c>
      <c r="I11" s="60" t="s">
        <v>68</v>
      </c>
      <c r="J11" s="56" t="s">
        <v>78</v>
      </c>
      <c r="K11" s="61">
        <v>0</v>
      </c>
      <c r="L11" s="62">
        <v>0</v>
      </c>
      <c r="M11" s="62">
        <v>0</v>
      </c>
      <c r="N11" s="62">
        <v>0</v>
      </c>
      <c r="O11" s="62">
        <v>87</v>
      </c>
      <c r="P11" s="63">
        <f t="shared" si="0"/>
        <v>87</v>
      </c>
      <c r="Q11" s="62">
        <v>0</v>
      </c>
      <c r="R11" s="62">
        <v>0</v>
      </c>
      <c r="S11" s="62">
        <v>0</v>
      </c>
      <c r="T11" s="62">
        <v>7</v>
      </c>
      <c r="U11" s="63">
        <f t="shared" si="1"/>
        <v>7</v>
      </c>
      <c r="V11" s="62">
        <f t="shared" si="2"/>
        <v>80</v>
      </c>
      <c r="W11" s="60" t="s">
        <v>70</v>
      </c>
      <c r="X11" s="64"/>
      <c r="Y11" s="64"/>
      <c r="Z11" s="64"/>
      <c r="AA11" s="65">
        <f t="shared" si="3"/>
        <v>0</v>
      </c>
      <c r="AB11" s="66">
        <f t="shared" si="4"/>
        <v>0</v>
      </c>
      <c r="AC11" s="67"/>
      <c r="AD11" s="67"/>
      <c r="AE11" s="67"/>
      <c r="AF11" s="65">
        <f t="shared" si="5"/>
        <v>0</v>
      </c>
      <c r="AG11" s="66">
        <f t="shared" si="6"/>
        <v>0</v>
      </c>
      <c r="AH11" s="68"/>
      <c r="AI11" s="68"/>
      <c r="AJ11" s="67"/>
      <c r="AK11" s="65">
        <f t="shared" si="7"/>
        <v>0</v>
      </c>
      <c r="AL11" s="69">
        <f t="shared" si="8"/>
        <v>0</v>
      </c>
      <c r="AM11" s="70"/>
      <c r="AN11" s="70">
        <v>20</v>
      </c>
      <c r="AO11" s="70">
        <v>67</v>
      </c>
      <c r="AP11" s="71">
        <f t="shared" si="9"/>
        <v>87</v>
      </c>
      <c r="AQ11" s="69">
        <f t="shared" si="10"/>
        <v>0</v>
      </c>
      <c r="AR11" s="72">
        <f t="shared" si="11"/>
        <v>87</v>
      </c>
      <c r="AS11" s="72">
        <f t="shared" si="12"/>
        <v>0</v>
      </c>
      <c r="AT11" s="68"/>
      <c r="AU11" s="68"/>
      <c r="AV11" s="68"/>
      <c r="AW11" s="73">
        <f t="shared" si="13"/>
        <v>0</v>
      </c>
      <c r="AX11" s="69">
        <f t="shared" si="14"/>
        <v>0</v>
      </c>
      <c r="AY11" s="68"/>
      <c r="AZ11" s="68"/>
      <c r="BA11" s="68"/>
      <c r="BB11" s="73">
        <f t="shared" si="15"/>
        <v>0</v>
      </c>
      <c r="BC11" s="69">
        <f t="shared" si="16"/>
        <v>0</v>
      </c>
      <c r="BD11" s="68"/>
      <c r="BE11" s="68"/>
      <c r="BF11" s="68"/>
      <c r="BG11" s="73">
        <f t="shared" si="17"/>
        <v>0</v>
      </c>
      <c r="BH11" s="69">
        <f t="shared" si="18"/>
        <v>0</v>
      </c>
      <c r="BI11" s="68"/>
      <c r="BJ11" s="68">
        <v>20</v>
      </c>
      <c r="BK11" s="68">
        <v>0</v>
      </c>
      <c r="BL11" s="73">
        <f t="shared" si="19"/>
        <v>20</v>
      </c>
      <c r="BM11" s="69">
        <f t="shared" si="20"/>
        <v>13</v>
      </c>
      <c r="BN11" s="72">
        <f t="shared" si="21"/>
        <v>20</v>
      </c>
      <c r="BO11" s="72">
        <f t="shared" si="22"/>
        <v>13</v>
      </c>
      <c r="BP11" s="136">
        <f t="shared" si="28"/>
        <v>67</v>
      </c>
      <c r="BQ11" s="137">
        <f t="shared" si="23"/>
        <v>-13</v>
      </c>
      <c r="BR11" s="56" t="s">
        <v>76</v>
      </c>
      <c r="BS11" s="74"/>
      <c r="BT11" s="75"/>
      <c r="BU11" s="75"/>
      <c r="BV11" s="74"/>
      <c r="BW11" s="76">
        <f t="shared" si="24"/>
        <v>0</v>
      </c>
      <c r="BX11" s="75">
        <v>67</v>
      </c>
      <c r="BY11" s="75"/>
      <c r="BZ11" s="75"/>
      <c r="CA11" s="75"/>
      <c r="CB11" s="77">
        <f t="shared" si="25"/>
        <v>67</v>
      </c>
      <c r="CC11" s="75">
        <f t="shared" si="26"/>
        <v>0</v>
      </c>
      <c r="CD11" s="74"/>
      <c r="CE11" s="138" t="s">
        <v>146</v>
      </c>
      <c r="CF11" s="74"/>
      <c r="CG11" s="74"/>
      <c r="CH11" s="78" t="str">
        <f t="shared" si="27"/>
        <v>No</v>
      </c>
    </row>
    <row r="12" spans="1:86" s="17" customFormat="1" ht="12.75" customHeight="1" x14ac:dyDescent="0.2">
      <c r="A12" s="56" t="s">
        <v>63</v>
      </c>
      <c r="B12" s="56" t="s">
        <v>64</v>
      </c>
      <c r="C12" s="56">
        <v>24</v>
      </c>
      <c r="D12" s="56" t="s">
        <v>65</v>
      </c>
      <c r="E12" s="57" t="s">
        <v>66</v>
      </c>
      <c r="F12" s="58" t="s">
        <v>67</v>
      </c>
      <c r="G12" s="59" t="s">
        <v>79</v>
      </c>
      <c r="H12" s="59"/>
      <c r="I12" s="60" t="s">
        <v>68</v>
      </c>
      <c r="J12" s="56" t="s">
        <v>69</v>
      </c>
      <c r="K12" s="61">
        <v>0</v>
      </c>
      <c r="L12" s="62">
        <v>25</v>
      </c>
      <c r="M12" s="62">
        <v>0</v>
      </c>
      <c r="N12" s="62">
        <v>0</v>
      </c>
      <c r="O12" s="62">
        <v>0</v>
      </c>
      <c r="P12" s="63">
        <f t="shared" si="0"/>
        <v>25</v>
      </c>
      <c r="Q12" s="62">
        <v>0</v>
      </c>
      <c r="R12" s="62">
        <v>25</v>
      </c>
      <c r="S12" s="62">
        <v>0</v>
      </c>
      <c r="T12" s="62">
        <v>0</v>
      </c>
      <c r="U12" s="63">
        <f t="shared" si="1"/>
        <v>25</v>
      </c>
      <c r="V12" s="62">
        <f t="shared" si="2"/>
        <v>0</v>
      </c>
      <c r="W12" s="60" t="s">
        <v>70</v>
      </c>
      <c r="X12" s="64"/>
      <c r="Y12" s="64"/>
      <c r="Z12" s="64">
        <f>25*0</f>
        <v>0</v>
      </c>
      <c r="AA12" s="65">
        <f t="shared" si="3"/>
        <v>0</v>
      </c>
      <c r="AB12" s="66">
        <f t="shared" si="4"/>
        <v>-25</v>
      </c>
      <c r="AC12" s="67">
        <f>36*0</f>
        <v>0</v>
      </c>
      <c r="AD12" s="67"/>
      <c r="AE12" s="67"/>
      <c r="AF12" s="65">
        <f t="shared" si="5"/>
        <v>0</v>
      </c>
      <c r="AG12" s="66">
        <f t="shared" si="6"/>
        <v>0</v>
      </c>
      <c r="AH12" s="68">
        <v>0</v>
      </c>
      <c r="AI12" s="68"/>
      <c r="AJ12" s="67"/>
      <c r="AK12" s="65">
        <f t="shared" si="7"/>
        <v>0</v>
      </c>
      <c r="AL12" s="69">
        <f t="shared" si="8"/>
        <v>0</v>
      </c>
      <c r="AM12" s="70"/>
      <c r="AN12" s="70"/>
      <c r="AO12" s="70">
        <v>36</v>
      </c>
      <c r="AP12" s="71">
        <f t="shared" si="9"/>
        <v>36</v>
      </c>
      <c r="AQ12" s="69">
        <f t="shared" si="10"/>
        <v>36</v>
      </c>
      <c r="AR12" s="72">
        <f t="shared" si="11"/>
        <v>36</v>
      </c>
      <c r="AS12" s="72">
        <f t="shared" si="12"/>
        <v>11</v>
      </c>
      <c r="AT12" s="68"/>
      <c r="AU12" s="68"/>
      <c r="AV12" s="68"/>
      <c r="AW12" s="73">
        <f t="shared" si="13"/>
        <v>0</v>
      </c>
      <c r="AX12" s="69">
        <f t="shared" si="14"/>
        <v>0</v>
      </c>
      <c r="AY12" s="68"/>
      <c r="AZ12" s="68">
        <f>25*0</f>
        <v>0</v>
      </c>
      <c r="BA12" s="68">
        <f>25*0</f>
        <v>0</v>
      </c>
      <c r="BB12" s="73">
        <f t="shared" si="15"/>
        <v>0</v>
      </c>
      <c r="BC12" s="69">
        <f t="shared" si="16"/>
        <v>-25</v>
      </c>
      <c r="BD12" s="68"/>
      <c r="BE12" s="68"/>
      <c r="BF12" s="68"/>
      <c r="BG12" s="73">
        <f t="shared" si="17"/>
        <v>0</v>
      </c>
      <c r="BH12" s="69">
        <f t="shared" si="18"/>
        <v>0</v>
      </c>
      <c r="BI12" s="68"/>
      <c r="BJ12" s="68">
        <v>0</v>
      </c>
      <c r="BK12" s="68"/>
      <c r="BL12" s="73">
        <f t="shared" si="19"/>
        <v>0</v>
      </c>
      <c r="BM12" s="69">
        <f t="shared" si="20"/>
        <v>0</v>
      </c>
      <c r="BN12" s="72">
        <f t="shared" si="21"/>
        <v>0</v>
      </c>
      <c r="BO12" s="72">
        <f t="shared" si="22"/>
        <v>-25</v>
      </c>
      <c r="BP12" s="136">
        <f t="shared" si="28"/>
        <v>36</v>
      </c>
      <c r="BQ12" s="137">
        <f t="shared" si="23"/>
        <v>36</v>
      </c>
      <c r="BR12" s="56" t="s">
        <v>71</v>
      </c>
      <c r="BS12" s="74"/>
      <c r="BT12" s="75"/>
      <c r="BU12" s="75"/>
      <c r="BV12" s="74"/>
      <c r="BW12" s="76">
        <f t="shared" si="24"/>
        <v>0</v>
      </c>
      <c r="BX12" s="75">
        <v>36</v>
      </c>
      <c r="BY12" s="75"/>
      <c r="BZ12" s="75"/>
      <c r="CA12" s="75"/>
      <c r="CB12" s="77">
        <f t="shared" si="25"/>
        <v>36</v>
      </c>
      <c r="CC12" s="75">
        <f t="shared" si="26"/>
        <v>0</v>
      </c>
      <c r="CD12" s="74"/>
      <c r="CE12" s="138" t="s">
        <v>147</v>
      </c>
      <c r="CF12" s="74"/>
      <c r="CG12" s="74"/>
      <c r="CH12" s="78" t="str">
        <f t="shared" si="27"/>
        <v>No</v>
      </c>
    </row>
    <row r="13" spans="1:86" s="17" customFormat="1" ht="12.75" customHeight="1" x14ac:dyDescent="0.2">
      <c r="A13" s="56" t="s">
        <v>63</v>
      </c>
      <c r="B13" s="56" t="s">
        <v>64</v>
      </c>
      <c r="C13" s="56">
        <v>25</v>
      </c>
      <c r="D13" s="56" t="s">
        <v>65</v>
      </c>
      <c r="E13" s="57" t="s">
        <v>66</v>
      </c>
      <c r="F13" s="58" t="s">
        <v>67</v>
      </c>
      <c r="G13" s="59" t="s">
        <v>80</v>
      </c>
      <c r="H13" s="59"/>
      <c r="I13" s="60" t="s">
        <v>68</v>
      </c>
      <c r="J13" s="56" t="s">
        <v>69</v>
      </c>
      <c r="K13" s="61">
        <v>0</v>
      </c>
      <c r="L13" s="62">
        <v>0</v>
      </c>
      <c r="M13" s="62">
        <v>44</v>
      </c>
      <c r="N13" s="62">
        <v>0</v>
      </c>
      <c r="O13" s="62">
        <v>88</v>
      </c>
      <c r="P13" s="63">
        <f t="shared" si="0"/>
        <v>132</v>
      </c>
      <c r="Q13" s="62">
        <v>0</v>
      </c>
      <c r="R13" s="62">
        <v>0</v>
      </c>
      <c r="S13" s="62">
        <v>0</v>
      </c>
      <c r="T13" s="62">
        <v>44</v>
      </c>
      <c r="U13" s="63">
        <f t="shared" si="1"/>
        <v>44</v>
      </c>
      <c r="V13" s="62">
        <f t="shared" si="2"/>
        <v>88</v>
      </c>
      <c r="W13" s="60" t="s">
        <v>70</v>
      </c>
      <c r="X13" s="64"/>
      <c r="Y13" s="64"/>
      <c r="Z13" s="64"/>
      <c r="AA13" s="65">
        <f t="shared" si="3"/>
        <v>0</v>
      </c>
      <c r="AB13" s="66">
        <f t="shared" si="4"/>
        <v>0</v>
      </c>
      <c r="AC13" s="67"/>
      <c r="AD13" s="67"/>
      <c r="AE13" s="67">
        <f>44*0</f>
        <v>0</v>
      </c>
      <c r="AF13" s="65">
        <f t="shared" si="5"/>
        <v>0</v>
      </c>
      <c r="AG13" s="66">
        <f t="shared" si="6"/>
        <v>-44</v>
      </c>
      <c r="AH13" s="68"/>
      <c r="AI13" s="68"/>
      <c r="AJ13" s="67"/>
      <c r="AK13" s="65">
        <f t="shared" si="7"/>
        <v>0</v>
      </c>
      <c r="AL13" s="69">
        <f t="shared" si="8"/>
        <v>0</v>
      </c>
      <c r="AM13" s="70"/>
      <c r="AN13" s="70"/>
      <c r="AO13" s="70">
        <v>88</v>
      </c>
      <c r="AP13" s="71">
        <f t="shared" si="9"/>
        <v>88</v>
      </c>
      <c r="AQ13" s="69">
        <f t="shared" si="10"/>
        <v>0</v>
      </c>
      <c r="AR13" s="72">
        <f t="shared" si="11"/>
        <v>88</v>
      </c>
      <c r="AS13" s="72">
        <f t="shared" si="12"/>
        <v>-44</v>
      </c>
      <c r="AT13" s="68"/>
      <c r="AU13" s="68"/>
      <c r="AV13" s="68"/>
      <c r="AW13" s="73">
        <f t="shared" si="13"/>
        <v>0</v>
      </c>
      <c r="AX13" s="69">
        <f t="shared" si="14"/>
        <v>0</v>
      </c>
      <c r="AY13" s="68"/>
      <c r="AZ13" s="68"/>
      <c r="BA13" s="68"/>
      <c r="BB13" s="73">
        <f t="shared" si="15"/>
        <v>0</v>
      </c>
      <c r="BC13" s="69">
        <f t="shared" si="16"/>
        <v>0</v>
      </c>
      <c r="BD13" s="68"/>
      <c r="BE13" s="68"/>
      <c r="BF13" s="68"/>
      <c r="BG13" s="73">
        <f t="shared" si="17"/>
        <v>0</v>
      </c>
      <c r="BH13" s="69">
        <f t="shared" si="18"/>
        <v>0</v>
      </c>
      <c r="BI13" s="68">
        <v>0</v>
      </c>
      <c r="BJ13" s="68"/>
      <c r="BK13" s="68"/>
      <c r="BL13" s="73">
        <f t="shared" si="19"/>
        <v>0</v>
      </c>
      <c r="BM13" s="69">
        <f t="shared" si="20"/>
        <v>-44</v>
      </c>
      <c r="BN13" s="72">
        <f t="shared" si="21"/>
        <v>0</v>
      </c>
      <c r="BO13" s="72">
        <f t="shared" si="22"/>
        <v>-44</v>
      </c>
      <c r="BP13" s="136">
        <f t="shared" si="28"/>
        <v>88</v>
      </c>
      <c r="BQ13" s="137">
        <f t="shared" si="23"/>
        <v>0</v>
      </c>
      <c r="BR13" s="56" t="s">
        <v>71</v>
      </c>
      <c r="BS13" s="74"/>
      <c r="BT13" s="75"/>
      <c r="BU13" s="75"/>
      <c r="BV13" s="74"/>
      <c r="BW13" s="76">
        <f t="shared" si="24"/>
        <v>0</v>
      </c>
      <c r="BX13" s="75">
        <v>88</v>
      </c>
      <c r="BY13" s="75"/>
      <c r="BZ13" s="75"/>
      <c r="CA13" s="75"/>
      <c r="CB13" s="77">
        <f t="shared" si="25"/>
        <v>88</v>
      </c>
      <c r="CC13" s="75">
        <f t="shared" si="26"/>
        <v>0</v>
      </c>
      <c r="CD13" s="74"/>
      <c r="CE13" s="138" t="s">
        <v>146</v>
      </c>
      <c r="CF13" s="74"/>
      <c r="CG13" s="74"/>
      <c r="CH13" s="78" t="str">
        <f t="shared" si="27"/>
        <v>No</v>
      </c>
    </row>
    <row r="14" spans="1:86" s="17" customFormat="1" ht="12.75" customHeight="1" x14ac:dyDescent="0.2">
      <c r="A14" s="56" t="s">
        <v>63</v>
      </c>
      <c r="B14" s="56" t="s">
        <v>64</v>
      </c>
      <c r="C14" s="56">
        <v>27</v>
      </c>
      <c r="D14" s="56" t="s">
        <v>65</v>
      </c>
      <c r="E14" s="57" t="s">
        <v>66</v>
      </c>
      <c r="F14" s="58" t="s">
        <v>67</v>
      </c>
      <c r="G14" s="59" t="s">
        <v>81</v>
      </c>
      <c r="H14" s="59"/>
      <c r="I14" s="60" t="s">
        <v>68</v>
      </c>
      <c r="J14" s="56" t="s">
        <v>72</v>
      </c>
      <c r="K14" s="61">
        <v>0</v>
      </c>
      <c r="L14" s="62">
        <v>0</v>
      </c>
      <c r="M14" s="62">
        <v>50</v>
      </c>
      <c r="N14" s="62">
        <v>0</v>
      </c>
      <c r="O14" s="62">
        <v>0</v>
      </c>
      <c r="P14" s="63">
        <f t="shared" si="0"/>
        <v>50</v>
      </c>
      <c r="Q14" s="62">
        <v>0</v>
      </c>
      <c r="R14" s="62">
        <v>0</v>
      </c>
      <c r="S14" s="62">
        <v>0</v>
      </c>
      <c r="T14" s="62">
        <v>0</v>
      </c>
      <c r="U14" s="63">
        <f t="shared" si="1"/>
        <v>0</v>
      </c>
      <c r="V14" s="62">
        <f t="shared" si="2"/>
        <v>50</v>
      </c>
      <c r="W14" s="60" t="s">
        <v>70</v>
      </c>
      <c r="X14" s="64"/>
      <c r="Y14" s="64"/>
      <c r="Z14" s="64"/>
      <c r="AA14" s="65">
        <f t="shared" si="3"/>
        <v>0</v>
      </c>
      <c r="AB14" s="66">
        <f t="shared" si="4"/>
        <v>0</v>
      </c>
      <c r="AC14" s="67"/>
      <c r="AD14" s="67"/>
      <c r="AE14" s="67"/>
      <c r="AF14" s="65">
        <f t="shared" si="5"/>
        <v>0</v>
      </c>
      <c r="AG14" s="66">
        <f t="shared" si="6"/>
        <v>-50</v>
      </c>
      <c r="AH14" s="68"/>
      <c r="AI14" s="68"/>
      <c r="AJ14" s="67"/>
      <c r="AK14" s="65">
        <f t="shared" si="7"/>
        <v>0</v>
      </c>
      <c r="AL14" s="69">
        <f t="shared" si="8"/>
        <v>0</v>
      </c>
      <c r="AM14" s="70"/>
      <c r="AN14" s="70">
        <v>50</v>
      </c>
      <c r="AO14" s="70"/>
      <c r="AP14" s="71">
        <f t="shared" si="9"/>
        <v>50</v>
      </c>
      <c r="AQ14" s="69">
        <f t="shared" si="10"/>
        <v>50</v>
      </c>
      <c r="AR14" s="72">
        <f t="shared" si="11"/>
        <v>50</v>
      </c>
      <c r="AS14" s="72">
        <f t="shared" si="12"/>
        <v>0</v>
      </c>
      <c r="AT14" s="68"/>
      <c r="AU14" s="68"/>
      <c r="AV14" s="68"/>
      <c r="AW14" s="73">
        <f t="shared" si="13"/>
        <v>0</v>
      </c>
      <c r="AX14" s="69">
        <f t="shared" si="14"/>
        <v>0</v>
      </c>
      <c r="AY14" s="68"/>
      <c r="AZ14" s="68"/>
      <c r="BA14" s="68"/>
      <c r="BB14" s="73">
        <f t="shared" si="15"/>
        <v>0</v>
      </c>
      <c r="BC14" s="69">
        <f t="shared" si="16"/>
        <v>0</v>
      </c>
      <c r="BD14" s="68"/>
      <c r="BE14" s="68"/>
      <c r="BF14" s="68"/>
      <c r="BG14" s="73">
        <f t="shared" si="17"/>
        <v>0</v>
      </c>
      <c r="BH14" s="69">
        <f t="shared" si="18"/>
        <v>0</v>
      </c>
      <c r="BI14" s="68"/>
      <c r="BJ14" s="68"/>
      <c r="BK14" s="68"/>
      <c r="BL14" s="73">
        <f t="shared" si="19"/>
        <v>0</v>
      </c>
      <c r="BM14" s="69">
        <f t="shared" si="20"/>
        <v>0</v>
      </c>
      <c r="BN14" s="72">
        <f t="shared" si="21"/>
        <v>0</v>
      </c>
      <c r="BO14" s="72">
        <f t="shared" si="22"/>
        <v>0</v>
      </c>
      <c r="BP14" s="136">
        <f t="shared" si="28"/>
        <v>50</v>
      </c>
      <c r="BQ14" s="137">
        <f t="shared" si="23"/>
        <v>0</v>
      </c>
      <c r="BR14" s="56" t="s">
        <v>76</v>
      </c>
      <c r="BS14" s="74"/>
      <c r="BT14" s="75"/>
      <c r="BU14" s="75"/>
      <c r="BV14" s="74"/>
      <c r="BW14" s="76">
        <f t="shared" si="24"/>
        <v>0</v>
      </c>
      <c r="BX14" s="75">
        <v>50</v>
      </c>
      <c r="BY14" s="75"/>
      <c r="BZ14" s="75"/>
      <c r="CA14" s="75"/>
      <c r="CB14" s="77">
        <f t="shared" si="25"/>
        <v>50</v>
      </c>
      <c r="CC14" s="75">
        <f t="shared" si="26"/>
        <v>0</v>
      </c>
      <c r="CD14" s="74"/>
      <c r="CE14" s="138" t="s">
        <v>149</v>
      </c>
      <c r="CF14" s="74"/>
      <c r="CG14" s="74"/>
      <c r="CH14" s="78" t="str">
        <f t="shared" si="27"/>
        <v>No</v>
      </c>
    </row>
    <row r="15" spans="1:86" s="17" customFormat="1" ht="24" x14ac:dyDescent="0.2">
      <c r="A15" s="56" t="s">
        <v>63</v>
      </c>
      <c r="B15" s="56" t="s">
        <v>64</v>
      </c>
      <c r="C15" s="56">
        <v>29</v>
      </c>
      <c r="D15" s="56" t="s">
        <v>65</v>
      </c>
      <c r="E15" s="57" t="s">
        <v>66</v>
      </c>
      <c r="F15" s="58" t="s">
        <v>67</v>
      </c>
      <c r="G15" s="59" t="s">
        <v>82</v>
      </c>
      <c r="H15" s="80" t="s">
        <v>141</v>
      </c>
      <c r="I15" s="60" t="s">
        <v>68</v>
      </c>
      <c r="J15" s="56" t="s">
        <v>72</v>
      </c>
      <c r="K15" s="61">
        <v>0</v>
      </c>
      <c r="L15" s="62">
        <v>0</v>
      </c>
      <c r="M15" s="62">
        <v>80</v>
      </c>
      <c r="N15" s="62">
        <v>0</v>
      </c>
      <c r="O15" s="62">
        <v>0</v>
      </c>
      <c r="P15" s="63">
        <f t="shared" si="0"/>
        <v>80</v>
      </c>
      <c r="Q15" s="62">
        <v>0</v>
      </c>
      <c r="R15" s="62">
        <v>0</v>
      </c>
      <c r="S15" s="62">
        <v>0</v>
      </c>
      <c r="T15" s="62">
        <v>40</v>
      </c>
      <c r="U15" s="63">
        <f t="shared" si="1"/>
        <v>40</v>
      </c>
      <c r="V15" s="62">
        <f t="shared" si="2"/>
        <v>40</v>
      </c>
      <c r="W15" s="60" t="s">
        <v>70</v>
      </c>
      <c r="X15" s="64"/>
      <c r="Y15" s="64"/>
      <c r="Z15" s="64"/>
      <c r="AA15" s="65">
        <f t="shared" si="3"/>
        <v>0</v>
      </c>
      <c r="AB15" s="66">
        <f t="shared" si="4"/>
        <v>0</v>
      </c>
      <c r="AC15" s="67">
        <f>(30-10)*0</f>
        <v>0</v>
      </c>
      <c r="AD15" s="67"/>
      <c r="AE15" s="67"/>
      <c r="AF15" s="65">
        <f t="shared" si="5"/>
        <v>0</v>
      </c>
      <c r="AG15" s="66">
        <f t="shared" si="6"/>
        <v>-80</v>
      </c>
      <c r="AH15" s="68">
        <v>0</v>
      </c>
      <c r="AI15" s="68">
        <v>0</v>
      </c>
      <c r="AJ15" s="67">
        <v>19.13</v>
      </c>
      <c r="AK15" s="65">
        <f t="shared" si="7"/>
        <v>19.13</v>
      </c>
      <c r="AL15" s="69">
        <f t="shared" si="8"/>
        <v>19.13</v>
      </c>
      <c r="AM15" s="70"/>
      <c r="AN15" s="70"/>
      <c r="AO15" s="70">
        <v>50</v>
      </c>
      <c r="AP15" s="71">
        <f t="shared" si="9"/>
        <v>50</v>
      </c>
      <c r="AQ15" s="69">
        <f t="shared" si="10"/>
        <v>50</v>
      </c>
      <c r="AR15" s="72">
        <f t="shared" si="11"/>
        <v>69.13</v>
      </c>
      <c r="AS15" s="72">
        <f t="shared" si="12"/>
        <v>-10.870000000000005</v>
      </c>
      <c r="AT15" s="68"/>
      <c r="AU15" s="68"/>
      <c r="AV15" s="68"/>
      <c r="AW15" s="73">
        <f t="shared" si="13"/>
        <v>0</v>
      </c>
      <c r="AX15" s="69">
        <f t="shared" si="14"/>
        <v>0</v>
      </c>
      <c r="AY15" s="68"/>
      <c r="AZ15" s="68"/>
      <c r="BA15" s="68"/>
      <c r="BB15" s="73">
        <f t="shared" si="15"/>
        <v>0</v>
      </c>
      <c r="BC15" s="69">
        <f t="shared" si="16"/>
        <v>0</v>
      </c>
      <c r="BD15" s="68"/>
      <c r="BE15" s="68"/>
      <c r="BF15" s="68"/>
      <c r="BG15" s="73">
        <f t="shared" si="17"/>
        <v>0</v>
      </c>
      <c r="BH15" s="69">
        <f t="shared" si="18"/>
        <v>0</v>
      </c>
      <c r="BI15" s="68"/>
      <c r="BJ15" s="68"/>
      <c r="BK15" s="68">
        <v>0</v>
      </c>
      <c r="BL15" s="73">
        <f t="shared" si="19"/>
        <v>0</v>
      </c>
      <c r="BM15" s="69">
        <f t="shared" si="20"/>
        <v>-40</v>
      </c>
      <c r="BN15" s="72">
        <f t="shared" si="21"/>
        <v>0</v>
      </c>
      <c r="BO15" s="72">
        <f t="shared" si="22"/>
        <v>-40</v>
      </c>
      <c r="BP15" s="136">
        <f t="shared" si="28"/>
        <v>69.13</v>
      </c>
      <c r="BQ15" s="137">
        <f t="shared" si="23"/>
        <v>29.129999999999995</v>
      </c>
      <c r="BR15" s="56" t="s">
        <v>71</v>
      </c>
      <c r="BS15" s="74"/>
      <c r="BT15" s="75"/>
      <c r="BU15" s="75"/>
      <c r="BV15" s="74"/>
      <c r="BW15" s="76">
        <f t="shared" si="24"/>
        <v>0</v>
      </c>
      <c r="BX15" s="75">
        <v>69</v>
      </c>
      <c r="BY15" s="75"/>
      <c r="BZ15" s="75"/>
      <c r="CA15" s="75"/>
      <c r="CB15" s="77">
        <f t="shared" si="25"/>
        <v>69</v>
      </c>
      <c r="CC15" s="75">
        <f t="shared" si="26"/>
        <v>0.12999999999999545</v>
      </c>
      <c r="CD15" s="74"/>
      <c r="CE15" s="138" t="s">
        <v>147</v>
      </c>
      <c r="CF15" s="74"/>
      <c r="CG15" s="74"/>
      <c r="CH15" s="78" t="str">
        <f t="shared" si="27"/>
        <v>No</v>
      </c>
    </row>
    <row r="16" spans="1:86" s="17" customFormat="1" ht="12.75" customHeight="1" x14ac:dyDescent="0.2">
      <c r="A16" s="56" t="s">
        <v>63</v>
      </c>
      <c r="B16" s="56" t="s">
        <v>64</v>
      </c>
      <c r="C16" s="56">
        <v>30</v>
      </c>
      <c r="D16" s="56" t="s">
        <v>65</v>
      </c>
      <c r="E16" s="57" t="s">
        <v>66</v>
      </c>
      <c r="F16" s="58" t="s">
        <v>67</v>
      </c>
      <c r="G16" s="59" t="s">
        <v>83</v>
      </c>
      <c r="H16" s="59" t="s">
        <v>142</v>
      </c>
      <c r="I16" s="60" t="s">
        <v>68</v>
      </c>
      <c r="J16" s="56" t="s">
        <v>69</v>
      </c>
      <c r="K16" s="61">
        <v>0</v>
      </c>
      <c r="L16" s="62">
        <v>40</v>
      </c>
      <c r="M16" s="62">
        <v>0</v>
      </c>
      <c r="N16" s="62">
        <v>0</v>
      </c>
      <c r="O16" s="62">
        <v>0</v>
      </c>
      <c r="P16" s="63">
        <f t="shared" si="0"/>
        <v>40</v>
      </c>
      <c r="Q16" s="62">
        <v>40</v>
      </c>
      <c r="R16" s="62">
        <v>0</v>
      </c>
      <c r="S16" s="62">
        <v>0</v>
      </c>
      <c r="T16" s="62">
        <v>0</v>
      </c>
      <c r="U16" s="63">
        <f t="shared" si="1"/>
        <v>40</v>
      </c>
      <c r="V16" s="62">
        <f t="shared" si="2"/>
        <v>0</v>
      </c>
      <c r="W16" s="60" t="s">
        <v>70</v>
      </c>
      <c r="X16" s="64"/>
      <c r="Y16" s="64"/>
      <c r="Z16" s="64">
        <v>38.299999999999997</v>
      </c>
      <c r="AA16" s="65">
        <f t="shared" si="3"/>
        <v>38.299999999999997</v>
      </c>
      <c r="AB16" s="66">
        <f t="shared" si="4"/>
        <v>-1.7000000000000028</v>
      </c>
      <c r="AC16" s="67"/>
      <c r="AD16" s="67"/>
      <c r="AE16" s="67"/>
      <c r="AF16" s="65">
        <f t="shared" si="5"/>
        <v>0</v>
      </c>
      <c r="AG16" s="66">
        <f t="shared" si="6"/>
        <v>0</v>
      </c>
      <c r="AH16" s="68"/>
      <c r="AI16" s="68"/>
      <c r="AJ16" s="67"/>
      <c r="AK16" s="65">
        <f t="shared" si="7"/>
        <v>0</v>
      </c>
      <c r="AL16" s="69">
        <f t="shared" si="8"/>
        <v>0</v>
      </c>
      <c r="AM16" s="70"/>
      <c r="AN16" s="70"/>
      <c r="AO16" s="70"/>
      <c r="AP16" s="71">
        <f t="shared" si="9"/>
        <v>0</v>
      </c>
      <c r="AQ16" s="69">
        <f t="shared" si="10"/>
        <v>0</v>
      </c>
      <c r="AR16" s="72">
        <f t="shared" si="11"/>
        <v>38.299999999999997</v>
      </c>
      <c r="AS16" s="72">
        <f t="shared" si="12"/>
        <v>-1.7000000000000028</v>
      </c>
      <c r="AT16" s="68"/>
      <c r="AU16" s="68"/>
      <c r="AV16" s="68"/>
      <c r="AW16" s="73">
        <f t="shared" si="13"/>
        <v>0</v>
      </c>
      <c r="AX16" s="69">
        <f t="shared" si="14"/>
        <v>-40</v>
      </c>
      <c r="AY16" s="68"/>
      <c r="AZ16" s="68"/>
      <c r="BA16" s="68"/>
      <c r="BB16" s="73">
        <f t="shared" si="15"/>
        <v>0</v>
      </c>
      <c r="BC16" s="69">
        <f t="shared" si="16"/>
        <v>0</v>
      </c>
      <c r="BD16" s="68"/>
      <c r="BE16" s="68"/>
      <c r="BF16" s="68"/>
      <c r="BG16" s="73">
        <f t="shared" si="17"/>
        <v>0</v>
      </c>
      <c r="BH16" s="69">
        <f t="shared" si="18"/>
        <v>0</v>
      </c>
      <c r="BI16" s="68"/>
      <c r="BJ16" s="68">
        <v>38.299999999999997</v>
      </c>
      <c r="BK16" s="68"/>
      <c r="BL16" s="73">
        <f t="shared" si="19"/>
        <v>38.299999999999997</v>
      </c>
      <c r="BM16" s="69">
        <f t="shared" si="20"/>
        <v>38.299999999999997</v>
      </c>
      <c r="BN16" s="72">
        <f t="shared" si="21"/>
        <v>38.299999999999997</v>
      </c>
      <c r="BO16" s="72">
        <f t="shared" si="22"/>
        <v>-1.7000000000000028</v>
      </c>
      <c r="BP16" s="136">
        <f>(K16+AR16-BN16)</f>
        <v>0</v>
      </c>
      <c r="BQ16" s="137">
        <f t="shared" si="23"/>
        <v>0</v>
      </c>
      <c r="BR16" s="56" t="s">
        <v>76</v>
      </c>
      <c r="BS16" s="74"/>
      <c r="BT16" s="75"/>
      <c r="BU16" s="75"/>
      <c r="BV16" s="74"/>
      <c r="BW16" s="76">
        <f t="shared" si="24"/>
        <v>0</v>
      </c>
      <c r="BX16" s="75"/>
      <c r="BY16" s="75"/>
      <c r="BZ16" s="75"/>
      <c r="CA16" s="75"/>
      <c r="CB16" s="77">
        <f t="shared" si="25"/>
        <v>0</v>
      </c>
      <c r="CC16" s="75">
        <f t="shared" si="26"/>
        <v>0</v>
      </c>
      <c r="CD16" s="74"/>
      <c r="CE16" s="138" t="s">
        <v>146</v>
      </c>
      <c r="CF16" s="74"/>
      <c r="CG16" s="74"/>
      <c r="CH16" s="78" t="str">
        <f t="shared" si="27"/>
        <v>No</v>
      </c>
    </row>
    <row r="17" spans="1:86" s="17" customFormat="1" ht="12.75" customHeight="1" x14ac:dyDescent="0.2">
      <c r="A17" s="56" t="s">
        <v>63</v>
      </c>
      <c r="B17" s="56" t="s">
        <v>64</v>
      </c>
      <c r="C17" s="56">
        <v>32</v>
      </c>
      <c r="D17" s="56" t="s">
        <v>65</v>
      </c>
      <c r="E17" s="57" t="s">
        <v>66</v>
      </c>
      <c r="F17" s="58" t="s">
        <v>67</v>
      </c>
      <c r="G17" s="59" t="s">
        <v>84</v>
      </c>
      <c r="H17" s="59" t="s">
        <v>143</v>
      </c>
      <c r="I17" s="60" t="s">
        <v>68</v>
      </c>
      <c r="J17" s="56" t="s">
        <v>69</v>
      </c>
      <c r="K17" s="61">
        <v>0</v>
      </c>
      <c r="L17" s="62">
        <v>0</v>
      </c>
      <c r="M17" s="62">
        <v>0</v>
      </c>
      <c r="N17" s="62">
        <v>0</v>
      </c>
      <c r="O17" s="62">
        <v>0</v>
      </c>
      <c r="P17" s="63">
        <f t="shared" ref="P17:P18" si="29">SUM(L17:O17)</f>
        <v>0</v>
      </c>
      <c r="Q17" s="62">
        <v>0</v>
      </c>
      <c r="R17" s="62">
        <v>0</v>
      </c>
      <c r="S17" s="62">
        <v>0</v>
      </c>
      <c r="T17" s="62">
        <v>0</v>
      </c>
      <c r="U17" s="63">
        <f t="shared" ref="U17:U18" si="30">SUM(Q17:T17)</f>
        <v>0</v>
      </c>
      <c r="V17" s="62">
        <f t="shared" si="2"/>
        <v>0</v>
      </c>
      <c r="W17" s="60" t="s">
        <v>70</v>
      </c>
      <c r="X17" s="64"/>
      <c r="Y17" s="64"/>
      <c r="Z17" s="64">
        <v>14.8</v>
      </c>
      <c r="AA17" s="65">
        <f t="shared" si="3"/>
        <v>14.8</v>
      </c>
      <c r="AB17" s="66">
        <f t="shared" si="4"/>
        <v>14.8</v>
      </c>
      <c r="AC17" s="67"/>
      <c r="AD17" s="67"/>
      <c r="AE17" s="67"/>
      <c r="AF17" s="65">
        <f t="shared" si="5"/>
        <v>0</v>
      </c>
      <c r="AG17" s="66">
        <f t="shared" si="6"/>
        <v>0</v>
      </c>
      <c r="AH17" s="68"/>
      <c r="AI17" s="68"/>
      <c r="AJ17" s="67"/>
      <c r="AK17" s="65">
        <f t="shared" si="7"/>
        <v>0</v>
      </c>
      <c r="AL17" s="69">
        <f t="shared" si="8"/>
        <v>0</v>
      </c>
      <c r="AM17" s="70"/>
      <c r="AN17" s="70"/>
      <c r="AO17" s="70"/>
      <c r="AP17" s="71">
        <f t="shared" si="9"/>
        <v>0</v>
      </c>
      <c r="AQ17" s="69">
        <f t="shared" si="10"/>
        <v>0</v>
      </c>
      <c r="AR17" s="72">
        <f t="shared" si="11"/>
        <v>14.8</v>
      </c>
      <c r="AS17" s="72">
        <f t="shared" si="12"/>
        <v>14.8</v>
      </c>
      <c r="AT17" s="68"/>
      <c r="AU17" s="68"/>
      <c r="AV17" s="68"/>
      <c r="AW17" s="73">
        <f t="shared" si="13"/>
        <v>0</v>
      </c>
      <c r="AX17" s="69">
        <f t="shared" si="14"/>
        <v>0</v>
      </c>
      <c r="AY17" s="68">
        <f>14.8*0</f>
        <v>0</v>
      </c>
      <c r="AZ17" s="68"/>
      <c r="BA17" s="68"/>
      <c r="BB17" s="73">
        <f t="shared" si="15"/>
        <v>0</v>
      </c>
      <c r="BC17" s="69">
        <f t="shared" si="16"/>
        <v>0</v>
      </c>
      <c r="BD17" s="68"/>
      <c r="BE17" s="68"/>
      <c r="BF17" s="68"/>
      <c r="BG17" s="73">
        <f t="shared" si="17"/>
        <v>0</v>
      </c>
      <c r="BH17" s="69">
        <f t="shared" si="18"/>
        <v>0</v>
      </c>
      <c r="BI17" s="68"/>
      <c r="BJ17" s="68"/>
      <c r="BK17" s="68">
        <v>14.8</v>
      </c>
      <c r="BL17" s="73">
        <f t="shared" si="19"/>
        <v>14.8</v>
      </c>
      <c r="BM17" s="69">
        <f t="shared" si="20"/>
        <v>14.8</v>
      </c>
      <c r="BN17" s="72">
        <f t="shared" si="21"/>
        <v>14.8</v>
      </c>
      <c r="BO17" s="72">
        <f t="shared" si="22"/>
        <v>14.8</v>
      </c>
      <c r="BP17" s="136">
        <f t="shared" si="28"/>
        <v>0</v>
      </c>
      <c r="BQ17" s="137">
        <f t="shared" si="23"/>
        <v>0</v>
      </c>
      <c r="BR17" s="56" t="s">
        <v>73</v>
      </c>
      <c r="BS17" s="79"/>
      <c r="BT17" s="75"/>
      <c r="BU17" s="75"/>
      <c r="BV17" s="74"/>
      <c r="BW17" s="76">
        <f t="shared" si="24"/>
        <v>0</v>
      </c>
      <c r="BX17" s="75"/>
      <c r="BY17" s="75"/>
      <c r="BZ17" s="75"/>
      <c r="CA17" s="75"/>
      <c r="CB17" s="77">
        <f t="shared" si="25"/>
        <v>0</v>
      </c>
      <c r="CC17" s="75">
        <f t="shared" si="26"/>
        <v>0</v>
      </c>
      <c r="CD17" s="74"/>
      <c r="CE17" s="138" t="s">
        <v>146</v>
      </c>
      <c r="CF17" s="74"/>
      <c r="CG17" s="74"/>
      <c r="CH17" s="78" t="str">
        <f t="shared" si="27"/>
        <v>No</v>
      </c>
    </row>
    <row r="18" spans="1:86" s="17" customFormat="1" ht="12.75" customHeight="1" x14ac:dyDescent="0.2">
      <c r="A18" s="56" t="s">
        <v>63</v>
      </c>
      <c r="B18" s="56" t="s">
        <v>64</v>
      </c>
      <c r="C18" s="56">
        <v>33</v>
      </c>
      <c r="D18" s="56" t="s">
        <v>65</v>
      </c>
      <c r="E18" s="57" t="s">
        <v>66</v>
      </c>
      <c r="F18" s="58" t="s">
        <v>67</v>
      </c>
      <c r="G18" s="80" t="s">
        <v>85</v>
      </c>
      <c r="H18" s="80" t="s">
        <v>144</v>
      </c>
      <c r="I18" s="60" t="s">
        <v>68</v>
      </c>
      <c r="J18" s="56" t="s">
        <v>69</v>
      </c>
      <c r="K18" s="61">
        <v>0</v>
      </c>
      <c r="L18" s="62">
        <v>0</v>
      </c>
      <c r="M18" s="62">
        <v>0</v>
      </c>
      <c r="N18" s="62">
        <v>0</v>
      </c>
      <c r="O18" s="62">
        <v>0</v>
      </c>
      <c r="P18" s="63">
        <f t="shared" si="29"/>
        <v>0</v>
      </c>
      <c r="Q18" s="62">
        <v>0</v>
      </c>
      <c r="R18" s="62">
        <v>0</v>
      </c>
      <c r="S18" s="62">
        <v>0</v>
      </c>
      <c r="T18" s="62">
        <v>0</v>
      </c>
      <c r="U18" s="63">
        <f t="shared" si="30"/>
        <v>0</v>
      </c>
      <c r="V18" s="62">
        <f t="shared" si="2"/>
        <v>0</v>
      </c>
      <c r="W18" s="60" t="s">
        <v>70</v>
      </c>
      <c r="X18" s="64"/>
      <c r="Y18" s="64"/>
      <c r="Z18" s="64"/>
      <c r="AA18" s="65">
        <f t="shared" si="3"/>
        <v>0</v>
      </c>
      <c r="AB18" s="66">
        <f t="shared" si="4"/>
        <v>0</v>
      </c>
      <c r="AC18" s="67"/>
      <c r="AD18" s="67"/>
      <c r="AE18" s="67">
        <f>45*0</f>
        <v>0</v>
      </c>
      <c r="AF18" s="65">
        <f t="shared" si="5"/>
        <v>0</v>
      </c>
      <c r="AG18" s="66">
        <f t="shared" si="6"/>
        <v>0</v>
      </c>
      <c r="AH18" s="68"/>
      <c r="AI18" s="68"/>
      <c r="AJ18" s="67">
        <v>45.475000000000001</v>
      </c>
      <c r="AK18" s="65">
        <f t="shared" si="7"/>
        <v>45.475000000000001</v>
      </c>
      <c r="AL18" s="69">
        <f t="shared" si="8"/>
        <v>45.475000000000001</v>
      </c>
      <c r="AM18" s="70"/>
      <c r="AN18" s="70"/>
      <c r="AO18" s="70"/>
      <c r="AP18" s="71">
        <f t="shared" si="9"/>
        <v>0</v>
      </c>
      <c r="AQ18" s="69">
        <f t="shared" si="10"/>
        <v>0</v>
      </c>
      <c r="AR18" s="72">
        <f t="shared" si="11"/>
        <v>45.475000000000001</v>
      </c>
      <c r="AS18" s="72">
        <f t="shared" si="12"/>
        <v>45.475000000000001</v>
      </c>
      <c r="AT18" s="68"/>
      <c r="AU18" s="68"/>
      <c r="AV18" s="68"/>
      <c r="AW18" s="73">
        <f t="shared" si="13"/>
        <v>0</v>
      </c>
      <c r="AX18" s="69">
        <f t="shared" si="14"/>
        <v>0</v>
      </c>
      <c r="AY18" s="68"/>
      <c r="AZ18" s="68">
        <f>45*0</f>
        <v>0</v>
      </c>
      <c r="BA18" s="68"/>
      <c r="BB18" s="73">
        <f t="shared" si="15"/>
        <v>0</v>
      </c>
      <c r="BC18" s="69">
        <f t="shared" si="16"/>
        <v>0</v>
      </c>
      <c r="BD18" s="68"/>
      <c r="BE18" s="68"/>
      <c r="BF18" s="68"/>
      <c r="BG18" s="73">
        <f t="shared" si="17"/>
        <v>0</v>
      </c>
      <c r="BH18" s="69">
        <f t="shared" si="18"/>
        <v>0</v>
      </c>
      <c r="BI18" s="68"/>
      <c r="BJ18" s="68">
        <v>19</v>
      </c>
      <c r="BK18" s="68">
        <v>27.7</v>
      </c>
      <c r="BL18" s="73">
        <f t="shared" si="19"/>
        <v>46.7</v>
      </c>
      <c r="BM18" s="69">
        <f t="shared" si="20"/>
        <v>46.7</v>
      </c>
      <c r="BN18" s="72">
        <f t="shared" si="21"/>
        <v>46.7</v>
      </c>
      <c r="BO18" s="72">
        <f t="shared" si="22"/>
        <v>46.7</v>
      </c>
      <c r="BP18" s="136">
        <v>0</v>
      </c>
      <c r="BQ18" s="137">
        <f t="shared" si="23"/>
        <v>0</v>
      </c>
      <c r="BR18" s="56" t="s">
        <v>73</v>
      </c>
      <c r="BS18" s="79"/>
      <c r="BT18" s="75"/>
      <c r="BU18" s="75"/>
      <c r="BV18" s="74"/>
      <c r="BW18" s="76">
        <f t="shared" si="24"/>
        <v>0</v>
      </c>
      <c r="BX18" s="75"/>
      <c r="BY18" s="75"/>
      <c r="BZ18" s="75"/>
      <c r="CA18" s="75"/>
      <c r="CB18" s="77">
        <f t="shared" si="25"/>
        <v>0</v>
      </c>
      <c r="CC18" s="75">
        <f t="shared" si="26"/>
        <v>0</v>
      </c>
      <c r="CD18" s="74"/>
      <c r="CE18" s="138" t="s">
        <v>148</v>
      </c>
      <c r="CF18" s="74"/>
      <c r="CG18" s="74"/>
      <c r="CH18" s="78" t="str">
        <f t="shared" si="27"/>
        <v>No</v>
      </c>
    </row>
    <row r="19" spans="1:86" s="17" customFormat="1" ht="12.75" customHeight="1" x14ac:dyDescent="0.2">
      <c r="A19" s="56" t="s">
        <v>63</v>
      </c>
      <c r="B19" s="56" t="s">
        <v>64</v>
      </c>
      <c r="C19" s="56">
        <v>38</v>
      </c>
      <c r="D19" s="56" t="s">
        <v>65</v>
      </c>
      <c r="E19" s="57" t="s">
        <v>66</v>
      </c>
      <c r="F19" s="58" t="s">
        <v>67</v>
      </c>
      <c r="G19" s="59" t="s">
        <v>86</v>
      </c>
      <c r="H19" s="59" t="s">
        <v>145</v>
      </c>
      <c r="I19" s="60" t="s">
        <v>68</v>
      </c>
      <c r="J19" s="56" t="s">
        <v>72</v>
      </c>
      <c r="K19" s="61"/>
      <c r="L19" s="62"/>
      <c r="M19" s="62"/>
      <c r="N19" s="62"/>
      <c r="O19" s="62"/>
      <c r="P19" s="63">
        <f t="shared" ref="P19:P27" si="31">SUM(L19:O19)</f>
        <v>0</v>
      </c>
      <c r="Q19" s="62"/>
      <c r="R19" s="62"/>
      <c r="S19" s="62"/>
      <c r="T19" s="62"/>
      <c r="U19" s="63">
        <f t="shared" ref="U19:U27" si="32">SUM(Q19:T19)</f>
        <v>0</v>
      </c>
      <c r="V19" s="62">
        <f t="shared" si="2"/>
        <v>0</v>
      </c>
      <c r="W19" s="60" t="s">
        <v>70</v>
      </c>
      <c r="X19" s="64"/>
      <c r="Y19" s="64"/>
      <c r="Z19" s="64"/>
      <c r="AA19" s="65">
        <f t="shared" si="3"/>
        <v>0</v>
      </c>
      <c r="AB19" s="66">
        <f t="shared" si="4"/>
        <v>0</v>
      </c>
      <c r="AC19" s="67"/>
      <c r="AD19" s="67"/>
      <c r="AE19" s="67"/>
      <c r="AF19" s="65">
        <f t="shared" si="5"/>
        <v>0</v>
      </c>
      <c r="AG19" s="66">
        <f t="shared" si="6"/>
        <v>0</v>
      </c>
      <c r="AH19" s="68"/>
      <c r="AI19" s="68"/>
      <c r="AJ19" s="67">
        <v>0</v>
      </c>
      <c r="AK19" s="65">
        <f t="shared" si="7"/>
        <v>0</v>
      </c>
      <c r="AL19" s="69">
        <f t="shared" si="8"/>
        <v>0</v>
      </c>
      <c r="AM19" s="70"/>
      <c r="AN19" s="70">
        <v>3.4</v>
      </c>
      <c r="AO19" s="70"/>
      <c r="AP19" s="71">
        <f t="shared" si="9"/>
        <v>3.4</v>
      </c>
      <c r="AQ19" s="69">
        <f t="shared" si="10"/>
        <v>3.4</v>
      </c>
      <c r="AR19" s="72">
        <f t="shared" si="11"/>
        <v>3.4</v>
      </c>
      <c r="AS19" s="72">
        <f t="shared" si="12"/>
        <v>3.4</v>
      </c>
      <c r="AT19" s="68"/>
      <c r="AU19" s="68"/>
      <c r="AV19" s="68"/>
      <c r="AW19" s="73">
        <f t="shared" si="13"/>
        <v>0</v>
      </c>
      <c r="AX19" s="69">
        <f t="shared" si="14"/>
        <v>0</v>
      </c>
      <c r="AY19" s="68"/>
      <c r="AZ19" s="68"/>
      <c r="BA19" s="68"/>
      <c r="BB19" s="73">
        <f t="shared" si="15"/>
        <v>0</v>
      </c>
      <c r="BC19" s="69">
        <f t="shared" si="16"/>
        <v>0</v>
      </c>
      <c r="BD19" s="68"/>
      <c r="BE19" s="68"/>
      <c r="BF19" s="68"/>
      <c r="BG19" s="73">
        <f t="shared" si="17"/>
        <v>0</v>
      </c>
      <c r="BH19" s="69">
        <f t="shared" si="18"/>
        <v>0</v>
      </c>
      <c r="BI19" s="68">
        <v>0</v>
      </c>
      <c r="BJ19" s="68"/>
      <c r="BK19" s="68"/>
      <c r="BL19" s="73">
        <f t="shared" si="19"/>
        <v>0</v>
      </c>
      <c r="BM19" s="69">
        <f t="shared" si="20"/>
        <v>0</v>
      </c>
      <c r="BN19" s="72">
        <f t="shared" si="21"/>
        <v>0</v>
      </c>
      <c r="BO19" s="72">
        <f t="shared" si="22"/>
        <v>0</v>
      </c>
      <c r="BP19" s="136">
        <f t="shared" ref="BP19:BP27" si="33">K19+AR19-BN19</f>
        <v>3.4</v>
      </c>
      <c r="BQ19" s="137">
        <f t="shared" si="23"/>
        <v>3.4</v>
      </c>
      <c r="BR19" s="56" t="s">
        <v>73</v>
      </c>
      <c r="BS19" s="74"/>
      <c r="BT19" s="75"/>
      <c r="BU19" s="75"/>
      <c r="BV19" s="74"/>
      <c r="BW19" s="76">
        <f t="shared" si="24"/>
        <v>0</v>
      </c>
      <c r="BX19" s="75">
        <v>3</v>
      </c>
      <c r="BY19" s="75"/>
      <c r="BZ19" s="75"/>
      <c r="CA19" s="75"/>
      <c r="CB19" s="77">
        <f t="shared" si="25"/>
        <v>3</v>
      </c>
      <c r="CC19" s="75">
        <f t="shared" si="26"/>
        <v>0.39999999999999991</v>
      </c>
      <c r="CD19" s="74"/>
      <c r="CE19" s="138" t="s">
        <v>146</v>
      </c>
      <c r="CF19" s="74"/>
      <c r="CG19" s="74"/>
      <c r="CH19" s="78" t="str">
        <f t="shared" si="27"/>
        <v>No</v>
      </c>
    </row>
    <row r="20" spans="1:86" s="17" customFormat="1" ht="12.6" customHeight="1" x14ac:dyDescent="0.2">
      <c r="A20" s="56" t="s">
        <v>63</v>
      </c>
      <c r="B20" s="56" t="s">
        <v>64</v>
      </c>
      <c r="C20" s="56">
        <v>41</v>
      </c>
      <c r="D20" s="81" t="s">
        <v>87</v>
      </c>
      <c r="E20" s="82" t="s">
        <v>66</v>
      </c>
      <c r="F20" s="83" t="s">
        <v>67</v>
      </c>
      <c r="G20" s="84" t="s">
        <v>88</v>
      </c>
      <c r="H20" s="84"/>
      <c r="I20" s="85" t="s">
        <v>68</v>
      </c>
      <c r="J20" s="81" t="s">
        <v>72</v>
      </c>
      <c r="K20" s="61"/>
      <c r="L20" s="62"/>
      <c r="M20" s="62"/>
      <c r="N20" s="62"/>
      <c r="O20" s="62"/>
      <c r="P20" s="63">
        <f t="shared" si="31"/>
        <v>0</v>
      </c>
      <c r="Q20" s="62"/>
      <c r="R20" s="62"/>
      <c r="S20" s="62"/>
      <c r="T20" s="62"/>
      <c r="U20" s="63">
        <f t="shared" si="32"/>
        <v>0</v>
      </c>
      <c r="V20" s="62">
        <f t="shared" si="2"/>
        <v>0</v>
      </c>
      <c r="W20" s="60" t="s">
        <v>70</v>
      </c>
      <c r="X20" s="64"/>
      <c r="Y20" s="64"/>
      <c r="Z20" s="64"/>
      <c r="AA20" s="65">
        <f t="shared" si="3"/>
        <v>0</v>
      </c>
      <c r="AB20" s="66">
        <f t="shared" si="4"/>
        <v>0</v>
      </c>
      <c r="AC20" s="67"/>
      <c r="AD20" s="67"/>
      <c r="AE20" s="67"/>
      <c r="AF20" s="65">
        <f t="shared" si="5"/>
        <v>0</v>
      </c>
      <c r="AG20" s="66">
        <f t="shared" si="6"/>
        <v>0</v>
      </c>
      <c r="AH20" s="68"/>
      <c r="AI20" s="68"/>
      <c r="AJ20" s="67"/>
      <c r="AK20" s="65">
        <f t="shared" si="7"/>
        <v>0</v>
      </c>
      <c r="AL20" s="69">
        <f t="shared" si="8"/>
        <v>0</v>
      </c>
      <c r="AM20" s="70"/>
      <c r="AN20" s="70"/>
      <c r="AO20" s="70"/>
      <c r="AP20" s="71">
        <f t="shared" si="9"/>
        <v>0</v>
      </c>
      <c r="AQ20" s="69">
        <f t="shared" si="10"/>
        <v>0</v>
      </c>
      <c r="AR20" s="72">
        <f t="shared" si="11"/>
        <v>0</v>
      </c>
      <c r="AS20" s="72">
        <f t="shared" si="12"/>
        <v>0</v>
      </c>
      <c r="AT20" s="68"/>
      <c r="AU20" s="68"/>
      <c r="AV20" s="68"/>
      <c r="AW20" s="73">
        <f t="shared" si="13"/>
        <v>0</v>
      </c>
      <c r="AX20" s="69">
        <f t="shared" si="14"/>
        <v>0</v>
      </c>
      <c r="AY20" s="68"/>
      <c r="AZ20" s="68"/>
      <c r="BA20" s="68"/>
      <c r="BB20" s="73">
        <f t="shared" si="15"/>
        <v>0</v>
      </c>
      <c r="BC20" s="69">
        <f t="shared" si="16"/>
        <v>0</v>
      </c>
      <c r="BD20" s="68"/>
      <c r="BE20" s="68"/>
      <c r="BF20" s="68"/>
      <c r="BG20" s="73">
        <f t="shared" si="17"/>
        <v>0</v>
      </c>
      <c r="BH20" s="69">
        <f t="shared" si="18"/>
        <v>0</v>
      </c>
      <c r="BI20" s="68"/>
      <c r="BJ20" s="68"/>
      <c r="BK20" s="68"/>
      <c r="BL20" s="73">
        <f t="shared" si="19"/>
        <v>0</v>
      </c>
      <c r="BM20" s="69">
        <f t="shared" si="20"/>
        <v>0</v>
      </c>
      <c r="BN20" s="72">
        <f t="shared" si="21"/>
        <v>0</v>
      </c>
      <c r="BO20" s="72">
        <f t="shared" si="22"/>
        <v>0</v>
      </c>
      <c r="BP20" s="136">
        <f t="shared" si="33"/>
        <v>0</v>
      </c>
      <c r="BQ20" s="137">
        <f t="shared" si="23"/>
        <v>0</v>
      </c>
      <c r="BR20" s="56" t="s">
        <v>73</v>
      </c>
      <c r="BS20" s="75">
        <v>23</v>
      </c>
      <c r="BT20" s="75" t="s">
        <v>89</v>
      </c>
      <c r="BU20" s="75" t="s">
        <v>89</v>
      </c>
      <c r="BV20" s="74" t="s">
        <v>89</v>
      </c>
      <c r="BW20" s="77">
        <f t="shared" si="24"/>
        <v>23</v>
      </c>
      <c r="BX20" s="75" t="s">
        <v>89</v>
      </c>
      <c r="BY20" s="75">
        <v>23</v>
      </c>
      <c r="BZ20" s="75" t="s">
        <v>89</v>
      </c>
      <c r="CA20" s="75" t="s">
        <v>89</v>
      </c>
      <c r="CB20" s="77">
        <f t="shared" si="25"/>
        <v>23</v>
      </c>
      <c r="CC20" s="75">
        <f t="shared" si="26"/>
        <v>0</v>
      </c>
      <c r="CD20" s="74"/>
      <c r="CE20" s="138" t="s">
        <v>148</v>
      </c>
      <c r="CF20" s="74"/>
      <c r="CG20" s="74"/>
      <c r="CH20" s="78" t="str">
        <f t="shared" si="27"/>
        <v>No</v>
      </c>
    </row>
    <row r="21" spans="1:86" s="17" customFormat="1" ht="12.6" customHeight="1" x14ac:dyDescent="0.2">
      <c r="A21" s="56" t="s">
        <v>63</v>
      </c>
      <c r="B21" s="56" t="s">
        <v>64</v>
      </c>
      <c r="C21" s="56">
        <v>42</v>
      </c>
      <c r="D21" s="81" t="s">
        <v>87</v>
      </c>
      <c r="E21" s="82" t="s">
        <v>66</v>
      </c>
      <c r="F21" s="83" t="s">
        <v>67</v>
      </c>
      <c r="G21" s="84" t="s">
        <v>90</v>
      </c>
      <c r="H21" s="84"/>
      <c r="I21" s="85" t="s">
        <v>68</v>
      </c>
      <c r="J21" s="81" t="s">
        <v>72</v>
      </c>
      <c r="K21" s="61"/>
      <c r="L21" s="62"/>
      <c r="M21" s="62"/>
      <c r="N21" s="62"/>
      <c r="O21" s="62"/>
      <c r="P21" s="63">
        <f t="shared" si="31"/>
        <v>0</v>
      </c>
      <c r="Q21" s="62"/>
      <c r="R21" s="62"/>
      <c r="S21" s="62"/>
      <c r="T21" s="62"/>
      <c r="U21" s="63">
        <f t="shared" si="32"/>
        <v>0</v>
      </c>
      <c r="V21" s="62">
        <f t="shared" si="2"/>
        <v>0</v>
      </c>
      <c r="W21" s="60" t="s">
        <v>70</v>
      </c>
      <c r="X21" s="64"/>
      <c r="Y21" s="64"/>
      <c r="Z21" s="64"/>
      <c r="AA21" s="65">
        <f t="shared" si="3"/>
        <v>0</v>
      </c>
      <c r="AB21" s="66">
        <f t="shared" si="4"/>
        <v>0</v>
      </c>
      <c r="AC21" s="67"/>
      <c r="AD21" s="67"/>
      <c r="AE21" s="67"/>
      <c r="AF21" s="65">
        <f t="shared" si="5"/>
        <v>0</v>
      </c>
      <c r="AG21" s="66">
        <f t="shared" si="6"/>
        <v>0</v>
      </c>
      <c r="AH21" s="68"/>
      <c r="AI21" s="68"/>
      <c r="AJ21" s="67"/>
      <c r="AK21" s="65">
        <f t="shared" si="7"/>
        <v>0</v>
      </c>
      <c r="AL21" s="69">
        <f t="shared" si="8"/>
        <v>0</v>
      </c>
      <c r="AM21" s="70"/>
      <c r="AN21" s="70"/>
      <c r="AO21" s="70"/>
      <c r="AP21" s="71">
        <f t="shared" si="9"/>
        <v>0</v>
      </c>
      <c r="AQ21" s="69">
        <f t="shared" si="10"/>
        <v>0</v>
      </c>
      <c r="AR21" s="72">
        <f t="shared" si="11"/>
        <v>0</v>
      </c>
      <c r="AS21" s="72">
        <f t="shared" si="12"/>
        <v>0</v>
      </c>
      <c r="AT21" s="68"/>
      <c r="AU21" s="68"/>
      <c r="AV21" s="68"/>
      <c r="AW21" s="73">
        <f t="shared" si="13"/>
        <v>0</v>
      </c>
      <c r="AX21" s="69">
        <f t="shared" si="14"/>
        <v>0</v>
      </c>
      <c r="AY21" s="68"/>
      <c r="AZ21" s="68"/>
      <c r="BA21" s="68"/>
      <c r="BB21" s="73">
        <f t="shared" si="15"/>
        <v>0</v>
      </c>
      <c r="BC21" s="69">
        <f t="shared" si="16"/>
        <v>0</v>
      </c>
      <c r="BD21" s="68"/>
      <c r="BE21" s="68"/>
      <c r="BF21" s="68"/>
      <c r="BG21" s="73">
        <f t="shared" si="17"/>
        <v>0</v>
      </c>
      <c r="BH21" s="69">
        <f t="shared" si="18"/>
        <v>0</v>
      </c>
      <c r="BI21" s="68"/>
      <c r="BJ21" s="68"/>
      <c r="BK21" s="68"/>
      <c r="BL21" s="73">
        <f t="shared" si="19"/>
        <v>0</v>
      </c>
      <c r="BM21" s="69">
        <f t="shared" si="20"/>
        <v>0</v>
      </c>
      <c r="BN21" s="72">
        <f t="shared" si="21"/>
        <v>0</v>
      </c>
      <c r="BO21" s="72">
        <f t="shared" si="22"/>
        <v>0</v>
      </c>
      <c r="BP21" s="136">
        <f t="shared" si="33"/>
        <v>0</v>
      </c>
      <c r="BQ21" s="137">
        <f t="shared" si="23"/>
        <v>0</v>
      </c>
      <c r="BR21" s="56" t="s">
        <v>73</v>
      </c>
      <c r="BS21" s="75">
        <v>3.262</v>
      </c>
      <c r="BT21" s="75" t="s">
        <v>89</v>
      </c>
      <c r="BU21" s="75" t="s">
        <v>89</v>
      </c>
      <c r="BV21" s="74" t="s">
        <v>89</v>
      </c>
      <c r="BW21" s="77">
        <f t="shared" si="24"/>
        <v>3.262</v>
      </c>
      <c r="BX21" s="75" t="s">
        <v>89</v>
      </c>
      <c r="BY21" s="75">
        <v>3.262</v>
      </c>
      <c r="BZ21" s="75" t="s">
        <v>89</v>
      </c>
      <c r="CA21" s="75" t="s">
        <v>89</v>
      </c>
      <c r="CB21" s="77">
        <f t="shared" si="25"/>
        <v>3.262</v>
      </c>
      <c r="CC21" s="75">
        <f t="shared" si="26"/>
        <v>0</v>
      </c>
      <c r="CD21" s="74"/>
      <c r="CE21" s="138" t="s">
        <v>148</v>
      </c>
      <c r="CF21" s="74"/>
      <c r="CG21" s="74"/>
      <c r="CH21" s="78" t="str">
        <f t="shared" si="27"/>
        <v>No</v>
      </c>
    </row>
    <row r="22" spans="1:86" s="17" customFormat="1" ht="12.6" customHeight="1" x14ac:dyDescent="0.2">
      <c r="A22" s="56" t="s">
        <v>63</v>
      </c>
      <c r="B22" s="56" t="s">
        <v>64</v>
      </c>
      <c r="C22" s="56">
        <v>43</v>
      </c>
      <c r="D22" s="81" t="s">
        <v>87</v>
      </c>
      <c r="E22" s="82" t="s">
        <v>66</v>
      </c>
      <c r="F22" s="83" t="s">
        <v>67</v>
      </c>
      <c r="G22" s="84" t="s">
        <v>91</v>
      </c>
      <c r="H22" s="84"/>
      <c r="I22" s="85" t="s">
        <v>68</v>
      </c>
      <c r="J22" s="81" t="s">
        <v>72</v>
      </c>
      <c r="K22" s="61"/>
      <c r="L22" s="62"/>
      <c r="M22" s="62"/>
      <c r="N22" s="62"/>
      <c r="O22" s="62"/>
      <c r="P22" s="63">
        <f t="shared" si="31"/>
        <v>0</v>
      </c>
      <c r="Q22" s="62"/>
      <c r="R22" s="62"/>
      <c r="S22" s="62"/>
      <c r="T22" s="62"/>
      <c r="U22" s="63">
        <f t="shared" si="32"/>
        <v>0</v>
      </c>
      <c r="V22" s="62">
        <f t="shared" si="2"/>
        <v>0</v>
      </c>
      <c r="W22" s="60" t="s">
        <v>70</v>
      </c>
      <c r="X22" s="64"/>
      <c r="Y22" s="64"/>
      <c r="Z22" s="64"/>
      <c r="AA22" s="65">
        <f t="shared" si="3"/>
        <v>0</v>
      </c>
      <c r="AB22" s="66">
        <f t="shared" si="4"/>
        <v>0</v>
      </c>
      <c r="AC22" s="67"/>
      <c r="AD22" s="67"/>
      <c r="AE22" s="67"/>
      <c r="AF22" s="65">
        <f t="shared" si="5"/>
        <v>0</v>
      </c>
      <c r="AG22" s="66">
        <f t="shared" si="6"/>
        <v>0</v>
      </c>
      <c r="AH22" s="68"/>
      <c r="AI22" s="68"/>
      <c r="AJ22" s="67"/>
      <c r="AK22" s="65">
        <f t="shared" si="7"/>
        <v>0</v>
      </c>
      <c r="AL22" s="69">
        <f t="shared" si="8"/>
        <v>0</v>
      </c>
      <c r="AM22" s="70"/>
      <c r="AN22" s="70"/>
      <c r="AO22" s="70"/>
      <c r="AP22" s="71">
        <f t="shared" si="9"/>
        <v>0</v>
      </c>
      <c r="AQ22" s="69">
        <f t="shared" si="10"/>
        <v>0</v>
      </c>
      <c r="AR22" s="72">
        <f t="shared" si="11"/>
        <v>0</v>
      </c>
      <c r="AS22" s="72">
        <f t="shared" si="12"/>
        <v>0</v>
      </c>
      <c r="AT22" s="68"/>
      <c r="AU22" s="68"/>
      <c r="AV22" s="68"/>
      <c r="AW22" s="73">
        <f t="shared" si="13"/>
        <v>0</v>
      </c>
      <c r="AX22" s="69">
        <f t="shared" si="14"/>
        <v>0</v>
      </c>
      <c r="AY22" s="68"/>
      <c r="AZ22" s="68"/>
      <c r="BA22" s="68"/>
      <c r="BB22" s="73">
        <f t="shared" si="15"/>
        <v>0</v>
      </c>
      <c r="BC22" s="69">
        <f t="shared" si="16"/>
        <v>0</v>
      </c>
      <c r="BD22" s="68"/>
      <c r="BE22" s="68"/>
      <c r="BF22" s="68"/>
      <c r="BG22" s="73">
        <f t="shared" si="17"/>
        <v>0</v>
      </c>
      <c r="BH22" s="69">
        <f t="shared" si="18"/>
        <v>0</v>
      </c>
      <c r="BI22" s="68"/>
      <c r="BJ22" s="68"/>
      <c r="BK22" s="68"/>
      <c r="BL22" s="73">
        <f t="shared" si="19"/>
        <v>0</v>
      </c>
      <c r="BM22" s="69">
        <f t="shared" si="20"/>
        <v>0</v>
      </c>
      <c r="BN22" s="72">
        <f t="shared" si="21"/>
        <v>0</v>
      </c>
      <c r="BO22" s="72">
        <f t="shared" si="22"/>
        <v>0</v>
      </c>
      <c r="BP22" s="136">
        <f t="shared" si="33"/>
        <v>0</v>
      </c>
      <c r="BQ22" s="137">
        <f t="shared" si="23"/>
        <v>0</v>
      </c>
      <c r="BR22" s="56" t="s">
        <v>73</v>
      </c>
      <c r="BS22" s="75">
        <v>3.3149999999999999</v>
      </c>
      <c r="BT22" s="75" t="s">
        <v>89</v>
      </c>
      <c r="BU22" s="75" t="s">
        <v>89</v>
      </c>
      <c r="BV22" s="74" t="s">
        <v>89</v>
      </c>
      <c r="BW22" s="77">
        <f t="shared" si="24"/>
        <v>3.3149999999999999</v>
      </c>
      <c r="BX22" s="75">
        <v>3.3149999999999999</v>
      </c>
      <c r="BY22" s="75" t="s">
        <v>89</v>
      </c>
      <c r="BZ22" s="75" t="s">
        <v>89</v>
      </c>
      <c r="CA22" s="75" t="s">
        <v>89</v>
      </c>
      <c r="CB22" s="77">
        <f t="shared" si="25"/>
        <v>3.3149999999999999</v>
      </c>
      <c r="CC22" s="75">
        <f t="shared" si="26"/>
        <v>0</v>
      </c>
      <c r="CD22" s="74"/>
      <c r="CE22" s="138" t="s">
        <v>146</v>
      </c>
      <c r="CF22" s="74"/>
      <c r="CG22" s="74"/>
      <c r="CH22" s="78" t="str">
        <f t="shared" si="27"/>
        <v>No</v>
      </c>
    </row>
    <row r="23" spans="1:86" s="17" customFormat="1" ht="12.6" customHeight="1" x14ac:dyDescent="0.2">
      <c r="A23" s="56" t="s">
        <v>63</v>
      </c>
      <c r="B23" s="56" t="s">
        <v>64</v>
      </c>
      <c r="C23" s="56">
        <v>44</v>
      </c>
      <c r="D23" s="81" t="s">
        <v>87</v>
      </c>
      <c r="E23" s="82" t="s">
        <v>66</v>
      </c>
      <c r="F23" s="83" t="s">
        <v>67</v>
      </c>
      <c r="G23" s="84" t="s">
        <v>92</v>
      </c>
      <c r="H23" s="84"/>
      <c r="I23" s="85" t="s">
        <v>68</v>
      </c>
      <c r="J23" s="81" t="s">
        <v>72</v>
      </c>
      <c r="K23" s="61"/>
      <c r="L23" s="62"/>
      <c r="M23" s="62"/>
      <c r="N23" s="62"/>
      <c r="O23" s="62"/>
      <c r="P23" s="63">
        <f t="shared" si="31"/>
        <v>0</v>
      </c>
      <c r="Q23" s="62"/>
      <c r="R23" s="62"/>
      <c r="S23" s="62"/>
      <c r="T23" s="62"/>
      <c r="U23" s="63">
        <f t="shared" si="32"/>
        <v>0</v>
      </c>
      <c r="V23" s="62">
        <f t="shared" si="2"/>
        <v>0</v>
      </c>
      <c r="W23" s="60" t="s">
        <v>70</v>
      </c>
      <c r="X23" s="64"/>
      <c r="Y23" s="64"/>
      <c r="Z23" s="64"/>
      <c r="AA23" s="65">
        <f t="shared" si="3"/>
        <v>0</v>
      </c>
      <c r="AB23" s="66">
        <f t="shared" si="4"/>
        <v>0</v>
      </c>
      <c r="AC23" s="67"/>
      <c r="AD23" s="67"/>
      <c r="AE23" s="67"/>
      <c r="AF23" s="65">
        <f t="shared" si="5"/>
        <v>0</v>
      </c>
      <c r="AG23" s="66">
        <f t="shared" si="6"/>
        <v>0</v>
      </c>
      <c r="AH23" s="68"/>
      <c r="AI23" s="68"/>
      <c r="AJ23" s="67"/>
      <c r="AK23" s="65">
        <f t="shared" si="7"/>
        <v>0</v>
      </c>
      <c r="AL23" s="69">
        <f t="shared" si="8"/>
        <v>0</v>
      </c>
      <c r="AM23" s="70"/>
      <c r="AN23" s="70"/>
      <c r="AO23" s="70"/>
      <c r="AP23" s="71">
        <f t="shared" si="9"/>
        <v>0</v>
      </c>
      <c r="AQ23" s="69">
        <f t="shared" si="10"/>
        <v>0</v>
      </c>
      <c r="AR23" s="72">
        <f t="shared" si="11"/>
        <v>0</v>
      </c>
      <c r="AS23" s="72">
        <f t="shared" si="12"/>
        <v>0</v>
      </c>
      <c r="AT23" s="68"/>
      <c r="AU23" s="68"/>
      <c r="AV23" s="68"/>
      <c r="AW23" s="73">
        <f t="shared" si="13"/>
        <v>0</v>
      </c>
      <c r="AX23" s="69">
        <f t="shared" si="14"/>
        <v>0</v>
      </c>
      <c r="AY23" s="68"/>
      <c r="AZ23" s="68"/>
      <c r="BA23" s="68"/>
      <c r="BB23" s="73">
        <f t="shared" si="15"/>
        <v>0</v>
      </c>
      <c r="BC23" s="69">
        <f t="shared" si="16"/>
        <v>0</v>
      </c>
      <c r="BD23" s="68"/>
      <c r="BE23" s="68"/>
      <c r="BF23" s="68"/>
      <c r="BG23" s="73">
        <f t="shared" si="17"/>
        <v>0</v>
      </c>
      <c r="BH23" s="69">
        <f t="shared" si="18"/>
        <v>0</v>
      </c>
      <c r="BI23" s="68"/>
      <c r="BJ23" s="68"/>
      <c r="BK23" s="68"/>
      <c r="BL23" s="73">
        <f t="shared" si="19"/>
        <v>0</v>
      </c>
      <c r="BM23" s="69">
        <f t="shared" si="20"/>
        <v>0</v>
      </c>
      <c r="BN23" s="72">
        <f t="shared" si="21"/>
        <v>0</v>
      </c>
      <c r="BO23" s="72">
        <f t="shared" si="22"/>
        <v>0</v>
      </c>
      <c r="BP23" s="136">
        <f t="shared" si="33"/>
        <v>0</v>
      </c>
      <c r="BQ23" s="137">
        <f t="shared" si="23"/>
        <v>0</v>
      </c>
      <c r="BR23" s="56" t="s">
        <v>73</v>
      </c>
      <c r="BS23" s="75" t="s">
        <v>89</v>
      </c>
      <c r="BT23" s="75" t="s">
        <v>89</v>
      </c>
      <c r="BU23" s="75">
        <v>6.5</v>
      </c>
      <c r="BV23" s="74" t="s">
        <v>89</v>
      </c>
      <c r="BW23" s="77">
        <f t="shared" si="24"/>
        <v>6.5</v>
      </c>
      <c r="BX23" s="75" t="s">
        <v>89</v>
      </c>
      <c r="BY23" s="75" t="s">
        <v>89</v>
      </c>
      <c r="BZ23" s="75">
        <v>6.5</v>
      </c>
      <c r="CA23" s="75" t="s">
        <v>89</v>
      </c>
      <c r="CB23" s="77">
        <f t="shared" si="25"/>
        <v>6.5</v>
      </c>
      <c r="CC23" s="75">
        <f t="shared" si="26"/>
        <v>0</v>
      </c>
      <c r="CD23" s="74"/>
      <c r="CE23" s="138" t="s">
        <v>150</v>
      </c>
      <c r="CF23" s="74"/>
      <c r="CG23" s="74"/>
      <c r="CH23" s="78" t="str">
        <f t="shared" si="27"/>
        <v>No</v>
      </c>
    </row>
    <row r="24" spans="1:86" s="17" customFormat="1" ht="12.6" customHeight="1" x14ac:dyDescent="0.2">
      <c r="A24" s="56" t="s">
        <v>63</v>
      </c>
      <c r="B24" s="56" t="s">
        <v>64</v>
      </c>
      <c r="C24" s="56">
        <v>45</v>
      </c>
      <c r="D24" s="81" t="s">
        <v>87</v>
      </c>
      <c r="E24" s="82" t="s">
        <v>66</v>
      </c>
      <c r="F24" s="83" t="s">
        <v>67</v>
      </c>
      <c r="G24" s="84" t="s">
        <v>93</v>
      </c>
      <c r="H24" s="84"/>
      <c r="I24" s="85" t="s">
        <v>68</v>
      </c>
      <c r="J24" s="81" t="s">
        <v>72</v>
      </c>
      <c r="K24" s="61"/>
      <c r="L24" s="62"/>
      <c r="M24" s="62"/>
      <c r="N24" s="62"/>
      <c r="O24" s="62"/>
      <c r="P24" s="63">
        <f t="shared" si="31"/>
        <v>0</v>
      </c>
      <c r="Q24" s="62"/>
      <c r="R24" s="62"/>
      <c r="S24" s="62"/>
      <c r="T24" s="62"/>
      <c r="U24" s="63">
        <f t="shared" si="32"/>
        <v>0</v>
      </c>
      <c r="V24" s="62">
        <f t="shared" si="2"/>
        <v>0</v>
      </c>
      <c r="W24" s="60" t="s">
        <v>70</v>
      </c>
      <c r="X24" s="64"/>
      <c r="Y24" s="64"/>
      <c r="Z24" s="64"/>
      <c r="AA24" s="65">
        <f t="shared" si="3"/>
        <v>0</v>
      </c>
      <c r="AB24" s="66">
        <f t="shared" si="4"/>
        <v>0</v>
      </c>
      <c r="AC24" s="67"/>
      <c r="AD24" s="67"/>
      <c r="AE24" s="67"/>
      <c r="AF24" s="65">
        <f t="shared" si="5"/>
        <v>0</v>
      </c>
      <c r="AG24" s="66">
        <f t="shared" si="6"/>
        <v>0</v>
      </c>
      <c r="AH24" s="68"/>
      <c r="AI24" s="68"/>
      <c r="AJ24" s="67"/>
      <c r="AK24" s="65">
        <f t="shared" si="7"/>
        <v>0</v>
      </c>
      <c r="AL24" s="69">
        <f t="shared" si="8"/>
        <v>0</v>
      </c>
      <c r="AM24" s="70"/>
      <c r="AN24" s="70"/>
      <c r="AO24" s="70"/>
      <c r="AP24" s="71">
        <f t="shared" si="9"/>
        <v>0</v>
      </c>
      <c r="AQ24" s="69">
        <f t="shared" si="10"/>
        <v>0</v>
      </c>
      <c r="AR24" s="72">
        <f t="shared" si="11"/>
        <v>0</v>
      </c>
      <c r="AS24" s="72">
        <f t="shared" si="12"/>
        <v>0</v>
      </c>
      <c r="AT24" s="68"/>
      <c r="AU24" s="68"/>
      <c r="AV24" s="68"/>
      <c r="AW24" s="73">
        <f t="shared" si="13"/>
        <v>0</v>
      </c>
      <c r="AX24" s="69">
        <f t="shared" si="14"/>
        <v>0</v>
      </c>
      <c r="AY24" s="68"/>
      <c r="AZ24" s="68"/>
      <c r="BA24" s="68"/>
      <c r="BB24" s="73">
        <f t="shared" si="15"/>
        <v>0</v>
      </c>
      <c r="BC24" s="69">
        <f t="shared" si="16"/>
        <v>0</v>
      </c>
      <c r="BD24" s="68"/>
      <c r="BE24" s="68"/>
      <c r="BF24" s="68"/>
      <c r="BG24" s="73">
        <f t="shared" si="17"/>
        <v>0</v>
      </c>
      <c r="BH24" s="69">
        <f t="shared" si="18"/>
        <v>0</v>
      </c>
      <c r="BI24" s="68"/>
      <c r="BJ24" s="68"/>
      <c r="BK24" s="68"/>
      <c r="BL24" s="73">
        <f t="shared" si="19"/>
        <v>0</v>
      </c>
      <c r="BM24" s="69">
        <f t="shared" si="20"/>
        <v>0</v>
      </c>
      <c r="BN24" s="72">
        <f t="shared" si="21"/>
        <v>0</v>
      </c>
      <c r="BO24" s="72">
        <f t="shared" si="22"/>
        <v>0</v>
      </c>
      <c r="BP24" s="136">
        <f t="shared" si="33"/>
        <v>0</v>
      </c>
      <c r="BQ24" s="137">
        <f t="shared" si="23"/>
        <v>0</v>
      </c>
      <c r="BR24" s="56" t="s">
        <v>73</v>
      </c>
      <c r="BS24" s="75" t="s">
        <v>89</v>
      </c>
      <c r="BT24" s="75">
        <v>20</v>
      </c>
      <c r="BU24" s="75" t="s">
        <v>89</v>
      </c>
      <c r="BV24" s="74" t="s">
        <v>89</v>
      </c>
      <c r="BW24" s="77">
        <f t="shared" si="24"/>
        <v>20</v>
      </c>
      <c r="BX24" s="75" t="s">
        <v>89</v>
      </c>
      <c r="BY24" s="75">
        <v>20</v>
      </c>
      <c r="BZ24" s="75" t="s">
        <v>89</v>
      </c>
      <c r="CA24" s="75" t="s">
        <v>89</v>
      </c>
      <c r="CB24" s="77">
        <f t="shared" si="25"/>
        <v>20</v>
      </c>
      <c r="CC24" s="75">
        <f t="shared" si="26"/>
        <v>0</v>
      </c>
      <c r="CD24" s="74"/>
      <c r="CE24" s="138" t="s">
        <v>146</v>
      </c>
      <c r="CF24" s="74"/>
      <c r="CG24" s="74"/>
      <c r="CH24" s="78" t="str">
        <f t="shared" si="27"/>
        <v>No</v>
      </c>
    </row>
    <row r="25" spans="1:86" s="17" customFormat="1" ht="12.6" customHeight="1" x14ac:dyDescent="0.2">
      <c r="A25" s="56" t="s">
        <v>63</v>
      </c>
      <c r="B25" s="56" t="s">
        <v>64</v>
      </c>
      <c r="C25" s="56">
        <v>46</v>
      </c>
      <c r="D25" s="81" t="s">
        <v>87</v>
      </c>
      <c r="E25" s="82" t="s">
        <v>66</v>
      </c>
      <c r="F25" s="83" t="s">
        <v>67</v>
      </c>
      <c r="G25" s="84" t="s">
        <v>94</v>
      </c>
      <c r="H25" s="84"/>
      <c r="I25" s="85" t="s">
        <v>68</v>
      </c>
      <c r="J25" s="81" t="s">
        <v>72</v>
      </c>
      <c r="K25" s="61"/>
      <c r="L25" s="62"/>
      <c r="M25" s="62"/>
      <c r="N25" s="62"/>
      <c r="O25" s="62"/>
      <c r="P25" s="63">
        <f t="shared" si="31"/>
        <v>0</v>
      </c>
      <c r="Q25" s="62"/>
      <c r="R25" s="62"/>
      <c r="S25" s="62"/>
      <c r="T25" s="62"/>
      <c r="U25" s="63">
        <f t="shared" si="32"/>
        <v>0</v>
      </c>
      <c r="V25" s="62">
        <f t="shared" si="2"/>
        <v>0</v>
      </c>
      <c r="W25" s="60" t="s">
        <v>70</v>
      </c>
      <c r="X25" s="64"/>
      <c r="Y25" s="64"/>
      <c r="Z25" s="64"/>
      <c r="AA25" s="65">
        <f t="shared" si="3"/>
        <v>0</v>
      </c>
      <c r="AB25" s="66">
        <f t="shared" si="4"/>
        <v>0</v>
      </c>
      <c r="AC25" s="67"/>
      <c r="AD25" s="67"/>
      <c r="AE25" s="67"/>
      <c r="AF25" s="65">
        <f t="shared" si="5"/>
        <v>0</v>
      </c>
      <c r="AG25" s="66">
        <f t="shared" si="6"/>
        <v>0</v>
      </c>
      <c r="AH25" s="68"/>
      <c r="AI25" s="68"/>
      <c r="AJ25" s="67"/>
      <c r="AK25" s="65">
        <f t="shared" si="7"/>
        <v>0</v>
      </c>
      <c r="AL25" s="69">
        <f t="shared" si="8"/>
        <v>0</v>
      </c>
      <c r="AM25" s="70"/>
      <c r="AN25" s="70"/>
      <c r="AO25" s="70"/>
      <c r="AP25" s="71">
        <f t="shared" si="9"/>
        <v>0</v>
      </c>
      <c r="AQ25" s="69">
        <f t="shared" si="10"/>
        <v>0</v>
      </c>
      <c r="AR25" s="72">
        <f t="shared" si="11"/>
        <v>0</v>
      </c>
      <c r="AS25" s="72">
        <f t="shared" si="12"/>
        <v>0</v>
      </c>
      <c r="AT25" s="68"/>
      <c r="AU25" s="68"/>
      <c r="AV25" s="68"/>
      <c r="AW25" s="73">
        <f t="shared" si="13"/>
        <v>0</v>
      </c>
      <c r="AX25" s="69">
        <f t="shared" si="14"/>
        <v>0</v>
      </c>
      <c r="AY25" s="68"/>
      <c r="AZ25" s="68"/>
      <c r="BA25" s="68"/>
      <c r="BB25" s="73">
        <f t="shared" si="15"/>
        <v>0</v>
      </c>
      <c r="BC25" s="69">
        <f t="shared" si="16"/>
        <v>0</v>
      </c>
      <c r="BD25" s="68"/>
      <c r="BE25" s="68"/>
      <c r="BF25" s="68"/>
      <c r="BG25" s="73">
        <f t="shared" si="17"/>
        <v>0</v>
      </c>
      <c r="BH25" s="69">
        <f t="shared" si="18"/>
        <v>0</v>
      </c>
      <c r="BI25" s="68"/>
      <c r="BJ25" s="68"/>
      <c r="BK25" s="68"/>
      <c r="BL25" s="73">
        <f t="shared" si="19"/>
        <v>0</v>
      </c>
      <c r="BM25" s="69">
        <f t="shared" si="20"/>
        <v>0</v>
      </c>
      <c r="BN25" s="72">
        <f t="shared" si="21"/>
        <v>0</v>
      </c>
      <c r="BO25" s="72">
        <f t="shared" si="22"/>
        <v>0</v>
      </c>
      <c r="BP25" s="136">
        <f t="shared" si="33"/>
        <v>0</v>
      </c>
      <c r="BQ25" s="137">
        <f t="shared" si="23"/>
        <v>0</v>
      </c>
      <c r="BR25" s="56" t="s">
        <v>73</v>
      </c>
      <c r="BS25" s="75" t="s">
        <v>89</v>
      </c>
      <c r="BT25" s="75">
        <v>88</v>
      </c>
      <c r="BU25" s="75" t="s">
        <v>89</v>
      </c>
      <c r="BV25" s="74" t="s">
        <v>89</v>
      </c>
      <c r="BW25" s="77">
        <f t="shared" si="24"/>
        <v>88</v>
      </c>
      <c r="BX25" s="75" t="s">
        <v>89</v>
      </c>
      <c r="BY25" s="75" t="s">
        <v>89</v>
      </c>
      <c r="BZ25" s="75">
        <v>88</v>
      </c>
      <c r="CA25" s="75" t="s">
        <v>89</v>
      </c>
      <c r="CB25" s="77">
        <f t="shared" si="25"/>
        <v>88</v>
      </c>
      <c r="CC25" s="75">
        <f t="shared" si="26"/>
        <v>0</v>
      </c>
      <c r="CD25" s="74"/>
      <c r="CE25" s="138" t="s">
        <v>147</v>
      </c>
      <c r="CF25" s="74"/>
      <c r="CG25" s="74"/>
      <c r="CH25" s="78" t="str">
        <f t="shared" si="27"/>
        <v>No</v>
      </c>
    </row>
    <row r="26" spans="1:86" s="17" customFormat="1" ht="12.6" customHeight="1" x14ac:dyDescent="0.2">
      <c r="A26" s="56" t="s">
        <v>63</v>
      </c>
      <c r="B26" s="56" t="s">
        <v>64</v>
      </c>
      <c r="C26" s="56">
        <v>47</v>
      </c>
      <c r="D26" s="81" t="s">
        <v>87</v>
      </c>
      <c r="E26" s="82" t="s">
        <v>66</v>
      </c>
      <c r="F26" s="83" t="s">
        <v>67</v>
      </c>
      <c r="G26" s="84" t="s">
        <v>95</v>
      </c>
      <c r="H26" s="84"/>
      <c r="I26" s="85" t="s">
        <v>68</v>
      </c>
      <c r="J26" s="81" t="s">
        <v>72</v>
      </c>
      <c r="K26" s="61"/>
      <c r="L26" s="62"/>
      <c r="M26" s="62"/>
      <c r="N26" s="62"/>
      <c r="O26" s="62"/>
      <c r="P26" s="63">
        <f t="shared" si="31"/>
        <v>0</v>
      </c>
      <c r="Q26" s="62"/>
      <c r="R26" s="62"/>
      <c r="S26" s="62"/>
      <c r="T26" s="62"/>
      <c r="U26" s="63">
        <f t="shared" si="32"/>
        <v>0</v>
      </c>
      <c r="V26" s="62">
        <f t="shared" si="2"/>
        <v>0</v>
      </c>
      <c r="W26" s="60" t="s">
        <v>70</v>
      </c>
      <c r="X26" s="64"/>
      <c r="Y26" s="64"/>
      <c r="Z26" s="64"/>
      <c r="AA26" s="65">
        <f t="shared" si="3"/>
        <v>0</v>
      </c>
      <c r="AB26" s="66">
        <f t="shared" si="4"/>
        <v>0</v>
      </c>
      <c r="AC26" s="67"/>
      <c r="AD26" s="67"/>
      <c r="AE26" s="67"/>
      <c r="AF26" s="65">
        <f t="shared" si="5"/>
        <v>0</v>
      </c>
      <c r="AG26" s="66">
        <f t="shared" si="6"/>
        <v>0</v>
      </c>
      <c r="AH26" s="68"/>
      <c r="AI26" s="68"/>
      <c r="AJ26" s="67"/>
      <c r="AK26" s="65">
        <f t="shared" si="7"/>
        <v>0</v>
      </c>
      <c r="AL26" s="69">
        <f t="shared" si="8"/>
        <v>0</v>
      </c>
      <c r="AM26" s="70"/>
      <c r="AN26" s="70"/>
      <c r="AO26" s="70"/>
      <c r="AP26" s="71">
        <f t="shared" si="9"/>
        <v>0</v>
      </c>
      <c r="AQ26" s="69">
        <f t="shared" si="10"/>
        <v>0</v>
      </c>
      <c r="AR26" s="72">
        <f t="shared" si="11"/>
        <v>0</v>
      </c>
      <c r="AS26" s="72">
        <f t="shared" si="12"/>
        <v>0</v>
      </c>
      <c r="AT26" s="68"/>
      <c r="AU26" s="68"/>
      <c r="AV26" s="68"/>
      <c r="AW26" s="73">
        <f t="shared" si="13"/>
        <v>0</v>
      </c>
      <c r="AX26" s="69">
        <f t="shared" si="14"/>
        <v>0</v>
      </c>
      <c r="AY26" s="68"/>
      <c r="AZ26" s="68"/>
      <c r="BA26" s="68"/>
      <c r="BB26" s="73">
        <f t="shared" si="15"/>
        <v>0</v>
      </c>
      <c r="BC26" s="69">
        <f t="shared" si="16"/>
        <v>0</v>
      </c>
      <c r="BD26" s="68"/>
      <c r="BE26" s="68"/>
      <c r="BF26" s="68"/>
      <c r="BG26" s="73">
        <f t="shared" si="17"/>
        <v>0</v>
      </c>
      <c r="BH26" s="69">
        <f t="shared" si="18"/>
        <v>0</v>
      </c>
      <c r="BI26" s="68"/>
      <c r="BJ26" s="68"/>
      <c r="BK26" s="68"/>
      <c r="BL26" s="73">
        <f t="shared" si="19"/>
        <v>0</v>
      </c>
      <c r="BM26" s="69">
        <f t="shared" si="20"/>
        <v>0</v>
      </c>
      <c r="BN26" s="72">
        <f t="shared" si="21"/>
        <v>0</v>
      </c>
      <c r="BO26" s="72">
        <f t="shared" si="22"/>
        <v>0</v>
      </c>
      <c r="BP26" s="136">
        <f t="shared" si="33"/>
        <v>0</v>
      </c>
      <c r="BQ26" s="137">
        <f t="shared" si="23"/>
        <v>0</v>
      </c>
      <c r="BR26" s="56" t="s">
        <v>73</v>
      </c>
      <c r="BS26" s="75" t="s">
        <v>89</v>
      </c>
      <c r="BT26" s="75" t="s">
        <v>89</v>
      </c>
      <c r="BU26" s="75">
        <v>45</v>
      </c>
      <c r="BV26" s="74" t="s">
        <v>89</v>
      </c>
      <c r="BW26" s="77">
        <f t="shared" si="24"/>
        <v>45</v>
      </c>
      <c r="BX26" s="75" t="s">
        <v>89</v>
      </c>
      <c r="BY26" s="75" t="s">
        <v>89</v>
      </c>
      <c r="BZ26" s="75" t="s">
        <v>89</v>
      </c>
      <c r="CA26" s="75">
        <v>45</v>
      </c>
      <c r="CB26" s="77">
        <f t="shared" si="25"/>
        <v>45</v>
      </c>
      <c r="CC26" s="75">
        <f t="shared" si="26"/>
        <v>0</v>
      </c>
      <c r="CD26" s="74"/>
      <c r="CE26" s="138" t="s">
        <v>147</v>
      </c>
      <c r="CF26" s="74"/>
      <c r="CG26" s="74"/>
      <c r="CH26" s="78" t="str">
        <f t="shared" si="27"/>
        <v>No</v>
      </c>
    </row>
    <row r="27" spans="1:86" s="17" customFormat="1" ht="12.75" customHeight="1" thickBot="1" x14ac:dyDescent="0.25">
      <c r="A27" s="56" t="s">
        <v>63</v>
      </c>
      <c r="B27" s="56" t="s">
        <v>64</v>
      </c>
      <c r="C27" s="56">
        <v>54</v>
      </c>
      <c r="D27" s="81" t="s">
        <v>65</v>
      </c>
      <c r="E27" s="82" t="s">
        <v>66</v>
      </c>
      <c r="F27" s="83" t="s">
        <v>67</v>
      </c>
      <c r="G27" s="84" t="s">
        <v>96</v>
      </c>
      <c r="H27" s="84"/>
      <c r="I27" s="85" t="s">
        <v>68</v>
      </c>
      <c r="J27" s="81" t="s">
        <v>69</v>
      </c>
      <c r="K27" s="61"/>
      <c r="L27" s="62"/>
      <c r="M27" s="62"/>
      <c r="N27" s="62"/>
      <c r="O27" s="62"/>
      <c r="P27" s="63">
        <f t="shared" si="31"/>
        <v>0</v>
      </c>
      <c r="Q27" s="62"/>
      <c r="R27" s="62"/>
      <c r="S27" s="62"/>
      <c r="T27" s="62"/>
      <c r="U27" s="63">
        <f t="shared" si="32"/>
        <v>0</v>
      </c>
      <c r="V27" s="62">
        <f t="shared" si="2"/>
        <v>0</v>
      </c>
      <c r="W27" s="60" t="s">
        <v>70</v>
      </c>
      <c r="X27" s="64"/>
      <c r="Y27" s="64"/>
      <c r="Z27" s="64"/>
      <c r="AA27" s="65">
        <f t="shared" si="3"/>
        <v>0</v>
      </c>
      <c r="AB27" s="66">
        <f t="shared" si="4"/>
        <v>0</v>
      </c>
      <c r="AC27" s="67"/>
      <c r="AD27" s="67"/>
      <c r="AE27" s="67"/>
      <c r="AF27" s="65">
        <f t="shared" si="5"/>
        <v>0</v>
      </c>
      <c r="AG27" s="66">
        <f t="shared" si="6"/>
        <v>0</v>
      </c>
      <c r="AH27" s="68"/>
      <c r="AI27" s="68"/>
      <c r="AJ27" s="67"/>
      <c r="AK27" s="65">
        <f t="shared" si="7"/>
        <v>0</v>
      </c>
      <c r="AL27" s="69">
        <f t="shared" si="8"/>
        <v>0</v>
      </c>
      <c r="AM27" s="70"/>
      <c r="AN27" s="70"/>
      <c r="AO27" s="70"/>
      <c r="AP27" s="71">
        <f t="shared" si="9"/>
        <v>0</v>
      </c>
      <c r="AQ27" s="69">
        <f t="shared" si="10"/>
        <v>0</v>
      </c>
      <c r="AR27" s="72">
        <f t="shared" si="11"/>
        <v>0</v>
      </c>
      <c r="AS27" s="72">
        <f t="shared" si="12"/>
        <v>0</v>
      </c>
      <c r="AT27" s="68"/>
      <c r="AU27" s="68"/>
      <c r="AV27" s="68"/>
      <c r="AW27" s="73">
        <f t="shared" si="13"/>
        <v>0</v>
      </c>
      <c r="AX27" s="69">
        <f t="shared" si="14"/>
        <v>0</v>
      </c>
      <c r="AY27" s="68"/>
      <c r="AZ27" s="68"/>
      <c r="BA27" s="68"/>
      <c r="BB27" s="73">
        <f t="shared" si="15"/>
        <v>0</v>
      </c>
      <c r="BC27" s="69">
        <f t="shared" si="16"/>
        <v>0</v>
      </c>
      <c r="BD27" s="68"/>
      <c r="BE27" s="68"/>
      <c r="BF27" s="68"/>
      <c r="BG27" s="73">
        <f t="shared" si="17"/>
        <v>0</v>
      </c>
      <c r="BH27" s="69">
        <f t="shared" si="18"/>
        <v>0</v>
      </c>
      <c r="BI27" s="68"/>
      <c r="BJ27" s="68"/>
      <c r="BK27" s="68"/>
      <c r="BL27" s="73">
        <f t="shared" si="19"/>
        <v>0</v>
      </c>
      <c r="BM27" s="69">
        <f t="shared" si="20"/>
        <v>0</v>
      </c>
      <c r="BN27" s="72">
        <f t="shared" si="21"/>
        <v>0</v>
      </c>
      <c r="BO27" s="72">
        <f t="shared" si="22"/>
        <v>0</v>
      </c>
      <c r="BP27" s="136">
        <f t="shared" si="33"/>
        <v>0</v>
      </c>
      <c r="BQ27" s="137">
        <f t="shared" si="23"/>
        <v>0</v>
      </c>
      <c r="BR27" s="56" t="s">
        <v>76</v>
      </c>
      <c r="BS27" s="74"/>
      <c r="BT27" s="75">
        <v>250</v>
      </c>
      <c r="BU27" s="75"/>
      <c r="BV27" s="74"/>
      <c r="BW27" s="76">
        <f t="shared" si="24"/>
        <v>250</v>
      </c>
      <c r="BX27" s="74"/>
      <c r="BY27" s="74"/>
      <c r="BZ27" s="74">
        <v>225</v>
      </c>
      <c r="CA27" s="74"/>
      <c r="CB27" s="76">
        <f t="shared" si="25"/>
        <v>225</v>
      </c>
      <c r="CC27" s="86">
        <f t="shared" si="26"/>
        <v>25</v>
      </c>
      <c r="CD27" s="74"/>
      <c r="CE27" s="138" t="s">
        <v>147</v>
      </c>
      <c r="CF27" s="74"/>
      <c r="CG27" s="74"/>
      <c r="CH27" s="78" t="str">
        <f t="shared" si="27"/>
        <v>Yes</v>
      </c>
    </row>
    <row r="28" spans="1:86" s="100" customFormat="1" ht="12.75" customHeight="1" thickBot="1" x14ac:dyDescent="0.25">
      <c r="D28" s="88" t="s">
        <v>97</v>
      </c>
      <c r="E28" s="89"/>
      <c r="F28" s="90"/>
      <c r="G28" s="91"/>
      <c r="H28" s="91"/>
      <c r="I28" s="92"/>
      <c r="J28" s="93"/>
      <c r="K28" s="94">
        <f t="shared" ref="K28:V28" si="34">+SUBTOTAL(9,K9:K27)</f>
        <v>53.22</v>
      </c>
      <c r="L28" s="95">
        <f t="shared" si="34"/>
        <v>65</v>
      </c>
      <c r="M28" s="95">
        <f t="shared" si="34"/>
        <v>174</v>
      </c>
      <c r="N28" s="95">
        <f t="shared" si="34"/>
        <v>0</v>
      </c>
      <c r="O28" s="95">
        <f t="shared" si="34"/>
        <v>175</v>
      </c>
      <c r="P28" s="95">
        <f t="shared" si="34"/>
        <v>414</v>
      </c>
      <c r="Q28" s="95">
        <f t="shared" si="34"/>
        <v>49.22</v>
      </c>
      <c r="R28" s="95">
        <f t="shared" si="34"/>
        <v>69</v>
      </c>
      <c r="S28" s="95">
        <f t="shared" si="34"/>
        <v>0</v>
      </c>
      <c r="T28" s="95">
        <f t="shared" si="34"/>
        <v>91</v>
      </c>
      <c r="U28" s="95">
        <f t="shared" si="34"/>
        <v>209.22</v>
      </c>
      <c r="V28" s="95">
        <f t="shared" si="34"/>
        <v>258</v>
      </c>
      <c r="W28" s="92"/>
      <c r="X28" s="96">
        <f t="shared" ref="X28:BQ28" si="35">+SUBTOTAL(9,X9:X27)</f>
        <v>0</v>
      </c>
      <c r="Y28" s="96">
        <f t="shared" si="35"/>
        <v>0</v>
      </c>
      <c r="Z28" s="96">
        <f t="shared" si="35"/>
        <v>53.099999999999994</v>
      </c>
      <c r="AA28" s="96">
        <f t="shared" si="35"/>
        <v>53.099999999999994</v>
      </c>
      <c r="AB28" s="96">
        <f t="shared" si="35"/>
        <v>-11.900000000000002</v>
      </c>
      <c r="AC28" s="96">
        <f t="shared" si="35"/>
        <v>0</v>
      </c>
      <c r="AD28" s="96">
        <f t="shared" si="35"/>
        <v>0</v>
      </c>
      <c r="AE28" s="96">
        <f t="shared" si="35"/>
        <v>0</v>
      </c>
      <c r="AF28" s="96">
        <f t="shared" si="35"/>
        <v>0</v>
      </c>
      <c r="AG28" s="96">
        <f t="shared" si="35"/>
        <v>-174</v>
      </c>
      <c r="AH28" s="96">
        <f t="shared" si="35"/>
        <v>0</v>
      </c>
      <c r="AI28" s="96">
        <f t="shared" si="35"/>
        <v>0</v>
      </c>
      <c r="AJ28" s="96">
        <f t="shared" si="35"/>
        <v>64.605000000000004</v>
      </c>
      <c r="AK28" s="96">
        <f t="shared" si="35"/>
        <v>64.605000000000004</v>
      </c>
      <c r="AL28" s="96">
        <f t="shared" si="35"/>
        <v>64.605000000000004</v>
      </c>
      <c r="AM28" s="96">
        <f t="shared" si="35"/>
        <v>0</v>
      </c>
      <c r="AN28" s="96">
        <f t="shared" si="35"/>
        <v>73.400000000000006</v>
      </c>
      <c r="AO28" s="96">
        <f t="shared" si="35"/>
        <v>241</v>
      </c>
      <c r="AP28" s="96">
        <f t="shared" si="35"/>
        <v>314.39999999999998</v>
      </c>
      <c r="AQ28" s="96">
        <f t="shared" si="35"/>
        <v>139.4</v>
      </c>
      <c r="AR28" s="96">
        <f t="shared" si="35"/>
        <v>432.10500000000002</v>
      </c>
      <c r="AS28" s="96">
        <f t="shared" si="35"/>
        <v>18.104999999999993</v>
      </c>
      <c r="AT28" s="96">
        <f t="shared" si="35"/>
        <v>0</v>
      </c>
      <c r="AU28" s="96">
        <f t="shared" si="35"/>
        <v>0</v>
      </c>
      <c r="AV28" s="96">
        <f t="shared" si="35"/>
        <v>0</v>
      </c>
      <c r="AW28" s="96">
        <f t="shared" si="35"/>
        <v>0</v>
      </c>
      <c r="AX28" s="96">
        <f t="shared" si="35"/>
        <v>-49.22</v>
      </c>
      <c r="AY28" s="96">
        <f t="shared" si="35"/>
        <v>0</v>
      </c>
      <c r="AZ28" s="96">
        <f t="shared" si="35"/>
        <v>0</v>
      </c>
      <c r="BA28" s="96">
        <f t="shared" si="35"/>
        <v>0</v>
      </c>
      <c r="BB28" s="96">
        <f t="shared" si="35"/>
        <v>0</v>
      </c>
      <c r="BC28" s="96">
        <f t="shared" si="35"/>
        <v>-69</v>
      </c>
      <c r="BD28" s="96">
        <f t="shared" si="35"/>
        <v>0</v>
      </c>
      <c r="BE28" s="96">
        <f t="shared" si="35"/>
        <v>0</v>
      </c>
      <c r="BF28" s="96">
        <f t="shared" si="35"/>
        <v>1.349</v>
      </c>
      <c r="BG28" s="96">
        <f t="shared" si="35"/>
        <v>1.349</v>
      </c>
      <c r="BH28" s="96">
        <f t="shared" si="35"/>
        <v>1.349</v>
      </c>
      <c r="BI28" s="96">
        <f t="shared" si="35"/>
        <v>0</v>
      </c>
      <c r="BJ28" s="96">
        <f t="shared" si="35"/>
        <v>77.3</v>
      </c>
      <c r="BK28" s="96">
        <f t="shared" si="35"/>
        <v>87.5</v>
      </c>
      <c r="BL28" s="96">
        <f t="shared" si="35"/>
        <v>164.8</v>
      </c>
      <c r="BM28" s="96">
        <f t="shared" si="35"/>
        <v>73.8</v>
      </c>
      <c r="BN28" s="96">
        <f t="shared" si="35"/>
        <v>166.149</v>
      </c>
      <c r="BO28" s="96">
        <f t="shared" si="35"/>
        <v>-43.071000000000012</v>
      </c>
      <c r="BP28" s="144">
        <f t="shared" si="35"/>
        <v>322.75</v>
      </c>
      <c r="BQ28" s="144">
        <f t="shared" si="35"/>
        <v>64.75</v>
      </c>
      <c r="BR28" s="97"/>
      <c r="BS28" s="96">
        <f t="shared" ref="BS28:CC28" si="36">+SUBTOTAL(9,BS9:BS27)</f>
        <v>29.577000000000002</v>
      </c>
      <c r="BT28" s="96">
        <f t="shared" si="36"/>
        <v>358</v>
      </c>
      <c r="BU28" s="96">
        <f t="shared" si="36"/>
        <v>51.5</v>
      </c>
      <c r="BV28" s="96">
        <f t="shared" si="36"/>
        <v>0</v>
      </c>
      <c r="BW28" s="96">
        <f t="shared" si="36"/>
        <v>439.077</v>
      </c>
      <c r="BX28" s="96">
        <f t="shared" si="36"/>
        <v>325.51499999999999</v>
      </c>
      <c r="BY28" s="96">
        <f t="shared" si="36"/>
        <v>46.262</v>
      </c>
      <c r="BZ28" s="96">
        <f t="shared" si="36"/>
        <v>319.5</v>
      </c>
      <c r="CA28" s="96">
        <f t="shared" si="36"/>
        <v>45</v>
      </c>
      <c r="CB28" s="96">
        <f t="shared" si="36"/>
        <v>736.27700000000004</v>
      </c>
      <c r="CC28" s="98">
        <f t="shared" si="36"/>
        <v>25.549999999999997</v>
      </c>
      <c r="CD28" s="99"/>
      <c r="CE28" s="99"/>
      <c r="CF28" s="99"/>
      <c r="CG28" s="99"/>
    </row>
    <row r="29" spans="1:86" s="17" customFormat="1" ht="12.75" customHeight="1" x14ac:dyDescent="0.2">
      <c r="E29" s="101"/>
      <c r="F29" s="18"/>
      <c r="G29" s="87"/>
      <c r="H29" s="87"/>
      <c r="I29" s="102"/>
      <c r="K29" s="103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5"/>
      <c r="W29" s="102"/>
      <c r="X29" s="106"/>
      <c r="Y29" s="106"/>
      <c r="Z29" s="106"/>
      <c r="AA29" s="106"/>
      <c r="AB29" s="106"/>
      <c r="AC29" s="107"/>
      <c r="AD29" s="106"/>
      <c r="AE29" s="108"/>
      <c r="AF29" s="108"/>
      <c r="AG29" s="108"/>
      <c r="AH29" s="108"/>
      <c r="AI29" s="108"/>
      <c r="AJ29" s="106"/>
      <c r="AK29" s="106"/>
      <c r="AL29" s="108"/>
      <c r="AM29" s="108"/>
      <c r="AN29" s="108"/>
      <c r="AO29" s="108"/>
      <c r="AP29" s="108"/>
      <c r="AQ29" s="109"/>
      <c r="AR29" s="108"/>
      <c r="AS29" s="108"/>
      <c r="AT29" s="110"/>
      <c r="AU29" s="108"/>
      <c r="AV29" s="109"/>
      <c r="AW29" s="108"/>
      <c r="AX29" s="111"/>
      <c r="AY29" s="112"/>
      <c r="BP29" s="140"/>
      <c r="BQ29" s="140"/>
      <c r="BT29" s="108"/>
      <c r="BU29" s="108"/>
    </row>
    <row r="30" spans="1:86" s="17" customFormat="1" hidden="1" outlineLevel="1" x14ac:dyDescent="0.2">
      <c r="E30" s="101"/>
      <c r="F30" s="18"/>
      <c r="G30" s="87"/>
      <c r="H30" s="87"/>
      <c r="I30" s="102"/>
      <c r="K30" s="105"/>
      <c r="L30" s="105"/>
      <c r="M30" s="105"/>
      <c r="N30" s="105"/>
      <c r="O30" s="105"/>
      <c r="P30" s="104"/>
      <c r="Q30" s="105"/>
      <c r="R30" s="105"/>
      <c r="S30" s="105"/>
      <c r="T30" s="105"/>
      <c r="U30" s="104"/>
      <c r="V30" s="105"/>
      <c r="W30" s="102"/>
      <c r="X30" s="111"/>
      <c r="Y30" s="111"/>
      <c r="Z30" s="111"/>
      <c r="AA30" s="111"/>
      <c r="AB30" s="111"/>
      <c r="AC30" s="113"/>
      <c r="AD30" s="114"/>
      <c r="AE30" s="111"/>
      <c r="AF30" s="111"/>
      <c r="AG30" s="111"/>
      <c r="AH30" s="111"/>
      <c r="AI30" s="111"/>
      <c r="AJ30" s="108"/>
      <c r="AK30" s="114"/>
      <c r="AL30" s="115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08"/>
      <c r="AX30" s="111"/>
      <c r="AY30" s="112"/>
      <c r="BP30" s="140"/>
      <c r="BQ30" s="140"/>
      <c r="BT30" s="108"/>
      <c r="BU30" s="108"/>
    </row>
    <row r="31" spans="1:86" s="17" customFormat="1" hidden="1" outlineLevel="1" x14ac:dyDescent="0.2">
      <c r="E31" s="101"/>
      <c r="F31" s="18"/>
      <c r="G31" s="87"/>
      <c r="H31" s="87"/>
      <c r="I31" s="102"/>
      <c r="K31" s="105"/>
      <c r="L31" s="105"/>
      <c r="M31" s="105"/>
      <c r="N31" s="105"/>
      <c r="O31" s="105"/>
      <c r="P31" s="104"/>
      <c r="Q31" s="105"/>
      <c r="R31" s="105"/>
      <c r="S31" s="105"/>
      <c r="T31" s="105"/>
      <c r="U31" s="104"/>
      <c r="V31" s="105"/>
      <c r="W31" s="102"/>
      <c r="X31" s="111"/>
      <c r="Y31" s="111"/>
      <c r="Z31" s="111"/>
      <c r="AA31" s="111"/>
      <c r="AB31" s="111"/>
      <c r="AC31" s="113"/>
      <c r="AD31" s="114"/>
      <c r="AE31" s="111"/>
      <c r="AF31" s="111"/>
      <c r="AG31" s="111"/>
      <c r="AH31" s="111"/>
      <c r="AI31" s="111"/>
      <c r="AJ31" s="108"/>
      <c r="AK31" s="114"/>
      <c r="AL31" s="115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08"/>
      <c r="AX31" s="111"/>
      <c r="AY31" s="112"/>
      <c r="BP31" s="140"/>
      <c r="BQ31" s="140"/>
      <c r="BT31" s="108"/>
      <c r="BU31" s="108"/>
    </row>
    <row r="32" spans="1:86" hidden="1" outlineLevel="1" x14ac:dyDescent="0.2">
      <c r="D32" s="17"/>
      <c r="E32" s="101"/>
      <c r="G32" s="87"/>
      <c r="H32" s="87"/>
      <c r="I32" s="105"/>
      <c r="J32" s="116"/>
      <c r="X32" s="117"/>
      <c r="Y32" s="117"/>
      <c r="Z32" s="117"/>
      <c r="AA32" s="117"/>
      <c r="AB32" s="117"/>
      <c r="AD32" s="117"/>
      <c r="AE32" s="117"/>
      <c r="AF32" s="117"/>
      <c r="AG32" s="117"/>
      <c r="AH32" s="117"/>
      <c r="AI32" s="117"/>
      <c r="AK32" s="117"/>
      <c r="AL32" s="117"/>
      <c r="BT32" s="118"/>
      <c r="BU32" s="118"/>
    </row>
    <row r="33" spans="4:73" s="26" customFormat="1" ht="36" hidden="1" outlineLevel="1" x14ac:dyDescent="0.2">
      <c r="D33" s="119" t="s">
        <v>15</v>
      </c>
      <c r="E33" s="119" t="s">
        <v>16</v>
      </c>
      <c r="F33" s="119"/>
      <c r="G33" s="119"/>
      <c r="H33" s="119"/>
      <c r="I33" s="119"/>
      <c r="J33" s="119"/>
      <c r="K33" s="119" t="s">
        <v>98</v>
      </c>
      <c r="L33" s="119" t="s">
        <v>99</v>
      </c>
      <c r="M33" s="119" t="s">
        <v>100</v>
      </c>
      <c r="N33" s="119" t="s">
        <v>101</v>
      </c>
      <c r="O33" s="119" t="s">
        <v>102</v>
      </c>
      <c r="P33" s="119" t="s">
        <v>103</v>
      </c>
      <c r="Q33" s="119" t="s">
        <v>104</v>
      </c>
      <c r="R33" s="119" t="s">
        <v>105</v>
      </c>
      <c r="S33" s="119" t="s">
        <v>106</v>
      </c>
      <c r="T33" s="119" t="s">
        <v>107</v>
      </c>
      <c r="U33" s="119" t="s">
        <v>108</v>
      </c>
      <c r="V33" s="119" t="s">
        <v>109</v>
      </c>
      <c r="W33" s="119" t="s">
        <v>22</v>
      </c>
      <c r="X33" s="120" t="s">
        <v>23</v>
      </c>
      <c r="Y33" s="120" t="s">
        <v>24</v>
      </c>
      <c r="Z33" s="120" t="s">
        <v>25</v>
      </c>
      <c r="AA33" s="119" t="s">
        <v>26</v>
      </c>
      <c r="AB33" s="119" t="s">
        <v>27</v>
      </c>
      <c r="AC33" s="120" t="s">
        <v>28</v>
      </c>
      <c r="AD33" s="120" t="s">
        <v>29</v>
      </c>
      <c r="AE33" s="120" t="s">
        <v>30</v>
      </c>
      <c r="AF33" s="119" t="s">
        <v>110</v>
      </c>
      <c r="AG33" s="119" t="s">
        <v>111</v>
      </c>
      <c r="AH33" s="119" t="s">
        <v>33</v>
      </c>
      <c r="AI33" s="119" t="s">
        <v>34</v>
      </c>
      <c r="AJ33" s="119" t="s">
        <v>35</v>
      </c>
      <c r="AK33" s="119" t="s">
        <v>112</v>
      </c>
      <c r="AL33" s="119" t="s">
        <v>113</v>
      </c>
      <c r="AM33" s="119" t="s">
        <v>38</v>
      </c>
      <c r="AN33" s="119" t="s">
        <v>39</v>
      </c>
      <c r="AO33" s="119" t="s">
        <v>40</v>
      </c>
      <c r="AP33" s="119" t="s">
        <v>114</v>
      </c>
      <c r="AQ33" s="119" t="s">
        <v>115</v>
      </c>
      <c r="AR33" s="119" t="s">
        <v>116</v>
      </c>
      <c r="AS33" s="119" t="s">
        <v>117</v>
      </c>
      <c r="AT33" s="120" t="s">
        <v>23</v>
      </c>
      <c r="AU33" s="120" t="s">
        <v>24</v>
      </c>
      <c r="AV33" s="120" t="s">
        <v>25</v>
      </c>
      <c r="AW33" s="119" t="s">
        <v>45</v>
      </c>
      <c r="AX33" s="119" t="s">
        <v>46</v>
      </c>
      <c r="AY33" s="120" t="s">
        <v>28</v>
      </c>
      <c r="AZ33" s="120" t="s">
        <v>29</v>
      </c>
      <c r="BA33" s="120" t="s">
        <v>30</v>
      </c>
      <c r="BB33" s="119"/>
      <c r="BC33" s="119" t="s">
        <v>118</v>
      </c>
      <c r="BD33" s="119" t="s">
        <v>33</v>
      </c>
      <c r="BE33" s="119" t="s">
        <v>34</v>
      </c>
      <c r="BF33" s="119" t="s">
        <v>35</v>
      </c>
      <c r="BG33" s="119" t="s">
        <v>119</v>
      </c>
      <c r="BH33" s="119" t="s">
        <v>120</v>
      </c>
      <c r="BI33" s="119" t="s">
        <v>38</v>
      </c>
      <c r="BJ33" s="119" t="s">
        <v>39</v>
      </c>
      <c r="BK33" s="119" t="s">
        <v>40</v>
      </c>
      <c r="BL33" s="119" t="s">
        <v>121</v>
      </c>
      <c r="BM33" s="119" t="s">
        <v>122</v>
      </c>
      <c r="BN33" s="119" t="s">
        <v>123</v>
      </c>
      <c r="BO33" s="119" t="s">
        <v>124</v>
      </c>
      <c r="BP33" s="141" t="s">
        <v>55</v>
      </c>
      <c r="BQ33" s="141" t="s">
        <v>56</v>
      </c>
      <c r="BR33" s="55"/>
      <c r="BT33" s="121"/>
      <c r="BU33" s="121"/>
    </row>
    <row r="34" spans="4:73" hidden="1" outlineLevel="1" x14ac:dyDescent="0.2">
      <c r="F34" s="21"/>
      <c r="AW34" s="27"/>
    </row>
    <row r="35" spans="4:73" hidden="1" outlineLevel="1" x14ac:dyDescent="0.2">
      <c r="D35" s="18" t="s">
        <v>68</v>
      </c>
      <c r="E35" s="18" t="s">
        <v>125</v>
      </c>
      <c r="F35" s="21"/>
      <c r="K35" s="27">
        <f t="shared" ref="K35:T45" si="37">SUMIFS(K$9:K$27,     $I$9:$I$27,$D$35,     $F$9:$F$27,$E35)</f>
        <v>0</v>
      </c>
      <c r="L35" s="27">
        <f t="shared" si="37"/>
        <v>0</v>
      </c>
      <c r="M35" s="27">
        <f t="shared" si="37"/>
        <v>0</v>
      </c>
      <c r="N35" s="27">
        <f t="shared" si="37"/>
        <v>0</v>
      </c>
      <c r="O35" s="27">
        <f t="shared" si="37"/>
        <v>0</v>
      </c>
      <c r="P35" s="27">
        <f t="shared" si="37"/>
        <v>0</v>
      </c>
      <c r="Q35" s="27">
        <f t="shared" si="37"/>
        <v>0</v>
      </c>
      <c r="R35" s="27">
        <f t="shared" si="37"/>
        <v>0</v>
      </c>
      <c r="S35" s="27">
        <f t="shared" si="37"/>
        <v>0</v>
      </c>
      <c r="T35" s="27">
        <f t="shared" si="37"/>
        <v>0</v>
      </c>
      <c r="U35" s="27">
        <f t="shared" ref="U35:AD45" si="38">SUMIFS(U$9:U$27,     $I$9:$I$27,$D$35,     $F$9:$F$27,$E35)</f>
        <v>0</v>
      </c>
      <c r="V35" s="27">
        <f t="shared" si="38"/>
        <v>0</v>
      </c>
      <c r="W35" s="122">
        <f t="shared" si="38"/>
        <v>0</v>
      </c>
      <c r="X35" s="27">
        <f t="shared" si="38"/>
        <v>0</v>
      </c>
      <c r="Y35" s="27">
        <f t="shared" si="38"/>
        <v>0</v>
      </c>
      <c r="Z35" s="27">
        <f t="shared" si="38"/>
        <v>0</v>
      </c>
      <c r="AA35" s="27">
        <f t="shared" si="38"/>
        <v>0</v>
      </c>
      <c r="AB35" s="27">
        <f t="shared" si="38"/>
        <v>0</v>
      </c>
      <c r="AC35" s="27">
        <f t="shared" si="38"/>
        <v>0</v>
      </c>
      <c r="AD35" s="27">
        <f t="shared" si="38"/>
        <v>0</v>
      </c>
      <c r="AE35" s="27">
        <f t="shared" ref="AE35:AN45" si="39">SUMIFS(AE$9:AE$27,     $I$9:$I$27,$D$35,     $F$9:$F$27,$E35)</f>
        <v>0</v>
      </c>
      <c r="AF35" s="27">
        <f t="shared" si="39"/>
        <v>0</v>
      </c>
      <c r="AG35" s="27">
        <f t="shared" si="39"/>
        <v>0</v>
      </c>
      <c r="AH35" s="27">
        <f t="shared" si="39"/>
        <v>0</v>
      </c>
      <c r="AI35" s="27">
        <f t="shared" si="39"/>
        <v>0</v>
      </c>
      <c r="AJ35" s="27">
        <f t="shared" si="39"/>
        <v>0</v>
      </c>
      <c r="AK35" s="27">
        <f t="shared" si="39"/>
        <v>0</v>
      </c>
      <c r="AL35" s="27">
        <f t="shared" si="39"/>
        <v>0</v>
      </c>
      <c r="AM35" s="27">
        <f t="shared" si="39"/>
        <v>0</v>
      </c>
      <c r="AN35" s="27">
        <f t="shared" si="39"/>
        <v>0</v>
      </c>
      <c r="AO35" s="27">
        <f t="shared" ref="AO35:AX45" si="40">SUMIFS(AO$9:AO$27,     $I$9:$I$27,$D$35,     $F$9:$F$27,$E35)</f>
        <v>0</v>
      </c>
      <c r="AP35" s="27">
        <f t="shared" si="40"/>
        <v>0</v>
      </c>
      <c r="AQ35" s="27">
        <f t="shared" si="40"/>
        <v>0</v>
      </c>
      <c r="AR35" s="27">
        <f t="shared" si="40"/>
        <v>0</v>
      </c>
      <c r="AS35" s="27">
        <f t="shared" si="40"/>
        <v>0</v>
      </c>
      <c r="AT35" s="27">
        <f t="shared" si="40"/>
        <v>0</v>
      </c>
      <c r="AU35" s="27">
        <f t="shared" si="40"/>
        <v>0</v>
      </c>
      <c r="AV35" s="27">
        <f t="shared" si="40"/>
        <v>0</v>
      </c>
      <c r="AW35" s="27">
        <f t="shared" si="40"/>
        <v>0</v>
      </c>
      <c r="AX35" s="27">
        <f t="shared" si="40"/>
        <v>0</v>
      </c>
      <c r="AY35" s="27">
        <f t="shared" ref="AY35:BH45" si="41">SUMIFS(AY$9:AY$27,     $I$9:$I$27,$D$35,     $F$9:$F$27,$E35)</f>
        <v>0</v>
      </c>
      <c r="AZ35" s="27">
        <f t="shared" si="41"/>
        <v>0</v>
      </c>
      <c r="BA35" s="27">
        <f t="shared" si="41"/>
        <v>0</v>
      </c>
      <c r="BB35" s="27">
        <f t="shared" si="41"/>
        <v>0</v>
      </c>
      <c r="BC35" s="27">
        <f t="shared" si="41"/>
        <v>0</v>
      </c>
      <c r="BD35" s="27">
        <f t="shared" si="41"/>
        <v>0</v>
      </c>
      <c r="BE35" s="27">
        <f t="shared" si="41"/>
        <v>0</v>
      </c>
      <c r="BF35" s="27">
        <f t="shared" si="41"/>
        <v>0</v>
      </c>
      <c r="BG35" s="27">
        <f t="shared" si="41"/>
        <v>0</v>
      </c>
      <c r="BH35" s="27">
        <f t="shared" si="41"/>
        <v>0</v>
      </c>
      <c r="BI35" s="27">
        <f t="shared" ref="BI35:BQ45" si="42">SUMIFS(BI$9:BI$27,     $I$9:$I$27,$D$35,     $F$9:$F$27,$E35)</f>
        <v>0</v>
      </c>
      <c r="BJ35" s="27">
        <f t="shared" si="42"/>
        <v>0</v>
      </c>
      <c r="BK35" s="27">
        <f t="shared" si="42"/>
        <v>0</v>
      </c>
      <c r="BL35" s="27">
        <f t="shared" si="42"/>
        <v>0</v>
      </c>
      <c r="BM35" s="27">
        <f t="shared" si="42"/>
        <v>0</v>
      </c>
      <c r="BN35" s="27">
        <f t="shared" si="42"/>
        <v>0</v>
      </c>
      <c r="BO35" s="27">
        <f t="shared" si="42"/>
        <v>0</v>
      </c>
      <c r="BP35" s="27">
        <f t="shared" si="42"/>
        <v>0</v>
      </c>
      <c r="BQ35" s="27">
        <f t="shared" si="42"/>
        <v>0</v>
      </c>
    </row>
    <row r="36" spans="4:73" hidden="1" outlineLevel="1" x14ac:dyDescent="0.2">
      <c r="E36" s="18" t="s">
        <v>126</v>
      </c>
      <c r="F36" s="21"/>
      <c r="K36" s="27">
        <f t="shared" si="37"/>
        <v>0</v>
      </c>
      <c r="L36" s="27">
        <f t="shared" si="37"/>
        <v>0</v>
      </c>
      <c r="M36" s="27">
        <f t="shared" si="37"/>
        <v>0</v>
      </c>
      <c r="N36" s="27">
        <f t="shared" si="37"/>
        <v>0</v>
      </c>
      <c r="O36" s="27">
        <f t="shared" si="37"/>
        <v>0</v>
      </c>
      <c r="P36" s="27">
        <f t="shared" si="37"/>
        <v>0</v>
      </c>
      <c r="Q36" s="27">
        <f t="shared" si="37"/>
        <v>0</v>
      </c>
      <c r="R36" s="27">
        <f t="shared" si="37"/>
        <v>0</v>
      </c>
      <c r="S36" s="27">
        <f t="shared" si="37"/>
        <v>0</v>
      </c>
      <c r="T36" s="27">
        <f t="shared" si="37"/>
        <v>0</v>
      </c>
      <c r="U36" s="27">
        <f t="shared" si="38"/>
        <v>0</v>
      </c>
      <c r="V36" s="27">
        <f t="shared" si="38"/>
        <v>0</v>
      </c>
      <c r="W36" s="122">
        <f t="shared" si="38"/>
        <v>0</v>
      </c>
      <c r="X36" s="27">
        <f t="shared" si="38"/>
        <v>0</v>
      </c>
      <c r="Y36" s="27">
        <f t="shared" si="38"/>
        <v>0</v>
      </c>
      <c r="Z36" s="27">
        <f t="shared" si="38"/>
        <v>0</v>
      </c>
      <c r="AA36" s="27">
        <f t="shared" si="38"/>
        <v>0</v>
      </c>
      <c r="AB36" s="27">
        <f t="shared" si="38"/>
        <v>0</v>
      </c>
      <c r="AC36" s="27">
        <f t="shared" si="38"/>
        <v>0</v>
      </c>
      <c r="AD36" s="27">
        <f t="shared" si="38"/>
        <v>0</v>
      </c>
      <c r="AE36" s="27">
        <f t="shared" si="39"/>
        <v>0</v>
      </c>
      <c r="AF36" s="27">
        <f t="shared" si="39"/>
        <v>0</v>
      </c>
      <c r="AG36" s="27">
        <f t="shared" si="39"/>
        <v>0</v>
      </c>
      <c r="AH36" s="27">
        <f t="shared" si="39"/>
        <v>0</v>
      </c>
      <c r="AI36" s="27">
        <f t="shared" si="39"/>
        <v>0</v>
      </c>
      <c r="AJ36" s="27">
        <f t="shared" si="39"/>
        <v>0</v>
      </c>
      <c r="AK36" s="27">
        <f t="shared" si="39"/>
        <v>0</v>
      </c>
      <c r="AL36" s="27">
        <f t="shared" si="39"/>
        <v>0</v>
      </c>
      <c r="AM36" s="27">
        <f t="shared" si="39"/>
        <v>0</v>
      </c>
      <c r="AN36" s="27">
        <f t="shared" si="39"/>
        <v>0</v>
      </c>
      <c r="AO36" s="27">
        <f t="shared" si="40"/>
        <v>0</v>
      </c>
      <c r="AP36" s="27">
        <f t="shared" si="40"/>
        <v>0</v>
      </c>
      <c r="AQ36" s="27">
        <f t="shared" si="40"/>
        <v>0</v>
      </c>
      <c r="AR36" s="27">
        <f t="shared" si="40"/>
        <v>0</v>
      </c>
      <c r="AS36" s="27">
        <f t="shared" si="40"/>
        <v>0</v>
      </c>
      <c r="AT36" s="27">
        <f t="shared" si="40"/>
        <v>0</v>
      </c>
      <c r="AU36" s="27">
        <f t="shared" si="40"/>
        <v>0</v>
      </c>
      <c r="AV36" s="27">
        <f t="shared" si="40"/>
        <v>0</v>
      </c>
      <c r="AW36" s="27">
        <f t="shared" si="40"/>
        <v>0</v>
      </c>
      <c r="AX36" s="27">
        <f t="shared" si="40"/>
        <v>0</v>
      </c>
      <c r="AY36" s="27">
        <f t="shared" si="41"/>
        <v>0</v>
      </c>
      <c r="AZ36" s="27">
        <f t="shared" si="41"/>
        <v>0</v>
      </c>
      <c r="BA36" s="27">
        <f t="shared" si="41"/>
        <v>0</v>
      </c>
      <c r="BB36" s="27">
        <f t="shared" si="41"/>
        <v>0</v>
      </c>
      <c r="BC36" s="27">
        <f t="shared" si="41"/>
        <v>0</v>
      </c>
      <c r="BD36" s="27">
        <f t="shared" si="41"/>
        <v>0</v>
      </c>
      <c r="BE36" s="27">
        <f t="shared" si="41"/>
        <v>0</v>
      </c>
      <c r="BF36" s="27">
        <f t="shared" si="41"/>
        <v>0</v>
      </c>
      <c r="BG36" s="27">
        <f t="shared" si="41"/>
        <v>0</v>
      </c>
      <c r="BH36" s="27">
        <f t="shared" si="41"/>
        <v>0</v>
      </c>
      <c r="BI36" s="27">
        <f t="shared" si="42"/>
        <v>0</v>
      </c>
      <c r="BJ36" s="27">
        <f t="shared" si="42"/>
        <v>0</v>
      </c>
      <c r="BK36" s="27">
        <f t="shared" si="42"/>
        <v>0</v>
      </c>
      <c r="BL36" s="27">
        <f t="shared" si="42"/>
        <v>0</v>
      </c>
      <c r="BM36" s="27">
        <f t="shared" si="42"/>
        <v>0</v>
      </c>
      <c r="BN36" s="27">
        <f t="shared" si="42"/>
        <v>0</v>
      </c>
      <c r="BO36" s="27">
        <f t="shared" si="42"/>
        <v>0</v>
      </c>
      <c r="BP36" s="27">
        <f t="shared" si="42"/>
        <v>0</v>
      </c>
      <c r="BQ36" s="27">
        <f t="shared" si="42"/>
        <v>0</v>
      </c>
    </row>
    <row r="37" spans="4:73" hidden="1" outlineLevel="1" x14ac:dyDescent="0.2">
      <c r="E37" s="18" t="s">
        <v>67</v>
      </c>
      <c r="F37" s="21"/>
      <c r="K37" s="27">
        <f t="shared" si="37"/>
        <v>53.22</v>
      </c>
      <c r="L37" s="27">
        <f t="shared" si="37"/>
        <v>65</v>
      </c>
      <c r="M37" s="27">
        <f t="shared" si="37"/>
        <v>174</v>
      </c>
      <c r="N37" s="27">
        <f t="shared" si="37"/>
        <v>0</v>
      </c>
      <c r="O37" s="27">
        <f t="shared" si="37"/>
        <v>175</v>
      </c>
      <c r="P37" s="27">
        <f t="shared" si="37"/>
        <v>414</v>
      </c>
      <c r="Q37" s="27">
        <f t="shared" si="37"/>
        <v>49.22</v>
      </c>
      <c r="R37" s="27">
        <f t="shared" si="37"/>
        <v>69</v>
      </c>
      <c r="S37" s="27">
        <f t="shared" si="37"/>
        <v>0</v>
      </c>
      <c r="T37" s="27">
        <f t="shared" si="37"/>
        <v>91</v>
      </c>
      <c r="U37" s="27">
        <f t="shared" si="38"/>
        <v>209.22</v>
      </c>
      <c r="V37" s="27">
        <f t="shared" si="38"/>
        <v>258</v>
      </c>
      <c r="W37" s="122">
        <f t="shared" si="38"/>
        <v>0</v>
      </c>
      <c r="X37" s="27">
        <f t="shared" si="38"/>
        <v>0</v>
      </c>
      <c r="Y37" s="27">
        <f t="shared" si="38"/>
        <v>0</v>
      </c>
      <c r="Z37" s="27">
        <f t="shared" si="38"/>
        <v>53.099999999999994</v>
      </c>
      <c r="AA37" s="27">
        <f t="shared" si="38"/>
        <v>53.099999999999994</v>
      </c>
      <c r="AB37" s="27">
        <f t="shared" si="38"/>
        <v>-11.900000000000002</v>
      </c>
      <c r="AC37" s="27">
        <f t="shared" si="38"/>
        <v>0</v>
      </c>
      <c r="AD37" s="27">
        <f t="shared" si="38"/>
        <v>0</v>
      </c>
      <c r="AE37" s="27">
        <f t="shared" si="39"/>
        <v>0</v>
      </c>
      <c r="AF37" s="27">
        <f t="shared" si="39"/>
        <v>0</v>
      </c>
      <c r="AG37" s="27">
        <f t="shared" si="39"/>
        <v>-174</v>
      </c>
      <c r="AH37" s="27">
        <f t="shared" si="39"/>
        <v>0</v>
      </c>
      <c r="AI37" s="27">
        <f t="shared" si="39"/>
        <v>0</v>
      </c>
      <c r="AJ37" s="27">
        <f t="shared" si="39"/>
        <v>64.605000000000004</v>
      </c>
      <c r="AK37" s="27">
        <f t="shared" si="39"/>
        <v>64.605000000000004</v>
      </c>
      <c r="AL37" s="27">
        <f t="shared" si="39"/>
        <v>64.605000000000004</v>
      </c>
      <c r="AM37" s="27">
        <f t="shared" si="39"/>
        <v>0</v>
      </c>
      <c r="AN37" s="27">
        <f t="shared" si="39"/>
        <v>73.400000000000006</v>
      </c>
      <c r="AO37" s="27">
        <f t="shared" si="40"/>
        <v>241</v>
      </c>
      <c r="AP37" s="27">
        <f t="shared" si="40"/>
        <v>314.39999999999998</v>
      </c>
      <c r="AQ37" s="27">
        <f t="shared" si="40"/>
        <v>139.4</v>
      </c>
      <c r="AR37" s="27">
        <f t="shared" si="40"/>
        <v>432.10500000000002</v>
      </c>
      <c r="AS37" s="27">
        <f t="shared" si="40"/>
        <v>18.104999999999993</v>
      </c>
      <c r="AT37" s="27">
        <f t="shared" si="40"/>
        <v>0</v>
      </c>
      <c r="AU37" s="27">
        <f t="shared" si="40"/>
        <v>0</v>
      </c>
      <c r="AV37" s="27">
        <f t="shared" si="40"/>
        <v>0</v>
      </c>
      <c r="AW37" s="27">
        <f t="shared" si="40"/>
        <v>0</v>
      </c>
      <c r="AX37" s="27">
        <f t="shared" si="40"/>
        <v>-49.22</v>
      </c>
      <c r="AY37" s="27">
        <f t="shared" si="41"/>
        <v>0</v>
      </c>
      <c r="AZ37" s="27">
        <f t="shared" si="41"/>
        <v>0</v>
      </c>
      <c r="BA37" s="27">
        <f t="shared" si="41"/>
        <v>0</v>
      </c>
      <c r="BB37" s="27">
        <f t="shared" si="41"/>
        <v>0</v>
      </c>
      <c r="BC37" s="27">
        <f t="shared" si="41"/>
        <v>-69</v>
      </c>
      <c r="BD37" s="27">
        <f t="shared" si="41"/>
        <v>0</v>
      </c>
      <c r="BE37" s="27">
        <f t="shared" si="41"/>
        <v>0</v>
      </c>
      <c r="BF37" s="27">
        <f t="shared" si="41"/>
        <v>1.349</v>
      </c>
      <c r="BG37" s="27">
        <f t="shared" si="41"/>
        <v>1.349</v>
      </c>
      <c r="BH37" s="27">
        <f t="shared" si="41"/>
        <v>1.349</v>
      </c>
      <c r="BI37" s="27">
        <f t="shared" si="42"/>
        <v>0</v>
      </c>
      <c r="BJ37" s="27">
        <f t="shared" si="42"/>
        <v>77.3</v>
      </c>
      <c r="BK37" s="27">
        <f t="shared" si="42"/>
        <v>87.5</v>
      </c>
      <c r="BL37" s="27">
        <f t="shared" si="42"/>
        <v>164.8</v>
      </c>
      <c r="BM37" s="27">
        <f t="shared" si="42"/>
        <v>73.8</v>
      </c>
      <c r="BN37" s="27">
        <f t="shared" si="42"/>
        <v>166.149</v>
      </c>
      <c r="BO37" s="27">
        <f t="shared" si="42"/>
        <v>-43.071000000000012</v>
      </c>
      <c r="BP37" s="27">
        <f t="shared" si="42"/>
        <v>322.75</v>
      </c>
      <c r="BQ37" s="27">
        <f t="shared" si="42"/>
        <v>64.75</v>
      </c>
    </row>
    <row r="38" spans="4:73" hidden="1" outlineLevel="1" x14ac:dyDescent="0.2">
      <c r="E38" s="18" t="s">
        <v>127</v>
      </c>
      <c r="F38" s="21"/>
      <c r="K38" s="27">
        <f t="shared" si="37"/>
        <v>0</v>
      </c>
      <c r="L38" s="27">
        <f t="shared" si="37"/>
        <v>0</v>
      </c>
      <c r="M38" s="27">
        <f t="shared" si="37"/>
        <v>0</v>
      </c>
      <c r="N38" s="27">
        <f t="shared" si="37"/>
        <v>0</v>
      </c>
      <c r="O38" s="27">
        <f t="shared" si="37"/>
        <v>0</v>
      </c>
      <c r="P38" s="27">
        <f t="shared" si="37"/>
        <v>0</v>
      </c>
      <c r="Q38" s="27">
        <f t="shared" si="37"/>
        <v>0</v>
      </c>
      <c r="R38" s="27">
        <f t="shared" si="37"/>
        <v>0</v>
      </c>
      <c r="S38" s="27">
        <f t="shared" si="37"/>
        <v>0</v>
      </c>
      <c r="T38" s="27">
        <f t="shared" si="37"/>
        <v>0</v>
      </c>
      <c r="U38" s="27">
        <f t="shared" si="38"/>
        <v>0</v>
      </c>
      <c r="V38" s="27">
        <f t="shared" si="38"/>
        <v>0</v>
      </c>
      <c r="W38" s="122">
        <f t="shared" si="38"/>
        <v>0</v>
      </c>
      <c r="X38" s="27">
        <f t="shared" si="38"/>
        <v>0</v>
      </c>
      <c r="Y38" s="27">
        <f t="shared" si="38"/>
        <v>0</v>
      </c>
      <c r="Z38" s="27">
        <f t="shared" si="38"/>
        <v>0</v>
      </c>
      <c r="AA38" s="27">
        <f t="shared" si="38"/>
        <v>0</v>
      </c>
      <c r="AB38" s="27">
        <f t="shared" si="38"/>
        <v>0</v>
      </c>
      <c r="AC38" s="27">
        <f t="shared" si="38"/>
        <v>0</v>
      </c>
      <c r="AD38" s="27">
        <f t="shared" si="38"/>
        <v>0</v>
      </c>
      <c r="AE38" s="27">
        <f t="shared" si="39"/>
        <v>0</v>
      </c>
      <c r="AF38" s="27">
        <f t="shared" si="39"/>
        <v>0</v>
      </c>
      <c r="AG38" s="27">
        <f t="shared" si="39"/>
        <v>0</v>
      </c>
      <c r="AH38" s="27">
        <f t="shared" si="39"/>
        <v>0</v>
      </c>
      <c r="AI38" s="27">
        <f t="shared" si="39"/>
        <v>0</v>
      </c>
      <c r="AJ38" s="27">
        <f t="shared" si="39"/>
        <v>0</v>
      </c>
      <c r="AK38" s="27">
        <f t="shared" si="39"/>
        <v>0</v>
      </c>
      <c r="AL38" s="27">
        <f t="shared" si="39"/>
        <v>0</v>
      </c>
      <c r="AM38" s="27">
        <f t="shared" si="39"/>
        <v>0</v>
      </c>
      <c r="AN38" s="27">
        <f t="shared" si="39"/>
        <v>0</v>
      </c>
      <c r="AO38" s="27">
        <f t="shared" si="40"/>
        <v>0</v>
      </c>
      <c r="AP38" s="27">
        <f t="shared" si="40"/>
        <v>0</v>
      </c>
      <c r="AQ38" s="27">
        <f t="shared" si="40"/>
        <v>0</v>
      </c>
      <c r="AR38" s="27">
        <f t="shared" si="40"/>
        <v>0</v>
      </c>
      <c r="AS38" s="27">
        <f t="shared" si="40"/>
        <v>0</v>
      </c>
      <c r="AT38" s="27">
        <f t="shared" si="40"/>
        <v>0</v>
      </c>
      <c r="AU38" s="27">
        <f t="shared" si="40"/>
        <v>0</v>
      </c>
      <c r="AV38" s="27">
        <f t="shared" si="40"/>
        <v>0</v>
      </c>
      <c r="AW38" s="27">
        <f t="shared" si="40"/>
        <v>0</v>
      </c>
      <c r="AX38" s="27">
        <f t="shared" si="40"/>
        <v>0</v>
      </c>
      <c r="AY38" s="27">
        <f t="shared" si="41"/>
        <v>0</v>
      </c>
      <c r="AZ38" s="27">
        <f t="shared" si="41"/>
        <v>0</v>
      </c>
      <c r="BA38" s="27">
        <f t="shared" si="41"/>
        <v>0</v>
      </c>
      <c r="BB38" s="27">
        <f t="shared" si="41"/>
        <v>0</v>
      </c>
      <c r="BC38" s="27">
        <f t="shared" si="41"/>
        <v>0</v>
      </c>
      <c r="BD38" s="27">
        <f t="shared" si="41"/>
        <v>0</v>
      </c>
      <c r="BE38" s="27">
        <f t="shared" si="41"/>
        <v>0</v>
      </c>
      <c r="BF38" s="27">
        <f t="shared" si="41"/>
        <v>0</v>
      </c>
      <c r="BG38" s="27">
        <f t="shared" si="41"/>
        <v>0</v>
      </c>
      <c r="BH38" s="27">
        <f t="shared" si="41"/>
        <v>0</v>
      </c>
      <c r="BI38" s="27">
        <f t="shared" si="42"/>
        <v>0</v>
      </c>
      <c r="BJ38" s="27">
        <f t="shared" si="42"/>
        <v>0</v>
      </c>
      <c r="BK38" s="27">
        <f t="shared" si="42"/>
        <v>0</v>
      </c>
      <c r="BL38" s="27">
        <f t="shared" si="42"/>
        <v>0</v>
      </c>
      <c r="BM38" s="27">
        <f t="shared" si="42"/>
        <v>0</v>
      </c>
      <c r="BN38" s="27">
        <f t="shared" si="42"/>
        <v>0</v>
      </c>
      <c r="BO38" s="27">
        <f t="shared" si="42"/>
        <v>0</v>
      </c>
      <c r="BP38" s="27">
        <f t="shared" si="42"/>
        <v>0</v>
      </c>
      <c r="BQ38" s="27">
        <f t="shared" si="42"/>
        <v>0</v>
      </c>
    </row>
    <row r="39" spans="4:73" hidden="1" outlineLevel="1" x14ac:dyDescent="0.2">
      <c r="E39" s="18" t="s">
        <v>128</v>
      </c>
      <c r="F39" s="21"/>
      <c r="K39" s="27">
        <f t="shared" si="37"/>
        <v>0</v>
      </c>
      <c r="L39" s="27">
        <f t="shared" si="37"/>
        <v>0</v>
      </c>
      <c r="M39" s="27">
        <f t="shared" si="37"/>
        <v>0</v>
      </c>
      <c r="N39" s="27">
        <f t="shared" si="37"/>
        <v>0</v>
      </c>
      <c r="O39" s="27">
        <f t="shared" si="37"/>
        <v>0</v>
      </c>
      <c r="P39" s="27">
        <f t="shared" si="37"/>
        <v>0</v>
      </c>
      <c r="Q39" s="27">
        <f t="shared" si="37"/>
        <v>0</v>
      </c>
      <c r="R39" s="27">
        <f t="shared" si="37"/>
        <v>0</v>
      </c>
      <c r="S39" s="27">
        <f t="shared" si="37"/>
        <v>0</v>
      </c>
      <c r="T39" s="27">
        <f t="shared" si="37"/>
        <v>0</v>
      </c>
      <c r="U39" s="27">
        <f t="shared" si="38"/>
        <v>0</v>
      </c>
      <c r="V39" s="27">
        <f t="shared" si="38"/>
        <v>0</v>
      </c>
      <c r="W39" s="122">
        <f t="shared" si="38"/>
        <v>0</v>
      </c>
      <c r="X39" s="27">
        <f t="shared" si="38"/>
        <v>0</v>
      </c>
      <c r="Y39" s="27">
        <f t="shared" si="38"/>
        <v>0</v>
      </c>
      <c r="Z39" s="27">
        <f t="shared" si="38"/>
        <v>0</v>
      </c>
      <c r="AA39" s="27">
        <f t="shared" si="38"/>
        <v>0</v>
      </c>
      <c r="AB39" s="27">
        <f t="shared" si="38"/>
        <v>0</v>
      </c>
      <c r="AC39" s="27">
        <f t="shared" si="38"/>
        <v>0</v>
      </c>
      <c r="AD39" s="27">
        <f t="shared" si="38"/>
        <v>0</v>
      </c>
      <c r="AE39" s="27">
        <f t="shared" si="39"/>
        <v>0</v>
      </c>
      <c r="AF39" s="27">
        <f t="shared" si="39"/>
        <v>0</v>
      </c>
      <c r="AG39" s="27">
        <f t="shared" si="39"/>
        <v>0</v>
      </c>
      <c r="AH39" s="27">
        <f t="shared" si="39"/>
        <v>0</v>
      </c>
      <c r="AI39" s="27">
        <f t="shared" si="39"/>
        <v>0</v>
      </c>
      <c r="AJ39" s="27">
        <f t="shared" si="39"/>
        <v>0</v>
      </c>
      <c r="AK39" s="27">
        <f t="shared" si="39"/>
        <v>0</v>
      </c>
      <c r="AL39" s="27">
        <f t="shared" si="39"/>
        <v>0</v>
      </c>
      <c r="AM39" s="27">
        <f t="shared" si="39"/>
        <v>0</v>
      </c>
      <c r="AN39" s="27">
        <f t="shared" si="39"/>
        <v>0</v>
      </c>
      <c r="AO39" s="27">
        <f t="shared" si="40"/>
        <v>0</v>
      </c>
      <c r="AP39" s="27">
        <f t="shared" si="40"/>
        <v>0</v>
      </c>
      <c r="AQ39" s="27">
        <f t="shared" si="40"/>
        <v>0</v>
      </c>
      <c r="AR39" s="27">
        <f t="shared" si="40"/>
        <v>0</v>
      </c>
      <c r="AS39" s="27">
        <f t="shared" si="40"/>
        <v>0</v>
      </c>
      <c r="AT39" s="27">
        <f t="shared" si="40"/>
        <v>0</v>
      </c>
      <c r="AU39" s="27">
        <f t="shared" si="40"/>
        <v>0</v>
      </c>
      <c r="AV39" s="27">
        <f t="shared" si="40"/>
        <v>0</v>
      </c>
      <c r="AW39" s="27">
        <f t="shared" si="40"/>
        <v>0</v>
      </c>
      <c r="AX39" s="27">
        <f t="shared" si="40"/>
        <v>0</v>
      </c>
      <c r="AY39" s="27">
        <f t="shared" si="41"/>
        <v>0</v>
      </c>
      <c r="AZ39" s="27">
        <f t="shared" si="41"/>
        <v>0</v>
      </c>
      <c r="BA39" s="27">
        <f t="shared" si="41"/>
        <v>0</v>
      </c>
      <c r="BB39" s="27">
        <f t="shared" si="41"/>
        <v>0</v>
      </c>
      <c r="BC39" s="27">
        <f t="shared" si="41"/>
        <v>0</v>
      </c>
      <c r="BD39" s="27">
        <f t="shared" si="41"/>
        <v>0</v>
      </c>
      <c r="BE39" s="27">
        <f t="shared" si="41"/>
        <v>0</v>
      </c>
      <c r="BF39" s="27">
        <f t="shared" si="41"/>
        <v>0</v>
      </c>
      <c r="BG39" s="27">
        <f t="shared" si="41"/>
        <v>0</v>
      </c>
      <c r="BH39" s="27">
        <f t="shared" si="41"/>
        <v>0</v>
      </c>
      <c r="BI39" s="27">
        <f t="shared" si="42"/>
        <v>0</v>
      </c>
      <c r="BJ39" s="27">
        <f t="shared" si="42"/>
        <v>0</v>
      </c>
      <c r="BK39" s="27">
        <f t="shared" si="42"/>
        <v>0</v>
      </c>
      <c r="BL39" s="27">
        <f t="shared" si="42"/>
        <v>0</v>
      </c>
      <c r="BM39" s="27">
        <f t="shared" si="42"/>
        <v>0</v>
      </c>
      <c r="BN39" s="27">
        <f t="shared" si="42"/>
        <v>0</v>
      </c>
      <c r="BO39" s="27">
        <f t="shared" si="42"/>
        <v>0</v>
      </c>
      <c r="BP39" s="27">
        <f t="shared" si="42"/>
        <v>0</v>
      </c>
      <c r="BQ39" s="27">
        <f t="shared" si="42"/>
        <v>0</v>
      </c>
    </row>
    <row r="40" spans="4:73" hidden="1" outlineLevel="1" x14ac:dyDescent="0.2">
      <c r="E40" s="18" t="s">
        <v>129</v>
      </c>
      <c r="F40" s="21"/>
      <c r="K40" s="27">
        <f t="shared" si="37"/>
        <v>0</v>
      </c>
      <c r="L40" s="27">
        <f t="shared" si="37"/>
        <v>0</v>
      </c>
      <c r="M40" s="27">
        <f t="shared" si="37"/>
        <v>0</v>
      </c>
      <c r="N40" s="27">
        <f t="shared" si="37"/>
        <v>0</v>
      </c>
      <c r="O40" s="27">
        <f t="shared" si="37"/>
        <v>0</v>
      </c>
      <c r="P40" s="27">
        <f t="shared" si="37"/>
        <v>0</v>
      </c>
      <c r="Q40" s="27">
        <f t="shared" si="37"/>
        <v>0</v>
      </c>
      <c r="R40" s="27">
        <f t="shared" si="37"/>
        <v>0</v>
      </c>
      <c r="S40" s="27">
        <f t="shared" si="37"/>
        <v>0</v>
      </c>
      <c r="T40" s="27">
        <f t="shared" si="37"/>
        <v>0</v>
      </c>
      <c r="U40" s="27">
        <f t="shared" si="38"/>
        <v>0</v>
      </c>
      <c r="V40" s="27">
        <f t="shared" si="38"/>
        <v>0</v>
      </c>
      <c r="W40" s="122">
        <f t="shared" si="38"/>
        <v>0</v>
      </c>
      <c r="X40" s="27">
        <f t="shared" si="38"/>
        <v>0</v>
      </c>
      <c r="Y40" s="27">
        <f t="shared" si="38"/>
        <v>0</v>
      </c>
      <c r="Z40" s="27">
        <f t="shared" si="38"/>
        <v>0</v>
      </c>
      <c r="AA40" s="27">
        <f t="shared" si="38"/>
        <v>0</v>
      </c>
      <c r="AB40" s="27">
        <f t="shared" si="38"/>
        <v>0</v>
      </c>
      <c r="AC40" s="27">
        <f t="shared" si="38"/>
        <v>0</v>
      </c>
      <c r="AD40" s="27">
        <f t="shared" si="38"/>
        <v>0</v>
      </c>
      <c r="AE40" s="27">
        <f t="shared" si="39"/>
        <v>0</v>
      </c>
      <c r="AF40" s="27">
        <f t="shared" si="39"/>
        <v>0</v>
      </c>
      <c r="AG40" s="27">
        <f t="shared" si="39"/>
        <v>0</v>
      </c>
      <c r="AH40" s="27">
        <f t="shared" si="39"/>
        <v>0</v>
      </c>
      <c r="AI40" s="27">
        <f t="shared" si="39"/>
        <v>0</v>
      </c>
      <c r="AJ40" s="27">
        <f t="shared" si="39"/>
        <v>0</v>
      </c>
      <c r="AK40" s="27">
        <f t="shared" si="39"/>
        <v>0</v>
      </c>
      <c r="AL40" s="27">
        <f t="shared" si="39"/>
        <v>0</v>
      </c>
      <c r="AM40" s="27">
        <f t="shared" si="39"/>
        <v>0</v>
      </c>
      <c r="AN40" s="27">
        <f t="shared" si="39"/>
        <v>0</v>
      </c>
      <c r="AO40" s="27">
        <f t="shared" si="40"/>
        <v>0</v>
      </c>
      <c r="AP40" s="27">
        <f t="shared" si="40"/>
        <v>0</v>
      </c>
      <c r="AQ40" s="27">
        <f t="shared" si="40"/>
        <v>0</v>
      </c>
      <c r="AR40" s="27">
        <f t="shared" si="40"/>
        <v>0</v>
      </c>
      <c r="AS40" s="27">
        <f t="shared" si="40"/>
        <v>0</v>
      </c>
      <c r="AT40" s="27">
        <f t="shared" si="40"/>
        <v>0</v>
      </c>
      <c r="AU40" s="27">
        <f t="shared" si="40"/>
        <v>0</v>
      </c>
      <c r="AV40" s="27">
        <f t="shared" si="40"/>
        <v>0</v>
      </c>
      <c r="AW40" s="27">
        <f t="shared" si="40"/>
        <v>0</v>
      </c>
      <c r="AX40" s="27">
        <f t="shared" si="40"/>
        <v>0</v>
      </c>
      <c r="AY40" s="27">
        <f t="shared" si="41"/>
        <v>0</v>
      </c>
      <c r="AZ40" s="27">
        <f t="shared" si="41"/>
        <v>0</v>
      </c>
      <c r="BA40" s="27">
        <f t="shared" si="41"/>
        <v>0</v>
      </c>
      <c r="BB40" s="27">
        <f t="shared" si="41"/>
        <v>0</v>
      </c>
      <c r="BC40" s="27">
        <f t="shared" si="41"/>
        <v>0</v>
      </c>
      <c r="BD40" s="27">
        <f t="shared" si="41"/>
        <v>0</v>
      </c>
      <c r="BE40" s="27">
        <f t="shared" si="41"/>
        <v>0</v>
      </c>
      <c r="BF40" s="27">
        <f t="shared" si="41"/>
        <v>0</v>
      </c>
      <c r="BG40" s="27">
        <f t="shared" si="41"/>
        <v>0</v>
      </c>
      <c r="BH40" s="27">
        <f t="shared" si="41"/>
        <v>0</v>
      </c>
      <c r="BI40" s="27">
        <f t="shared" si="42"/>
        <v>0</v>
      </c>
      <c r="BJ40" s="27">
        <f t="shared" si="42"/>
        <v>0</v>
      </c>
      <c r="BK40" s="27">
        <f t="shared" si="42"/>
        <v>0</v>
      </c>
      <c r="BL40" s="27">
        <f t="shared" si="42"/>
        <v>0</v>
      </c>
      <c r="BM40" s="27">
        <f t="shared" si="42"/>
        <v>0</v>
      </c>
      <c r="BN40" s="27">
        <f t="shared" si="42"/>
        <v>0</v>
      </c>
      <c r="BO40" s="27">
        <f t="shared" si="42"/>
        <v>0</v>
      </c>
      <c r="BP40" s="27">
        <f t="shared" si="42"/>
        <v>0</v>
      </c>
      <c r="BQ40" s="27">
        <f t="shared" si="42"/>
        <v>0</v>
      </c>
    </row>
    <row r="41" spans="4:73" hidden="1" outlineLevel="1" x14ac:dyDescent="0.2">
      <c r="E41" s="123" t="s">
        <v>130</v>
      </c>
      <c r="F41" s="21"/>
      <c r="K41" s="27">
        <f t="shared" si="37"/>
        <v>0</v>
      </c>
      <c r="L41" s="27">
        <f t="shared" si="37"/>
        <v>0</v>
      </c>
      <c r="M41" s="27">
        <f t="shared" si="37"/>
        <v>0</v>
      </c>
      <c r="N41" s="27">
        <f t="shared" si="37"/>
        <v>0</v>
      </c>
      <c r="O41" s="27">
        <f t="shared" si="37"/>
        <v>0</v>
      </c>
      <c r="P41" s="27">
        <f t="shared" si="37"/>
        <v>0</v>
      </c>
      <c r="Q41" s="27">
        <f t="shared" si="37"/>
        <v>0</v>
      </c>
      <c r="R41" s="27">
        <f t="shared" si="37"/>
        <v>0</v>
      </c>
      <c r="S41" s="27">
        <f t="shared" si="37"/>
        <v>0</v>
      </c>
      <c r="T41" s="27">
        <f t="shared" si="37"/>
        <v>0</v>
      </c>
      <c r="U41" s="27">
        <f t="shared" si="38"/>
        <v>0</v>
      </c>
      <c r="V41" s="27">
        <f t="shared" si="38"/>
        <v>0</v>
      </c>
      <c r="W41" s="122">
        <f t="shared" si="38"/>
        <v>0</v>
      </c>
      <c r="X41" s="27">
        <f t="shared" si="38"/>
        <v>0</v>
      </c>
      <c r="Y41" s="27">
        <f t="shared" si="38"/>
        <v>0</v>
      </c>
      <c r="Z41" s="27">
        <f t="shared" si="38"/>
        <v>0</v>
      </c>
      <c r="AA41" s="27">
        <f t="shared" si="38"/>
        <v>0</v>
      </c>
      <c r="AB41" s="27">
        <f t="shared" si="38"/>
        <v>0</v>
      </c>
      <c r="AC41" s="27">
        <f t="shared" si="38"/>
        <v>0</v>
      </c>
      <c r="AD41" s="27">
        <f t="shared" si="38"/>
        <v>0</v>
      </c>
      <c r="AE41" s="27">
        <f t="shared" si="39"/>
        <v>0</v>
      </c>
      <c r="AF41" s="27">
        <f t="shared" si="39"/>
        <v>0</v>
      </c>
      <c r="AG41" s="27">
        <f t="shared" si="39"/>
        <v>0</v>
      </c>
      <c r="AH41" s="27">
        <f t="shared" si="39"/>
        <v>0</v>
      </c>
      <c r="AI41" s="27">
        <f t="shared" si="39"/>
        <v>0</v>
      </c>
      <c r="AJ41" s="27">
        <f t="shared" si="39"/>
        <v>0</v>
      </c>
      <c r="AK41" s="27">
        <f t="shared" si="39"/>
        <v>0</v>
      </c>
      <c r="AL41" s="27">
        <f t="shared" si="39"/>
        <v>0</v>
      </c>
      <c r="AM41" s="27">
        <f t="shared" si="39"/>
        <v>0</v>
      </c>
      <c r="AN41" s="27">
        <f t="shared" si="39"/>
        <v>0</v>
      </c>
      <c r="AO41" s="27">
        <f t="shared" si="40"/>
        <v>0</v>
      </c>
      <c r="AP41" s="27">
        <f t="shared" si="40"/>
        <v>0</v>
      </c>
      <c r="AQ41" s="27">
        <f t="shared" si="40"/>
        <v>0</v>
      </c>
      <c r="AR41" s="27">
        <f t="shared" si="40"/>
        <v>0</v>
      </c>
      <c r="AS41" s="27">
        <f t="shared" si="40"/>
        <v>0</v>
      </c>
      <c r="AT41" s="27">
        <f t="shared" si="40"/>
        <v>0</v>
      </c>
      <c r="AU41" s="27">
        <f t="shared" si="40"/>
        <v>0</v>
      </c>
      <c r="AV41" s="27">
        <f t="shared" si="40"/>
        <v>0</v>
      </c>
      <c r="AW41" s="27">
        <f t="shared" si="40"/>
        <v>0</v>
      </c>
      <c r="AX41" s="27">
        <f t="shared" si="40"/>
        <v>0</v>
      </c>
      <c r="AY41" s="27">
        <f t="shared" si="41"/>
        <v>0</v>
      </c>
      <c r="AZ41" s="27">
        <f t="shared" si="41"/>
        <v>0</v>
      </c>
      <c r="BA41" s="27">
        <f t="shared" si="41"/>
        <v>0</v>
      </c>
      <c r="BB41" s="27">
        <f t="shared" si="41"/>
        <v>0</v>
      </c>
      <c r="BC41" s="27">
        <f t="shared" si="41"/>
        <v>0</v>
      </c>
      <c r="BD41" s="27">
        <f t="shared" si="41"/>
        <v>0</v>
      </c>
      <c r="BE41" s="27">
        <f t="shared" si="41"/>
        <v>0</v>
      </c>
      <c r="BF41" s="27">
        <f t="shared" si="41"/>
        <v>0</v>
      </c>
      <c r="BG41" s="27">
        <f t="shared" si="41"/>
        <v>0</v>
      </c>
      <c r="BH41" s="27">
        <f t="shared" si="41"/>
        <v>0</v>
      </c>
      <c r="BI41" s="27">
        <f t="shared" si="42"/>
        <v>0</v>
      </c>
      <c r="BJ41" s="27">
        <f t="shared" si="42"/>
        <v>0</v>
      </c>
      <c r="BK41" s="27">
        <f t="shared" si="42"/>
        <v>0</v>
      </c>
      <c r="BL41" s="27">
        <f t="shared" si="42"/>
        <v>0</v>
      </c>
      <c r="BM41" s="27">
        <f t="shared" si="42"/>
        <v>0</v>
      </c>
      <c r="BN41" s="27">
        <f t="shared" si="42"/>
        <v>0</v>
      </c>
      <c r="BO41" s="27">
        <f t="shared" si="42"/>
        <v>0</v>
      </c>
      <c r="BP41" s="27">
        <f t="shared" si="42"/>
        <v>0</v>
      </c>
      <c r="BQ41" s="27">
        <f t="shared" si="42"/>
        <v>0</v>
      </c>
    </row>
    <row r="42" spans="4:73" hidden="1" outlineLevel="1" x14ac:dyDescent="0.2">
      <c r="E42" s="18" t="s">
        <v>131</v>
      </c>
      <c r="F42" s="21"/>
      <c r="K42" s="27">
        <f t="shared" si="37"/>
        <v>0</v>
      </c>
      <c r="L42" s="27">
        <f t="shared" si="37"/>
        <v>0</v>
      </c>
      <c r="M42" s="27">
        <f t="shared" si="37"/>
        <v>0</v>
      </c>
      <c r="N42" s="27">
        <f t="shared" si="37"/>
        <v>0</v>
      </c>
      <c r="O42" s="27">
        <f t="shared" si="37"/>
        <v>0</v>
      </c>
      <c r="P42" s="27">
        <f t="shared" si="37"/>
        <v>0</v>
      </c>
      <c r="Q42" s="27">
        <f t="shared" si="37"/>
        <v>0</v>
      </c>
      <c r="R42" s="27">
        <f t="shared" si="37"/>
        <v>0</v>
      </c>
      <c r="S42" s="27">
        <f t="shared" si="37"/>
        <v>0</v>
      </c>
      <c r="T42" s="27">
        <f t="shared" si="37"/>
        <v>0</v>
      </c>
      <c r="U42" s="27">
        <f t="shared" si="38"/>
        <v>0</v>
      </c>
      <c r="V42" s="27">
        <f t="shared" si="38"/>
        <v>0</v>
      </c>
      <c r="W42" s="122">
        <f t="shared" si="38"/>
        <v>0</v>
      </c>
      <c r="X42" s="27">
        <f t="shared" si="38"/>
        <v>0</v>
      </c>
      <c r="Y42" s="27">
        <f t="shared" si="38"/>
        <v>0</v>
      </c>
      <c r="Z42" s="27">
        <f t="shared" si="38"/>
        <v>0</v>
      </c>
      <c r="AA42" s="27">
        <f t="shared" si="38"/>
        <v>0</v>
      </c>
      <c r="AB42" s="27">
        <f t="shared" si="38"/>
        <v>0</v>
      </c>
      <c r="AC42" s="27">
        <f t="shared" si="38"/>
        <v>0</v>
      </c>
      <c r="AD42" s="27">
        <f t="shared" si="38"/>
        <v>0</v>
      </c>
      <c r="AE42" s="27">
        <f t="shared" si="39"/>
        <v>0</v>
      </c>
      <c r="AF42" s="27">
        <f t="shared" si="39"/>
        <v>0</v>
      </c>
      <c r="AG42" s="27">
        <f t="shared" si="39"/>
        <v>0</v>
      </c>
      <c r="AH42" s="27">
        <f t="shared" si="39"/>
        <v>0</v>
      </c>
      <c r="AI42" s="27">
        <f t="shared" si="39"/>
        <v>0</v>
      </c>
      <c r="AJ42" s="27">
        <f t="shared" si="39"/>
        <v>0</v>
      </c>
      <c r="AK42" s="27">
        <f t="shared" si="39"/>
        <v>0</v>
      </c>
      <c r="AL42" s="27">
        <f t="shared" si="39"/>
        <v>0</v>
      </c>
      <c r="AM42" s="27">
        <f t="shared" si="39"/>
        <v>0</v>
      </c>
      <c r="AN42" s="27">
        <f t="shared" si="39"/>
        <v>0</v>
      </c>
      <c r="AO42" s="27">
        <f t="shared" si="40"/>
        <v>0</v>
      </c>
      <c r="AP42" s="27">
        <f t="shared" si="40"/>
        <v>0</v>
      </c>
      <c r="AQ42" s="27">
        <f t="shared" si="40"/>
        <v>0</v>
      </c>
      <c r="AR42" s="27">
        <f t="shared" si="40"/>
        <v>0</v>
      </c>
      <c r="AS42" s="27">
        <f t="shared" si="40"/>
        <v>0</v>
      </c>
      <c r="AT42" s="27">
        <f t="shared" si="40"/>
        <v>0</v>
      </c>
      <c r="AU42" s="27">
        <f t="shared" si="40"/>
        <v>0</v>
      </c>
      <c r="AV42" s="27">
        <f t="shared" si="40"/>
        <v>0</v>
      </c>
      <c r="AW42" s="27">
        <f t="shared" si="40"/>
        <v>0</v>
      </c>
      <c r="AX42" s="27">
        <f t="shared" si="40"/>
        <v>0</v>
      </c>
      <c r="AY42" s="27">
        <f t="shared" si="41"/>
        <v>0</v>
      </c>
      <c r="AZ42" s="27">
        <f t="shared" si="41"/>
        <v>0</v>
      </c>
      <c r="BA42" s="27">
        <f t="shared" si="41"/>
        <v>0</v>
      </c>
      <c r="BB42" s="27">
        <f t="shared" si="41"/>
        <v>0</v>
      </c>
      <c r="BC42" s="27">
        <f t="shared" si="41"/>
        <v>0</v>
      </c>
      <c r="BD42" s="27">
        <f t="shared" si="41"/>
        <v>0</v>
      </c>
      <c r="BE42" s="27">
        <f t="shared" si="41"/>
        <v>0</v>
      </c>
      <c r="BF42" s="27">
        <f t="shared" si="41"/>
        <v>0</v>
      </c>
      <c r="BG42" s="27">
        <f t="shared" si="41"/>
        <v>0</v>
      </c>
      <c r="BH42" s="27">
        <f t="shared" si="41"/>
        <v>0</v>
      </c>
      <c r="BI42" s="27">
        <f t="shared" si="42"/>
        <v>0</v>
      </c>
      <c r="BJ42" s="27">
        <f t="shared" si="42"/>
        <v>0</v>
      </c>
      <c r="BK42" s="27">
        <f t="shared" si="42"/>
        <v>0</v>
      </c>
      <c r="BL42" s="27">
        <f t="shared" si="42"/>
        <v>0</v>
      </c>
      <c r="BM42" s="27">
        <f t="shared" si="42"/>
        <v>0</v>
      </c>
      <c r="BN42" s="27">
        <f t="shared" si="42"/>
        <v>0</v>
      </c>
      <c r="BO42" s="27">
        <f t="shared" si="42"/>
        <v>0</v>
      </c>
      <c r="BP42" s="27">
        <f t="shared" si="42"/>
        <v>0</v>
      </c>
      <c r="BQ42" s="27">
        <f t="shared" si="42"/>
        <v>0</v>
      </c>
    </row>
    <row r="43" spans="4:73" hidden="1" outlineLevel="1" x14ac:dyDescent="0.2">
      <c r="E43" s="18" t="s">
        <v>132</v>
      </c>
      <c r="F43" s="21"/>
      <c r="K43" s="27">
        <f t="shared" si="37"/>
        <v>0</v>
      </c>
      <c r="L43" s="27">
        <f t="shared" si="37"/>
        <v>0</v>
      </c>
      <c r="M43" s="27">
        <f t="shared" si="37"/>
        <v>0</v>
      </c>
      <c r="N43" s="27">
        <f t="shared" si="37"/>
        <v>0</v>
      </c>
      <c r="O43" s="27">
        <f t="shared" si="37"/>
        <v>0</v>
      </c>
      <c r="P43" s="27">
        <f t="shared" si="37"/>
        <v>0</v>
      </c>
      <c r="Q43" s="27">
        <f t="shared" si="37"/>
        <v>0</v>
      </c>
      <c r="R43" s="27">
        <f t="shared" si="37"/>
        <v>0</v>
      </c>
      <c r="S43" s="27">
        <f t="shared" si="37"/>
        <v>0</v>
      </c>
      <c r="T43" s="27">
        <f t="shared" si="37"/>
        <v>0</v>
      </c>
      <c r="U43" s="27">
        <f t="shared" si="38"/>
        <v>0</v>
      </c>
      <c r="V43" s="27">
        <f t="shared" si="38"/>
        <v>0</v>
      </c>
      <c r="W43" s="122">
        <f t="shared" si="38"/>
        <v>0</v>
      </c>
      <c r="X43" s="27">
        <f t="shared" si="38"/>
        <v>0</v>
      </c>
      <c r="Y43" s="27">
        <f t="shared" si="38"/>
        <v>0</v>
      </c>
      <c r="Z43" s="27">
        <f t="shared" si="38"/>
        <v>0</v>
      </c>
      <c r="AA43" s="27">
        <f t="shared" si="38"/>
        <v>0</v>
      </c>
      <c r="AB43" s="27">
        <f t="shared" si="38"/>
        <v>0</v>
      </c>
      <c r="AC43" s="27">
        <f t="shared" si="38"/>
        <v>0</v>
      </c>
      <c r="AD43" s="27">
        <f t="shared" si="38"/>
        <v>0</v>
      </c>
      <c r="AE43" s="27">
        <f t="shared" si="39"/>
        <v>0</v>
      </c>
      <c r="AF43" s="27">
        <f t="shared" si="39"/>
        <v>0</v>
      </c>
      <c r="AG43" s="27">
        <f t="shared" si="39"/>
        <v>0</v>
      </c>
      <c r="AH43" s="27">
        <f t="shared" si="39"/>
        <v>0</v>
      </c>
      <c r="AI43" s="27">
        <f t="shared" si="39"/>
        <v>0</v>
      </c>
      <c r="AJ43" s="27">
        <f t="shared" si="39"/>
        <v>0</v>
      </c>
      <c r="AK43" s="27">
        <f t="shared" si="39"/>
        <v>0</v>
      </c>
      <c r="AL43" s="27">
        <f t="shared" si="39"/>
        <v>0</v>
      </c>
      <c r="AM43" s="27">
        <f t="shared" si="39"/>
        <v>0</v>
      </c>
      <c r="AN43" s="27">
        <f t="shared" si="39"/>
        <v>0</v>
      </c>
      <c r="AO43" s="27">
        <f t="shared" si="40"/>
        <v>0</v>
      </c>
      <c r="AP43" s="27">
        <f t="shared" si="40"/>
        <v>0</v>
      </c>
      <c r="AQ43" s="27">
        <f t="shared" si="40"/>
        <v>0</v>
      </c>
      <c r="AR43" s="27">
        <f t="shared" si="40"/>
        <v>0</v>
      </c>
      <c r="AS43" s="27">
        <f t="shared" si="40"/>
        <v>0</v>
      </c>
      <c r="AT43" s="27">
        <f t="shared" si="40"/>
        <v>0</v>
      </c>
      <c r="AU43" s="27">
        <f t="shared" si="40"/>
        <v>0</v>
      </c>
      <c r="AV43" s="27">
        <f t="shared" si="40"/>
        <v>0</v>
      </c>
      <c r="AW43" s="27">
        <f t="shared" si="40"/>
        <v>0</v>
      </c>
      <c r="AX43" s="27">
        <f t="shared" si="40"/>
        <v>0</v>
      </c>
      <c r="AY43" s="27">
        <f t="shared" si="41"/>
        <v>0</v>
      </c>
      <c r="AZ43" s="27">
        <f t="shared" si="41"/>
        <v>0</v>
      </c>
      <c r="BA43" s="27">
        <f t="shared" si="41"/>
        <v>0</v>
      </c>
      <c r="BB43" s="27">
        <f t="shared" si="41"/>
        <v>0</v>
      </c>
      <c r="BC43" s="27">
        <f t="shared" si="41"/>
        <v>0</v>
      </c>
      <c r="BD43" s="27">
        <f t="shared" si="41"/>
        <v>0</v>
      </c>
      <c r="BE43" s="27">
        <f t="shared" si="41"/>
        <v>0</v>
      </c>
      <c r="BF43" s="27">
        <f t="shared" si="41"/>
        <v>0</v>
      </c>
      <c r="BG43" s="27">
        <f t="shared" si="41"/>
        <v>0</v>
      </c>
      <c r="BH43" s="27">
        <f t="shared" si="41"/>
        <v>0</v>
      </c>
      <c r="BI43" s="27">
        <f t="shared" si="42"/>
        <v>0</v>
      </c>
      <c r="BJ43" s="27">
        <f t="shared" si="42"/>
        <v>0</v>
      </c>
      <c r="BK43" s="27">
        <f t="shared" si="42"/>
        <v>0</v>
      </c>
      <c r="BL43" s="27">
        <f t="shared" si="42"/>
        <v>0</v>
      </c>
      <c r="BM43" s="27">
        <f t="shared" si="42"/>
        <v>0</v>
      </c>
      <c r="BN43" s="27">
        <f t="shared" si="42"/>
        <v>0</v>
      </c>
      <c r="BO43" s="27">
        <f t="shared" si="42"/>
        <v>0</v>
      </c>
      <c r="BP43" s="27">
        <f t="shared" si="42"/>
        <v>0</v>
      </c>
      <c r="BQ43" s="27">
        <f t="shared" si="42"/>
        <v>0</v>
      </c>
    </row>
    <row r="44" spans="4:73" hidden="1" outlineLevel="1" x14ac:dyDescent="0.2">
      <c r="E44" s="18" t="s">
        <v>133</v>
      </c>
      <c r="K44" s="27">
        <f t="shared" si="37"/>
        <v>0</v>
      </c>
      <c r="L44" s="27">
        <f t="shared" si="37"/>
        <v>0</v>
      </c>
      <c r="M44" s="27">
        <f t="shared" si="37"/>
        <v>0</v>
      </c>
      <c r="N44" s="27">
        <f t="shared" si="37"/>
        <v>0</v>
      </c>
      <c r="O44" s="27">
        <f t="shared" si="37"/>
        <v>0</v>
      </c>
      <c r="P44" s="27">
        <f t="shared" si="37"/>
        <v>0</v>
      </c>
      <c r="Q44" s="27">
        <f t="shared" si="37"/>
        <v>0</v>
      </c>
      <c r="R44" s="27">
        <f t="shared" si="37"/>
        <v>0</v>
      </c>
      <c r="S44" s="27">
        <f t="shared" si="37"/>
        <v>0</v>
      </c>
      <c r="T44" s="27">
        <f t="shared" si="37"/>
        <v>0</v>
      </c>
      <c r="U44" s="27">
        <f t="shared" si="38"/>
        <v>0</v>
      </c>
      <c r="V44" s="27">
        <f t="shared" si="38"/>
        <v>0</v>
      </c>
      <c r="W44" s="122">
        <f t="shared" si="38"/>
        <v>0</v>
      </c>
      <c r="X44" s="27">
        <f t="shared" si="38"/>
        <v>0</v>
      </c>
      <c r="Y44" s="27">
        <f t="shared" si="38"/>
        <v>0</v>
      </c>
      <c r="Z44" s="27">
        <f t="shared" si="38"/>
        <v>0</v>
      </c>
      <c r="AA44" s="27">
        <f t="shared" si="38"/>
        <v>0</v>
      </c>
      <c r="AB44" s="27">
        <f t="shared" si="38"/>
        <v>0</v>
      </c>
      <c r="AC44" s="27">
        <f t="shared" si="38"/>
        <v>0</v>
      </c>
      <c r="AD44" s="27">
        <f t="shared" si="38"/>
        <v>0</v>
      </c>
      <c r="AE44" s="27">
        <f t="shared" si="39"/>
        <v>0</v>
      </c>
      <c r="AF44" s="27">
        <f t="shared" si="39"/>
        <v>0</v>
      </c>
      <c r="AG44" s="27">
        <f t="shared" si="39"/>
        <v>0</v>
      </c>
      <c r="AH44" s="27">
        <f t="shared" si="39"/>
        <v>0</v>
      </c>
      <c r="AI44" s="27">
        <f t="shared" si="39"/>
        <v>0</v>
      </c>
      <c r="AJ44" s="27">
        <f t="shared" si="39"/>
        <v>0</v>
      </c>
      <c r="AK44" s="27">
        <f t="shared" si="39"/>
        <v>0</v>
      </c>
      <c r="AL44" s="27">
        <f t="shared" si="39"/>
        <v>0</v>
      </c>
      <c r="AM44" s="27">
        <f t="shared" si="39"/>
        <v>0</v>
      </c>
      <c r="AN44" s="27">
        <f t="shared" si="39"/>
        <v>0</v>
      </c>
      <c r="AO44" s="27">
        <f t="shared" si="40"/>
        <v>0</v>
      </c>
      <c r="AP44" s="27">
        <f t="shared" si="40"/>
        <v>0</v>
      </c>
      <c r="AQ44" s="27">
        <f t="shared" si="40"/>
        <v>0</v>
      </c>
      <c r="AR44" s="27">
        <f t="shared" si="40"/>
        <v>0</v>
      </c>
      <c r="AS44" s="27">
        <f t="shared" si="40"/>
        <v>0</v>
      </c>
      <c r="AT44" s="27">
        <f t="shared" si="40"/>
        <v>0</v>
      </c>
      <c r="AU44" s="27">
        <f t="shared" si="40"/>
        <v>0</v>
      </c>
      <c r="AV44" s="27">
        <f t="shared" si="40"/>
        <v>0</v>
      </c>
      <c r="AW44" s="27">
        <f t="shared" si="40"/>
        <v>0</v>
      </c>
      <c r="AX44" s="27">
        <f t="shared" si="40"/>
        <v>0</v>
      </c>
      <c r="AY44" s="27">
        <f t="shared" si="41"/>
        <v>0</v>
      </c>
      <c r="AZ44" s="27">
        <f t="shared" si="41"/>
        <v>0</v>
      </c>
      <c r="BA44" s="27">
        <f t="shared" si="41"/>
        <v>0</v>
      </c>
      <c r="BB44" s="27">
        <f t="shared" si="41"/>
        <v>0</v>
      </c>
      <c r="BC44" s="27">
        <f t="shared" si="41"/>
        <v>0</v>
      </c>
      <c r="BD44" s="27">
        <f t="shared" si="41"/>
        <v>0</v>
      </c>
      <c r="BE44" s="27">
        <f t="shared" si="41"/>
        <v>0</v>
      </c>
      <c r="BF44" s="27">
        <f t="shared" si="41"/>
        <v>0</v>
      </c>
      <c r="BG44" s="27">
        <f t="shared" si="41"/>
        <v>0</v>
      </c>
      <c r="BH44" s="27">
        <f t="shared" si="41"/>
        <v>0</v>
      </c>
      <c r="BI44" s="27">
        <f t="shared" si="42"/>
        <v>0</v>
      </c>
      <c r="BJ44" s="27">
        <f t="shared" si="42"/>
        <v>0</v>
      </c>
      <c r="BK44" s="27">
        <f t="shared" si="42"/>
        <v>0</v>
      </c>
      <c r="BL44" s="27">
        <f t="shared" si="42"/>
        <v>0</v>
      </c>
      <c r="BM44" s="27">
        <f t="shared" si="42"/>
        <v>0</v>
      </c>
      <c r="BN44" s="27">
        <f t="shared" si="42"/>
        <v>0</v>
      </c>
      <c r="BO44" s="27">
        <f t="shared" si="42"/>
        <v>0</v>
      </c>
      <c r="BP44" s="27">
        <f t="shared" si="42"/>
        <v>0</v>
      </c>
      <c r="BQ44" s="27">
        <f t="shared" si="42"/>
        <v>0</v>
      </c>
    </row>
    <row r="45" spans="4:73" hidden="1" outlineLevel="1" x14ac:dyDescent="0.2">
      <c r="E45" s="18" t="s">
        <v>73</v>
      </c>
      <c r="F45" s="21"/>
      <c r="K45" s="27">
        <f t="shared" si="37"/>
        <v>0</v>
      </c>
      <c r="L45" s="27">
        <f t="shared" si="37"/>
        <v>0</v>
      </c>
      <c r="M45" s="27">
        <f t="shared" si="37"/>
        <v>0</v>
      </c>
      <c r="N45" s="27">
        <f t="shared" si="37"/>
        <v>0</v>
      </c>
      <c r="O45" s="27">
        <f t="shared" si="37"/>
        <v>0</v>
      </c>
      <c r="P45" s="27">
        <f t="shared" si="37"/>
        <v>0</v>
      </c>
      <c r="Q45" s="27">
        <f t="shared" si="37"/>
        <v>0</v>
      </c>
      <c r="R45" s="27">
        <f t="shared" si="37"/>
        <v>0</v>
      </c>
      <c r="S45" s="27">
        <f t="shared" si="37"/>
        <v>0</v>
      </c>
      <c r="T45" s="27">
        <f t="shared" si="37"/>
        <v>0</v>
      </c>
      <c r="U45" s="27">
        <f t="shared" si="38"/>
        <v>0</v>
      </c>
      <c r="V45" s="27">
        <f t="shared" si="38"/>
        <v>0</v>
      </c>
      <c r="W45" s="122">
        <f t="shared" si="38"/>
        <v>0</v>
      </c>
      <c r="X45" s="27">
        <f t="shared" si="38"/>
        <v>0</v>
      </c>
      <c r="Y45" s="27">
        <f t="shared" si="38"/>
        <v>0</v>
      </c>
      <c r="Z45" s="27">
        <f t="shared" si="38"/>
        <v>0</v>
      </c>
      <c r="AA45" s="27">
        <f t="shared" si="38"/>
        <v>0</v>
      </c>
      <c r="AB45" s="27">
        <f t="shared" si="38"/>
        <v>0</v>
      </c>
      <c r="AC45" s="27">
        <f t="shared" si="38"/>
        <v>0</v>
      </c>
      <c r="AD45" s="27">
        <f t="shared" si="38"/>
        <v>0</v>
      </c>
      <c r="AE45" s="27">
        <f t="shared" si="39"/>
        <v>0</v>
      </c>
      <c r="AF45" s="27">
        <f t="shared" si="39"/>
        <v>0</v>
      </c>
      <c r="AG45" s="27">
        <f t="shared" si="39"/>
        <v>0</v>
      </c>
      <c r="AH45" s="27">
        <f t="shared" si="39"/>
        <v>0</v>
      </c>
      <c r="AI45" s="27">
        <f t="shared" si="39"/>
        <v>0</v>
      </c>
      <c r="AJ45" s="27">
        <f t="shared" si="39"/>
        <v>0</v>
      </c>
      <c r="AK45" s="27">
        <f t="shared" si="39"/>
        <v>0</v>
      </c>
      <c r="AL45" s="27">
        <f t="shared" si="39"/>
        <v>0</v>
      </c>
      <c r="AM45" s="27">
        <f t="shared" si="39"/>
        <v>0</v>
      </c>
      <c r="AN45" s="27">
        <f t="shared" si="39"/>
        <v>0</v>
      </c>
      <c r="AO45" s="27">
        <f t="shared" si="40"/>
        <v>0</v>
      </c>
      <c r="AP45" s="27">
        <f t="shared" si="40"/>
        <v>0</v>
      </c>
      <c r="AQ45" s="27">
        <f t="shared" si="40"/>
        <v>0</v>
      </c>
      <c r="AR45" s="27">
        <f t="shared" si="40"/>
        <v>0</v>
      </c>
      <c r="AS45" s="27">
        <f t="shared" si="40"/>
        <v>0</v>
      </c>
      <c r="AT45" s="27">
        <f t="shared" si="40"/>
        <v>0</v>
      </c>
      <c r="AU45" s="27">
        <f t="shared" si="40"/>
        <v>0</v>
      </c>
      <c r="AV45" s="27">
        <f t="shared" si="40"/>
        <v>0</v>
      </c>
      <c r="AW45" s="27">
        <f t="shared" si="40"/>
        <v>0</v>
      </c>
      <c r="AX45" s="27">
        <f t="shared" si="40"/>
        <v>0</v>
      </c>
      <c r="AY45" s="27">
        <f t="shared" si="41"/>
        <v>0</v>
      </c>
      <c r="AZ45" s="27">
        <f t="shared" si="41"/>
        <v>0</v>
      </c>
      <c r="BA45" s="27">
        <f t="shared" si="41"/>
        <v>0</v>
      </c>
      <c r="BB45" s="27">
        <f t="shared" si="41"/>
        <v>0</v>
      </c>
      <c r="BC45" s="27">
        <f t="shared" si="41"/>
        <v>0</v>
      </c>
      <c r="BD45" s="27">
        <f t="shared" si="41"/>
        <v>0</v>
      </c>
      <c r="BE45" s="27">
        <f t="shared" si="41"/>
        <v>0</v>
      </c>
      <c r="BF45" s="27">
        <f t="shared" si="41"/>
        <v>0</v>
      </c>
      <c r="BG45" s="27">
        <f t="shared" si="41"/>
        <v>0</v>
      </c>
      <c r="BH45" s="27">
        <f t="shared" si="41"/>
        <v>0</v>
      </c>
      <c r="BI45" s="27">
        <f t="shared" si="42"/>
        <v>0</v>
      </c>
      <c r="BJ45" s="27">
        <f t="shared" si="42"/>
        <v>0</v>
      </c>
      <c r="BK45" s="27">
        <f t="shared" si="42"/>
        <v>0</v>
      </c>
      <c r="BL45" s="27">
        <f t="shared" si="42"/>
        <v>0</v>
      </c>
      <c r="BM45" s="27">
        <f t="shared" si="42"/>
        <v>0</v>
      </c>
      <c r="BN45" s="27">
        <f t="shared" si="42"/>
        <v>0</v>
      </c>
      <c r="BO45" s="27">
        <f t="shared" si="42"/>
        <v>0</v>
      </c>
      <c r="BP45" s="27">
        <f t="shared" si="42"/>
        <v>0</v>
      </c>
      <c r="BQ45" s="27">
        <f t="shared" si="42"/>
        <v>0</v>
      </c>
    </row>
    <row r="46" spans="4:73" ht="15" hidden="1" outlineLevel="1" x14ac:dyDescent="0.25">
      <c r="E46" s="124"/>
      <c r="F46" s="125" t="s">
        <v>134</v>
      </c>
      <c r="G46" s="126"/>
      <c r="H46" s="126"/>
      <c r="I46" s="126"/>
      <c r="J46" s="126"/>
      <c r="K46" s="127">
        <f>SUBTOTAL(9,K35:K45)</f>
        <v>53.22</v>
      </c>
      <c r="L46" s="127">
        <f t="shared" ref="L46:BQ46" si="43">SUBTOTAL(9,L35:L45)</f>
        <v>65</v>
      </c>
      <c r="M46" s="127">
        <f t="shared" si="43"/>
        <v>174</v>
      </c>
      <c r="N46" s="127">
        <f t="shared" si="43"/>
        <v>0</v>
      </c>
      <c r="O46" s="127">
        <f t="shared" si="43"/>
        <v>175</v>
      </c>
      <c r="P46" s="127">
        <f t="shared" si="43"/>
        <v>414</v>
      </c>
      <c r="Q46" s="127">
        <f t="shared" si="43"/>
        <v>49.22</v>
      </c>
      <c r="R46" s="127">
        <f t="shared" si="43"/>
        <v>69</v>
      </c>
      <c r="S46" s="127">
        <f t="shared" si="43"/>
        <v>0</v>
      </c>
      <c r="T46" s="127">
        <f t="shared" si="43"/>
        <v>91</v>
      </c>
      <c r="U46" s="127">
        <f t="shared" si="43"/>
        <v>209.22</v>
      </c>
      <c r="V46" s="127">
        <f t="shared" si="43"/>
        <v>258</v>
      </c>
      <c r="W46" s="128">
        <f t="shared" si="43"/>
        <v>0</v>
      </c>
      <c r="X46" s="127">
        <f t="shared" si="43"/>
        <v>0</v>
      </c>
      <c r="Y46" s="127">
        <f t="shared" si="43"/>
        <v>0</v>
      </c>
      <c r="Z46" s="127">
        <f t="shared" si="43"/>
        <v>53.099999999999994</v>
      </c>
      <c r="AA46" s="127">
        <f t="shared" si="43"/>
        <v>53.099999999999994</v>
      </c>
      <c r="AB46" s="127">
        <f t="shared" si="43"/>
        <v>-11.900000000000002</v>
      </c>
      <c r="AC46" s="127">
        <f t="shared" si="43"/>
        <v>0</v>
      </c>
      <c r="AD46" s="127">
        <f t="shared" si="43"/>
        <v>0</v>
      </c>
      <c r="AE46" s="127">
        <f t="shared" si="43"/>
        <v>0</v>
      </c>
      <c r="AF46" s="127">
        <f t="shared" si="43"/>
        <v>0</v>
      </c>
      <c r="AG46" s="127">
        <f t="shared" si="43"/>
        <v>-174</v>
      </c>
      <c r="AH46" s="127">
        <f t="shared" si="43"/>
        <v>0</v>
      </c>
      <c r="AI46" s="127">
        <f t="shared" si="43"/>
        <v>0</v>
      </c>
      <c r="AJ46" s="127">
        <f t="shared" si="43"/>
        <v>64.605000000000004</v>
      </c>
      <c r="AK46" s="127">
        <f t="shared" si="43"/>
        <v>64.605000000000004</v>
      </c>
      <c r="AL46" s="127">
        <f t="shared" si="43"/>
        <v>64.605000000000004</v>
      </c>
      <c r="AM46" s="127">
        <f t="shared" si="43"/>
        <v>0</v>
      </c>
      <c r="AN46" s="127">
        <f t="shared" si="43"/>
        <v>73.400000000000006</v>
      </c>
      <c r="AO46" s="127">
        <f t="shared" si="43"/>
        <v>241</v>
      </c>
      <c r="AP46" s="127">
        <f t="shared" si="43"/>
        <v>314.39999999999998</v>
      </c>
      <c r="AQ46" s="127">
        <f t="shared" si="43"/>
        <v>139.4</v>
      </c>
      <c r="AR46" s="127">
        <f t="shared" si="43"/>
        <v>432.10500000000002</v>
      </c>
      <c r="AS46" s="127">
        <f t="shared" si="43"/>
        <v>18.104999999999993</v>
      </c>
      <c r="AT46" s="127">
        <f t="shared" si="43"/>
        <v>0</v>
      </c>
      <c r="AU46" s="127">
        <f t="shared" si="43"/>
        <v>0</v>
      </c>
      <c r="AV46" s="127">
        <f t="shared" si="43"/>
        <v>0</v>
      </c>
      <c r="AW46" s="127">
        <f t="shared" si="43"/>
        <v>0</v>
      </c>
      <c r="AX46" s="127">
        <f t="shared" si="43"/>
        <v>-49.22</v>
      </c>
      <c r="AY46" s="127">
        <f t="shared" si="43"/>
        <v>0</v>
      </c>
      <c r="AZ46" s="127">
        <f t="shared" si="43"/>
        <v>0</v>
      </c>
      <c r="BA46" s="127">
        <f t="shared" si="43"/>
        <v>0</v>
      </c>
      <c r="BB46" s="127">
        <f t="shared" si="43"/>
        <v>0</v>
      </c>
      <c r="BC46" s="127">
        <f t="shared" si="43"/>
        <v>-69</v>
      </c>
      <c r="BD46" s="127">
        <f t="shared" si="43"/>
        <v>0</v>
      </c>
      <c r="BE46" s="127">
        <f t="shared" si="43"/>
        <v>0</v>
      </c>
      <c r="BF46" s="127">
        <f t="shared" si="43"/>
        <v>1.349</v>
      </c>
      <c r="BG46" s="127">
        <f t="shared" si="43"/>
        <v>1.349</v>
      </c>
      <c r="BH46" s="127">
        <f t="shared" si="43"/>
        <v>1.349</v>
      </c>
      <c r="BI46" s="127">
        <f t="shared" si="43"/>
        <v>0</v>
      </c>
      <c r="BJ46" s="127">
        <f t="shared" si="43"/>
        <v>77.3</v>
      </c>
      <c r="BK46" s="127">
        <f t="shared" si="43"/>
        <v>87.5</v>
      </c>
      <c r="BL46" s="127">
        <f t="shared" si="43"/>
        <v>164.8</v>
      </c>
      <c r="BM46" s="127">
        <f t="shared" si="43"/>
        <v>73.8</v>
      </c>
      <c r="BN46" s="127">
        <f t="shared" si="43"/>
        <v>166.149</v>
      </c>
      <c r="BO46" s="127">
        <f t="shared" si="43"/>
        <v>-43.071000000000012</v>
      </c>
      <c r="BP46" s="127">
        <f t="shared" si="43"/>
        <v>322.75</v>
      </c>
      <c r="BQ46" s="127">
        <f t="shared" si="43"/>
        <v>64.75</v>
      </c>
    </row>
    <row r="47" spans="4:73" ht="15" hidden="1" outlineLevel="1" x14ac:dyDescent="0.25">
      <c r="E47"/>
      <c r="F47" s="21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29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</row>
    <row r="48" spans="4:73" hidden="1" outlineLevel="1" x14ac:dyDescent="0.2">
      <c r="D48" s="18" t="s">
        <v>135</v>
      </c>
      <c r="E48" s="18" t="s">
        <v>125</v>
      </c>
      <c r="F48" s="21"/>
      <c r="K48" s="27">
        <f t="shared" ref="K48:T58" si="44">SUMIFS(K$9:K$27,     $I$9:$I$27,$D$48,     $F$9:$F$27,$E48)</f>
        <v>0</v>
      </c>
      <c r="L48" s="27">
        <f t="shared" si="44"/>
        <v>0</v>
      </c>
      <c r="M48" s="27">
        <f t="shared" si="44"/>
        <v>0</v>
      </c>
      <c r="N48" s="27">
        <f t="shared" si="44"/>
        <v>0</v>
      </c>
      <c r="O48" s="27">
        <f t="shared" si="44"/>
        <v>0</v>
      </c>
      <c r="P48" s="27">
        <f t="shared" si="44"/>
        <v>0</v>
      </c>
      <c r="Q48" s="27">
        <f t="shared" si="44"/>
        <v>0</v>
      </c>
      <c r="R48" s="27">
        <f t="shared" si="44"/>
        <v>0</v>
      </c>
      <c r="S48" s="27">
        <f t="shared" si="44"/>
        <v>0</v>
      </c>
      <c r="T48" s="27">
        <f t="shared" si="44"/>
        <v>0</v>
      </c>
      <c r="U48" s="27">
        <f t="shared" ref="U48:AD58" si="45">SUMIFS(U$9:U$27,     $I$9:$I$27,$D$48,     $F$9:$F$27,$E48)</f>
        <v>0</v>
      </c>
      <c r="V48" s="27">
        <f t="shared" si="45"/>
        <v>0</v>
      </c>
      <c r="W48" s="122">
        <f t="shared" si="45"/>
        <v>0</v>
      </c>
      <c r="X48" s="27">
        <f t="shared" si="45"/>
        <v>0</v>
      </c>
      <c r="Y48" s="27">
        <f t="shared" si="45"/>
        <v>0</v>
      </c>
      <c r="Z48" s="27">
        <f t="shared" si="45"/>
        <v>0</v>
      </c>
      <c r="AA48" s="27">
        <f t="shared" si="45"/>
        <v>0</v>
      </c>
      <c r="AB48" s="27">
        <f t="shared" si="45"/>
        <v>0</v>
      </c>
      <c r="AC48" s="27">
        <f t="shared" si="45"/>
        <v>0</v>
      </c>
      <c r="AD48" s="27">
        <f t="shared" si="45"/>
        <v>0</v>
      </c>
      <c r="AE48" s="27">
        <f t="shared" ref="AE48:AN58" si="46">SUMIFS(AE$9:AE$27,     $I$9:$I$27,$D$48,     $F$9:$F$27,$E48)</f>
        <v>0</v>
      </c>
      <c r="AF48" s="27">
        <f t="shared" si="46"/>
        <v>0</v>
      </c>
      <c r="AG48" s="27">
        <f t="shared" si="46"/>
        <v>0</v>
      </c>
      <c r="AH48" s="27">
        <f t="shared" si="46"/>
        <v>0</v>
      </c>
      <c r="AI48" s="27">
        <f t="shared" si="46"/>
        <v>0</v>
      </c>
      <c r="AJ48" s="27">
        <f t="shared" si="46"/>
        <v>0</v>
      </c>
      <c r="AK48" s="27">
        <f t="shared" si="46"/>
        <v>0</v>
      </c>
      <c r="AL48" s="27">
        <f t="shared" si="46"/>
        <v>0</v>
      </c>
      <c r="AM48" s="27">
        <f t="shared" si="46"/>
        <v>0</v>
      </c>
      <c r="AN48" s="27">
        <f t="shared" si="46"/>
        <v>0</v>
      </c>
      <c r="AO48" s="27">
        <f t="shared" ref="AO48:AX58" si="47">SUMIFS(AO$9:AO$27,     $I$9:$I$27,$D$48,     $F$9:$F$27,$E48)</f>
        <v>0</v>
      </c>
      <c r="AP48" s="27">
        <f t="shared" si="47"/>
        <v>0</v>
      </c>
      <c r="AQ48" s="27">
        <f t="shared" si="47"/>
        <v>0</v>
      </c>
      <c r="AR48" s="27">
        <f t="shared" si="47"/>
        <v>0</v>
      </c>
      <c r="AS48" s="27">
        <f t="shared" si="47"/>
        <v>0</v>
      </c>
      <c r="AT48" s="27">
        <f t="shared" si="47"/>
        <v>0</v>
      </c>
      <c r="AU48" s="27">
        <f t="shared" si="47"/>
        <v>0</v>
      </c>
      <c r="AV48" s="27">
        <f t="shared" si="47"/>
        <v>0</v>
      </c>
      <c r="AW48" s="27">
        <f t="shared" si="47"/>
        <v>0</v>
      </c>
      <c r="AX48" s="27">
        <f t="shared" si="47"/>
        <v>0</v>
      </c>
      <c r="AY48" s="27">
        <f t="shared" ref="AY48:BH58" si="48">SUMIFS(AY$9:AY$27,     $I$9:$I$27,$D$48,     $F$9:$F$27,$E48)</f>
        <v>0</v>
      </c>
      <c r="AZ48" s="27">
        <f t="shared" si="48"/>
        <v>0</v>
      </c>
      <c r="BA48" s="27">
        <f t="shared" si="48"/>
        <v>0</v>
      </c>
      <c r="BB48" s="27">
        <f t="shared" si="48"/>
        <v>0</v>
      </c>
      <c r="BC48" s="27">
        <f t="shared" si="48"/>
        <v>0</v>
      </c>
      <c r="BD48" s="27">
        <f t="shared" si="48"/>
        <v>0</v>
      </c>
      <c r="BE48" s="27">
        <f t="shared" si="48"/>
        <v>0</v>
      </c>
      <c r="BF48" s="27">
        <f t="shared" si="48"/>
        <v>0</v>
      </c>
      <c r="BG48" s="27">
        <f t="shared" si="48"/>
        <v>0</v>
      </c>
      <c r="BH48" s="27">
        <f t="shared" si="48"/>
        <v>0</v>
      </c>
      <c r="BI48" s="27">
        <f t="shared" ref="BI48:BQ58" si="49">SUMIFS(BI$9:BI$27,     $I$9:$I$27,$D$48,     $F$9:$F$27,$E48)</f>
        <v>0</v>
      </c>
      <c r="BJ48" s="27">
        <f t="shared" si="49"/>
        <v>0</v>
      </c>
      <c r="BK48" s="27">
        <f t="shared" si="49"/>
        <v>0</v>
      </c>
      <c r="BL48" s="27">
        <f t="shared" si="49"/>
        <v>0</v>
      </c>
      <c r="BM48" s="27">
        <f t="shared" si="49"/>
        <v>0</v>
      </c>
      <c r="BN48" s="27">
        <f t="shared" si="49"/>
        <v>0</v>
      </c>
      <c r="BO48" s="27">
        <f t="shared" si="49"/>
        <v>0</v>
      </c>
      <c r="BP48" s="27">
        <f t="shared" si="49"/>
        <v>0</v>
      </c>
      <c r="BQ48" s="27">
        <f t="shared" si="49"/>
        <v>0</v>
      </c>
    </row>
    <row r="49" spans="5:69" hidden="1" outlineLevel="1" x14ac:dyDescent="0.2">
      <c r="E49" s="18" t="s">
        <v>126</v>
      </c>
      <c r="F49" s="21"/>
      <c r="K49" s="27">
        <f t="shared" si="44"/>
        <v>0</v>
      </c>
      <c r="L49" s="27">
        <f t="shared" si="44"/>
        <v>0</v>
      </c>
      <c r="M49" s="27">
        <f t="shared" si="44"/>
        <v>0</v>
      </c>
      <c r="N49" s="27">
        <f t="shared" si="44"/>
        <v>0</v>
      </c>
      <c r="O49" s="27">
        <f t="shared" si="44"/>
        <v>0</v>
      </c>
      <c r="P49" s="27">
        <f t="shared" si="44"/>
        <v>0</v>
      </c>
      <c r="Q49" s="27">
        <f t="shared" si="44"/>
        <v>0</v>
      </c>
      <c r="R49" s="27">
        <f t="shared" si="44"/>
        <v>0</v>
      </c>
      <c r="S49" s="27">
        <f t="shared" si="44"/>
        <v>0</v>
      </c>
      <c r="T49" s="27">
        <f t="shared" si="44"/>
        <v>0</v>
      </c>
      <c r="U49" s="27">
        <f t="shared" si="45"/>
        <v>0</v>
      </c>
      <c r="V49" s="27">
        <f t="shared" si="45"/>
        <v>0</v>
      </c>
      <c r="W49" s="122">
        <f t="shared" si="45"/>
        <v>0</v>
      </c>
      <c r="X49" s="27">
        <f t="shared" si="45"/>
        <v>0</v>
      </c>
      <c r="Y49" s="27">
        <f t="shared" si="45"/>
        <v>0</v>
      </c>
      <c r="Z49" s="27">
        <f t="shared" si="45"/>
        <v>0</v>
      </c>
      <c r="AA49" s="27">
        <f t="shared" si="45"/>
        <v>0</v>
      </c>
      <c r="AB49" s="27">
        <f t="shared" si="45"/>
        <v>0</v>
      </c>
      <c r="AC49" s="27">
        <f t="shared" si="45"/>
        <v>0</v>
      </c>
      <c r="AD49" s="27">
        <f t="shared" si="45"/>
        <v>0</v>
      </c>
      <c r="AE49" s="27">
        <f t="shared" si="46"/>
        <v>0</v>
      </c>
      <c r="AF49" s="27">
        <f t="shared" si="46"/>
        <v>0</v>
      </c>
      <c r="AG49" s="27">
        <f t="shared" si="46"/>
        <v>0</v>
      </c>
      <c r="AH49" s="27">
        <f t="shared" si="46"/>
        <v>0</v>
      </c>
      <c r="AI49" s="27">
        <f t="shared" si="46"/>
        <v>0</v>
      </c>
      <c r="AJ49" s="27">
        <f t="shared" si="46"/>
        <v>0</v>
      </c>
      <c r="AK49" s="27">
        <f t="shared" si="46"/>
        <v>0</v>
      </c>
      <c r="AL49" s="27">
        <f t="shared" si="46"/>
        <v>0</v>
      </c>
      <c r="AM49" s="27">
        <f t="shared" si="46"/>
        <v>0</v>
      </c>
      <c r="AN49" s="27">
        <f t="shared" si="46"/>
        <v>0</v>
      </c>
      <c r="AO49" s="27">
        <f t="shared" si="47"/>
        <v>0</v>
      </c>
      <c r="AP49" s="27">
        <f t="shared" si="47"/>
        <v>0</v>
      </c>
      <c r="AQ49" s="27">
        <f t="shared" si="47"/>
        <v>0</v>
      </c>
      <c r="AR49" s="27">
        <f t="shared" si="47"/>
        <v>0</v>
      </c>
      <c r="AS49" s="27">
        <f t="shared" si="47"/>
        <v>0</v>
      </c>
      <c r="AT49" s="27">
        <f t="shared" si="47"/>
        <v>0</v>
      </c>
      <c r="AU49" s="27">
        <f t="shared" si="47"/>
        <v>0</v>
      </c>
      <c r="AV49" s="27">
        <f t="shared" si="47"/>
        <v>0</v>
      </c>
      <c r="AW49" s="27">
        <f t="shared" si="47"/>
        <v>0</v>
      </c>
      <c r="AX49" s="27">
        <f t="shared" si="47"/>
        <v>0</v>
      </c>
      <c r="AY49" s="27">
        <f t="shared" si="48"/>
        <v>0</v>
      </c>
      <c r="AZ49" s="27">
        <f t="shared" si="48"/>
        <v>0</v>
      </c>
      <c r="BA49" s="27">
        <f t="shared" si="48"/>
        <v>0</v>
      </c>
      <c r="BB49" s="27">
        <f t="shared" si="48"/>
        <v>0</v>
      </c>
      <c r="BC49" s="27">
        <f t="shared" si="48"/>
        <v>0</v>
      </c>
      <c r="BD49" s="27">
        <f t="shared" si="48"/>
        <v>0</v>
      </c>
      <c r="BE49" s="27">
        <f t="shared" si="48"/>
        <v>0</v>
      </c>
      <c r="BF49" s="27">
        <f t="shared" si="48"/>
        <v>0</v>
      </c>
      <c r="BG49" s="27">
        <f t="shared" si="48"/>
        <v>0</v>
      </c>
      <c r="BH49" s="27">
        <f t="shared" si="48"/>
        <v>0</v>
      </c>
      <c r="BI49" s="27">
        <f t="shared" si="49"/>
        <v>0</v>
      </c>
      <c r="BJ49" s="27">
        <f t="shared" si="49"/>
        <v>0</v>
      </c>
      <c r="BK49" s="27">
        <f t="shared" si="49"/>
        <v>0</v>
      </c>
      <c r="BL49" s="27">
        <f t="shared" si="49"/>
        <v>0</v>
      </c>
      <c r="BM49" s="27">
        <f t="shared" si="49"/>
        <v>0</v>
      </c>
      <c r="BN49" s="27">
        <f t="shared" si="49"/>
        <v>0</v>
      </c>
      <c r="BO49" s="27">
        <f t="shared" si="49"/>
        <v>0</v>
      </c>
      <c r="BP49" s="27">
        <f t="shared" si="49"/>
        <v>0</v>
      </c>
      <c r="BQ49" s="27">
        <f t="shared" si="49"/>
        <v>0</v>
      </c>
    </row>
    <row r="50" spans="5:69" hidden="1" outlineLevel="1" x14ac:dyDescent="0.2">
      <c r="E50" s="18" t="s">
        <v>67</v>
      </c>
      <c r="F50" s="21"/>
      <c r="K50" s="27">
        <f t="shared" si="44"/>
        <v>0</v>
      </c>
      <c r="L50" s="27">
        <f t="shared" si="44"/>
        <v>0</v>
      </c>
      <c r="M50" s="27">
        <f t="shared" si="44"/>
        <v>0</v>
      </c>
      <c r="N50" s="27">
        <f t="shared" si="44"/>
        <v>0</v>
      </c>
      <c r="O50" s="27">
        <f t="shared" si="44"/>
        <v>0</v>
      </c>
      <c r="P50" s="27">
        <f t="shared" si="44"/>
        <v>0</v>
      </c>
      <c r="Q50" s="27">
        <f t="shared" si="44"/>
        <v>0</v>
      </c>
      <c r="R50" s="27">
        <f t="shared" si="44"/>
        <v>0</v>
      </c>
      <c r="S50" s="27">
        <f t="shared" si="44"/>
        <v>0</v>
      </c>
      <c r="T50" s="27">
        <f t="shared" si="44"/>
        <v>0</v>
      </c>
      <c r="U50" s="27">
        <f t="shared" si="45"/>
        <v>0</v>
      </c>
      <c r="V50" s="27">
        <f t="shared" si="45"/>
        <v>0</v>
      </c>
      <c r="W50" s="122">
        <f t="shared" si="45"/>
        <v>0</v>
      </c>
      <c r="X50" s="27">
        <f t="shared" si="45"/>
        <v>0</v>
      </c>
      <c r="Y50" s="27">
        <f t="shared" si="45"/>
        <v>0</v>
      </c>
      <c r="Z50" s="27">
        <f t="shared" si="45"/>
        <v>0</v>
      </c>
      <c r="AA50" s="27">
        <f t="shared" si="45"/>
        <v>0</v>
      </c>
      <c r="AB50" s="27">
        <f t="shared" si="45"/>
        <v>0</v>
      </c>
      <c r="AC50" s="27">
        <f t="shared" si="45"/>
        <v>0</v>
      </c>
      <c r="AD50" s="27">
        <f t="shared" si="45"/>
        <v>0</v>
      </c>
      <c r="AE50" s="27">
        <f t="shared" si="46"/>
        <v>0</v>
      </c>
      <c r="AF50" s="27">
        <f t="shared" si="46"/>
        <v>0</v>
      </c>
      <c r="AG50" s="27">
        <f t="shared" si="46"/>
        <v>0</v>
      </c>
      <c r="AH50" s="27">
        <f t="shared" si="46"/>
        <v>0</v>
      </c>
      <c r="AI50" s="27">
        <f t="shared" si="46"/>
        <v>0</v>
      </c>
      <c r="AJ50" s="27">
        <f t="shared" si="46"/>
        <v>0</v>
      </c>
      <c r="AK50" s="27">
        <f t="shared" si="46"/>
        <v>0</v>
      </c>
      <c r="AL50" s="27">
        <f t="shared" si="46"/>
        <v>0</v>
      </c>
      <c r="AM50" s="27">
        <f t="shared" si="46"/>
        <v>0</v>
      </c>
      <c r="AN50" s="27">
        <f t="shared" si="46"/>
        <v>0</v>
      </c>
      <c r="AO50" s="27">
        <f t="shared" si="47"/>
        <v>0</v>
      </c>
      <c r="AP50" s="27">
        <f t="shared" si="47"/>
        <v>0</v>
      </c>
      <c r="AQ50" s="27">
        <f t="shared" si="47"/>
        <v>0</v>
      </c>
      <c r="AR50" s="27">
        <f t="shared" si="47"/>
        <v>0</v>
      </c>
      <c r="AS50" s="27">
        <f t="shared" si="47"/>
        <v>0</v>
      </c>
      <c r="AT50" s="27">
        <f t="shared" si="47"/>
        <v>0</v>
      </c>
      <c r="AU50" s="27">
        <f t="shared" si="47"/>
        <v>0</v>
      </c>
      <c r="AV50" s="27">
        <f t="shared" si="47"/>
        <v>0</v>
      </c>
      <c r="AW50" s="27">
        <f t="shared" si="47"/>
        <v>0</v>
      </c>
      <c r="AX50" s="27">
        <f t="shared" si="47"/>
        <v>0</v>
      </c>
      <c r="AY50" s="27">
        <f t="shared" si="48"/>
        <v>0</v>
      </c>
      <c r="AZ50" s="27">
        <f t="shared" si="48"/>
        <v>0</v>
      </c>
      <c r="BA50" s="27">
        <f t="shared" si="48"/>
        <v>0</v>
      </c>
      <c r="BB50" s="27">
        <f t="shared" si="48"/>
        <v>0</v>
      </c>
      <c r="BC50" s="27">
        <f t="shared" si="48"/>
        <v>0</v>
      </c>
      <c r="BD50" s="27">
        <f t="shared" si="48"/>
        <v>0</v>
      </c>
      <c r="BE50" s="27">
        <f t="shared" si="48"/>
        <v>0</v>
      </c>
      <c r="BF50" s="27">
        <f t="shared" si="48"/>
        <v>0</v>
      </c>
      <c r="BG50" s="27">
        <f t="shared" si="48"/>
        <v>0</v>
      </c>
      <c r="BH50" s="27">
        <f t="shared" si="48"/>
        <v>0</v>
      </c>
      <c r="BI50" s="27">
        <f t="shared" si="49"/>
        <v>0</v>
      </c>
      <c r="BJ50" s="27">
        <f t="shared" si="49"/>
        <v>0</v>
      </c>
      <c r="BK50" s="27">
        <f t="shared" si="49"/>
        <v>0</v>
      </c>
      <c r="BL50" s="27">
        <f t="shared" si="49"/>
        <v>0</v>
      </c>
      <c r="BM50" s="27">
        <f t="shared" si="49"/>
        <v>0</v>
      </c>
      <c r="BN50" s="27">
        <f t="shared" si="49"/>
        <v>0</v>
      </c>
      <c r="BO50" s="27">
        <f t="shared" si="49"/>
        <v>0</v>
      </c>
      <c r="BP50" s="27">
        <f t="shared" si="49"/>
        <v>0</v>
      </c>
      <c r="BQ50" s="27">
        <f t="shared" si="49"/>
        <v>0</v>
      </c>
    </row>
    <row r="51" spans="5:69" hidden="1" outlineLevel="1" x14ac:dyDescent="0.2">
      <c r="E51" s="18" t="s">
        <v>127</v>
      </c>
      <c r="F51" s="21"/>
      <c r="K51" s="27">
        <f t="shared" si="44"/>
        <v>0</v>
      </c>
      <c r="L51" s="27">
        <f t="shared" si="44"/>
        <v>0</v>
      </c>
      <c r="M51" s="27">
        <f t="shared" si="44"/>
        <v>0</v>
      </c>
      <c r="N51" s="27">
        <f t="shared" si="44"/>
        <v>0</v>
      </c>
      <c r="O51" s="27">
        <f t="shared" si="44"/>
        <v>0</v>
      </c>
      <c r="P51" s="27">
        <f t="shared" si="44"/>
        <v>0</v>
      </c>
      <c r="Q51" s="27">
        <f t="shared" si="44"/>
        <v>0</v>
      </c>
      <c r="R51" s="27">
        <f t="shared" si="44"/>
        <v>0</v>
      </c>
      <c r="S51" s="27">
        <f t="shared" si="44"/>
        <v>0</v>
      </c>
      <c r="T51" s="27">
        <f t="shared" si="44"/>
        <v>0</v>
      </c>
      <c r="U51" s="27">
        <f t="shared" si="45"/>
        <v>0</v>
      </c>
      <c r="V51" s="27">
        <f t="shared" si="45"/>
        <v>0</v>
      </c>
      <c r="W51" s="122">
        <f t="shared" si="45"/>
        <v>0</v>
      </c>
      <c r="X51" s="27">
        <f t="shared" si="45"/>
        <v>0</v>
      </c>
      <c r="Y51" s="27">
        <f t="shared" si="45"/>
        <v>0</v>
      </c>
      <c r="Z51" s="27">
        <f t="shared" si="45"/>
        <v>0</v>
      </c>
      <c r="AA51" s="27">
        <f t="shared" si="45"/>
        <v>0</v>
      </c>
      <c r="AB51" s="27">
        <f t="shared" si="45"/>
        <v>0</v>
      </c>
      <c r="AC51" s="27">
        <f t="shared" si="45"/>
        <v>0</v>
      </c>
      <c r="AD51" s="27">
        <f t="shared" si="45"/>
        <v>0</v>
      </c>
      <c r="AE51" s="27">
        <f t="shared" si="46"/>
        <v>0</v>
      </c>
      <c r="AF51" s="27">
        <f t="shared" si="46"/>
        <v>0</v>
      </c>
      <c r="AG51" s="27">
        <f t="shared" si="46"/>
        <v>0</v>
      </c>
      <c r="AH51" s="27">
        <f t="shared" si="46"/>
        <v>0</v>
      </c>
      <c r="AI51" s="27">
        <f t="shared" si="46"/>
        <v>0</v>
      </c>
      <c r="AJ51" s="27">
        <f t="shared" si="46"/>
        <v>0</v>
      </c>
      <c r="AK51" s="27">
        <f t="shared" si="46"/>
        <v>0</v>
      </c>
      <c r="AL51" s="27">
        <f t="shared" si="46"/>
        <v>0</v>
      </c>
      <c r="AM51" s="27">
        <f t="shared" si="46"/>
        <v>0</v>
      </c>
      <c r="AN51" s="27">
        <f t="shared" si="46"/>
        <v>0</v>
      </c>
      <c r="AO51" s="27">
        <f t="shared" si="47"/>
        <v>0</v>
      </c>
      <c r="AP51" s="27">
        <f t="shared" si="47"/>
        <v>0</v>
      </c>
      <c r="AQ51" s="27">
        <f t="shared" si="47"/>
        <v>0</v>
      </c>
      <c r="AR51" s="27">
        <f t="shared" si="47"/>
        <v>0</v>
      </c>
      <c r="AS51" s="27">
        <f t="shared" si="47"/>
        <v>0</v>
      </c>
      <c r="AT51" s="27">
        <f t="shared" si="47"/>
        <v>0</v>
      </c>
      <c r="AU51" s="27">
        <f t="shared" si="47"/>
        <v>0</v>
      </c>
      <c r="AV51" s="27">
        <f t="shared" si="47"/>
        <v>0</v>
      </c>
      <c r="AW51" s="27">
        <f t="shared" si="47"/>
        <v>0</v>
      </c>
      <c r="AX51" s="27">
        <f t="shared" si="47"/>
        <v>0</v>
      </c>
      <c r="AY51" s="27">
        <f t="shared" si="48"/>
        <v>0</v>
      </c>
      <c r="AZ51" s="27">
        <f t="shared" si="48"/>
        <v>0</v>
      </c>
      <c r="BA51" s="27">
        <f t="shared" si="48"/>
        <v>0</v>
      </c>
      <c r="BB51" s="27">
        <f t="shared" si="48"/>
        <v>0</v>
      </c>
      <c r="BC51" s="27">
        <f t="shared" si="48"/>
        <v>0</v>
      </c>
      <c r="BD51" s="27">
        <f t="shared" si="48"/>
        <v>0</v>
      </c>
      <c r="BE51" s="27">
        <f t="shared" si="48"/>
        <v>0</v>
      </c>
      <c r="BF51" s="27">
        <f t="shared" si="48"/>
        <v>0</v>
      </c>
      <c r="BG51" s="27">
        <f t="shared" si="48"/>
        <v>0</v>
      </c>
      <c r="BH51" s="27">
        <f t="shared" si="48"/>
        <v>0</v>
      </c>
      <c r="BI51" s="27">
        <f t="shared" si="49"/>
        <v>0</v>
      </c>
      <c r="BJ51" s="27">
        <f t="shared" si="49"/>
        <v>0</v>
      </c>
      <c r="BK51" s="27">
        <f t="shared" si="49"/>
        <v>0</v>
      </c>
      <c r="BL51" s="27">
        <f t="shared" si="49"/>
        <v>0</v>
      </c>
      <c r="BM51" s="27">
        <f t="shared" si="49"/>
        <v>0</v>
      </c>
      <c r="BN51" s="27">
        <f t="shared" si="49"/>
        <v>0</v>
      </c>
      <c r="BO51" s="27">
        <f t="shared" si="49"/>
        <v>0</v>
      </c>
      <c r="BP51" s="27">
        <f t="shared" si="49"/>
        <v>0</v>
      </c>
      <c r="BQ51" s="27">
        <f t="shared" si="49"/>
        <v>0</v>
      </c>
    </row>
    <row r="52" spans="5:69" hidden="1" outlineLevel="1" x14ac:dyDescent="0.2">
      <c r="E52" s="18" t="s">
        <v>128</v>
      </c>
      <c r="F52" s="21"/>
      <c r="K52" s="27">
        <f t="shared" si="44"/>
        <v>0</v>
      </c>
      <c r="L52" s="27">
        <f t="shared" si="44"/>
        <v>0</v>
      </c>
      <c r="M52" s="27">
        <f t="shared" si="44"/>
        <v>0</v>
      </c>
      <c r="N52" s="27">
        <f t="shared" si="44"/>
        <v>0</v>
      </c>
      <c r="O52" s="27">
        <f t="shared" si="44"/>
        <v>0</v>
      </c>
      <c r="P52" s="27">
        <f t="shared" si="44"/>
        <v>0</v>
      </c>
      <c r="Q52" s="27">
        <f t="shared" si="44"/>
        <v>0</v>
      </c>
      <c r="R52" s="27">
        <f t="shared" si="44"/>
        <v>0</v>
      </c>
      <c r="S52" s="27">
        <f t="shared" si="44"/>
        <v>0</v>
      </c>
      <c r="T52" s="27">
        <f t="shared" si="44"/>
        <v>0</v>
      </c>
      <c r="U52" s="27">
        <f t="shared" si="45"/>
        <v>0</v>
      </c>
      <c r="V52" s="27">
        <f t="shared" si="45"/>
        <v>0</v>
      </c>
      <c r="W52" s="122">
        <f t="shared" si="45"/>
        <v>0</v>
      </c>
      <c r="X52" s="27">
        <f t="shared" si="45"/>
        <v>0</v>
      </c>
      <c r="Y52" s="27">
        <f t="shared" si="45"/>
        <v>0</v>
      </c>
      <c r="Z52" s="27">
        <f t="shared" si="45"/>
        <v>0</v>
      </c>
      <c r="AA52" s="27">
        <f t="shared" si="45"/>
        <v>0</v>
      </c>
      <c r="AB52" s="27">
        <f t="shared" si="45"/>
        <v>0</v>
      </c>
      <c r="AC52" s="27">
        <f t="shared" si="45"/>
        <v>0</v>
      </c>
      <c r="AD52" s="27">
        <f t="shared" si="45"/>
        <v>0</v>
      </c>
      <c r="AE52" s="27">
        <f t="shared" si="46"/>
        <v>0</v>
      </c>
      <c r="AF52" s="27">
        <f t="shared" si="46"/>
        <v>0</v>
      </c>
      <c r="AG52" s="27">
        <f t="shared" si="46"/>
        <v>0</v>
      </c>
      <c r="AH52" s="27">
        <f t="shared" si="46"/>
        <v>0</v>
      </c>
      <c r="AI52" s="27">
        <f t="shared" si="46"/>
        <v>0</v>
      </c>
      <c r="AJ52" s="27">
        <f t="shared" si="46"/>
        <v>0</v>
      </c>
      <c r="AK52" s="27">
        <f t="shared" si="46"/>
        <v>0</v>
      </c>
      <c r="AL52" s="27">
        <f t="shared" si="46"/>
        <v>0</v>
      </c>
      <c r="AM52" s="27">
        <f t="shared" si="46"/>
        <v>0</v>
      </c>
      <c r="AN52" s="27">
        <f t="shared" si="46"/>
        <v>0</v>
      </c>
      <c r="AO52" s="27">
        <f t="shared" si="47"/>
        <v>0</v>
      </c>
      <c r="AP52" s="27">
        <f t="shared" si="47"/>
        <v>0</v>
      </c>
      <c r="AQ52" s="27">
        <f t="shared" si="47"/>
        <v>0</v>
      </c>
      <c r="AR52" s="27">
        <f t="shared" si="47"/>
        <v>0</v>
      </c>
      <c r="AS52" s="27">
        <f t="shared" si="47"/>
        <v>0</v>
      </c>
      <c r="AT52" s="27">
        <f t="shared" si="47"/>
        <v>0</v>
      </c>
      <c r="AU52" s="27">
        <f t="shared" si="47"/>
        <v>0</v>
      </c>
      <c r="AV52" s="27">
        <f t="shared" si="47"/>
        <v>0</v>
      </c>
      <c r="AW52" s="27">
        <f t="shared" si="47"/>
        <v>0</v>
      </c>
      <c r="AX52" s="27">
        <f t="shared" si="47"/>
        <v>0</v>
      </c>
      <c r="AY52" s="27">
        <f t="shared" si="48"/>
        <v>0</v>
      </c>
      <c r="AZ52" s="27">
        <f t="shared" si="48"/>
        <v>0</v>
      </c>
      <c r="BA52" s="27">
        <f t="shared" si="48"/>
        <v>0</v>
      </c>
      <c r="BB52" s="27">
        <f t="shared" si="48"/>
        <v>0</v>
      </c>
      <c r="BC52" s="27">
        <f t="shared" si="48"/>
        <v>0</v>
      </c>
      <c r="BD52" s="27">
        <f t="shared" si="48"/>
        <v>0</v>
      </c>
      <c r="BE52" s="27">
        <f t="shared" si="48"/>
        <v>0</v>
      </c>
      <c r="BF52" s="27">
        <f t="shared" si="48"/>
        <v>0</v>
      </c>
      <c r="BG52" s="27">
        <f t="shared" si="48"/>
        <v>0</v>
      </c>
      <c r="BH52" s="27">
        <f t="shared" si="48"/>
        <v>0</v>
      </c>
      <c r="BI52" s="27">
        <f t="shared" si="49"/>
        <v>0</v>
      </c>
      <c r="BJ52" s="27">
        <f t="shared" si="49"/>
        <v>0</v>
      </c>
      <c r="BK52" s="27">
        <f t="shared" si="49"/>
        <v>0</v>
      </c>
      <c r="BL52" s="27">
        <f t="shared" si="49"/>
        <v>0</v>
      </c>
      <c r="BM52" s="27">
        <f t="shared" si="49"/>
        <v>0</v>
      </c>
      <c r="BN52" s="27">
        <f t="shared" si="49"/>
        <v>0</v>
      </c>
      <c r="BO52" s="27">
        <f t="shared" si="49"/>
        <v>0</v>
      </c>
      <c r="BP52" s="27">
        <f t="shared" si="49"/>
        <v>0</v>
      </c>
      <c r="BQ52" s="27">
        <f t="shared" si="49"/>
        <v>0</v>
      </c>
    </row>
    <row r="53" spans="5:69" hidden="1" outlineLevel="1" x14ac:dyDescent="0.2">
      <c r="E53" s="18" t="s">
        <v>129</v>
      </c>
      <c r="F53" s="21"/>
      <c r="K53" s="27">
        <f t="shared" si="44"/>
        <v>0</v>
      </c>
      <c r="L53" s="27">
        <f t="shared" si="44"/>
        <v>0</v>
      </c>
      <c r="M53" s="27">
        <f t="shared" si="44"/>
        <v>0</v>
      </c>
      <c r="N53" s="27">
        <f t="shared" si="44"/>
        <v>0</v>
      </c>
      <c r="O53" s="27">
        <f t="shared" si="44"/>
        <v>0</v>
      </c>
      <c r="P53" s="27">
        <f t="shared" si="44"/>
        <v>0</v>
      </c>
      <c r="Q53" s="27">
        <f t="shared" si="44"/>
        <v>0</v>
      </c>
      <c r="R53" s="27">
        <f t="shared" si="44"/>
        <v>0</v>
      </c>
      <c r="S53" s="27">
        <f t="shared" si="44"/>
        <v>0</v>
      </c>
      <c r="T53" s="27">
        <f t="shared" si="44"/>
        <v>0</v>
      </c>
      <c r="U53" s="27">
        <f t="shared" si="45"/>
        <v>0</v>
      </c>
      <c r="V53" s="27">
        <f t="shared" si="45"/>
        <v>0</v>
      </c>
      <c r="W53" s="122">
        <f t="shared" si="45"/>
        <v>0</v>
      </c>
      <c r="X53" s="27">
        <f t="shared" si="45"/>
        <v>0</v>
      </c>
      <c r="Y53" s="27">
        <f t="shared" si="45"/>
        <v>0</v>
      </c>
      <c r="Z53" s="27">
        <f t="shared" si="45"/>
        <v>0</v>
      </c>
      <c r="AA53" s="27">
        <f t="shared" si="45"/>
        <v>0</v>
      </c>
      <c r="AB53" s="27">
        <f t="shared" si="45"/>
        <v>0</v>
      </c>
      <c r="AC53" s="27">
        <f t="shared" si="45"/>
        <v>0</v>
      </c>
      <c r="AD53" s="27">
        <f t="shared" si="45"/>
        <v>0</v>
      </c>
      <c r="AE53" s="27">
        <f t="shared" si="46"/>
        <v>0</v>
      </c>
      <c r="AF53" s="27">
        <f t="shared" si="46"/>
        <v>0</v>
      </c>
      <c r="AG53" s="27">
        <f t="shared" si="46"/>
        <v>0</v>
      </c>
      <c r="AH53" s="27">
        <f t="shared" si="46"/>
        <v>0</v>
      </c>
      <c r="AI53" s="27">
        <f t="shared" si="46"/>
        <v>0</v>
      </c>
      <c r="AJ53" s="27">
        <f t="shared" si="46"/>
        <v>0</v>
      </c>
      <c r="AK53" s="27">
        <f t="shared" si="46"/>
        <v>0</v>
      </c>
      <c r="AL53" s="27">
        <f t="shared" si="46"/>
        <v>0</v>
      </c>
      <c r="AM53" s="27">
        <f t="shared" si="46"/>
        <v>0</v>
      </c>
      <c r="AN53" s="27">
        <f t="shared" si="46"/>
        <v>0</v>
      </c>
      <c r="AO53" s="27">
        <f t="shared" si="47"/>
        <v>0</v>
      </c>
      <c r="AP53" s="27">
        <f t="shared" si="47"/>
        <v>0</v>
      </c>
      <c r="AQ53" s="27">
        <f t="shared" si="47"/>
        <v>0</v>
      </c>
      <c r="AR53" s="27">
        <f t="shared" si="47"/>
        <v>0</v>
      </c>
      <c r="AS53" s="27">
        <f t="shared" si="47"/>
        <v>0</v>
      </c>
      <c r="AT53" s="27">
        <f t="shared" si="47"/>
        <v>0</v>
      </c>
      <c r="AU53" s="27">
        <f t="shared" si="47"/>
        <v>0</v>
      </c>
      <c r="AV53" s="27">
        <f t="shared" si="47"/>
        <v>0</v>
      </c>
      <c r="AW53" s="27">
        <f t="shared" si="47"/>
        <v>0</v>
      </c>
      <c r="AX53" s="27">
        <f t="shared" si="47"/>
        <v>0</v>
      </c>
      <c r="AY53" s="27">
        <f t="shared" si="48"/>
        <v>0</v>
      </c>
      <c r="AZ53" s="27">
        <f t="shared" si="48"/>
        <v>0</v>
      </c>
      <c r="BA53" s="27">
        <f t="shared" si="48"/>
        <v>0</v>
      </c>
      <c r="BB53" s="27">
        <f t="shared" si="48"/>
        <v>0</v>
      </c>
      <c r="BC53" s="27">
        <f t="shared" si="48"/>
        <v>0</v>
      </c>
      <c r="BD53" s="27">
        <f t="shared" si="48"/>
        <v>0</v>
      </c>
      <c r="BE53" s="27">
        <f t="shared" si="48"/>
        <v>0</v>
      </c>
      <c r="BF53" s="27">
        <f t="shared" si="48"/>
        <v>0</v>
      </c>
      <c r="BG53" s="27">
        <f t="shared" si="48"/>
        <v>0</v>
      </c>
      <c r="BH53" s="27">
        <f t="shared" si="48"/>
        <v>0</v>
      </c>
      <c r="BI53" s="27">
        <f t="shared" si="49"/>
        <v>0</v>
      </c>
      <c r="BJ53" s="27">
        <f t="shared" si="49"/>
        <v>0</v>
      </c>
      <c r="BK53" s="27">
        <f t="shared" si="49"/>
        <v>0</v>
      </c>
      <c r="BL53" s="27">
        <f t="shared" si="49"/>
        <v>0</v>
      </c>
      <c r="BM53" s="27">
        <f t="shared" si="49"/>
        <v>0</v>
      </c>
      <c r="BN53" s="27">
        <f t="shared" si="49"/>
        <v>0</v>
      </c>
      <c r="BO53" s="27">
        <f t="shared" si="49"/>
        <v>0</v>
      </c>
      <c r="BP53" s="27">
        <f t="shared" si="49"/>
        <v>0</v>
      </c>
      <c r="BQ53" s="27">
        <f t="shared" si="49"/>
        <v>0</v>
      </c>
    </row>
    <row r="54" spans="5:69" hidden="1" outlineLevel="1" x14ac:dyDescent="0.2">
      <c r="E54" s="123" t="s">
        <v>130</v>
      </c>
      <c r="F54" s="21"/>
      <c r="K54" s="27">
        <f t="shared" si="44"/>
        <v>0</v>
      </c>
      <c r="L54" s="27">
        <f t="shared" si="44"/>
        <v>0</v>
      </c>
      <c r="M54" s="27">
        <f t="shared" si="44"/>
        <v>0</v>
      </c>
      <c r="N54" s="27">
        <f t="shared" si="44"/>
        <v>0</v>
      </c>
      <c r="O54" s="27">
        <f t="shared" si="44"/>
        <v>0</v>
      </c>
      <c r="P54" s="27">
        <f t="shared" si="44"/>
        <v>0</v>
      </c>
      <c r="Q54" s="27">
        <f t="shared" si="44"/>
        <v>0</v>
      </c>
      <c r="R54" s="27">
        <f t="shared" si="44"/>
        <v>0</v>
      </c>
      <c r="S54" s="27">
        <f t="shared" si="44"/>
        <v>0</v>
      </c>
      <c r="T54" s="27">
        <f t="shared" si="44"/>
        <v>0</v>
      </c>
      <c r="U54" s="27">
        <f t="shared" si="45"/>
        <v>0</v>
      </c>
      <c r="V54" s="27">
        <f t="shared" si="45"/>
        <v>0</v>
      </c>
      <c r="W54" s="122">
        <f t="shared" si="45"/>
        <v>0</v>
      </c>
      <c r="X54" s="27">
        <f t="shared" si="45"/>
        <v>0</v>
      </c>
      <c r="Y54" s="27">
        <f t="shared" si="45"/>
        <v>0</v>
      </c>
      <c r="Z54" s="27">
        <f t="shared" si="45"/>
        <v>0</v>
      </c>
      <c r="AA54" s="27">
        <f t="shared" si="45"/>
        <v>0</v>
      </c>
      <c r="AB54" s="27">
        <f t="shared" si="45"/>
        <v>0</v>
      </c>
      <c r="AC54" s="27">
        <f t="shared" si="45"/>
        <v>0</v>
      </c>
      <c r="AD54" s="27">
        <f t="shared" si="45"/>
        <v>0</v>
      </c>
      <c r="AE54" s="27">
        <f t="shared" si="46"/>
        <v>0</v>
      </c>
      <c r="AF54" s="27">
        <f t="shared" si="46"/>
        <v>0</v>
      </c>
      <c r="AG54" s="27">
        <f t="shared" si="46"/>
        <v>0</v>
      </c>
      <c r="AH54" s="27">
        <f t="shared" si="46"/>
        <v>0</v>
      </c>
      <c r="AI54" s="27">
        <f t="shared" si="46"/>
        <v>0</v>
      </c>
      <c r="AJ54" s="27">
        <f t="shared" si="46"/>
        <v>0</v>
      </c>
      <c r="AK54" s="27">
        <f t="shared" si="46"/>
        <v>0</v>
      </c>
      <c r="AL54" s="27">
        <f t="shared" si="46"/>
        <v>0</v>
      </c>
      <c r="AM54" s="27">
        <f t="shared" si="46"/>
        <v>0</v>
      </c>
      <c r="AN54" s="27">
        <f t="shared" si="46"/>
        <v>0</v>
      </c>
      <c r="AO54" s="27">
        <f t="shared" si="47"/>
        <v>0</v>
      </c>
      <c r="AP54" s="27">
        <f t="shared" si="47"/>
        <v>0</v>
      </c>
      <c r="AQ54" s="27">
        <f t="shared" si="47"/>
        <v>0</v>
      </c>
      <c r="AR54" s="27">
        <f t="shared" si="47"/>
        <v>0</v>
      </c>
      <c r="AS54" s="27">
        <f t="shared" si="47"/>
        <v>0</v>
      </c>
      <c r="AT54" s="27">
        <f t="shared" si="47"/>
        <v>0</v>
      </c>
      <c r="AU54" s="27">
        <f t="shared" si="47"/>
        <v>0</v>
      </c>
      <c r="AV54" s="27">
        <f t="shared" si="47"/>
        <v>0</v>
      </c>
      <c r="AW54" s="27">
        <f t="shared" si="47"/>
        <v>0</v>
      </c>
      <c r="AX54" s="27">
        <f t="shared" si="47"/>
        <v>0</v>
      </c>
      <c r="AY54" s="27">
        <f t="shared" si="48"/>
        <v>0</v>
      </c>
      <c r="AZ54" s="27">
        <f t="shared" si="48"/>
        <v>0</v>
      </c>
      <c r="BA54" s="27">
        <f t="shared" si="48"/>
        <v>0</v>
      </c>
      <c r="BB54" s="27">
        <f t="shared" si="48"/>
        <v>0</v>
      </c>
      <c r="BC54" s="27">
        <f t="shared" si="48"/>
        <v>0</v>
      </c>
      <c r="BD54" s="27">
        <f t="shared" si="48"/>
        <v>0</v>
      </c>
      <c r="BE54" s="27">
        <f t="shared" si="48"/>
        <v>0</v>
      </c>
      <c r="BF54" s="27">
        <f t="shared" si="48"/>
        <v>0</v>
      </c>
      <c r="BG54" s="27">
        <f t="shared" si="48"/>
        <v>0</v>
      </c>
      <c r="BH54" s="27">
        <f t="shared" si="48"/>
        <v>0</v>
      </c>
      <c r="BI54" s="27">
        <f t="shared" si="49"/>
        <v>0</v>
      </c>
      <c r="BJ54" s="27">
        <f t="shared" si="49"/>
        <v>0</v>
      </c>
      <c r="BK54" s="27">
        <f t="shared" si="49"/>
        <v>0</v>
      </c>
      <c r="BL54" s="27">
        <f t="shared" si="49"/>
        <v>0</v>
      </c>
      <c r="BM54" s="27">
        <f t="shared" si="49"/>
        <v>0</v>
      </c>
      <c r="BN54" s="27">
        <f t="shared" si="49"/>
        <v>0</v>
      </c>
      <c r="BO54" s="27">
        <f t="shared" si="49"/>
        <v>0</v>
      </c>
      <c r="BP54" s="27">
        <f t="shared" si="49"/>
        <v>0</v>
      </c>
      <c r="BQ54" s="27">
        <f t="shared" si="49"/>
        <v>0</v>
      </c>
    </row>
    <row r="55" spans="5:69" hidden="1" outlineLevel="1" x14ac:dyDescent="0.2">
      <c r="E55" s="18" t="s">
        <v>131</v>
      </c>
      <c r="F55" s="21"/>
      <c r="K55" s="27">
        <f t="shared" si="44"/>
        <v>0</v>
      </c>
      <c r="L55" s="27">
        <f t="shared" si="44"/>
        <v>0</v>
      </c>
      <c r="M55" s="27">
        <f t="shared" si="44"/>
        <v>0</v>
      </c>
      <c r="N55" s="27">
        <f t="shared" si="44"/>
        <v>0</v>
      </c>
      <c r="O55" s="27">
        <f t="shared" si="44"/>
        <v>0</v>
      </c>
      <c r="P55" s="27">
        <f t="shared" si="44"/>
        <v>0</v>
      </c>
      <c r="Q55" s="27">
        <f t="shared" si="44"/>
        <v>0</v>
      </c>
      <c r="R55" s="27">
        <f t="shared" si="44"/>
        <v>0</v>
      </c>
      <c r="S55" s="27">
        <f t="shared" si="44"/>
        <v>0</v>
      </c>
      <c r="T55" s="27">
        <f t="shared" si="44"/>
        <v>0</v>
      </c>
      <c r="U55" s="27">
        <f t="shared" si="45"/>
        <v>0</v>
      </c>
      <c r="V55" s="27">
        <f t="shared" si="45"/>
        <v>0</v>
      </c>
      <c r="W55" s="122">
        <f t="shared" si="45"/>
        <v>0</v>
      </c>
      <c r="X55" s="27">
        <f t="shared" si="45"/>
        <v>0</v>
      </c>
      <c r="Y55" s="27">
        <f t="shared" si="45"/>
        <v>0</v>
      </c>
      <c r="Z55" s="27">
        <f t="shared" si="45"/>
        <v>0</v>
      </c>
      <c r="AA55" s="27">
        <f t="shared" si="45"/>
        <v>0</v>
      </c>
      <c r="AB55" s="27">
        <f t="shared" si="45"/>
        <v>0</v>
      </c>
      <c r="AC55" s="27">
        <f t="shared" si="45"/>
        <v>0</v>
      </c>
      <c r="AD55" s="27">
        <f t="shared" si="45"/>
        <v>0</v>
      </c>
      <c r="AE55" s="27">
        <f t="shared" si="46"/>
        <v>0</v>
      </c>
      <c r="AF55" s="27">
        <f t="shared" si="46"/>
        <v>0</v>
      </c>
      <c r="AG55" s="27">
        <f t="shared" si="46"/>
        <v>0</v>
      </c>
      <c r="AH55" s="27">
        <f t="shared" si="46"/>
        <v>0</v>
      </c>
      <c r="AI55" s="27">
        <f t="shared" si="46"/>
        <v>0</v>
      </c>
      <c r="AJ55" s="27">
        <f t="shared" si="46"/>
        <v>0</v>
      </c>
      <c r="AK55" s="27">
        <f t="shared" si="46"/>
        <v>0</v>
      </c>
      <c r="AL55" s="27">
        <f t="shared" si="46"/>
        <v>0</v>
      </c>
      <c r="AM55" s="27">
        <f t="shared" si="46"/>
        <v>0</v>
      </c>
      <c r="AN55" s="27">
        <f t="shared" si="46"/>
        <v>0</v>
      </c>
      <c r="AO55" s="27">
        <f t="shared" si="47"/>
        <v>0</v>
      </c>
      <c r="AP55" s="27">
        <f t="shared" si="47"/>
        <v>0</v>
      </c>
      <c r="AQ55" s="27">
        <f t="shared" si="47"/>
        <v>0</v>
      </c>
      <c r="AR55" s="27">
        <f t="shared" si="47"/>
        <v>0</v>
      </c>
      <c r="AS55" s="27">
        <f t="shared" si="47"/>
        <v>0</v>
      </c>
      <c r="AT55" s="27">
        <f t="shared" si="47"/>
        <v>0</v>
      </c>
      <c r="AU55" s="27">
        <f t="shared" si="47"/>
        <v>0</v>
      </c>
      <c r="AV55" s="27">
        <f t="shared" si="47"/>
        <v>0</v>
      </c>
      <c r="AW55" s="27">
        <f t="shared" si="47"/>
        <v>0</v>
      </c>
      <c r="AX55" s="27">
        <f t="shared" si="47"/>
        <v>0</v>
      </c>
      <c r="AY55" s="27">
        <f t="shared" si="48"/>
        <v>0</v>
      </c>
      <c r="AZ55" s="27">
        <f t="shared" si="48"/>
        <v>0</v>
      </c>
      <c r="BA55" s="27">
        <f t="shared" si="48"/>
        <v>0</v>
      </c>
      <c r="BB55" s="27">
        <f t="shared" si="48"/>
        <v>0</v>
      </c>
      <c r="BC55" s="27">
        <f t="shared" si="48"/>
        <v>0</v>
      </c>
      <c r="BD55" s="27">
        <f t="shared" si="48"/>
        <v>0</v>
      </c>
      <c r="BE55" s="27">
        <f t="shared" si="48"/>
        <v>0</v>
      </c>
      <c r="BF55" s="27">
        <f t="shared" si="48"/>
        <v>0</v>
      </c>
      <c r="BG55" s="27">
        <f t="shared" si="48"/>
        <v>0</v>
      </c>
      <c r="BH55" s="27">
        <f t="shared" si="48"/>
        <v>0</v>
      </c>
      <c r="BI55" s="27">
        <f t="shared" si="49"/>
        <v>0</v>
      </c>
      <c r="BJ55" s="27">
        <f t="shared" si="49"/>
        <v>0</v>
      </c>
      <c r="BK55" s="27">
        <f t="shared" si="49"/>
        <v>0</v>
      </c>
      <c r="BL55" s="27">
        <f t="shared" si="49"/>
        <v>0</v>
      </c>
      <c r="BM55" s="27">
        <f t="shared" si="49"/>
        <v>0</v>
      </c>
      <c r="BN55" s="27">
        <f t="shared" si="49"/>
        <v>0</v>
      </c>
      <c r="BO55" s="27">
        <f t="shared" si="49"/>
        <v>0</v>
      </c>
      <c r="BP55" s="27">
        <f t="shared" si="49"/>
        <v>0</v>
      </c>
      <c r="BQ55" s="27">
        <f t="shared" si="49"/>
        <v>0</v>
      </c>
    </row>
    <row r="56" spans="5:69" hidden="1" outlineLevel="1" x14ac:dyDescent="0.2">
      <c r="E56" s="18" t="s">
        <v>132</v>
      </c>
      <c r="F56" s="21"/>
      <c r="K56" s="27">
        <f t="shared" si="44"/>
        <v>0</v>
      </c>
      <c r="L56" s="27">
        <f t="shared" si="44"/>
        <v>0</v>
      </c>
      <c r="M56" s="27">
        <f t="shared" si="44"/>
        <v>0</v>
      </c>
      <c r="N56" s="27">
        <f t="shared" si="44"/>
        <v>0</v>
      </c>
      <c r="O56" s="27">
        <f t="shared" si="44"/>
        <v>0</v>
      </c>
      <c r="P56" s="27">
        <f t="shared" si="44"/>
        <v>0</v>
      </c>
      <c r="Q56" s="27">
        <f t="shared" si="44"/>
        <v>0</v>
      </c>
      <c r="R56" s="27">
        <f t="shared" si="44"/>
        <v>0</v>
      </c>
      <c r="S56" s="27">
        <f t="shared" si="44"/>
        <v>0</v>
      </c>
      <c r="T56" s="27">
        <f t="shared" si="44"/>
        <v>0</v>
      </c>
      <c r="U56" s="27">
        <f t="shared" si="45"/>
        <v>0</v>
      </c>
      <c r="V56" s="27">
        <f t="shared" si="45"/>
        <v>0</v>
      </c>
      <c r="W56" s="122">
        <f t="shared" si="45"/>
        <v>0</v>
      </c>
      <c r="X56" s="27">
        <f t="shared" si="45"/>
        <v>0</v>
      </c>
      <c r="Y56" s="27">
        <f t="shared" si="45"/>
        <v>0</v>
      </c>
      <c r="Z56" s="27">
        <f t="shared" si="45"/>
        <v>0</v>
      </c>
      <c r="AA56" s="27">
        <f t="shared" si="45"/>
        <v>0</v>
      </c>
      <c r="AB56" s="27">
        <f t="shared" si="45"/>
        <v>0</v>
      </c>
      <c r="AC56" s="27">
        <f t="shared" si="45"/>
        <v>0</v>
      </c>
      <c r="AD56" s="27">
        <f t="shared" si="45"/>
        <v>0</v>
      </c>
      <c r="AE56" s="27">
        <f t="shared" si="46"/>
        <v>0</v>
      </c>
      <c r="AF56" s="27">
        <f t="shared" si="46"/>
        <v>0</v>
      </c>
      <c r="AG56" s="27">
        <f t="shared" si="46"/>
        <v>0</v>
      </c>
      <c r="AH56" s="27">
        <f t="shared" si="46"/>
        <v>0</v>
      </c>
      <c r="AI56" s="27">
        <f t="shared" si="46"/>
        <v>0</v>
      </c>
      <c r="AJ56" s="27">
        <f t="shared" si="46"/>
        <v>0</v>
      </c>
      <c r="AK56" s="27">
        <f t="shared" si="46"/>
        <v>0</v>
      </c>
      <c r="AL56" s="27">
        <f t="shared" si="46"/>
        <v>0</v>
      </c>
      <c r="AM56" s="27">
        <f t="shared" si="46"/>
        <v>0</v>
      </c>
      <c r="AN56" s="27">
        <f t="shared" si="46"/>
        <v>0</v>
      </c>
      <c r="AO56" s="27">
        <f t="shared" si="47"/>
        <v>0</v>
      </c>
      <c r="AP56" s="27">
        <f t="shared" si="47"/>
        <v>0</v>
      </c>
      <c r="AQ56" s="27">
        <f t="shared" si="47"/>
        <v>0</v>
      </c>
      <c r="AR56" s="27">
        <f t="shared" si="47"/>
        <v>0</v>
      </c>
      <c r="AS56" s="27">
        <f t="shared" si="47"/>
        <v>0</v>
      </c>
      <c r="AT56" s="27">
        <f t="shared" si="47"/>
        <v>0</v>
      </c>
      <c r="AU56" s="27">
        <f t="shared" si="47"/>
        <v>0</v>
      </c>
      <c r="AV56" s="27">
        <f t="shared" si="47"/>
        <v>0</v>
      </c>
      <c r="AW56" s="27">
        <f t="shared" si="47"/>
        <v>0</v>
      </c>
      <c r="AX56" s="27">
        <f t="shared" si="47"/>
        <v>0</v>
      </c>
      <c r="AY56" s="27">
        <f t="shared" si="48"/>
        <v>0</v>
      </c>
      <c r="AZ56" s="27">
        <f t="shared" si="48"/>
        <v>0</v>
      </c>
      <c r="BA56" s="27">
        <f t="shared" si="48"/>
        <v>0</v>
      </c>
      <c r="BB56" s="27">
        <f t="shared" si="48"/>
        <v>0</v>
      </c>
      <c r="BC56" s="27">
        <f t="shared" si="48"/>
        <v>0</v>
      </c>
      <c r="BD56" s="27">
        <f t="shared" si="48"/>
        <v>0</v>
      </c>
      <c r="BE56" s="27">
        <f t="shared" si="48"/>
        <v>0</v>
      </c>
      <c r="BF56" s="27">
        <f t="shared" si="48"/>
        <v>0</v>
      </c>
      <c r="BG56" s="27">
        <f t="shared" si="48"/>
        <v>0</v>
      </c>
      <c r="BH56" s="27">
        <f t="shared" si="48"/>
        <v>0</v>
      </c>
      <c r="BI56" s="27">
        <f t="shared" si="49"/>
        <v>0</v>
      </c>
      <c r="BJ56" s="27">
        <f t="shared" si="49"/>
        <v>0</v>
      </c>
      <c r="BK56" s="27">
        <f t="shared" si="49"/>
        <v>0</v>
      </c>
      <c r="BL56" s="27">
        <f t="shared" si="49"/>
        <v>0</v>
      </c>
      <c r="BM56" s="27">
        <f t="shared" si="49"/>
        <v>0</v>
      </c>
      <c r="BN56" s="27">
        <f t="shared" si="49"/>
        <v>0</v>
      </c>
      <c r="BO56" s="27">
        <f t="shared" si="49"/>
        <v>0</v>
      </c>
      <c r="BP56" s="27">
        <f t="shared" si="49"/>
        <v>0</v>
      </c>
      <c r="BQ56" s="27">
        <f t="shared" si="49"/>
        <v>0</v>
      </c>
    </row>
    <row r="57" spans="5:69" hidden="1" outlineLevel="1" x14ac:dyDescent="0.2">
      <c r="E57" s="18" t="s">
        <v>133</v>
      </c>
      <c r="F57" s="21"/>
      <c r="K57" s="27">
        <f t="shared" si="44"/>
        <v>0</v>
      </c>
      <c r="L57" s="27">
        <f t="shared" si="44"/>
        <v>0</v>
      </c>
      <c r="M57" s="27">
        <f t="shared" si="44"/>
        <v>0</v>
      </c>
      <c r="N57" s="27">
        <f t="shared" si="44"/>
        <v>0</v>
      </c>
      <c r="O57" s="27">
        <f t="shared" si="44"/>
        <v>0</v>
      </c>
      <c r="P57" s="27">
        <f t="shared" si="44"/>
        <v>0</v>
      </c>
      <c r="Q57" s="27">
        <f t="shared" si="44"/>
        <v>0</v>
      </c>
      <c r="R57" s="27">
        <f t="shared" si="44"/>
        <v>0</v>
      </c>
      <c r="S57" s="27">
        <f t="shared" si="44"/>
        <v>0</v>
      </c>
      <c r="T57" s="27">
        <f t="shared" si="44"/>
        <v>0</v>
      </c>
      <c r="U57" s="27">
        <f t="shared" si="45"/>
        <v>0</v>
      </c>
      <c r="V57" s="27">
        <f t="shared" si="45"/>
        <v>0</v>
      </c>
      <c r="W57" s="122">
        <f t="shared" si="45"/>
        <v>0</v>
      </c>
      <c r="X57" s="27">
        <f t="shared" si="45"/>
        <v>0</v>
      </c>
      <c r="Y57" s="27">
        <f t="shared" si="45"/>
        <v>0</v>
      </c>
      <c r="Z57" s="27">
        <f t="shared" si="45"/>
        <v>0</v>
      </c>
      <c r="AA57" s="27">
        <f t="shared" si="45"/>
        <v>0</v>
      </c>
      <c r="AB57" s="27">
        <f t="shared" si="45"/>
        <v>0</v>
      </c>
      <c r="AC57" s="27">
        <f t="shared" si="45"/>
        <v>0</v>
      </c>
      <c r="AD57" s="27">
        <f t="shared" si="45"/>
        <v>0</v>
      </c>
      <c r="AE57" s="27">
        <f t="shared" si="46"/>
        <v>0</v>
      </c>
      <c r="AF57" s="27">
        <f t="shared" si="46"/>
        <v>0</v>
      </c>
      <c r="AG57" s="27">
        <f t="shared" si="46"/>
        <v>0</v>
      </c>
      <c r="AH57" s="27">
        <f t="shared" si="46"/>
        <v>0</v>
      </c>
      <c r="AI57" s="27">
        <f t="shared" si="46"/>
        <v>0</v>
      </c>
      <c r="AJ57" s="27">
        <f t="shared" si="46"/>
        <v>0</v>
      </c>
      <c r="AK57" s="27">
        <f t="shared" si="46"/>
        <v>0</v>
      </c>
      <c r="AL57" s="27">
        <f t="shared" si="46"/>
        <v>0</v>
      </c>
      <c r="AM57" s="27">
        <f t="shared" si="46"/>
        <v>0</v>
      </c>
      <c r="AN57" s="27">
        <f t="shared" si="46"/>
        <v>0</v>
      </c>
      <c r="AO57" s="27">
        <f t="shared" si="47"/>
        <v>0</v>
      </c>
      <c r="AP57" s="27">
        <f t="shared" si="47"/>
        <v>0</v>
      </c>
      <c r="AQ57" s="27">
        <f t="shared" si="47"/>
        <v>0</v>
      </c>
      <c r="AR57" s="27">
        <f t="shared" si="47"/>
        <v>0</v>
      </c>
      <c r="AS57" s="27">
        <f t="shared" si="47"/>
        <v>0</v>
      </c>
      <c r="AT57" s="27">
        <f t="shared" si="47"/>
        <v>0</v>
      </c>
      <c r="AU57" s="27">
        <f t="shared" si="47"/>
        <v>0</v>
      </c>
      <c r="AV57" s="27">
        <f t="shared" si="47"/>
        <v>0</v>
      </c>
      <c r="AW57" s="27">
        <f t="shared" si="47"/>
        <v>0</v>
      </c>
      <c r="AX57" s="27">
        <f t="shared" si="47"/>
        <v>0</v>
      </c>
      <c r="AY57" s="27">
        <f t="shared" si="48"/>
        <v>0</v>
      </c>
      <c r="AZ57" s="27">
        <f t="shared" si="48"/>
        <v>0</v>
      </c>
      <c r="BA57" s="27">
        <f t="shared" si="48"/>
        <v>0</v>
      </c>
      <c r="BB57" s="27">
        <f t="shared" si="48"/>
        <v>0</v>
      </c>
      <c r="BC57" s="27">
        <f t="shared" si="48"/>
        <v>0</v>
      </c>
      <c r="BD57" s="27">
        <f t="shared" si="48"/>
        <v>0</v>
      </c>
      <c r="BE57" s="27">
        <f t="shared" si="48"/>
        <v>0</v>
      </c>
      <c r="BF57" s="27">
        <f t="shared" si="48"/>
        <v>0</v>
      </c>
      <c r="BG57" s="27">
        <f t="shared" si="48"/>
        <v>0</v>
      </c>
      <c r="BH57" s="27">
        <f t="shared" si="48"/>
        <v>0</v>
      </c>
      <c r="BI57" s="27">
        <f t="shared" si="49"/>
        <v>0</v>
      </c>
      <c r="BJ57" s="27">
        <f t="shared" si="49"/>
        <v>0</v>
      </c>
      <c r="BK57" s="27">
        <f t="shared" si="49"/>
        <v>0</v>
      </c>
      <c r="BL57" s="27">
        <f t="shared" si="49"/>
        <v>0</v>
      </c>
      <c r="BM57" s="27">
        <f t="shared" si="49"/>
        <v>0</v>
      </c>
      <c r="BN57" s="27">
        <f t="shared" si="49"/>
        <v>0</v>
      </c>
      <c r="BO57" s="27">
        <f t="shared" si="49"/>
        <v>0</v>
      </c>
      <c r="BP57" s="27">
        <f t="shared" si="49"/>
        <v>0</v>
      </c>
      <c r="BQ57" s="27">
        <f t="shared" si="49"/>
        <v>0</v>
      </c>
    </row>
    <row r="58" spans="5:69" hidden="1" outlineLevel="1" x14ac:dyDescent="0.2">
      <c r="E58" s="18" t="s">
        <v>73</v>
      </c>
      <c r="F58" s="21"/>
      <c r="K58" s="27">
        <f t="shared" si="44"/>
        <v>0</v>
      </c>
      <c r="L58" s="27">
        <f t="shared" si="44"/>
        <v>0</v>
      </c>
      <c r="M58" s="27">
        <f t="shared" si="44"/>
        <v>0</v>
      </c>
      <c r="N58" s="27">
        <f t="shared" si="44"/>
        <v>0</v>
      </c>
      <c r="O58" s="27">
        <f t="shared" si="44"/>
        <v>0</v>
      </c>
      <c r="P58" s="27">
        <f t="shared" si="44"/>
        <v>0</v>
      </c>
      <c r="Q58" s="27">
        <f t="shared" si="44"/>
        <v>0</v>
      </c>
      <c r="R58" s="27">
        <f t="shared" si="44"/>
        <v>0</v>
      </c>
      <c r="S58" s="27">
        <f t="shared" si="44"/>
        <v>0</v>
      </c>
      <c r="T58" s="27">
        <f t="shared" si="44"/>
        <v>0</v>
      </c>
      <c r="U58" s="27">
        <f t="shared" si="45"/>
        <v>0</v>
      </c>
      <c r="V58" s="27">
        <f t="shared" si="45"/>
        <v>0</v>
      </c>
      <c r="W58" s="122">
        <f t="shared" si="45"/>
        <v>0</v>
      </c>
      <c r="X58" s="27">
        <f t="shared" si="45"/>
        <v>0</v>
      </c>
      <c r="Y58" s="27">
        <f t="shared" si="45"/>
        <v>0</v>
      </c>
      <c r="Z58" s="27">
        <f t="shared" si="45"/>
        <v>0</v>
      </c>
      <c r="AA58" s="27">
        <f t="shared" si="45"/>
        <v>0</v>
      </c>
      <c r="AB58" s="27">
        <f t="shared" si="45"/>
        <v>0</v>
      </c>
      <c r="AC58" s="27">
        <f t="shared" si="45"/>
        <v>0</v>
      </c>
      <c r="AD58" s="27">
        <f t="shared" si="45"/>
        <v>0</v>
      </c>
      <c r="AE58" s="27">
        <f t="shared" si="46"/>
        <v>0</v>
      </c>
      <c r="AF58" s="27">
        <f t="shared" si="46"/>
        <v>0</v>
      </c>
      <c r="AG58" s="27">
        <f t="shared" si="46"/>
        <v>0</v>
      </c>
      <c r="AH58" s="27">
        <f t="shared" si="46"/>
        <v>0</v>
      </c>
      <c r="AI58" s="27">
        <f t="shared" si="46"/>
        <v>0</v>
      </c>
      <c r="AJ58" s="27">
        <f t="shared" si="46"/>
        <v>0</v>
      </c>
      <c r="AK58" s="27">
        <f t="shared" si="46"/>
        <v>0</v>
      </c>
      <c r="AL58" s="27">
        <f t="shared" si="46"/>
        <v>0</v>
      </c>
      <c r="AM58" s="27">
        <f t="shared" si="46"/>
        <v>0</v>
      </c>
      <c r="AN58" s="27">
        <f t="shared" si="46"/>
        <v>0</v>
      </c>
      <c r="AO58" s="27">
        <f t="shared" si="47"/>
        <v>0</v>
      </c>
      <c r="AP58" s="27">
        <f t="shared" si="47"/>
        <v>0</v>
      </c>
      <c r="AQ58" s="27">
        <f t="shared" si="47"/>
        <v>0</v>
      </c>
      <c r="AR58" s="27">
        <f t="shared" si="47"/>
        <v>0</v>
      </c>
      <c r="AS58" s="27">
        <f t="shared" si="47"/>
        <v>0</v>
      </c>
      <c r="AT58" s="27">
        <f t="shared" si="47"/>
        <v>0</v>
      </c>
      <c r="AU58" s="27">
        <f t="shared" si="47"/>
        <v>0</v>
      </c>
      <c r="AV58" s="27">
        <f t="shared" si="47"/>
        <v>0</v>
      </c>
      <c r="AW58" s="27">
        <f t="shared" si="47"/>
        <v>0</v>
      </c>
      <c r="AX58" s="27">
        <f t="shared" si="47"/>
        <v>0</v>
      </c>
      <c r="AY58" s="27">
        <f t="shared" si="48"/>
        <v>0</v>
      </c>
      <c r="AZ58" s="27">
        <f t="shared" si="48"/>
        <v>0</v>
      </c>
      <c r="BA58" s="27">
        <f t="shared" si="48"/>
        <v>0</v>
      </c>
      <c r="BB58" s="27">
        <f t="shared" si="48"/>
        <v>0</v>
      </c>
      <c r="BC58" s="27">
        <f t="shared" si="48"/>
        <v>0</v>
      </c>
      <c r="BD58" s="27">
        <f t="shared" si="48"/>
        <v>0</v>
      </c>
      <c r="BE58" s="27">
        <f t="shared" si="48"/>
        <v>0</v>
      </c>
      <c r="BF58" s="27">
        <f t="shared" si="48"/>
        <v>0</v>
      </c>
      <c r="BG58" s="27">
        <f t="shared" si="48"/>
        <v>0</v>
      </c>
      <c r="BH58" s="27">
        <f t="shared" si="48"/>
        <v>0</v>
      </c>
      <c r="BI58" s="27">
        <f t="shared" si="49"/>
        <v>0</v>
      </c>
      <c r="BJ58" s="27">
        <f t="shared" si="49"/>
        <v>0</v>
      </c>
      <c r="BK58" s="27">
        <f t="shared" si="49"/>
        <v>0</v>
      </c>
      <c r="BL58" s="27">
        <f t="shared" si="49"/>
        <v>0</v>
      </c>
      <c r="BM58" s="27">
        <f t="shared" si="49"/>
        <v>0</v>
      </c>
      <c r="BN58" s="27">
        <f t="shared" si="49"/>
        <v>0</v>
      </c>
      <c r="BO58" s="27">
        <f t="shared" si="49"/>
        <v>0</v>
      </c>
      <c r="BP58" s="27">
        <f t="shared" si="49"/>
        <v>0</v>
      </c>
      <c r="BQ58" s="27">
        <f t="shared" si="49"/>
        <v>0</v>
      </c>
    </row>
    <row r="59" spans="5:69" ht="15" hidden="1" outlineLevel="1" x14ac:dyDescent="0.25">
      <c r="E59" s="124"/>
      <c r="F59" s="125" t="s">
        <v>136</v>
      </c>
      <c r="G59" s="126"/>
      <c r="H59" s="126"/>
      <c r="I59" s="126"/>
      <c r="J59" s="126"/>
      <c r="K59" s="127">
        <f>SUBTOTAL(9,K48:K58)</f>
        <v>0</v>
      </c>
      <c r="L59" s="127">
        <f t="shared" ref="L59:BQ59" si="50">SUBTOTAL(9,L48:L58)</f>
        <v>0</v>
      </c>
      <c r="M59" s="127">
        <f t="shared" si="50"/>
        <v>0</v>
      </c>
      <c r="N59" s="127">
        <f t="shared" si="50"/>
        <v>0</v>
      </c>
      <c r="O59" s="127">
        <f t="shared" si="50"/>
        <v>0</v>
      </c>
      <c r="P59" s="127">
        <f t="shared" si="50"/>
        <v>0</v>
      </c>
      <c r="Q59" s="127">
        <f t="shared" si="50"/>
        <v>0</v>
      </c>
      <c r="R59" s="127">
        <f t="shared" si="50"/>
        <v>0</v>
      </c>
      <c r="S59" s="127">
        <f t="shared" si="50"/>
        <v>0</v>
      </c>
      <c r="T59" s="127">
        <f t="shared" si="50"/>
        <v>0</v>
      </c>
      <c r="U59" s="127">
        <f t="shared" si="50"/>
        <v>0</v>
      </c>
      <c r="V59" s="127">
        <f t="shared" si="50"/>
        <v>0</v>
      </c>
      <c r="W59" s="128">
        <f t="shared" si="50"/>
        <v>0</v>
      </c>
      <c r="X59" s="127">
        <f t="shared" si="50"/>
        <v>0</v>
      </c>
      <c r="Y59" s="127">
        <f t="shared" si="50"/>
        <v>0</v>
      </c>
      <c r="Z59" s="127">
        <f t="shared" si="50"/>
        <v>0</v>
      </c>
      <c r="AA59" s="127">
        <f t="shared" si="50"/>
        <v>0</v>
      </c>
      <c r="AB59" s="127">
        <f t="shared" si="50"/>
        <v>0</v>
      </c>
      <c r="AC59" s="127">
        <f t="shared" si="50"/>
        <v>0</v>
      </c>
      <c r="AD59" s="127">
        <f t="shared" si="50"/>
        <v>0</v>
      </c>
      <c r="AE59" s="127">
        <f t="shared" si="50"/>
        <v>0</v>
      </c>
      <c r="AF59" s="127">
        <f t="shared" si="50"/>
        <v>0</v>
      </c>
      <c r="AG59" s="127">
        <f t="shared" si="50"/>
        <v>0</v>
      </c>
      <c r="AH59" s="127">
        <f t="shared" si="50"/>
        <v>0</v>
      </c>
      <c r="AI59" s="127">
        <f t="shared" si="50"/>
        <v>0</v>
      </c>
      <c r="AJ59" s="127">
        <f t="shared" si="50"/>
        <v>0</v>
      </c>
      <c r="AK59" s="127">
        <f t="shared" si="50"/>
        <v>0</v>
      </c>
      <c r="AL59" s="127">
        <f t="shared" si="50"/>
        <v>0</v>
      </c>
      <c r="AM59" s="127">
        <f t="shared" si="50"/>
        <v>0</v>
      </c>
      <c r="AN59" s="127">
        <f t="shared" si="50"/>
        <v>0</v>
      </c>
      <c r="AO59" s="127">
        <f t="shared" si="50"/>
        <v>0</v>
      </c>
      <c r="AP59" s="127">
        <f t="shared" si="50"/>
        <v>0</v>
      </c>
      <c r="AQ59" s="127">
        <f t="shared" si="50"/>
        <v>0</v>
      </c>
      <c r="AR59" s="127">
        <f t="shared" si="50"/>
        <v>0</v>
      </c>
      <c r="AS59" s="127">
        <f t="shared" si="50"/>
        <v>0</v>
      </c>
      <c r="AT59" s="127">
        <f t="shared" si="50"/>
        <v>0</v>
      </c>
      <c r="AU59" s="127">
        <f t="shared" si="50"/>
        <v>0</v>
      </c>
      <c r="AV59" s="127">
        <f t="shared" si="50"/>
        <v>0</v>
      </c>
      <c r="AW59" s="127">
        <f t="shared" si="50"/>
        <v>0</v>
      </c>
      <c r="AX59" s="127">
        <f t="shared" si="50"/>
        <v>0</v>
      </c>
      <c r="AY59" s="127">
        <f t="shared" si="50"/>
        <v>0</v>
      </c>
      <c r="AZ59" s="127">
        <f t="shared" si="50"/>
        <v>0</v>
      </c>
      <c r="BA59" s="127">
        <f t="shared" si="50"/>
        <v>0</v>
      </c>
      <c r="BB59" s="127">
        <f t="shared" si="50"/>
        <v>0</v>
      </c>
      <c r="BC59" s="127">
        <f t="shared" si="50"/>
        <v>0</v>
      </c>
      <c r="BD59" s="127">
        <f t="shared" si="50"/>
        <v>0</v>
      </c>
      <c r="BE59" s="127">
        <f t="shared" si="50"/>
        <v>0</v>
      </c>
      <c r="BF59" s="127">
        <f t="shared" si="50"/>
        <v>0</v>
      </c>
      <c r="BG59" s="127">
        <f t="shared" si="50"/>
        <v>0</v>
      </c>
      <c r="BH59" s="127">
        <f t="shared" si="50"/>
        <v>0</v>
      </c>
      <c r="BI59" s="127">
        <f t="shared" si="50"/>
        <v>0</v>
      </c>
      <c r="BJ59" s="127">
        <f t="shared" si="50"/>
        <v>0</v>
      </c>
      <c r="BK59" s="127">
        <f t="shared" si="50"/>
        <v>0</v>
      </c>
      <c r="BL59" s="127">
        <f t="shared" si="50"/>
        <v>0</v>
      </c>
      <c r="BM59" s="127">
        <f t="shared" si="50"/>
        <v>0</v>
      </c>
      <c r="BN59" s="127">
        <f t="shared" si="50"/>
        <v>0</v>
      </c>
      <c r="BO59" s="127">
        <f t="shared" si="50"/>
        <v>0</v>
      </c>
      <c r="BP59" s="127">
        <f t="shared" si="50"/>
        <v>0</v>
      </c>
      <c r="BQ59" s="127">
        <f t="shared" si="50"/>
        <v>0</v>
      </c>
    </row>
    <row r="60" spans="5:69" ht="15.75" hidden="1" outlineLevel="1" thickBot="1" x14ac:dyDescent="0.3">
      <c r="E60"/>
      <c r="F60" s="21" t="s">
        <v>137</v>
      </c>
      <c r="K60" s="130">
        <f t="shared" ref="K60:BQ60" si="51">+K59+K46</f>
        <v>53.22</v>
      </c>
      <c r="L60" s="130">
        <f t="shared" si="51"/>
        <v>65</v>
      </c>
      <c r="M60" s="130">
        <f t="shared" si="51"/>
        <v>174</v>
      </c>
      <c r="N60" s="130">
        <f t="shared" si="51"/>
        <v>0</v>
      </c>
      <c r="O60" s="130">
        <f t="shared" si="51"/>
        <v>175</v>
      </c>
      <c r="P60" s="130">
        <f t="shared" si="51"/>
        <v>414</v>
      </c>
      <c r="Q60" s="130">
        <f t="shared" si="51"/>
        <v>49.22</v>
      </c>
      <c r="R60" s="130">
        <f t="shared" si="51"/>
        <v>69</v>
      </c>
      <c r="S60" s="130">
        <f t="shared" si="51"/>
        <v>0</v>
      </c>
      <c r="T60" s="130">
        <f t="shared" si="51"/>
        <v>91</v>
      </c>
      <c r="U60" s="130">
        <f t="shared" si="51"/>
        <v>209.22</v>
      </c>
      <c r="V60" s="130">
        <f t="shared" si="51"/>
        <v>258</v>
      </c>
      <c r="W60" s="131">
        <f t="shared" si="51"/>
        <v>0</v>
      </c>
      <c r="X60" s="130">
        <f t="shared" si="51"/>
        <v>0</v>
      </c>
      <c r="Y60" s="130">
        <f t="shared" si="51"/>
        <v>0</v>
      </c>
      <c r="Z60" s="130">
        <f t="shared" si="51"/>
        <v>53.099999999999994</v>
      </c>
      <c r="AA60" s="130">
        <f t="shared" si="51"/>
        <v>53.099999999999994</v>
      </c>
      <c r="AB60" s="130">
        <f t="shared" si="51"/>
        <v>-11.900000000000002</v>
      </c>
      <c r="AC60" s="130">
        <f t="shared" si="51"/>
        <v>0</v>
      </c>
      <c r="AD60" s="130">
        <f t="shared" si="51"/>
        <v>0</v>
      </c>
      <c r="AE60" s="130">
        <f t="shared" si="51"/>
        <v>0</v>
      </c>
      <c r="AF60" s="130">
        <f t="shared" si="51"/>
        <v>0</v>
      </c>
      <c r="AG60" s="130">
        <f t="shared" si="51"/>
        <v>-174</v>
      </c>
      <c r="AH60" s="130">
        <f t="shared" si="51"/>
        <v>0</v>
      </c>
      <c r="AI60" s="130">
        <f t="shared" si="51"/>
        <v>0</v>
      </c>
      <c r="AJ60" s="130">
        <f t="shared" si="51"/>
        <v>64.605000000000004</v>
      </c>
      <c r="AK60" s="130">
        <f t="shared" si="51"/>
        <v>64.605000000000004</v>
      </c>
      <c r="AL60" s="130">
        <f t="shared" si="51"/>
        <v>64.605000000000004</v>
      </c>
      <c r="AM60" s="130">
        <f t="shared" si="51"/>
        <v>0</v>
      </c>
      <c r="AN60" s="130">
        <f t="shared" si="51"/>
        <v>73.400000000000006</v>
      </c>
      <c r="AO60" s="130">
        <f t="shared" si="51"/>
        <v>241</v>
      </c>
      <c r="AP60" s="130">
        <f t="shared" si="51"/>
        <v>314.39999999999998</v>
      </c>
      <c r="AQ60" s="130">
        <f t="shared" si="51"/>
        <v>139.4</v>
      </c>
      <c r="AR60" s="130">
        <f t="shared" si="51"/>
        <v>432.10500000000002</v>
      </c>
      <c r="AS60" s="130">
        <f t="shared" si="51"/>
        <v>18.104999999999993</v>
      </c>
      <c r="AT60" s="130">
        <f t="shared" si="51"/>
        <v>0</v>
      </c>
      <c r="AU60" s="130">
        <f t="shared" si="51"/>
        <v>0</v>
      </c>
      <c r="AV60" s="130">
        <f t="shared" si="51"/>
        <v>0</v>
      </c>
      <c r="AW60" s="130">
        <f t="shared" si="51"/>
        <v>0</v>
      </c>
      <c r="AX60" s="130">
        <f t="shared" si="51"/>
        <v>-49.22</v>
      </c>
      <c r="AY60" s="130">
        <f t="shared" si="51"/>
        <v>0</v>
      </c>
      <c r="AZ60" s="130">
        <f t="shared" si="51"/>
        <v>0</v>
      </c>
      <c r="BA60" s="130">
        <f t="shared" si="51"/>
        <v>0</v>
      </c>
      <c r="BB60" s="130">
        <f t="shared" si="51"/>
        <v>0</v>
      </c>
      <c r="BC60" s="130">
        <f t="shared" si="51"/>
        <v>-69</v>
      </c>
      <c r="BD60" s="130">
        <f t="shared" si="51"/>
        <v>0</v>
      </c>
      <c r="BE60" s="130">
        <f t="shared" si="51"/>
        <v>0</v>
      </c>
      <c r="BF60" s="130">
        <f t="shared" si="51"/>
        <v>1.349</v>
      </c>
      <c r="BG60" s="130">
        <f t="shared" si="51"/>
        <v>1.349</v>
      </c>
      <c r="BH60" s="130">
        <f t="shared" si="51"/>
        <v>1.349</v>
      </c>
      <c r="BI60" s="130">
        <f t="shared" si="51"/>
        <v>0</v>
      </c>
      <c r="BJ60" s="130">
        <f t="shared" si="51"/>
        <v>77.3</v>
      </c>
      <c r="BK60" s="130">
        <f t="shared" si="51"/>
        <v>87.5</v>
      </c>
      <c r="BL60" s="130">
        <f t="shared" si="51"/>
        <v>164.8</v>
      </c>
      <c r="BM60" s="130">
        <f t="shared" si="51"/>
        <v>73.8</v>
      </c>
      <c r="BN60" s="130">
        <f t="shared" si="51"/>
        <v>166.149</v>
      </c>
      <c r="BO60" s="130">
        <f t="shared" si="51"/>
        <v>-43.071000000000012</v>
      </c>
      <c r="BP60" s="142">
        <f t="shared" si="51"/>
        <v>322.75</v>
      </c>
      <c r="BQ60" s="142">
        <f t="shared" si="51"/>
        <v>64.75</v>
      </c>
    </row>
    <row r="61" spans="5:69" ht="15" hidden="1" outlineLevel="1" x14ac:dyDescent="0.25">
      <c r="E61"/>
      <c r="F61" s="21"/>
      <c r="K61" s="132">
        <f t="shared" ref="K61:BQ61" si="52">K28-K60</f>
        <v>0</v>
      </c>
      <c r="L61" s="132">
        <f t="shared" si="52"/>
        <v>0</v>
      </c>
      <c r="M61" s="132">
        <f t="shared" si="52"/>
        <v>0</v>
      </c>
      <c r="N61" s="132">
        <f t="shared" si="52"/>
        <v>0</v>
      </c>
      <c r="O61" s="132">
        <f t="shared" si="52"/>
        <v>0</v>
      </c>
      <c r="P61" s="132">
        <f t="shared" si="52"/>
        <v>0</v>
      </c>
      <c r="Q61" s="132">
        <f t="shared" si="52"/>
        <v>0</v>
      </c>
      <c r="R61" s="132">
        <f t="shared" si="52"/>
        <v>0</v>
      </c>
      <c r="S61" s="132">
        <f t="shared" si="52"/>
        <v>0</v>
      </c>
      <c r="T61" s="132">
        <f t="shared" si="52"/>
        <v>0</v>
      </c>
      <c r="U61" s="132">
        <f t="shared" si="52"/>
        <v>0</v>
      </c>
      <c r="V61" s="132">
        <f t="shared" si="52"/>
        <v>0</v>
      </c>
      <c r="W61" s="133">
        <f t="shared" si="52"/>
        <v>0</v>
      </c>
      <c r="X61" s="132">
        <f t="shared" si="52"/>
        <v>0</v>
      </c>
      <c r="Y61" s="132">
        <f t="shared" si="52"/>
        <v>0</v>
      </c>
      <c r="Z61" s="132">
        <f t="shared" si="52"/>
        <v>0</v>
      </c>
      <c r="AA61" s="132">
        <f t="shared" si="52"/>
        <v>0</v>
      </c>
      <c r="AB61" s="132">
        <f t="shared" si="52"/>
        <v>0</v>
      </c>
      <c r="AC61" s="132">
        <f t="shared" si="52"/>
        <v>0</v>
      </c>
      <c r="AD61" s="132">
        <f t="shared" si="52"/>
        <v>0</v>
      </c>
      <c r="AE61" s="132">
        <f t="shared" si="52"/>
        <v>0</v>
      </c>
      <c r="AF61" s="132">
        <f t="shared" si="52"/>
        <v>0</v>
      </c>
      <c r="AG61" s="132">
        <f t="shared" si="52"/>
        <v>0</v>
      </c>
      <c r="AH61" s="132">
        <f t="shared" si="52"/>
        <v>0</v>
      </c>
      <c r="AI61" s="132">
        <f t="shared" si="52"/>
        <v>0</v>
      </c>
      <c r="AJ61" s="132">
        <f t="shared" si="52"/>
        <v>0</v>
      </c>
      <c r="AK61" s="132">
        <f t="shared" si="52"/>
        <v>0</v>
      </c>
      <c r="AL61" s="132">
        <f t="shared" si="52"/>
        <v>0</v>
      </c>
      <c r="AM61" s="132">
        <f t="shared" si="52"/>
        <v>0</v>
      </c>
      <c r="AN61" s="132">
        <f t="shared" si="52"/>
        <v>0</v>
      </c>
      <c r="AO61" s="132">
        <f t="shared" si="52"/>
        <v>0</v>
      </c>
      <c r="AP61" s="132">
        <f t="shared" si="52"/>
        <v>0</v>
      </c>
      <c r="AQ61" s="132">
        <f t="shared" si="52"/>
        <v>0</v>
      </c>
      <c r="AR61" s="132">
        <f t="shared" si="52"/>
        <v>0</v>
      </c>
      <c r="AS61" s="132">
        <f t="shared" si="52"/>
        <v>0</v>
      </c>
      <c r="AT61" s="132">
        <f t="shared" si="52"/>
        <v>0</v>
      </c>
      <c r="AU61" s="132">
        <f t="shared" si="52"/>
        <v>0</v>
      </c>
      <c r="AV61" s="132">
        <f t="shared" si="52"/>
        <v>0</v>
      </c>
      <c r="AW61" s="132">
        <f t="shared" si="52"/>
        <v>0</v>
      </c>
      <c r="AX61" s="132">
        <f t="shared" si="52"/>
        <v>0</v>
      </c>
      <c r="AY61" s="132">
        <f t="shared" si="52"/>
        <v>0</v>
      </c>
      <c r="AZ61" s="132">
        <f t="shared" si="52"/>
        <v>0</v>
      </c>
      <c r="BA61" s="132">
        <f t="shared" si="52"/>
        <v>0</v>
      </c>
      <c r="BB61" s="132"/>
      <c r="BC61" s="132">
        <f t="shared" si="52"/>
        <v>0</v>
      </c>
      <c r="BD61" s="132">
        <f t="shared" si="52"/>
        <v>0</v>
      </c>
      <c r="BE61" s="132">
        <f t="shared" si="52"/>
        <v>0</v>
      </c>
      <c r="BF61" s="132">
        <f t="shared" si="52"/>
        <v>0</v>
      </c>
      <c r="BG61" s="132">
        <f t="shared" si="52"/>
        <v>0</v>
      </c>
      <c r="BH61" s="132">
        <f t="shared" si="52"/>
        <v>0</v>
      </c>
      <c r="BI61" s="132">
        <f t="shared" si="52"/>
        <v>0</v>
      </c>
      <c r="BJ61" s="132">
        <f t="shared" si="52"/>
        <v>0</v>
      </c>
      <c r="BK61" s="132">
        <f t="shared" si="52"/>
        <v>0</v>
      </c>
      <c r="BL61" s="132">
        <f t="shared" si="52"/>
        <v>0</v>
      </c>
      <c r="BM61" s="132">
        <f t="shared" si="52"/>
        <v>0</v>
      </c>
      <c r="BN61" s="132">
        <f t="shared" si="52"/>
        <v>0</v>
      </c>
      <c r="BO61" s="132">
        <f t="shared" si="52"/>
        <v>0</v>
      </c>
      <c r="BP61" s="143">
        <f t="shared" si="52"/>
        <v>0</v>
      </c>
      <c r="BQ61" s="143">
        <f t="shared" si="52"/>
        <v>0</v>
      </c>
    </row>
    <row r="62" spans="5:69" ht="15" hidden="1" outlineLevel="1" x14ac:dyDescent="0.25">
      <c r="E62"/>
      <c r="F62" s="21"/>
    </row>
    <row r="63" spans="5:69" ht="15" hidden="1" outlineLevel="1" x14ac:dyDescent="0.25">
      <c r="E63"/>
      <c r="F63" s="21"/>
    </row>
    <row r="64" spans="5:69" ht="15" collapsed="1" x14ac:dyDescent="0.25">
      <c r="E64"/>
      <c r="F64" s="21"/>
      <c r="BB64" s="134"/>
    </row>
  </sheetData>
  <protectedRanges>
    <protectedRange sqref="AZ18" name="Range1"/>
  </protectedRanges>
  <autoFilter ref="A1:CH28" xr:uid="{B60A5750-4990-4529-9892-CBA2BAD28504}"/>
  <mergeCells count="7">
    <mergeCell ref="BX6:CB6"/>
    <mergeCell ref="D4:V4"/>
    <mergeCell ref="L6:P6"/>
    <mergeCell ref="Q6:U6"/>
    <mergeCell ref="X6:AS7"/>
    <mergeCell ref="AT6:BO7"/>
    <mergeCell ref="BS6:BW6"/>
  </mergeCells>
  <dataValidations count="12">
    <dataValidation type="list" allowBlank="1" showInputMessage="1" showErrorMessage="1" sqref="W8" xr:uid="{64B27C52-4E3E-4C7F-8791-EA2C5A88E671}">
      <formula1>"ASSY, MOE, NPI, W&amp;R, MSHOP,GL PLAN, GL SRCR, GDC, FACILITY, GL QUAL, HQ, KASR, KFER, TAUNTON, WILMSLOW, SOLOHILL,WEX INSTR, WEX CONS, SINGAPORE, EDC, SHARPSBURG, MSUPPORT,PRODPLAN,PRODSUPPORT"</formula1>
    </dataValidation>
    <dataValidation type="list" allowBlank="1" showInputMessage="1" showErrorMessage="1" sqref="E9:E32" xr:uid="{37539208-6C8C-47A4-ADF6-753B4EC9EE3C}">
      <formula1>"HQ,WFUS,KFUS,KASR,KFER,WFEI,KHEI,MMFG,MMMP,WPPL,WTNE"</formula1>
    </dataValidation>
    <dataValidation type="list" showInputMessage="1" showErrorMessage="1" error="Please use drop-down list." sqref="GW30:GW31 F30:F32 GW9:GW27" xr:uid="{3BD5C05C-ADED-4120-83C8-B2405B9A0B7D}">
      <formula1>CATEGORY</formula1>
    </dataValidation>
    <dataValidation type="list" allowBlank="1" showInputMessage="1" showErrorMessage="1" sqref="F29 D36:D47 D29 D49:D61 D34" xr:uid="{3FF8A650-B7EA-4B46-8590-CC48DB76EE31}">
      <formula1>#REF!</formula1>
    </dataValidation>
    <dataValidation type="list" showInputMessage="1" showErrorMessage="1" error="Please use drop-down list." sqref="J30:J31" xr:uid="{28CA20BF-FB51-4DC2-B239-E828C822132C}">
      <formula1>Int_Ex</formula1>
    </dataValidation>
    <dataValidation type="list" allowBlank="1" showInputMessage="1" showErrorMessage="1" sqref="I30:I31 I9:I27" xr:uid="{9330712B-ACB6-45A6-A77A-1A12A90201F1}">
      <formula1>"Base, One Time"</formula1>
    </dataValidation>
    <dataValidation type="list" allowBlank="1" showInputMessage="1" showErrorMessage="1" sqref="W30:W31" xr:uid="{965EA236-16D3-409C-985A-73F43A30D87D}">
      <formula1>"ASSY, MOE, NPI, W&amp;R, MSHOP,GL PLAN, GL SRCR, GDC, FACILITY, GL QUAL, HQ, KASR, KFER, TAUNTON, WILMSLOW, SOLIHULL,WEX INSTR, WEX CONS, SINGAPORE, EDC, SHARPSBURG, ADC"</formula1>
    </dataValidation>
    <dataValidation type="list" showInputMessage="1" showErrorMessage="1" error="Please use drop-down list." sqref="GY30:GY31 GY9:GY27" xr:uid="{E837FBA6-8039-46F8-B107-5EA88D48F4A5}">
      <formula1>#REF!</formula1>
    </dataValidation>
    <dataValidation type="list" showInputMessage="1" showErrorMessage="1" error="Please use drop-down list." sqref="GT30:GT31 E5 GT9:GT27" xr:uid="{F1717159-4245-4054-9FF1-18EE198D82A9}">
      <formula1>BUNIT</formula1>
    </dataValidation>
    <dataValidation type="list" showInputMessage="1" showErrorMessage="1" error="Please use drop-down list." sqref="GV30:GV31 GV9:GV27" xr:uid="{5C95A9A8-8D6C-4B7F-B65D-0F7DE2D1FFD8}">
      <formula1>NHC</formula1>
    </dataValidation>
    <dataValidation type="list" showInputMessage="1" showErrorMessage="1" error="Please use drop-down list." sqref="F9:F27" xr:uid="{2E94A37C-AA2A-4978-96C2-68BFA0DCF078}">
      <formula1>"Lab Equipment,Leasehold Improvements, Manufacturing Equipment,Building,Building Improvements,Furniture &amp; Fixtures,PC's Laptops &amp; Software NonField,All Other Computer,Autos,Other"</formula1>
    </dataValidation>
    <dataValidation type="list" allowBlank="1" showInputMessage="1" showErrorMessage="1" sqref="W9:W27" xr:uid="{F83F548C-7875-4426-AC37-F2500402317C}">
      <formula1>"ADC, ASSY, NPI, W&amp;R, MSHOP,GL PLAN, GL SRCR, GDC, FACILITY, GL QUAL, HQ, TAUNTON, WILMSLOW, SOLIHULL,WEX INSTR, WEX CONS, SINGAPORE, EDC, SHARPSBURG, MSUPPORT,PRODPLAN,PRODSUPPORT"</formula1>
    </dataValidation>
  </dataValidations>
  <pageMargins left="0.7" right="0.7" top="0.75" bottom="0.75" header="0.3" footer="0.3"/>
  <pageSetup orientation="portrait" horizontalDpi="30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40BA63-A009-47E5-94CF-D52D49BF430A}">
          <x14:formula1>
            <xm:f>'Y:\2021 AOP Team\Capital\[2021_Glb_OPS_Capital AOP.xlsx]lookups'!#REF!</xm:f>
          </x14:formula1>
          <xm:sqref>BR9:BR27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Koh</dc:creator>
  <cp:lastModifiedBy>HuaZhen Luo</cp:lastModifiedBy>
  <dcterms:created xsi:type="dcterms:W3CDTF">2021-01-11T07:00:50Z</dcterms:created>
  <dcterms:modified xsi:type="dcterms:W3CDTF">2021-02-26T14:49:21Z</dcterms:modified>
</cp:coreProperties>
</file>