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drawings/drawing3.xml" ContentType="application/vnd.openxmlformats-officedocument.drawing+xml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saxjxu\Box\01_Waters\06_Calibration Claim\202004-Apr'20\"/>
    </mc:Choice>
  </mc:AlternateContent>
  <xr:revisionPtr revIDLastSave="0" documentId="13_ncr:1_{E07D795F-416A-43AD-AAB6-1742CD9B9846}" xr6:coauthVersionLast="43" xr6:coauthVersionMax="43" xr10:uidLastSave="{00000000-0000-0000-0000-000000000000}"/>
  <bookViews>
    <workbookView xWindow="-120" yWindow="-120" windowWidth="20730" windowHeight="11160" activeTab="6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  <definedName name="_xlnm.Print_Area" localSheetId="2">External!$A$1:$M$7</definedName>
    <definedName name="_xlnm.Print_Area" localSheetId="5">Parts!$A$1:$F$6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0" l="1"/>
  <c r="K3" i="18" l="1"/>
  <c r="F3" i="14"/>
  <c r="F9" i="14"/>
  <c r="E9" i="14"/>
  <c r="F8" i="14"/>
  <c r="E8" i="14" s="1"/>
  <c r="K3" i="13" l="1"/>
  <c r="K10" i="12" l="1"/>
  <c r="K9" i="12"/>
  <c r="K8" i="12"/>
  <c r="K3" i="12" s="1"/>
  <c r="J1" i="16" l="1"/>
  <c r="B8" i="5" s="1"/>
  <c r="K4" i="18" l="1"/>
  <c r="K5" i="18" l="1"/>
  <c r="K6" i="18" s="1"/>
  <c r="G4" i="10" l="1"/>
  <c r="G5" i="10" s="1"/>
  <c r="I6" i="16" l="1"/>
  <c r="H6" i="16"/>
  <c r="K4" i="13" l="1"/>
  <c r="K5" i="13" l="1"/>
  <c r="K6" i="13" s="1"/>
  <c r="F4" i="14" l="1"/>
  <c r="F5" i="14" l="1"/>
  <c r="B9" i="5" s="1"/>
  <c r="K4" i="12" l="1"/>
  <c r="K5" i="12" s="1"/>
  <c r="B7" i="5" s="1"/>
  <c r="J6" i="16" l="1"/>
  <c r="B10" i="5"/>
</calcChain>
</file>

<file path=xl/sharedStrings.xml><?xml version="1.0" encoding="utf-8"?>
<sst xmlns="http://schemas.openxmlformats.org/spreadsheetml/2006/main" count="392" uniqueCount="190">
  <si>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</si>
  <si>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</si>
  <si>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</si>
  <si>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</si>
  <si>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</si>
  <si>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</si>
  <si>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</si>
  <si>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</si>
  <si>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</si>
  <si>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</si>
  <si>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</si>
  <si>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</si>
  <si>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</si>
  <si>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</si>
  <si>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</si>
  <si>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</si>
  <si>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</si>
  <si>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</si>
  <si>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</si>
  <si>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</si>
  <si>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</si>
  <si>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</si>
  <si>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</si>
  <si>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</si>
  <si>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</si>
  <si>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</si>
  <si>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</si>
  <si>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</si>
  <si>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</si>
  <si>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</si>
  <si>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</si>
  <si>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</si>
  <si>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</si>
  <si>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</si>
  <si>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</si>
  <si>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</si>
  <si>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</si>
  <si>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</si>
  <si>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</si>
  <si>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</si>
  <si>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</si>
  <si>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</si>
  <si>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</si>
  <si>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</si>
  <si>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</si>
  <si>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</si>
  <si>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</si>
  <si>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</si>
  <si>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</si>
  <si>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</si>
  <si>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</si>
  <si>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</si>
  <si>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</si>
  <si>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</si>
  <si>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</si>
  <si>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</si>
  <si>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</si>
  <si>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</si>
  <si>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</si>
  <si>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</si>
  <si>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</si>
  <si>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</si>
  <si>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At hoc-Spare and Misc</t>
  </si>
  <si>
    <t xml:space="preserve">Calibration Cost- Box Build </t>
  </si>
  <si>
    <t>Calibration Cost-PCBA</t>
  </si>
  <si>
    <t>Schedule for 2020</t>
  </si>
  <si>
    <t>April 2020 Internal Calibration</t>
  </si>
  <si>
    <t>April 2020 External Calibration</t>
  </si>
  <si>
    <t>April 2020 SENAI Calibration</t>
  </si>
  <si>
    <t>April 2020  Calibration</t>
  </si>
  <si>
    <t>April 2020 Calibration</t>
  </si>
  <si>
    <t>0207</t>
  </si>
  <si>
    <t>0208</t>
  </si>
  <si>
    <t>0238</t>
  </si>
  <si>
    <t>0458</t>
  </si>
  <si>
    <t>Joel Mamalateo Deduyo</t>
  </si>
  <si>
    <t>Column Heater</t>
  </si>
  <si>
    <t>Auto Pressure  (Flowcell Tester)</t>
  </si>
  <si>
    <t>2489 UV / Visible Detector</t>
  </si>
  <si>
    <t>Waters</t>
  </si>
  <si>
    <t>WAT091727</t>
  </si>
  <si>
    <t>WAT038040</t>
  </si>
  <si>
    <t>M03CHM015R</t>
  </si>
  <si>
    <t>E01CHM203R</t>
  </si>
  <si>
    <t>MX6KM9444M</t>
  </si>
  <si>
    <t>TE-82475-2</t>
  </si>
  <si>
    <t>D1387E759A</t>
  </si>
  <si>
    <t>D1387E763A</t>
  </si>
  <si>
    <t>D1387E765A</t>
  </si>
  <si>
    <t>D1387E766A</t>
  </si>
  <si>
    <t>C1387E135M</t>
  </si>
  <si>
    <t>D1887E275A</t>
  </si>
  <si>
    <t>12 Months</t>
  </si>
  <si>
    <t>0500</t>
  </si>
  <si>
    <t>Electronic Weigh Balance</t>
  </si>
  <si>
    <t>AND</t>
  </si>
  <si>
    <t>HR200</t>
  </si>
  <si>
    <t>06 Months</t>
  </si>
  <si>
    <t>Micro Precision</t>
  </si>
  <si>
    <t>Customer Paid</t>
  </si>
  <si>
    <t>MASK,M1,2998</t>
  </si>
  <si>
    <t>WEDGE, REFERENCE DIODE</t>
  </si>
  <si>
    <t>PLATE,BEAMSPLITTER LC/</t>
  </si>
  <si>
    <t>PHOTODIODE S-1227-66 BQ MATCH</t>
  </si>
  <si>
    <t>ASSY, HB DEUTERIUM LAMP</t>
  </si>
  <si>
    <t>INLINE FILTER ASSY</t>
  </si>
  <si>
    <t>FAN ASSY, 4.62 IN, 85 CFM</t>
  </si>
  <si>
    <t>PWR SUP DC 80W MULTI-OUTPUT RM</t>
  </si>
  <si>
    <t>POWER SUPPLY, HB LAMP HAMAMATS</t>
  </si>
  <si>
    <t>MIRROR, 3X ELLIPSOIDAL DT</t>
  </si>
  <si>
    <t>HOLDER WINDOW</t>
  </si>
  <si>
    <t>WINDOW, OPTICS COVER</t>
  </si>
  <si>
    <t>FILTER, 2ND ORDER</t>
  </si>
  <si>
    <t>FILTER, ERBIUM CALIBRATION</t>
  </si>
  <si>
    <t>FILTER WHEEL, 2487</t>
  </si>
  <si>
    <t>GRATING, 1800 G/MM,W HOLDER</t>
  </si>
  <si>
    <t>WAT-405002546</t>
  </si>
  <si>
    <t>WAT-405002559</t>
  </si>
  <si>
    <t>WAT-402000201</t>
  </si>
  <si>
    <t>WAT-WAT081100</t>
  </si>
  <si>
    <t>WAT-402000351</t>
  </si>
  <si>
    <t>WAT-WAT035190</t>
  </si>
  <si>
    <t>WATH-WAT270361</t>
  </si>
  <si>
    <t>WATH-279003674</t>
  </si>
  <si>
    <t>WAT-279001105</t>
  </si>
  <si>
    <t>WAT-402000170</t>
  </si>
  <si>
    <t>WAT-WAT081336</t>
  </si>
  <si>
    <t>WAT-WAT080244</t>
  </si>
  <si>
    <t>WAT-WAT081066</t>
  </si>
  <si>
    <t>WAT-WAT081065</t>
  </si>
  <si>
    <t>WAT-415000231</t>
  </si>
  <si>
    <t>WAT-WAT081308</t>
  </si>
  <si>
    <t>WATH-279003675</t>
  </si>
  <si>
    <t>For 2998 Box build flowcell noise tester  s/n: G08998943N (TE186002698) failed on noise test.</t>
  </si>
  <si>
    <t>For 2489 box build 186248900 s/n: D1387E765A @ Final test 1 Port 3 due to noise failure during calibration.</t>
  </si>
  <si>
    <t>For 2489 box build 186248900 s/n: H1387E735A, H1387E730A,H1387E737A,H1387E734A, C1387E135M,H1387E727A due to lamp expiry hours.(Exceed 2000 hrs)</t>
  </si>
  <si>
    <t>For CHM s/n: L97CHM711M, MX6JM7867M, MX6KM9444M, M03CHM015R and E01CHM203R as part of maintenance.</t>
  </si>
  <si>
    <t>For TE82526 and TE82526-2 due to fail to home.</t>
  </si>
  <si>
    <t>For 2489 box build (to test spare bench) 186002487 s/n:L0787E095M due to filter initialization failure.</t>
  </si>
  <si>
    <t>For TUV box build p/n: 186005028 @ BSM / QSP Final Tester s/n: M09UPT361A due to noise failure and K09UPT215A due to filter initialization failure.</t>
  </si>
  <si>
    <t>For TUV box build p/n: 186005028 @ BSM / QSP Final Tester s/n: K09UPT215A due to corrosion on the side of the body.</t>
  </si>
  <si>
    <t>For TUV box build p/n: 186005028 @ BSM / QSP Final Tester s/n: K09UPT215A due to oxides found on mirror surface.</t>
  </si>
  <si>
    <t xml:space="preserve">For TUV box build p/n: 186005028 @ BSM / QSP Final Tester s/n: K09UPT215A due to broken holder.(wear and tear) </t>
  </si>
  <si>
    <t>For TUV box build p/n: 186005028 @ BSM / QSP Final Tester s/n: K09UPT215A due to oxides and dirt found on mirror surface.</t>
  </si>
  <si>
    <t>PM for GES units (S/no: C1525P993A)</t>
  </si>
  <si>
    <t>PM for GES units (S/no: C0925P516A)</t>
  </si>
  <si>
    <t>1. Man-hours – from collection/domestic cleaning/ testing process) –  3.5 hours
- Replaced 8 CHECK VALVE CARTRIDGE p/n: WAT-289000144 - $10.95 each ($87.6 - Sum of 8 check valves)
- Replaced 4 Assy PLUNGER,  p/n: WAT-WAT207069 - $15.14 each ($60.56 - Sum of 4 Assy plunger)
- Replaced 4 WASHER,.375X.250X.005,TFE p/n: WAT-WAT026572 - $0.08 each ($0.32 - Sum of 4 washer)</t>
  </si>
  <si>
    <t>PM 03319</t>
  </si>
  <si>
    <t>Temperature Control Module</t>
  </si>
  <si>
    <t>WAT091728</t>
  </si>
  <si>
    <t>J99TCM867R</t>
  </si>
  <si>
    <t>PM 03320</t>
  </si>
  <si>
    <t>WAT038000</t>
  </si>
  <si>
    <t>G01TCM633M</t>
  </si>
  <si>
    <t>PM 03321</t>
  </si>
  <si>
    <t>MX4MM6882M</t>
  </si>
  <si>
    <t>PM 03322</t>
  </si>
  <si>
    <t>MX5DM2250R</t>
  </si>
  <si>
    <t>PM 03323</t>
  </si>
  <si>
    <t>H01TCM643M</t>
  </si>
  <si>
    <t>PM 03324</t>
  </si>
  <si>
    <t>MX5MM4884M</t>
  </si>
  <si>
    <t>PM 03325</t>
  </si>
  <si>
    <t>E97TCM153R</t>
  </si>
  <si>
    <t>PM 03326</t>
  </si>
  <si>
    <t>Temperature Control Module 2</t>
  </si>
  <si>
    <t>A18TC2481G</t>
  </si>
  <si>
    <t>PM 03327</t>
  </si>
  <si>
    <t>B18TC2495G</t>
  </si>
  <si>
    <t>PM 03328</t>
  </si>
  <si>
    <t>F13TC2204G</t>
  </si>
  <si>
    <t>PM 03329</t>
  </si>
  <si>
    <t>F13TC2180G</t>
  </si>
  <si>
    <t>PM 03372</t>
  </si>
  <si>
    <t>TUV Detector</t>
  </si>
  <si>
    <t>M09UPT364A</t>
  </si>
  <si>
    <t>PM 03373</t>
  </si>
  <si>
    <t>M09UPT361A</t>
  </si>
  <si>
    <t>PM 03374</t>
  </si>
  <si>
    <t>K09UPT215A</t>
  </si>
  <si>
    <t>PM 03375</t>
  </si>
  <si>
    <t>M09UPT362A</t>
  </si>
  <si>
    <t>PM 03371</t>
  </si>
  <si>
    <t>M09UPT366A</t>
  </si>
  <si>
    <t>PM 03376</t>
  </si>
  <si>
    <t>M09UPT363A</t>
  </si>
  <si>
    <t>PM 03377</t>
  </si>
  <si>
    <t>M09UPT360A</t>
  </si>
  <si>
    <t>PM 03378</t>
  </si>
  <si>
    <t>M09UPT359A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</si>
</sst>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  <numFmt numFmtId="181" formatCode="_(&quot;$&quot;* #,##0.0000_);_(&quot;$&quot;* \(#,##0.0000\);_(&quot;$&quot;* &quot;-&quot;??_);_(@_)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Segoe UI Light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79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24" fillId="5" borderId="3" xfId="30" applyFont="1" applyFill="1" applyBorder="1" applyAlignment="1">
      <alignment horizontal="left" vertical="center"/>
    </xf>
    <xf numFmtId="0" fontId="17" fillId="5" borderId="3" xfId="30" applyFont="1" applyFill="1" applyBorder="1" applyAlignment="1">
      <alignment vertical="center"/>
    </xf>
    <xf numFmtId="174" fontId="24" fillId="5" borderId="3" xfId="30" applyNumberFormat="1" applyFont="1" applyFill="1" applyBorder="1" applyAlignment="1">
      <alignment horizontal="center"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2" fontId="33" fillId="5" borderId="3" xfId="30" applyNumberFormat="1" applyFont="1" applyFill="1" applyBorder="1" applyAlignment="1">
      <alignment horizontal="center"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0" fillId="0" borderId="3" xfId="0" applyBorder="1"/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3" fillId="0" borderId="3" xfId="30" quotePrefix="1" applyFont="1" applyFill="1" applyBorder="1" applyAlignment="1">
      <alignment horizontal="center" wrapText="1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80" fontId="5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4" fillId="0" borderId="3" xfId="10" applyNumberFormat="1" applyFont="1" applyFill="1" applyBorder="1" applyAlignment="1">
      <alignment horizontal="center" vertical="center"/>
    </xf>
    <xf numFmtId="0" fontId="54" fillId="0" borderId="19" xfId="0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/>
    </xf>
    <xf numFmtId="175" fontId="10" fillId="0" borderId="3" xfId="30" applyNumberFormat="1" applyFont="1" applyFill="1" applyBorder="1" applyAlignment="1">
      <alignment horizontal="center" vertical="center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17" fillId="5" borderId="3" xfId="44" applyFont="1" applyFill="1" applyBorder="1" applyAlignment="1">
      <alignment horizontal="center" vertical="center"/>
    </xf>
    <xf numFmtId="0" fontId="53" fillId="0" borderId="3" xfId="0" quotePrefix="1" applyFont="1" applyFill="1" applyBorder="1" applyAlignment="1">
      <alignment horizontal="center" vertical="center"/>
    </xf>
    <xf numFmtId="173" fontId="53" fillId="0" borderId="3" xfId="0" quotePrefix="1" applyNumberFormat="1" applyFont="1" applyFill="1" applyBorder="1" applyAlignment="1" applyProtection="1">
      <alignment horizontal="center" vertical="center"/>
      <protection locked="0"/>
    </xf>
    <xf numFmtId="0" fontId="55" fillId="0" borderId="3" xfId="0" applyFont="1" applyBorder="1" applyAlignment="1">
      <alignment horizontal="center"/>
    </xf>
    <xf numFmtId="0" fontId="56" fillId="0" borderId="3" xfId="0" quotePrefix="1" applyFont="1" applyBorder="1" applyAlignment="1">
      <alignment horizontal="center"/>
    </xf>
    <xf numFmtId="173" fontId="53" fillId="0" borderId="3" xfId="0" applyNumberFormat="1" applyFont="1" applyFill="1" applyBorder="1" applyAlignment="1">
      <alignment horizontal="center" vertical="center"/>
    </xf>
    <xf numFmtId="44" fontId="53" fillId="0" borderId="3" xfId="10" applyFont="1" applyFill="1" applyBorder="1" applyAlignment="1">
      <alignment horizontal="center" vertical="center"/>
    </xf>
    <xf numFmtId="44" fontId="55" fillId="0" borderId="3" xfId="10" applyFont="1" applyBorder="1" applyAlignment="1">
      <alignment horizontal="center"/>
    </xf>
    <xf numFmtId="0" fontId="51" fillId="5" borderId="3" xfId="32" applyFont="1" applyFill="1" applyBorder="1" applyAlignment="1">
      <alignment vertical="center"/>
    </xf>
    <xf numFmtId="0" fontId="51" fillId="5" borderId="3" xfId="32" applyFont="1" applyFill="1" applyBorder="1" applyAlignment="1">
      <alignment horizontal="center" vertical="center"/>
    </xf>
    <xf numFmtId="181" fontId="17" fillId="5" borderId="3" xfId="12" applyNumberFormat="1" applyFont="1" applyFill="1" applyBorder="1" applyAlignment="1">
      <alignment horizontal="center" vertical="center"/>
    </xf>
    <xf numFmtId="0" fontId="24" fillId="5" borderId="3" xfId="32" applyFont="1" applyFill="1" applyBorder="1" applyAlignment="1">
      <alignment vertical="center" wrapText="1"/>
    </xf>
    <xf numFmtId="0" fontId="1" fillId="5" borderId="3" xfId="32" applyFont="1" applyFill="1" applyBorder="1" applyAlignment="1">
      <alignment horizontal="center" vertical="center"/>
    </xf>
    <xf numFmtId="44" fontId="31" fillId="0" borderId="5" xfId="1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17" fillId="0" borderId="3" xfId="44" applyFont="1" applyFill="1" applyBorder="1" applyAlignment="1">
      <alignment horizontal="center" vertical="center"/>
    </xf>
    <xf numFmtId="0" fontId="17" fillId="0" borderId="3" xfId="44" quotePrefix="1" applyNumberFormat="1" applyFont="1" applyFill="1" applyBorder="1" applyAlignment="1">
      <alignment horizontal="center" vertical="center"/>
    </xf>
    <xf numFmtId="0" fontId="51" fillId="5" borderId="3" xfId="0" applyFont="1" applyFill="1" applyBorder="1" applyAlignment="1">
      <alignment horizontal="center" vertical="center"/>
    </xf>
    <xf numFmtId="173" fontId="17" fillId="0" borderId="3" xfId="44" applyNumberFormat="1" applyFont="1" applyFill="1" applyBorder="1" applyAlignment="1">
      <alignment horizontal="center" vertical="center"/>
    </xf>
    <xf numFmtId="0" fontId="51" fillId="5" borderId="3" xfId="0" applyFont="1" applyFill="1" applyBorder="1" applyAlignment="1">
      <alignment horizontal="center" vertical="center" wrapText="1"/>
    </xf>
    <xf numFmtId="0" fontId="57" fillId="0" borderId="3" xfId="30" quotePrefix="1" applyNumberFormat="1" applyFont="1" applyFill="1" applyBorder="1" applyAlignment="1">
      <alignment horizontal="center" vertical="center" wrapText="1"/>
    </xf>
    <xf numFmtId="0" fontId="51" fillId="5" borderId="4" xfId="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horizontal="center" wrapText="1"/>
    </xf>
    <xf numFmtId="0" fontId="51" fillId="5" borderId="8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44" fontId="54" fillId="0" borderId="3" xfId="12" applyNumberFormat="1" applyFont="1" applyFill="1" applyBorder="1" applyAlignment="1">
      <alignment horizontal="center" vertical="center"/>
    </xf>
    <xf numFmtId="44" fontId="54" fillId="0" borderId="3" xfId="30" applyNumberFormat="1" applyFont="1" applyBorder="1" applyAlignment="1">
      <alignment horizontal="center" vertical="center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13" Type="http://schemas.openxmlformats.org/officeDocument/2006/relationships/image" Target="../media/image14.emf"/><Relationship Id="rId18" Type="http://schemas.openxmlformats.org/officeDocument/2006/relationships/image" Target="../media/image19.emf"/><Relationship Id="rId3" Type="http://schemas.openxmlformats.org/officeDocument/2006/relationships/image" Target="../media/image4.emf"/><Relationship Id="rId7" Type="http://schemas.openxmlformats.org/officeDocument/2006/relationships/image" Target="../media/image8.emf"/><Relationship Id="rId12" Type="http://schemas.openxmlformats.org/officeDocument/2006/relationships/image" Target="../media/image13.emf"/><Relationship Id="rId17" Type="http://schemas.openxmlformats.org/officeDocument/2006/relationships/image" Target="../media/image18.emf"/><Relationship Id="rId2" Type="http://schemas.openxmlformats.org/officeDocument/2006/relationships/image" Target="../media/image3.emf"/><Relationship Id="rId16" Type="http://schemas.openxmlformats.org/officeDocument/2006/relationships/image" Target="../media/image17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11" Type="http://schemas.openxmlformats.org/officeDocument/2006/relationships/image" Target="../media/image12.emf"/><Relationship Id="rId5" Type="http://schemas.openxmlformats.org/officeDocument/2006/relationships/image" Target="../media/image6.emf"/><Relationship Id="rId15" Type="http://schemas.openxmlformats.org/officeDocument/2006/relationships/image" Target="../media/image16.emf"/><Relationship Id="rId10" Type="http://schemas.openxmlformats.org/officeDocument/2006/relationships/image" Target="../media/image11.emf"/><Relationship Id="rId19" Type="http://schemas.openxmlformats.org/officeDocument/2006/relationships/image" Target="../media/image20.emf"/><Relationship Id="rId4" Type="http://schemas.openxmlformats.org/officeDocument/2006/relationships/image" Target="../media/image5.emf"/><Relationship Id="rId9" Type="http://schemas.openxmlformats.org/officeDocument/2006/relationships/image" Target="../media/image10.emf"/><Relationship Id="rId14" Type="http://schemas.openxmlformats.org/officeDocument/2006/relationships/image" Target="../media/image15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581025</xdr:colOff>
          <xdr:row>7</xdr:row>
          <xdr:rowOff>95250</xdr:rowOff>
        </xdr:from>
        <xdr:to>
          <xdr:col>11</xdr:col>
          <xdr:colOff>1276350</xdr:colOff>
          <xdr:row>7</xdr:row>
          <xdr:rowOff>676275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571500</xdr:colOff>
          <xdr:row>8</xdr:row>
          <xdr:rowOff>66675</xdr:rowOff>
        </xdr:from>
        <xdr:to>
          <xdr:col>11</xdr:col>
          <xdr:colOff>1257300</xdr:colOff>
          <xdr:row>8</xdr:row>
          <xdr:rowOff>647700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609600</xdr:colOff>
          <xdr:row>9</xdr:row>
          <xdr:rowOff>57150</xdr:rowOff>
        </xdr:from>
        <xdr:to>
          <xdr:col>11</xdr:col>
          <xdr:colOff>1323975</xdr:colOff>
          <xdr:row>9</xdr:row>
          <xdr:rowOff>657225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619125</xdr:colOff>
          <xdr:row>10</xdr:row>
          <xdr:rowOff>66675</xdr:rowOff>
        </xdr:from>
        <xdr:to>
          <xdr:col>11</xdr:col>
          <xdr:colOff>1314450</xdr:colOff>
          <xdr:row>10</xdr:row>
          <xdr:rowOff>657225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657225</xdr:colOff>
          <xdr:row>11</xdr:row>
          <xdr:rowOff>76200</xdr:rowOff>
        </xdr:from>
        <xdr:to>
          <xdr:col>11</xdr:col>
          <xdr:colOff>1343025</xdr:colOff>
          <xdr:row>11</xdr:row>
          <xdr:rowOff>638175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647700</xdr:colOff>
          <xdr:row>12</xdr:row>
          <xdr:rowOff>85725</xdr:rowOff>
        </xdr:from>
        <xdr:to>
          <xdr:col>11</xdr:col>
          <xdr:colOff>1323975</xdr:colOff>
          <xdr:row>12</xdr:row>
          <xdr:rowOff>666750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647700</xdr:colOff>
          <xdr:row>13</xdr:row>
          <xdr:rowOff>104775</xdr:rowOff>
        </xdr:from>
        <xdr:to>
          <xdr:col>11</xdr:col>
          <xdr:colOff>1285875</xdr:colOff>
          <xdr:row>13</xdr:row>
          <xdr:rowOff>638175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638175</xdr:colOff>
          <xdr:row>14</xdr:row>
          <xdr:rowOff>85725</xdr:rowOff>
        </xdr:from>
        <xdr:to>
          <xdr:col>11</xdr:col>
          <xdr:colOff>1295400</xdr:colOff>
          <xdr:row>14</xdr:row>
          <xdr:rowOff>638175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647700</xdr:colOff>
          <xdr:row>15</xdr:row>
          <xdr:rowOff>66675</xdr:rowOff>
        </xdr:from>
        <xdr:to>
          <xdr:col>11</xdr:col>
          <xdr:colOff>1343025</xdr:colOff>
          <xdr:row>15</xdr:row>
          <xdr:rowOff>647700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666750</xdr:colOff>
          <xdr:row>16</xdr:row>
          <xdr:rowOff>85725</xdr:rowOff>
        </xdr:from>
        <xdr:to>
          <xdr:col>11</xdr:col>
          <xdr:colOff>1381125</xdr:colOff>
          <xdr:row>16</xdr:row>
          <xdr:rowOff>685800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619125</xdr:colOff>
          <xdr:row>17</xdr:row>
          <xdr:rowOff>38100</xdr:rowOff>
        </xdr:from>
        <xdr:to>
          <xdr:col>11</xdr:col>
          <xdr:colOff>1390650</xdr:colOff>
          <xdr:row>17</xdr:row>
          <xdr:rowOff>676275</xdr:rowOff>
        </xdr:to>
        <xdr:sp macro="" textlink="">
          <xdr:nvSpPr>
            <xdr:cNvPr id="5131" name="Object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18</xdr:row>
          <xdr:rowOff>66675</xdr:rowOff>
        </xdr:from>
        <xdr:to>
          <xdr:col>11</xdr:col>
          <xdr:colOff>1314450</xdr:colOff>
          <xdr:row>18</xdr:row>
          <xdr:rowOff>685800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600075</xdr:colOff>
          <xdr:row>19</xdr:row>
          <xdr:rowOff>66675</xdr:rowOff>
        </xdr:from>
        <xdr:to>
          <xdr:col>11</xdr:col>
          <xdr:colOff>1295400</xdr:colOff>
          <xdr:row>19</xdr:row>
          <xdr:rowOff>657225</xdr:rowOff>
        </xdr:to>
        <xdr:sp macro="" textlink="">
          <xdr:nvSpPr>
            <xdr:cNvPr id="5133" name="Object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609600</xdr:colOff>
          <xdr:row>20</xdr:row>
          <xdr:rowOff>57150</xdr:rowOff>
        </xdr:from>
        <xdr:to>
          <xdr:col>11</xdr:col>
          <xdr:colOff>1352550</xdr:colOff>
          <xdr:row>20</xdr:row>
          <xdr:rowOff>666750</xdr:rowOff>
        </xdr:to>
        <xdr:sp macro="" textlink="">
          <xdr:nvSpPr>
            <xdr:cNvPr id="5134" name="Object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600075</xdr:colOff>
          <xdr:row>21</xdr:row>
          <xdr:rowOff>57150</xdr:rowOff>
        </xdr:from>
        <xdr:to>
          <xdr:col>11</xdr:col>
          <xdr:colOff>1314450</xdr:colOff>
          <xdr:row>21</xdr:row>
          <xdr:rowOff>657225</xdr:rowOff>
        </xdr:to>
        <xdr:sp macro="" textlink="">
          <xdr:nvSpPr>
            <xdr:cNvPr id="5135" name="Object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22</xdr:row>
          <xdr:rowOff>47625</xdr:rowOff>
        </xdr:from>
        <xdr:to>
          <xdr:col>11</xdr:col>
          <xdr:colOff>1371600</xdr:colOff>
          <xdr:row>22</xdr:row>
          <xdr:rowOff>695325</xdr:rowOff>
        </xdr:to>
        <xdr:sp macro="" textlink="">
          <xdr:nvSpPr>
            <xdr:cNvPr id="5136" name="Object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23</xdr:row>
          <xdr:rowOff>47625</xdr:rowOff>
        </xdr:from>
        <xdr:to>
          <xdr:col>11</xdr:col>
          <xdr:colOff>1352550</xdr:colOff>
          <xdr:row>23</xdr:row>
          <xdr:rowOff>695325</xdr:rowOff>
        </xdr:to>
        <xdr:sp macro="" textlink="">
          <xdr:nvSpPr>
            <xdr:cNvPr id="5137" name="Object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581025</xdr:colOff>
          <xdr:row>24</xdr:row>
          <xdr:rowOff>38100</xdr:rowOff>
        </xdr:from>
        <xdr:to>
          <xdr:col>11</xdr:col>
          <xdr:colOff>1362075</xdr:colOff>
          <xdr:row>24</xdr:row>
          <xdr:rowOff>685800</xdr:rowOff>
        </xdr:to>
        <xdr:sp macro="" textlink="">
          <xdr:nvSpPr>
            <xdr:cNvPr id="5138" name="Object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609600</xdr:colOff>
          <xdr:row>25</xdr:row>
          <xdr:rowOff>66675</xdr:rowOff>
        </xdr:from>
        <xdr:to>
          <xdr:col>11</xdr:col>
          <xdr:colOff>1381125</xdr:colOff>
          <xdr:row>25</xdr:row>
          <xdr:rowOff>704850</xdr:rowOff>
        </xdr:to>
        <xdr:sp macro="" textlink="">
          <xdr:nvSpPr>
            <xdr:cNvPr id="5139" name="Object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</xdr:row>
          <xdr:rowOff>133350</xdr:rowOff>
        </xdr:from>
        <xdr:to>
          <xdr:col>7</xdr:col>
          <xdr:colOff>1123950</xdr:colOff>
          <xdr:row>7</xdr:row>
          <xdr:rowOff>1276350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8</xdr:row>
          <xdr:rowOff>114300</xdr:rowOff>
        </xdr:from>
        <xdr:to>
          <xdr:col>7</xdr:col>
          <xdr:colOff>1104900</xdr:colOff>
          <xdr:row>8</xdr:row>
          <xdr:rowOff>1266825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9.emf"/><Relationship Id="rId21" Type="http://schemas.openxmlformats.org/officeDocument/2006/relationships/image" Target="../media/image10.emf"/><Relationship Id="rId34" Type="http://schemas.openxmlformats.org/officeDocument/2006/relationships/oleObject" Target="../embeddings/oleObject16.bin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4.emf"/><Relationship Id="rId41" Type="http://schemas.openxmlformats.org/officeDocument/2006/relationships/image" Target="../media/image20.emf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5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8.emf"/><Relationship Id="rId40" Type="http://schemas.openxmlformats.org/officeDocument/2006/relationships/oleObject" Target="../embeddings/oleObject19.bin"/><Relationship Id="rId5" Type="http://schemas.openxmlformats.org/officeDocument/2006/relationships/image" Target="../media/image2.emf"/><Relationship Id="rId15" Type="http://schemas.openxmlformats.org/officeDocument/2006/relationships/image" Target="../media/image7.emf"/><Relationship Id="rId23" Type="http://schemas.openxmlformats.org/officeDocument/2006/relationships/image" Target="../media/image11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9.emf"/><Relationship Id="rId31" Type="http://schemas.openxmlformats.org/officeDocument/2006/relationships/image" Target="../media/image15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3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7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8.emf"/><Relationship Id="rId25" Type="http://schemas.openxmlformats.org/officeDocument/2006/relationships/image" Target="../media/image12.emf"/><Relationship Id="rId33" Type="http://schemas.openxmlformats.org/officeDocument/2006/relationships/image" Target="../media/image16.emf"/><Relationship Id="rId38" Type="http://schemas.openxmlformats.org/officeDocument/2006/relationships/oleObject" Target="../embeddings/oleObject1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2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21.bin"/><Relationship Id="rId5" Type="http://schemas.openxmlformats.org/officeDocument/2006/relationships/image" Target="../media/image21.emf"/><Relationship Id="rId4" Type="http://schemas.openxmlformats.org/officeDocument/2006/relationships/oleObject" Target="../embeddings/oleObject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zoomScaleNormal="100" workbookViewId="0">
      <selection activeCell="G11" sqref="G11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63</v>
      </c>
      <c r="B7" s="45">
        <f>External!K5+Internal!K6</f>
        <v>1009.1235</v>
      </c>
    </row>
    <row r="8" spans="1:2" ht="16.5" x14ac:dyDescent="0.35">
      <c r="A8" s="10" t="s">
        <v>64</v>
      </c>
      <c r="B8" s="45">
        <f>SENAI_!J1</f>
        <v>0</v>
      </c>
    </row>
    <row r="9" spans="1:2" ht="15.75" customHeight="1" x14ac:dyDescent="0.35">
      <c r="A9" s="10" t="s">
        <v>62</v>
      </c>
      <c r="B9" s="45">
        <f>PM!K6+Parts!G5+Others!F5</f>
        <v>3602.3581000000004</v>
      </c>
    </row>
    <row r="10" spans="1:2" ht="15" x14ac:dyDescent="0.25">
      <c r="A10" s="1" t="s">
        <v>3</v>
      </c>
      <c r="B10" s="46">
        <f>SUM(B7:B9)</f>
        <v>4611.4816000000001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8"/>
  <sheetViews>
    <sheetView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K3" sqref="K3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bestFit="1" customWidth="1"/>
    <col min="4" max="4" width="31.28515625" style="63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11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66</v>
      </c>
      <c r="B2" s="48"/>
      <c r="C2" s="19"/>
      <c r="D2" s="111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10"/>
      <c r="E3" s="36"/>
      <c r="F3" s="62"/>
      <c r="G3" s="37"/>
      <c r="H3" s="175" t="s">
        <v>26</v>
      </c>
      <c r="I3" s="175"/>
      <c r="J3" s="175"/>
      <c r="K3" s="55">
        <f>SUM(K8:K17)</f>
        <v>873.69999999999993</v>
      </c>
    </row>
    <row r="4" spans="1:12" ht="18" customHeight="1" x14ac:dyDescent="0.2">
      <c r="A4" s="36"/>
      <c r="B4" s="49"/>
      <c r="C4" s="36"/>
      <c r="D4" s="110"/>
      <c r="E4" s="36"/>
      <c r="F4" s="62"/>
      <c r="G4" s="37"/>
      <c r="H4" s="175" t="s">
        <v>27</v>
      </c>
      <c r="I4" s="175"/>
      <c r="J4" s="175"/>
      <c r="K4" s="55">
        <f>5%*K3</f>
        <v>43.685000000000002</v>
      </c>
    </row>
    <row r="5" spans="1:12" ht="18" customHeight="1" x14ac:dyDescent="0.2">
      <c r="A5" s="36"/>
      <c r="B5" s="49"/>
      <c r="C5" s="36"/>
      <c r="D5" s="110"/>
      <c r="E5" s="36"/>
      <c r="F5" s="62"/>
      <c r="G5" s="37"/>
      <c r="H5" s="175" t="s">
        <v>28</v>
      </c>
      <c r="I5" s="175"/>
      <c r="J5" s="175"/>
      <c r="K5" s="55">
        <f>(K3+K4)*10%</f>
        <v>91.738500000000002</v>
      </c>
    </row>
    <row r="6" spans="1:12" ht="15.75" x14ac:dyDescent="0.2">
      <c r="A6" s="36"/>
      <c r="B6" s="49"/>
      <c r="C6" s="36"/>
      <c r="D6" s="110"/>
      <c r="E6" s="36"/>
      <c r="F6" s="62"/>
      <c r="G6" s="37"/>
      <c r="H6" s="176" t="s">
        <v>29</v>
      </c>
      <c r="I6" s="176"/>
      <c r="J6" s="176"/>
      <c r="K6" s="56">
        <f>SUM(K3:K5)</f>
        <v>1009.1235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8">
        <v>1</v>
      </c>
      <c r="B8" s="126" t="s">
        <v>71</v>
      </c>
      <c r="C8" s="138" t="s">
        <v>75</v>
      </c>
      <c r="D8" s="138" t="s">
        <v>76</v>
      </c>
      <c r="E8" s="126" t="s">
        <v>79</v>
      </c>
      <c r="F8" s="126" t="s">
        <v>80</v>
      </c>
      <c r="G8" s="138" t="s">
        <v>82</v>
      </c>
      <c r="H8" s="138" t="s">
        <v>92</v>
      </c>
      <c r="I8" s="148">
        <v>43924</v>
      </c>
      <c r="J8" s="151">
        <v>44289</v>
      </c>
      <c r="K8" s="152">
        <v>33.340000000000003</v>
      </c>
      <c r="L8" s="126"/>
    </row>
    <row r="9" spans="1:12" ht="18" customHeight="1" x14ac:dyDescent="0.2">
      <c r="A9" s="128">
        <v>2</v>
      </c>
      <c r="B9" s="126" t="s">
        <v>72</v>
      </c>
      <c r="C9" s="138" t="s">
        <v>75</v>
      </c>
      <c r="D9" s="138" t="s">
        <v>76</v>
      </c>
      <c r="E9" s="126" t="s">
        <v>79</v>
      </c>
      <c r="F9" s="126" t="s">
        <v>80</v>
      </c>
      <c r="G9" s="138" t="s">
        <v>83</v>
      </c>
      <c r="H9" s="138" t="s">
        <v>92</v>
      </c>
      <c r="I9" s="148">
        <v>43924</v>
      </c>
      <c r="J9" s="151">
        <v>44289</v>
      </c>
      <c r="K9" s="152">
        <v>33.340000000000003</v>
      </c>
      <c r="L9" s="126"/>
    </row>
    <row r="10" spans="1:12" ht="18" customHeight="1" x14ac:dyDescent="0.2">
      <c r="A10" s="128">
        <v>3</v>
      </c>
      <c r="B10" s="126" t="s">
        <v>73</v>
      </c>
      <c r="C10" s="138" t="s">
        <v>75</v>
      </c>
      <c r="D10" s="138" t="s">
        <v>76</v>
      </c>
      <c r="E10" s="126" t="s">
        <v>79</v>
      </c>
      <c r="F10" s="126" t="s">
        <v>81</v>
      </c>
      <c r="G10" s="138" t="s">
        <v>84</v>
      </c>
      <c r="H10" s="138" t="s">
        <v>92</v>
      </c>
      <c r="I10" s="148">
        <v>43923</v>
      </c>
      <c r="J10" s="151">
        <v>44288</v>
      </c>
      <c r="K10" s="152">
        <v>33.340000000000003</v>
      </c>
      <c r="L10" s="126"/>
    </row>
    <row r="11" spans="1:12" ht="18" customHeight="1" x14ac:dyDescent="0.25">
      <c r="A11" s="149">
        <v>4</v>
      </c>
      <c r="B11" s="126" t="s">
        <v>74</v>
      </c>
      <c r="C11" s="138" t="s">
        <v>75</v>
      </c>
      <c r="D11" s="138" t="s">
        <v>77</v>
      </c>
      <c r="E11" s="126" t="s">
        <v>79</v>
      </c>
      <c r="F11" s="126" t="s">
        <v>57</v>
      </c>
      <c r="G11" s="138" t="s">
        <v>85</v>
      </c>
      <c r="H11" s="138" t="s">
        <v>92</v>
      </c>
      <c r="I11" s="148">
        <v>43930</v>
      </c>
      <c r="J11" s="151">
        <v>44295</v>
      </c>
      <c r="K11" s="153">
        <v>141.94</v>
      </c>
      <c r="L11" s="125"/>
    </row>
    <row r="12" spans="1:12" ht="18" customHeight="1" x14ac:dyDescent="0.25">
      <c r="A12" s="149">
        <v>5</v>
      </c>
      <c r="B12" s="126">
        <v>1429</v>
      </c>
      <c r="C12" s="138" t="s">
        <v>75</v>
      </c>
      <c r="D12" s="138" t="s">
        <v>78</v>
      </c>
      <c r="E12" s="126" t="s">
        <v>79</v>
      </c>
      <c r="F12" s="126">
        <v>186248900</v>
      </c>
      <c r="G12" s="138" t="s">
        <v>86</v>
      </c>
      <c r="H12" s="138" t="s">
        <v>92</v>
      </c>
      <c r="I12" s="148">
        <v>43930</v>
      </c>
      <c r="J12" s="151">
        <v>44295</v>
      </c>
      <c r="K12" s="153">
        <v>105.29</v>
      </c>
      <c r="L12" s="125"/>
    </row>
    <row r="13" spans="1:12" ht="18" customHeight="1" x14ac:dyDescent="0.25">
      <c r="A13" s="149">
        <v>6</v>
      </c>
      <c r="B13" s="147">
        <v>1430</v>
      </c>
      <c r="C13" s="138" t="s">
        <v>75</v>
      </c>
      <c r="D13" s="138" t="s">
        <v>78</v>
      </c>
      <c r="E13" s="126" t="s">
        <v>79</v>
      </c>
      <c r="F13" s="126">
        <v>186248900</v>
      </c>
      <c r="G13" s="138" t="s">
        <v>87</v>
      </c>
      <c r="H13" s="138" t="s">
        <v>92</v>
      </c>
      <c r="I13" s="148">
        <v>43930</v>
      </c>
      <c r="J13" s="151">
        <v>44295</v>
      </c>
      <c r="K13" s="153">
        <v>105.29</v>
      </c>
      <c r="L13" s="125"/>
    </row>
    <row r="14" spans="1:12" ht="18" customHeight="1" x14ac:dyDescent="0.25">
      <c r="A14" s="149">
        <v>7</v>
      </c>
      <c r="B14" s="147">
        <v>1431</v>
      </c>
      <c r="C14" s="138" t="s">
        <v>75</v>
      </c>
      <c r="D14" s="138" t="s">
        <v>78</v>
      </c>
      <c r="E14" s="126" t="s">
        <v>79</v>
      </c>
      <c r="F14" s="126">
        <v>186248900</v>
      </c>
      <c r="G14" s="138" t="s">
        <v>88</v>
      </c>
      <c r="H14" s="138" t="s">
        <v>92</v>
      </c>
      <c r="I14" s="148">
        <v>43930</v>
      </c>
      <c r="J14" s="151">
        <v>44295</v>
      </c>
      <c r="K14" s="153">
        <v>105.29</v>
      </c>
      <c r="L14" s="125"/>
    </row>
    <row r="15" spans="1:12" ht="18" customHeight="1" x14ac:dyDescent="0.25">
      <c r="A15" s="149">
        <v>8</v>
      </c>
      <c r="B15" s="147">
        <v>1432</v>
      </c>
      <c r="C15" s="138" t="s">
        <v>75</v>
      </c>
      <c r="D15" s="138" t="s">
        <v>78</v>
      </c>
      <c r="E15" s="126" t="s">
        <v>79</v>
      </c>
      <c r="F15" s="126">
        <v>186248900</v>
      </c>
      <c r="G15" s="138" t="s">
        <v>89</v>
      </c>
      <c r="H15" s="138" t="s">
        <v>92</v>
      </c>
      <c r="I15" s="151">
        <v>43924</v>
      </c>
      <c r="J15" s="151">
        <v>44289</v>
      </c>
      <c r="K15" s="153">
        <v>105.29</v>
      </c>
      <c r="L15" s="125"/>
    </row>
    <row r="16" spans="1:12" ht="18" customHeight="1" x14ac:dyDescent="0.25">
      <c r="A16" s="149">
        <v>9</v>
      </c>
      <c r="B16" s="126">
        <v>1433</v>
      </c>
      <c r="C16" s="138" t="s">
        <v>75</v>
      </c>
      <c r="D16" s="138" t="s">
        <v>78</v>
      </c>
      <c r="E16" s="126" t="s">
        <v>79</v>
      </c>
      <c r="F16" s="126">
        <v>186248900</v>
      </c>
      <c r="G16" s="138" t="s">
        <v>90</v>
      </c>
      <c r="H16" s="138" t="s">
        <v>92</v>
      </c>
      <c r="I16" s="151">
        <v>43929</v>
      </c>
      <c r="J16" s="151">
        <v>44294</v>
      </c>
      <c r="K16" s="153">
        <v>105.29</v>
      </c>
      <c r="L16" s="125"/>
    </row>
    <row r="17" spans="1:12" ht="18" customHeight="1" x14ac:dyDescent="0.25">
      <c r="A17" s="149">
        <v>10</v>
      </c>
      <c r="B17" s="126">
        <v>2351</v>
      </c>
      <c r="C17" s="138" t="s">
        <v>75</v>
      </c>
      <c r="D17" s="150" t="s">
        <v>78</v>
      </c>
      <c r="E17" s="147" t="s">
        <v>79</v>
      </c>
      <c r="F17" s="147">
        <v>186248900</v>
      </c>
      <c r="G17" s="147" t="s">
        <v>91</v>
      </c>
      <c r="H17" s="138" t="s">
        <v>92</v>
      </c>
      <c r="I17" s="151">
        <v>43929</v>
      </c>
      <c r="J17" s="151">
        <v>44294</v>
      </c>
      <c r="K17" s="153">
        <v>105.29</v>
      </c>
      <c r="L17" s="125"/>
    </row>
    <row r="18" spans="1:12" ht="18" customHeight="1" x14ac:dyDescent="0.2">
      <c r="I18"/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0"/>
  <sheetViews>
    <sheetView zoomScale="76" zoomScaleNormal="76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16" sqref="F16"/>
    </sheetView>
  </sheetViews>
  <sheetFormatPr defaultRowHeight="21" customHeight="1" x14ac:dyDescent="0.2"/>
  <cols>
    <col min="2" max="2" width="11.5703125" customWidth="1"/>
    <col min="3" max="3" width="23.8554687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12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6"/>
      <c r="J1" s="17"/>
      <c r="K1" s="18"/>
      <c r="L1" s="18"/>
      <c r="M1" s="18"/>
    </row>
    <row r="2" spans="1:14" ht="15" customHeight="1" x14ac:dyDescent="0.2">
      <c r="A2" s="19" t="s">
        <v>67</v>
      </c>
      <c r="B2" s="2"/>
      <c r="C2" s="19"/>
      <c r="D2" s="19"/>
      <c r="E2" s="15"/>
      <c r="F2" s="15"/>
      <c r="G2" s="15"/>
      <c r="H2" s="8"/>
      <c r="I2" s="115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77" t="s">
        <v>6</v>
      </c>
      <c r="J3" s="177"/>
      <c r="K3" s="123">
        <f>SUM(K8:K10)</f>
        <v>0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77" t="s">
        <v>11</v>
      </c>
      <c r="J4" s="177"/>
      <c r="K4" s="23">
        <f>K3*0.1</f>
        <v>0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78" t="s">
        <v>12</v>
      </c>
      <c r="J5" s="178"/>
      <c r="K5" s="24">
        <f>SUM(K3:K4)</f>
        <v>0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4"/>
      <c r="J6" s="30"/>
      <c r="K6" s="121">
        <v>1.4338</v>
      </c>
      <c r="L6" s="31"/>
      <c r="M6" s="31"/>
    </row>
    <row r="7" spans="1:14" ht="27.2" customHeight="1" x14ac:dyDescent="0.2">
      <c r="A7" s="109" t="s">
        <v>14</v>
      </c>
      <c r="B7" s="109" t="s">
        <v>15</v>
      </c>
      <c r="C7" s="80" t="s">
        <v>16</v>
      </c>
      <c r="D7" s="109" t="s">
        <v>56</v>
      </c>
      <c r="E7" s="109" t="s">
        <v>17</v>
      </c>
      <c r="F7" s="109" t="s">
        <v>18</v>
      </c>
      <c r="G7" s="109" t="s">
        <v>19</v>
      </c>
      <c r="H7" s="32" t="s">
        <v>20</v>
      </c>
      <c r="I7" s="113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29">
        <v>1</v>
      </c>
      <c r="B8" s="126" t="s">
        <v>93</v>
      </c>
      <c r="C8" s="138" t="s">
        <v>75</v>
      </c>
      <c r="D8" s="138" t="s">
        <v>94</v>
      </c>
      <c r="E8" s="126" t="s">
        <v>95</v>
      </c>
      <c r="F8" s="126" t="s">
        <v>96</v>
      </c>
      <c r="G8" s="138">
        <v>12326184</v>
      </c>
      <c r="H8" s="147" t="s">
        <v>97</v>
      </c>
      <c r="I8" s="148">
        <v>43936</v>
      </c>
      <c r="J8" s="130" t="s">
        <v>57</v>
      </c>
      <c r="K8" s="130">
        <f>L8/$K$6</f>
        <v>0</v>
      </c>
      <c r="L8" s="139">
        <v>0</v>
      </c>
      <c r="M8" s="138" t="s">
        <v>98</v>
      </c>
      <c r="N8" s="125" t="s">
        <v>99</v>
      </c>
    </row>
    <row r="9" spans="1:14" ht="38.25" customHeight="1" x14ac:dyDescent="0.2">
      <c r="A9" s="129">
        <v>2</v>
      </c>
      <c r="B9" s="147">
        <v>2035</v>
      </c>
      <c r="C9" s="138" t="s">
        <v>75</v>
      </c>
      <c r="D9" s="138" t="s">
        <v>94</v>
      </c>
      <c r="E9" s="138" t="s">
        <v>95</v>
      </c>
      <c r="F9" s="138" t="s">
        <v>96</v>
      </c>
      <c r="G9" s="138">
        <v>12336741</v>
      </c>
      <c r="H9" s="138" t="s">
        <v>97</v>
      </c>
      <c r="I9" s="151">
        <v>43936</v>
      </c>
      <c r="J9" s="130" t="s">
        <v>57</v>
      </c>
      <c r="K9" s="130">
        <f t="shared" ref="K9:K10" si="0">L9/$K$6</f>
        <v>0</v>
      </c>
      <c r="L9" s="139">
        <v>0</v>
      </c>
      <c r="M9" s="138" t="s">
        <v>98</v>
      </c>
      <c r="N9" s="125" t="s">
        <v>99</v>
      </c>
    </row>
    <row r="10" spans="1:14" ht="38.25" customHeight="1" x14ac:dyDescent="0.2">
      <c r="A10" s="129">
        <v>3</v>
      </c>
      <c r="B10" s="138">
        <v>2092</v>
      </c>
      <c r="C10" s="138" t="s">
        <v>75</v>
      </c>
      <c r="D10" s="138" t="s">
        <v>94</v>
      </c>
      <c r="E10" s="138" t="s">
        <v>95</v>
      </c>
      <c r="F10" s="138" t="s">
        <v>96</v>
      </c>
      <c r="G10" s="147">
        <v>12337042</v>
      </c>
      <c r="H10" s="138" t="s">
        <v>97</v>
      </c>
      <c r="I10" s="151">
        <v>43936</v>
      </c>
      <c r="J10" s="130" t="s">
        <v>57</v>
      </c>
      <c r="K10" s="130">
        <f t="shared" si="0"/>
        <v>0</v>
      </c>
      <c r="L10" s="139">
        <v>0</v>
      </c>
      <c r="M10" s="138" t="s">
        <v>98</v>
      </c>
      <c r="N10" s="125" t="s">
        <v>99</v>
      </c>
    </row>
  </sheetData>
  <mergeCells count="3">
    <mergeCell ref="I3:J3"/>
    <mergeCell ref="I4:J4"/>
    <mergeCell ref="I5:J5"/>
  </mergeCells>
  <printOptions horizontalCentered="1"/>
  <pageMargins left="0.45" right="0.45" top="0.75" bottom="0.75" header="0.3" footer="0.3"/>
  <pageSetup paperSize="9" scale="69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L26"/>
  <sheetViews>
    <sheetView topLeftCell="D3" workbookViewId="0">
      <selection activeCell="K3" sqref="K3"/>
    </sheetView>
  </sheetViews>
  <sheetFormatPr defaultRowHeight="18" customHeight="1" x14ac:dyDescent="0.2"/>
  <cols>
    <col min="1" max="1" width="4.5703125" customWidth="1"/>
    <col min="2" max="2" width="21.5703125" style="51" customWidth="1"/>
    <col min="3" max="3" width="22.85546875" bestFit="1" customWidth="1"/>
    <col min="4" max="4" width="29.5703125" style="172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27.42578125" customWidth="1"/>
  </cols>
  <sheetData>
    <row r="1" spans="1:12" ht="18" customHeight="1" x14ac:dyDescent="0.35">
      <c r="A1" s="16" t="s">
        <v>59</v>
      </c>
      <c r="B1" s="47"/>
      <c r="C1" s="6"/>
      <c r="D1" s="170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66</v>
      </c>
      <c r="B2" s="48"/>
      <c r="C2" s="19"/>
      <c r="D2" s="170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10"/>
      <c r="E3" s="36"/>
      <c r="F3" s="62"/>
      <c r="G3" s="37"/>
      <c r="H3" s="175" t="s">
        <v>26</v>
      </c>
      <c r="I3" s="175"/>
      <c r="J3" s="175"/>
      <c r="K3" s="55">
        <f>SUM(K8:K26)</f>
        <v>1209.7199999999998</v>
      </c>
    </row>
    <row r="4" spans="1:12" ht="18" customHeight="1" x14ac:dyDescent="0.2">
      <c r="A4" s="36"/>
      <c r="B4" s="49"/>
      <c r="C4" s="36"/>
      <c r="D4" s="110"/>
      <c r="E4" s="36"/>
      <c r="F4" s="62"/>
      <c r="G4" s="37"/>
      <c r="H4" s="175" t="s">
        <v>27</v>
      </c>
      <c r="I4" s="175"/>
      <c r="J4" s="175"/>
      <c r="K4" s="55">
        <f>5%*K3</f>
        <v>60.48599999999999</v>
      </c>
    </row>
    <row r="5" spans="1:12" ht="18" customHeight="1" x14ac:dyDescent="0.2">
      <c r="A5" s="36"/>
      <c r="B5" s="49"/>
      <c r="C5" s="36"/>
      <c r="D5" s="110"/>
      <c r="E5" s="36"/>
      <c r="F5" s="62"/>
      <c r="G5" s="37"/>
      <c r="H5" s="175" t="s">
        <v>28</v>
      </c>
      <c r="I5" s="175"/>
      <c r="J5" s="175"/>
      <c r="K5" s="55">
        <f>(K3+K4)*10%</f>
        <v>127.02059999999997</v>
      </c>
    </row>
    <row r="6" spans="1:12" ht="15.75" x14ac:dyDescent="0.2">
      <c r="A6" s="36"/>
      <c r="B6" s="49"/>
      <c r="C6" s="36"/>
      <c r="D6" s="110"/>
      <c r="E6" s="36"/>
      <c r="F6" s="62"/>
      <c r="G6" s="37"/>
      <c r="H6" s="176" t="s">
        <v>29</v>
      </c>
      <c r="I6" s="176"/>
      <c r="J6" s="176"/>
      <c r="K6" s="56">
        <f>SUM(K3:K5)</f>
        <v>1397.2265999999997</v>
      </c>
    </row>
    <row r="7" spans="1:12" ht="12.75" x14ac:dyDescent="0.2">
      <c r="A7" s="38" t="s">
        <v>14</v>
      </c>
      <c r="B7" s="50" t="s">
        <v>58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60</v>
      </c>
      <c r="I7" s="39" t="s">
        <v>61</v>
      </c>
      <c r="J7" s="39" t="s">
        <v>31</v>
      </c>
      <c r="K7" s="57" t="s">
        <v>32</v>
      </c>
      <c r="L7" s="35" t="s">
        <v>1</v>
      </c>
    </row>
    <row r="8" spans="1:12" ht="57.95" customHeight="1" x14ac:dyDescent="0.25">
      <c r="A8" s="161">
        <v>1</v>
      </c>
      <c r="B8" s="162" t="s">
        <v>147</v>
      </c>
      <c r="C8" s="163" t="s">
        <v>75</v>
      </c>
      <c r="D8" s="171" t="s">
        <v>148</v>
      </c>
      <c r="E8" s="164" t="s">
        <v>79</v>
      </c>
      <c r="F8" s="164" t="s">
        <v>149</v>
      </c>
      <c r="G8" s="165" t="s">
        <v>150</v>
      </c>
      <c r="H8" s="163" t="s">
        <v>92</v>
      </c>
      <c r="I8" s="166">
        <v>43923</v>
      </c>
      <c r="J8" s="166">
        <v>44288</v>
      </c>
      <c r="K8" s="173">
        <v>33.4</v>
      </c>
      <c r="L8" s="131"/>
    </row>
    <row r="9" spans="1:12" ht="57.95" customHeight="1" x14ac:dyDescent="0.2">
      <c r="A9" s="161">
        <v>2</v>
      </c>
      <c r="B9" s="162" t="s">
        <v>151</v>
      </c>
      <c r="C9" s="163" t="s">
        <v>75</v>
      </c>
      <c r="D9" s="171" t="s">
        <v>148</v>
      </c>
      <c r="E9" s="164" t="s">
        <v>79</v>
      </c>
      <c r="F9" s="164" t="s">
        <v>152</v>
      </c>
      <c r="G9" s="165" t="s">
        <v>153</v>
      </c>
      <c r="H9" s="163" t="s">
        <v>92</v>
      </c>
      <c r="I9" s="166">
        <v>43923</v>
      </c>
      <c r="J9" s="166">
        <v>44288</v>
      </c>
      <c r="K9" s="173">
        <v>33.4</v>
      </c>
      <c r="L9" s="125"/>
    </row>
    <row r="10" spans="1:12" ht="57.95" customHeight="1" x14ac:dyDescent="0.2">
      <c r="A10" s="161">
        <v>3</v>
      </c>
      <c r="B10" s="162" t="s">
        <v>154</v>
      </c>
      <c r="C10" s="163" t="s">
        <v>75</v>
      </c>
      <c r="D10" s="171" t="s">
        <v>148</v>
      </c>
      <c r="E10" s="164" t="s">
        <v>79</v>
      </c>
      <c r="F10" s="164" t="s">
        <v>152</v>
      </c>
      <c r="G10" s="165" t="s">
        <v>155</v>
      </c>
      <c r="H10" s="163" t="s">
        <v>92</v>
      </c>
      <c r="I10" s="166">
        <v>43923</v>
      </c>
      <c r="J10" s="166">
        <v>44288</v>
      </c>
      <c r="K10" s="173">
        <v>33.4</v>
      </c>
      <c r="L10" s="125"/>
    </row>
    <row r="11" spans="1:12" ht="57.95" customHeight="1" x14ac:dyDescent="0.2">
      <c r="A11" s="161">
        <v>4</v>
      </c>
      <c r="B11" s="162" t="s">
        <v>156</v>
      </c>
      <c r="C11" s="163" t="s">
        <v>75</v>
      </c>
      <c r="D11" s="171" t="s">
        <v>148</v>
      </c>
      <c r="E11" s="164" t="s">
        <v>79</v>
      </c>
      <c r="F11" s="164" t="s">
        <v>149</v>
      </c>
      <c r="G11" s="165" t="s">
        <v>157</v>
      </c>
      <c r="H11" s="163" t="s">
        <v>92</v>
      </c>
      <c r="I11" s="166">
        <v>43923</v>
      </c>
      <c r="J11" s="166">
        <v>44288</v>
      </c>
      <c r="K11" s="173">
        <v>33.4</v>
      </c>
      <c r="L11" s="125"/>
    </row>
    <row r="12" spans="1:12" ht="57.95" customHeight="1" x14ac:dyDescent="0.2">
      <c r="A12" s="161">
        <v>5</v>
      </c>
      <c r="B12" s="162" t="s">
        <v>158</v>
      </c>
      <c r="C12" s="163" t="s">
        <v>75</v>
      </c>
      <c r="D12" s="171" t="s">
        <v>148</v>
      </c>
      <c r="E12" s="164" t="s">
        <v>79</v>
      </c>
      <c r="F12" s="164" t="s">
        <v>152</v>
      </c>
      <c r="G12" s="165" t="s">
        <v>159</v>
      </c>
      <c r="H12" s="163" t="s">
        <v>92</v>
      </c>
      <c r="I12" s="166">
        <v>43923</v>
      </c>
      <c r="J12" s="166">
        <v>44288</v>
      </c>
      <c r="K12" s="173">
        <v>33.4</v>
      </c>
      <c r="L12" s="125"/>
    </row>
    <row r="13" spans="1:12" ht="57.95" customHeight="1" x14ac:dyDescent="0.2">
      <c r="A13" s="161">
        <v>6</v>
      </c>
      <c r="B13" s="162" t="s">
        <v>160</v>
      </c>
      <c r="C13" s="163" t="s">
        <v>75</v>
      </c>
      <c r="D13" s="171" t="s">
        <v>148</v>
      </c>
      <c r="E13" s="164" t="s">
        <v>79</v>
      </c>
      <c r="F13" s="164" t="s">
        <v>152</v>
      </c>
      <c r="G13" s="165" t="s">
        <v>161</v>
      </c>
      <c r="H13" s="163" t="s">
        <v>92</v>
      </c>
      <c r="I13" s="166">
        <v>43923</v>
      </c>
      <c r="J13" s="166">
        <v>44288</v>
      </c>
      <c r="K13" s="173">
        <v>33.4</v>
      </c>
      <c r="L13" s="125"/>
    </row>
    <row r="14" spans="1:12" ht="57.95" customHeight="1" x14ac:dyDescent="0.2">
      <c r="A14" s="161">
        <v>7</v>
      </c>
      <c r="B14" s="162" t="s">
        <v>162</v>
      </c>
      <c r="C14" s="163" t="s">
        <v>75</v>
      </c>
      <c r="D14" s="171" t="s">
        <v>148</v>
      </c>
      <c r="E14" s="164" t="s">
        <v>79</v>
      </c>
      <c r="F14" s="164" t="s">
        <v>149</v>
      </c>
      <c r="G14" s="165" t="s">
        <v>163</v>
      </c>
      <c r="H14" s="163" t="s">
        <v>92</v>
      </c>
      <c r="I14" s="166">
        <v>43923</v>
      </c>
      <c r="J14" s="166">
        <v>44288</v>
      </c>
      <c r="K14" s="173">
        <v>33.4</v>
      </c>
      <c r="L14" s="125"/>
    </row>
    <row r="15" spans="1:12" ht="57.95" customHeight="1" x14ac:dyDescent="0.2">
      <c r="A15" s="161">
        <v>8</v>
      </c>
      <c r="B15" s="167" t="s">
        <v>164</v>
      </c>
      <c r="C15" s="163" t="s">
        <v>75</v>
      </c>
      <c r="D15" s="165" t="s">
        <v>165</v>
      </c>
      <c r="E15" s="164" t="s">
        <v>79</v>
      </c>
      <c r="F15" s="168">
        <v>186002441</v>
      </c>
      <c r="G15" s="165" t="s">
        <v>166</v>
      </c>
      <c r="H15" s="163" t="s">
        <v>92</v>
      </c>
      <c r="I15" s="166">
        <v>43923</v>
      </c>
      <c r="J15" s="166">
        <v>44288</v>
      </c>
      <c r="K15" s="173">
        <v>33.4</v>
      </c>
      <c r="L15" s="125"/>
    </row>
    <row r="16" spans="1:12" ht="57.95" customHeight="1" x14ac:dyDescent="0.2">
      <c r="A16" s="161">
        <v>9</v>
      </c>
      <c r="B16" s="167" t="s">
        <v>167</v>
      </c>
      <c r="C16" s="163" t="s">
        <v>75</v>
      </c>
      <c r="D16" s="165" t="s">
        <v>165</v>
      </c>
      <c r="E16" s="164" t="s">
        <v>79</v>
      </c>
      <c r="F16" s="168">
        <v>186002441</v>
      </c>
      <c r="G16" s="165" t="s">
        <v>168</v>
      </c>
      <c r="H16" s="163" t="s">
        <v>92</v>
      </c>
      <c r="I16" s="166">
        <v>43923</v>
      </c>
      <c r="J16" s="166">
        <v>44288</v>
      </c>
      <c r="K16" s="173">
        <v>33.4</v>
      </c>
      <c r="L16" s="125"/>
    </row>
    <row r="17" spans="1:12" ht="57.95" customHeight="1" x14ac:dyDescent="0.2">
      <c r="A17" s="161">
        <v>10</v>
      </c>
      <c r="B17" s="167" t="s">
        <v>169</v>
      </c>
      <c r="C17" s="163" t="s">
        <v>75</v>
      </c>
      <c r="D17" s="165" t="s">
        <v>165</v>
      </c>
      <c r="E17" s="164" t="s">
        <v>79</v>
      </c>
      <c r="F17" s="168">
        <v>186002441</v>
      </c>
      <c r="G17" s="165" t="s">
        <v>170</v>
      </c>
      <c r="H17" s="163" t="s">
        <v>92</v>
      </c>
      <c r="I17" s="166">
        <v>43923</v>
      </c>
      <c r="J17" s="166">
        <v>44288</v>
      </c>
      <c r="K17" s="173">
        <v>33.4</v>
      </c>
      <c r="L17" s="125"/>
    </row>
    <row r="18" spans="1:12" ht="57.95" customHeight="1" x14ac:dyDescent="0.2">
      <c r="A18" s="161">
        <v>11</v>
      </c>
      <c r="B18" s="169" t="s">
        <v>171</v>
      </c>
      <c r="C18" s="163" t="s">
        <v>75</v>
      </c>
      <c r="D18" s="165" t="s">
        <v>165</v>
      </c>
      <c r="E18" s="164" t="s">
        <v>79</v>
      </c>
      <c r="F18" s="168">
        <v>186002441</v>
      </c>
      <c r="G18" s="165" t="s">
        <v>172</v>
      </c>
      <c r="H18" s="163" t="s">
        <v>92</v>
      </c>
      <c r="I18" s="166">
        <v>43923</v>
      </c>
      <c r="J18" s="166">
        <v>44288</v>
      </c>
      <c r="K18" s="173">
        <v>33.4</v>
      </c>
      <c r="L18" s="125"/>
    </row>
    <row r="19" spans="1:12" ht="57.95" customHeight="1" x14ac:dyDescent="0.2">
      <c r="A19" s="161">
        <v>12</v>
      </c>
      <c r="B19" s="167" t="s">
        <v>173</v>
      </c>
      <c r="C19" s="163" t="s">
        <v>75</v>
      </c>
      <c r="D19" s="167" t="s">
        <v>174</v>
      </c>
      <c r="E19" s="164" t="s">
        <v>79</v>
      </c>
      <c r="F19" s="161">
        <v>186015028</v>
      </c>
      <c r="G19" s="162" t="s">
        <v>175</v>
      </c>
      <c r="H19" s="163" t="s">
        <v>92</v>
      </c>
      <c r="I19" s="166">
        <v>43938</v>
      </c>
      <c r="J19" s="166">
        <v>44303</v>
      </c>
      <c r="K19" s="173">
        <v>105.29</v>
      </c>
      <c r="L19" s="125"/>
    </row>
    <row r="20" spans="1:12" ht="57.95" customHeight="1" x14ac:dyDescent="0.2">
      <c r="A20" s="161">
        <v>13</v>
      </c>
      <c r="B20" s="167" t="s">
        <v>176</v>
      </c>
      <c r="C20" s="163" t="s">
        <v>75</v>
      </c>
      <c r="D20" s="167" t="s">
        <v>174</v>
      </c>
      <c r="E20" s="164" t="s">
        <v>79</v>
      </c>
      <c r="F20" s="161">
        <v>186015028</v>
      </c>
      <c r="G20" s="162" t="s">
        <v>177</v>
      </c>
      <c r="H20" s="163" t="s">
        <v>92</v>
      </c>
      <c r="I20" s="166">
        <v>43938</v>
      </c>
      <c r="J20" s="166">
        <v>44303</v>
      </c>
      <c r="K20" s="173">
        <v>105.29</v>
      </c>
      <c r="L20" s="125"/>
    </row>
    <row r="21" spans="1:12" ht="57.95" customHeight="1" x14ac:dyDescent="0.2">
      <c r="A21" s="161">
        <v>14</v>
      </c>
      <c r="B21" s="167" t="s">
        <v>178</v>
      </c>
      <c r="C21" s="163" t="s">
        <v>75</v>
      </c>
      <c r="D21" s="167" t="s">
        <v>174</v>
      </c>
      <c r="E21" s="164" t="s">
        <v>79</v>
      </c>
      <c r="F21" s="161">
        <v>186015028</v>
      </c>
      <c r="G21" s="162" t="s">
        <v>179</v>
      </c>
      <c r="H21" s="163" t="s">
        <v>92</v>
      </c>
      <c r="I21" s="166">
        <v>43938</v>
      </c>
      <c r="J21" s="166">
        <v>44303</v>
      </c>
      <c r="K21" s="173">
        <v>105.29</v>
      </c>
      <c r="L21" s="125"/>
    </row>
    <row r="22" spans="1:12" ht="57.95" customHeight="1" x14ac:dyDescent="0.2">
      <c r="A22" s="161">
        <v>15</v>
      </c>
      <c r="B22" s="167" t="s">
        <v>180</v>
      </c>
      <c r="C22" s="163" t="s">
        <v>75</v>
      </c>
      <c r="D22" s="167" t="s">
        <v>174</v>
      </c>
      <c r="E22" s="164" t="s">
        <v>79</v>
      </c>
      <c r="F22" s="161">
        <v>186015028</v>
      </c>
      <c r="G22" s="162" t="s">
        <v>181</v>
      </c>
      <c r="H22" s="163" t="s">
        <v>92</v>
      </c>
      <c r="I22" s="166">
        <v>43938</v>
      </c>
      <c r="J22" s="166">
        <v>44303</v>
      </c>
      <c r="K22" s="173">
        <v>105.29</v>
      </c>
      <c r="L22" s="125"/>
    </row>
    <row r="23" spans="1:12" ht="57.95" customHeight="1" x14ac:dyDescent="0.2">
      <c r="A23" s="161">
        <v>16</v>
      </c>
      <c r="B23" s="167" t="s">
        <v>182</v>
      </c>
      <c r="C23" s="163" t="s">
        <v>75</v>
      </c>
      <c r="D23" s="167" t="s">
        <v>174</v>
      </c>
      <c r="E23" s="164" t="s">
        <v>79</v>
      </c>
      <c r="F23" s="161">
        <v>186015028</v>
      </c>
      <c r="G23" s="162" t="s">
        <v>183</v>
      </c>
      <c r="H23" s="163" t="s">
        <v>92</v>
      </c>
      <c r="I23" s="166">
        <v>43938</v>
      </c>
      <c r="J23" s="166">
        <v>44303</v>
      </c>
      <c r="K23" s="173">
        <v>105.29</v>
      </c>
      <c r="L23" s="125"/>
    </row>
    <row r="24" spans="1:12" ht="57.95" customHeight="1" x14ac:dyDescent="0.2">
      <c r="A24" s="161">
        <v>17</v>
      </c>
      <c r="B24" s="167" t="s">
        <v>184</v>
      </c>
      <c r="C24" s="163" t="s">
        <v>75</v>
      </c>
      <c r="D24" s="167" t="s">
        <v>174</v>
      </c>
      <c r="E24" s="164" t="s">
        <v>79</v>
      </c>
      <c r="F24" s="161">
        <v>186015028</v>
      </c>
      <c r="G24" s="162" t="s">
        <v>185</v>
      </c>
      <c r="H24" s="163" t="s">
        <v>92</v>
      </c>
      <c r="I24" s="166">
        <v>43938</v>
      </c>
      <c r="J24" s="166">
        <v>44303</v>
      </c>
      <c r="K24" s="174">
        <v>105.29</v>
      </c>
      <c r="L24" s="125"/>
    </row>
    <row r="25" spans="1:12" ht="57.95" customHeight="1" x14ac:dyDescent="0.2">
      <c r="A25" s="161">
        <v>18</v>
      </c>
      <c r="B25" s="167" t="s">
        <v>186</v>
      </c>
      <c r="C25" s="163" t="s">
        <v>75</v>
      </c>
      <c r="D25" s="167" t="s">
        <v>174</v>
      </c>
      <c r="E25" s="164" t="s">
        <v>79</v>
      </c>
      <c r="F25" s="161">
        <v>186015028</v>
      </c>
      <c r="G25" s="162" t="s">
        <v>187</v>
      </c>
      <c r="H25" s="163" t="s">
        <v>92</v>
      </c>
      <c r="I25" s="166">
        <v>43938</v>
      </c>
      <c r="J25" s="166">
        <v>44303</v>
      </c>
      <c r="K25" s="174">
        <v>105.29</v>
      </c>
      <c r="L25" s="125"/>
    </row>
    <row r="26" spans="1:12" ht="57.95" customHeight="1" x14ac:dyDescent="0.2">
      <c r="A26" s="161">
        <v>19</v>
      </c>
      <c r="B26" s="167" t="s">
        <v>188</v>
      </c>
      <c r="C26" s="163" t="s">
        <v>75</v>
      </c>
      <c r="D26" s="167" t="s">
        <v>174</v>
      </c>
      <c r="E26" s="164" t="s">
        <v>79</v>
      </c>
      <c r="F26" s="161">
        <v>186015028</v>
      </c>
      <c r="G26" s="162" t="s">
        <v>189</v>
      </c>
      <c r="H26" s="163" t="s">
        <v>92</v>
      </c>
      <c r="I26" s="166">
        <v>43938</v>
      </c>
      <c r="J26" s="166">
        <v>44303</v>
      </c>
      <c r="K26" s="174">
        <v>105.29</v>
      </c>
      <c r="L26" s="125"/>
    </row>
  </sheetData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5121" r:id="rId4">
          <objectPr defaultSize="0" autoPict="0" r:id="rId5">
            <anchor moveWithCells="1">
              <from>
                <xdr:col>11</xdr:col>
                <xdr:colOff>581025</xdr:colOff>
                <xdr:row>7</xdr:row>
                <xdr:rowOff>95250</xdr:rowOff>
              </from>
              <to>
                <xdr:col>11</xdr:col>
                <xdr:colOff>1276350</xdr:colOff>
                <xdr:row>7</xdr:row>
                <xdr:rowOff>676275</xdr:rowOff>
              </to>
            </anchor>
          </objectPr>
        </oleObject>
      </mc:Choice>
      <mc:Fallback>
        <oleObject progId="AcroExch.Document.DC" dvAspect="DVASPECT_ICON" shapeId="5121" r:id="rId4"/>
      </mc:Fallback>
    </mc:AlternateContent>
    <mc:AlternateContent xmlns:mc="http://schemas.openxmlformats.org/markup-compatibility/2006">
      <mc:Choice Requires="x14">
        <oleObject progId="AcroExch.Document.DC" dvAspect="DVASPECT_ICON" shapeId="5122" r:id="rId6">
          <objectPr defaultSize="0" autoPict="0" r:id="rId7">
            <anchor moveWithCells="1">
              <from>
                <xdr:col>11</xdr:col>
                <xdr:colOff>571500</xdr:colOff>
                <xdr:row>8</xdr:row>
                <xdr:rowOff>66675</xdr:rowOff>
              </from>
              <to>
                <xdr:col>11</xdr:col>
                <xdr:colOff>1257300</xdr:colOff>
                <xdr:row>8</xdr:row>
                <xdr:rowOff>647700</xdr:rowOff>
              </to>
            </anchor>
          </objectPr>
        </oleObject>
      </mc:Choice>
      <mc:Fallback>
        <oleObject progId="AcroExch.Document.DC" dvAspect="DVASPECT_ICON" shapeId="5122" r:id="rId6"/>
      </mc:Fallback>
    </mc:AlternateContent>
    <mc:AlternateContent xmlns:mc="http://schemas.openxmlformats.org/markup-compatibility/2006">
      <mc:Choice Requires="x14">
        <oleObject progId="AcroExch.Document.DC" dvAspect="DVASPECT_ICON" shapeId="5123" r:id="rId8">
          <objectPr defaultSize="0" autoPict="0" r:id="rId9">
            <anchor moveWithCells="1">
              <from>
                <xdr:col>11</xdr:col>
                <xdr:colOff>609600</xdr:colOff>
                <xdr:row>9</xdr:row>
                <xdr:rowOff>57150</xdr:rowOff>
              </from>
              <to>
                <xdr:col>11</xdr:col>
                <xdr:colOff>1323975</xdr:colOff>
                <xdr:row>9</xdr:row>
                <xdr:rowOff>657225</xdr:rowOff>
              </to>
            </anchor>
          </objectPr>
        </oleObject>
      </mc:Choice>
      <mc:Fallback>
        <oleObject progId="AcroExch.Document.DC" dvAspect="DVASPECT_ICON" shapeId="5123" r:id="rId8"/>
      </mc:Fallback>
    </mc:AlternateContent>
    <mc:AlternateContent xmlns:mc="http://schemas.openxmlformats.org/markup-compatibility/2006">
      <mc:Choice Requires="x14">
        <oleObject progId="AcroExch.Document.DC" dvAspect="DVASPECT_ICON" shapeId="5124" r:id="rId10">
          <objectPr defaultSize="0" autoPict="0" r:id="rId11">
            <anchor moveWithCells="1">
              <from>
                <xdr:col>11</xdr:col>
                <xdr:colOff>619125</xdr:colOff>
                <xdr:row>10</xdr:row>
                <xdr:rowOff>66675</xdr:rowOff>
              </from>
              <to>
                <xdr:col>11</xdr:col>
                <xdr:colOff>1314450</xdr:colOff>
                <xdr:row>10</xdr:row>
                <xdr:rowOff>657225</xdr:rowOff>
              </to>
            </anchor>
          </objectPr>
        </oleObject>
      </mc:Choice>
      <mc:Fallback>
        <oleObject progId="AcroExch.Document.DC" dvAspect="DVASPECT_ICON" shapeId="5124" r:id="rId10"/>
      </mc:Fallback>
    </mc:AlternateContent>
    <mc:AlternateContent xmlns:mc="http://schemas.openxmlformats.org/markup-compatibility/2006">
      <mc:Choice Requires="x14">
        <oleObject progId="AcroExch.Document.DC" dvAspect="DVASPECT_ICON" shapeId="5125" r:id="rId12">
          <objectPr defaultSize="0" autoPict="0" r:id="rId13">
            <anchor moveWithCells="1">
              <from>
                <xdr:col>11</xdr:col>
                <xdr:colOff>657225</xdr:colOff>
                <xdr:row>11</xdr:row>
                <xdr:rowOff>76200</xdr:rowOff>
              </from>
              <to>
                <xdr:col>11</xdr:col>
                <xdr:colOff>1343025</xdr:colOff>
                <xdr:row>11</xdr:row>
                <xdr:rowOff>638175</xdr:rowOff>
              </to>
            </anchor>
          </objectPr>
        </oleObject>
      </mc:Choice>
      <mc:Fallback>
        <oleObject progId="AcroExch.Document.DC" dvAspect="DVASPECT_ICON" shapeId="5125" r:id="rId12"/>
      </mc:Fallback>
    </mc:AlternateContent>
    <mc:AlternateContent xmlns:mc="http://schemas.openxmlformats.org/markup-compatibility/2006">
      <mc:Choice Requires="x14">
        <oleObject progId="AcroExch.Document.DC" dvAspect="DVASPECT_ICON" shapeId="5126" r:id="rId14">
          <objectPr defaultSize="0" autoPict="0" r:id="rId15">
            <anchor moveWithCells="1">
              <from>
                <xdr:col>11</xdr:col>
                <xdr:colOff>647700</xdr:colOff>
                <xdr:row>12</xdr:row>
                <xdr:rowOff>85725</xdr:rowOff>
              </from>
              <to>
                <xdr:col>11</xdr:col>
                <xdr:colOff>1323975</xdr:colOff>
                <xdr:row>12</xdr:row>
                <xdr:rowOff>666750</xdr:rowOff>
              </to>
            </anchor>
          </objectPr>
        </oleObject>
      </mc:Choice>
      <mc:Fallback>
        <oleObject progId="AcroExch.Document.DC" dvAspect="DVASPECT_ICON" shapeId="5126" r:id="rId14"/>
      </mc:Fallback>
    </mc:AlternateContent>
    <mc:AlternateContent xmlns:mc="http://schemas.openxmlformats.org/markup-compatibility/2006">
      <mc:Choice Requires="x14">
        <oleObject progId="AcroExch.Document.DC" dvAspect="DVASPECT_ICON" shapeId="5127" r:id="rId16">
          <objectPr defaultSize="0" autoPict="0" r:id="rId17">
            <anchor moveWithCells="1">
              <from>
                <xdr:col>11</xdr:col>
                <xdr:colOff>647700</xdr:colOff>
                <xdr:row>13</xdr:row>
                <xdr:rowOff>104775</xdr:rowOff>
              </from>
              <to>
                <xdr:col>11</xdr:col>
                <xdr:colOff>1285875</xdr:colOff>
                <xdr:row>13</xdr:row>
                <xdr:rowOff>638175</xdr:rowOff>
              </to>
            </anchor>
          </objectPr>
        </oleObject>
      </mc:Choice>
      <mc:Fallback>
        <oleObject progId="AcroExch.Document.DC" dvAspect="DVASPECT_ICON" shapeId="5127" r:id="rId16"/>
      </mc:Fallback>
    </mc:AlternateContent>
    <mc:AlternateContent xmlns:mc="http://schemas.openxmlformats.org/markup-compatibility/2006">
      <mc:Choice Requires="x14">
        <oleObject progId="AcroExch.Document.DC" dvAspect="DVASPECT_ICON" shapeId="5128" r:id="rId18">
          <objectPr defaultSize="0" autoPict="0" r:id="rId19">
            <anchor moveWithCells="1">
              <from>
                <xdr:col>11</xdr:col>
                <xdr:colOff>638175</xdr:colOff>
                <xdr:row>14</xdr:row>
                <xdr:rowOff>85725</xdr:rowOff>
              </from>
              <to>
                <xdr:col>11</xdr:col>
                <xdr:colOff>1295400</xdr:colOff>
                <xdr:row>14</xdr:row>
                <xdr:rowOff>638175</xdr:rowOff>
              </to>
            </anchor>
          </objectPr>
        </oleObject>
      </mc:Choice>
      <mc:Fallback>
        <oleObject progId="AcroExch.Document.DC" dvAspect="DVASPECT_ICON" shapeId="5128" r:id="rId18"/>
      </mc:Fallback>
    </mc:AlternateContent>
    <mc:AlternateContent xmlns:mc="http://schemas.openxmlformats.org/markup-compatibility/2006">
      <mc:Choice Requires="x14">
        <oleObject progId="AcroExch.Document.DC" dvAspect="DVASPECT_ICON" shapeId="5129" r:id="rId20">
          <objectPr defaultSize="0" autoPict="0" r:id="rId21">
            <anchor moveWithCells="1">
              <from>
                <xdr:col>11</xdr:col>
                <xdr:colOff>647700</xdr:colOff>
                <xdr:row>15</xdr:row>
                <xdr:rowOff>66675</xdr:rowOff>
              </from>
              <to>
                <xdr:col>11</xdr:col>
                <xdr:colOff>1343025</xdr:colOff>
                <xdr:row>15</xdr:row>
                <xdr:rowOff>647700</xdr:rowOff>
              </to>
            </anchor>
          </objectPr>
        </oleObject>
      </mc:Choice>
      <mc:Fallback>
        <oleObject progId="AcroExch.Document.DC" dvAspect="DVASPECT_ICON" shapeId="5129" r:id="rId20"/>
      </mc:Fallback>
    </mc:AlternateContent>
    <mc:AlternateContent xmlns:mc="http://schemas.openxmlformats.org/markup-compatibility/2006">
      <mc:Choice Requires="x14">
        <oleObject progId="AcroExch.Document.DC" dvAspect="DVASPECT_ICON" shapeId="5130" r:id="rId22">
          <objectPr defaultSize="0" autoPict="0" r:id="rId23">
            <anchor moveWithCells="1">
              <from>
                <xdr:col>11</xdr:col>
                <xdr:colOff>666750</xdr:colOff>
                <xdr:row>16</xdr:row>
                <xdr:rowOff>85725</xdr:rowOff>
              </from>
              <to>
                <xdr:col>11</xdr:col>
                <xdr:colOff>1381125</xdr:colOff>
                <xdr:row>16</xdr:row>
                <xdr:rowOff>685800</xdr:rowOff>
              </to>
            </anchor>
          </objectPr>
        </oleObject>
      </mc:Choice>
      <mc:Fallback>
        <oleObject progId="AcroExch.Document.DC" dvAspect="DVASPECT_ICON" shapeId="5130" r:id="rId22"/>
      </mc:Fallback>
    </mc:AlternateContent>
    <mc:AlternateContent xmlns:mc="http://schemas.openxmlformats.org/markup-compatibility/2006">
      <mc:Choice Requires="x14">
        <oleObject progId="AcroExch.Document.DC" dvAspect="DVASPECT_ICON" shapeId="5131" r:id="rId24">
          <objectPr defaultSize="0" autoPict="0" r:id="rId25">
            <anchor moveWithCells="1">
              <from>
                <xdr:col>11</xdr:col>
                <xdr:colOff>619125</xdr:colOff>
                <xdr:row>17</xdr:row>
                <xdr:rowOff>38100</xdr:rowOff>
              </from>
              <to>
                <xdr:col>11</xdr:col>
                <xdr:colOff>1390650</xdr:colOff>
                <xdr:row>17</xdr:row>
                <xdr:rowOff>676275</xdr:rowOff>
              </to>
            </anchor>
          </objectPr>
        </oleObject>
      </mc:Choice>
      <mc:Fallback>
        <oleObject progId="AcroExch.Document.DC" dvAspect="DVASPECT_ICON" shapeId="5131" r:id="rId24"/>
      </mc:Fallback>
    </mc:AlternateContent>
    <mc:AlternateContent xmlns:mc="http://schemas.openxmlformats.org/markup-compatibility/2006">
      <mc:Choice Requires="x14">
        <oleObject progId="AcroExch.Document.DC" dvAspect="DVASPECT_ICON" shapeId="5132" r:id="rId26">
          <objectPr defaultSize="0" autoPict="0" r:id="rId27">
            <anchor moveWithCells="1">
              <from>
                <xdr:col>11</xdr:col>
                <xdr:colOff>590550</xdr:colOff>
                <xdr:row>18</xdr:row>
                <xdr:rowOff>66675</xdr:rowOff>
              </from>
              <to>
                <xdr:col>11</xdr:col>
                <xdr:colOff>1314450</xdr:colOff>
                <xdr:row>18</xdr:row>
                <xdr:rowOff>685800</xdr:rowOff>
              </to>
            </anchor>
          </objectPr>
        </oleObject>
      </mc:Choice>
      <mc:Fallback>
        <oleObject progId="AcroExch.Document.DC" dvAspect="DVASPECT_ICON" shapeId="5132" r:id="rId26"/>
      </mc:Fallback>
    </mc:AlternateContent>
    <mc:AlternateContent xmlns:mc="http://schemas.openxmlformats.org/markup-compatibility/2006">
      <mc:Choice Requires="x14">
        <oleObject progId="AcroExch.Document.DC" dvAspect="DVASPECT_ICON" shapeId="5133" r:id="rId28">
          <objectPr defaultSize="0" autoPict="0" r:id="rId29">
            <anchor moveWithCells="1">
              <from>
                <xdr:col>11</xdr:col>
                <xdr:colOff>600075</xdr:colOff>
                <xdr:row>19</xdr:row>
                <xdr:rowOff>66675</xdr:rowOff>
              </from>
              <to>
                <xdr:col>11</xdr:col>
                <xdr:colOff>1295400</xdr:colOff>
                <xdr:row>19</xdr:row>
                <xdr:rowOff>657225</xdr:rowOff>
              </to>
            </anchor>
          </objectPr>
        </oleObject>
      </mc:Choice>
      <mc:Fallback>
        <oleObject progId="AcroExch.Document.DC" dvAspect="DVASPECT_ICON" shapeId="5133" r:id="rId28"/>
      </mc:Fallback>
    </mc:AlternateContent>
    <mc:AlternateContent xmlns:mc="http://schemas.openxmlformats.org/markup-compatibility/2006">
      <mc:Choice Requires="x14">
        <oleObject progId="AcroExch.Document.DC" dvAspect="DVASPECT_ICON" shapeId="5134" r:id="rId30">
          <objectPr defaultSize="0" autoPict="0" r:id="rId31">
            <anchor moveWithCells="1">
              <from>
                <xdr:col>11</xdr:col>
                <xdr:colOff>609600</xdr:colOff>
                <xdr:row>20</xdr:row>
                <xdr:rowOff>57150</xdr:rowOff>
              </from>
              <to>
                <xdr:col>11</xdr:col>
                <xdr:colOff>1352550</xdr:colOff>
                <xdr:row>20</xdr:row>
                <xdr:rowOff>666750</xdr:rowOff>
              </to>
            </anchor>
          </objectPr>
        </oleObject>
      </mc:Choice>
      <mc:Fallback>
        <oleObject progId="AcroExch.Document.DC" dvAspect="DVASPECT_ICON" shapeId="5134" r:id="rId30"/>
      </mc:Fallback>
    </mc:AlternateContent>
    <mc:AlternateContent xmlns:mc="http://schemas.openxmlformats.org/markup-compatibility/2006">
      <mc:Choice Requires="x14">
        <oleObject progId="AcroExch.Document.DC" dvAspect="DVASPECT_ICON" shapeId="5135" r:id="rId32">
          <objectPr defaultSize="0" autoPict="0" r:id="rId33">
            <anchor moveWithCells="1">
              <from>
                <xdr:col>11</xdr:col>
                <xdr:colOff>600075</xdr:colOff>
                <xdr:row>21</xdr:row>
                <xdr:rowOff>57150</xdr:rowOff>
              </from>
              <to>
                <xdr:col>11</xdr:col>
                <xdr:colOff>1314450</xdr:colOff>
                <xdr:row>21</xdr:row>
                <xdr:rowOff>657225</xdr:rowOff>
              </to>
            </anchor>
          </objectPr>
        </oleObject>
      </mc:Choice>
      <mc:Fallback>
        <oleObject progId="AcroExch.Document.DC" dvAspect="DVASPECT_ICON" shapeId="5135" r:id="rId32"/>
      </mc:Fallback>
    </mc:AlternateContent>
    <mc:AlternateContent xmlns:mc="http://schemas.openxmlformats.org/markup-compatibility/2006">
      <mc:Choice Requires="x14">
        <oleObject progId="AcroExch.Document.DC" dvAspect="DVASPECT_ICON" shapeId="5136" r:id="rId34">
          <objectPr defaultSize="0" autoPict="0" r:id="rId35">
            <anchor moveWithCells="1">
              <from>
                <xdr:col>11</xdr:col>
                <xdr:colOff>590550</xdr:colOff>
                <xdr:row>22</xdr:row>
                <xdr:rowOff>47625</xdr:rowOff>
              </from>
              <to>
                <xdr:col>11</xdr:col>
                <xdr:colOff>1371600</xdr:colOff>
                <xdr:row>22</xdr:row>
                <xdr:rowOff>695325</xdr:rowOff>
              </to>
            </anchor>
          </objectPr>
        </oleObject>
      </mc:Choice>
      <mc:Fallback>
        <oleObject progId="AcroExch.Document.DC" dvAspect="DVASPECT_ICON" shapeId="5136" r:id="rId34"/>
      </mc:Fallback>
    </mc:AlternateContent>
    <mc:AlternateContent xmlns:mc="http://schemas.openxmlformats.org/markup-compatibility/2006">
      <mc:Choice Requires="x14">
        <oleObject progId="AcroExch.Document.DC" dvAspect="DVASPECT_ICON" shapeId="5137" r:id="rId36">
          <objectPr defaultSize="0" autoPict="0" r:id="rId37">
            <anchor moveWithCells="1">
              <from>
                <xdr:col>11</xdr:col>
                <xdr:colOff>590550</xdr:colOff>
                <xdr:row>23</xdr:row>
                <xdr:rowOff>47625</xdr:rowOff>
              </from>
              <to>
                <xdr:col>11</xdr:col>
                <xdr:colOff>1352550</xdr:colOff>
                <xdr:row>23</xdr:row>
                <xdr:rowOff>695325</xdr:rowOff>
              </to>
            </anchor>
          </objectPr>
        </oleObject>
      </mc:Choice>
      <mc:Fallback>
        <oleObject progId="AcroExch.Document.DC" dvAspect="DVASPECT_ICON" shapeId="5137" r:id="rId36"/>
      </mc:Fallback>
    </mc:AlternateContent>
    <mc:AlternateContent xmlns:mc="http://schemas.openxmlformats.org/markup-compatibility/2006">
      <mc:Choice Requires="x14">
        <oleObject progId="AcroExch.Document.DC" dvAspect="DVASPECT_ICON" shapeId="5138" r:id="rId38">
          <objectPr defaultSize="0" autoPict="0" r:id="rId39">
            <anchor moveWithCells="1">
              <from>
                <xdr:col>11</xdr:col>
                <xdr:colOff>581025</xdr:colOff>
                <xdr:row>24</xdr:row>
                <xdr:rowOff>38100</xdr:rowOff>
              </from>
              <to>
                <xdr:col>11</xdr:col>
                <xdr:colOff>1362075</xdr:colOff>
                <xdr:row>24</xdr:row>
                <xdr:rowOff>685800</xdr:rowOff>
              </to>
            </anchor>
          </objectPr>
        </oleObject>
      </mc:Choice>
      <mc:Fallback>
        <oleObject progId="AcroExch.Document.DC" dvAspect="DVASPECT_ICON" shapeId="5138" r:id="rId38"/>
      </mc:Fallback>
    </mc:AlternateContent>
    <mc:AlternateContent xmlns:mc="http://schemas.openxmlformats.org/markup-compatibility/2006">
      <mc:Choice Requires="x14">
        <oleObject progId="AcroExch.Document.DC" dvAspect="DVASPECT_ICON" shapeId="5139" r:id="rId40">
          <objectPr defaultSize="0" autoPict="0" r:id="rId41">
            <anchor moveWithCells="1">
              <from>
                <xdr:col>11</xdr:col>
                <xdr:colOff>609600</xdr:colOff>
                <xdr:row>25</xdr:row>
                <xdr:rowOff>66675</xdr:rowOff>
              </from>
              <to>
                <xdr:col>11</xdr:col>
                <xdr:colOff>1381125</xdr:colOff>
                <xdr:row>25</xdr:row>
                <xdr:rowOff>704850</xdr:rowOff>
              </to>
            </anchor>
          </objectPr>
        </oleObject>
      </mc:Choice>
      <mc:Fallback>
        <oleObject progId="AcroExch.Document.DC" dvAspect="DVASPECT_ICON" shapeId="5139" r:id="rId40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zoomScale="85" zoomScaleNormal="85" zoomScaleSheetLayoutView="78" workbookViewId="0">
      <pane xSplit="3" ySplit="4" topLeftCell="D5" activePane="bottomRight" state="frozen"/>
      <selection pane="topRight" activeCell="D1" sqref="D1"/>
      <selection pane="bottomLeft" activeCell="A7" sqref="A7"/>
      <selection pane="bottomRight" activeCell="A3" sqref="A3"/>
    </sheetView>
  </sheetViews>
  <sheetFormatPr defaultColWidth="9.140625" defaultRowHeight="15" x14ac:dyDescent="0.25"/>
  <cols>
    <col min="1" max="1" width="9.140625" style="106"/>
    <col min="2" max="2" width="15.7109375" style="106" customWidth="1"/>
    <col min="3" max="3" width="42.7109375" style="106" customWidth="1"/>
    <col min="4" max="4" width="24.5703125" style="106" customWidth="1"/>
    <col min="5" max="5" width="18.85546875" style="106" customWidth="1"/>
    <col min="6" max="6" width="13" style="106" customWidth="1"/>
    <col min="7" max="7" width="17.85546875" style="106" customWidth="1"/>
    <col min="8" max="9" width="12.5703125" style="107" bestFit="1" customWidth="1"/>
    <col min="10" max="10" width="17.7109375" style="107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SUM(J5:J5)</f>
        <v>0</v>
      </c>
    </row>
    <row r="2" spans="1:15" ht="15.95" customHeight="1" x14ac:dyDescent="0.3">
      <c r="A2" s="19" t="s">
        <v>68</v>
      </c>
      <c r="B2" s="84"/>
      <c r="C2" s="84"/>
      <c r="D2" s="84"/>
      <c r="E2" s="84"/>
      <c r="F2" s="84"/>
      <c r="G2" s="85"/>
      <c r="H2" s="89">
        <v>4.2085999999999997</v>
      </c>
      <c r="I2" s="89"/>
      <c r="J2" s="89">
        <v>1.3973</v>
      </c>
    </row>
    <row r="3" spans="1:15" s="88" customFormat="1" ht="15.75" x14ac:dyDescent="0.25">
      <c r="A3" s="87"/>
      <c r="B3" s="87"/>
      <c r="G3" s="89">
        <v>2020</v>
      </c>
      <c r="H3" s="89"/>
      <c r="I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65</v>
      </c>
      <c r="H4" s="91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</row>
    <row r="5" spans="1:15" s="83" customFormat="1" ht="51.95" customHeight="1" x14ac:dyDescent="0.2">
      <c r="A5" s="132">
        <v>1</v>
      </c>
      <c r="B5" s="137" t="s">
        <v>57</v>
      </c>
      <c r="C5" s="93" t="s">
        <v>57</v>
      </c>
      <c r="D5" s="134" t="s">
        <v>57</v>
      </c>
      <c r="E5" s="133" t="s">
        <v>57</v>
      </c>
      <c r="F5" s="135" t="s">
        <v>57</v>
      </c>
      <c r="G5" s="133" t="s">
        <v>57</v>
      </c>
      <c r="H5" s="133" t="s">
        <v>57</v>
      </c>
      <c r="I5" s="95" t="s">
        <v>57</v>
      </c>
      <c r="J5" s="136">
        <v>0</v>
      </c>
      <c r="K5" s="94" t="s">
        <v>57</v>
      </c>
      <c r="L5" s="94" t="s">
        <v>57</v>
      </c>
      <c r="M5" s="124" t="s">
        <v>57</v>
      </c>
    </row>
    <row r="6" spans="1:15" s="83" customFormat="1" ht="21" x14ac:dyDescent="0.2">
      <c r="A6" s="96"/>
      <c r="B6" s="97"/>
      <c r="C6" s="97"/>
      <c r="D6" s="97"/>
      <c r="E6" s="97"/>
      <c r="F6" s="97"/>
      <c r="G6" s="98" t="s">
        <v>54</v>
      </c>
      <c r="H6" s="99">
        <f>SUM(H5:H5)</f>
        <v>0</v>
      </c>
      <c r="I6" s="99">
        <f>SUM(I5:I5)</f>
        <v>0</v>
      </c>
      <c r="J6" s="100">
        <f>SUM(J5:J5)</f>
        <v>0</v>
      </c>
      <c r="K6" s="94"/>
      <c r="L6" s="94"/>
      <c r="M6" s="94"/>
    </row>
    <row r="7" spans="1:15" s="83" customFormat="1" x14ac:dyDescent="0.2">
      <c r="A7" s="101"/>
      <c r="B7" s="101"/>
      <c r="C7" s="102"/>
      <c r="D7" s="101"/>
      <c r="E7" s="101"/>
      <c r="F7" s="103"/>
      <c r="G7" s="104"/>
      <c r="H7" s="105"/>
      <c r="I7" s="105"/>
      <c r="J7" s="105"/>
    </row>
    <row r="8" spans="1:15" s="108" customFormat="1" x14ac:dyDescent="0.25">
      <c r="A8" s="106"/>
      <c r="B8" s="106"/>
      <c r="C8" s="106"/>
      <c r="D8" s="106"/>
      <c r="E8" s="106"/>
      <c r="F8" s="106"/>
      <c r="G8" s="106"/>
      <c r="H8" s="107"/>
      <c r="I8" s="107"/>
      <c r="J8" s="107"/>
      <c r="K8" s="86"/>
      <c r="L8" s="86"/>
      <c r="M8" s="86"/>
      <c r="N8" s="86"/>
      <c r="O8" s="86"/>
    </row>
    <row r="25" spans="8:10" x14ac:dyDescent="0.25">
      <c r="H25" s="107" t="s">
        <v>55</v>
      </c>
      <c r="I25" s="107" t="s">
        <v>55</v>
      </c>
      <c r="J25" s="107" t="s">
        <v>55</v>
      </c>
    </row>
  </sheetData>
  <autoFilter ref="A4:J8" xr:uid="{00000000-0009-0000-0000-000004000000}">
    <sortState xmlns:xlrd2="http://schemas.microsoft.com/office/spreadsheetml/2017/richdata2" ref="A7:P46">
      <sortCondition ref="B6:B46"/>
    </sortState>
  </autoFilter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22"/>
  <sheetViews>
    <sheetView zoomScaleNormal="100" zoomScaleSheetLayoutView="100" workbookViewId="0">
      <pane xSplit="3" ySplit="6" topLeftCell="D7" activePane="bottomRight" state="frozenSplit"/>
      <selection pane="topRight" activeCell="D1" sqref="D1"/>
      <selection pane="bottomLeft" activeCell="A11" sqref="A11"/>
      <selection pane="bottomRight" activeCell="G5" sqref="G5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69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SUMPRODUCT(F7:F22,G7:G22)</f>
        <v>1532.7050000000004</v>
      </c>
      <c r="H3" s="122"/>
    </row>
    <row r="4" spans="1:8" x14ac:dyDescent="0.2">
      <c r="F4" s="74" t="s">
        <v>2</v>
      </c>
      <c r="G4" s="75">
        <f>G3*0.1</f>
        <v>153.27050000000006</v>
      </c>
    </row>
    <row r="5" spans="1:8" x14ac:dyDescent="0.2">
      <c r="F5" s="76" t="s">
        <v>7</v>
      </c>
      <c r="G5" s="77">
        <f>SUM(G3:G4)</f>
        <v>1685.9755000000005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x14ac:dyDescent="0.2">
      <c r="A7" s="142">
        <v>1</v>
      </c>
      <c r="B7" s="143">
        <v>43924</v>
      </c>
      <c r="C7" s="144" t="s">
        <v>100</v>
      </c>
      <c r="D7" s="146" t="s">
        <v>116</v>
      </c>
      <c r="E7" s="146" t="s">
        <v>116</v>
      </c>
      <c r="F7" s="146">
        <v>1</v>
      </c>
      <c r="G7" s="156">
        <v>2.66</v>
      </c>
      <c r="H7" s="145" t="s">
        <v>133</v>
      </c>
    </row>
    <row r="8" spans="1:8" x14ac:dyDescent="0.2">
      <c r="A8" s="142">
        <v>2</v>
      </c>
      <c r="B8" s="143">
        <v>43924</v>
      </c>
      <c r="C8" s="144" t="s">
        <v>101</v>
      </c>
      <c r="D8" s="146" t="s">
        <v>117</v>
      </c>
      <c r="E8" s="146" t="s">
        <v>117</v>
      </c>
      <c r="F8" s="146">
        <v>1</v>
      </c>
      <c r="G8" s="156">
        <v>6.9</v>
      </c>
      <c r="H8" s="145" t="s">
        <v>133</v>
      </c>
    </row>
    <row r="9" spans="1:8" x14ac:dyDescent="0.2">
      <c r="A9" s="142">
        <v>3</v>
      </c>
      <c r="B9" s="143">
        <v>43924</v>
      </c>
      <c r="C9" s="144" t="s">
        <v>102</v>
      </c>
      <c r="D9" s="146" t="s">
        <v>118</v>
      </c>
      <c r="E9" s="146" t="s">
        <v>118</v>
      </c>
      <c r="F9" s="146">
        <v>1</v>
      </c>
      <c r="G9" s="156">
        <v>22</v>
      </c>
      <c r="H9" s="145" t="s">
        <v>133</v>
      </c>
    </row>
    <row r="10" spans="1:8" ht="25.5" x14ac:dyDescent="0.2">
      <c r="A10" s="142">
        <v>4</v>
      </c>
      <c r="B10" s="143">
        <v>43930</v>
      </c>
      <c r="C10" s="154" t="s">
        <v>103</v>
      </c>
      <c r="D10" s="155" t="s">
        <v>119</v>
      </c>
      <c r="E10" s="155" t="s">
        <v>119</v>
      </c>
      <c r="F10" s="155">
        <v>1</v>
      </c>
      <c r="G10" s="156">
        <v>45.65</v>
      </c>
      <c r="H10" s="145" t="s">
        <v>134</v>
      </c>
    </row>
    <row r="11" spans="1:8" ht="25.5" x14ac:dyDescent="0.2">
      <c r="A11" s="142">
        <v>5</v>
      </c>
      <c r="B11" s="143">
        <v>43935</v>
      </c>
      <c r="C11" s="144" t="s">
        <v>104</v>
      </c>
      <c r="D11" s="146" t="s">
        <v>120</v>
      </c>
      <c r="E11" s="146" t="s">
        <v>120</v>
      </c>
      <c r="F11" s="146">
        <v>6</v>
      </c>
      <c r="G11" s="156">
        <v>153.626</v>
      </c>
      <c r="H11" s="145" t="s">
        <v>135</v>
      </c>
    </row>
    <row r="12" spans="1:8" ht="25.5" x14ac:dyDescent="0.2">
      <c r="A12" s="142">
        <v>6</v>
      </c>
      <c r="B12" s="143">
        <v>43936</v>
      </c>
      <c r="C12" s="144" t="s">
        <v>105</v>
      </c>
      <c r="D12" s="146" t="s">
        <v>121</v>
      </c>
      <c r="E12" s="146" t="s">
        <v>121</v>
      </c>
      <c r="F12" s="146">
        <v>5</v>
      </c>
      <c r="G12" s="156">
        <v>13.4</v>
      </c>
      <c r="H12" s="145" t="s">
        <v>136</v>
      </c>
    </row>
    <row r="13" spans="1:8" x14ac:dyDescent="0.2">
      <c r="A13" s="142">
        <v>7</v>
      </c>
      <c r="B13" s="143">
        <v>43937</v>
      </c>
      <c r="C13" s="144" t="s">
        <v>106</v>
      </c>
      <c r="D13" s="146" t="s">
        <v>122</v>
      </c>
      <c r="E13" s="146" t="s">
        <v>122</v>
      </c>
      <c r="F13" s="146">
        <v>2</v>
      </c>
      <c r="G13" s="156">
        <v>14.95</v>
      </c>
      <c r="H13" s="145" t="s">
        <v>137</v>
      </c>
    </row>
    <row r="14" spans="1:8" x14ac:dyDescent="0.2">
      <c r="A14" s="142">
        <v>8</v>
      </c>
      <c r="B14" s="143">
        <v>43945</v>
      </c>
      <c r="C14" s="144" t="s">
        <v>107</v>
      </c>
      <c r="D14" s="146" t="s">
        <v>123</v>
      </c>
      <c r="E14" s="146" t="s">
        <v>132</v>
      </c>
      <c r="F14" s="146">
        <v>1</v>
      </c>
      <c r="G14" s="156">
        <v>40</v>
      </c>
      <c r="H14" s="145" t="s">
        <v>138</v>
      </c>
    </row>
    <row r="15" spans="1:8" ht="25.5" x14ac:dyDescent="0.2">
      <c r="A15" s="142">
        <v>9</v>
      </c>
      <c r="B15" s="143">
        <v>43945</v>
      </c>
      <c r="C15" s="144" t="s">
        <v>108</v>
      </c>
      <c r="D15" s="146" t="s">
        <v>124</v>
      </c>
      <c r="E15" s="146" t="s">
        <v>124</v>
      </c>
      <c r="F15" s="146">
        <v>2</v>
      </c>
      <c r="G15" s="156">
        <v>101.46</v>
      </c>
      <c r="H15" s="145" t="s">
        <v>139</v>
      </c>
    </row>
    <row r="16" spans="1:8" ht="25.5" x14ac:dyDescent="0.2">
      <c r="A16" s="142">
        <v>10</v>
      </c>
      <c r="B16" s="143">
        <v>43949</v>
      </c>
      <c r="C16" s="144" t="s">
        <v>109</v>
      </c>
      <c r="D16" s="146" t="s">
        <v>125</v>
      </c>
      <c r="E16" s="146" t="s">
        <v>125</v>
      </c>
      <c r="F16" s="146">
        <v>1</v>
      </c>
      <c r="G16" s="156">
        <v>92</v>
      </c>
      <c r="H16" s="145" t="s">
        <v>140</v>
      </c>
    </row>
    <row r="17" spans="1:8" ht="25.5" x14ac:dyDescent="0.2">
      <c r="A17" s="142">
        <v>11</v>
      </c>
      <c r="B17" s="143">
        <v>43949</v>
      </c>
      <c r="C17" s="144" t="s">
        <v>110</v>
      </c>
      <c r="D17" s="146" t="s">
        <v>126</v>
      </c>
      <c r="E17" s="146" t="s">
        <v>126</v>
      </c>
      <c r="F17" s="146">
        <v>1</v>
      </c>
      <c r="G17" s="156">
        <v>2.2189999999999999</v>
      </c>
      <c r="H17" s="145" t="s">
        <v>141</v>
      </c>
    </row>
    <row r="18" spans="1:8" ht="25.5" x14ac:dyDescent="0.2">
      <c r="A18" s="142">
        <v>12</v>
      </c>
      <c r="B18" s="143">
        <v>43949</v>
      </c>
      <c r="C18" s="144" t="s">
        <v>111</v>
      </c>
      <c r="D18" s="146" t="s">
        <v>127</v>
      </c>
      <c r="E18" s="146" t="s">
        <v>127</v>
      </c>
      <c r="F18" s="146">
        <v>1</v>
      </c>
      <c r="G18" s="156">
        <v>4.2</v>
      </c>
      <c r="H18" s="145" t="s">
        <v>141</v>
      </c>
    </row>
    <row r="19" spans="1:8" ht="25.5" x14ac:dyDescent="0.2">
      <c r="A19" s="142">
        <v>13</v>
      </c>
      <c r="B19" s="143">
        <v>43949</v>
      </c>
      <c r="C19" s="144" t="s">
        <v>112</v>
      </c>
      <c r="D19" s="146" t="s">
        <v>128</v>
      </c>
      <c r="E19" s="146" t="s">
        <v>128</v>
      </c>
      <c r="F19" s="146">
        <v>1</v>
      </c>
      <c r="G19" s="156">
        <v>3.52</v>
      </c>
      <c r="H19" s="145" t="s">
        <v>141</v>
      </c>
    </row>
    <row r="20" spans="1:8" ht="25.5" x14ac:dyDescent="0.2">
      <c r="A20" s="142">
        <v>14</v>
      </c>
      <c r="B20" s="143">
        <v>43949</v>
      </c>
      <c r="C20" s="144" t="s">
        <v>113</v>
      </c>
      <c r="D20" s="146" t="s">
        <v>129</v>
      </c>
      <c r="E20" s="146" t="s">
        <v>129</v>
      </c>
      <c r="F20" s="146">
        <v>1</v>
      </c>
      <c r="G20" s="156">
        <v>32.96</v>
      </c>
      <c r="H20" s="145" t="s">
        <v>141</v>
      </c>
    </row>
    <row r="21" spans="1:8" ht="25.5" x14ac:dyDescent="0.2">
      <c r="A21" s="142">
        <v>15</v>
      </c>
      <c r="B21" s="143">
        <v>43949</v>
      </c>
      <c r="C21" s="144" t="s">
        <v>114</v>
      </c>
      <c r="D21" s="146" t="s">
        <v>130</v>
      </c>
      <c r="E21" s="146" t="s">
        <v>130</v>
      </c>
      <c r="F21" s="146">
        <v>1</v>
      </c>
      <c r="G21" s="156">
        <v>1.02</v>
      </c>
      <c r="H21" s="145" t="s">
        <v>142</v>
      </c>
    </row>
    <row r="22" spans="1:8" ht="25.5" x14ac:dyDescent="0.2">
      <c r="A22" s="142">
        <v>16</v>
      </c>
      <c r="B22" s="143">
        <v>43949</v>
      </c>
      <c r="C22" s="144" t="s">
        <v>115</v>
      </c>
      <c r="D22" s="146" t="s">
        <v>131</v>
      </c>
      <c r="E22" s="146" t="s">
        <v>131</v>
      </c>
      <c r="F22" s="146">
        <v>1</v>
      </c>
      <c r="G22" s="156">
        <v>58</v>
      </c>
      <c r="H22" s="145" t="s">
        <v>143</v>
      </c>
    </row>
  </sheetData>
  <autoFilter ref="A6:H6" xr:uid="{00000000-0009-0000-0000-000005000000}"/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9"/>
  <sheetViews>
    <sheetView tabSelected="1" zoomScale="84" zoomScaleNormal="84" zoomScaleSheetLayoutView="100" workbookViewId="0">
      <selection activeCell="F3" sqref="F3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70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77" t="s">
        <v>6</v>
      </c>
      <c r="E3" s="177"/>
      <c r="F3" s="23">
        <f>SUM(F8:F9)</f>
        <v>471.96</v>
      </c>
      <c r="G3" s="11"/>
    </row>
    <row r="4" spans="1:8" ht="15" x14ac:dyDescent="0.25">
      <c r="A4" s="4"/>
      <c r="B4" s="22"/>
      <c r="C4" s="11"/>
      <c r="D4" s="177" t="s">
        <v>11</v>
      </c>
      <c r="E4" s="177"/>
      <c r="F4" s="23">
        <f>F3*0.1</f>
        <v>47.195999999999998</v>
      </c>
      <c r="G4" s="11"/>
    </row>
    <row r="5" spans="1:8" ht="15.75" x14ac:dyDescent="0.25">
      <c r="A5" s="4"/>
      <c r="B5" s="22"/>
      <c r="C5" s="11"/>
      <c r="D5" s="178" t="s">
        <v>34</v>
      </c>
      <c r="E5" s="178"/>
      <c r="F5" s="24">
        <f>SUM(F3:F4)</f>
        <v>519.15599999999995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21">
        <v>1.4338</v>
      </c>
      <c r="G6" s="28"/>
    </row>
    <row r="7" spans="1:8" x14ac:dyDescent="0.2">
      <c r="A7" s="118" t="s">
        <v>14</v>
      </c>
      <c r="B7" s="118" t="s">
        <v>0</v>
      </c>
      <c r="C7" s="109" t="s">
        <v>35</v>
      </c>
      <c r="D7" s="118" t="s">
        <v>8</v>
      </c>
      <c r="E7" s="119" t="s">
        <v>36</v>
      </c>
      <c r="F7" s="120" t="s">
        <v>37</v>
      </c>
      <c r="G7" s="118" t="s">
        <v>1</v>
      </c>
      <c r="H7" s="118" t="s">
        <v>44</v>
      </c>
    </row>
    <row r="8" spans="1:8" s="59" customFormat="1" ht="120" x14ac:dyDescent="0.2">
      <c r="A8" s="127">
        <v>1</v>
      </c>
      <c r="B8" s="79">
        <v>43948</v>
      </c>
      <c r="C8" s="157" t="s">
        <v>144</v>
      </c>
      <c r="D8" s="158">
        <v>1</v>
      </c>
      <c r="E8" s="159">
        <f>F8*$F$6</f>
        <v>338.34812399999998</v>
      </c>
      <c r="F8" s="140">
        <f>25*3.5+87.6+60.56+0.32</f>
        <v>235.98</v>
      </c>
      <c r="G8" s="141" t="s">
        <v>146</v>
      </c>
      <c r="H8" s="117"/>
    </row>
    <row r="9" spans="1:8" ht="120" x14ac:dyDescent="0.2">
      <c r="A9" s="127">
        <v>2</v>
      </c>
      <c r="B9" s="79">
        <v>43951</v>
      </c>
      <c r="C9" s="157" t="s">
        <v>145</v>
      </c>
      <c r="D9" s="158">
        <v>1</v>
      </c>
      <c r="E9" s="159">
        <f>F9*$F$6</f>
        <v>338.34812399999998</v>
      </c>
      <c r="F9" s="140">
        <f>25*3.5+87.6+60.56+0.32</f>
        <v>235.98</v>
      </c>
      <c r="G9" s="141" t="s">
        <v>146</v>
      </c>
      <c r="H9" s="160"/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7169" r:id="rId4">
          <objectPr defaultSize="0" autoPict="0" r:id="rId5">
            <anchor moveWithCells="1">
              <from>
                <xdr:col>7</xdr:col>
                <xdr:colOff>171450</xdr:colOff>
                <xdr:row>7</xdr:row>
                <xdr:rowOff>133350</xdr:rowOff>
              </from>
              <to>
                <xdr:col>7</xdr:col>
                <xdr:colOff>1123950</xdr:colOff>
                <xdr:row>7</xdr:row>
                <xdr:rowOff>1276350</xdr:rowOff>
              </to>
            </anchor>
          </objectPr>
        </oleObject>
      </mc:Choice>
      <mc:Fallback>
        <oleObject progId="AcroExch.Document.DC" dvAspect="DVASPECT_ICON" shapeId="7169" r:id="rId4"/>
      </mc:Fallback>
    </mc:AlternateContent>
    <mc:AlternateContent xmlns:mc="http://schemas.openxmlformats.org/markup-compatibility/2006">
      <mc:Choice Requires="x14">
        <oleObject progId="AcroExch.Document.DC" dvAspect="DVASPECT_ICON" shapeId="7170" r:id="rId6">
          <objectPr defaultSize="0" autoPict="0" r:id="rId7">
            <anchor moveWithCells="1">
              <from>
                <xdr:col>7</xdr:col>
                <xdr:colOff>161925</xdr:colOff>
                <xdr:row>8</xdr:row>
                <xdr:rowOff>114300</xdr:rowOff>
              </from>
              <to>
                <xdr:col>7</xdr:col>
                <xdr:colOff>1104900</xdr:colOff>
                <xdr:row>8</xdr:row>
                <xdr:rowOff>1266825</xdr:rowOff>
              </to>
            </anchor>
          </objectPr>
        </oleObject>
      </mc:Choice>
      <mc:Fallback>
        <oleObject progId="AcroExch.Document.DC" dvAspect="DVASPECT_ICON" shapeId="717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Summary</vt:lpstr>
      <vt:lpstr>Internal</vt:lpstr>
      <vt:lpstr>External</vt:lpstr>
      <vt:lpstr>PM</vt:lpstr>
      <vt:lpstr>SENAI_</vt:lpstr>
      <vt:lpstr>Parts</vt:lpstr>
      <vt:lpstr>Others</vt:lpstr>
      <vt:lpstr>External!Print_Area</vt:lpstr>
      <vt:lpstr>Parts!Print_Area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Amy Xu Xia Jie</cp:lastModifiedBy>
  <cp:lastPrinted>2016-07-12T07:51:28Z</cp:lastPrinted>
  <dcterms:created xsi:type="dcterms:W3CDTF">2012-12-19T08:34:14Z</dcterms:created>
  <dcterms:modified xsi:type="dcterms:W3CDTF">2020-05-15T06:34:37Z</dcterms:modified>
</cp:coreProperties>
</file>