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IT Infrasctructure\"/>
    </mc:Choice>
  </mc:AlternateContent>
  <xr:revisionPtr revIDLastSave="0" documentId="8_{EE84A44B-7635-458F-AE25-79C861647B5F}" xr6:coauthVersionLast="36" xr6:coauthVersionMax="36" xr10:uidLastSave="{00000000-0000-0000-0000-000000000000}"/>
  <bookViews>
    <workbookView xWindow="7590" yWindow="75" windowWidth="21180" windowHeight="14520" xr2:uid="{00000000-000D-0000-FFFF-FFFF00000000}"/>
  </bookViews>
  <sheets>
    <sheet name="CM Computers" sheetId="1" r:id="rId1"/>
  </sheets>
  <definedNames>
    <definedName name="_xlnm._FilterDatabase" localSheetId="0" hidden="1">'CM Computers'!#REF!</definedName>
    <definedName name="_xlnm.Print_Area" localSheetId="0">'CM Computers'!$A$1:$O$89</definedName>
    <definedName name="_xlnm.Print_Titles" localSheetId="0">'CM Computers'!$1:$1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4" i="1" l="1"/>
  <c r="R46" i="1" l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W3" i="1" l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44" i="1"/>
  <c r="AE82" i="1"/>
  <c r="AE83" i="1"/>
  <c r="AE86" i="1"/>
  <c r="AE87" i="1"/>
  <c r="AE88" i="1"/>
  <c r="AE89" i="1"/>
  <c r="R3" i="1"/>
  <c r="S3" i="1"/>
  <c r="T3" i="1"/>
  <c r="U3" i="1"/>
  <c r="V3" i="1"/>
  <c r="X3" i="1"/>
  <c r="Y3" i="1"/>
  <c r="Z3" i="1"/>
  <c r="AA3" i="1"/>
  <c r="AB3" i="1"/>
  <c r="AC3" i="1"/>
  <c r="AD3" i="1"/>
  <c r="AF3" i="1"/>
  <c r="AG3" i="1"/>
  <c r="R4" i="1"/>
  <c r="S4" i="1"/>
  <c r="T4" i="1"/>
  <c r="U4" i="1"/>
  <c r="V4" i="1"/>
  <c r="X4" i="1"/>
  <c r="Y4" i="1"/>
  <c r="Z4" i="1"/>
  <c r="AA4" i="1"/>
  <c r="AB4" i="1"/>
  <c r="AC4" i="1"/>
  <c r="AD4" i="1"/>
  <c r="AF4" i="1"/>
  <c r="AG4" i="1"/>
  <c r="R5" i="1"/>
  <c r="S5" i="1"/>
  <c r="T5" i="1"/>
  <c r="U5" i="1"/>
  <c r="V5" i="1"/>
  <c r="X5" i="1"/>
  <c r="Y5" i="1"/>
  <c r="Z5" i="1"/>
  <c r="AA5" i="1"/>
  <c r="AB5" i="1"/>
  <c r="AC5" i="1"/>
  <c r="AD5" i="1"/>
  <c r="AF5" i="1"/>
  <c r="AG5" i="1"/>
  <c r="R6" i="1"/>
  <c r="S6" i="1"/>
  <c r="T6" i="1"/>
  <c r="U6" i="1"/>
  <c r="V6" i="1"/>
  <c r="X6" i="1"/>
  <c r="Y6" i="1"/>
  <c r="Z6" i="1"/>
  <c r="AA6" i="1"/>
  <c r="AB6" i="1"/>
  <c r="AC6" i="1"/>
  <c r="AD6" i="1"/>
  <c r="AF6" i="1"/>
  <c r="AG6" i="1"/>
  <c r="R7" i="1"/>
  <c r="S7" i="1"/>
  <c r="T7" i="1"/>
  <c r="U7" i="1"/>
  <c r="V7" i="1"/>
  <c r="X7" i="1"/>
  <c r="Y7" i="1"/>
  <c r="Z7" i="1"/>
  <c r="AA7" i="1"/>
  <c r="AB7" i="1"/>
  <c r="AC7" i="1"/>
  <c r="AD7" i="1"/>
  <c r="AF7" i="1"/>
  <c r="AG7" i="1"/>
  <c r="R8" i="1"/>
  <c r="S8" i="1"/>
  <c r="T8" i="1"/>
  <c r="U8" i="1"/>
  <c r="V8" i="1"/>
  <c r="X8" i="1"/>
  <c r="Y8" i="1"/>
  <c r="Z8" i="1"/>
  <c r="AA8" i="1"/>
  <c r="AB8" i="1"/>
  <c r="AC8" i="1"/>
  <c r="AD8" i="1"/>
  <c r="AF8" i="1"/>
  <c r="AG8" i="1"/>
  <c r="R9" i="1"/>
  <c r="S9" i="1"/>
  <c r="T9" i="1"/>
  <c r="U9" i="1"/>
  <c r="V9" i="1"/>
  <c r="X9" i="1"/>
  <c r="Y9" i="1"/>
  <c r="Z9" i="1"/>
  <c r="AA9" i="1"/>
  <c r="AB9" i="1"/>
  <c r="AC9" i="1"/>
  <c r="AD9" i="1"/>
  <c r="AF9" i="1"/>
  <c r="AG9" i="1"/>
  <c r="R10" i="1"/>
  <c r="S10" i="1"/>
  <c r="T10" i="1"/>
  <c r="U10" i="1"/>
  <c r="V10" i="1"/>
  <c r="X10" i="1"/>
  <c r="Y10" i="1"/>
  <c r="Z10" i="1"/>
  <c r="AA10" i="1"/>
  <c r="AB10" i="1"/>
  <c r="AC10" i="1"/>
  <c r="AD10" i="1"/>
  <c r="AF10" i="1"/>
  <c r="AG10" i="1"/>
  <c r="R11" i="1"/>
  <c r="S11" i="1"/>
  <c r="T11" i="1"/>
  <c r="U11" i="1"/>
  <c r="V11" i="1"/>
  <c r="X11" i="1"/>
  <c r="Y11" i="1"/>
  <c r="Z11" i="1"/>
  <c r="AA11" i="1"/>
  <c r="AB11" i="1"/>
  <c r="AC11" i="1"/>
  <c r="AD11" i="1"/>
  <c r="AF11" i="1"/>
  <c r="AG11" i="1"/>
  <c r="R12" i="1"/>
  <c r="S12" i="1"/>
  <c r="T12" i="1"/>
  <c r="U12" i="1"/>
  <c r="V12" i="1"/>
  <c r="X12" i="1"/>
  <c r="Y12" i="1"/>
  <c r="Z12" i="1"/>
  <c r="AA12" i="1"/>
  <c r="AB12" i="1"/>
  <c r="AC12" i="1"/>
  <c r="AD12" i="1"/>
  <c r="AF12" i="1"/>
  <c r="AG12" i="1"/>
  <c r="R13" i="1"/>
  <c r="S13" i="1"/>
  <c r="T13" i="1"/>
  <c r="U13" i="1"/>
  <c r="V13" i="1"/>
  <c r="X13" i="1"/>
  <c r="Y13" i="1"/>
  <c r="Z13" i="1"/>
  <c r="AA13" i="1"/>
  <c r="AB13" i="1"/>
  <c r="AC13" i="1"/>
  <c r="AD13" i="1"/>
  <c r="AF13" i="1"/>
  <c r="AG13" i="1"/>
  <c r="R14" i="1"/>
  <c r="S14" i="1"/>
  <c r="T14" i="1"/>
  <c r="U14" i="1"/>
  <c r="V14" i="1"/>
  <c r="X14" i="1"/>
  <c r="Y14" i="1"/>
  <c r="Z14" i="1"/>
  <c r="AA14" i="1"/>
  <c r="AB14" i="1"/>
  <c r="AC14" i="1"/>
  <c r="AD14" i="1"/>
  <c r="AF14" i="1"/>
  <c r="AG14" i="1"/>
  <c r="R15" i="1"/>
  <c r="S15" i="1"/>
  <c r="T15" i="1"/>
  <c r="U15" i="1"/>
  <c r="V15" i="1"/>
  <c r="X15" i="1"/>
  <c r="Y15" i="1"/>
  <c r="Z15" i="1"/>
  <c r="AA15" i="1"/>
  <c r="AB15" i="1"/>
  <c r="AC15" i="1"/>
  <c r="AD15" i="1"/>
  <c r="AF15" i="1"/>
  <c r="AG15" i="1"/>
  <c r="R16" i="1"/>
  <c r="S16" i="1"/>
  <c r="T16" i="1"/>
  <c r="U16" i="1"/>
  <c r="V16" i="1"/>
  <c r="X16" i="1"/>
  <c r="Y16" i="1"/>
  <c r="Z16" i="1"/>
  <c r="AA16" i="1"/>
  <c r="AB16" i="1"/>
  <c r="AC16" i="1"/>
  <c r="AD16" i="1"/>
  <c r="AF16" i="1"/>
  <c r="AG16" i="1"/>
  <c r="R17" i="1"/>
  <c r="S17" i="1"/>
  <c r="T17" i="1"/>
  <c r="U17" i="1"/>
  <c r="V17" i="1"/>
  <c r="X17" i="1"/>
  <c r="Y17" i="1"/>
  <c r="Z17" i="1"/>
  <c r="AA17" i="1"/>
  <c r="AB17" i="1"/>
  <c r="AC17" i="1"/>
  <c r="AD17" i="1"/>
  <c r="AF17" i="1"/>
  <c r="AG17" i="1"/>
  <c r="R18" i="1"/>
  <c r="S18" i="1"/>
  <c r="T18" i="1"/>
  <c r="U18" i="1"/>
  <c r="V18" i="1"/>
  <c r="X18" i="1"/>
  <c r="Y18" i="1"/>
  <c r="Z18" i="1"/>
  <c r="AA18" i="1"/>
  <c r="AB18" i="1"/>
  <c r="AC18" i="1"/>
  <c r="AD18" i="1"/>
  <c r="AF18" i="1"/>
  <c r="AG18" i="1"/>
  <c r="R19" i="1"/>
  <c r="S19" i="1"/>
  <c r="T19" i="1"/>
  <c r="U19" i="1"/>
  <c r="V19" i="1"/>
  <c r="X19" i="1"/>
  <c r="Y19" i="1"/>
  <c r="Z19" i="1"/>
  <c r="AA19" i="1"/>
  <c r="AB19" i="1"/>
  <c r="AC19" i="1"/>
  <c r="AD19" i="1"/>
  <c r="AF19" i="1"/>
  <c r="AG19" i="1"/>
  <c r="R20" i="1"/>
  <c r="S20" i="1"/>
  <c r="T20" i="1"/>
  <c r="U20" i="1"/>
  <c r="V20" i="1"/>
  <c r="X20" i="1"/>
  <c r="Y20" i="1"/>
  <c r="Z20" i="1"/>
  <c r="AA20" i="1"/>
  <c r="AB20" i="1"/>
  <c r="AC20" i="1"/>
  <c r="AD20" i="1"/>
  <c r="AF20" i="1"/>
  <c r="AG20" i="1"/>
  <c r="R21" i="1"/>
  <c r="S21" i="1"/>
  <c r="T21" i="1"/>
  <c r="U21" i="1"/>
  <c r="V21" i="1"/>
  <c r="X21" i="1"/>
  <c r="Y21" i="1"/>
  <c r="Z21" i="1"/>
  <c r="AA21" i="1"/>
  <c r="AB21" i="1"/>
  <c r="AC21" i="1"/>
  <c r="AD21" i="1"/>
  <c r="AF21" i="1"/>
  <c r="AG21" i="1"/>
  <c r="R22" i="1"/>
  <c r="S22" i="1"/>
  <c r="T22" i="1"/>
  <c r="U22" i="1"/>
  <c r="V22" i="1"/>
  <c r="X22" i="1"/>
  <c r="Y22" i="1"/>
  <c r="Z22" i="1"/>
  <c r="AA22" i="1"/>
  <c r="AB22" i="1"/>
  <c r="AC22" i="1"/>
  <c r="AD22" i="1"/>
  <c r="AF22" i="1"/>
  <c r="AG22" i="1"/>
  <c r="R23" i="1"/>
  <c r="S23" i="1"/>
  <c r="T23" i="1"/>
  <c r="U23" i="1"/>
  <c r="V23" i="1"/>
  <c r="X23" i="1"/>
  <c r="Y23" i="1"/>
  <c r="Z23" i="1"/>
  <c r="AA23" i="1"/>
  <c r="AB23" i="1"/>
  <c r="AC23" i="1"/>
  <c r="AD23" i="1"/>
  <c r="AF23" i="1"/>
  <c r="AG23" i="1"/>
  <c r="R24" i="1"/>
  <c r="S24" i="1"/>
  <c r="T24" i="1"/>
  <c r="U24" i="1"/>
  <c r="V24" i="1"/>
  <c r="X24" i="1"/>
  <c r="Y24" i="1"/>
  <c r="Z24" i="1"/>
  <c r="AA24" i="1"/>
  <c r="AB24" i="1"/>
  <c r="AC24" i="1"/>
  <c r="AD24" i="1"/>
  <c r="AF24" i="1"/>
  <c r="AG24" i="1"/>
  <c r="R25" i="1"/>
  <c r="S25" i="1"/>
  <c r="T25" i="1"/>
  <c r="U25" i="1"/>
  <c r="V25" i="1"/>
  <c r="X25" i="1"/>
  <c r="Y25" i="1"/>
  <c r="Z25" i="1"/>
  <c r="AA25" i="1"/>
  <c r="AB25" i="1"/>
  <c r="AC25" i="1"/>
  <c r="AD25" i="1"/>
  <c r="AF25" i="1"/>
  <c r="AG25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F26" i="1"/>
  <c r="AG26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F27" i="1"/>
  <c r="AG27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F28" i="1"/>
  <c r="AG28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F29" i="1"/>
  <c r="AG29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F30" i="1"/>
  <c r="AG30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F31" i="1"/>
  <c r="AG31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F32" i="1"/>
  <c r="AG32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F33" i="1"/>
  <c r="AG33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F34" i="1"/>
  <c r="AG3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F44" i="1"/>
  <c r="AG44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F82" i="1"/>
  <c r="AG82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F83" i="1"/>
  <c r="AG83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F86" i="1"/>
  <c r="AG86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F87" i="1"/>
  <c r="AG87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F88" i="1"/>
  <c r="AG88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F89" i="1"/>
  <c r="AG89" i="1"/>
  <c r="AD92" i="1" l="1"/>
  <c r="X91" i="1" l="1"/>
  <c r="AC91" i="1"/>
  <c r="AB91" i="1"/>
  <c r="AA91" i="1"/>
  <c r="Z91" i="1"/>
  <c r="Y91" i="1"/>
  <c r="W91" i="1"/>
  <c r="V91" i="1"/>
  <c r="U91" i="1"/>
  <c r="T91" i="1"/>
  <c r="S91" i="1"/>
  <c r="R91" i="1"/>
  <c r="A4" i="1"/>
  <c r="A5" i="1" s="1"/>
  <c r="A6" i="1" s="1"/>
  <c r="A7" i="1" s="1"/>
  <c r="A8" i="1" s="1"/>
  <c r="A9" i="1" s="1"/>
  <c r="A10" i="1" s="1"/>
  <c r="A11" i="1" s="1"/>
  <c r="A12" i="1" s="1"/>
  <c r="A46" i="1"/>
  <c r="A47" i="1" s="1"/>
  <c r="A48" i="1" s="1"/>
  <c r="A49" i="1" s="1"/>
  <c r="A50" i="1" s="1"/>
  <c r="A51" i="1" s="1"/>
  <c r="A52" i="1" s="1"/>
  <c r="A54" i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15" i="1"/>
  <c r="A16" i="1" s="1"/>
  <c r="A18" i="1"/>
  <c r="A19" i="1" s="1"/>
  <c r="A20" i="1" s="1"/>
  <c r="A21" i="1" s="1"/>
  <c r="A24" i="1"/>
  <c r="A31" i="1"/>
  <c r="A33" i="1"/>
  <c r="A34" i="1" s="1"/>
  <c r="A37" i="1"/>
  <c r="A38" i="1" s="1"/>
  <c r="A39" i="1" s="1"/>
  <c r="A40" i="1" s="1"/>
  <c r="A41" i="1" s="1"/>
  <c r="A42" i="1" s="1"/>
  <c r="A43" i="1" s="1"/>
  <c r="A27" i="1"/>
  <c r="A28" i="1" s="1"/>
  <c r="A29" i="1" s="1"/>
  <c r="Y92" i="1" l="1"/>
  <c r="AF92" i="1"/>
  <c r="U92" i="1"/>
  <c r="S92" i="1"/>
  <c r="AB92" i="1"/>
  <c r="T92" i="1"/>
  <c r="W92" i="1"/>
  <c r="V92" i="1"/>
  <c r="AA92" i="1"/>
  <c r="R92" i="1"/>
  <c r="AG92" i="1"/>
  <c r="X92" i="1"/>
  <c r="AC92" i="1"/>
  <c r="AE92" i="1"/>
  <c r="Z92" i="1"/>
  <c r="AI92" i="1" l="1"/>
</calcChain>
</file>

<file path=xl/sharedStrings.xml><?xml version="1.0" encoding="utf-8"?>
<sst xmlns="http://schemas.openxmlformats.org/spreadsheetml/2006/main" count="647" uniqueCount="267">
  <si>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</si>
  <si>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</si>
  <si>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</si>
  <si>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</si>
  <si>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</si>
  <si>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</si>
  <si>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</si>
  <si>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</si>
  <si>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</si>
  <si>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</si>
  <si>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</si>
  <si>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</si>
  <si>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</si>
  <si>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</si>
  <si>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</si>
  <si>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Final-Test-3</t>
  </si>
  <si>
    <t xml:space="preserve">Final-Test-4 </t>
  </si>
  <si>
    <t>Alliance Pumptray Tester</t>
  </si>
  <si>
    <t>Pumptray-Test-2</t>
  </si>
  <si>
    <t>Pumptray-Test-3</t>
  </si>
  <si>
    <t>Pump-Test-1</t>
  </si>
  <si>
    <t>Alliance Pump Tester</t>
  </si>
  <si>
    <t>RearPanel-Tester</t>
  </si>
  <si>
    <t>Autoloader and Rear Panel Tester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</si>
  <si>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</si>
  <si>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</si>
  <si>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</si>
  <si>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</si>
  <si>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</si>
  <si>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</si>
  <si>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</si>
  <si>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</si>
  <si>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</si>
  <si>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Detector Pretest System</t>
  </si>
  <si>
    <t>515 Test</t>
  </si>
  <si>
    <t>Breeze Test</t>
  </si>
  <si>
    <t>TE82918-2</t>
  </si>
  <si>
    <t>2998 Fine Alignment System</t>
  </si>
  <si>
    <t>TE82868-2</t>
  </si>
  <si>
    <t>2998 Aperture Alignment System</t>
  </si>
  <si>
    <t>TE82951-2</t>
  </si>
  <si>
    <t>2998 Mask Alignment System</t>
  </si>
  <si>
    <t>2998 Flowcell Alignment System</t>
  </si>
  <si>
    <t>TE82973-1</t>
  </si>
  <si>
    <t>2998 Flowcell Noise and Drift System</t>
  </si>
  <si>
    <t>TE82916-2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</si>
  <si>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</si>
  <si>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</si>
  <si>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</si>
  <si>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</si>
  <si>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</si>
  <si>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</si>
  <si>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</si>
  <si>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</si>
  <si>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TE82972-1</t>
  </si>
  <si>
    <t>PDA Download Station</t>
  </si>
  <si>
    <t>TE82882-2</t>
  </si>
  <si>
    <t>2998/PDA Final Test System</t>
  </si>
  <si>
    <t>10.249.26.9</t>
  </si>
  <si>
    <t>10.249.26.20</t>
  </si>
  <si>
    <t>10.249.26.40</t>
  </si>
  <si>
    <t>10.249.26.50</t>
  </si>
  <si>
    <t>IP Address</t>
  </si>
  <si>
    <t>Computer Name</t>
  </si>
  <si>
    <t>TE82720-2</t>
  </si>
  <si>
    <t>Detector Front-End Board Tester</t>
  </si>
  <si>
    <t>TE82943-19</t>
  </si>
  <si>
    <t>TE82943-20</t>
  </si>
  <si>
    <t>TE82943-21</t>
  </si>
  <si>
    <t>TE82943-22</t>
  </si>
  <si>
    <t>TE82743-3</t>
  </si>
  <si>
    <t>TE82988-3</t>
  </si>
  <si>
    <t>Waters GTS (Functional Board Tester)</t>
  </si>
  <si>
    <t>2010-05-25 ?</t>
  </si>
  <si>
    <t>TE82956-2</t>
  </si>
  <si>
    <t>Acquity Column Heater Test Station</t>
  </si>
  <si>
    <t>TE82984-1</t>
  </si>
  <si>
    <t>Acquity Column Manager Dry Test Station</t>
  </si>
  <si>
    <t>Acquity Column Manager Wet Test Station</t>
  </si>
  <si>
    <t>TE82817</t>
  </si>
  <si>
    <t>PCM II Test Station</t>
  </si>
  <si>
    <t>TE83013-2</t>
  </si>
  <si>
    <t>High Temperature Column Heater Tester</t>
  </si>
  <si>
    <t>TE83013-1</t>
  </si>
  <si>
    <t>TE82723</t>
  </si>
  <si>
    <t>Breeze Column Heater Test Station</t>
  </si>
  <si>
    <t>2010-07-13 ?</t>
  </si>
  <si>
    <t>TE83026-1</t>
  </si>
  <si>
    <t>Acquity CM-A Test Station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</si>
  <si>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</si>
  <si>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</si>
  <si>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</si>
  <si>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</si>
  <si>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</si>
  <si>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</si>
  <si>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</si>
  <si>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</si>
  <si>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</si>
  <si>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</si>
  <si>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</si>
  <si>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</si>
  <si>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</si>
  <si>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</si>
  <si>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</si>
  <si>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</si>
  <si>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</si>
  <si>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</si>
  <si>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</si>
  <si>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</si>
  <si>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</si>
  <si>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</si>
  <si>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</si>
  <si>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</si>
  <si>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</si>
  <si>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</si>
  <si>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</si>
  <si>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</si>
  <si>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</si>
  <si>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10.249.40.18</t>
  </si>
  <si>
    <t>CEIMFG</t>
  </si>
  <si>
    <t>RACAL Functional Board Tester</t>
  </si>
  <si>
    <t>TE82865-5</t>
  </si>
  <si>
    <t>CPSO Final Test Station</t>
  </si>
  <si>
    <t>TE82865-6</t>
  </si>
  <si>
    <t>10.249.55.1</t>
  </si>
  <si>
    <t>10.249.55.15</t>
  </si>
  <si>
    <t>Computer Description</t>
  </si>
  <si>
    <t>Symantec AV</t>
  </si>
  <si>
    <t>Serial Number</t>
  </si>
  <si>
    <t>Platform</t>
  </si>
  <si>
    <t>Other</t>
  </si>
  <si>
    <t>None</t>
  </si>
  <si>
    <t>SAV Endpoint 11</t>
  </si>
  <si>
    <t>SAV Endpoint 12</t>
  </si>
  <si>
    <t>SAV Endpoint 13</t>
  </si>
  <si>
    <t>Upgrade Difficulty</t>
  </si>
  <si>
    <t>Simple</t>
  </si>
  <si>
    <t>Uncertain or Difficult</t>
  </si>
  <si>
    <t>Possible with Light Work</t>
  </si>
  <si>
    <t>Possible with Some Work</t>
  </si>
  <si>
    <t>H10L32039W</t>
  </si>
  <si>
    <t>Mfg Year</t>
  </si>
  <si>
    <t>KKPRA3T</t>
  </si>
  <si>
    <t>M50</t>
  </si>
  <si>
    <t>LAC/E 12</t>
  </si>
  <si>
    <t>RAM (GB)</t>
  </si>
  <si>
    <t>KKTCP0T</t>
  </si>
  <si>
    <t>C08L32093W</t>
  </si>
  <si>
    <t>B08L32122N</t>
  </si>
  <si>
    <t>KKPAA4Y</t>
  </si>
  <si>
    <t>Windows 2000</t>
  </si>
  <si>
    <t>Windows XP SP3</t>
  </si>
  <si>
    <t>H04BLM012C*</t>
  </si>
  <si>
    <t>C08L32078W</t>
  </si>
  <si>
    <t>Misc Notes</t>
  </si>
  <si>
    <t>Created from a BSM test system Image</t>
  </si>
  <si>
    <t>D04BLM247C*</t>
  </si>
  <si>
    <t>C06BLM057C*</t>
  </si>
  <si>
    <t>J04L32120W</t>
  </si>
  <si>
    <t>J04L32102W</t>
  </si>
  <si>
    <t>G05L32009W</t>
  </si>
  <si>
    <t>KKPAB0R</t>
  </si>
  <si>
    <t>H08L32067W*</t>
  </si>
  <si>
    <t>MO8L32055W</t>
  </si>
  <si>
    <t>M08L32151W</t>
  </si>
  <si>
    <t>M08L32177W</t>
  </si>
  <si>
    <t>M08L32051W</t>
  </si>
  <si>
    <t>B08L32155W*</t>
  </si>
  <si>
    <t>H07L32328W*</t>
  </si>
  <si>
    <t>L08L32004W*</t>
  </si>
  <si>
    <t>D08L32121W*</t>
  </si>
  <si>
    <t>B08L32065W</t>
  </si>
  <si>
    <t>B08L32068W</t>
  </si>
  <si>
    <t>J06L32014W*</t>
  </si>
  <si>
    <t>K07L32122W</t>
  </si>
  <si>
    <t>K07L32024W*</t>
  </si>
  <si>
    <t>B08L32248W*</t>
  </si>
  <si>
    <t>This appears to be a LAC/E 10 image.</t>
  </si>
  <si>
    <t>LAC/E 10</t>
  </si>
  <si>
    <t>LAC/E 11</t>
  </si>
  <si>
    <t>LAC/E 13</t>
  </si>
  <si>
    <t>LAC/E 14</t>
  </si>
  <si>
    <t>M52</t>
  </si>
  <si>
    <t>M55</t>
  </si>
  <si>
    <t>M58</t>
  </si>
  <si>
    <t>C20x</t>
  </si>
  <si>
    <t>OS</t>
  </si>
  <si>
    <t>Symantec managed by BT</t>
  </si>
  <si>
    <t>CEI                              Singapore</t>
  </si>
  <si>
    <t>IP # Assigned</t>
  </si>
  <si>
    <t>Total</t>
  </si>
  <si>
    <t>?</t>
  </si>
  <si>
    <t>Multi BusLAC/E, Ethernet, RS232</t>
  </si>
  <si>
    <t>Hardware</t>
  </si>
  <si>
    <t>Software</t>
  </si>
  <si>
    <t>Autoloader</t>
  </si>
  <si>
    <t>Ethernet</t>
  </si>
  <si>
    <t>HyperTerminal</t>
  </si>
  <si>
    <t>RS232</t>
  </si>
  <si>
    <t>10.249.26.32</t>
  </si>
  <si>
    <t>RS232, Ethernet</t>
  </si>
  <si>
    <t>10.249.26.71</t>
  </si>
  <si>
    <t>10.249.26.63</t>
  </si>
  <si>
    <t>GTS</t>
  </si>
  <si>
    <t>RACAL</t>
  </si>
  <si>
    <t>Equinox Multi RS232, Ethernet</t>
  </si>
  <si>
    <t>Equinox Multi RS232</t>
  </si>
  <si>
    <t>BusLAC/E, Ethernet</t>
  </si>
  <si>
    <t>HyperTerminal, Console, Loader</t>
  </si>
  <si>
    <t>LabVIEW executable</t>
  </si>
  <si>
    <t>LabVIEW 7.1, Empower 2154</t>
  </si>
  <si>
    <t>LabVIEW 7.1</t>
  </si>
  <si>
    <t>10.249.26.42</t>
  </si>
  <si>
    <t>Empower 2154</t>
  </si>
  <si>
    <t>RS232 (4X), Ethernet, NI PCI-6220</t>
  </si>
  <si>
    <t xml:space="preserve">RS232 &amp; Ethernet are generic non-platform dependent </t>
  </si>
  <si>
    <t>Optics and machine vision software</t>
  </si>
  <si>
    <t>LabVIEW executable, E2 FR4</t>
  </si>
  <si>
    <t>LabVIEW executable, Acq Console</t>
  </si>
  <si>
    <t>TE82882-1</t>
  </si>
  <si>
    <t>Windows XP SP2</t>
  </si>
  <si>
    <t>LMTFW1M</t>
  </si>
  <si>
    <t>13726-0202-11-1001</t>
  </si>
  <si>
    <t>LMCZMBC</t>
  </si>
  <si>
    <t>No LAN Connection</t>
  </si>
  <si>
    <t>-</t>
  </si>
  <si>
    <t>HP PC with RS232 Port</t>
  </si>
  <si>
    <t>10.249.26.68</t>
  </si>
  <si>
    <t>10.249.26.34</t>
  </si>
  <si>
    <t>Windows 7</t>
  </si>
  <si>
    <t>ACQUITY Solvent Manager Test Station</t>
  </si>
  <si>
    <t>TE82705-2</t>
  </si>
  <si>
    <t>LMGKCVW</t>
  </si>
  <si>
    <t>LMGPRBH</t>
  </si>
  <si>
    <t>Shipped Oct 2014 to replace Windows 2000 Test System</t>
  </si>
  <si>
    <t>TE82865-2</t>
  </si>
  <si>
    <t>No LAN Connection originally.  Tester account = admin.</t>
  </si>
  <si>
    <t>TE82534-1</t>
  </si>
  <si>
    <t>Found logged into admin account Oct 20, 2014.  Restarted &amp; couldn't reconnect.  Changed te-1 password on Oct 24, 2014.</t>
  </si>
  <si>
    <t>GTS Motherboard in Industrial Chassis.  Found logged into te-1 on Nov 3, 2014.  Tester account = admin.</t>
  </si>
  <si>
    <t>LAC/E 15</t>
  </si>
  <si>
    <t>10.249.26.24</t>
  </si>
  <si>
    <t>Final-Test-5</t>
  </si>
  <si>
    <t>10.249.55.16</t>
  </si>
  <si>
    <t>10.249.55.17</t>
  </si>
  <si>
    <t>ASO Final Test Station</t>
  </si>
  <si>
    <t>Found logged into admin account (2X).  Changed password Sep 24, 2014.  Found logged into te-2.  Changed password Nov 3, 2014.  Replaced LAC/E 10 with LAC/E 11 Oct 8, 2015</t>
  </si>
  <si>
    <t>C30</t>
  </si>
  <si>
    <t>D04L32145W</t>
  </si>
  <si>
    <t>C12L32255W</t>
  </si>
  <si>
    <t>M11L32097W</t>
  </si>
  <si>
    <t>C12L32205W</t>
  </si>
  <si>
    <t>LMW2037</t>
  </si>
  <si>
    <t>158494A24</t>
  </si>
  <si>
    <t>Waters computer decommissioned, replaced with HP PC.  No LAN - not in use per Edwin May 18,2017</t>
  </si>
  <si>
    <t>J04L32091W</t>
  </si>
  <si>
    <t>C06L32188W</t>
  </si>
  <si>
    <t>C08L32208W</t>
  </si>
  <si>
    <t>TE82987-1</t>
  </si>
  <si>
    <t>TE82943-1</t>
  </si>
  <si>
    <t>TE82943-24</t>
  </si>
  <si>
    <t>TE82964-1</t>
  </si>
  <si>
    <t>Empower 3</t>
  </si>
  <si>
    <t>TE82988-12</t>
  </si>
  <si>
    <t>Ray's System, Shipped 5/16/2018.  I.P. address unknown.</t>
  </si>
  <si>
    <t>Venture</t>
  </si>
  <si>
    <t>Flextronics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</si>
</sst>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Verdana"/>
      <family val="2"/>
    </font>
    <font>
      <sz val="18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9" fontId="4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8" fillId="0" borderId="8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Protection="1">
      <protection locked="0"/>
    </xf>
    <xf numFmtId="0" fontId="8" fillId="0" borderId="3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>
      <alignment horizontal="left"/>
    </xf>
    <xf numFmtId="14" fontId="8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Protection="1"/>
    <xf numFmtId="0" fontId="10" fillId="0" borderId="9" xfId="0" applyFont="1" applyFill="1" applyBorder="1" applyAlignment="1" applyProtection="1">
      <alignment wrapText="1"/>
      <protection locked="0"/>
    </xf>
    <xf numFmtId="0" fontId="10" fillId="0" borderId="4" xfId="0" applyFont="1" applyFill="1" applyBorder="1" applyAlignment="1" applyProtection="1">
      <alignment wrapText="1"/>
      <protection locked="0"/>
    </xf>
    <xf numFmtId="0" fontId="8" fillId="0" borderId="10" xfId="0" applyFont="1" applyFill="1" applyBorder="1" applyAlignment="1" applyProtection="1">
      <alignment wrapText="1"/>
      <protection locked="0"/>
    </xf>
    <xf numFmtId="0" fontId="8" fillId="0" borderId="11" xfId="0" applyFont="1" applyFill="1" applyBorder="1" applyAlignment="1" applyProtection="1">
      <alignment wrapText="1"/>
      <protection locked="0"/>
    </xf>
    <xf numFmtId="0" fontId="8" fillId="0" borderId="8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0" borderId="0" xfId="0" applyFill="1"/>
    <xf numFmtId="0" fontId="8" fillId="0" borderId="14" xfId="0" applyFont="1" applyFill="1" applyBorder="1" applyProtection="1"/>
    <xf numFmtId="14" fontId="8" fillId="0" borderId="10" xfId="0" applyNumberFormat="1" applyFont="1" applyFill="1" applyBorder="1" applyAlignment="1" applyProtection="1">
      <alignment horizontal="left"/>
    </xf>
    <xf numFmtId="0" fontId="8" fillId="0" borderId="2" xfId="0" applyFont="1" applyFill="1" applyBorder="1" applyProtection="1"/>
    <xf numFmtId="14" fontId="8" fillId="0" borderId="11" xfId="0" applyNumberFormat="1" applyFont="1" applyFill="1" applyBorder="1" applyAlignment="1" applyProtection="1">
      <alignment horizontal="left"/>
    </xf>
    <xf numFmtId="0" fontId="8" fillId="0" borderId="15" xfId="0" applyFont="1" applyFill="1" applyBorder="1" applyProtection="1"/>
    <xf numFmtId="0" fontId="8" fillId="0" borderId="16" xfId="0" applyFont="1" applyFill="1" applyBorder="1" applyProtection="1"/>
    <xf numFmtId="0" fontId="8" fillId="0" borderId="8" xfId="0" applyFont="1" applyFill="1" applyBorder="1" applyProtection="1"/>
    <xf numFmtId="0" fontId="8" fillId="0" borderId="10" xfId="0" applyFont="1" applyFill="1" applyBorder="1" applyAlignment="1" applyProtection="1">
      <alignment horizontal="left"/>
    </xf>
    <xf numFmtId="0" fontId="8" fillId="0" borderId="17" xfId="0" applyFont="1" applyFill="1" applyBorder="1" applyProtection="1"/>
    <xf numFmtId="0" fontId="8" fillId="0" borderId="18" xfId="0" applyFont="1" applyFill="1" applyBorder="1" applyProtection="1"/>
    <xf numFmtId="0" fontId="8" fillId="0" borderId="3" xfId="0" applyFont="1" applyFill="1" applyBorder="1" applyProtection="1"/>
    <xf numFmtId="0" fontId="1" fillId="0" borderId="9" xfId="0" applyFont="1" applyFill="1" applyBorder="1" applyAlignment="1" applyProtection="1">
      <alignment wrapText="1"/>
      <protection locked="0"/>
    </xf>
    <xf numFmtId="14" fontId="8" fillId="0" borderId="14" xfId="0" applyNumberFormat="1" applyFont="1" applyFill="1" applyBorder="1" applyAlignment="1" applyProtection="1">
      <alignment horizontal="left"/>
      <protection locked="0"/>
    </xf>
    <xf numFmtId="14" fontId="8" fillId="0" borderId="2" xfId="0" applyNumberFormat="1" applyFont="1" applyFill="1" applyBorder="1" applyAlignment="1" applyProtection="1">
      <alignment horizontal="left"/>
      <protection locked="0"/>
    </xf>
    <xf numFmtId="0" fontId="8" fillId="0" borderId="0" xfId="0" applyFont="1" applyFill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wrapText="1"/>
    </xf>
    <xf numFmtId="0" fontId="10" fillId="0" borderId="0" xfId="0" applyFont="1" applyFill="1" applyAlignment="1" applyProtection="1">
      <alignment wrapText="1"/>
    </xf>
    <xf numFmtId="0" fontId="8" fillId="0" borderId="8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0" xfId="0" applyFont="1" applyFill="1" applyAlignment="1" applyProtection="1">
      <alignment horizontal="left"/>
    </xf>
    <xf numFmtId="0" fontId="11" fillId="3" borderId="20" xfId="0" applyFont="1" applyFill="1" applyBorder="1" applyAlignment="1" applyProtection="1">
      <alignment horizontal="left"/>
    </xf>
    <xf numFmtId="0" fontId="11" fillId="3" borderId="20" xfId="0" applyFont="1" applyFill="1" applyBorder="1" applyAlignment="1">
      <alignment horizontal="left"/>
    </xf>
    <xf numFmtId="0" fontId="11" fillId="3" borderId="21" xfId="0" applyFont="1" applyFill="1" applyBorder="1" applyAlignment="1">
      <alignment horizontal="left"/>
    </xf>
    <xf numFmtId="14" fontId="8" fillId="0" borderId="8" xfId="0" applyNumberFormat="1" applyFont="1" applyFill="1" applyBorder="1" applyAlignment="1" applyProtection="1">
      <alignment horizontal="left"/>
      <protection locked="0"/>
    </xf>
    <xf numFmtId="14" fontId="8" fillId="0" borderId="3" xfId="0" applyNumberFormat="1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wrapText="1"/>
      <protection locked="0"/>
    </xf>
    <xf numFmtId="14" fontId="8" fillId="0" borderId="3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 applyProtection="1">
      <alignment horizontal="left"/>
    </xf>
    <xf numFmtId="0" fontId="7" fillId="0" borderId="23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1" fillId="3" borderId="27" xfId="0" applyFont="1" applyFill="1" applyBorder="1" applyProtection="1"/>
    <xf numFmtId="0" fontId="11" fillId="3" borderId="28" xfId="0" applyFont="1" applyFill="1" applyBorder="1" applyProtection="1"/>
    <xf numFmtId="0" fontId="11" fillId="3" borderId="29" xfId="0" applyFont="1" applyFill="1" applyBorder="1" applyProtection="1"/>
    <xf numFmtId="0" fontId="11" fillId="3" borderId="19" xfId="0" applyFont="1" applyFill="1" applyBorder="1" applyAlignment="1" applyProtection="1">
      <alignment horizontal="left"/>
    </xf>
    <xf numFmtId="0" fontId="11" fillId="4" borderId="30" xfId="0" applyFont="1" applyFill="1" applyBorder="1" applyProtection="1"/>
    <xf numFmtId="0" fontId="8" fillId="4" borderId="31" xfId="0" applyFont="1" applyFill="1" applyBorder="1" applyProtection="1"/>
    <xf numFmtId="0" fontId="11" fillId="4" borderId="32" xfId="0" applyFont="1" applyFill="1" applyBorder="1" applyProtection="1"/>
    <xf numFmtId="0" fontId="11" fillId="4" borderId="33" xfId="0" applyFont="1" applyFill="1" applyBorder="1" applyAlignment="1" applyProtection="1">
      <alignment horizontal="left"/>
    </xf>
    <xf numFmtId="0" fontId="11" fillId="4" borderId="31" xfId="0" applyFont="1" applyFill="1" applyBorder="1" applyAlignment="1" applyProtection="1">
      <alignment horizontal="left"/>
    </xf>
    <xf numFmtId="0" fontId="11" fillId="4" borderId="31" xfId="0" applyFont="1" applyFill="1" applyBorder="1" applyAlignment="1">
      <alignment horizontal="left"/>
    </xf>
    <xf numFmtId="0" fontId="11" fillId="4" borderId="34" xfId="0" applyFont="1" applyFill="1" applyBorder="1" applyAlignment="1">
      <alignment horizontal="left"/>
    </xf>
    <xf numFmtId="0" fontId="0" fillId="4" borderId="0" xfId="0" applyFont="1" applyFill="1"/>
    <xf numFmtId="0" fontId="7" fillId="4" borderId="23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8" fillId="4" borderId="5" xfId="0" applyFont="1" applyFill="1" applyBorder="1" applyProtection="1"/>
    <xf numFmtId="0" fontId="8" fillId="4" borderId="6" xfId="0" applyFont="1" applyFill="1" applyBorder="1" applyProtection="1"/>
    <xf numFmtId="14" fontId="8" fillId="4" borderId="6" xfId="0" applyNumberFormat="1" applyFont="1" applyFill="1" applyBorder="1" applyAlignment="1" applyProtection="1">
      <alignment horizontal="left"/>
    </xf>
    <xf numFmtId="14" fontId="8" fillId="4" borderId="6" xfId="0" applyNumberFormat="1" applyFont="1" applyFill="1" applyBorder="1" applyAlignment="1" applyProtection="1">
      <alignment horizontal="left"/>
      <protection locked="0"/>
    </xf>
    <xf numFmtId="0" fontId="8" fillId="4" borderId="6" xfId="0" applyFont="1" applyFill="1" applyBorder="1" applyAlignment="1" applyProtection="1">
      <alignment horizontal="left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Protection="1">
      <protection locked="0"/>
    </xf>
    <xf numFmtId="0" fontId="8" fillId="4" borderId="6" xfId="0" applyFont="1" applyFill="1" applyBorder="1" applyAlignment="1" applyProtection="1">
      <alignment wrapText="1"/>
      <protection locked="0"/>
    </xf>
    <xf numFmtId="0" fontId="10" fillId="4" borderId="7" xfId="0" applyFont="1" applyFill="1" applyBorder="1" applyAlignment="1" applyProtection="1">
      <alignment wrapText="1"/>
      <protection locked="0"/>
    </xf>
    <xf numFmtId="0" fontId="6" fillId="4" borderId="23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8" fillId="4" borderId="0" xfId="0" applyFont="1" applyFill="1" applyBorder="1" applyProtection="1"/>
    <xf numFmtId="14" fontId="8" fillId="4" borderId="0" xfId="0" applyNumberFormat="1" applyFont="1" applyFill="1" applyBorder="1" applyAlignment="1" applyProtection="1">
      <alignment horizontal="left"/>
    </xf>
    <xf numFmtId="0" fontId="8" fillId="4" borderId="0" xfId="0" applyFont="1" applyFill="1" applyAlignment="1" applyProtection="1">
      <alignment horizontal="left"/>
    </xf>
    <xf numFmtId="0" fontId="8" fillId="4" borderId="0" xfId="0" applyFont="1" applyFill="1" applyAlignment="1" applyProtection="1">
      <alignment horizontal="center"/>
    </xf>
    <xf numFmtId="0" fontId="8" fillId="4" borderId="0" xfId="0" applyFont="1" applyFill="1" applyProtection="1"/>
    <xf numFmtId="0" fontId="8" fillId="4" borderId="0" xfId="0" applyFont="1" applyFill="1" applyAlignment="1" applyProtection="1">
      <alignment wrapText="1"/>
    </xf>
    <xf numFmtId="0" fontId="10" fillId="4" borderId="0" xfId="0" applyFont="1" applyFill="1" applyAlignment="1" applyProtection="1">
      <alignment wrapText="1"/>
    </xf>
    <xf numFmtId="0" fontId="13" fillId="4" borderId="23" xfId="0" applyFont="1" applyFill="1" applyBorder="1" applyAlignment="1">
      <alignment horizontal="center"/>
    </xf>
    <xf numFmtId="0" fontId="13" fillId="4" borderId="26" xfId="0" applyFont="1" applyFill="1" applyBorder="1" applyAlignment="1">
      <alignment horizontal="center"/>
    </xf>
    <xf numFmtId="0" fontId="13" fillId="4" borderId="25" xfId="0" applyFont="1" applyFill="1" applyBorder="1" applyAlignment="1">
      <alignment horizontal="center"/>
    </xf>
    <xf numFmtId="0" fontId="13" fillId="4" borderId="2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 textRotation="180"/>
    </xf>
    <xf numFmtId="0" fontId="0" fillId="0" borderId="24" xfId="0" applyFont="1" applyFill="1" applyBorder="1" applyAlignment="1">
      <alignment horizontal="left" vertical="center" textRotation="180"/>
    </xf>
    <xf numFmtId="0" fontId="0" fillId="0" borderId="0" xfId="0" applyFill="1" applyBorder="1" applyAlignment="1">
      <alignment horizontal="left" vertical="center" textRotation="180" wrapText="1"/>
    </xf>
    <xf numFmtId="0" fontId="0" fillId="0" borderId="0" xfId="0" applyFont="1" applyFill="1" applyBorder="1" applyAlignment="1">
      <alignment horizontal="left" vertical="center" textRotation="180" wrapText="1"/>
    </xf>
  </cellXfs>
  <cellStyles count="2">
    <cellStyle name="Normal" xfId="0" builtinId="0"/>
    <cellStyle name="Percent" xfId="1" builtinId="5"/>
  </cellStyles>
  <dxfs count="16">
    <dxf>
      <font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ont>
        <color theme="0"/>
      </font>
    </dxf>
    <dxf>
      <fill>
        <patternFill>
          <bgColor rgb="FFFFC000"/>
        </patternFill>
      </fill>
    </dxf>
    <dxf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161"/>
  <sheetViews>
    <sheetView tabSelected="1" topLeftCell="B1" zoomScale="75" zoomScaleNormal="75" workbookViewId="0">
      <pane ySplit="1" topLeftCell="A2" activePane="bottomLeft" state="frozen"/>
      <selection pane="bottomLeft" activeCell="B45" sqref="A45:XFD45"/>
    </sheetView>
  </sheetViews>
  <sheetFormatPr defaultColWidth="9.140625" defaultRowHeight="15" x14ac:dyDescent="0.25"/>
  <cols>
    <col min="1" max="1" width="18.42578125" style="1" customWidth="1"/>
    <col min="2" max="2" width="24.7109375" style="1" bestFit="1" customWidth="1"/>
    <col min="3" max="3" width="64.5703125" style="1" bestFit="1" customWidth="1"/>
    <col min="4" max="4" width="20.28515625" style="1" bestFit="1" customWidth="1"/>
    <col min="5" max="5" width="15.7109375" style="1" customWidth="1"/>
    <col min="6" max="6" width="27.140625" style="1" customWidth="1"/>
    <col min="7" max="7" width="12.7109375" style="1" bestFit="1" customWidth="1"/>
    <col min="8" max="8" width="14" style="1" bestFit="1" customWidth="1"/>
    <col min="9" max="9" width="22.85546875" style="1" bestFit="1" customWidth="1"/>
    <col min="10" max="10" width="24" style="1" bestFit="1" customWidth="1"/>
    <col min="11" max="11" width="31.7109375" style="1" bestFit="1" customWidth="1"/>
    <col min="12" max="13" width="50.7109375" style="1" customWidth="1"/>
    <col min="14" max="14" width="70.42578125" style="1" customWidth="1"/>
    <col min="15" max="15" width="5.85546875" style="1" customWidth="1"/>
    <col min="16" max="16384" width="9.140625" style="1"/>
  </cols>
  <sheetData>
    <row r="1" spans="1:33" ht="16.5" thickBot="1" x14ac:dyDescent="0.3">
      <c r="A1" s="75" t="s">
        <v>62</v>
      </c>
      <c r="B1" s="76" t="s">
        <v>63</v>
      </c>
      <c r="C1" s="77" t="s">
        <v>126</v>
      </c>
      <c r="D1" s="78" t="s">
        <v>189</v>
      </c>
      <c r="E1" s="56" t="s">
        <v>129</v>
      </c>
      <c r="F1" s="57" t="s">
        <v>128</v>
      </c>
      <c r="G1" s="57" t="s">
        <v>141</v>
      </c>
      <c r="H1" s="57" t="s">
        <v>145</v>
      </c>
      <c r="I1" s="57" t="s">
        <v>186</v>
      </c>
      <c r="J1" s="57" t="s">
        <v>127</v>
      </c>
      <c r="K1" s="57" t="s">
        <v>135</v>
      </c>
      <c r="L1" s="57" t="s">
        <v>193</v>
      </c>
      <c r="M1" s="57" t="s">
        <v>194</v>
      </c>
      <c r="N1" s="58" t="s">
        <v>154</v>
      </c>
      <c r="R1" s="70" t="s">
        <v>130</v>
      </c>
      <c r="S1" s="70" t="s">
        <v>178</v>
      </c>
      <c r="T1" s="70" t="s">
        <v>179</v>
      </c>
      <c r="U1" s="70" t="s">
        <v>144</v>
      </c>
      <c r="V1" s="70" t="s">
        <v>180</v>
      </c>
      <c r="W1" s="70" t="s">
        <v>181</v>
      </c>
      <c r="X1" s="70" t="s">
        <v>240</v>
      </c>
      <c r="Y1" s="70" t="s">
        <v>143</v>
      </c>
      <c r="Z1" s="70" t="s">
        <v>182</v>
      </c>
      <c r="AA1" s="70" t="s">
        <v>183</v>
      </c>
      <c r="AB1" s="70" t="s">
        <v>184</v>
      </c>
      <c r="AC1" s="70" t="s">
        <v>185</v>
      </c>
      <c r="AD1" s="65" t="s">
        <v>247</v>
      </c>
      <c r="AE1" s="70" t="s">
        <v>204</v>
      </c>
      <c r="AF1" s="70" t="s">
        <v>203</v>
      </c>
      <c r="AG1" s="70" t="s">
        <v>191</v>
      </c>
    </row>
    <row r="2" spans="1:33" s="86" customFormat="1" ht="15.75" x14ac:dyDescent="0.25">
      <c r="A2" s="79"/>
      <c r="B2" s="80" t="s">
        <v>266</v>
      </c>
      <c r="C2" s="81"/>
      <c r="D2" s="82"/>
      <c r="E2" s="83"/>
      <c r="F2" s="84"/>
      <c r="G2" s="84"/>
      <c r="H2" s="84"/>
      <c r="I2" s="84"/>
      <c r="J2" s="84"/>
      <c r="K2" s="84"/>
      <c r="L2" s="84"/>
      <c r="M2" s="84"/>
      <c r="N2" s="85"/>
      <c r="R2" s="87"/>
      <c r="S2" s="87"/>
      <c r="T2" s="87"/>
      <c r="U2" s="87"/>
      <c r="V2" s="87"/>
      <c r="W2" s="87"/>
      <c r="X2" s="87"/>
      <c r="Y2" s="88"/>
      <c r="Z2" s="87"/>
      <c r="AA2" s="87"/>
      <c r="AB2" s="87"/>
      <c r="AC2" s="89"/>
      <c r="AD2" s="87"/>
      <c r="AE2" s="88"/>
      <c r="AF2" s="90"/>
      <c r="AG2" s="87"/>
    </row>
    <row r="3" spans="1:33" ht="15.75" x14ac:dyDescent="0.25">
      <c r="A3" s="35" t="s">
        <v>58</v>
      </c>
      <c r="B3" s="41" t="s">
        <v>0</v>
      </c>
      <c r="C3" s="41" t="s">
        <v>1</v>
      </c>
      <c r="D3" s="64">
        <v>40189</v>
      </c>
      <c r="E3" s="59" t="s">
        <v>144</v>
      </c>
      <c r="F3" s="53" t="s">
        <v>248</v>
      </c>
      <c r="G3" s="20"/>
      <c r="H3" s="20">
        <v>2</v>
      </c>
      <c r="I3" s="19" t="s">
        <v>151</v>
      </c>
      <c r="J3" s="19" t="s">
        <v>133</v>
      </c>
      <c r="K3" s="19"/>
      <c r="L3" s="31"/>
      <c r="M3" s="31"/>
      <c r="N3" s="27" t="s">
        <v>236</v>
      </c>
      <c r="O3" s="115"/>
      <c r="R3" s="66">
        <f t="shared" ref="R3:R44" si="0">IF(E3="Other",1,0)</f>
        <v>0</v>
      </c>
      <c r="S3" s="66">
        <f t="shared" ref="S3:S44" si="1">IF(E3="LAC/E 10",1,0)</f>
        <v>0</v>
      </c>
      <c r="T3" s="66">
        <f t="shared" ref="T3:T44" si="2">IF($E3="LAC/E 11",1,0)</f>
        <v>0</v>
      </c>
      <c r="U3" s="66">
        <f t="shared" ref="U3:U44" si="3">IF($E3="LAC/E 12",1,0)</f>
        <v>1</v>
      </c>
      <c r="V3" s="66">
        <f t="shared" ref="V3:V44" si="4">IF($E3="LAC/E 13",1,0)</f>
        <v>0</v>
      </c>
      <c r="W3" s="66">
        <f t="shared" ref="W3:W44" si="5">IF($E3="LAC/E 14",1,0)</f>
        <v>0</v>
      </c>
      <c r="X3" s="66">
        <f t="shared" ref="X3:X44" si="6">IF($E3="LAC/E 15",1,0)</f>
        <v>0</v>
      </c>
      <c r="Y3" s="68">
        <f t="shared" ref="Y3:Y44" si="7">IF($E3="M50",1,0)</f>
        <v>0</v>
      </c>
      <c r="Z3" s="66">
        <f t="shared" ref="Z3:Z44" si="8">IF($E3="M52",1,0)</f>
        <v>0</v>
      </c>
      <c r="AA3" s="66">
        <f t="shared" ref="AA3:AA44" si="9">IF($E3="M55",1,0)</f>
        <v>0</v>
      </c>
      <c r="AB3" s="66">
        <f t="shared" ref="AB3:AB44" si="10">IF($E3="M58",1,0)</f>
        <v>0</v>
      </c>
      <c r="AC3" s="67">
        <f t="shared" ref="AC3:AC44" si="11">IF($E3="C20x",1,0)</f>
        <v>0</v>
      </c>
      <c r="AD3" s="66">
        <f t="shared" ref="AD3:AD44" si="12">IF($E3="C30",1,0)</f>
        <v>0</v>
      </c>
      <c r="AE3" s="68">
        <f t="shared" ref="AE3:AE46" si="13">IF($E3="Racal",1,0)</f>
        <v>0</v>
      </c>
      <c r="AF3" s="69">
        <f t="shared" ref="AF3:AF44" si="14">IF($E3="GTS",1,0)</f>
        <v>0</v>
      </c>
      <c r="AG3" s="66">
        <f t="shared" ref="AG3:AG44" si="15">IF($E3="",1,0)</f>
        <v>0</v>
      </c>
    </row>
    <row r="4" spans="1:33" ht="15.75" x14ac:dyDescent="0.25">
      <c r="A4" s="35" t="str">
        <f t="shared" ref="A4:A34" si="16">LEFT(A3,FIND("x",SUBSTITUTE(A3,".","x",3))-1)&amp;"."&amp;(MID(A3,FIND("x",SUBSTITUTE(A3,".","x",3))+1,3)+1)</f>
        <v>10.249.26.10</v>
      </c>
      <c r="B4" s="41" t="s">
        <v>2</v>
      </c>
      <c r="C4" s="41" t="s">
        <v>1</v>
      </c>
      <c r="D4" s="64">
        <v>40100</v>
      </c>
      <c r="E4" s="59" t="s">
        <v>143</v>
      </c>
      <c r="F4" s="53" t="s">
        <v>161</v>
      </c>
      <c r="G4" s="20">
        <v>2005</v>
      </c>
      <c r="H4" s="20">
        <v>1.5</v>
      </c>
      <c r="I4" s="19" t="s">
        <v>151</v>
      </c>
      <c r="J4" s="19" t="s">
        <v>133</v>
      </c>
      <c r="K4" s="19"/>
      <c r="L4" s="31"/>
      <c r="M4" s="31"/>
      <c r="N4" s="27" t="s">
        <v>177</v>
      </c>
      <c r="O4" s="115"/>
      <c r="R4" s="66">
        <f t="shared" si="0"/>
        <v>0</v>
      </c>
      <c r="S4" s="66">
        <f t="shared" si="1"/>
        <v>0</v>
      </c>
      <c r="T4" s="66">
        <f t="shared" si="2"/>
        <v>0</v>
      </c>
      <c r="U4" s="66">
        <f t="shared" si="3"/>
        <v>0</v>
      </c>
      <c r="V4" s="66">
        <f t="shared" si="4"/>
        <v>0</v>
      </c>
      <c r="W4" s="66">
        <f t="shared" si="5"/>
        <v>0</v>
      </c>
      <c r="X4" s="66">
        <f t="shared" si="6"/>
        <v>0</v>
      </c>
      <c r="Y4" s="68">
        <f t="shared" si="7"/>
        <v>1</v>
      </c>
      <c r="Z4" s="66">
        <f t="shared" si="8"/>
        <v>0</v>
      </c>
      <c r="AA4" s="66">
        <f t="shared" si="9"/>
        <v>0</v>
      </c>
      <c r="AB4" s="66">
        <f t="shared" si="10"/>
        <v>0</v>
      </c>
      <c r="AC4" s="67">
        <f t="shared" si="11"/>
        <v>0</v>
      </c>
      <c r="AD4" s="66">
        <f t="shared" si="12"/>
        <v>0</v>
      </c>
      <c r="AE4" s="68">
        <f t="shared" si="13"/>
        <v>0</v>
      </c>
      <c r="AF4" s="69">
        <f t="shared" si="14"/>
        <v>0</v>
      </c>
      <c r="AG4" s="66">
        <f t="shared" si="15"/>
        <v>0</v>
      </c>
    </row>
    <row r="5" spans="1:33" ht="15.75" x14ac:dyDescent="0.25">
      <c r="A5" s="35" t="str">
        <f t="shared" si="16"/>
        <v>10.249.26.11</v>
      </c>
      <c r="B5" s="41" t="s">
        <v>3</v>
      </c>
      <c r="C5" s="41" t="s">
        <v>4</v>
      </c>
      <c r="D5" s="64">
        <v>40100</v>
      </c>
      <c r="E5" s="59" t="s">
        <v>144</v>
      </c>
      <c r="F5" s="53" t="s">
        <v>162</v>
      </c>
      <c r="G5" s="20">
        <v>2008</v>
      </c>
      <c r="H5" s="20">
        <v>2</v>
      </c>
      <c r="I5" s="19" t="s">
        <v>151</v>
      </c>
      <c r="J5" s="19" t="s">
        <v>133</v>
      </c>
      <c r="K5" s="19"/>
      <c r="L5" s="31" t="s">
        <v>205</v>
      </c>
      <c r="M5" s="31" t="s">
        <v>209</v>
      </c>
      <c r="N5" s="27"/>
      <c r="O5" s="115"/>
      <c r="R5" s="66">
        <f t="shared" si="0"/>
        <v>0</v>
      </c>
      <c r="S5" s="66">
        <f t="shared" si="1"/>
        <v>0</v>
      </c>
      <c r="T5" s="66">
        <f t="shared" si="2"/>
        <v>0</v>
      </c>
      <c r="U5" s="66">
        <f t="shared" si="3"/>
        <v>1</v>
      </c>
      <c r="V5" s="66">
        <f t="shared" si="4"/>
        <v>0</v>
      </c>
      <c r="W5" s="66">
        <f t="shared" si="5"/>
        <v>0</v>
      </c>
      <c r="X5" s="66">
        <f t="shared" si="6"/>
        <v>0</v>
      </c>
      <c r="Y5" s="68">
        <f t="shared" si="7"/>
        <v>0</v>
      </c>
      <c r="Z5" s="66">
        <f t="shared" si="8"/>
        <v>0</v>
      </c>
      <c r="AA5" s="66">
        <f t="shared" si="9"/>
        <v>0</v>
      </c>
      <c r="AB5" s="66">
        <f t="shared" si="10"/>
        <v>0</v>
      </c>
      <c r="AC5" s="67">
        <f t="shared" si="11"/>
        <v>0</v>
      </c>
      <c r="AD5" s="66">
        <f t="shared" si="12"/>
        <v>0</v>
      </c>
      <c r="AE5" s="68">
        <f t="shared" si="13"/>
        <v>0</v>
      </c>
      <c r="AF5" s="69">
        <f t="shared" si="14"/>
        <v>0</v>
      </c>
      <c r="AG5" s="66">
        <f t="shared" si="15"/>
        <v>0</v>
      </c>
    </row>
    <row r="6" spans="1:33" ht="15.75" x14ac:dyDescent="0.25">
      <c r="A6" s="35" t="str">
        <f t="shared" si="16"/>
        <v>10.249.26.12</v>
      </c>
      <c r="B6" s="41" t="s">
        <v>5</v>
      </c>
      <c r="C6" s="41" t="s">
        <v>4</v>
      </c>
      <c r="D6" s="64">
        <v>40100</v>
      </c>
      <c r="E6" s="59" t="s">
        <v>144</v>
      </c>
      <c r="F6" s="53" t="s">
        <v>163</v>
      </c>
      <c r="G6" s="20">
        <v>2008</v>
      </c>
      <c r="H6" s="20">
        <v>2</v>
      </c>
      <c r="I6" s="19" t="s">
        <v>151</v>
      </c>
      <c r="J6" s="19" t="s">
        <v>133</v>
      </c>
      <c r="K6" s="19"/>
      <c r="L6" s="31" t="s">
        <v>205</v>
      </c>
      <c r="M6" s="31" t="s">
        <v>209</v>
      </c>
      <c r="N6" s="27"/>
      <c r="O6" s="115"/>
      <c r="R6" s="66">
        <f t="shared" si="0"/>
        <v>0</v>
      </c>
      <c r="S6" s="66">
        <f t="shared" si="1"/>
        <v>0</v>
      </c>
      <c r="T6" s="66">
        <f t="shared" si="2"/>
        <v>0</v>
      </c>
      <c r="U6" s="66">
        <f t="shared" si="3"/>
        <v>1</v>
      </c>
      <c r="V6" s="66">
        <f t="shared" si="4"/>
        <v>0</v>
      </c>
      <c r="W6" s="66">
        <f t="shared" si="5"/>
        <v>0</v>
      </c>
      <c r="X6" s="66">
        <f t="shared" si="6"/>
        <v>0</v>
      </c>
      <c r="Y6" s="68">
        <f t="shared" si="7"/>
        <v>0</v>
      </c>
      <c r="Z6" s="66">
        <f t="shared" si="8"/>
        <v>0</v>
      </c>
      <c r="AA6" s="66">
        <f t="shared" si="9"/>
        <v>0</v>
      </c>
      <c r="AB6" s="66">
        <f t="shared" si="10"/>
        <v>0</v>
      </c>
      <c r="AC6" s="67">
        <f t="shared" si="11"/>
        <v>0</v>
      </c>
      <c r="AD6" s="66">
        <f t="shared" si="12"/>
        <v>0</v>
      </c>
      <c r="AE6" s="68">
        <f t="shared" si="13"/>
        <v>0</v>
      </c>
      <c r="AF6" s="69">
        <f t="shared" si="14"/>
        <v>0</v>
      </c>
      <c r="AG6" s="66">
        <f t="shared" si="15"/>
        <v>0</v>
      </c>
    </row>
    <row r="7" spans="1:33" ht="15.75" x14ac:dyDescent="0.25">
      <c r="A7" s="35" t="str">
        <f t="shared" si="16"/>
        <v>10.249.26.13</v>
      </c>
      <c r="B7" s="41" t="s">
        <v>6</v>
      </c>
      <c r="C7" s="41" t="s">
        <v>4</v>
      </c>
      <c r="D7" s="64">
        <v>40100</v>
      </c>
      <c r="E7" s="59" t="s">
        <v>144</v>
      </c>
      <c r="F7" s="53" t="s">
        <v>164</v>
      </c>
      <c r="G7" s="20">
        <v>2008</v>
      </c>
      <c r="H7" s="20">
        <v>2</v>
      </c>
      <c r="I7" s="19" t="s">
        <v>151</v>
      </c>
      <c r="J7" s="19" t="s">
        <v>133</v>
      </c>
      <c r="K7" s="19"/>
      <c r="L7" s="31" t="s">
        <v>205</v>
      </c>
      <c r="M7" s="31" t="s">
        <v>209</v>
      </c>
      <c r="N7" s="27"/>
      <c r="O7" s="115"/>
      <c r="R7" s="66">
        <f t="shared" si="0"/>
        <v>0</v>
      </c>
      <c r="S7" s="66">
        <f t="shared" si="1"/>
        <v>0</v>
      </c>
      <c r="T7" s="66">
        <f t="shared" si="2"/>
        <v>0</v>
      </c>
      <c r="U7" s="66">
        <f t="shared" si="3"/>
        <v>1</v>
      </c>
      <c r="V7" s="66">
        <f t="shared" si="4"/>
        <v>0</v>
      </c>
      <c r="W7" s="66">
        <f t="shared" si="5"/>
        <v>0</v>
      </c>
      <c r="X7" s="66">
        <f t="shared" si="6"/>
        <v>0</v>
      </c>
      <c r="Y7" s="68">
        <f t="shared" si="7"/>
        <v>0</v>
      </c>
      <c r="Z7" s="66">
        <f t="shared" si="8"/>
        <v>0</v>
      </c>
      <c r="AA7" s="66">
        <f t="shared" si="9"/>
        <v>0</v>
      </c>
      <c r="AB7" s="66">
        <f t="shared" si="10"/>
        <v>0</v>
      </c>
      <c r="AC7" s="67">
        <f t="shared" si="11"/>
        <v>0</v>
      </c>
      <c r="AD7" s="66">
        <f t="shared" si="12"/>
        <v>0</v>
      </c>
      <c r="AE7" s="68">
        <f t="shared" si="13"/>
        <v>0</v>
      </c>
      <c r="AF7" s="69">
        <f t="shared" si="14"/>
        <v>0</v>
      </c>
      <c r="AG7" s="66">
        <f t="shared" si="15"/>
        <v>0</v>
      </c>
    </row>
    <row r="8" spans="1:33" ht="15.75" x14ac:dyDescent="0.25">
      <c r="A8" s="35" t="str">
        <f t="shared" si="16"/>
        <v>10.249.26.14</v>
      </c>
      <c r="B8" s="41" t="s">
        <v>7</v>
      </c>
      <c r="C8" s="41" t="s">
        <v>4</v>
      </c>
      <c r="D8" s="64">
        <v>40100</v>
      </c>
      <c r="E8" s="59" t="s">
        <v>144</v>
      </c>
      <c r="F8" s="53" t="s">
        <v>165</v>
      </c>
      <c r="G8" s="20">
        <v>2008</v>
      </c>
      <c r="H8" s="20">
        <v>2</v>
      </c>
      <c r="I8" s="19" t="s">
        <v>151</v>
      </c>
      <c r="J8" s="19" t="s">
        <v>133</v>
      </c>
      <c r="K8" s="19"/>
      <c r="L8" s="31" t="s">
        <v>205</v>
      </c>
      <c r="M8" s="31" t="s">
        <v>209</v>
      </c>
      <c r="N8" s="27"/>
      <c r="O8" s="115"/>
      <c r="R8" s="66">
        <f t="shared" si="0"/>
        <v>0</v>
      </c>
      <c r="S8" s="66">
        <f t="shared" si="1"/>
        <v>0</v>
      </c>
      <c r="T8" s="66">
        <f t="shared" si="2"/>
        <v>0</v>
      </c>
      <c r="U8" s="66">
        <f t="shared" si="3"/>
        <v>1</v>
      </c>
      <c r="V8" s="66">
        <f t="shared" si="4"/>
        <v>0</v>
      </c>
      <c r="W8" s="66">
        <f t="shared" si="5"/>
        <v>0</v>
      </c>
      <c r="X8" s="66">
        <f t="shared" si="6"/>
        <v>0</v>
      </c>
      <c r="Y8" s="68">
        <f t="shared" si="7"/>
        <v>0</v>
      </c>
      <c r="Z8" s="66">
        <f t="shared" si="8"/>
        <v>0</v>
      </c>
      <c r="AA8" s="66">
        <f t="shared" si="9"/>
        <v>0</v>
      </c>
      <c r="AB8" s="66">
        <f t="shared" si="10"/>
        <v>0</v>
      </c>
      <c r="AC8" s="67">
        <f t="shared" si="11"/>
        <v>0</v>
      </c>
      <c r="AD8" s="66">
        <f t="shared" si="12"/>
        <v>0</v>
      </c>
      <c r="AE8" s="68">
        <f t="shared" si="13"/>
        <v>0</v>
      </c>
      <c r="AF8" s="69">
        <f t="shared" si="14"/>
        <v>0</v>
      </c>
      <c r="AG8" s="66">
        <f t="shared" si="15"/>
        <v>0</v>
      </c>
    </row>
    <row r="9" spans="1:33" ht="15.75" x14ac:dyDescent="0.25">
      <c r="A9" s="35" t="str">
        <f t="shared" si="16"/>
        <v>10.249.26.15</v>
      </c>
      <c r="B9" s="41" t="s">
        <v>8</v>
      </c>
      <c r="C9" s="41" t="s">
        <v>4</v>
      </c>
      <c r="D9" s="64">
        <v>40100</v>
      </c>
      <c r="E9" s="59" t="s">
        <v>144</v>
      </c>
      <c r="F9" s="53" t="s">
        <v>166</v>
      </c>
      <c r="G9" s="20">
        <v>2008</v>
      </c>
      <c r="H9" s="20">
        <v>2</v>
      </c>
      <c r="I9" s="19" t="s">
        <v>151</v>
      </c>
      <c r="J9" s="19" t="s">
        <v>133</v>
      </c>
      <c r="K9" s="19"/>
      <c r="L9" s="31" t="s">
        <v>205</v>
      </c>
      <c r="M9" s="31" t="s">
        <v>209</v>
      </c>
      <c r="N9" s="27"/>
      <c r="O9" s="115"/>
      <c r="R9" s="66">
        <f t="shared" si="0"/>
        <v>0</v>
      </c>
      <c r="S9" s="66">
        <f t="shared" si="1"/>
        <v>0</v>
      </c>
      <c r="T9" s="66">
        <f t="shared" si="2"/>
        <v>0</v>
      </c>
      <c r="U9" s="66">
        <f t="shared" si="3"/>
        <v>1</v>
      </c>
      <c r="V9" s="66">
        <f t="shared" si="4"/>
        <v>0</v>
      </c>
      <c r="W9" s="66">
        <f t="shared" si="5"/>
        <v>0</v>
      </c>
      <c r="X9" s="66">
        <f t="shared" si="6"/>
        <v>0</v>
      </c>
      <c r="Y9" s="68">
        <f t="shared" si="7"/>
        <v>0</v>
      </c>
      <c r="Z9" s="66">
        <f t="shared" si="8"/>
        <v>0</v>
      </c>
      <c r="AA9" s="66">
        <f t="shared" si="9"/>
        <v>0</v>
      </c>
      <c r="AB9" s="66">
        <f t="shared" si="10"/>
        <v>0</v>
      </c>
      <c r="AC9" s="67">
        <f t="shared" si="11"/>
        <v>0</v>
      </c>
      <c r="AD9" s="66">
        <f t="shared" si="12"/>
        <v>0</v>
      </c>
      <c r="AE9" s="68">
        <f t="shared" si="13"/>
        <v>0</v>
      </c>
      <c r="AF9" s="69">
        <f t="shared" si="14"/>
        <v>0</v>
      </c>
      <c r="AG9" s="66">
        <f t="shared" si="15"/>
        <v>0</v>
      </c>
    </row>
    <row r="10" spans="1:33" ht="15.75" x14ac:dyDescent="0.25">
      <c r="A10" s="35" t="str">
        <f t="shared" si="16"/>
        <v>10.249.26.16</v>
      </c>
      <c r="B10" s="41" t="s">
        <v>9</v>
      </c>
      <c r="C10" s="41" t="s">
        <v>4</v>
      </c>
      <c r="D10" s="64">
        <v>40100</v>
      </c>
      <c r="E10" s="59" t="s">
        <v>144</v>
      </c>
      <c r="F10" s="53" t="s">
        <v>167</v>
      </c>
      <c r="G10" s="20">
        <v>2008</v>
      </c>
      <c r="H10" s="20">
        <v>2</v>
      </c>
      <c r="I10" s="19" t="s">
        <v>151</v>
      </c>
      <c r="J10" s="19" t="s">
        <v>133</v>
      </c>
      <c r="K10" s="19"/>
      <c r="L10" s="31" t="s">
        <v>205</v>
      </c>
      <c r="M10" s="31" t="s">
        <v>209</v>
      </c>
      <c r="N10" s="27"/>
      <c r="O10" s="115"/>
      <c r="R10" s="66">
        <f t="shared" si="0"/>
        <v>0</v>
      </c>
      <c r="S10" s="66">
        <f t="shared" si="1"/>
        <v>0</v>
      </c>
      <c r="T10" s="66">
        <f t="shared" si="2"/>
        <v>0</v>
      </c>
      <c r="U10" s="66">
        <f t="shared" si="3"/>
        <v>1</v>
      </c>
      <c r="V10" s="66">
        <f t="shared" si="4"/>
        <v>0</v>
      </c>
      <c r="W10" s="66">
        <f t="shared" si="5"/>
        <v>0</v>
      </c>
      <c r="X10" s="66">
        <f t="shared" si="6"/>
        <v>0</v>
      </c>
      <c r="Y10" s="68">
        <f t="shared" si="7"/>
        <v>0</v>
      </c>
      <c r="Z10" s="66">
        <f t="shared" si="8"/>
        <v>0</v>
      </c>
      <c r="AA10" s="66">
        <f t="shared" si="9"/>
        <v>0</v>
      </c>
      <c r="AB10" s="66">
        <f t="shared" si="10"/>
        <v>0</v>
      </c>
      <c r="AC10" s="67">
        <f t="shared" si="11"/>
        <v>0</v>
      </c>
      <c r="AD10" s="66">
        <f t="shared" si="12"/>
        <v>0</v>
      </c>
      <c r="AE10" s="68">
        <f t="shared" si="13"/>
        <v>0</v>
      </c>
      <c r="AF10" s="69">
        <f t="shared" si="14"/>
        <v>0</v>
      </c>
      <c r="AG10" s="66">
        <f t="shared" si="15"/>
        <v>0</v>
      </c>
    </row>
    <row r="11" spans="1:33" ht="15.75" x14ac:dyDescent="0.25">
      <c r="A11" s="35" t="str">
        <f t="shared" si="16"/>
        <v>10.249.26.17</v>
      </c>
      <c r="B11" s="41" t="s">
        <v>10</v>
      </c>
      <c r="C11" s="41" t="s">
        <v>4</v>
      </c>
      <c r="D11" s="64">
        <v>40100</v>
      </c>
      <c r="E11" s="59" t="s">
        <v>144</v>
      </c>
      <c r="F11" s="53" t="s">
        <v>168</v>
      </c>
      <c r="G11" s="20">
        <v>2007</v>
      </c>
      <c r="H11" s="20">
        <v>2</v>
      </c>
      <c r="I11" s="19" t="s">
        <v>151</v>
      </c>
      <c r="J11" s="19" t="s">
        <v>133</v>
      </c>
      <c r="K11" s="19"/>
      <c r="L11" s="31" t="s">
        <v>205</v>
      </c>
      <c r="M11" s="31" t="s">
        <v>209</v>
      </c>
      <c r="N11" s="27"/>
      <c r="O11" s="115"/>
      <c r="R11" s="66">
        <f t="shared" si="0"/>
        <v>0</v>
      </c>
      <c r="S11" s="66">
        <f t="shared" si="1"/>
        <v>0</v>
      </c>
      <c r="T11" s="66">
        <f t="shared" si="2"/>
        <v>0</v>
      </c>
      <c r="U11" s="66">
        <f t="shared" si="3"/>
        <v>1</v>
      </c>
      <c r="V11" s="66">
        <f t="shared" si="4"/>
        <v>0</v>
      </c>
      <c r="W11" s="66">
        <f t="shared" si="5"/>
        <v>0</v>
      </c>
      <c r="X11" s="66">
        <f t="shared" si="6"/>
        <v>0</v>
      </c>
      <c r="Y11" s="68">
        <f t="shared" si="7"/>
        <v>0</v>
      </c>
      <c r="Z11" s="66">
        <f t="shared" si="8"/>
        <v>0</v>
      </c>
      <c r="AA11" s="66">
        <f t="shared" si="9"/>
        <v>0</v>
      </c>
      <c r="AB11" s="66">
        <f t="shared" si="10"/>
        <v>0</v>
      </c>
      <c r="AC11" s="67">
        <f t="shared" si="11"/>
        <v>0</v>
      </c>
      <c r="AD11" s="66">
        <f t="shared" si="12"/>
        <v>0</v>
      </c>
      <c r="AE11" s="68">
        <f t="shared" si="13"/>
        <v>0</v>
      </c>
      <c r="AF11" s="69">
        <f t="shared" si="14"/>
        <v>0</v>
      </c>
      <c r="AG11" s="66">
        <f t="shared" si="15"/>
        <v>0</v>
      </c>
    </row>
    <row r="12" spans="1:33" ht="15.75" x14ac:dyDescent="0.25">
      <c r="A12" s="35" t="str">
        <f t="shared" si="16"/>
        <v>10.249.26.18</v>
      </c>
      <c r="B12" s="41" t="s">
        <v>11</v>
      </c>
      <c r="C12" s="41" t="s">
        <v>4</v>
      </c>
      <c r="D12" s="64">
        <v>40100</v>
      </c>
      <c r="E12" s="59" t="s">
        <v>144</v>
      </c>
      <c r="F12" s="53" t="s">
        <v>169</v>
      </c>
      <c r="G12" s="20">
        <v>2008</v>
      </c>
      <c r="H12" s="20">
        <v>2</v>
      </c>
      <c r="I12" s="19" t="s">
        <v>151</v>
      </c>
      <c r="J12" s="19" t="s">
        <v>133</v>
      </c>
      <c r="K12" s="19"/>
      <c r="L12" s="31" t="s">
        <v>205</v>
      </c>
      <c r="M12" s="31" t="s">
        <v>209</v>
      </c>
      <c r="N12" s="27"/>
      <c r="O12" s="115"/>
      <c r="R12" s="66">
        <f t="shared" si="0"/>
        <v>0</v>
      </c>
      <c r="S12" s="66">
        <f t="shared" si="1"/>
        <v>0</v>
      </c>
      <c r="T12" s="66">
        <f t="shared" si="2"/>
        <v>0</v>
      </c>
      <c r="U12" s="66">
        <f t="shared" si="3"/>
        <v>1</v>
      </c>
      <c r="V12" s="66">
        <f t="shared" si="4"/>
        <v>0</v>
      </c>
      <c r="W12" s="66">
        <f t="shared" si="5"/>
        <v>0</v>
      </c>
      <c r="X12" s="66">
        <f t="shared" si="6"/>
        <v>0</v>
      </c>
      <c r="Y12" s="68">
        <f t="shared" si="7"/>
        <v>0</v>
      </c>
      <c r="Z12" s="66">
        <f t="shared" si="8"/>
        <v>0</v>
      </c>
      <c r="AA12" s="66">
        <f t="shared" si="9"/>
        <v>0</v>
      </c>
      <c r="AB12" s="66">
        <f t="shared" si="10"/>
        <v>0</v>
      </c>
      <c r="AC12" s="67">
        <f t="shared" si="11"/>
        <v>0</v>
      </c>
      <c r="AD12" s="66">
        <f t="shared" si="12"/>
        <v>0</v>
      </c>
      <c r="AE12" s="68">
        <f t="shared" si="13"/>
        <v>0</v>
      </c>
      <c r="AF12" s="69">
        <f t="shared" si="14"/>
        <v>0</v>
      </c>
      <c r="AG12" s="66">
        <f t="shared" si="15"/>
        <v>0</v>
      </c>
    </row>
    <row r="13" spans="1:33" ht="15.75" x14ac:dyDescent="0.25">
      <c r="A13" s="35" t="s">
        <v>59</v>
      </c>
      <c r="B13" s="41" t="s">
        <v>12</v>
      </c>
      <c r="C13" s="41" t="s">
        <v>13</v>
      </c>
      <c r="D13" s="64">
        <v>38777</v>
      </c>
      <c r="E13" s="59" t="s">
        <v>180</v>
      </c>
      <c r="F13" s="53" t="s">
        <v>249</v>
      </c>
      <c r="G13" s="20"/>
      <c r="H13" s="20">
        <v>2</v>
      </c>
      <c r="I13" s="19" t="s">
        <v>151</v>
      </c>
      <c r="J13" s="19" t="s">
        <v>133</v>
      </c>
      <c r="K13" s="19" t="s">
        <v>136</v>
      </c>
      <c r="L13" s="31" t="s">
        <v>192</v>
      </c>
      <c r="M13" s="19" t="s">
        <v>213</v>
      </c>
      <c r="N13" s="27"/>
      <c r="O13" s="115"/>
      <c r="R13" s="66">
        <f t="shared" si="0"/>
        <v>0</v>
      </c>
      <c r="S13" s="66">
        <f t="shared" si="1"/>
        <v>0</v>
      </c>
      <c r="T13" s="66">
        <f t="shared" si="2"/>
        <v>0</v>
      </c>
      <c r="U13" s="66">
        <f t="shared" si="3"/>
        <v>0</v>
      </c>
      <c r="V13" s="66">
        <f t="shared" si="4"/>
        <v>1</v>
      </c>
      <c r="W13" s="66">
        <f t="shared" si="5"/>
        <v>0</v>
      </c>
      <c r="X13" s="66">
        <f t="shared" si="6"/>
        <v>0</v>
      </c>
      <c r="Y13" s="68">
        <f t="shared" si="7"/>
        <v>0</v>
      </c>
      <c r="Z13" s="66">
        <f t="shared" si="8"/>
        <v>0</v>
      </c>
      <c r="AA13" s="66">
        <f t="shared" si="9"/>
        <v>0</v>
      </c>
      <c r="AB13" s="66">
        <f t="shared" si="10"/>
        <v>0</v>
      </c>
      <c r="AC13" s="67">
        <f t="shared" si="11"/>
        <v>0</v>
      </c>
      <c r="AD13" s="66">
        <f t="shared" si="12"/>
        <v>0</v>
      </c>
      <c r="AE13" s="68">
        <f t="shared" si="13"/>
        <v>0</v>
      </c>
      <c r="AF13" s="69">
        <f t="shared" si="14"/>
        <v>0</v>
      </c>
      <c r="AG13" s="66">
        <f t="shared" si="15"/>
        <v>0</v>
      </c>
    </row>
    <row r="14" spans="1:33" ht="15.75" x14ac:dyDescent="0.25">
      <c r="A14" s="35" t="str">
        <f>LEFT(A13,FIND("x",SUBSTITUTE(A13,".","x",3))-1)&amp;"."&amp;(MID(A13,FIND("x",SUBSTITUTE(A13,".","x",3))+1,3)+1)</f>
        <v>10.249.26.21</v>
      </c>
      <c r="B14" s="41" t="s">
        <v>14</v>
      </c>
      <c r="C14" s="41" t="s">
        <v>13</v>
      </c>
      <c r="D14" s="64">
        <v>38777</v>
      </c>
      <c r="E14" s="59" t="s">
        <v>143</v>
      </c>
      <c r="F14" s="53" t="s">
        <v>142</v>
      </c>
      <c r="G14" s="20">
        <v>2005</v>
      </c>
      <c r="H14" s="20">
        <v>1</v>
      </c>
      <c r="I14" s="19" t="s">
        <v>220</v>
      </c>
      <c r="J14" s="19" t="s">
        <v>133</v>
      </c>
      <c r="K14" s="19" t="s">
        <v>136</v>
      </c>
      <c r="L14" s="31" t="s">
        <v>192</v>
      </c>
      <c r="M14" s="19" t="s">
        <v>213</v>
      </c>
      <c r="N14" s="27"/>
      <c r="O14" s="115"/>
      <c r="R14" s="66">
        <f t="shared" si="0"/>
        <v>0</v>
      </c>
      <c r="S14" s="66">
        <f t="shared" si="1"/>
        <v>0</v>
      </c>
      <c r="T14" s="66">
        <f t="shared" si="2"/>
        <v>0</v>
      </c>
      <c r="U14" s="66">
        <f t="shared" si="3"/>
        <v>0</v>
      </c>
      <c r="V14" s="66">
        <f t="shared" si="4"/>
        <v>0</v>
      </c>
      <c r="W14" s="66">
        <f t="shared" si="5"/>
        <v>0</v>
      </c>
      <c r="X14" s="66">
        <f t="shared" si="6"/>
        <v>0</v>
      </c>
      <c r="Y14" s="68">
        <f t="shared" si="7"/>
        <v>1</v>
      </c>
      <c r="Z14" s="66">
        <f t="shared" si="8"/>
        <v>0</v>
      </c>
      <c r="AA14" s="66">
        <f t="shared" si="9"/>
        <v>0</v>
      </c>
      <c r="AB14" s="66">
        <f t="shared" si="10"/>
        <v>0</v>
      </c>
      <c r="AC14" s="67">
        <f t="shared" si="11"/>
        <v>0</v>
      </c>
      <c r="AD14" s="66">
        <f t="shared" si="12"/>
        <v>0</v>
      </c>
      <c r="AE14" s="68">
        <f t="shared" si="13"/>
        <v>0</v>
      </c>
      <c r="AF14" s="69">
        <f t="shared" si="14"/>
        <v>0</v>
      </c>
      <c r="AG14" s="66">
        <f t="shared" si="15"/>
        <v>0</v>
      </c>
    </row>
    <row r="15" spans="1:33" ht="15.75" x14ac:dyDescent="0.25">
      <c r="A15" s="35" t="str">
        <f t="shared" si="16"/>
        <v>10.249.26.22</v>
      </c>
      <c r="B15" s="41" t="s">
        <v>15</v>
      </c>
      <c r="C15" s="41" t="s">
        <v>13</v>
      </c>
      <c r="D15" s="64">
        <v>38777</v>
      </c>
      <c r="E15" s="59" t="s">
        <v>180</v>
      </c>
      <c r="F15" s="53" t="s">
        <v>250</v>
      </c>
      <c r="G15" s="20">
        <v>2011</v>
      </c>
      <c r="H15" s="20">
        <v>2</v>
      </c>
      <c r="I15" s="19" t="s">
        <v>151</v>
      </c>
      <c r="J15" s="19" t="s">
        <v>133</v>
      </c>
      <c r="K15" s="19" t="s">
        <v>136</v>
      </c>
      <c r="L15" s="31" t="s">
        <v>192</v>
      </c>
      <c r="M15" s="19" t="s">
        <v>213</v>
      </c>
      <c r="N15" s="27"/>
      <c r="O15" s="115"/>
      <c r="R15" s="66">
        <f t="shared" si="0"/>
        <v>0</v>
      </c>
      <c r="S15" s="66">
        <f t="shared" si="1"/>
        <v>0</v>
      </c>
      <c r="T15" s="66">
        <f t="shared" si="2"/>
        <v>0</v>
      </c>
      <c r="U15" s="66">
        <f t="shared" si="3"/>
        <v>0</v>
      </c>
      <c r="V15" s="66">
        <f t="shared" si="4"/>
        <v>1</v>
      </c>
      <c r="W15" s="66">
        <f t="shared" si="5"/>
        <v>0</v>
      </c>
      <c r="X15" s="66">
        <f t="shared" si="6"/>
        <v>0</v>
      </c>
      <c r="Y15" s="68">
        <f t="shared" si="7"/>
        <v>0</v>
      </c>
      <c r="Z15" s="66">
        <f t="shared" si="8"/>
        <v>0</v>
      </c>
      <c r="AA15" s="66">
        <f t="shared" si="9"/>
        <v>0</v>
      </c>
      <c r="AB15" s="66">
        <f t="shared" si="10"/>
        <v>0</v>
      </c>
      <c r="AC15" s="67">
        <f t="shared" si="11"/>
        <v>0</v>
      </c>
      <c r="AD15" s="66">
        <f t="shared" si="12"/>
        <v>0</v>
      </c>
      <c r="AE15" s="68">
        <f t="shared" si="13"/>
        <v>0</v>
      </c>
      <c r="AF15" s="69">
        <f t="shared" si="14"/>
        <v>0</v>
      </c>
      <c r="AG15" s="66">
        <f t="shared" si="15"/>
        <v>0</v>
      </c>
    </row>
    <row r="16" spans="1:33" ht="15.75" x14ac:dyDescent="0.25">
      <c r="A16" s="35" t="str">
        <f t="shared" si="16"/>
        <v>10.249.26.23</v>
      </c>
      <c r="B16" s="41" t="s">
        <v>16</v>
      </c>
      <c r="C16" s="41" t="s">
        <v>13</v>
      </c>
      <c r="D16" s="64">
        <v>38777</v>
      </c>
      <c r="E16" s="59" t="s">
        <v>180</v>
      </c>
      <c r="F16" s="53" t="s">
        <v>140</v>
      </c>
      <c r="G16" s="20">
        <v>2010</v>
      </c>
      <c r="H16" s="20">
        <v>2</v>
      </c>
      <c r="I16" s="19" t="s">
        <v>151</v>
      </c>
      <c r="J16" s="19" t="s">
        <v>133</v>
      </c>
      <c r="K16" s="19" t="s">
        <v>136</v>
      </c>
      <c r="L16" s="31" t="s">
        <v>192</v>
      </c>
      <c r="M16" s="19" t="s">
        <v>213</v>
      </c>
      <c r="N16" s="27"/>
      <c r="O16" s="115"/>
      <c r="R16" s="66">
        <f t="shared" si="0"/>
        <v>0</v>
      </c>
      <c r="S16" s="66">
        <f t="shared" si="1"/>
        <v>0</v>
      </c>
      <c r="T16" s="66">
        <f t="shared" si="2"/>
        <v>0</v>
      </c>
      <c r="U16" s="66">
        <f t="shared" si="3"/>
        <v>0</v>
      </c>
      <c r="V16" s="66">
        <f t="shared" si="4"/>
        <v>1</v>
      </c>
      <c r="W16" s="66">
        <f t="shared" si="5"/>
        <v>0</v>
      </c>
      <c r="X16" s="66">
        <f t="shared" si="6"/>
        <v>0</v>
      </c>
      <c r="Y16" s="68">
        <f t="shared" si="7"/>
        <v>0</v>
      </c>
      <c r="Z16" s="66">
        <f t="shared" si="8"/>
        <v>0</v>
      </c>
      <c r="AA16" s="66">
        <f t="shared" si="9"/>
        <v>0</v>
      </c>
      <c r="AB16" s="66">
        <f t="shared" si="10"/>
        <v>0</v>
      </c>
      <c r="AC16" s="67">
        <f t="shared" si="11"/>
        <v>0</v>
      </c>
      <c r="AD16" s="66">
        <f t="shared" si="12"/>
        <v>0</v>
      </c>
      <c r="AE16" s="68">
        <f t="shared" si="13"/>
        <v>0</v>
      </c>
      <c r="AF16" s="69">
        <f t="shared" si="14"/>
        <v>0</v>
      </c>
      <c r="AG16" s="66">
        <f t="shared" si="15"/>
        <v>0</v>
      </c>
    </row>
    <row r="17" spans="1:33" ht="15.75" x14ac:dyDescent="0.25">
      <c r="A17" s="35" t="s">
        <v>241</v>
      </c>
      <c r="B17" s="41" t="s">
        <v>242</v>
      </c>
      <c r="C17" s="41" t="s">
        <v>13</v>
      </c>
      <c r="D17" s="64">
        <v>42093</v>
      </c>
      <c r="E17" s="59" t="s">
        <v>180</v>
      </c>
      <c r="F17" s="53" t="s">
        <v>251</v>
      </c>
      <c r="G17" s="20"/>
      <c r="H17" s="20">
        <v>4</v>
      </c>
      <c r="I17" s="19" t="s">
        <v>151</v>
      </c>
      <c r="J17" s="19" t="s">
        <v>133</v>
      </c>
      <c r="K17" s="19" t="s">
        <v>136</v>
      </c>
      <c r="L17" s="31" t="s">
        <v>192</v>
      </c>
      <c r="M17" s="19" t="s">
        <v>213</v>
      </c>
      <c r="N17" s="27"/>
      <c r="O17" s="115"/>
      <c r="R17" s="66">
        <f t="shared" si="0"/>
        <v>0</v>
      </c>
      <c r="S17" s="66">
        <f t="shared" si="1"/>
        <v>0</v>
      </c>
      <c r="T17" s="66">
        <f t="shared" si="2"/>
        <v>0</v>
      </c>
      <c r="U17" s="66">
        <f t="shared" si="3"/>
        <v>0</v>
      </c>
      <c r="V17" s="66">
        <f t="shared" si="4"/>
        <v>1</v>
      </c>
      <c r="W17" s="66">
        <f t="shared" si="5"/>
        <v>0</v>
      </c>
      <c r="X17" s="66">
        <f t="shared" si="6"/>
        <v>0</v>
      </c>
      <c r="Y17" s="68">
        <f t="shared" si="7"/>
        <v>0</v>
      </c>
      <c r="Z17" s="66">
        <f t="shared" si="8"/>
        <v>0</v>
      </c>
      <c r="AA17" s="66">
        <f t="shared" si="9"/>
        <v>0</v>
      </c>
      <c r="AB17" s="66">
        <f t="shared" si="10"/>
        <v>0</v>
      </c>
      <c r="AC17" s="67">
        <f t="shared" si="11"/>
        <v>0</v>
      </c>
      <c r="AD17" s="66">
        <f t="shared" si="12"/>
        <v>0</v>
      </c>
      <c r="AE17" s="68">
        <f t="shared" si="13"/>
        <v>0</v>
      </c>
      <c r="AF17" s="69">
        <f t="shared" si="14"/>
        <v>0</v>
      </c>
      <c r="AG17" s="66">
        <f t="shared" si="15"/>
        <v>0</v>
      </c>
    </row>
    <row r="18" spans="1:33" ht="15.75" x14ac:dyDescent="0.25">
      <c r="A18" s="35" t="e">
        <f>LEFT(#REF!,FIND("x",SUBSTITUTE(#REF!,".","x",3))-1)&amp;"."&amp;(MID(#REF!,FIND("x",SUBSTITUTE(#REF!,".","x",3))+1,3)+1)</f>
        <v>#REF!</v>
      </c>
      <c r="B18" s="41" t="s">
        <v>18</v>
      </c>
      <c r="C18" s="41" t="s">
        <v>17</v>
      </c>
      <c r="D18" s="64">
        <v>38777</v>
      </c>
      <c r="E18" s="59" t="s">
        <v>183</v>
      </c>
      <c r="F18" s="53" t="s">
        <v>252</v>
      </c>
      <c r="G18" s="20"/>
      <c r="H18" s="20">
        <v>2</v>
      </c>
      <c r="I18" s="19" t="s">
        <v>151</v>
      </c>
      <c r="J18" s="19" t="s">
        <v>133</v>
      </c>
      <c r="K18" s="19"/>
      <c r="L18" s="31" t="s">
        <v>198</v>
      </c>
      <c r="M18" s="31"/>
      <c r="N18" s="27"/>
      <c r="O18" s="115"/>
      <c r="R18" s="66">
        <f t="shared" si="0"/>
        <v>0</v>
      </c>
      <c r="S18" s="66">
        <f t="shared" si="1"/>
        <v>0</v>
      </c>
      <c r="T18" s="66">
        <f t="shared" si="2"/>
        <v>0</v>
      </c>
      <c r="U18" s="66">
        <f t="shared" si="3"/>
        <v>0</v>
      </c>
      <c r="V18" s="66">
        <f t="shared" si="4"/>
        <v>0</v>
      </c>
      <c r="W18" s="66">
        <f t="shared" si="5"/>
        <v>0</v>
      </c>
      <c r="X18" s="66">
        <f t="shared" si="6"/>
        <v>0</v>
      </c>
      <c r="Y18" s="68">
        <f t="shared" si="7"/>
        <v>0</v>
      </c>
      <c r="Z18" s="66">
        <f t="shared" si="8"/>
        <v>0</v>
      </c>
      <c r="AA18" s="66">
        <f t="shared" si="9"/>
        <v>1</v>
      </c>
      <c r="AB18" s="66">
        <f t="shared" si="10"/>
        <v>0</v>
      </c>
      <c r="AC18" s="67">
        <f t="shared" si="11"/>
        <v>0</v>
      </c>
      <c r="AD18" s="66">
        <f t="shared" si="12"/>
        <v>0</v>
      </c>
      <c r="AE18" s="68">
        <f t="shared" si="13"/>
        <v>0</v>
      </c>
      <c r="AF18" s="69">
        <f t="shared" si="14"/>
        <v>0</v>
      </c>
      <c r="AG18" s="66">
        <f t="shared" si="15"/>
        <v>0</v>
      </c>
    </row>
    <row r="19" spans="1:33" ht="15.75" x14ac:dyDescent="0.25">
      <c r="A19" s="35" t="e">
        <f t="shared" si="16"/>
        <v>#REF!</v>
      </c>
      <c r="B19" s="41" t="s">
        <v>19</v>
      </c>
      <c r="C19" s="41" t="s">
        <v>17</v>
      </c>
      <c r="D19" s="64">
        <v>38777</v>
      </c>
      <c r="E19" s="59" t="s">
        <v>184</v>
      </c>
      <c r="F19" s="53" t="s">
        <v>253</v>
      </c>
      <c r="G19" s="20"/>
      <c r="H19" s="20">
        <v>2</v>
      </c>
      <c r="I19" s="19" t="s">
        <v>151</v>
      </c>
      <c r="J19" s="19" t="s">
        <v>133</v>
      </c>
      <c r="K19" s="19"/>
      <c r="L19" s="31" t="s">
        <v>198</v>
      </c>
      <c r="M19" s="31"/>
      <c r="N19" s="27"/>
      <c r="O19" s="115"/>
      <c r="R19" s="66">
        <f t="shared" si="0"/>
        <v>0</v>
      </c>
      <c r="S19" s="66">
        <f t="shared" si="1"/>
        <v>0</v>
      </c>
      <c r="T19" s="66">
        <f t="shared" si="2"/>
        <v>0</v>
      </c>
      <c r="U19" s="66">
        <f t="shared" si="3"/>
        <v>0</v>
      </c>
      <c r="V19" s="66">
        <f t="shared" si="4"/>
        <v>0</v>
      </c>
      <c r="W19" s="66">
        <f t="shared" si="5"/>
        <v>0</v>
      </c>
      <c r="X19" s="66">
        <f t="shared" si="6"/>
        <v>0</v>
      </c>
      <c r="Y19" s="68">
        <f t="shared" si="7"/>
        <v>0</v>
      </c>
      <c r="Z19" s="66">
        <f t="shared" si="8"/>
        <v>0</v>
      </c>
      <c r="AA19" s="66">
        <f t="shared" si="9"/>
        <v>0</v>
      </c>
      <c r="AB19" s="66">
        <f t="shared" si="10"/>
        <v>1</v>
      </c>
      <c r="AC19" s="67">
        <f t="shared" si="11"/>
        <v>0</v>
      </c>
      <c r="AD19" s="66">
        <f t="shared" si="12"/>
        <v>0</v>
      </c>
      <c r="AE19" s="68">
        <f t="shared" si="13"/>
        <v>0</v>
      </c>
      <c r="AF19" s="69">
        <f t="shared" si="14"/>
        <v>0</v>
      </c>
      <c r="AG19" s="66">
        <f t="shared" si="15"/>
        <v>0</v>
      </c>
    </row>
    <row r="20" spans="1:33" ht="15.75" x14ac:dyDescent="0.25">
      <c r="A20" s="35" t="e">
        <f t="shared" si="16"/>
        <v>#REF!</v>
      </c>
      <c r="B20" s="41" t="s">
        <v>20</v>
      </c>
      <c r="C20" s="41" t="s">
        <v>21</v>
      </c>
      <c r="D20" s="64">
        <v>38777</v>
      </c>
      <c r="E20" s="59" t="s">
        <v>143</v>
      </c>
      <c r="F20" s="53" t="s">
        <v>146</v>
      </c>
      <c r="G20" s="20">
        <v>2005</v>
      </c>
      <c r="H20" s="20">
        <v>1</v>
      </c>
      <c r="I20" s="19" t="s">
        <v>220</v>
      </c>
      <c r="J20" s="19" t="s">
        <v>133</v>
      </c>
      <c r="K20" s="19"/>
      <c r="L20" s="31" t="s">
        <v>198</v>
      </c>
      <c r="M20" s="31"/>
      <c r="N20" s="27" t="s">
        <v>224</v>
      </c>
      <c r="O20" s="115"/>
      <c r="R20" s="66">
        <f t="shared" si="0"/>
        <v>0</v>
      </c>
      <c r="S20" s="66">
        <f t="shared" si="1"/>
        <v>0</v>
      </c>
      <c r="T20" s="66">
        <f t="shared" si="2"/>
        <v>0</v>
      </c>
      <c r="U20" s="66">
        <f t="shared" si="3"/>
        <v>0</v>
      </c>
      <c r="V20" s="66">
        <f t="shared" si="4"/>
        <v>0</v>
      </c>
      <c r="W20" s="66">
        <f t="shared" si="5"/>
        <v>0</v>
      </c>
      <c r="X20" s="66">
        <f t="shared" si="6"/>
        <v>0</v>
      </c>
      <c r="Y20" s="68">
        <f t="shared" si="7"/>
        <v>1</v>
      </c>
      <c r="Z20" s="66">
        <f t="shared" si="8"/>
        <v>0</v>
      </c>
      <c r="AA20" s="66">
        <f t="shared" si="9"/>
        <v>0</v>
      </c>
      <c r="AB20" s="66">
        <f t="shared" si="10"/>
        <v>0</v>
      </c>
      <c r="AC20" s="67">
        <f t="shared" si="11"/>
        <v>0</v>
      </c>
      <c r="AD20" s="66">
        <f t="shared" si="12"/>
        <v>0</v>
      </c>
      <c r="AE20" s="68">
        <f t="shared" si="13"/>
        <v>0</v>
      </c>
      <c r="AF20" s="69">
        <f t="shared" si="14"/>
        <v>0</v>
      </c>
      <c r="AG20" s="66">
        <f t="shared" si="15"/>
        <v>0</v>
      </c>
    </row>
    <row r="21" spans="1:33" ht="15.75" customHeight="1" x14ac:dyDescent="0.25">
      <c r="A21" s="35" t="e">
        <f t="shared" si="16"/>
        <v>#REF!</v>
      </c>
      <c r="B21" s="41" t="s">
        <v>225</v>
      </c>
      <c r="C21" s="41" t="s">
        <v>226</v>
      </c>
      <c r="D21" s="64">
        <v>38777</v>
      </c>
      <c r="E21" s="59" t="s">
        <v>130</v>
      </c>
      <c r="F21" s="53"/>
      <c r="G21" s="20"/>
      <c r="H21" s="20">
        <v>0.5</v>
      </c>
      <c r="I21" s="19" t="s">
        <v>151</v>
      </c>
      <c r="J21" s="19" t="s">
        <v>131</v>
      </c>
      <c r="K21" s="19" t="s">
        <v>136</v>
      </c>
      <c r="L21" s="31" t="s">
        <v>198</v>
      </c>
      <c r="M21" s="31" t="s">
        <v>197</v>
      </c>
      <c r="N21" s="27" t="s">
        <v>254</v>
      </c>
      <c r="O21" s="115"/>
      <c r="R21" s="66">
        <f t="shared" si="0"/>
        <v>1</v>
      </c>
      <c r="S21" s="66">
        <f t="shared" si="1"/>
        <v>0</v>
      </c>
      <c r="T21" s="66">
        <f t="shared" si="2"/>
        <v>0</v>
      </c>
      <c r="U21" s="66">
        <f t="shared" si="3"/>
        <v>0</v>
      </c>
      <c r="V21" s="66">
        <f t="shared" si="4"/>
        <v>0</v>
      </c>
      <c r="W21" s="66">
        <f t="shared" si="5"/>
        <v>0</v>
      </c>
      <c r="X21" s="66">
        <f t="shared" si="6"/>
        <v>0</v>
      </c>
      <c r="Y21" s="68">
        <f t="shared" si="7"/>
        <v>0</v>
      </c>
      <c r="Z21" s="66">
        <f t="shared" si="8"/>
        <v>0</v>
      </c>
      <c r="AA21" s="66">
        <f t="shared" si="9"/>
        <v>0</v>
      </c>
      <c r="AB21" s="66">
        <f t="shared" si="10"/>
        <v>0</v>
      </c>
      <c r="AC21" s="67">
        <f t="shared" si="11"/>
        <v>0</v>
      </c>
      <c r="AD21" s="66">
        <f t="shared" si="12"/>
        <v>0</v>
      </c>
      <c r="AE21" s="68">
        <f t="shared" si="13"/>
        <v>0</v>
      </c>
      <c r="AF21" s="69">
        <f t="shared" si="14"/>
        <v>0</v>
      </c>
      <c r="AG21" s="66">
        <f t="shared" si="15"/>
        <v>0</v>
      </c>
    </row>
    <row r="22" spans="1:33" ht="15.75" x14ac:dyDescent="0.25">
      <c r="A22" s="35" t="s">
        <v>199</v>
      </c>
      <c r="B22" s="41" t="s">
        <v>22</v>
      </c>
      <c r="C22" s="41" t="s">
        <v>23</v>
      </c>
      <c r="D22" s="64">
        <v>39650</v>
      </c>
      <c r="E22" s="59" t="s">
        <v>144</v>
      </c>
      <c r="F22" s="53" t="s">
        <v>147</v>
      </c>
      <c r="G22" s="20">
        <v>2008</v>
      </c>
      <c r="H22" s="20">
        <v>2</v>
      </c>
      <c r="I22" s="19" t="s">
        <v>151</v>
      </c>
      <c r="J22" s="19" t="s">
        <v>133</v>
      </c>
      <c r="K22" s="19"/>
      <c r="L22" s="31"/>
      <c r="M22" s="31"/>
      <c r="N22" s="27"/>
      <c r="O22" s="115"/>
      <c r="R22" s="66">
        <f t="shared" si="0"/>
        <v>0</v>
      </c>
      <c r="S22" s="66">
        <f t="shared" si="1"/>
        <v>0</v>
      </c>
      <c r="T22" s="66">
        <f t="shared" si="2"/>
        <v>0</v>
      </c>
      <c r="U22" s="66">
        <f t="shared" si="3"/>
        <v>1</v>
      </c>
      <c r="V22" s="66">
        <f t="shared" si="4"/>
        <v>0</v>
      </c>
      <c r="W22" s="66">
        <f t="shared" si="5"/>
        <v>0</v>
      </c>
      <c r="X22" s="66">
        <f t="shared" si="6"/>
        <v>0</v>
      </c>
      <c r="Y22" s="68">
        <f t="shared" si="7"/>
        <v>0</v>
      </c>
      <c r="Z22" s="66">
        <f t="shared" si="8"/>
        <v>0</v>
      </c>
      <c r="AA22" s="66">
        <f t="shared" si="9"/>
        <v>0</v>
      </c>
      <c r="AB22" s="66">
        <f t="shared" si="10"/>
        <v>0</v>
      </c>
      <c r="AC22" s="67">
        <f t="shared" si="11"/>
        <v>0</v>
      </c>
      <c r="AD22" s="66">
        <f t="shared" si="12"/>
        <v>0</v>
      </c>
      <c r="AE22" s="68">
        <f t="shared" si="13"/>
        <v>0</v>
      </c>
      <c r="AF22" s="69">
        <f t="shared" si="14"/>
        <v>0</v>
      </c>
      <c r="AG22" s="66">
        <f t="shared" si="15"/>
        <v>0</v>
      </c>
    </row>
    <row r="23" spans="1:33" ht="15.75" x14ac:dyDescent="0.25">
      <c r="A23" s="35" t="s">
        <v>228</v>
      </c>
      <c r="B23" s="41" t="s">
        <v>24</v>
      </c>
      <c r="C23" s="41" t="s">
        <v>25</v>
      </c>
      <c r="D23" s="64">
        <v>39665</v>
      </c>
      <c r="E23" s="59" t="s">
        <v>144</v>
      </c>
      <c r="F23" s="53" t="s">
        <v>148</v>
      </c>
      <c r="G23" s="20">
        <v>2008</v>
      </c>
      <c r="H23" s="20">
        <v>2</v>
      </c>
      <c r="I23" s="19" t="s">
        <v>151</v>
      </c>
      <c r="J23" s="19" t="s">
        <v>133</v>
      </c>
      <c r="K23" s="19" t="s">
        <v>136</v>
      </c>
      <c r="L23" s="31" t="s">
        <v>196</v>
      </c>
      <c r="M23" s="31" t="s">
        <v>195</v>
      </c>
      <c r="N23" s="27" t="s">
        <v>224</v>
      </c>
      <c r="O23" s="115"/>
      <c r="R23" s="66">
        <f t="shared" si="0"/>
        <v>0</v>
      </c>
      <c r="S23" s="66">
        <f t="shared" si="1"/>
        <v>0</v>
      </c>
      <c r="T23" s="66">
        <f t="shared" si="2"/>
        <v>0</v>
      </c>
      <c r="U23" s="66">
        <f t="shared" si="3"/>
        <v>1</v>
      </c>
      <c r="V23" s="66">
        <f t="shared" si="4"/>
        <v>0</v>
      </c>
      <c r="W23" s="66">
        <f t="shared" si="5"/>
        <v>0</v>
      </c>
      <c r="X23" s="66">
        <f t="shared" si="6"/>
        <v>0</v>
      </c>
      <c r="Y23" s="68">
        <f t="shared" si="7"/>
        <v>0</v>
      </c>
      <c r="Z23" s="66">
        <f t="shared" si="8"/>
        <v>0</v>
      </c>
      <c r="AA23" s="66">
        <f t="shared" si="9"/>
        <v>0</v>
      </c>
      <c r="AB23" s="66">
        <f t="shared" si="10"/>
        <v>0</v>
      </c>
      <c r="AC23" s="67">
        <f t="shared" si="11"/>
        <v>0</v>
      </c>
      <c r="AD23" s="66">
        <f t="shared" si="12"/>
        <v>0</v>
      </c>
      <c r="AE23" s="68">
        <f t="shared" si="13"/>
        <v>0</v>
      </c>
      <c r="AF23" s="69">
        <f t="shared" si="14"/>
        <v>0</v>
      </c>
      <c r="AG23" s="66">
        <f t="shared" si="15"/>
        <v>0</v>
      </c>
    </row>
    <row r="24" spans="1:33" ht="15.75" x14ac:dyDescent="0.25">
      <c r="A24" s="35" t="str">
        <f t="shared" si="16"/>
        <v>10.249.26.35</v>
      </c>
      <c r="B24" s="41" t="s">
        <v>26</v>
      </c>
      <c r="C24" s="41" t="s">
        <v>27</v>
      </c>
      <c r="D24" s="64">
        <v>41397</v>
      </c>
      <c r="E24" s="59" t="s">
        <v>143</v>
      </c>
      <c r="F24" s="53" t="s">
        <v>149</v>
      </c>
      <c r="G24" s="20"/>
      <c r="H24" s="20">
        <v>1</v>
      </c>
      <c r="I24" s="19" t="s">
        <v>151</v>
      </c>
      <c r="J24" s="19" t="s">
        <v>133</v>
      </c>
      <c r="K24" s="19"/>
      <c r="L24" s="31" t="s">
        <v>198</v>
      </c>
      <c r="M24" s="31"/>
      <c r="N24" s="27" t="s">
        <v>224</v>
      </c>
      <c r="O24" s="115"/>
      <c r="R24" s="66">
        <f t="shared" si="0"/>
        <v>0</v>
      </c>
      <c r="S24" s="66">
        <f t="shared" si="1"/>
        <v>0</v>
      </c>
      <c r="T24" s="66">
        <f t="shared" si="2"/>
        <v>0</v>
      </c>
      <c r="U24" s="66">
        <f t="shared" si="3"/>
        <v>0</v>
      </c>
      <c r="V24" s="66">
        <f t="shared" si="4"/>
        <v>0</v>
      </c>
      <c r="W24" s="66">
        <f t="shared" si="5"/>
        <v>0</v>
      </c>
      <c r="X24" s="66">
        <f t="shared" si="6"/>
        <v>0</v>
      </c>
      <c r="Y24" s="68">
        <f t="shared" si="7"/>
        <v>1</v>
      </c>
      <c r="Z24" s="66">
        <f t="shared" si="8"/>
        <v>0</v>
      </c>
      <c r="AA24" s="66">
        <f t="shared" si="9"/>
        <v>0</v>
      </c>
      <c r="AB24" s="66">
        <f t="shared" si="10"/>
        <v>0</v>
      </c>
      <c r="AC24" s="67">
        <f t="shared" si="11"/>
        <v>0</v>
      </c>
      <c r="AD24" s="66">
        <f t="shared" si="12"/>
        <v>0</v>
      </c>
      <c r="AE24" s="68">
        <f t="shared" si="13"/>
        <v>0</v>
      </c>
      <c r="AF24" s="69">
        <f t="shared" si="14"/>
        <v>0</v>
      </c>
      <c r="AG24" s="66">
        <f t="shared" si="15"/>
        <v>0</v>
      </c>
    </row>
    <row r="25" spans="1:33" ht="15.75" x14ac:dyDescent="0.25">
      <c r="A25" s="35" t="s">
        <v>60</v>
      </c>
      <c r="B25" s="41" t="s">
        <v>28</v>
      </c>
      <c r="C25" s="41" t="s">
        <v>29</v>
      </c>
      <c r="D25" s="64">
        <v>39504</v>
      </c>
      <c r="E25" s="59" t="s">
        <v>178</v>
      </c>
      <c r="F25" s="53" t="s">
        <v>160</v>
      </c>
      <c r="G25" s="20">
        <v>2005</v>
      </c>
      <c r="H25" s="20">
        <v>1</v>
      </c>
      <c r="I25" s="19" t="s">
        <v>151</v>
      </c>
      <c r="J25" s="19" t="s">
        <v>133</v>
      </c>
      <c r="K25" s="19"/>
      <c r="L25" s="31" t="s">
        <v>206</v>
      </c>
      <c r="M25" s="31" t="s">
        <v>209</v>
      </c>
      <c r="N25" s="27"/>
      <c r="O25" s="115"/>
      <c r="R25" s="66">
        <f t="shared" si="0"/>
        <v>0</v>
      </c>
      <c r="S25" s="66">
        <f t="shared" si="1"/>
        <v>1</v>
      </c>
      <c r="T25" s="66">
        <f t="shared" si="2"/>
        <v>0</v>
      </c>
      <c r="U25" s="66">
        <f t="shared" si="3"/>
        <v>0</v>
      </c>
      <c r="V25" s="66">
        <f t="shared" si="4"/>
        <v>0</v>
      </c>
      <c r="W25" s="66">
        <f t="shared" si="5"/>
        <v>0</v>
      </c>
      <c r="X25" s="66">
        <f t="shared" si="6"/>
        <v>0</v>
      </c>
      <c r="Y25" s="68">
        <f t="shared" si="7"/>
        <v>0</v>
      </c>
      <c r="Z25" s="66">
        <f t="shared" si="8"/>
        <v>0</v>
      </c>
      <c r="AA25" s="66">
        <f t="shared" si="9"/>
        <v>0</v>
      </c>
      <c r="AB25" s="66">
        <f t="shared" si="10"/>
        <v>0</v>
      </c>
      <c r="AC25" s="67">
        <f t="shared" si="11"/>
        <v>0</v>
      </c>
      <c r="AD25" s="66">
        <f t="shared" si="12"/>
        <v>0</v>
      </c>
      <c r="AE25" s="68">
        <f t="shared" si="13"/>
        <v>0</v>
      </c>
      <c r="AF25" s="69">
        <f t="shared" si="14"/>
        <v>0</v>
      </c>
      <c r="AG25" s="66">
        <f t="shared" si="15"/>
        <v>0</v>
      </c>
    </row>
    <row r="26" spans="1:33" ht="15.75" x14ac:dyDescent="0.25">
      <c r="A26" s="35" t="s">
        <v>212</v>
      </c>
      <c r="B26" s="41" t="s">
        <v>30</v>
      </c>
      <c r="C26" s="41" t="s">
        <v>29</v>
      </c>
      <c r="D26" s="64">
        <v>39504</v>
      </c>
      <c r="E26" s="59" t="s">
        <v>178</v>
      </c>
      <c r="F26" s="53" t="s">
        <v>158</v>
      </c>
      <c r="G26" s="20">
        <v>2004</v>
      </c>
      <c r="H26" s="20">
        <v>1</v>
      </c>
      <c r="I26" s="19" t="s">
        <v>151</v>
      </c>
      <c r="J26" s="19" t="s">
        <v>133</v>
      </c>
      <c r="K26" s="19"/>
      <c r="L26" s="31" t="s">
        <v>206</v>
      </c>
      <c r="M26" s="31" t="s">
        <v>209</v>
      </c>
      <c r="N26" s="27"/>
      <c r="O26" s="115"/>
      <c r="R26" s="66">
        <f t="shared" si="0"/>
        <v>0</v>
      </c>
      <c r="S26" s="66">
        <f t="shared" si="1"/>
        <v>1</v>
      </c>
      <c r="T26" s="66">
        <f t="shared" si="2"/>
        <v>0</v>
      </c>
      <c r="U26" s="66">
        <f t="shared" si="3"/>
        <v>0</v>
      </c>
      <c r="V26" s="66">
        <f t="shared" si="4"/>
        <v>0</v>
      </c>
      <c r="W26" s="66">
        <f t="shared" si="5"/>
        <v>0</v>
      </c>
      <c r="X26" s="66">
        <f t="shared" si="6"/>
        <v>0</v>
      </c>
      <c r="Y26" s="68">
        <f t="shared" si="7"/>
        <v>0</v>
      </c>
      <c r="Z26" s="66">
        <f t="shared" si="8"/>
        <v>0</v>
      </c>
      <c r="AA26" s="66">
        <f t="shared" si="9"/>
        <v>0</v>
      </c>
      <c r="AB26" s="66">
        <f t="shared" si="10"/>
        <v>0</v>
      </c>
      <c r="AC26" s="67">
        <f t="shared" si="11"/>
        <v>0</v>
      </c>
      <c r="AD26" s="66">
        <f t="shared" si="12"/>
        <v>0</v>
      </c>
      <c r="AE26" s="68">
        <f t="shared" si="13"/>
        <v>0</v>
      </c>
      <c r="AF26" s="69">
        <f t="shared" si="14"/>
        <v>0</v>
      </c>
      <c r="AG26" s="66">
        <f t="shared" si="15"/>
        <v>0</v>
      </c>
    </row>
    <row r="27" spans="1:33" ht="15.75" x14ac:dyDescent="0.25">
      <c r="A27" s="35" t="str">
        <f t="shared" si="16"/>
        <v>10.249.26.43</v>
      </c>
      <c r="B27" s="41" t="s">
        <v>31</v>
      </c>
      <c r="C27" s="41" t="s">
        <v>29</v>
      </c>
      <c r="D27" s="64">
        <v>39504</v>
      </c>
      <c r="E27" s="59" t="s">
        <v>179</v>
      </c>
      <c r="F27" s="53" t="s">
        <v>255</v>
      </c>
      <c r="G27" s="20"/>
      <c r="H27" s="20">
        <v>2</v>
      </c>
      <c r="I27" s="19" t="s">
        <v>151</v>
      </c>
      <c r="J27" s="19" t="s">
        <v>133</v>
      </c>
      <c r="K27" s="19"/>
      <c r="L27" s="31" t="s">
        <v>206</v>
      </c>
      <c r="M27" s="31" t="s">
        <v>209</v>
      </c>
      <c r="N27" s="27"/>
      <c r="O27" s="115"/>
      <c r="R27" s="66">
        <f t="shared" si="0"/>
        <v>0</v>
      </c>
      <c r="S27" s="66">
        <f t="shared" si="1"/>
        <v>0</v>
      </c>
      <c r="T27" s="66">
        <f t="shared" si="2"/>
        <v>1</v>
      </c>
      <c r="U27" s="66">
        <f t="shared" si="3"/>
        <v>0</v>
      </c>
      <c r="V27" s="66">
        <f t="shared" si="4"/>
        <v>0</v>
      </c>
      <c r="W27" s="66">
        <f t="shared" si="5"/>
        <v>0</v>
      </c>
      <c r="X27" s="66">
        <f t="shared" si="6"/>
        <v>0</v>
      </c>
      <c r="Y27" s="68">
        <f t="shared" si="7"/>
        <v>0</v>
      </c>
      <c r="Z27" s="66">
        <f t="shared" si="8"/>
        <v>0</v>
      </c>
      <c r="AA27" s="66">
        <f t="shared" si="9"/>
        <v>0</v>
      </c>
      <c r="AB27" s="66">
        <f t="shared" si="10"/>
        <v>0</v>
      </c>
      <c r="AC27" s="67">
        <f t="shared" si="11"/>
        <v>0</v>
      </c>
      <c r="AD27" s="66">
        <f t="shared" si="12"/>
        <v>0</v>
      </c>
      <c r="AE27" s="68">
        <f t="shared" si="13"/>
        <v>0</v>
      </c>
      <c r="AF27" s="69">
        <f t="shared" si="14"/>
        <v>0</v>
      </c>
      <c r="AG27" s="66">
        <f t="shared" si="15"/>
        <v>0</v>
      </c>
    </row>
    <row r="28" spans="1:33" ht="15.75" x14ac:dyDescent="0.25">
      <c r="A28" s="35" t="str">
        <f t="shared" si="16"/>
        <v>10.249.26.44</v>
      </c>
      <c r="B28" s="41" t="s">
        <v>32</v>
      </c>
      <c r="C28" s="41" t="s">
        <v>29</v>
      </c>
      <c r="D28" s="64">
        <v>39504</v>
      </c>
      <c r="E28" s="59" t="s">
        <v>178</v>
      </c>
      <c r="F28" s="53" t="s">
        <v>159</v>
      </c>
      <c r="G28" s="20">
        <v>2004</v>
      </c>
      <c r="H28" s="20">
        <v>1</v>
      </c>
      <c r="I28" s="19" t="s">
        <v>151</v>
      </c>
      <c r="J28" s="19" t="s">
        <v>133</v>
      </c>
      <c r="K28" s="19"/>
      <c r="L28" s="31" t="s">
        <v>206</v>
      </c>
      <c r="M28" s="31" t="s">
        <v>209</v>
      </c>
      <c r="N28" s="27"/>
      <c r="O28" s="115"/>
      <c r="R28" s="66">
        <f t="shared" si="0"/>
        <v>0</v>
      </c>
      <c r="S28" s="66">
        <f t="shared" si="1"/>
        <v>1</v>
      </c>
      <c r="T28" s="66">
        <f t="shared" si="2"/>
        <v>0</v>
      </c>
      <c r="U28" s="66">
        <f t="shared" si="3"/>
        <v>0</v>
      </c>
      <c r="V28" s="66">
        <f t="shared" si="4"/>
        <v>0</v>
      </c>
      <c r="W28" s="66">
        <f t="shared" si="5"/>
        <v>0</v>
      </c>
      <c r="X28" s="66">
        <f t="shared" si="6"/>
        <v>0</v>
      </c>
      <c r="Y28" s="68">
        <f t="shared" si="7"/>
        <v>0</v>
      </c>
      <c r="Z28" s="66">
        <f t="shared" si="8"/>
        <v>0</v>
      </c>
      <c r="AA28" s="66">
        <f t="shared" si="9"/>
        <v>0</v>
      </c>
      <c r="AB28" s="66">
        <f t="shared" si="10"/>
        <v>0</v>
      </c>
      <c r="AC28" s="67">
        <f t="shared" si="11"/>
        <v>0</v>
      </c>
      <c r="AD28" s="66">
        <f t="shared" si="12"/>
        <v>0</v>
      </c>
      <c r="AE28" s="68">
        <f t="shared" si="13"/>
        <v>0</v>
      </c>
      <c r="AF28" s="69">
        <f t="shared" si="14"/>
        <v>0</v>
      </c>
      <c r="AG28" s="66">
        <f t="shared" si="15"/>
        <v>0</v>
      </c>
    </row>
    <row r="29" spans="1:33" ht="15.75" x14ac:dyDescent="0.25">
      <c r="A29" s="35" t="str">
        <f t="shared" si="16"/>
        <v>10.249.26.45</v>
      </c>
      <c r="B29" s="41" t="s">
        <v>261</v>
      </c>
      <c r="C29" s="41" t="s">
        <v>33</v>
      </c>
      <c r="D29" s="64">
        <v>39504</v>
      </c>
      <c r="E29" s="59" t="s">
        <v>178</v>
      </c>
      <c r="F29" s="53" t="s">
        <v>152</v>
      </c>
      <c r="G29" s="20">
        <v>2004</v>
      </c>
      <c r="H29" s="20">
        <v>1</v>
      </c>
      <c r="I29" s="19" t="s">
        <v>151</v>
      </c>
      <c r="J29" s="19" t="s">
        <v>133</v>
      </c>
      <c r="K29" s="19"/>
      <c r="L29" s="31" t="s">
        <v>200</v>
      </c>
      <c r="M29" s="31" t="s">
        <v>208</v>
      </c>
      <c r="N29" s="27"/>
      <c r="O29" s="115"/>
      <c r="R29" s="66">
        <f t="shared" si="0"/>
        <v>0</v>
      </c>
      <c r="S29" s="66">
        <f t="shared" si="1"/>
        <v>1</v>
      </c>
      <c r="T29" s="66">
        <f t="shared" si="2"/>
        <v>0</v>
      </c>
      <c r="U29" s="66">
        <f t="shared" si="3"/>
        <v>0</v>
      </c>
      <c r="V29" s="66">
        <f t="shared" si="4"/>
        <v>0</v>
      </c>
      <c r="W29" s="66">
        <f t="shared" si="5"/>
        <v>0</v>
      </c>
      <c r="X29" s="66">
        <f t="shared" si="6"/>
        <v>0</v>
      </c>
      <c r="Y29" s="68">
        <f t="shared" si="7"/>
        <v>0</v>
      </c>
      <c r="Z29" s="66">
        <f t="shared" si="8"/>
        <v>0</v>
      </c>
      <c r="AA29" s="66">
        <f t="shared" si="9"/>
        <v>0</v>
      </c>
      <c r="AB29" s="66">
        <f t="shared" si="10"/>
        <v>0</v>
      </c>
      <c r="AC29" s="67">
        <f t="shared" si="11"/>
        <v>0</v>
      </c>
      <c r="AD29" s="66">
        <f t="shared" si="12"/>
        <v>0</v>
      </c>
      <c r="AE29" s="68">
        <f t="shared" si="13"/>
        <v>0</v>
      </c>
      <c r="AF29" s="69">
        <f t="shared" si="14"/>
        <v>0</v>
      </c>
      <c r="AG29" s="66">
        <f t="shared" si="15"/>
        <v>0</v>
      </c>
    </row>
    <row r="30" spans="1:33" ht="15.75" x14ac:dyDescent="0.25">
      <c r="A30" s="35" t="s">
        <v>61</v>
      </c>
      <c r="B30" s="41" t="s">
        <v>237</v>
      </c>
      <c r="C30" s="41" t="s">
        <v>34</v>
      </c>
      <c r="D30" s="64">
        <v>38777</v>
      </c>
      <c r="E30" s="59" t="s">
        <v>184</v>
      </c>
      <c r="F30" s="53" t="s">
        <v>232</v>
      </c>
      <c r="G30" s="20"/>
      <c r="H30" s="20">
        <v>2</v>
      </c>
      <c r="I30" s="19" t="s">
        <v>151</v>
      </c>
      <c r="J30" s="19" t="s">
        <v>134</v>
      </c>
      <c r="K30" s="19" t="s">
        <v>137</v>
      </c>
      <c r="L30" s="31"/>
      <c r="M30" s="31"/>
      <c r="N30" s="27" t="s">
        <v>234</v>
      </c>
      <c r="O30" s="115"/>
      <c r="R30" s="66">
        <f t="shared" si="0"/>
        <v>0</v>
      </c>
      <c r="S30" s="66">
        <f t="shared" si="1"/>
        <v>0</v>
      </c>
      <c r="T30" s="66">
        <f t="shared" si="2"/>
        <v>0</v>
      </c>
      <c r="U30" s="66">
        <f t="shared" si="3"/>
        <v>0</v>
      </c>
      <c r="V30" s="66">
        <f t="shared" si="4"/>
        <v>0</v>
      </c>
      <c r="W30" s="66">
        <f t="shared" si="5"/>
        <v>0</v>
      </c>
      <c r="X30" s="66">
        <f t="shared" si="6"/>
        <v>0</v>
      </c>
      <c r="Y30" s="68">
        <f t="shared" si="7"/>
        <v>0</v>
      </c>
      <c r="Z30" s="66">
        <f t="shared" si="8"/>
        <v>0</v>
      </c>
      <c r="AA30" s="66">
        <f t="shared" si="9"/>
        <v>0</v>
      </c>
      <c r="AB30" s="66">
        <f t="shared" si="10"/>
        <v>1</v>
      </c>
      <c r="AC30" s="67">
        <f t="shared" si="11"/>
        <v>0</v>
      </c>
      <c r="AD30" s="66">
        <f t="shared" si="12"/>
        <v>0</v>
      </c>
      <c r="AE30" s="68">
        <f t="shared" si="13"/>
        <v>0</v>
      </c>
      <c r="AF30" s="69">
        <f t="shared" si="14"/>
        <v>0</v>
      </c>
      <c r="AG30" s="66">
        <f t="shared" si="15"/>
        <v>0</v>
      </c>
    </row>
    <row r="31" spans="1:33" ht="15.75" x14ac:dyDescent="0.25">
      <c r="A31" s="35" t="str">
        <f t="shared" si="16"/>
        <v>10.249.26.51</v>
      </c>
      <c r="B31" s="41" t="s">
        <v>231</v>
      </c>
      <c r="C31" s="41" t="s">
        <v>35</v>
      </c>
      <c r="D31" s="64">
        <v>38777</v>
      </c>
      <c r="E31" s="59" t="s">
        <v>184</v>
      </c>
      <c r="F31" s="53" t="s">
        <v>233</v>
      </c>
      <c r="G31" s="20"/>
      <c r="H31" s="20">
        <v>2</v>
      </c>
      <c r="I31" s="19" t="s">
        <v>151</v>
      </c>
      <c r="J31" s="19" t="s">
        <v>134</v>
      </c>
      <c r="K31" s="19" t="s">
        <v>137</v>
      </c>
      <c r="L31" s="31"/>
      <c r="M31" s="31"/>
      <c r="N31" s="27" t="s">
        <v>234</v>
      </c>
      <c r="O31" s="115"/>
      <c r="R31" s="66">
        <f t="shared" si="0"/>
        <v>0</v>
      </c>
      <c r="S31" s="66">
        <f t="shared" si="1"/>
        <v>0</v>
      </c>
      <c r="T31" s="66">
        <f t="shared" si="2"/>
        <v>0</v>
      </c>
      <c r="U31" s="66">
        <f t="shared" si="3"/>
        <v>0</v>
      </c>
      <c r="V31" s="66">
        <f t="shared" si="4"/>
        <v>0</v>
      </c>
      <c r="W31" s="66">
        <f t="shared" si="5"/>
        <v>0</v>
      </c>
      <c r="X31" s="66">
        <f t="shared" si="6"/>
        <v>0</v>
      </c>
      <c r="Y31" s="68">
        <f t="shared" si="7"/>
        <v>0</v>
      </c>
      <c r="Z31" s="66">
        <f t="shared" si="8"/>
        <v>0</v>
      </c>
      <c r="AA31" s="66">
        <f t="shared" si="9"/>
        <v>0</v>
      </c>
      <c r="AB31" s="66">
        <f t="shared" si="10"/>
        <v>1</v>
      </c>
      <c r="AC31" s="67">
        <f t="shared" si="11"/>
        <v>0</v>
      </c>
      <c r="AD31" s="66">
        <f t="shared" si="12"/>
        <v>0</v>
      </c>
      <c r="AE31" s="68">
        <f t="shared" si="13"/>
        <v>0</v>
      </c>
      <c r="AF31" s="69">
        <f t="shared" si="14"/>
        <v>0</v>
      </c>
      <c r="AG31" s="66">
        <f t="shared" si="15"/>
        <v>0</v>
      </c>
    </row>
    <row r="32" spans="1:33" ht="15.75" x14ac:dyDescent="0.25">
      <c r="A32" s="35" t="s">
        <v>202</v>
      </c>
      <c r="B32" s="41" t="s">
        <v>36</v>
      </c>
      <c r="C32" s="41" t="s">
        <v>37</v>
      </c>
      <c r="D32" s="64">
        <v>39587</v>
      </c>
      <c r="E32" s="59" t="s">
        <v>144</v>
      </c>
      <c r="F32" s="53" t="s">
        <v>171</v>
      </c>
      <c r="G32" s="20">
        <v>2008</v>
      </c>
      <c r="H32" s="20">
        <v>2</v>
      </c>
      <c r="I32" s="19" t="s">
        <v>220</v>
      </c>
      <c r="J32" s="19" t="s">
        <v>133</v>
      </c>
      <c r="K32" s="19"/>
      <c r="L32" s="31"/>
      <c r="M32" s="31" t="s">
        <v>218</v>
      </c>
      <c r="N32" s="27"/>
      <c r="O32" s="115"/>
      <c r="R32" s="66">
        <f t="shared" si="0"/>
        <v>0</v>
      </c>
      <c r="S32" s="66">
        <f t="shared" si="1"/>
        <v>0</v>
      </c>
      <c r="T32" s="66">
        <f t="shared" si="2"/>
        <v>0</v>
      </c>
      <c r="U32" s="66">
        <f t="shared" si="3"/>
        <v>1</v>
      </c>
      <c r="V32" s="66">
        <f t="shared" si="4"/>
        <v>0</v>
      </c>
      <c r="W32" s="66">
        <f t="shared" si="5"/>
        <v>0</v>
      </c>
      <c r="X32" s="66">
        <f t="shared" si="6"/>
        <v>0</v>
      </c>
      <c r="Y32" s="68">
        <f t="shared" si="7"/>
        <v>0</v>
      </c>
      <c r="Z32" s="66">
        <f t="shared" si="8"/>
        <v>0</v>
      </c>
      <c r="AA32" s="66">
        <f t="shared" si="9"/>
        <v>0</v>
      </c>
      <c r="AB32" s="66">
        <f t="shared" si="10"/>
        <v>0</v>
      </c>
      <c r="AC32" s="67">
        <f t="shared" si="11"/>
        <v>0</v>
      </c>
      <c r="AD32" s="66">
        <f t="shared" si="12"/>
        <v>0</v>
      </c>
      <c r="AE32" s="68">
        <f t="shared" si="13"/>
        <v>0</v>
      </c>
      <c r="AF32" s="69">
        <f t="shared" si="14"/>
        <v>0</v>
      </c>
      <c r="AG32" s="66">
        <f t="shared" si="15"/>
        <v>0</v>
      </c>
    </row>
    <row r="33" spans="1:33" ht="15.75" x14ac:dyDescent="0.25">
      <c r="A33" s="35" t="str">
        <f t="shared" si="16"/>
        <v>10.249.26.64</v>
      </c>
      <c r="B33" s="41" t="s">
        <v>38</v>
      </c>
      <c r="C33" s="41" t="s">
        <v>39</v>
      </c>
      <c r="D33" s="64">
        <v>39587</v>
      </c>
      <c r="E33" s="59" t="s">
        <v>144</v>
      </c>
      <c r="F33" s="53" t="s">
        <v>174</v>
      </c>
      <c r="G33" s="20">
        <v>2007</v>
      </c>
      <c r="H33" s="20">
        <v>2</v>
      </c>
      <c r="I33" s="19" t="s">
        <v>151</v>
      </c>
      <c r="J33" s="19" t="s">
        <v>133</v>
      </c>
      <c r="K33" s="19" t="s">
        <v>139</v>
      </c>
      <c r="L33" s="31" t="s">
        <v>216</v>
      </c>
      <c r="M33" s="31" t="s">
        <v>209</v>
      </c>
      <c r="N33" s="27" t="s">
        <v>155</v>
      </c>
      <c r="O33" s="115"/>
      <c r="R33" s="66">
        <f t="shared" si="0"/>
        <v>0</v>
      </c>
      <c r="S33" s="66">
        <f t="shared" si="1"/>
        <v>0</v>
      </c>
      <c r="T33" s="66">
        <f t="shared" si="2"/>
        <v>0</v>
      </c>
      <c r="U33" s="66">
        <f t="shared" si="3"/>
        <v>1</v>
      </c>
      <c r="V33" s="66">
        <f t="shared" si="4"/>
        <v>0</v>
      </c>
      <c r="W33" s="66">
        <f t="shared" si="5"/>
        <v>0</v>
      </c>
      <c r="X33" s="66">
        <f t="shared" si="6"/>
        <v>0</v>
      </c>
      <c r="Y33" s="68">
        <f t="shared" si="7"/>
        <v>0</v>
      </c>
      <c r="Z33" s="66">
        <f t="shared" si="8"/>
        <v>0</v>
      </c>
      <c r="AA33" s="66">
        <f t="shared" si="9"/>
        <v>0</v>
      </c>
      <c r="AB33" s="66">
        <f t="shared" si="10"/>
        <v>0</v>
      </c>
      <c r="AC33" s="67">
        <f t="shared" si="11"/>
        <v>0</v>
      </c>
      <c r="AD33" s="66">
        <f t="shared" si="12"/>
        <v>0</v>
      </c>
      <c r="AE33" s="68">
        <f t="shared" si="13"/>
        <v>0</v>
      </c>
      <c r="AF33" s="69">
        <f t="shared" si="14"/>
        <v>0</v>
      </c>
      <c r="AG33" s="66">
        <f t="shared" si="15"/>
        <v>0</v>
      </c>
    </row>
    <row r="34" spans="1:33" ht="15.75" x14ac:dyDescent="0.25">
      <c r="A34" s="35" t="str">
        <f t="shared" si="16"/>
        <v>10.249.26.65</v>
      </c>
      <c r="B34" s="41" t="s">
        <v>40</v>
      </c>
      <c r="C34" s="41" t="s">
        <v>41</v>
      </c>
      <c r="D34" s="64">
        <v>39587</v>
      </c>
      <c r="E34" s="59" t="s">
        <v>179</v>
      </c>
      <c r="F34" s="53" t="s">
        <v>173</v>
      </c>
      <c r="G34" s="20">
        <v>2006</v>
      </c>
      <c r="H34" s="20">
        <v>1</v>
      </c>
      <c r="I34" s="19" t="s">
        <v>151</v>
      </c>
      <c r="J34" s="19" t="s">
        <v>133</v>
      </c>
      <c r="K34" s="19" t="s">
        <v>139</v>
      </c>
      <c r="L34" s="31" t="s">
        <v>216</v>
      </c>
      <c r="M34" s="31" t="s">
        <v>209</v>
      </c>
      <c r="N34" s="27"/>
      <c r="O34" s="115"/>
      <c r="R34" s="66">
        <f t="shared" si="0"/>
        <v>0</v>
      </c>
      <c r="S34" s="66">
        <f t="shared" si="1"/>
        <v>0</v>
      </c>
      <c r="T34" s="66">
        <f t="shared" si="2"/>
        <v>1</v>
      </c>
      <c r="U34" s="66">
        <f t="shared" si="3"/>
        <v>0</v>
      </c>
      <c r="V34" s="66">
        <f t="shared" si="4"/>
        <v>0</v>
      </c>
      <c r="W34" s="66">
        <f t="shared" si="5"/>
        <v>0</v>
      </c>
      <c r="X34" s="66">
        <f t="shared" si="6"/>
        <v>0</v>
      </c>
      <c r="Y34" s="68">
        <f t="shared" si="7"/>
        <v>0</v>
      </c>
      <c r="Z34" s="66">
        <f t="shared" si="8"/>
        <v>0</v>
      </c>
      <c r="AA34" s="66">
        <f t="shared" si="9"/>
        <v>0</v>
      </c>
      <c r="AB34" s="66">
        <f t="shared" si="10"/>
        <v>0</v>
      </c>
      <c r="AC34" s="67">
        <f t="shared" si="11"/>
        <v>0</v>
      </c>
      <c r="AD34" s="66">
        <f t="shared" si="12"/>
        <v>0</v>
      </c>
      <c r="AE34" s="68">
        <f t="shared" si="13"/>
        <v>0</v>
      </c>
      <c r="AF34" s="69">
        <f t="shared" si="14"/>
        <v>0</v>
      </c>
      <c r="AG34" s="66">
        <f t="shared" si="15"/>
        <v>0</v>
      </c>
    </row>
    <row r="35" spans="1:33" ht="15.75" x14ac:dyDescent="0.25">
      <c r="A35" s="35" t="s">
        <v>227</v>
      </c>
      <c r="B35" s="41" t="s">
        <v>43</v>
      </c>
      <c r="C35" s="41" t="s">
        <v>44</v>
      </c>
      <c r="D35" s="64">
        <v>39595</v>
      </c>
      <c r="E35" s="59" t="s">
        <v>144</v>
      </c>
      <c r="F35" s="53" t="s">
        <v>176</v>
      </c>
      <c r="G35" s="20">
        <v>2008</v>
      </c>
      <c r="H35" s="20">
        <v>2</v>
      </c>
      <c r="I35" s="19" t="s">
        <v>151</v>
      </c>
      <c r="J35" s="19" t="s">
        <v>133</v>
      </c>
      <c r="K35" s="19"/>
      <c r="L35" s="31"/>
      <c r="M35" s="31" t="s">
        <v>209</v>
      </c>
      <c r="N35" s="27"/>
      <c r="O35" s="115"/>
      <c r="R35" s="66">
        <f t="shared" ref="R35:R43" si="17">IF(E35="Other",1,0)</f>
        <v>0</v>
      </c>
      <c r="S35" s="66">
        <f t="shared" ref="S35:S43" si="18">IF(E35="LAC/E 10",1,0)</f>
        <v>0</v>
      </c>
      <c r="T35" s="66">
        <f t="shared" si="2"/>
        <v>0</v>
      </c>
      <c r="U35" s="66">
        <f t="shared" si="3"/>
        <v>1</v>
      </c>
      <c r="V35" s="66">
        <f t="shared" si="4"/>
        <v>0</v>
      </c>
      <c r="W35" s="66">
        <f t="shared" si="5"/>
        <v>0</v>
      </c>
      <c r="X35" s="66">
        <f t="shared" si="6"/>
        <v>0</v>
      </c>
      <c r="Y35" s="68">
        <f t="shared" si="7"/>
        <v>0</v>
      </c>
      <c r="Z35" s="66">
        <f t="shared" si="8"/>
        <v>0</v>
      </c>
      <c r="AA35" s="66">
        <f t="shared" si="9"/>
        <v>0</v>
      </c>
      <c r="AB35" s="66">
        <f t="shared" si="10"/>
        <v>0</v>
      </c>
      <c r="AC35" s="67">
        <f t="shared" si="11"/>
        <v>0</v>
      </c>
      <c r="AD35" s="66">
        <f t="shared" si="12"/>
        <v>0</v>
      </c>
      <c r="AE35" s="68">
        <f t="shared" si="13"/>
        <v>0</v>
      </c>
      <c r="AF35" s="69">
        <f t="shared" si="14"/>
        <v>0</v>
      </c>
      <c r="AG35" s="66">
        <f t="shared" si="15"/>
        <v>0</v>
      </c>
    </row>
    <row r="36" spans="1:33" ht="15.75" x14ac:dyDescent="0.25">
      <c r="A36" s="35" t="s">
        <v>201</v>
      </c>
      <c r="B36" s="41" t="s">
        <v>45</v>
      </c>
      <c r="C36" s="41" t="s">
        <v>42</v>
      </c>
      <c r="D36" s="64">
        <v>39728</v>
      </c>
      <c r="E36" s="59" t="s">
        <v>144</v>
      </c>
      <c r="F36" s="53" t="s">
        <v>175</v>
      </c>
      <c r="G36" s="20">
        <v>2007</v>
      </c>
      <c r="H36" s="20">
        <v>2</v>
      </c>
      <c r="I36" s="19" t="s">
        <v>151</v>
      </c>
      <c r="J36" s="19" t="s">
        <v>133</v>
      </c>
      <c r="K36" s="19" t="s">
        <v>139</v>
      </c>
      <c r="L36" s="31" t="s">
        <v>216</v>
      </c>
      <c r="M36" s="31" t="s">
        <v>209</v>
      </c>
      <c r="N36" s="27" t="s">
        <v>224</v>
      </c>
      <c r="O36" s="115"/>
      <c r="R36" s="66">
        <f t="shared" si="17"/>
        <v>0</v>
      </c>
      <c r="S36" s="66">
        <f t="shared" si="18"/>
        <v>0</v>
      </c>
      <c r="T36" s="66">
        <f t="shared" si="2"/>
        <v>0</v>
      </c>
      <c r="U36" s="66">
        <f t="shared" si="3"/>
        <v>1</v>
      </c>
      <c r="V36" s="66">
        <f t="shared" si="4"/>
        <v>0</v>
      </c>
      <c r="W36" s="66">
        <f t="shared" si="5"/>
        <v>0</v>
      </c>
      <c r="X36" s="66">
        <f t="shared" si="6"/>
        <v>0</v>
      </c>
      <c r="Y36" s="68">
        <f t="shared" si="7"/>
        <v>0</v>
      </c>
      <c r="Z36" s="66">
        <f t="shared" si="8"/>
        <v>0</v>
      </c>
      <c r="AA36" s="66">
        <f t="shared" si="9"/>
        <v>0</v>
      </c>
      <c r="AB36" s="66">
        <f t="shared" si="10"/>
        <v>0</v>
      </c>
      <c r="AC36" s="67">
        <f t="shared" si="11"/>
        <v>0</v>
      </c>
      <c r="AD36" s="66">
        <f t="shared" si="12"/>
        <v>0</v>
      </c>
      <c r="AE36" s="68">
        <f t="shared" si="13"/>
        <v>0</v>
      </c>
      <c r="AF36" s="69">
        <f t="shared" si="14"/>
        <v>0</v>
      </c>
      <c r="AG36" s="66">
        <f t="shared" si="15"/>
        <v>0</v>
      </c>
    </row>
    <row r="37" spans="1:33" ht="15.75" x14ac:dyDescent="0.25">
      <c r="A37" s="35" t="str">
        <f t="shared" ref="A37:A43" si="19">LEFT(A36,FIND("x",SUBSTITUTE(A36,".","x",3))-1)&amp;"."&amp;(MID(A36,FIND("x",SUBSTITUTE(A36,".","x",3))+1,3)+1)</f>
        <v>10.249.26.72</v>
      </c>
      <c r="B37" s="41" t="s">
        <v>46</v>
      </c>
      <c r="C37" s="41" t="s">
        <v>47</v>
      </c>
      <c r="D37" s="64">
        <v>39811</v>
      </c>
      <c r="E37" s="59" t="s">
        <v>144</v>
      </c>
      <c r="F37" s="53" t="s">
        <v>172</v>
      </c>
      <c r="G37" s="20">
        <v>2008</v>
      </c>
      <c r="H37" s="20">
        <v>1</v>
      </c>
      <c r="I37" s="19" t="s">
        <v>151</v>
      </c>
      <c r="J37" s="19" t="s">
        <v>133</v>
      </c>
      <c r="K37" s="19" t="s">
        <v>139</v>
      </c>
      <c r="L37" s="31" t="s">
        <v>216</v>
      </c>
      <c r="M37" s="31" t="s">
        <v>209</v>
      </c>
      <c r="N37" s="27"/>
      <c r="O37" s="115"/>
      <c r="R37" s="66">
        <f t="shared" si="17"/>
        <v>0</v>
      </c>
      <c r="S37" s="66">
        <f t="shared" si="18"/>
        <v>0</v>
      </c>
      <c r="T37" s="66">
        <f t="shared" si="2"/>
        <v>0</v>
      </c>
      <c r="U37" s="66">
        <f t="shared" si="3"/>
        <v>1</v>
      </c>
      <c r="V37" s="66">
        <f t="shared" si="4"/>
        <v>0</v>
      </c>
      <c r="W37" s="66">
        <f t="shared" si="5"/>
        <v>0</v>
      </c>
      <c r="X37" s="66">
        <f t="shared" si="6"/>
        <v>0</v>
      </c>
      <c r="Y37" s="68">
        <f t="shared" si="7"/>
        <v>0</v>
      </c>
      <c r="Z37" s="66">
        <f t="shared" si="8"/>
        <v>0</v>
      </c>
      <c r="AA37" s="66">
        <f t="shared" si="9"/>
        <v>0</v>
      </c>
      <c r="AB37" s="66">
        <f t="shared" si="10"/>
        <v>0</v>
      </c>
      <c r="AC37" s="67">
        <f t="shared" si="11"/>
        <v>0</v>
      </c>
      <c r="AD37" s="66">
        <f t="shared" si="12"/>
        <v>0</v>
      </c>
      <c r="AE37" s="68">
        <f t="shared" si="13"/>
        <v>0</v>
      </c>
      <c r="AF37" s="69">
        <f t="shared" si="14"/>
        <v>0</v>
      </c>
      <c r="AG37" s="66">
        <f t="shared" si="15"/>
        <v>0</v>
      </c>
    </row>
    <row r="38" spans="1:33" ht="15.75" x14ac:dyDescent="0.25">
      <c r="A38" s="35" t="str">
        <f t="shared" si="19"/>
        <v>10.249.26.73</v>
      </c>
      <c r="B38" s="41" t="s">
        <v>48</v>
      </c>
      <c r="C38" s="41" t="s">
        <v>49</v>
      </c>
      <c r="D38" s="64">
        <v>39951</v>
      </c>
      <c r="E38" s="59" t="s">
        <v>144</v>
      </c>
      <c r="F38" s="53" t="s">
        <v>256</v>
      </c>
      <c r="G38" s="20">
        <v>2007</v>
      </c>
      <c r="H38" s="20">
        <v>2</v>
      </c>
      <c r="I38" s="19" t="s">
        <v>151</v>
      </c>
      <c r="J38" s="19" t="s">
        <v>133</v>
      </c>
      <c r="K38" s="19" t="s">
        <v>139</v>
      </c>
      <c r="L38" s="31" t="s">
        <v>216</v>
      </c>
      <c r="M38" s="31" t="s">
        <v>209</v>
      </c>
      <c r="N38" s="27"/>
      <c r="O38" s="115"/>
      <c r="R38" s="66">
        <f t="shared" si="17"/>
        <v>0</v>
      </c>
      <c r="S38" s="66">
        <f t="shared" si="18"/>
        <v>0</v>
      </c>
      <c r="T38" s="66">
        <f t="shared" si="2"/>
        <v>0</v>
      </c>
      <c r="U38" s="66">
        <f t="shared" si="3"/>
        <v>1</v>
      </c>
      <c r="V38" s="66">
        <f t="shared" si="4"/>
        <v>0</v>
      </c>
      <c r="W38" s="66">
        <f t="shared" si="5"/>
        <v>0</v>
      </c>
      <c r="X38" s="66">
        <f t="shared" si="6"/>
        <v>0</v>
      </c>
      <c r="Y38" s="68">
        <f t="shared" si="7"/>
        <v>0</v>
      </c>
      <c r="Z38" s="66">
        <f t="shared" si="8"/>
        <v>0</v>
      </c>
      <c r="AA38" s="66">
        <f t="shared" si="9"/>
        <v>0</v>
      </c>
      <c r="AB38" s="66">
        <f t="shared" si="10"/>
        <v>0</v>
      </c>
      <c r="AC38" s="67">
        <f t="shared" si="11"/>
        <v>0</v>
      </c>
      <c r="AD38" s="66">
        <f t="shared" si="12"/>
        <v>0</v>
      </c>
      <c r="AE38" s="68">
        <f t="shared" si="13"/>
        <v>0</v>
      </c>
      <c r="AF38" s="69">
        <f t="shared" si="14"/>
        <v>0</v>
      </c>
      <c r="AG38" s="66">
        <f t="shared" si="15"/>
        <v>0</v>
      </c>
    </row>
    <row r="39" spans="1:33" ht="15.75" x14ac:dyDescent="0.25">
      <c r="A39" s="35" t="str">
        <f t="shared" si="19"/>
        <v>10.249.26.74</v>
      </c>
      <c r="B39" s="41" t="s">
        <v>50</v>
      </c>
      <c r="C39" s="41" t="s">
        <v>51</v>
      </c>
      <c r="D39" s="64">
        <v>39951</v>
      </c>
      <c r="E39" s="59" t="s">
        <v>144</v>
      </c>
      <c r="F39" s="53" t="s">
        <v>170</v>
      </c>
      <c r="G39" s="20">
        <v>2008</v>
      </c>
      <c r="H39" s="20">
        <v>2</v>
      </c>
      <c r="I39" s="19" t="s">
        <v>151</v>
      </c>
      <c r="J39" s="19" t="s">
        <v>133</v>
      </c>
      <c r="K39" s="19"/>
      <c r="L39" s="31"/>
      <c r="M39" s="31" t="s">
        <v>218</v>
      </c>
      <c r="N39" s="27"/>
      <c r="O39" s="115"/>
      <c r="R39" s="66">
        <f t="shared" si="17"/>
        <v>0</v>
      </c>
      <c r="S39" s="66">
        <f t="shared" si="18"/>
        <v>0</v>
      </c>
      <c r="T39" s="66">
        <f t="shared" si="2"/>
        <v>0</v>
      </c>
      <c r="U39" s="66">
        <f t="shared" si="3"/>
        <v>1</v>
      </c>
      <c r="V39" s="66">
        <f t="shared" si="4"/>
        <v>0</v>
      </c>
      <c r="W39" s="66">
        <f t="shared" si="5"/>
        <v>0</v>
      </c>
      <c r="X39" s="66">
        <f t="shared" si="6"/>
        <v>0</v>
      </c>
      <c r="Y39" s="68">
        <f t="shared" si="7"/>
        <v>0</v>
      </c>
      <c r="Z39" s="66">
        <f t="shared" si="8"/>
        <v>0</v>
      </c>
      <c r="AA39" s="66">
        <f t="shared" si="9"/>
        <v>0</v>
      </c>
      <c r="AB39" s="66">
        <f t="shared" si="10"/>
        <v>0</v>
      </c>
      <c r="AC39" s="67">
        <f t="shared" si="11"/>
        <v>0</v>
      </c>
      <c r="AD39" s="66">
        <f t="shared" si="12"/>
        <v>0</v>
      </c>
      <c r="AE39" s="68">
        <f t="shared" si="13"/>
        <v>0</v>
      </c>
      <c r="AF39" s="69">
        <f t="shared" si="14"/>
        <v>0</v>
      </c>
      <c r="AG39" s="66">
        <f t="shared" si="15"/>
        <v>0</v>
      </c>
    </row>
    <row r="40" spans="1:33" ht="15.75" x14ac:dyDescent="0.25">
      <c r="A40" s="35" t="str">
        <f t="shared" si="19"/>
        <v>10.249.26.75</v>
      </c>
      <c r="B40" s="41" t="s">
        <v>52</v>
      </c>
      <c r="C40" s="41" t="s">
        <v>53</v>
      </c>
      <c r="D40" s="64">
        <v>39951</v>
      </c>
      <c r="E40" s="59" t="s">
        <v>180</v>
      </c>
      <c r="F40" s="53" t="s">
        <v>257</v>
      </c>
      <c r="G40" s="20">
        <v>2010</v>
      </c>
      <c r="H40" s="20">
        <v>2</v>
      </c>
      <c r="I40" s="19" t="s">
        <v>151</v>
      </c>
      <c r="J40" s="19" t="s">
        <v>133</v>
      </c>
      <c r="K40" s="19"/>
      <c r="L40" s="31"/>
      <c r="M40" s="31" t="s">
        <v>209</v>
      </c>
      <c r="N40" s="27" t="s">
        <v>155</v>
      </c>
      <c r="O40" s="115"/>
      <c r="R40" s="66">
        <f t="shared" si="17"/>
        <v>0</v>
      </c>
      <c r="S40" s="66">
        <f t="shared" si="18"/>
        <v>0</v>
      </c>
      <c r="T40" s="66">
        <f t="shared" si="2"/>
        <v>0</v>
      </c>
      <c r="U40" s="66">
        <f t="shared" si="3"/>
        <v>0</v>
      </c>
      <c r="V40" s="66">
        <f t="shared" si="4"/>
        <v>1</v>
      </c>
      <c r="W40" s="66">
        <f t="shared" si="5"/>
        <v>0</v>
      </c>
      <c r="X40" s="66">
        <f t="shared" si="6"/>
        <v>0</v>
      </c>
      <c r="Y40" s="68">
        <f t="shared" si="7"/>
        <v>0</v>
      </c>
      <c r="Z40" s="66">
        <f t="shared" si="8"/>
        <v>0</v>
      </c>
      <c r="AA40" s="66">
        <f t="shared" si="9"/>
        <v>0</v>
      </c>
      <c r="AB40" s="66">
        <f t="shared" si="10"/>
        <v>0</v>
      </c>
      <c r="AC40" s="67">
        <f t="shared" si="11"/>
        <v>0</v>
      </c>
      <c r="AD40" s="66">
        <f t="shared" si="12"/>
        <v>0</v>
      </c>
      <c r="AE40" s="68">
        <f t="shared" si="13"/>
        <v>0</v>
      </c>
      <c r="AF40" s="69">
        <f t="shared" si="14"/>
        <v>0</v>
      </c>
      <c r="AG40" s="66">
        <f t="shared" si="15"/>
        <v>0</v>
      </c>
    </row>
    <row r="41" spans="1:33" ht="15.75" x14ac:dyDescent="0.25">
      <c r="A41" s="35" t="str">
        <f t="shared" si="19"/>
        <v>10.249.26.76</v>
      </c>
      <c r="B41" s="41" t="s">
        <v>54</v>
      </c>
      <c r="C41" s="41" t="s">
        <v>55</v>
      </c>
      <c r="D41" s="64">
        <v>39951</v>
      </c>
      <c r="E41" s="59" t="s">
        <v>144</v>
      </c>
      <c r="F41" s="53" t="s">
        <v>153</v>
      </c>
      <c r="G41" s="20">
        <v>2008</v>
      </c>
      <c r="H41" s="20">
        <v>2</v>
      </c>
      <c r="I41" s="19" t="s">
        <v>151</v>
      </c>
      <c r="J41" s="19" t="s">
        <v>133</v>
      </c>
      <c r="K41" s="19"/>
      <c r="L41" s="31"/>
      <c r="M41" s="31" t="s">
        <v>209</v>
      </c>
      <c r="N41" s="27" t="s">
        <v>155</v>
      </c>
      <c r="O41" s="115"/>
      <c r="R41" s="66">
        <f t="shared" si="17"/>
        <v>0</v>
      </c>
      <c r="S41" s="66">
        <f t="shared" si="18"/>
        <v>0</v>
      </c>
      <c r="T41" s="66">
        <f t="shared" si="2"/>
        <v>0</v>
      </c>
      <c r="U41" s="66">
        <f t="shared" si="3"/>
        <v>1</v>
      </c>
      <c r="V41" s="66">
        <f t="shared" si="4"/>
        <v>0</v>
      </c>
      <c r="W41" s="66">
        <f t="shared" si="5"/>
        <v>0</v>
      </c>
      <c r="X41" s="66">
        <f t="shared" si="6"/>
        <v>0</v>
      </c>
      <c r="Y41" s="68">
        <f t="shared" si="7"/>
        <v>0</v>
      </c>
      <c r="Z41" s="66">
        <f t="shared" si="8"/>
        <v>0</v>
      </c>
      <c r="AA41" s="66">
        <f t="shared" si="9"/>
        <v>0</v>
      </c>
      <c r="AB41" s="66">
        <f t="shared" si="10"/>
        <v>0</v>
      </c>
      <c r="AC41" s="67">
        <f t="shared" si="11"/>
        <v>0</v>
      </c>
      <c r="AD41" s="66">
        <f t="shared" si="12"/>
        <v>0</v>
      </c>
      <c r="AE41" s="68">
        <f t="shared" si="13"/>
        <v>0</v>
      </c>
      <c r="AF41" s="69">
        <f t="shared" si="14"/>
        <v>0</v>
      </c>
      <c r="AG41" s="66">
        <f t="shared" si="15"/>
        <v>0</v>
      </c>
    </row>
    <row r="42" spans="1:33" ht="15.75" x14ac:dyDescent="0.25">
      <c r="A42" s="35" t="str">
        <f t="shared" si="19"/>
        <v>10.249.26.77</v>
      </c>
      <c r="B42" s="41" t="s">
        <v>219</v>
      </c>
      <c r="C42" s="41" t="s">
        <v>57</v>
      </c>
      <c r="D42" s="64">
        <v>39951</v>
      </c>
      <c r="E42" s="59" t="s">
        <v>178</v>
      </c>
      <c r="F42" s="53" t="s">
        <v>156</v>
      </c>
      <c r="G42" s="20">
        <v>2004</v>
      </c>
      <c r="H42" s="20">
        <v>1</v>
      </c>
      <c r="I42" s="19" t="s">
        <v>151</v>
      </c>
      <c r="J42" s="19" t="s">
        <v>133</v>
      </c>
      <c r="K42" s="19"/>
      <c r="L42" s="31"/>
      <c r="M42" s="31" t="s">
        <v>217</v>
      </c>
      <c r="N42" s="27"/>
      <c r="O42" s="115"/>
      <c r="R42" s="66">
        <f t="shared" si="17"/>
        <v>0</v>
      </c>
      <c r="S42" s="66">
        <f t="shared" si="18"/>
        <v>1</v>
      </c>
      <c r="T42" s="66">
        <f t="shared" si="2"/>
        <v>0</v>
      </c>
      <c r="U42" s="66">
        <f t="shared" si="3"/>
        <v>0</v>
      </c>
      <c r="V42" s="66">
        <f t="shared" si="4"/>
        <v>0</v>
      </c>
      <c r="W42" s="66">
        <f t="shared" si="5"/>
        <v>0</v>
      </c>
      <c r="X42" s="66">
        <f t="shared" si="6"/>
        <v>0</v>
      </c>
      <c r="Y42" s="68">
        <f t="shared" si="7"/>
        <v>0</v>
      </c>
      <c r="Z42" s="66">
        <f t="shared" si="8"/>
        <v>0</v>
      </c>
      <c r="AA42" s="66">
        <f t="shared" si="9"/>
        <v>0</v>
      </c>
      <c r="AB42" s="66">
        <f t="shared" si="10"/>
        <v>0</v>
      </c>
      <c r="AC42" s="67">
        <f t="shared" si="11"/>
        <v>0</v>
      </c>
      <c r="AD42" s="66">
        <f t="shared" si="12"/>
        <v>0</v>
      </c>
      <c r="AE42" s="68">
        <f t="shared" si="13"/>
        <v>0</v>
      </c>
      <c r="AF42" s="69">
        <f t="shared" si="14"/>
        <v>0</v>
      </c>
      <c r="AG42" s="66">
        <f t="shared" si="15"/>
        <v>0</v>
      </c>
    </row>
    <row r="43" spans="1:33" ht="15.75" x14ac:dyDescent="0.25">
      <c r="A43" s="35" t="str">
        <f t="shared" si="19"/>
        <v>10.249.26.78</v>
      </c>
      <c r="B43" s="41" t="s">
        <v>56</v>
      </c>
      <c r="C43" s="41" t="s">
        <v>57</v>
      </c>
      <c r="D43" s="64">
        <v>39951</v>
      </c>
      <c r="E43" s="59" t="s">
        <v>179</v>
      </c>
      <c r="F43" s="53" t="s">
        <v>157</v>
      </c>
      <c r="G43" s="20">
        <v>2006</v>
      </c>
      <c r="H43" s="20">
        <v>2</v>
      </c>
      <c r="I43" s="19" t="s">
        <v>220</v>
      </c>
      <c r="J43" s="19" t="s">
        <v>133</v>
      </c>
      <c r="K43" s="19"/>
      <c r="L43" s="31"/>
      <c r="M43" s="31" t="s">
        <v>217</v>
      </c>
      <c r="N43" s="27"/>
      <c r="O43" s="115"/>
      <c r="R43" s="66">
        <f t="shared" si="17"/>
        <v>0</v>
      </c>
      <c r="S43" s="66">
        <f t="shared" si="18"/>
        <v>0</v>
      </c>
      <c r="T43" s="66">
        <f t="shared" si="2"/>
        <v>1</v>
      </c>
      <c r="U43" s="66">
        <f t="shared" si="3"/>
        <v>0</v>
      </c>
      <c r="V43" s="66">
        <f t="shared" si="4"/>
        <v>0</v>
      </c>
      <c r="W43" s="66">
        <f t="shared" si="5"/>
        <v>0</v>
      </c>
      <c r="X43" s="66">
        <f t="shared" si="6"/>
        <v>0</v>
      </c>
      <c r="Y43" s="68">
        <f t="shared" si="7"/>
        <v>0</v>
      </c>
      <c r="Z43" s="66">
        <f t="shared" si="8"/>
        <v>0</v>
      </c>
      <c r="AA43" s="66">
        <f t="shared" si="9"/>
        <v>0</v>
      </c>
      <c r="AB43" s="66">
        <f t="shared" si="10"/>
        <v>0</v>
      </c>
      <c r="AC43" s="67">
        <f t="shared" si="11"/>
        <v>0</v>
      </c>
      <c r="AD43" s="66">
        <f t="shared" si="12"/>
        <v>0</v>
      </c>
      <c r="AE43" s="68">
        <f t="shared" si="13"/>
        <v>0</v>
      </c>
      <c r="AF43" s="69">
        <f t="shared" si="14"/>
        <v>0</v>
      </c>
      <c r="AG43" s="66">
        <f t="shared" si="15"/>
        <v>0</v>
      </c>
    </row>
    <row r="44" spans="1:33" ht="16.5" thickBot="1" x14ac:dyDescent="0.3">
      <c r="A44" s="37"/>
      <c r="B44" s="45"/>
      <c r="C44" s="45"/>
      <c r="D44" s="62"/>
      <c r="E44" s="60"/>
      <c r="F44" s="54"/>
      <c r="G44" s="22"/>
      <c r="H44" s="22"/>
      <c r="I44" s="21"/>
      <c r="J44" s="21"/>
      <c r="K44" s="21"/>
      <c r="L44" s="61" t="s">
        <v>207</v>
      </c>
      <c r="M44" s="61" t="s">
        <v>262</v>
      </c>
      <c r="N44" s="28"/>
      <c r="O44" s="115"/>
      <c r="R44" s="66">
        <f t="shared" si="0"/>
        <v>0</v>
      </c>
      <c r="S44" s="66">
        <f t="shared" si="1"/>
        <v>0</v>
      </c>
      <c r="T44" s="66">
        <f t="shared" si="2"/>
        <v>0</v>
      </c>
      <c r="U44" s="66">
        <f t="shared" si="3"/>
        <v>0</v>
      </c>
      <c r="V44" s="66">
        <f t="shared" si="4"/>
        <v>0</v>
      </c>
      <c r="W44" s="66">
        <f t="shared" si="5"/>
        <v>0</v>
      </c>
      <c r="X44" s="66">
        <f t="shared" si="6"/>
        <v>0</v>
      </c>
      <c r="Y44" s="68">
        <f t="shared" si="7"/>
        <v>0</v>
      </c>
      <c r="Z44" s="66">
        <f t="shared" si="8"/>
        <v>0</v>
      </c>
      <c r="AA44" s="66">
        <f t="shared" si="9"/>
        <v>0</v>
      </c>
      <c r="AB44" s="66">
        <f t="shared" si="10"/>
        <v>0</v>
      </c>
      <c r="AC44" s="67">
        <f t="shared" si="11"/>
        <v>0</v>
      </c>
      <c r="AD44" s="66">
        <f t="shared" si="12"/>
        <v>0</v>
      </c>
      <c r="AE44" s="68">
        <f t="shared" si="13"/>
        <v>0</v>
      </c>
      <c r="AF44" s="69">
        <f t="shared" si="14"/>
        <v>0</v>
      </c>
      <c r="AG44" s="66">
        <f t="shared" si="15"/>
        <v>1</v>
      </c>
    </row>
    <row r="45" spans="1:33" s="86" customFormat="1" ht="15.75" x14ac:dyDescent="0.25">
      <c r="A45" s="104"/>
      <c r="B45" s="104" t="s">
        <v>265</v>
      </c>
      <c r="C45" s="104"/>
      <c r="D45" s="105"/>
      <c r="E45" s="105"/>
      <c r="F45" s="106"/>
      <c r="G45" s="107"/>
      <c r="H45" s="107"/>
      <c r="I45" s="108"/>
      <c r="J45" s="108"/>
      <c r="K45" s="108"/>
      <c r="L45" s="109"/>
      <c r="M45" s="109"/>
      <c r="N45" s="110"/>
      <c r="R45" s="111"/>
      <c r="S45" s="111"/>
      <c r="T45" s="111"/>
      <c r="U45" s="111"/>
      <c r="V45" s="111"/>
      <c r="W45" s="111"/>
      <c r="X45" s="111"/>
      <c r="Y45" s="112"/>
      <c r="Z45" s="111"/>
      <c r="AA45" s="111"/>
      <c r="AB45" s="111"/>
      <c r="AC45" s="113"/>
      <c r="AD45" s="111"/>
      <c r="AE45" s="112"/>
      <c r="AF45" s="114"/>
      <c r="AG45" s="111"/>
    </row>
    <row r="46" spans="1:33" ht="22.5" x14ac:dyDescent="0.25">
      <c r="A46" s="39" t="e">
        <f>LEFT(#REF!,FIND("x",SUBSTITUTE(#REF!,".","x",3))-1)&amp;"."&amp;(MID(#REF!,FIND("x",SUBSTITUTE(#REF!,".","x",3))+1,3)+1)</f>
        <v>#REF!</v>
      </c>
      <c r="B46" s="40" t="s">
        <v>64</v>
      </c>
      <c r="C46" s="41" t="s">
        <v>65</v>
      </c>
      <c r="D46" s="36">
        <v>41582</v>
      </c>
      <c r="E46" s="47" t="s">
        <v>203</v>
      </c>
      <c r="F46" s="53" t="s">
        <v>222</v>
      </c>
      <c r="G46" s="20"/>
      <c r="H46" s="20">
        <v>2</v>
      </c>
      <c r="I46" s="19" t="s">
        <v>151</v>
      </c>
      <c r="J46" s="19" t="s">
        <v>133</v>
      </c>
      <c r="K46" s="19"/>
      <c r="L46" s="29"/>
      <c r="M46" s="29"/>
      <c r="N46" s="27" t="s">
        <v>239</v>
      </c>
      <c r="O46" s="116"/>
      <c r="R46" s="66">
        <f t="shared" ref="R46:R81" si="20">IF(E46="Other",1,0)</f>
        <v>0</v>
      </c>
      <c r="S46" s="66">
        <f t="shared" ref="S46:S81" si="21">IF(E46="LAC/E 10",1,0)</f>
        <v>0</v>
      </c>
      <c r="T46" s="66">
        <f t="shared" ref="T46:T81" si="22">IF($E46="LAC/E 11",1,0)</f>
        <v>0</v>
      </c>
      <c r="U46" s="66">
        <f t="shared" ref="U46:U81" si="23">IF($E46="LAC/E 12",1,0)</f>
        <v>0</v>
      </c>
      <c r="V46" s="66">
        <f t="shared" ref="V46:V81" si="24">IF($E46="LAC/E 13",1,0)</f>
        <v>0</v>
      </c>
      <c r="W46" s="66">
        <f t="shared" ref="W46:W81" si="25">IF($E46="LAC/E 14",1,0)</f>
        <v>0</v>
      </c>
      <c r="X46" s="66">
        <f t="shared" ref="X46:X81" si="26">IF($E46="LAC/E 15",1,0)</f>
        <v>0</v>
      </c>
      <c r="Y46" s="68">
        <f t="shared" ref="Y46:Y81" si="27">IF($E46="M50",1,0)</f>
        <v>0</v>
      </c>
      <c r="Z46" s="66">
        <f t="shared" ref="Z46:Z81" si="28">IF($E46="M52",1,0)</f>
        <v>0</v>
      </c>
      <c r="AA46" s="66">
        <f t="shared" ref="AA46:AA81" si="29">IF($E46="M55",1,0)</f>
        <v>0</v>
      </c>
      <c r="AB46" s="66">
        <f t="shared" ref="AB46:AB81" si="30">IF($E46="M58",1,0)</f>
        <v>0</v>
      </c>
      <c r="AC46" s="67">
        <f t="shared" ref="AC46:AC81" si="31">IF($E46="C20x",1,0)</f>
        <v>0</v>
      </c>
      <c r="AD46" s="66">
        <f t="shared" ref="AD46:AD81" si="32">IF($E46="C30",1,0)</f>
        <v>0</v>
      </c>
      <c r="AE46" s="68">
        <f t="shared" si="13"/>
        <v>0</v>
      </c>
      <c r="AF46" s="69">
        <f t="shared" ref="AF46:AF81" si="33">IF($E46="GTS",1,0)</f>
        <v>1</v>
      </c>
      <c r="AG46" s="66">
        <f t="shared" ref="AG46:AG81" si="34">IF($E46="",1,0)</f>
        <v>0</v>
      </c>
    </row>
    <row r="47" spans="1:33" ht="15.75" x14ac:dyDescent="0.25">
      <c r="A47" s="39" t="e">
        <f t="shared" ref="A47:A83" si="35">LEFT(A46,FIND("x",SUBSTITUTE(A46,".","x",3))-1)&amp;"."&amp;(MID(A46,FIND("x",SUBSTITUTE(A46,".","x",3))+1,3)+1)</f>
        <v>#REF!</v>
      </c>
      <c r="B47" s="40" t="s">
        <v>66</v>
      </c>
      <c r="C47" s="41" t="s">
        <v>230</v>
      </c>
      <c r="D47" s="36">
        <v>41582</v>
      </c>
      <c r="E47" s="47" t="s">
        <v>180</v>
      </c>
      <c r="F47" s="53"/>
      <c r="G47" s="20"/>
      <c r="H47" s="20">
        <v>4</v>
      </c>
      <c r="I47" s="19" t="s">
        <v>151</v>
      </c>
      <c r="J47" s="19" t="s">
        <v>133</v>
      </c>
      <c r="K47" s="19"/>
      <c r="L47" s="29" t="s">
        <v>205</v>
      </c>
      <c r="M47" s="29" t="s">
        <v>209</v>
      </c>
      <c r="N47" s="27"/>
      <c r="O47" s="116"/>
      <c r="R47" s="66">
        <f t="shared" si="20"/>
        <v>0</v>
      </c>
      <c r="S47" s="66">
        <f t="shared" si="21"/>
        <v>0</v>
      </c>
      <c r="T47" s="66">
        <f t="shared" si="22"/>
        <v>0</v>
      </c>
      <c r="U47" s="66">
        <f t="shared" si="23"/>
        <v>0</v>
      </c>
      <c r="V47" s="66">
        <f t="shared" si="24"/>
        <v>1</v>
      </c>
      <c r="W47" s="66">
        <f t="shared" si="25"/>
        <v>0</v>
      </c>
      <c r="X47" s="66">
        <f t="shared" si="26"/>
        <v>0</v>
      </c>
      <c r="Y47" s="68">
        <f t="shared" si="27"/>
        <v>0</v>
      </c>
      <c r="Z47" s="66">
        <f t="shared" si="28"/>
        <v>0</v>
      </c>
      <c r="AA47" s="66">
        <f t="shared" si="29"/>
        <v>0</v>
      </c>
      <c r="AB47" s="66">
        <f t="shared" si="30"/>
        <v>0</v>
      </c>
      <c r="AC47" s="67">
        <f t="shared" si="31"/>
        <v>0</v>
      </c>
      <c r="AD47" s="66">
        <f t="shared" si="32"/>
        <v>0</v>
      </c>
      <c r="AE47" s="68">
        <f t="shared" ref="AE47:AE81" si="36">IF($E47="Racal",1,0)</f>
        <v>0</v>
      </c>
      <c r="AF47" s="69">
        <f t="shared" si="33"/>
        <v>0</v>
      </c>
      <c r="AG47" s="66">
        <f t="shared" si="34"/>
        <v>0</v>
      </c>
    </row>
    <row r="48" spans="1:33" ht="15.75" x14ac:dyDescent="0.25">
      <c r="A48" s="39" t="e">
        <f t="shared" si="35"/>
        <v>#REF!</v>
      </c>
      <c r="B48" s="40" t="s">
        <v>67</v>
      </c>
      <c r="C48" s="41" t="s">
        <v>230</v>
      </c>
      <c r="D48" s="36">
        <v>41582</v>
      </c>
      <c r="E48" s="47" t="s">
        <v>180</v>
      </c>
      <c r="F48" s="53"/>
      <c r="G48" s="20"/>
      <c r="H48" s="20">
        <v>3</v>
      </c>
      <c r="I48" s="19" t="s">
        <v>151</v>
      </c>
      <c r="J48" s="19" t="s">
        <v>133</v>
      </c>
      <c r="K48" s="19"/>
      <c r="L48" s="29" t="s">
        <v>205</v>
      </c>
      <c r="M48" s="29" t="s">
        <v>209</v>
      </c>
      <c r="N48" s="27"/>
      <c r="O48" s="116"/>
      <c r="R48" s="66">
        <f t="shared" si="20"/>
        <v>0</v>
      </c>
      <c r="S48" s="66">
        <f t="shared" si="21"/>
        <v>0</v>
      </c>
      <c r="T48" s="66">
        <f t="shared" si="22"/>
        <v>0</v>
      </c>
      <c r="U48" s="66">
        <f t="shared" si="23"/>
        <v>0</v>
      </c>
      <c r="V48" s="66">
        <f t="shared" si="24"/>
        <v>1</v>
      </c>
      <c r="W48" s="66">
        <f t="shared" si="25"/>
        <v>0</v>
      </c>
      <c r="X48" s="66">
        <f t="shared" si="26"/>
        <v>0</v>
      </c>
      <c r="Y48" s="68">
        <f t="shared" si="27"/>
        <v>0</v>
      </c>
      <c r="Z48" s="66">
        <f t="shared" si="28"/>
        <v>0</v>
      </c>
      <c r="AA48" s="66">
        <f t="shared" si="29"/>
        <v>0</v>
      </c>
      <c r="AB48" s="66">
        <f t="shared" si="30"/>
        <v>0</v>
      </c>
      <c r="AC48" s="67">
        <f t="shared" si="31"/>
        <v>0</v>
      </c>
      <c r="AD48" s="66">
        <f t="shared" si="32"/>
        <v>0</v>
      </c>
      <c r="AE48" s="68">
        <f t="shared" si="36"/>
        <v>0</v>
      </c>
      <c r="AF48" s="69">
        <f t="shared" si="33"/>
        <v>0</v>
      </c>
      <c r="AG48" s="66">
        <f t="shared" si="34"/>
        <v>0</v>
      </c>
    </row>
    <row r="49" spans="1:33" ht="15.75" x14ac:dyDescent="0.25">
      <c r="A49" s="39" t="e">
        <f t="shared" si="35"/>
        <v>#REF!</v>
      </c>
      <c r="B49" s="40" t="s">
        <v>68</v>
      </c>
      <c r="C49" s="41" t="s">
        <v>230</v>
      </c>
      <c r="D49" s="36">
        <v>41582</v>
      </c>
      <c r="E49" s="47" t="s">
        <v>180</v>
      </c>
      <c r="F49" s="53"/>
      <c r="G49" s="20"/>
      <c r="H49" s="20">
        <v>4</v>
      </c>
      <c r="I49" s="19" t="s">
        <v>151</v>
      </c>
      <c r="J49" s="19" t="s">
        <v>133</v>
      </c>
      <c r="K49" s="19"/>
      <c r="L49" s="29" t="s">
        <v>205</v>
      </c>
      <c r="M49" s="29" t="s">
        <v>209</v>
      </c>
      <c r="N49" s="27"/>
      <c r="O49" s="116"/>
      <c r="R49" s="66">
        <f t="shared" si="20"/>
        <v>0</v>
      </c>
      <c r="S49" s="66">
        <f t="shared" si="21"/>
        <v>0</v>
      </c>
      <c r="T49" s="66">
        <f t="shared" si="22"/>
        <v>0</v>
      </c>
      <c r="U49" s="66">
        <f t="shared" si="23"/>
        <v>0</v>
      </c>
      <c r="V49" s="66">
        <f t="shared" si="24"/>
        <v>1</v>
      </c>
      <c r="W49" s="66">
        <f t="shared" si="25"/>
        <v>0</v>
      </c>
      <c r="X49" s="66">
        <f t="shared" si="26"/>
        <v>0</v>
      </c>
      <c r="Y49" s="68">
        <f t="shared" si="27"/>
        <v>0</v>
      </c>
      <c r="Z49" s="66">
        <f t="shared" si="28"/>
        <v>0</v>
      </c>
      <c r="AA49" s="66">
        <f t="shared" si="29"/>
        <v>0</v>
      </c>
      <c r="AB49" s="66">
        <f t="shared" si="30"/>
        <v>0</v>
      </c>
      <c r="AC49" s="67">
        <f t="shared" si="31"/>
        <v>0</v>
      </c>
      <c r="AD49" s="66">
        <f t="shared" si="32"/>
        <v>0</v>
      </c>
      <c r="AE49" s="68">
        <f t="shared" si="36"/>
        <v>0</v>
      </c>
      <c r="AF49" s="69">
        <f t="shared" si="33"/>
        <v>0</v>
      </c>
      <c r="AG49" s="66">
        <f t="shared" si="34"/>
        <v>0</v>
      </c>
    </row>
    <row r="50" spans="1:33" ht="15.75" x14ac:dyDescent="0.25">
      <c r="A50" s="39" t="e">
        <f t="shared" si="35"/>
        <v>#REF!</v>
      </c>
      <c r="B50" s="40" t="s">
        <v>69</v>
      </c>
      <c r="C50" s="41" t="s">
        <v>230</v>
      </c>
      <c r="D50" s="36">
        <v>41582</v>
      </c>
      <c r="E50" s="47" t="s">
        <v>180</v>
      </c>
      <c r="F50" s="53"/>
      <c r="G50" s="20"/>
      <c r="H50" s="20">
        <v>4</v>
      </c>
      <c r="I50" s="19" t="s">
        <v>151</v>
      </c>
      <c r="J50" s="19" t="s">
        <v>133</v>
      </c>
      <c r="K50" s="19"/>
      <c r="L50" s="29" t="s">
        <v>205</v>
      </c>
      <c r="M50" s="29" t="s">
        <v>209</v>
      </c>
      <c r="N50" s="27"/>
      <c r="O50" s="116"/>
      <c r="R50" s="66">
        <f t="shared" si="20"/>
        <v>0</v>
      </c>
      <c r="S50" s="66">
        <f t="shared" si="21"/>
        <v>0</v>
      </c>
      <c r="T50" s="66">
        <f t="shared" si="22"/>
        <v>0</v>
      </c>
      <c r="U50" s="66">
        <f t="shared" si="23"/>
        <v>0</v>
      </c>
      <c r="V50" s="66">
        <f t="shared" si="24"/>
        <v>1</v>
      </c>
      <c r="W50" s="66">
        <f t="shared" si="25"/>
        <v>0</v>
      </c>
      <c r="X50" s="66">
        <f t="shared" si="26"/>
        <v>0</v>
      </c>
      <c r="Y50" s="68">
        <f t="shared" si="27"/>
        <v>0</v>
      </c>
      <c r="Z50" s="66">
        <f t="shared" si="28"/>
        <v>0</v>
      </c>
      <c r="AA50" s="66">
        <f t="shared" si="29"/>
        <v>0</v>
      </c>
      <c r="AB50" s="66">
        <f t="shared" si="30"/>
        <v>0</v>
      </c>
      <c r="AC50" s="67">
        <f t="shared" si="31"/>
        <v>0</v>
      </c>
      <c r="AD50" s="66">
        <f t="shared" si="32"/>
        <v>0</v>
      </c>
      <c r="AE50" s="68">
        <f t="shared" si="36"/>
        <v>0</v>
      </c>
      <c r="AF50" s="69">
        <f t="shared" si="33"/>
        <v>0</v>
      </c>
      <c r="AG50" s="66">
        <f t="shared" si="34"/>
        <v>0</v>
      </c>
    </row>
    <row r="51" spans="1:33" ht="15.75" x14ac:dyDescent="0.25">
      <c r="A51" s="39" t="e">
        <f t="shared" si="35"/>
        <v>#REF!</v>
      </c>
      <c r="B51" s="40" t="s">
        <v>259</v>
      </c>
      <c r="C51" s="41" t="s">
        <v>230</v>
      </c>
      <c r="D51" s="36"/>
      <c r="E51" s="47" t="s">
        <v>180</v>
      </c>
      <c r="F51" s="53"/>
      <c r="G51" s="20"/>
      <c r="H51" s="20">
        <v>3</v>
      </c>
      <c r="I51" s="19" t="s">
        <v>151</v>
      </c>
      <c r="J51" s="19" t="s">
        <v>133</v>
      </c>
      <c r="K51" s="19"/>
      <c r="L51" s="29"/>
      <c r="M51" s="29"/>
      <c r="N51" s="27"/>
      <c r="O51" s="116"/>
      <c r="R51" s="66">
        <f t="shared" si="20"/>
        <v>0</v>
      </c>
      <c r="S51" s="66">
        <f t="shared" si="21"/>
        <v>0</v>
      </c>
      <c r="T51" s="66">
        <f t="shared" si="22"/>
        <v>0</v>
      </c>
      <c r="U51" s="66">
        <f t="shared" si="23"/>
        <v>0</v>
      </c>
      <c r="V51" s="66">
        <f t="shared" si="24"/>
        <v>1</v>
      </c>
      <c r="W51" s="66">
        <f t="shared" si="25"/>
        <v>0</v>
      </c>
      <c r="X51" s="66">
        <f t="shared" si="26"/>
        <v>0</v>
      </c>
      <c r="Y51" s="68">
        <f t="shared" si="27"/>
        <v>0</v>
      </c>
      <c r="Z51" s="66">
        <f t="shared" si="28"/>
        <v>0</v>
      </c>
      <c r="AA51" s="66">
        <f t="shared" si="29"/>
        <v>0</v>
      </c>
      <c r="AB51" s="66">
        <f t="shared" si="30"/>
        <v>0</v>
      </c>
      <c r="AC51" s="67">
        <f t="shared" si="31"/>
        <v>0</v>
      </c>
      <c r="AD51" s="66">
        <f t="shared" si="32"/>
        <v>0</v>
      </c>
      <c r="AE51" s="68">
        <f t="shared" si="36"/>
        <v>0</v>
      </c>
      <c r="AF51" s="69">
        <f t="shared" si="33"/>
        <v>0</v>
      </c>
      <c r="AG51" s="66">
        <f t="shared" si="34"/>
        <v>0</v>
      </c>
    </row>
    <row r="52" spans="1:33" ht="15.75" x14ac:dyDescent="0.25">
      <c r="A52" s="39" t="e">
        <f t="shared" si="35"/>
        <v>#REF!</v>
      </c>
      <c r="B52" s="40" t="s">
        <v>260</v>
      </c>
      <c r="C52" s="41" t="s">
        <v>230</v>
      </c>
      <c r="D52" s="36"/>
      <c r="E52" s="47" t="s">
        <v>180</v>
      </c>
      <c r="F52" s="53"/>
      <c r="G52" s="20"/>
      <c r="H52" s="20">
        <v>3</v>
      </c>
      <c r="I52" s="19" t="s">
        <v>151</v>
      </c>
      <c r="J52" s="19" t="s">
        <v>133</v>
      </c>
      <c r="K52" s="19"/>
      <c r="L52" s="29"/>
      <c r="M52" s="29"/>
      <c r="N52" s="27"/>
      <c r="O52" s="116"/>
      <c r="R52" s="66">
        <f t="shared" si="20"/>
        <v>0</v>
      </c>
      <c r="S52" s="66">
        <f t="shared" si="21"/>
        <v>0</v>
      </c>
      <c r="T52" s="66">
        <f t="shared" si="22"/>
        <v>0</v>
      </c>
      <c r="U52" s="66">
        <f t="shared" si="23"/>
        <v>0</v>
      </c>
      <c r="V52" s="66">
        <f t="shared" si="24"/>
        <v>1</v>
      </c>
      <c r="W52" s="66">
        <f t="shared" si="25"/>
        <v>0</v>
      </c>
      <c r="X52" s="66">
        <f t="shared" si="26"/>
        <v>0</v>
      </c>
      <c r="Y52" s="68">
        <f t="shared" si="27"/>
        <v>0</v>
      </c>
      <c r="Z52" s="66">
        <f t="shared" si="28"/>
        <v>0</v>
      </c>
      <c r="AA52" s="66">
        <f t="shared" si="29"/>
        <v>0</v>
      </c>
      <c r="AB52" s="66">
        <f t="shared" si="30"/>
        <v>0</v>
      </c>
      <c r="AC52" s="67">
        <f t="shared" si="31"/>
        <v>0</v>
      </c>
      <c r="AD52" s="66">
        <f t="shared" si="32"/>
        <v>0</v>
      </c>
      <c r="AE52" s="68">
        <f t="shared" si="36"/>
        <v>0</v>
      </c>
      <c r="AF52" s="69">
        <f t="shared" si="33"/>
        <v>0</v>
      </c>
      <c r="AG52" s="66">
        <f t="shared" si="34"/>
        <v>0</v>
      </c>
    </row>
    <row r="53" spans="1:33" ht="15.75" x14ac:dyDescent="0.25">
      <c r="A53" s="39" t="s">
        <v>118</v>
      </c>
      <c r="B53" s="40" t="s">
        <v>70</v>
      </c>
      <c r="C53" s="41" t="s">
        <v>120</v>
      </c>
      <c r="D53" s="36">
        <v>41074</v>
      </c>
      <c r="E53" s="47" t="s">
        <v>204</v>
      </c>
      <c r="F53" s="53"/>
      <c r="G53" s="20"/>
      <c r="H53" s="20">
        <v>2</v>
      </c>
      <c r="I53" s="19" t="s">
        <v>150</v>
      </c>
      <c r="J53" s="19" t="s">
        <v>132</v>
      </c>
      <c r="K53" s="19"/>
      <c r="L53" s="29"/>
      <c r="M53" s="29"/>
      <c r="N53" s="27"/>
      <c r="O53" s="116"/>
      <c r="R53" s="66">
        <f t="shared" si="20"/>
        <v>0</v>
      </c>
      <c r="S53" s="66">
        <f t="shared" si="21"/>
        <v>0</v>
      </c>
      <c r="T53" s="66">
        <f t="shared" si="22"/>
        <v>0</v>
      </c>
      <c r="U53" s="66">
        <f t="shared" si="23"/>
        <v>0</v>
      </c>
      <c r="V53" s="66">
        <f t="shared" si="24"/>
        <v>0</v>
      </c>
      <c r="W53" s="66">
        <f t="shared" si="25"/>
        <v>0</v>
      </c>
      <c r="X53" s="66">
        <f t="shared" si="26"/>
        <v>0</v>
      </c>
      <c r="Y53" s="68">
        <f t="shared" si="27"/>
        <v>0</v>
      </c>
      <c r="Z53" s="66">
        <f t="shared" si="28"/>
        <v>0</v>
      </c>
      <c r="AA53" s="66">
        <f t="shared" si="29"/>
        <v>0</v>
      </c>
      <c r="AB53" s="66">
        <f t="shared" si="30"/>
        <v>0</v>
      </c>
      <c r="AC53" s="67">
        <f t="shared" si="31"/>
        <v>0</v>
      </c>
      <c r="AD53" s="66">
        <f t="shared" si="32"/>
        <v>0</v>
      </c>
      <c r="AE53" s="68">
        <f t="shared" si="36"/>
        <v>1</v>
      </c>
      <c r="AF53" s="69">
        <f t="shared" si="33"/>
        <v>0</v>
      </c>
      <c r="AG53" s="66">
        <f t="shared" si="34"/>
        <v>0</v>
      </c>
    </row>
    <row r="54" spans="1:33" ht="24.75" customHeight="1" x14ac:dyDescent="0.25">
      <c r="A54" s="39" t="str">
        <f t="shared" si="35"/>
        <v>10.249.40.19</v>
      </c>
      <c r="B54" s="40" t="s">
        <v>71</v>
      </c>
      <c r="C54" s="41" t="s">
        <v>72</v>
      </c>
      <c r="D54" s="42" t="s">
        <v>73</v>
      </c>
      <c r="E54" s="47" t="s">
        <v>203</v>
      </c>
      <c r="F54" s="53"/>
      <c r="G54" s="20"/>
      <c r="H54" s="20">
        <v>2</v>
      </c>
      <c r="I54" s="19" t="s">
        <v>151</v>
      </c>
      <c r="J54" s="19" t="s">
        <v>133</v>
      </c>
      <c r="K54" s="19"/>
      <c r="L54" s="29"/>
      <c r="M54" s="29"/>
      <c r="N54" s="27" t="s">
        <v>238</v>
      </c>
      <c r="O54" s="116"/>
      <c r="R54" s="66">
        <f t="shared" si="20"/>
        <v>0</v>
      </c>
      <c r="S54" s="66">
        <f t="shared" si="21"/>
        <v>0</v>
      </c>
      <c r="T54" s="66">
        <f t="shared" si="22"/>
        <v>0</v>
      </c>
      <c r="U54" s="66">
        <f t="shared" si="23"/>
        <v>0</v>
      </c>
      <c r="V54" s="66">
        <f t="shared" si="24"/>
        <v>0</v>
      </c>
      <c r="W54" s="66">
        <f t="shared" si="25"/>
        <v>0</v>
      </c>
      <c r="X54" s="66">
        <f t="shared" si="26"/>
        <v>0</v>
      </c>
      <c r="Y54" s="68">
        <f t="shared" si="27"/>
        <v>0</v>
      </c>
      <c r="Z54" s="66">
        <f t="shared" si="28"/>
        <v>0</v>
      </c>
      <c r="AA54" s="66">
        <f t="shared" si="29"/>
        <v>0</v>
      </c>
      <c r="AB54" s="66">
        <f t="shared" si="30"/>
        <v>0</v>
      </c>
      <c r="AC54" s="67">
        <f t="shared" si="31"/>
        <v>0</v>
      </c>
      <c r="AD54" s="66">
        <f t="shared" si="32"/>
        <v>0</v>
      </c>
      <c r="AE54" s="68">
        <f t="shared" si="36"/>
        <v>0</v>
      </c>
      <c r="AF54" s="69">
        <f t="shared" si="33"/>
        <v>1</v>
      </c>
      <c r="AG54" s="66">
        <f t="shared" si="34"/>
        <v>0</v>
      </c>
    </row>
    <row r="55" spans="1:33" ht="17.25" customHeight="1" x14ac:dyDescent="0.25">
      <c r="A55" s="39"/>
      <c r="B55" s="40" t="s">
        <v>263</v>
      </c>
      <c r="C55" s="41" t="s">
        <v>72</v>
      </c>
      <c r="D55" s="42"/>
      <c r="E55" s="47" t="s">
        <v>203</v>
      </c>
      <c r="F55" s="53"/>
      <c r="G55" s="20"/>
      <c r="H55" s="20">
        <v>2</v>
      </c>
      <c r="I55" s="19" t="s">
        <v>151</v>
      </c>
      <c r="J55" s="19" t="s">
        <v>133</v>
      </c>
      <c r="K55" s="19"/>
      <c r="L55" s="29"/>
      <c r="M55" s="29"/>
      <c r="N55" s="27" t="s">
        <v>264</v>
      </c>
      <c r="O55" s="116"/>
      <c r="R55" s="66">
        <f t="shared" si="20"/>
        <v>0</v>
      </c>
      <c r="S55" s="66">
        <f t="shared" si="21"/>
        <v>0</v>
      </c>
      <c r="T55" s="66">
        <f t="shared" si="22"/>
        <v>0</v>
      </c>
      <c r="U55" s="66">
        <f t="shared" si="23"/>
        <v>0</v>
      </c>
      <c r="V55" s="66">
        <f t="shared" si="24"/>
        <v>0</v>
      </c>
      <c r="W55" s="66">
        <f t="shared" si="25"/>
        <v>0</v>
      </c>
      <c r="X55" s="66">
        <f t="shared" si="26"/>
        <v>0</v>
      </c>
      <c r="Y55" s="68">
        <f t="shared" si="27"/>
        <v>0</v>
      </c>
      <c r="Z55" s="66">
        <f t="shared" si="28"/>
        <v>0</v>
      </c>
      <c r="AA55" s="66">
        <f t="shared" si="29"/>
        <v>0</v>
      </c>
      <c r="AB55" s="66">
        <f t="shared" si="30"/>
        <v>0</v>
      </c>
      <c r="AC55" s="67">
        <f t="shared" si="31"/>
        <v>0</v>
      </c>
      <c r="AD55" s="66">
        <f t="shared" si="32"/>
        <v>0</v>
      </c>
      <c r="AE55" s="68">
        <f t="shared" si="36"/>
        <v>0</v>
      </c>
      <c r="AF55" s="69">
        <f t="shared" si="33"/>
        <v>1</v>
      </c>
      <c r="AG55" s="66">
        <f t="shared" si="34"/>
        <v>0</v>
      </c>
    </row>
    <row r="56" spans="1:33" ht="15.75" x14ac:dyDescent="0.25">
      <c r="A56" s="39" t="str">
        <f>LEFT(A54,FIND("x",SUBSTITUTE(A54,".","x",3))-1)&amp;"."&amp;(MID(A54,FIND("x",SUBSTITUTE(A54,".","x",3))+1,3)+1)</f>
        <v>10.249.40.20</v>
      </c>
      <c r="B56" s="40" t="s">
        <v>74</v>
      </c>
      <c r="C56" s="41" t="s">
        <v>75</v>
      </c>
      <c r="D56" s="36">
        <v>39868</v>
      </c>
      <c r="E56" s="47" t="s">
        <v>144</v>
      </c>
      <c r="F56" s="53"/>
      <c r="G56" s="20"/>
      <c r="H56" s="20">
        <v>2</v>
      </c>
      <c r="I56" s="19" t="s">
        <v>151</v>
      </c>
      <c r="J56" s="19" t="s">
        <v>133</v>
      </c>
      <c r="K56" s="19"/>
      <c r="L56" s="29"/>
      <c r="M56" s="29"/>
      <c r="N56" s="27"/>
      <c r="O56" s="116"/>
      <c r="R56" s="66">
        <f t="shared" si="20"/>
        <v>0</v>
      </c>
      <c r="S56" s="66">
        <f t="shared" si="21"/>
        <v>0</v>
      </c>
      <c r="T56" s="66">
        <f t="shared" si="22"/>
        <v>0</v>
      </c>
      <c r="U56" s="66">
        <f t="shared" si="23"/>
        <v>1</v>
      </c>
      <c r="V56" s="66">
        <f t="shared" si="24"/>
        <v>0</v>
      </c>
      <c r="W56" s="66">
        <f t="shared" si="25"/>
        <v>0</v>
      </c>
      <c r="X56" s="66">
        <f t="shared" si="26"/>
        <v>0</v>
      </c>
      <c r="Y56" s="68">
        <f t="shared" si="27"/>
        <v>0</v>
      </c>
      <c r="Z56" s="66">
        <f t="shared" si="28"/>
        <v>0</v>
      </c>
      <c r="AA56" s="66">
        <f t="shared" si="29"/>
        <v>0</v>
      </c>
      <c r="AB56" s="66">
        <f t="shared" si="30"/>
        <v>0</v>
      </c>
      <c r="AC56" s="67">
        <f t="shared" si="31"/>
        <v>0</v>
      </c>
      <c r="AD56" s="66">
        <f t="shared" si="32"/>
        <v>0</v>
      </c>
      <c r="AE56" s="68">
        <f t="shared" si="36"/>
        <v>0</v>
      </c>
      <c r="AF56" s="69">
        <f t="shared" si="33"/>
        <v>0</v>
      </c>
      <c r="AG56" s="66">
        <f t="shared" si="34"/>
        <v>0</v>
      </c>
    </row>
    <row r="57" spans="1:33" ht="15.75" x14ac:dyDescent="0.25">
      <c r="A57" s="39" t="str">
        <f t="shared" si="35"/>
        <v>10.249.40.21</v>
      </c>
      <c r="B57" s="40" t="s">
        <v>76</v>
      </c>
      <c r="C57" s="41" t="s">
        <v>77</v>
      </c>
      <c r="D57" s="36">
        <v>39868</v>
      </c>
      <c r="E57" s="47" t="s">
        <v>181</v>
      </c>
      <c r="F57" s="53"/>
      <c r="G57" s="20"/>
      <c r="H57" s="20">
        <v>2</v>
      </c>
      <c r="I57" s="19" t="s">
        <v>229</v>
      </c>
      <c r="J57" s="19" t="s">
        <v>133</v>
      </c>
      <c r="K57" s="19"/>
      <c r="L57" s="29"/>
      <c r="M57" s="29"/>
      <c r="N57" s="27"/>
      <c r="O57" s="116"/>
      <c r="R57" s="66">
        <f t="shared" si="20"/>
        <v>0</v>
      </c>
      <c r="S57" s="66">
        <f t="shared" si="21"/>
        <v>0</v>
      </c>
      <c r="T57" s="66">
        <f t="shared" si="22"/>
        <v>0</v>
      </c>
      <c r="U57" s="66">
        <f t="shared" si="23"/>
        <v>0</v>
      </c>
      <c r="V57" s="66">
        <f t="shared" si="24"/>
        <v>0</v>
      </c>
      <c r="W57" s="66">
        <f t="shared" si="25"/>
        <v>1</v>
      </c>
      <c r="X57" s="66">
        <f t="shared" si="26"/>
        <v>0</v>
      </c>
      <c r="Y57" s="68">
        <f t="shared" si="27"/>
        <v>0</v>
      </c>
      <c r="Z57" s="66">
        <f t="shared" si="28"/>
        <v>0</v>
      </c>
      <c r="AA57" s="66">
        <f t="shared" si="29"/>
        <v>0</v>
      </c>
      <c r="AB57" s="66">
        <f t="shared" si="30"/>
        <v>0</v>
      </c>
      <c r="AC57" s="67">
        <f t="shared" si="31"/>
        <v>0</v>
      </c>
      <c r="AD57" s="66">
        <f t="shared" si="32"/>
        <v>0</v>
      </c>
      <c r="AE57" s="68">
        <f t="shared" si="36"/>
        <v>0</v>
      </c>
      <c r="AF57" s="69">
        <f t="shared" si="33"/>
        <v>0</v>
      </c>
      <c r="AG57" s="66">
        <f t="shared" si="34"/>
        <v>0</v>
      </c>
    </row>
    <row r="58" spans="1:33" ht="15.75" x14ac:dyDescent="0.25">
      <c r="A58" s="39" t="str">
        <f t="shared" si="35"/>
        <v>10.249.40.22</v>
      </c>
      <c r="B58" s="40" t="s">
        <v>258</v>
      </c>
      <c r="C58" s="41" t="s">
        <v>78</v>
      </c>
      <c r="D58" s="36">
        <v>39868</v>
      </c>
      <c r="E58" s="47" t="s">
        <v>144</v>
      </c>
      <c r="F58" s="53"/>
      <c r="G58" s="20"/>
      <c r="H58" s="20">
        <v>2</v>
      </c>
      <c r="I58" s="19" t="s">
        <v>151</v>
      </c>
      <c r="J58" s="19" t="s">
        <v>133</v>
      </c>
      <c r="K58" s="19"/>
      <c r="L58" s="29"/>
      <c r="M58" s="29"/>
      <c r="N58" s="27"/>
      <c r="O58" s="116"/>
      <c r="R58" s="66">
        <f t="shared" si="20"/>
        <v>0</v>
      </c>
      <c r="S58" s="66">
        <f t="shared" si="21"/>
        <v>0</v>
      </c>
      <c r="T58" s="66">
        <f t="shared" si="22"/>
        <v>0</v>
      </c>
      <c r="U58" s="66">
        <f t="shared" si="23"/>
        <v>1</v>
      </c>
      <c r="V58" s="66">
        <f t="shared" si="24"/>
        <v>0</v>
      </c>
      <c r="W58" s="66">
        <f t="shared" si="25"/>
        <v>0</v>
      </c>
      <c r="X58" s="66">
        <f t="shared" si="26"/>
        <v>0</v>
      </c>
      <c r="Y58" s="68">
        <f t="shared" si="27"/>
        <v>0</v>
      </c>
      <c r="Z58" s="66">
        <f t="shared" si="28"/>
        <v>0</v>
      </c>
      <c r="AA58" s="66">
        <f t="shared" si="29"/>
        <v>0</v>
      </c>
      <c r="AB58" s="66">
        <f t="shared" si="30"/>
        <v>0</v>
      </c>
      <c r="AC58" s="67">
        <f t="shared" si="31"/>
        <v>0</v>
      </c>
      <c r="AD58" s="66">
        <f t="shared" si="32"/>
        <v>0</v>
      </c>
      <c r="AE58" s="68">
        <f t="shared" si="36"/>
        <v>0</v>
      </c>
      <c r="AF58" s="69">
        <f t="shared" si="33"/>
        <v>0</v>
      </c>
      <c r="AG58" s="66">
        <f t="shared" si="34"/>
        <v>0</v>
      </c>
    </row>
    <row r="59" spans="1:33" ht="15.75" x14ac:dyDescent="0.25">
      <c r="A59" s="39" t="str">
        <f t="shared" si="35"/>
        <v>10.249.40.23</v>
      </c>
      <c r="B59" s="40" t="s">
        <v>79</v>
      </c>
      <c r="C59" s="41" t="s">
        <v>80</v>
      </c>
      <c r="D59" s="36">
        <v>40151</v>
      </c>
      <c r="E59" s="47" t="s">
        <v>143</v>
      </c>
      <c r="F59" s="53"/>
      <c r="G59" s="20"/>
      <c r="H59" s="20">
        <v>1</v>
      </c>
      <c r="I59" s="19" t="s">
        <v>151</v>
      </c>
      <c r="J59" s="19" t="s">
        <v>133</v>
      </c>
      <c r="K59" s="19"/>
      <c r="L59" s="29"/>
      <c r="M59" s="29"/>
      <c r="N59" s="27"/>
      <c r="O59" s="116"/>
      <c r="R59" s="66">
        <f t="shared" si="20"/>
        <v>0</v>
      </c>
      <c r="S59" s="66">
        <f t="shared" si="21"/>
        <v>0</v>
      </c>
      <c r="T59" s="66">
        <f t="shared" si="22"/>
        <v>0</v>
      </c>
      <c r="U59" s="66">
        <f t="shared" si="23"/>
        <v>0</v>
      </c>
      <c r="V59" s="66">
        <f t="shared" si="24"/>
        <v>0</v>
      </c>
      <c r="W59" s="66">
        <f t="shared" si="25"/>
        <v>0</v>
      </c>
      <c r="X59" s="66">
        <f t="shared" si="26"/>
        <v>0</v>
      </c>
      <c r="Y59" s="68">
        <f t="shared" si="27"/>
        <v>1</v>
      </c>
      <c r="Z59" s="66">
        <f t="shared" si="28"/>
        <v>0</v>
      </c>
      <c r="AA59" s="66">
        <f t="shared" si="29"/>
        <v>0</v>
      </c>
      <c r="AB59" s="66">
        <f t="shared" si="30"/>
        <v>0</v>
      </c>
      <c r="AC59" s="67">
        <f t="shared" si="31"/>
        <v>0</v>
      </c>
      <c r="AD59" s="66">
        <f t="shared" si="32"/>
        <v>0</v>
      </c>
      <c r="AE59" s="68">
        <f t="shared" si="36"/>
        <v>0</v>
      </c>
      <c r="AF59" s="69">
        <f t="shared" si="33"/>
        <v>0</v>
      </c>
      <c r="AG59" s="66">
        <f t="shared" si="34"/>
        <v>0</v>
      </c>
    </row>
    <row r="60" spans="1:33" ht="15.75" x14ac:dyDescent="0.25">
      <c r="A60" s="39" t="str">
        <f t="shared" si="35"/>
        <v>10.249.40.24</v>
      </c>
      <c r="B60" s="40" t="s">
        <v>81</v>
      </c>
      <c r="C60" s="41" t="s">
        <v>82</v>
      </c>
      <c r="D60" s="36">
        <v>40665</v>
      </c>
      <c r="E60" s="47" t="s">
        <v>143</v>
      </c>
      <c r="F60" s="53"/>
      <c r="G60" s="20"/>
      <c r="H60" s="20">
        <v>2</v>
      </c>
      <c r="I60" s="19" t="s">
        <v>151</v>
      </c>
      <c r="J60" s="19" t="s">
        <v>133</v>
      </c>
      <c r="K60" s="19"/>
      <c r="L60" s="29"/>
      <c r="M60" s="29"/>
      <c r="N60" s="27"/>
      <c r="O60" s="116"/>
      <c r="R60" s="66">
        <f t="shared" si="20"/>
        <v>0</v>
      </c>
      <c r="S60" s="66">
        <f t="shared" si="21"/>
        <v>0</v>
      </c>
      <c r="T60" s="66">
        <f t="shared" si="22"/>
        <v>0</v>
      </c>
      <c r="U60" s="66">
        <f t="shared" si="23"/>
        <v>0</v>
      </c>
      <c r="V60" s="66">
        <f t="shared" si="24"/>
        <v>0</v>
      </c>
      <c r="W60" s="66">
        <f t="shared" si="25"/>
        <v>0</v>
      </c>
      <c r="X60" s="66">
        <f t="shared" si="26"/>
        <v>0</v>
      </c>
      <c r="Y60" s="68">
        <f t="shared" si="27"/>
        <v>1</v>
      </c>
      <c r="Z60" s="66">
        <f t="shared" si="28"/>
        <v>0</v>
      </c>
      <c r="AA60" s="66">
        <f t="shared" si="29"/>
        <v>0</v>
      </c>
      <c r="AB60" s="66">
        <f t="shared" si="30"/>
        <v>0</v>
      </c>
      <c r="AC60" s="67">
        <f t="shared" si="31"/>
        <v>0</v>
      </c>
      <c r="AD60" s="66">
        <f t="shared" si="32"/>
        <v>0</v>
      </c>
      <c r="AE60" s="68">
        <f t="shared" si="36"/>
        <v>0</v>
      </c>
      <c r="AF60" s="69">
        <f t="shared" si="33"/>
        <v>0</v>
      </c>
      <c r="AG60" s="66">
        <f t="shared" si="34"/>
        <v>0</v>
      </c>
    </row>
    <row r="61" spans="1:33" ht="23.25" customHeight="1" x14ac:dyDescent="0.25">
      <c r="A61" s="39" t="str">
        <f t="shared" si="35"/>
        <v>10.249.40.25</v>
      </c>
      <c r="B61" s="40" t="s">
        <v>83</v>
      </c>
      <c r="C61" s="41" t="s">
        <v>82</v>
      </c>
      <c r="D61" s="36">
        <v>40316</v>
      </c>
      <c r="E61" s="47" t="s">
        <v>179</v>
      </c>
      <c r="F61" s="53"/>
      <c r="G61" s="20"/>
      <c r="H61" s="20">
        <v>2</v>
      </c>
      <c r="I61" s="19" t="s">
        <v>151</v>
      </c>
      <c r="J61" s="19" t="s">
        <v>133</v>
      </c>
      <c r="K61" s="19"/>
      <c r="L61" s="29"/>
      <c r="M61" s="29"/>
      <c r="N61" s="27" t="s">
        <v>246</v>
      </c>
      <c r="O61" s="116"/>
      <c r="R61" s="66">
        <f t="shared" si="20"/>
        <v>0</v>
      </c>
      <c r="S61" s="66">
        <f t="shared" si="21"/>
        <v>0</v>
      </c>
      <c r="T61" s="66">
        <f t="shared" si="22"/>
        <v>1</v>
      </c>
      <c r="U61" s="66">
        <f t="shared" si="23"/>
        <v>0</v>
      </c>
      <c r="V61" s="66">
        <f t="shared" si="24"/>
        <v>0</v>
      </c>
      <c r="W61" s="66">
        <f t="shared" si="25"/>
        <v>0</v>
      </c>
      <c r="X61" s="66">
        <f t="shared" si="26"/>
        <v>0</v>
      </c>
      <c r="Y61" s="68">
        <f t="shared" si="27"/>
        <v>0</v>
      </c>
      <c r="Z61" s="66">
        <f t="shared" si="28"/>
        <v>0</v>
      </c>
      <c r="AA61" s="66">
        <f t="shared" si="29"/>
        <v>0</v>
      </c>
      <c r="AB61" s="66">
        <f t="shared" si="30"/>
        <v>0</v>
      </c>
      <c r="AC61" s="67">
        <f t="shared" si="31"/>
        <v>0</v>
      </c>
      <c r="AD61" s="66">
        <f t="shared" si="32"/>
        <v>0</v>
      </c>
      <c r="AE61" s="68">
        <f t="shared" si="36"/>
        <v>0</v>
      </c>
      <c r="AF61" s="69">
        <f t="shared" si="33"/>
        <v>0</v>
      </c>
      <c r="AG61" s="66">
        <f t="shared" si="34"/>
        <v>0</v>
      </c>
    </row>
    <row r="62" spans="1:33" ht="15.75" x14ac:dyDescent="0.25">
      <c r="A62" s="39" t="str">
        <f t="shared" si="35"/>
        <v>10.249.40.26</v>
      </c>
      <c r="B62" s="40" t="s">
        <v>84</v>
      </c>
      <c r="C62" s="41" t="s">
        <v>85</v>
      </c>
      <c r="D62" s="42" t="s">
        <v>86</v>
      </c>
      <c r="E62" s="47" t="s">
        <v>182</v>
      </c>
      <c r="F62" s="53" t="s">
        <v>221</v>
      </c>
      <c r="G62" s="20"/>
      <c r="H62" s="20">
        <v>1</v>
      </c>
      <c r="I62" s="19" t="s">
        <v>151</v>
      </c>
      <c r="J62" s="19" t="s">
        <v>133</v>
      </c>
      <c r="K62" s="19"/>
      <c r="L62" s="29"/>
      <c r="M62" s="29"/>
      <c r="N62" s="27"/>
      <c r="O62" s="116"/>
      <c r="R62" s="66">
        <f t="shared" si="20"/>
        <v>0</v>
      </c>
      <c r="S62" s="66">
        <f t="shared" si="21"/>
        <v>0</v>
      </c>
      <c r="T62" s="66">
        <f t="shared" si="22"/>
        <v>0</v>
      </c>
      <c r="U62" s="66">
        <f t="shared" si="23"/>
        <v>0</v>
      </c>
      <c r="V62" s="66">
        <f t="shared" si="24"/>
        <v>0</v>
      </c>
      <c r="W62" s="66">
        <f t="shared" si="25"/>
        <v>0</v>
      </c>
      <c r="X62" s="66">
        <f t="shared" si="26"/>
        <v>0</v>
      </c>
      <c r="Y62" s="68">
        <f t="shared" si="27"/>
        <v>0</v>
      </c>
      <c r="Z62" s="66">
        <f t="shared" si="28"/>
        <v>1</v>
      </c>
      <c r="AA62" s="66">
        <f t="shared" si="29"/>
        <v>0</v>
      </c>
      <c r="AB62" s="66">
        <f t="shared" si="30"/>
        <v>0</v>
      </c>
      <c r="AC62" s="67">
        <f t="shared" si="31"/>
        <v>0</v>
      </c>
      <c r="AD62" s="66">
        <f t="shared" si="32"/>
        <v>0</v>
      </c>
      <c r="AE62" s="68">
        <f t="shared" si="36"/>
        <v>0</v>
      </c>
      <c r="AF62" s="69">
        <f t="shared" si="33"/>
        <v>0</v>
      </c>
      <c r="AG62" s="66">
        <f t="shared" si="34"/>
        <v>0</v>
      </c>
    </row>
    <row r="63" spans="1:33" ht="15.75" x14ac:dyDescent="0.25">
      <c r="A63" s="39" t="str">
        <f t="shared" si="35"/>
        <v>10.249.40.27</v>
      </c>
      <c r="B63" s="40" t="s">
        <v>87</v>
      </c>
      <c r="C63" s="41" t="s">
        <v>88</v>
      </c>
      <c r="D63" s="36">
        <v>40679</v>
      </c>
      <c r="E63" s="47" t="s">
        <v>184</v>
      </c>
      <c r="F63" s="53"/>
      <c r="G63" s="20"/>
      <c r="H63" s="20">
        <v>4</v>
      </c>
      <c r="I63" s="19" t="s">
        <v>151</v>
      </c>
      <c r="J63" s="19" t="s">
        <v>133</v>
      </c>
      <c r="K63" s="19"/>
      <c r="L63" s="29"/>
      <c r="M63" s="29"/>
      <c r="N63" s="27"/>
      <c r="O63" s="116"/>
      <c r="R63" s="66">
        <f t="shared" si="20"/>
        <v>0</v>
      </c>
      <c r="S63" s="66">
        <f t="shared" si="21"/>
        <v>0</v>
      </c>
      <c r="T63" s="66">
        <f t="shared" si="22"/>
        <v>0</v>
      </c>
      <c r="U63" s="66">
        <f t="shared" si="23"/>
        <v>0</v>
      </c>
      <c r="V63" s="66">
        <f t="shared" si="24"/>
        <v>0</v>
      </c>
      <c r="W63" s="66">
        <f t="shared" si="25"/>
        <v>0</v>
      </c>
      <c r="X63" s="66">
        <f t="shared" si="26"/>
        <v>0</v>
      </c>
      <c r="Y63" s="68">
        <f t="shared" si="27"/>
        <v>0</v>
      </c>
      <c r="Z63" s="66">
        <f t="shared" si="28"/>
        <v>0</v>
      </c>
      <c r="AA63" s="66">
        <f t="shared" si="29"/>
        <v>0</v>
      </c>
      <c r="AB63" s="66">
        <f t="shared" si="30"/>
        <v>1</v>
      </c>
      <c r="AC63" s="67">
        <f t="shared" si="31"/>
        <v>0</v>
      </c>
      <c r="AD63" s="66">
        <f t="shared" si="32"/>
        <v>0</v>
      </c>
      <c r="AE63" s="68">
        <f t="shared" si="36"/>
        <v>0</v>
      </c>
      <c r="AF63" s="69">
        <f t="shared" si="33"/>
        <v>0</v>
      </c>
      <c r="AG63" s="66">
        <f t="shared" si="34"/>
        <v>0</v>
      </c>
    </row>
    <row r="64" spans="1:33" ht="15.75" x14ac:dyDescent="0.25">
      <c r="A64" s="39" t="str">
        <f t="shared" si="35"/>
        <v>10.249.40.28</v>
      </c>
      <c r="B64" s="40" t="s">
        <v>89</v>
      </c>
      <c r="C64" s="41" t="s">
        <v>88</v>
      </c>
      <c r="D64" s="36">
        <v>40967</v>
      </c>
      <c r="E64" s="47" t="s">
        <v>180</v>
      </c>
      <c r="F64" s="53"/>
      <c r="G64" s="20"/>
      <c r="H64" s="20">
        <v>2</v>
      </c>
      <c r="I64" s="19" t="s">
        <v>151</v>
      </c>
      <c r="J64" s="19" t="s">
        <v>133</v>
      </c>
      <c r="K64" s="19"/>
      <c r="L64" s="29"/>
      <c r="M64" s="29"/>
      <c r="N64" s="27"/>
      <c r="O64" s="116"/>
      <c r="R64" s="66">
        <f t="shared" si="20"/>
        <v>0</v>
      </c>
      <c r="S64" s="66">
        <f t="shared" si="21"/>
        <v>0</v>
      </c>
      <c r="T64" s="66">
        <f t="shared" si="22"/>
        <v>0</v>
      </c>
      <c r="U64" s="66">
        <f t="shared" si="23"/>
        <v>0</v>
      </c>
      <c r="V64" s="66">
        <f t="shared" si="24"/>
        <v>1</v>
      </c>
      <c r="W64" s="66">
        <f t="shared" si="25"/>
        <v>0</v>
      </c>
      <c r="X64" s="66">
        <f t="shared" si="26"/>
        <v>0</v>
      </c>
      <c r="Y64" s="68">
        <f t="shared" si="27"/>
        <v>0</v>
      </c>
      <c r="Z64" s="66">
        <f t="shared" si="28"/>
        <v>0</v>
      </c>
      <c r="AA64" s="66">
        <f t="shared" si="29"/>
        <v>0</v>
      </c>
      <c r="AB64" s="66">
        <f t="shared" si="30"/>
        <v>0</v>
      </c>
      <c r="AC64" s="67">
        <f t="shared" si="31"/>
        <v>0</v>
      </c>
      <c r="AD64" s="66">
        <f t="shared" si="32"/>
        <v>0</v>
      </c>
      <c r="AE64" s="68">
        <f t="shared" si="36"/>
        <v>0</v>
      </c>
      <c r="AF64" s="69">
        <f t="shared" si="33"/>
        <v>0</v>
      </c>
      <c r="AG64" s="66">
        <f t="shared" si="34"/>
        <v>0</v>
      </c>
    </row>
    <row r="65" spans="1:33" ht="15.75" x14ac:dyDescent="0.25">
      <c r="A65" s="39" t="str">
        <f t="shared" si="35"/>
        <v>10.249.40.29</v>
      </c>
      <c r="B65" s="40" t="s">
        <v>90</v>
      </c>
      <c r="C65" s="41" t="s">
        <v>91</v>
      </c>
      <c r="D65" s="36">
        <v>41576</v>
      </c>
      <c r="E65" s="47" t="s">
        <v>180</v>
      </c>
      <c r="F65" s="53"/>
      <c r="G65" s="20"/>
      <c r="H65" s="20">
        <v>2</v>
      </c>
      <c r="I65" s="19" t="s">
        <v>151</v>
      </c>
      <c r="J65" s="19" t="s">
        <v>133</v>
      </c>
      <c r="K65" s="19"/>
      <c r="L65" s="29"/>
      <c r="M65" s="29"/>
      <c r="N65" s="27"/>
      <c r="O65" s="116"/>
      <c r="R65" s="66">
        <f t="shared" si="20"/>
        <v>0</v>
      </c>
      <c r="S65" s="66">
        <f t="shared" si="21"/>
        <v>0</v>
      </c>
      <c r="T65" s="66">
        <f t="shared" si="22"/>
        <v>0</v>
      </c>
      <c r="U65" s="66">
        <f t="shared" si="23"/>
        <v>0</v>
      </c>
      <c r="V65" s="66">
        <f t="shared" si="24"/>
        <v>1</v>
      </c>
      <c r="W65" s="66">
        <f t="shared" si="25"/>
        <v>0</v>
      </c>
      <c r="X65" s="66">
        <f t="shared" si="26"/>
        <v>0</v>
      </c>
      <c r="Y65" s="68">
        <f t="shared" si="27"/>
        <v>0</v>
      </c>
      <c r="Z65" s="66">
        <f t="shared" si="28"/>
        <v>0</v>
      </c>
      <c r="AA65" s="66">
        <f t="shared" si="29"/>
        <v>0</v>
      </c>
      <c r="AB65" s="66">
        <f t="shared" si="30"/>
        <v>0</v>
      </c>
      <c r="AC65" s="67">
        <f t="shared" si="31"/>
        <v>0</v>
      </c>
      <c r="AD65" s="66">
        <f t="shared" si="32"/>
        <v>0</v>
      </c>
      <c r="AE65" s="68">
        <f t="shared" si="36"/>
        <v>0</v>
      </c>
      <c r="AF65" s="69">
        <f t="shared" si="33"/>
        <v>0</v>
      </c>
      <c r="AG65" s="66">
        <f t="shared" si="34"/>
        <v>0</v>
      </c>
    </row>
    <row r="66" spans="1:33" ht="15.75" x14ac:dyDescent="0.25">
      <c r="A66" s="39" t="str">
        <f t="shared" si="35"/>
        <v>10.249.40.30</v>
      </c>
      <c r="B66" s="40" t="s">
        <v>92</v>
      </c>
      <c r="C66" s="41" t="s">
        <v>93</v>
      </c>
      <c r="D66" s="36">
        <v>40457</v>
      </c>
      <c r="E66" s="47" t="s">
        <v>184</v>
      </c>
      <c r="F66" s="53"/>
      <c r="G66" s="20"/>
      <c r="H66" s="20">
        <v>2</v>
      </c>
      <c r="I66" s="19" t="s">
        <v>151</v>
      </c>
      <c r="J66" s="19" t="s">
        <v>133</v>
      </c>
      <c r="K66" s="19" t="s">
        <v>138</v>
      </c>
      <c r="L66" s="29" t="s">
        <v>214</v>
      </c>
      <c r="M66" s="29" t="s">
        <v>210</v>
      </c>
      <c r="N66" s="46" t="s">
        <v>215</v>
      </c>
      <c r="O66" s="116"/>
      <c r="R66" s="66">
        <f t="shared" si="20"/>
        <v>0</v>
      </c>
      <c r="S66" s="66">
        <f t="shared" si="21"/>
        <v>0</v>
      </c>
      <c r="T66" s="66">
        <f t="shared" si="22"/>
        <v>0</v>
      </c>
      <c r="U66" s="66">
        <f t="shared" si="23"/>
        <v>0</v>
      </c>
      <c r="V66" s="66">
        <f t="shared" si="24"/>
        <v>0</v>
      </c>
      <c r="W66" s="66">
        <f t="shared" si="25"/>
        <v>0</v>
      </c>
      <c r="X66" s="66">
        <f t="shared" si="26"/>
        <v>0</v>
      </c>
      <c r="Y66" s="68">
        <f t="shared" si="27"/>
        <v>0</v>
      </c>
      <c r="Z66" s="66">
        <f t="shared" si="28"/>
        <v>0</v>
      </c>
      <c r="AA66" s="66">
        <f t="shared" si="29"/>
        <v>0</v>
      </c>
      <c r="AB66" s="66">
        <f t="shared" si="30"/>
        <v>1</v>
      </c>
      <c r="AC66" s="67">
        <f t="shared" si="31"/>
        <v>0</v>
      </c>
      <c r="AD66" s="66">
        <f t="shared" si="32"/>
        <v>0</v>
      </c>
      <c r="AE66" s="68">
        <f t="shared" si="36"/>
        <v>0</v>
      </c>
      <c r="AF66" s="69">
        <f t="shared" si="33"/>
        <v>0</v>
      </c>
      <c r="AG66" s="66">
        <f t="shared" si="34"/>
        <v>0</v>
      </c>
    </row>
    <row r="67" spans="1:33" ht="15.75" x14ac:dyDescent="0.25">
      <c r="A67" s="39" t="str">
        <f t="shared" si="35"/>
        <v>10.249.40.31</v>
      </c>
      <c r="B67" s="40" t="s">
        <v>94</v>
      </c>
      <c r="C67" s="41" t="s">
        <v>93</v>
      </c>
      <c r="D67" s="36">
        <v>40457</v>
      </c>
      <c r="E67" s="47" t="s">
        <v>184</v>
      </c>
      <c r="F67" s="53"/>
      <c r="G67" s="20"/>
      <c r="H67" s="20">
        <v>4</v>
      </c>
      <c r="I67" s="19" t="s">
        <v>151</v>
      </c>
      <c r="J67" s="19" t="s">
        <v>133</v>
      </c>
      <c r="K67" s="19" t="s">
        <v>138</v>
      </c>
      <c r="L67" s="29" t="s">
        <v>214</v>
      </c>
      <c r="M67" s="29" t="s">
        <v>210</v>
      </c>
      <c r="N67" s="46" t="s">
        <v>215</v>
      </c>
      <c r="O67" s="116"/>
      <c r="R67" s="66">
        <f t="shared" si="20"/>
        <v>0</v>
      </c>
      <c r="S67" s="66">
        <f t="shared" si="21"/>
        <v>0</v>
      </c>
      <c r="T67" s="66">
        <f t="shared" si="22"/>
        <v>0</v>
      </c>
      <c r="U67" s="66">
        <f t="shared" si="23"/>
        <v>0</v>
      </c>
      <c r="V67" s="66">
        <f t="shared" si="24"/>
        <v>0</v>
      </c>
      <c r="W67" s="66">
        <f t="shared" si="25"/>
        <v>0</v>
      </c>
      <c r="X67" s="66">
        <f t="shared" si="26"/>
        <v>0</v>
      </c>
      <c r="Y67" s="68">
        <f t="shared" si="27"/>
        <v>0</v>
      </c>
      <c r="Z67" s="66">
        <f t="shared" si="28"/>
        <v>0</v>
      </c>
      <c r="AA67" s="66">
        <f t="shared" si="29"/>
        <v>0</v>
      </c>
      <c r="AB67" s="66">
        <f t="shared" si="30"/>
        <v>1</v>
      </c>
      <c r="AC67" s="67">
        <f t="shared" si="31"/>
        <v>0</v>
      </c>
      <c r="AD67" s="66">
        <f t="shared" si="32"/>
        <v>0</v>
      </c>
      <c r="AE67" s="68">
        <f t="shared" si="36"/>
        <v>0</v>
      </c>
      <c r="AF67" s="69">
        <f t="shared" si="33"/>
        <v>0</v>
      </c>
      <c r="AG67" s="66">
        <f t="shared" si="34"/>
        <v>0</v>
      </c>
    </row>
    <row r="68" spans="1:33" ht="15.75" x14ac:dyDescent="0.25">
      <c r="A68" s="39" t="str">
        <f t="shared" si="35"/>
        <v>10.249.40.32</v>
      </c>
      <c r="B68" s="40" t="s">
        <v>95</v>
      </c>
      <c r="C68" s="41" t="s">
        <v>93</v>
      </c>
      <c r="D68" s="36">
        <v>40457</v>
      </c>
      <c r="E68" s="47" t="s">
        <v>184</v>
      </c>
      <c r="F68" s="53"/>
      <c r="G68" s="20"/>
      <c r="H68" s="20">
        <v>2</v>
      </c>
      <c r="I68" s="19" t="s">
        <v>151</v>
      </c>
      <c r="J68" s="19" t="s">
        <v>133</v>
      </c>
      <c r="K68" s="19" t="s">
        <v>138</v>
      </c>
      <c r="L68" s="29" t="s">
        <v>214</v>
      </c>
      <c r="M68" s="29" t="s">
        <v>210</v>
      </c>
      <c r="N68" s="46" t="s">
        <v>215</v>
      </c>
      <c r="O68" s="116"/>
      <c r="R68" s="66">
        <f t="shared" si="20"/>
        <v>0</v>
      </c>
      <c r="S68" s="66">
        <f t="shared" si="21"/>
        <v>0</v>
      </c>
      <c r="T68" s="66">
        <f t="shared" si="22"/>
        <v>0</v>
      </c>
      <c r="U68" s="66">
        <f t="shared" si="23"/>
        <v>0</v>
      </c>
      <c r="V68" s="66">
        <f t="shared" si="24"/>
        <v>0</v>
      </c>
      <c r="W68" s="66">
        <f t="shared" si="25"/>
        <v>0</v>
      </c>
      <c r="X68" s="66">
        <f t="shared" si="26"/>
        <v>0</v>
      </c>
      <c r="Y68" s="68">
        <f t="shared" si="27"/>
        <v>0</v>
      </c>
      <c r="Z68" s="66">
        <f t="shared" si="28"/>
        <v>0</v>
      </c>
      <c r="AA68" s="66">
        <f t="shared" si="29"/>
        <v>0</v>
      </c>
      <c r="AB68" s="66">
        <f t="shared" si="30"/>
        <v>1</v>
      </c>
      <c r="AC68" s="67">
        <f t="shared" si="31"/>
        <v>0</v>
      </c>
      <c r="AD68" s="66">
        <f t="shared" si="32"/>
        <v>0</v>
      </c>
      <c r="AE68" s="68">
        <f t="shared" si="36"/>
        <v>0</v>
      </c>
      <c r="AF68" s="69">
        <f t="shared" si="33"/>
        <v>0</v>
      </c>
      <c r="AG68" s="66">
        <f t="shared" si="34"/>
        <v>0</v>
      </c>
    </row>
    <row r="69" spans="1:33" ht="15.75" x14ac:dyDescent="0.25">
      <c r="A69" s="39" t="str">
        <f t="shared" si="35"/>
        <v>10.249.40.33</v>
      </c>
      <c r="B69" s="40" t="s">
        <v>96</v>
      </c>
      <c r="C69" s="41" t="s">
        <v>93</v>
      </c>
      <c r="D69" s="36">
        <v>40457</v>
      </c>
      <c r="E69" s="47" t="s">
        <v>184</v>
      </c>
      <c r="F69" s="53"/>
      <c r="G69" s="20"/>
      <c r="H69" s="20">
        <v>2</v>
      </c>
      <c r="I69" s="19" t="s">
        <v>151</v>
      </c>
      <c r="J69" s="19" t="s">
        <v>133</v>
      </c>
      <c r="K69" s="19" t="s">
        <v>138</v>
      </c>
      <c r="L69" s="29" t="s">
        <v>214</v>
      </c>
      <c r="M69" s="29" t="s">
        <v>210</v>
      </c>
      <c r="N69" s="46" t="s">
        <v>215</v>
      </c>
      <c r="O69" s="116"/>
      <c r="R69" s="66">
        <f t="shared" si="20"/>
        <v>0</v>
      </c>
      <c r="S69" s="66">
        <f t="shared" si="21"/>
        <v>0</v>
      </c>
      <c r="T69" s="66">
        <f t="shared" si="22"/>
        <v>0</v>
      </c>
      <c r="U69" s="66">
        <f t="shared" si="23"/>
        <v>0</v>
      </c>
      <c r="V69" s="66">
        <f t="shared" si="24"/>
        <v>0</v>
      </c>
      <c r="W69" s="66">
        <f t="shared" si="25"/>
        <v>0</v>
      </c>
      <c r="X69" s="66">
        <f t="shared" si="26"/>
        <v>0</v>
      </c>
      <c r="Y69" s="68">
        <f t="shared" si="27"/>
        <v>0</v>
      </c>
      <c r="Z69" s="66">
        <f t="shared" si="28"/>
        <v>0</v>
      </c>
      <c r="AA69" s="66">
        <f t="shared" si="29"/>
        <v>0</v>
      </c>
      <c r="AB69" s="66">
        <f t="shared" si="30"/>
        <v>1</v>
      </c>
      <c r="AC69" s="67">
        <f t="shared" si="31"/>
        <v>0</v>
      </c>
      <c r="AD69" s="66">
        <f t="shared" si="32"/>
        <v>0</v>
      </c>
      <c r="AE69" s="68">
        <f t="shared" si="36"/>
        <v>0</v>
      </c>
      <c r="AF69" s="69">
        <f t="shared" si="33"/>
        <v>0</v>
      </c>
      <c r="AG69" s="66">
        <f t="shared" si="34"/>
        <v>0</v>
      </c>
    </row>
    <row r="70" spans="1:33" ht="15.75" x14ac:dyDescent="0.25">
      <c r="A70" s="39" t="str">
        <f t="shared" si="35"/>
        <v>10.249.40.34</v>
      </c>
      <c r="B70" s="40" t="s">
        <v>97</v>
      </c>
      <c r="C70" s="41" t="s">
        <v>93</v>
      </c>
      <c r="D70" s="36">
        <v>40457</v>
      </c>
      <c r="E70" s="47" t="s">
        <v>184</v>
      </c>
      <c r="F70" s="53"/>
      <c r="G70" s="20"/>
      <c r="H70" s="20">
        <v>4</v>
      </c>
      <c r="I70" s="19" t="s">
        <v>151</v>
      </c>
      <c r="J70" s="19" t="s">
        <v>133</v>
      </c>
      <c r="K70" s="19" t="s">
        <v>138</v>
      </c>
      <c r="L70" s="29" t="s">
        <v>214</v>
      </c>
      <c r="M70" s="29" t="s">
        <v>210</v>
      </c>
      <c r="N70" s="46" t="s">
        <v>215</v>
      </c>
      <c r="O70" s="116"/>
      <c r="R70" s="66">
        <f t="shared" si="20"/>
        <v>0</v>
      </c>
      <c r="S70" s="66">
        <f t="shared" si="21"/>
        <v>0</v>
      </c>
      <c r="T70" s="66">
        <f t="shared" si="22"/>
        <v>0</v>
      </c>
      <c r="U70" s="66">
        <f t="shared" si="23"/>
        <v>0</v>
      </c>
      <c r="V70" s="66">
        <f t="shared" si="24"/>
        <v>0</v>
      </c>
      <c r="W70" s="66">
        <f t="shared" si="25"/>
        <v>0</v>
      </c>
      <c r="X70" s="66">
        <f t="shared" si="26"/>
        <v>0</v>
      </c>
      <c r="Y70" s="68">
        <f t="shared" si="27"/>
        <v>0</v>
      </c>
      <c r="Z70" s="66">
        <f t="shared" si="28"/>
        <v>0</v>
      </c>
      <c r="AA70" s="66">
        <f t="shared" si="29"/>
        <v>0</v>
      </c>
      <c r="AB70" s="66">
        <f t="shared" si="30"/>
        <v>1</v>
      </c>
      <c r="AC70" s="67">
        <f t="shared" si="31"/>
        <v>0</v>
      </c>
      <c r="AD70" s="66">
        <f t="shared" si="32"/>
        <v>0</v>
      </c>
      <c r="AE70" s="68">
        <f t="shared" si="36"/>
        <v>0</v>
      </c>
      <c r="AF70" s="69">
        <f t="shared" si="33"/>
        <v>0</v>
      </c>
      <c r="AG70" s="66">
        <f t="shared" si="34"/>
        <v>0</v>
      </c>
    </row>
    <row r="71" spans="1:33" ht="15.75" x14ac:dyDescent="0.25">
      <c r="A71" s="39" t="str">
        <f t="shared" si="35"/>
        <v>10.249.40.35</v>
      </c>
      <c r="B71" s="40" t="s">
        <v>98</v>
      </c>
      <c r="C71" s="41" t="s">
        <v>93</v>
      </c>
      <c r="D71" s="36">
        <v>40457</v>
      </c>
      <c r="E71" s="47" t="s">
        <v>184</v>
      </c>
      <c r="F71" s="53"/>
      <c r="G71" s="20"/>
      <c r="H71" s="20">
        <v>4</v>
      </c>
      <c r="I71" s="19" t="s">
        <v>151</v>
      </c>
      <c r="J71" s="19" t="s">
        <v>133</v>
      </c>
      <c r="K71" s="19" t="s">
        <v>138</v>
      </c>
      <c r="L71" s="29" t="s">
        <v>214</v>
      </c>
      <c r="M71" s="29" t="s">
        <v>210</v>
      </c>
      <c r="N71" s="46" t="s">
        <v>215</v>
      </c>
      <c r="O71" s="116"/>
      <c r="R71" s="66">
        <f t="shared" si="20"/>
        <v>0</v>
      </c>
      <c r="S71" s="66">
        <f t="shared" si="21"/>
        <v>0</v>
      </c>
      <c r="T71" s="66">
        <f t="shared" si="22"/>
        <v>0</v>
      </c>
      <c r="U71" s="66">
        <f t="shared" si="23"/>
        <v>0</v>
      </c>
      <c r="V71" s="66">
        <f t="shared" si="24"/>
        <v>0</v>
      </c>
      <c r="W71" s="66">
        <f t="shared" si="25"/>
        <v>0</v>
      </c>
      <c r="X71" s="66">
        <f t="shared" si="26"/>
        <v>0</v>
      </c>
      <c r="Y71" s="68">
        <f t="shared" si="27"/>
        <v>0</v>
      </c>
      <c r="Z71" s="66">
        <f t="shared" si="28"/>
        <v>0</v>
      </c>
      <c r="AA71" s="66">
        <f t="shared" si="29"/>
        <v>0</v>
      </c>
      <c r="AB71" s="66">
        <f t="shared" si="30"/>
        <v>1</v>
      </c>
      <c r="AC71" s="67">
        <f t="shared" si="31"/>
        <v>0</v>
      </c>
      <c r="AD71" s="66">
        <f t="shared" si="32"/>
        <v>0</v>
      </c>
      <c r="AE71" s="68">
        <f t="shared" si="36"/>
        <v>0</v>
      </c>
      <c r="AF71" s="69">
        <f t="shared" si="33"/>
        <v>0</v>
      </c>
      <c r="AG71" s="66">
        <f t="shared" si="34"/>
        <v>0</v>
      </c>
    </row>
    <row r="72" spans="1:33" ht="15.75" x14ac:dyDescent="0.25">
      <c r="A72" s="39" t="str">
        <f t="shared" si="35"/>
        <v>10.249.40.36</v>
      </c>
      <c r="B72" s="40" t="s">
        <v>99</v>
      </c>
      <c r="C72" s="41" t="s">
        <v>93</v>
      </c>
      <c r="D72" s="36">
        <v>40457</v>
      </c>
      <c r="E72" s="47" t="s">
        <v>184</v>
      </c>
      <c r="F72" s="53"/>
      <c r="G72" s="20"/>
      <c r="H72" s="20">
        <v>2</v>
      </c>
      <c r="I72" s="19" t="s">
        <v>151</v>
      </c>
      <c r="J72" s="19" t="s">
        <v>133</v>
      </c>
      <c r="K72" s="19" t="s">
        <v>138</v>
      </c>
      <c r="L72" s="29" t="s">
        <v>214</v>
      </c>
      <c r="M72" s="29" t="s">
        <v>210</v>
      </c>
      <c r="N72" s="46" t="s">
        <v>215</v>
      </c>
      <c r="O72" s="116"/>
      <c r="R72" s="66">
        <f t="shared" si="20"/>
        <v>0</v>
      </c>
      <c r="S72" s="66">
        <f t="shared" si="21"/>
        <v>0</v>
      </c>
      <c r="T72" s="66">
        <f t="shared" si="22"/>
        <v>0</v>
      </c>
      <c r="U72" s="66">
        <f t="shared" si="23"/>
        <v>0</v>
      </c>
      <c r="V72" s="66">
        <f t="shared" si="24"/>
        <v>0</v>
      </c>
      <c r="W72" s="66">
        <f t="shared" si="25"/>
        <v>0</v>
      </c>
      <c r="X72" s="66">
        <f t="shared" si="26"/>
        <v>0</v>
      </c>
      <c r="Y72" s="68">
        <f t="shared" si="27"/>
        <v>0</v>
      </c>
      <c r="Z72" s="66">
        <f t="shared" si="28"/>
        <v>0</v>
      </c>
      <c r="AA72" s="66">
        <f t="shared" si="29"/>
        <v>0</v>
      </c>
      <c r="AB72" s="66">
        <f t="shared" si="30"/>
        <v>1</v>
      </c>
      <c r="AC72" s="67">
        <f t="shared" si="31"/>
        <v>0</v>
      </c>
      <c r="AD72" s="66">
        <f t="shared" si="32"/>
        <v>0</v>
      </c>
      <c r="AE72" s="68">
        <f t="shared" si="36"/>
        <v>0</v>
      </c>
      <c r="AF72" s="69">
        <f t="shared" si="33"/>
        <v>0</v>
      </c>
      <c r="AG72" s="66">
        <f t="shared" si="34"/>
        <v>0</v>
      </c>
    </row>
    <row r="73" spans="1:33" ht="15.75" x14ac:dyDescent="0.25">
      <c r="A73" s="39" t="str">
        <f t="shared" si="35"/>
        <v>10.249.40.37</v>
      </c>
      <c r="B73" s="40" t="s">
        <v>100</v>
      </c>
      <c r="C73" s="41" t="s">
        <v>93</v>
      </c>
      <c r="D73" s="36">
        <v>40457</v>
      </c>
      <c r="E73" s="47" t="s">
        <v>184</v>
      </c>
      <c r="F73" s="53"/>
      <c r="G73" s="20"/>
      <c r="H73" s="20">
        <v>2</v>
      </c>
      <c r="I73" s="19" t="s">
        <v>151</v>
      </c>
      <c r="J73" s="19" t="s">
        <v>133</v>
      </c>
      <c r="K73" s="19" t="s">
        <v>138</v>
      </c>
      <c r="L73" s="29" t="s">
        <v>214</v>
      </c>
      <c r="M73" s="29" t="s">
        <v>210</v>
      </c>
      <c r="N73" s="46" t="s">
        <v>215</v>
      </c>
      <c r="O73" s="116"/>
      <c r="R73" s="66">
        <f t="shared" si="20"/>
        <v>0</v>
      </c>
      <c r="S73" s="66">
        <f t="shared" si="21"/>
        <v>0</v>
      </c>
      <c r="T73" s="66">
        <f t="shared" si="22"/>
        <v>0</v>
      </c>
      <c r="U73" s="66">
        <f t="shared" si="23"/>
        <v>0</v>
      </c>
      <c r="V73" s="66">
        <f t="shared" si="24"/>
        <v>0</v>
      </c>
      <c r="W73" s="66">
        <f t="shared" si="25"/>
        <v>0</v>
      </c>
      <c r="X73" s="66">
        <f t="shared" si="26"/>
        <v>0</v>
      </c>
      <c r="Y73" s="68">
        <f t="shared" si="27"/>
        <v>0</v>
      </c>
      <c r="Z73" s="66">
        <f t="shared" si="28"/>
        <v>0</v>
      </c>
      <c r="AA73" s="66">
        <f t="shared" si="29"/>
        <v>0</v>
      </c>
      <c r="AB73" s="66">
        <f t="shared" si="30"/>
        <v>1</v>
      </c>
      <c r="AC73" s="67">
        <f t="shared" si="31"/>
        <v>0</v>
      </c>
      <c r="AD73" s="66">
        <f t="shared" si="32"/>
        <v>0</v>
      </c>
      <c r="AE73" s="68">
        <f t="shared" si="36"/>
        <v>0</v>
      </c>
      <c r="AF73" s="69">
        <f t="shared" si="33"/>
        <v>0</v>
      </c>
      <c r="AG73" s="66">
        <f t="shared" si="34"/>
        <v>0</v>
      </c>
    </row>
    <row r="74" spans="1:33" ht="15.75" x14ac:dyDescent="0.25">
      <c r="A74" s="39" t="str">
        <f t="shared" si="35"/>
        <v>10.249.40.38</v>
      </c>
      <c r="B74" s="40" t="s">
        <v>101</v>
      </c>
      <c r="C74" s="41" t="s">
        <v>102</v>
      </c>
      <c r="D74" s="36">
        <v>41526</v>
      </c>
      <c r="E74" s="47" t="s">
        <v>180</v>
      </c>
      <c r="F74" s="53"/>
      <c r="G74" s="20"/>
      <c r="H74" s="20">
        <v>2</v>
      </c>
      <c r="I74" s="19" t="s">
        <v>151</v>
      </c>
      <c r="J74" s="19" t="s">
        <v>133</v>
      </c>
      <c r="K74" s="19"/>
      <c r="L74" s="29"/>
      <c r="M74" s="29"/>
      <c r="N74" s="27"/>
      <c r="O74" s="116"/>
      <c r="R74" s="66">
        <f t="shared" si="20"/>
        <v>0</v>
      </c>
      <c r="S74" s="66">
        <f t="shared" si="21"/>
        <v>0</v>
      </c>
      <c r="T74" s="66">
        <f t="shared" si="22"/>
        <v>0</v>
      </c>
      <c r="U74" s="66">
        <f t="shared" si="23"/>
        <v>0</v>
      </c>
      <c r="V74" s="66">
        <f t="shared" si="24"/>
        <v>1</v>
      </c>
      <c r="W74" s="66">
        <f t="shared" si="25"/>
        <v>0</v>
      </c>
      <c r="X74" s="66">
        <f t="shared" si="26"/>
        <v>0</v>
      </c>
      <c r="Y74" s="68">
        <f t="shared" si="27"/>
        <v>0</v>
      </c>
      <c r="Z74" s="66">
        <f t="shared" si="28"/>
        <v>0</v>
      </c>
      <c r="AA74" s="66">
        <f t="shared" si="29"/>
        <v>0</v>
      </c>
      <c r="AB74" s="66">
        <f t="shared" si="30"/>
        <v>0</v>
      </c>
      <c r="AC74" s="67">
        <f t="shared" si="31"/>
        <v>0</v>
      </c>
      <c r="AD74" s="66">
        <f t="shared" si="32"/>
        <v>0</v>
      </c>
      <c r="AE74" s="68">
        <f t="shared" si="36"/>
        <v>0</v>
      </c>
      <c r="AF74" s="69">
        <f t="shared" si="33"/>
        <v>0</v>
      </c>
      <c r="AG74" s="66">
        <f t="shared" si="34"/>
        <v>0</v>
      </c>
    </row>
    <row r="75" spans="1:33" ht="15.75" x14ac:dyDescent="0.25">
      <c r="A75" s="39" t="str">
        <f t="shared" si="35"/>
        <v>10.249.40.39</v>
      </c>
      <c r="B75" s="40" t="s">
        <v>103</v>
      </c>
      <c r="C75" s="41" t="s">
        <v>104</v>
      </c>
      <c r="D75" s="36">
        <v>41165</v>
      </c>
      <c r="E75" s="47" t="s">
        <v>184</v>
      </c>
      <c r="F75" s="53"/>
      <c r="G75" s="20"/>
      <c r="H75" s="20">
        <v>2</v>
      </c>
      <c r="I75" s="19" t="s">
        <v>151</v>
      </c>
      <c r="J75" s="19" t="s">
        <v>133</v>
      </c>
      <c r="K75" s="19"/>
      <c r="L75" s="29"/>
      <c r="M75" s="29"/>
      <c r="N75" s="27"/>
      <c r="O75" s="116"/>
      <c r="R75" s="66">
        <f t="shared" si="20"/>
        <v>0</v>
      </c>
      <c r="S75" s="66">
        <f t="shared" si="21"/>
        <v>0</v>
      </c>
      <c r="T75" s="66">
        <f t="shared" si="22"/>
        <v>0</v>
      </c>
      <c r="U75" s="66">
        <f t="shared" si="23"/>
        <v>0</v>
      </c>
      <c r="V75" s="66">
        <f t="shared" si="24"/>
        <v>0</v>
      </c>
      <c r="W75" s="66">
        <f t="shared" si="25"/>
        <v>0</v>
      </c>
      <c r="X75" s="66">
        <f t="shared" si="26"/>
        <v>0</v>
      </c>
      <c r="Y75" s="68">
        <f t="shared" si="27"/>
        <v>0</v>
      </c>
      <c r="Z75" s="66">
        <f t="shared" si="28"/>
        <v>0</v>
      </c>
      <c r="AA75" s="66">
        <f t="shared" si="29"/>
        <v>0</v>
      </c>
      <c r="AB75" s="66">
        <f t="shared" si="30"/>
        <v>1</v>
      </c>
      <c r="AC75" s="67">
        <f t="shared" si="31"/>
        <v>0</v>
      </c>
      <c r="AD75" s="66">
        <f t="shared" si="32"/>
        <v>0</v>
      </c>
      <c r="AE75" s="68">
        <f t="shared" si="36"/>
        <v>0</v>
      </c>
      <c r="AF75" s="69">
        <f t="shared" si="33"/>
        <v>0</v>
      </c>
      <c r="AG75" s="66">
        <f t="shared" si="34"/>
        <v>0</v>
      </c>
    </row>
    <row r="76" spans="1:33" ht="15.75" x14ac:dyDescent="0.25">
      <c r="A76" s="39" t="str">
        <f t="shared" si="35"/>
        <v>10.249.40.40</v>
      </c>
      <c r="B76" s="40" t="s">
        <v>105</v>
      </c>
      <c r="C76" s="41" t="s">
        <v>104</v>
      </c>
      <c r="D76" s="36">
        <v>40457</v>
      </c>
      <c r="E76" s="47" t="s">
        <v>184</v>
      </c>
      <c r="F76" s="53"/>
      <c r="G76" s="20"/>
      <c r="H76" s="20">
        <v>2</v>
      </c>
      <c r="I76" s="19" t="s">
        <v>151</v>
      </c>
      <c r="J76" s="19" t="s">
        <v>133</v>
      </c>
      <c r="K76" s="19"/>
      <c r="L76" s="29"/>
      <c r="M76" s="29"/>
      <c r="N76" s="27"/>
      <c r="O76" s="116"/>
      <c r="R76" s="66">
        <f t="shared" si="20"/>
        <v>0</v>
      </c>
      <c r="S76" s="66">
        <f t="shared" si="21"/>
        <v>0</v>
      </c>
      <c r="T76" s="66">
        <f t="shared" si="22"/>
        <v>0</v>
      </c>
      <c r="U76" s="66">
        <f t="shared" si="23"/>
        <v>0</v>
      </c>
      <c r="V76" s="66">
        <f t="shared" si="24"/>
        <v>0</v>
      </c>
      <c r="W76" s="66">
        <f t="shared" si="25"/>
        <v>0</v>
      </c>
      <c r="X76" s="66">
        <f t="shared" si="26"/>
        <v>0</v>
      </c>
      <c r="Y76" s="68">
        <f t="shared" si="27"/>
        <v>0</v>
      </c>
      <c r="Z76" s="66">
        <f t="shared" si="28"/>
        <v>0</v>
      </c>
      <c r="AA76" s="66">
        <f t="shared" si="29"/>
        <v>0</v>
      </c>
      <c r="AB76" s="66">
        <f t="shared" si="30"/>
        <v>1</v>
      </c>
      <c r="AC76" s="67">
        <f t="shared" si="31"/>
        <v>0</v>
      </c>
      <c r="AD76" s="66">
        <f t="shared" si="32"/>
        <v>0</v>
      </c>
      <c r="AE76" s="68">
        <f t="shared" si="36"/>
        <v>0</v>
      </c>
      <c r="AF76" s="69">
        <f t="shared" si="33"/>
        <v>0</v>
      </c>
      <c r="AG76" s="66">
        <f t="shared" si="34"/>
        <v>0</v>
      </c>
    </row>
    <row r="77" spans="1:33" ht="15.75" x14ac:dyDescent="0.25">
      <c r="A77" s="39" t="str">
        <f t="shared" si="35"/>
        <v>10.249.40.41</v>
      </c>
      <c r="B77" s="40" t="s">
        <v>106</v>
      </c>
      <c r="C77" s="41" t="s">
        <v>107</v>
      </c>
      <c r="D77" s="36">
        <v>40457</v>
      </c>
      <c r="E77" s="47" t="s">
        <v>184</v>
      </c>
      <c r="F77" s="53" t="s">
        <v>223</v>
      </c>
      <c r="G77" s="20"/>
      <c r="H77" s="20">
        <v>2</v>
      </c>
      <c r="I77" s="19" t="s">
        <v>151</v>
      </c>
      <c r="J77" s="19" t="s">
        <v>133</v>
      </c>
      <c r="K77" s="19"/>
      <c r="L77" s="29"/>
      <c r="M77" s="29"/>
      <c r="N77" s="27"/>
      <c r="O77" s="116"/>
      <c r="R77" s="66">
        <f t="shared" si="20"/>
        <v>0</v>
      </c>
      <c r="S77" s="66">
        <f t="shared" si="21"/>
        <v>0</v>
      </c>
      <c r="T77" s="66">
        <f t="shared" si="22"/>
        <v>0</v>
      </c>
      <c r="U77" s="66">
        <f t="shared" si="23"/>
        <v>0</v>
      </c>
      <c r="V77" s="66">
        <f t="shared" si="24"/>
        <v>0</v>
      </c>
      <c r="W77" s="66">
        <f t="shared" si="25"/>
        <v>0</v>
      </c>
      <c r="X77" s="66">
        <f t="shared" si="26"/>
        <v>0</v>
      </c>
      <c r="Y77" s="68">
        <f t="shared" si="27"/>
        <v>0</v>
      </c>
      <c r="Z77" s="66">
        <f t="shared" si="28"/>
        <v>0</v>
      </c>
      <c r="AA77" s="66">
        <f t="shared" si="29"/>
        <v>0</v>
      </c>
      <c r="AB77" s="66">
        <f t="shared" si="30"/>
        <v>1</v>
      </c>
      <c r="AC77" s="67">
        <f t="shared" si="31"/>
        <v>0</v>
      </c>
      <c r="AD77" s="66">
        <f t="shared" si="32"/>
        <v>0</v>
      </c>
      <c r="AE77" s="68">
        <f t="shared" si="36"/>
        <v>0</v>
      </c>
      <c r="AF77" s="69">
        <f t="shared" si="33"/>
        <v>0</v>
      </c>
      <c r="AG77" s="66">
        <f t="shared" si="34"/>
        <v>0</v>
      </c>
    </row>
    <row r="78" spans="1:33" ht="15.75" x14ac:dyDescent="0.25">
      <c r="A78" s="39" t="str">
        <f t="shared" si="35"/>
        <v>10.249.40.42</v>
      </c>
      <c r="B78" s="40" t="s">
        <v>108</v>
      </c>
      <c r="C78" s="41" t="s">
        <v>109</v>
      </c>
      <c r="D78" s="36">
        <v>40961</v>
      </c>
      <c r="E78" s="47" t="s">
        <v>180</v>
      </c>
      <c r="F78" s="53"/>
      <c r="G78" s="20"/>
      <c r="H78" s="20">
        <v>4</v>
      </c>
      <c r="I78" s="19" t="s">
        <v>151</v>
      </c>
      <c r="J78" s="19" t="s">
        <v>133</v>
      </c>
      <c r="K78" s="19"/>
      <c r="L78" s="29"/>
      <c r="M78" s="29"/>
      <c r="N78" s="27"/>
      <c r="O78" s="116"/>
      <c r="R78" s="66">
        <f t="shared" si="20"/>
        <v>0</v>
      </c>
      <c r="S78" s="66">
        <f t="shared" si="21"/>
        <v>0</v>
      </c>
      <c r="T78" s="66">
        <f t="shared" si="22"/>
        <v>0</v>
      </c>
      <c r="U78" s="66">
        <f t="shared" si="23"/>
        <v>0</v>
      </c>
      <c r="V78" s="66">
        <f t="shared" si="24"/>
        <v>1</v>
      </c>
      <c r="W78" s="66">
        <f t="shared" si="25"/>
        <v>0</v>
      </c>
      <c r="X78" s="66">
        <f t="shared" si="26"/>
        <v>0</v>
      </c>
      <c r="Y78" s="68">
        <f t="shared" si="27"/>
        <v>0</v>
      </c>
      <c r="Z78" s="66">
        <f t="shared" si="28"/>
        <v>0</v>
      </c>
      <c r="AA78" s="66">
        <f t="shared" si="29"/>
        <v>0</v>
      </c>
      <c r="AB78" s="66">
        <f t="shared" si="30"/>
        <v>0</v>
      </c>
      <c r="AC78" s="67">
        <f t="shared" si="31"/>
        <v>0</v>
      </c>
      <c r="AD78" s="66">
        <f t="shared" si="32"/>
        <v>0</v>
      </c>
      <c r="AE78" s="68">
        <f t="shared" si="36"/>
        <v>0</v>
      </c>
      <c r="AF78" s="69">
        <f t="shared" si="33"/>
        <v>0</v>
      </c>
      <c r="AG78" s="66">
        <f t="shared" si="34"/>
        <v>0</v>
      </c>
    </row>
    <row r="79" spans="1:33" ht="15.75" x14ac:dyDescent="0.25">
      <c r="A79" s="39" t="str">
        <f t="shared" si="35"/>
        <v>10.249.40.43</v>
      </c>
      <c r="B79" s="40" t="s">
        <v>110</v>
      </c>
      <c r="C79" s="41" t="s">
        <v>109</v>
      </c>
      <c r="D79" s="36">
        <v>40961</v>
      </c>
      <c r="E79" s="47" t="s">
        <v>180</v>
      </c>
      <c r="F79" s="53"/>
      <c r="G79" s="20"/>
      <c r="H79" s="20">
        <v>3</v>
      </c>
      <c r="I79" s="19" t="s">
        <v>151</v>
      </c>
      <c r="J79" s="19" t="s">
        <v>133</v>
      </c>
      <c r="K79" s="19"/>
      <c r="L79" s="29"/>
      <c r="M79" s="29"/>
      <c r="N79" s="27"/>
      <c r="O79" s="116"/>
      <c r="R79" s="66">
        <f t="shared" si="20"/>
        <v>0</v>
      </c>
      <c r="S79" s="66">
        <f t="shared" si="21"/>
        <v>0</v>
      </c>
      <c r="T79" s="66">
        <f t="shared" si="22"/>
        <v>0</v>
      </c>
      <c r="U79" s="66">
        <f t="shared" si="23"/>
        <v>0</v>
      </c>
      <c r="V79" s="66">
        <f t="shared" si="24"/>
        <v>1</v>
      </c>
      <c r="W79" s="66">
        <f t="shared" si="25"/>
        <v>0</v>
      </c>
      <c r="X79" s="66">
        <f t="shared" si="26"/>
        <v>0</v>
      </c>
      <c r="Y79" s="68">
        <f t="shared" si="27"/>
        <v>0</v>
      </c>
      <c r="Z79" s="66">
        <f t="shared" si="28"/>
        <v>0</v>
      </c>
      <c r="AA79" s="66">
        <f t="shared" si="29"/>
        <v>0</v>
      </c>
      <c r="AB79" s="66">
        <f t="shared" si="30"/>
        <v>0</v>
      </c>
      <c r="AC79" s="67">
        <f t="shared" si="31"/>
        <v>0</v>
      </c>
      <c r="AD79" s="66">
        <f t="shared" si="32"/>
        <v>0</v>
      </c>
      <c r="AE79" s="68">
        <f t="shared" si="36"/>
        <v>0</v>
      </c>
      <c r="AF79" s="69">
        <f t="shared" si="33"/>
        <v>0</v>
      </c>
      <c r="AG79" s="66">
        <f t="shared" si="34"/>
        <v>0</v>
      </c>
    </row>
    <row r="80" spans="1:33" ht="15.75" x14ac:dyDescent="0.25">
      <c r="A80" s="39" t="str">
        <f t="shared" si="35"/>
        <v>10.249.40.44</v>
      </c>
      <c r="B80" s="40" t="s">
        <v>111</v>
      </c>
      <c r="C80" s="41" t="s">
        <v>112</v>
      </c>
      <c r="D80" s="36">
        <v>41576</v>
      </c>
      <c r="E80" s="47" t="s">
        <v>180</v>
      </c>
      <c r="F80" s="53"/>
      <c r="G80" s="20"/>
      <c r="H80" s="20">
        <v>2</v>
      </c>
      <c r="I80" s="19" t="s">
        <v>151</v>
      </c>
      <c r="J80" s="19" t="s">
        <v>133</v>
      </c>
      <c r="K80" s="19"/>
      <c r="L80" s="29"/>
      <c r="M80" s="29"/>
      <c r="N80" s="27"/>
      <c r="O80" s="116"/>
      <c r="R80" s="66">
        <f t="shared" si="20"/>
        <v>0</v>
      </c>
      <c r="S80" s="66">
        <f t="shared" si="21"/>
        <v>0</v>
      </c>
      <c r="T80" s="66">
        <f t="shared" si="22"/>
        <v>0</v>
      </c>
      <c r="U80" s="66">
        <f t="shared" si="23"/>
        <v>0</v>
      </c>
      <c r="V80" s="66">
        <f t="shared" si="24"/>
        <v>1</v>
      </c>
      <c r="W80" s="66">
        <f t="shared" si="25"/>
        <v>0</v>
      </c>
      <c r="X80" s="66">
        <f t="shared" si="26"/>
        <v>0</v>
      </c>
      <c r="Y80" s="68">
        <f t="shared" si="27"/>
        <v>0</v>
      </c>
      <c r="Z80" s="66">
        <f t="shared" si="28"/>
        <v>0</v>
      </c>
      <c r="AA80" s="66">
        <f t="shared" si="29"/>
        <v>0</v>
      </c>
      <c r="AB80" s="66">
        <f t="shared" si="30"/>
        <v>0</v>
      </c>
      <c r="AC80" s="67">
        <f t="shared" si="31"/>
        <v>0</v>
      </c>
      <c r="AD80" s="66">
        <f t="shared" si="32"/>
        <v>0</v>
      </c>
      <c r="AE80" s="68">
        <f t="shared" si="36"/>
        <v>0</v>
      </c>
      <c r="AF80" s="69">
        <f t="shared" si="33"/>
        <v>0</v>
      </c>
      <c r="AG80" s="66">
        <f t="shared" si="34"/>
        <v>0</v>
      </c>
    </row>
    <row r="81" spans="1:35" ht="15.75" x14ac:dyDescent="0.25">
      <c r="A81" s="39" t="str">
        <f t="shared" si="35"/>
        <v>10.249.40.45</v>
      </c>
      <c r="B81" s="40" t="s">
        <v>113</v>
      </c>
      <c r="C81" s="41" t="s">
        <v>114</v>
      </c>
      <c r="D81" s="36">
        <v>41576</v>
      </c>
      <c r="E81" s="47" t="s">
        <v>180</v>
      </c>
      <c r="F81" s="53"/>
      <c r="G81" s="20"/>
      <c r="H81" s="20">
        <v>2</v>
      </c>
      <c r="I81" s="19" t="s">
        <v>151</v>
      </c>
      <c r="J81" s="19" t="s">
        <v>133</v>
      </c>
      <c r="K81" s="19"/>
      <c r="L81" s="29"/>
      <c r="M81" s="29"/>
      <c r="N81" s="27"/>
      <c r="O81" s="116"/>
      <c r="R81" s="66">
        <f t="shared" si="20"/>
        <v>0</v>
      </c>
      <c r="S81" s="66">
        <f t="shared" si="21"/>
        <v>0</v>
      </c>
      <c r="T81" s="66">
        <f t="shared" si="22"/>
        <v>0</v>
      </c>
      <c r="U81" s="66">
        <f t="shared" si="23"/>
        <v>0</v>
      </c>
      <c r="V81" s="66">
        <f t="shared" si="24"/>
        <v>1</v>
      </c>
      <c r="W81" s="66">
        <f t="shared" si="25"/>
        <v>0</v>
      </c>
      <c r="X81" s="66">
        <f t="shared" si="26"/>
        <v>0</v>
      </c>
      <c r="Y81" s="68">
        <f t="shared" si="27"/>
        <v>0</v>
      </c>
      <c r="Z81" s="66">
        <f t="shared" si="28"/>
        <v>0</v>
      </c>
      <c r="AA81" s="66">
        <f t="shared" si="29"/>
        <v>0</v>
      </c>
      <c r="AB81" s="66">
        <f t="shared" si="30"/>
        <v>0</v>
      </c>
      <c r="AC81" s="67">
        <f t="shared" si="31"/>
        <v>0</v>
      </c>
      <c r="AD81" s="66">
        <f t="shared" si="32"/>
        <v>0</v>
      </c>
      <c r="AE81" s="68">
        <f t="shared" si="36"/>
        <v>0</v>
      </c>
      <c r="AF81" s="69">
        <f t="shared" si="33"/>
        <v>0</v>
      </c>
      <c r="AG81" s="66">
        <f t="shared" si="34"/>
        <v>0</v>
      </c>
    </row>
    <row r="82" spans="1:35" ht="15.75" x14ac:dyDescent="0.25">
      <c r="A82" s="39" t="str">
        <f t="shared" si="35"/>
        <v>10.249.40.46</v>
      </c>
      <c r="B82" s="40" t="s">
        <v>115</v>
      </c>
      <c r="C82" s="41" t="s">
        <v>116</v>
      </c>
      <c r="D82" s="36">
        <v>41576</v>
      </c>
      <c r="E82" s="47" t="s">
        <v>180</v>
      </c>
      <c r="F82" s="53"/>
      <c r="G82" s="20"/>
      <c r="H82" s="20">
        <v>2</v>
      </c>
      <c r="I82" s="19" t="s">
        <v>151</v>
      </c>
      <c r="J82" s="19" t="s">
        <v>133</v>
      </c>
      <c r="K82" s="19"/>
      <c r="L82" s="29"/>
      <c r="M82" s="29"/>
      <c r="N82" s="27"/>
      <c r="O82" s="116"/>
      <c r="R82" s="66">
        <f t="shared" ref="R82:R89" si="37">IF(E82="Other",1,0)</f>
        <v>0</v>
      </c>
      <c r="S82" s="66">
        <f t="shared" ref="S82:S89" si="38">IF(E82="LAC/E 10",1,0)</f>
        <v>0</v>
      </c>
      <c r="T82" s="66">
        <f t="shared" ref="T82:T89" si="39">IF($E82="LAC/E 11",1,0)</f>
        <v>0</v>
      </c>
      <c r="U82" s="66">
        <f t="shared" ref="U82:U89" si="40">IF($E82="LAC/E 12",1,0)</f>
        <v>0</v>
      </c>
      <c r="V82" s="66">
        <f t="shared" ref="V82:V89" si="41">IF($E82="LAC/E 13",1,0)</f>
        <v>1</v>
      </c>
      <c r="W82" s="66">
        <f t="shared" ref="W82:W89" si="42">IF($E82="LAC/E 14",1,0)</f>
        <v>0</v>
      </c>
      <c r="X82" s="66">
        <f t="shared" ref="X82:X89" si="43">IF($E82="LAC/E 15",1,0)</f>
        <v>0</v>
      </c>
      <c r="Y82" s="68">
        <f t="shared" ref="Y82:Y89" si="44">IF($E82="M50",1,0)</f>
        <v>0</v>
      </c>
      <c r="Z82" s="66">
        <f t="shared" ref="Z82:Z89" si="45">IF($E82="M52",1,0)</f>
        <v>0</v>
      </c>
      <c r="AA82" s="66">
        <f t="shared" ref="AA82:AA89" si="46">IF($E82="M55",1,0)</f>
        <v>0</v>
      </c>
      <c r="AB82" s="66">
        <f t="shared" ref="AB82:AB89" si="47">IF($E82="M58",1,0)</f>
        <v>0</v>
      </c>
      <c r="AC82" s="67">
        <f t="shared" ref="AC82:AC89" si="48">IF($E82="C20x",1,0)</f>
        <v>0</v>
      </c>
      <c r="AD82" s="66">
        <f t="shared" ref="AD82:AD89" si="49">IF($E82="C30",1,0)</f>
        <v>0</v>
      </c>
      <c r="AE82" s="68">
        <f t="shared" ref="AE82:AE89" si="50">IF($E82="Racal",1,0)</f>
        <v>0</v>
      </c>
      <c r="AF82" s="69">
        <f t="shared" ref="AF82:AF89" si="51">IF($E82="GTS",1,0)</f>
        <v>0</v>
      </c>
      <c r="AG82" s="66">
        <f t="shared" ref="AG82:AG89" si="52">IF($E82="",1,0)</f>
        <v>0</v>
      </c>
    </row>
    <row r="83" spans="1:35" ht="16.5" thickBot="1" x14ac:dyDescent="0.3">
      <c r="A83" s="43" t="str">
        <f t="shared" si="35"/>
        <v>10.249.40.47</v>
      </c>
      <c r="B83" s="44" t="s">
        <v>117</v>
      </c>
      <c r="C83" s="45" t="s">
        <v>102</v>
      </c>
      <c r="D83" s="38">
        <v>41526</v>
      </c>
      <c r="E83" s="48" t="s">
        <v>180</v>
      </c>
      <c r="F83" s="54"/>
      <c r="G83" s="22"/>
      <c r="H83" s="22">
        <v>2</v>
      </c>
      <c r="I83" s="21" t="s">
        <v>151</v>
      </c>
      <c r="J83" s="21" t="s">
        <v>133</v>
      </c>
      <c r="K83" s="21"/>
      <c r="L83" s="30"/>
      <c r="M83" s="30"/>
      <c r="N83" s="28"/>
      <c r="O83" s="116"/>
      <c r="R83" s="66">
        <f t="shared" si="37"/>
        <v>0</v>
      </c>
      <c r="S83" s="66">
        <f t="shared" si="38"/>
        <v>0</v>
      </c>
      <c r="T83" s="66">
        <f t="shared" si="39"/>
        <v>0</v>
      </c>
      <c r="U83" s="66">
        <f t="shared" si="40"/>
        <v>0</v>
      </c>
      <c r="V83" s="66">
        <f t="shared" si="41"/>
        <v>1</v>
      </c>
      <c r="W83" s="66">
        <f t="shared" si="42"/>
        <v>0</v>
      </c>
      <c r="X83" s="66">
        <f t="shared" si="43"/>
        <v>0</v>
      </c>
      <c r="Y83" s="68">
        <f t="shared" si="44"/>
        <v>0</v>
      </c>
      <c r="Z83" s="66">
        <f t="shared" si="45"/>
        <v>0</v>
      </c>
      <c r="AA83" s="66">
        <f t="shared" si="46"/>
        <v>0</v>
      </c>
      <c r="AB83" s="66">
        <f t="shared" si="47"/>
        <v>0</v>
      </c>
      <c r="AC83" s="67">
        <f t="shared" si="48"/>
        <v>0</v>
      </c>
      <c r="AD83" s="66">
        <f t="shared" si="49"/>
        <v>0</v>
      </c>
      <c r="AE83" s="68">
        <f t="shared" si="50"/>
        <v>0</v>
      </c>
      <c r="AF83" s="69">
        <f t="shared" si="51"/>
        <v>0</v>
      </c>
      <c r="AG83" s="66">
        <f t="shared" si="52"/>
        <v>0</v>
      </c>
    </row>
    <row r="84" spans="1:35" ht="15.75" x14ac:dyDescent="0.25">
      <c r="A84" s="23"/>
      <c r="B84" s="23"/>
      <c r="C84" s="23"/>
      <c r="D84" s="24"/>
      <c r="E84" s="25"/>
      <c r="F84" s="55"/>
      <c r="G84" s="50"/>
      <c r="H84" s="50"/>
      <c r="I84" s="49"/>
      <c r="J84" s="49"/>
      <c r="K84" s="49"/>
      <c r="L84" s="51"/>
      <c r="M84" s="51"/>
      <c r="N84" s="52"/>
      <c r="R84" s="71"/>
      <c r="S84" s="71"/>
      <c r="T84" s="71"/>
      <c r="U84" s="71"/>
      <c r="V84" s="71"/>
      <c r="W84" s="71"/>
      <c r="X84" s="71"/>
      <c r="Y84" s="72"/>
      <c r="Z84" s="71"/>
      <c r="AA84" s="71"/>
      <c r="AB84" s="71"/>
      <c r="AC84" s="73"/>
      <c r="AD84" s="71"/>
      <c r="AE84" s="72"/>
      <c r="AF84" s="74"/>
      <c r="AG84" s="71"/>
    </row>
    <row r="85" spans="1:35" ht="16.5" thickBot="1" x14ac:dyDescent="0.3">
      <c r="A85" s="23"/>
      <c r="B85" s="23"/>
      <c r="C85" s="26"/>
      <c r="D85" s="24"/>
      <c r="E85" s="25"/>
      <c r="F85" s="55"/>
      <c r="G85" s="50"/>
      <c r="H85" s="50"/>
      <c r="I85" s="49"/>
      <c r="J85" s="49"/>
      <c r="K85" s="49"/>
      <c r="L85" s="51"/>
      <c r="M85" s="51"/>
      <c r="N85" s="52"/>
      <c r="R85" s="71"/>
      <c r="S85" s="71"/>
      <c r="T85" s="71"/>
      <c r="U85" s="71"/>
      <c r="V85" s="71"/>
      <c r="W85" s="71"/>
      <c r="X85" s="71"/>
      <c r="Y85" s="72"/>
      <c r="Z85" s="71"/>
      <c r="AA85" s="71"/>
      <c r="AB85" s="71"/>
      <c r="AC85" s="73"/>
      <c r="AD85" s="71"/>
      <c r="AE85" s="72"/>
      <c r="AF85" s="74"/>
      <c r="AG85" s="71"/>
    </row>
    <row r="86" spans="1:35" s="86" customFormat="1" ht="15.75" x14ac:dyDescent="0.25">
      <c r="A86" s="91" t="s">
        <v>124</v>
      </c>
      <c r="B86" s="92" t="s">
        <v>119</v>
      </c>
      <c r="C86" s="92"/>
      <c r="D86" s="93"/>
      <c r="E86" s="94"/>
      <c r="F86" s="95"/>
      <c r="G86" s="96"/>
      <c r="H86" s="96"/>
      <c r="I86" s="97"/>
      <c r="J86" s="97"/>
      <c r="K86" s="97"/>
      <c r="L86" s="98"/>
      <c r="M86" s="98"/>
      <c r="N86" s="99" t="s">
        <v>187</v>
      </c>
      <c r="O86" s="117" t="s">
        <v>188</v>
      </c>
      <c r="R86" s="100">
        <f t="shared" si="37"/>
        <v>0</v>
      </c>
      <c r="S86" s="100">
        <f t="shared" si="38"/>
        <v>0</v>
      </c>
      <c r="T86" s="100">
        <f t="shared" si="39"/>
        <v>0</v>
      </c>
      <c r="U86" s="100">
        <f t="shared" si="40"/>
        <v>0</v>
      </c>
      <c r="V86" s="100">
        <f t="shared" si="41"/>
        <v>0</v>
      </c>
      <c r="W86" s="100">
        <f t="shared" si="42"/>
        <v>0</v>
      </c>
      <c r="X86" s="100">
        <f t="shared" si="43"/>
        <v>0</v>
      </c>
      <c r="Y86" s="101">
        <f t="shared" si="44"/>
        <v>0</v>
      </c>
      <c r="Z86" s="100">
        <f t="shared" si="45"/>
        <v>0</v>
      </c>
      <c r="AA86" s="100">
        <f t="shared" si="46"/>
        <v>0</v>
      </c>
      <c r="AB86" s="100">
        <f t="shared" si="47"/>
        <v>0</v>
      </c>
      <c r="AC86" s="102">
        <f t="shared" si="48"/>
        <v>0</v>
      </c>
      <c r="AD86" s="100">
        <f t="shared" si="49"/>
        <v>0</v>
      </c>
      <c r="AE86" s="101">
        <f t="shared" si="50"/>
        <v>0</v>
      </c>
      <c r="AF86" s="103">
        <f t="shared" si="51"/>
        <v>0</v>
      </c>
      <c r="AG86" s="100">
        <f t="shared" si="52"/>
        <v>1</v>
      </c>
    </row>
    <row r="87" spans="1:35" ht="15.75" x14ac:dyDescent="0.25">
      <c r="A87" s="35" t="s">
        <v>125</v>
      </c>
      <c r="B87" s="41" t="s">
        <v>121</v>
      </c>
      <c r="C87" s="41" t="s">
        <v>122</v>
      </c>
      <c r="D87" s="64">
        <v>41512</v>
      </c>
      <c r="E87" s="59" t="s">
        <v>184</v>
      </c>
      <c r="F87" s="53"/>
      <c r="G87" s="20"/>
      <c r="H87" s="20">
        <v>4</v>
      </c>
      <c r="I87" s="19" t="s">
        <v>151</v>
      </c>
      <c r="J87" s="19" t="s">
        <v>133</v>
      </c>
      <c r="K87" s="19"/>
      <c r="L87" s="31"/>
      <c r="M87" s="31" t="s">
        <v>211</v>
      </c>
      <c r="N87" s="27"/>
      <c r="O87" s="118"/>
      <c r="R87" s="66">
        <f t="shared" si="37"/>
        <v>0</v>
      </c>
      <c r="S87" s="66">
        <f t="shared" si="38"/>
        <v>0</v>
      </c>
      <c r="T87" s="66">
        <f t="shared" si="39"/>
        <v>0</v>
      </c>
      <c r="U87" s="66">
        <f t="shared" si="40"/>
        <v>0</v>
      </c>
      <c r="V87" s="66">
        <f t="shared" si="41"/>
        <v>0</v>
      </c>
      <c r="W87" s="66">
        <f t="shared" si="42"/>
        <v>0</v>
      </c>
      <c r="X87" s="66">
        <f t="shared" si="43"/>
        <v>0</v>
      </c>
      <c r="Y87" s="68">
        <f t="shared" si="44"/>
        <v>0</v>
      </c>
      <c r="Z87" s="66">
        <f t="shared" si="45"/>
        <v>0</v>
      </c>
      <c r="AA87" s="66">
        <f t="shared" si="46"/>
        <v>0</v>
      </c>
      <c r="AB87" s="66">
        <f t="shared" si="47"/>
        <v>1</v>
      </c>
      <c r="AC87" s="67">
        <f t="shared" si="48"/>
        <v>0</v>
      </c>
      <c r="AD87" s="66">
        <f t="shared" si="49"/>
        <v>0</v>
      </c>
      <c r="AE87" s="68">
        <f t="shared" si="50"/>
        <v>0</v>
      </c>
      <c r="AF87" s="69">
        <f t="shared" si="51"/>
        <v>0</v>
      </c>
      <c r="AG87" s="66">
        <f t="shared" si="52"/>
        <v>0</v>
      </c>
    </row>
    <row r="88" spans="1:35" ht="15.75" x14ac:dyDescent="0.25">
      <c r="A88" s="35" t="s">
        <v>243</v>
      </c>
      <c r="B88" s="41" t="s">
        <v>123</v>
      </c>
      <c r="C88" s="41" t="s">
        <v>122</v>
      </c>
      <c r="D88" s="64">
        <v>41512</v>
      </c>
      <c r="E88" s="59" t="s">
        <v>184</v>
      </c>
      <c r="F88" s="53"/>
      <c r="G88" s="20"/>
      <c r="H88" s="20">
        <v>4</v>
      </c>
      <c r="I88" s="19" t="s">
        <v>151</v>
      </c>
      <c r="J88" s="19" t="s">
        <v>133</v>
      </c>
      <c r="K88" s="19"/>
      <c r="L88" s="31"/>
      <c r="M88" s="31" t="s">
        <v>211</v>
      </c>
      <c r="N88" s="27"/>
      <c r="O88" s="118"/>
      <c r="R88" s="66">
        <f t="shared" si="37"/>
        <v>0</v>
      </c>
      <c r="S88" s="66">
        <f t="shared" si="38"/>
        <v>0</v>
      </c>
      <c r="T88" s="66">
        <f t="shared" si="39"/>
        <v>0</v>
      </c>
      <c r="U88" s="66">
        <f t="shared" si="40"/>
        <v>0</v>
      </c>
      <c r="V88" s="66">
        <f t="shared" si="41"/>
        <v>0</v>
      </c>
      <c r="W88" s="66">
        <f t="shared" si="42"/>
        <v>0</v>
      </c>
      <c r="X88" s="66">
        <f t="shared" si="43"/>
        <v>0</v>
      </c>
      <c r="Y88" s="68">
        <f t="shared" si="44"/>
        <v>0</v>
      </c>
      <c r="Z88" s="66">
        <f t="shared" si="45"/>
        <v>0</v>
      </c>
      <c r="AA88" s="66">
        <f t="shared" si="46"/>
        <v>0</v>
      </c>
      <c r="AB88" s="66">
        <f t="shared" si="47"/>
        <v>1</v>
      </c>
      <c r="AC88" s="67">
        <f t="shared" si="48"/>
        <v>0</v>
      </c>
      <c r="AD88" s="66">
        <f t="shared" si="49"/>
        <v>0</v>
      </c>
      <c r="AE88" s="68">
        <f t="shared" si="50"/>
        <v>0</v>
      </c>
      <c r="AF88" s="69">
        <f t="shared" si="51"/>
        <v>0</v>
      </c>
      <c r="AG88" s="66">
        <f t="shared" si="52"/>
        <v>0</v>
      </c>
    </row>
    <row r="89" spans="1:35" ht="16.5" thickBot="1" x14ac:dyDescent="0.3">
      <c r="A89" s="37" t="s">
        <v>244</v>
      </c>
      <c r="B89" s="45" t="s">
        <v>235</v>
      </c>
      <c r="C89" s="45" t="s">
        <v>245</v>
      </c>
      <c r="D89" s="62">
        <v>42248</v>
      </c>
      <c r="E89" s="60" t="s">
        <v>143</v>
      </c>
      <c r="F89" s="54"/>
      <c r="G89" s="22"/>
      <c r="H89" s="22">
        <v>1</v>
      </c>
      <c r="I89" s="21" t="s">
        <v>151</v>
      </c>
      <c r="J89" s="21" t="s">
        <v>133</v>
      </c>
      <c r="K89" s="21"/>
      <c r="L89" s="61"/>
      <c r="M89" s="61" t="s">
        <v>211</v>
      </c>
      <c r="N89" s="28"/>
      <c r="O89" s="118"/>
      <c r="R89" s="66">
        <f t="shared" si="37"/>
        <v>0</v>
      </c>
      <c r="S89" s="66">
        <f t="shared" si="38"/>
        <v>0</v>
      </c>
      <c r="T89" s="66">
        <f t="shared" si="39"/>
        <v>0</v>
      </c>
      <c r="U89" s="66">
        <f t="shared" si="40"/>
        <v>0</v>
      </c>
      <c r="V89" s="66">
        <f t="shared" si="41"/>
        <v>0</v>
      </c>
      <c r="W89" s="66">
        <f t="shared" si="42"/>
        <v>0</v>
      </c>
      <c r="X89" s="66">
        <f t="shared" si="43"/>
        <v>0</v>
      </c>
      <c r="Y89" s="68">
        <f t="shared" si="44"/>
        <v>1</v>
      </c>
      <c r="Z89" s="66">
        <f t="shared" si="45"/>
        <v>0</v>
      </c>
      <c r="AA89" s="66">
        <f t="shared" si="46"/>
        <v>0</v>
      </c>
      <c r="AB89" s="66">
        <f t="shared" si="47"/>
        <v>0</v>
      </c>
      <c r="AC89" s="67">
        <f t="shared" si="48"/>
        <v>0</v>
      </c>
      <c r="AD89" s="66">
        <f t="shared" si="49"/>
        <v>0</v>
      </c>
      <c r="AE89" s="68">
        <f t="shared" si="50"/>
        <v>0</v>
      </c>
      <c r="AF89" s="69">
        <f t="shared" si="51"/>
        <v>0</v>
      </c>
      <c r="AG89" s="66">
        <f t="shared" si="52"/>
        <v>0</v>
      </c>
    </row>
    <row r="90" spans="1:35" ht="15.75" thickBot="1" x14ac:dyDescent="0.3">
      <c r="R90" s="71"/>
      <c r="S90" s="71"/>
      <c r="T90" s="71"/>
      <c r="U90" s="71"/>
      <c r="V90" s="71"/>
      <c r="W90" s="71"/>
      <c r="X90" s="71"/>
      <c r="Y90" s="72"/>
      <c r="Z90" s="71"/>
      <c r="AA90" s="71"/>
      <c r="AB90" s="71"/>
      <c r="AC90" s="73"/>
      <c r="AD90" s="71"/>
      <c r="AE90" s="72"/>
      <c r="AF90" s="74"/>
      <c r="AG90" s="71"/>
    </row>
    <row r="91" spans="1:35" x14ac:dyDescent="0.25">
      <c r="R91" s="16" t="str">
        <f t="shared" ref="R91:AC91" si="53">R1</f>
        <v>Other</v>
      </c>
      <c r="S91" s="17" t="str">
        <f t="shared" si="53"/>
        <v>LAC/E 10</v>
      </c>
      <c r="T91" s="17" t="str">
        <f t="shared" si="53"/>
        <v>LAC/E 11</v>
      </c>
      <c r="U91" s="17" t="str">
        <f t="shared" si="53"/>
        <v>LAC/E 12</v>
      </c>
      <c r="V91" s="17" t="str">
        <f t="shared" si="53"/>
        <v>LAC/E 13</v>
      </c>
      <c r="W91" s="17" t="str">
        <f t="shared" si="53"/>
        <v>LAC/E 14</v>
      </c>
      <c r="X91" s="17" t="str">
        <f t="shared" si="53"/>
        <v>LAC/E 15</v>
      </c>
      <c r="Y91" s="17" t="str">
        <f t="shared" si="53"/>
        <v>M50</v>
      </c>
      <c r="Z91" s="17" t="str">
        <f t="shared" si="53"/>
        <v>M52</v>
      </c>
      <c r="AA91" s="17" t="str">
        <f t="shared" si="53"/>
        <v>M55</v>
      </c>
      <c r="AB91" s="17" t="str">
        <f t="shared" si="53"/>
        <v>M58</v>
      </c>
      <c r="AC91" s="17" t="str">
        <f t="shared" si="53"/>
        <v>C20x</v>
      </c>
      <c r="AD91" s="32" t="s">
        <v>247</v>
      </c>
      <c r="AE91" s="32" t="s">
        <v>204</v>
      </c>
      <c r="AF91" s="32" t="s">
        <v>203</v>
      </c>
      <c r="AG91" s="18" t="s">
        <v>191</v>
      </c>
      <c r="AI91" s="33" t="s">
        <v>190</v>
      </c>
    </row>
    <row r="92" spans="1:35" ht="15.75" thickBot="1" x14ac:dyDescent="0.3">
      <c r="R92" s="13">
        <f t="shared" ref="R92:AG92" si="54">SUM(R3:R91)</f>
        <v>1</v>
      </c>
      <c r="S92" s="14">
        <f t="shared" si="54"/>
        <v>5</v>
      </c>
      <c r="T92" s="14">
        <f t="shared" si="54"/>
        <v>4</v>
      </c>
      <c r="U92" s="14">
        <f t="shared" si="54"/>
        <v>21</v>
      </c>
      <c r="V92" s="14">
        <f t="shared" si="54"/>
        <v>20</v>
      </c>
      <c r="W92" s="14">
        <f t="shared" si="54"/>
        <v>1</v>
      </c>
      <c r="X92" s="14">
        <f t="shared" si="54"/>
        <v>0</v>
      </c>
      <c r="Y92" s="14">
        <f t="shared" si="54"/>
        <v>7</v>
      </c>
      <c r="Z92" s="14">
        <f t="shared" si="54"/>
        <v>1</v>
      </c>
      <c r="AA92" s="14">
        <f t="shared" si="54"/>
        <v>1</v>
      </c>
      <c r="AB92" s="14">
        <f t="shared" si="54"/>
        <v>17</v>
      </c>
      <c r="AC92" s="14">
        <f t="shared" si="54"/>
        <v>0</v>
      </c>
      <c r="AD92" s="14">
        <f t="shared" si="54"/>
        <v>0</v>
      </c>
      <c r="AE92" s="14">
        <f t="shared" si="54"/>
        <v>1</v>
      </c>
      <c r="AF92" s="14">
        <f t="shared" si="54"/>
        <v>3</v>
      </c>
      <c r="AG92" s="15">
        <f t="shared" si="54"/>
        <v>2</v>
      </c>
      <c r="AI92" s="12">
        <f>SUM(R92:AG92)</f>
        <v>84</v>
      </c>
    </row>
    <row r="100" spans="1:9" x14ac:dyDescent="0.25">
      <c r="I100" s="34"/>
    </row>
    <row r="111" spans="1:9" x14ac:dyDescent="0.25">
      <c r="A111" s="34"/>
    </row>
    <row r="112" spans="1:9" x14ac:dyDescent="0.25">
      <c r="A112" s="34"/>
    </row>
    <row r="146" spans="4:18" x14ac:dyDescent="0.25">
      <c r="D146" s="2"/>
      <c r="E146" s="2"/>
      <c r="F146" s="2"/>
      <c r="G146" s="2"/>
      <c r="H146" s="2"/>
      <c r="I146" s="2"/>
    </row>
    <row r="147" spans="4:18" ht="23.25" x14ac:dyDescent="0.25">
      <c r="D147" s="2"/>
      <c r="E147" s="2"/>
      <c r="F147" s="63"/>
      <c r="G147" s="63"/>
      <c r="H147" s="63"/>
      <c r="I147" s="2"/>
      <c r="L147"/>
      <c r="M147"/>
      <c r="N147"/>
      <c r="O147"/>
      <c r="P147"/>
      <c r="Q147"/>
      <c r="R147"/>
    </row>
    <row r="148" spans="4:18" ht="23.25" x14ac:dyDescent="0.25">
      <c r="D148" s="2"/>
      <c r="E148" s="63"/>
      <c r="F148" s="7"/>
      <c r="G148" s="7"/>
      <c r="H148" s="7"/>
      <c r="I148" s="5"/>
      <c r="J148"/>
      <c r="K148"/>
      <c r="L148" s="3"/>
      <c r="M148" s="3"/>
      <c r="N148" s="3"/>
      <c r="O148" s="3"/>
      <c r="P148" s="3"/>
      <c r="Q148" s="3"/>
      <c r="R148" s="3"/>
    </row>
    <row r="149" spans="4:18" x14ac:dyDescent="0.25">
      <c r="D149" s="2"/>
      <c r="E149" s="6"/>
      <c r="F149" s="9"/>
      <c r="G149" s="9"/>
      <c r="H149" s="9"/>
      <c r="I149" s="6"/>
      <c r="J149" s="3"/>
      <c r="K149" s="3"/>
      <c r="L149" s="4"/>
      <c r="M149" s="4"/>
      <c r="N149" s="4"/>
      <c r="O149" s="4"/>
      <c r="P149" s="4"/>
      <c r="Q149" s="4"/>
      <c r="R149" s="4"/>
    </row>
    <row r="150" spans="4:18" x14ac:dyDescent="0.25">
      <c r="D150" s="2"/>
      <c r="E150" s="8"/>
      <c r="F150" s="7"/>
      <c r="G150" s="11"/>
      <c r="H150" s="11"/>
      <c r="I150" s="10"/>
      <c r="J150" s="4"/>
      <c r="K150" s="4"/>
      <c r="L150" s="3"/>
      <c r="M150" s="3"/>
      <c r="N150" s="3"/>
      <c r="O150" s="3"/>
      <c r="P150" s="3"/>
      <c r="Q150" s="3"/>
      <c r="R150" s="3"/>
    </row>
    <row r="151" spans="4:18" x14ac:dyDescent="0.25">
      <c r="D151" s="2"/>
      <c r="E151" s="6"/>
      <c r="F151" s="7"/>
      <c r="G151" s="11"/>
      <c r="H151" s="11"/>
      <c r="I151" s="6"/>
      <c r="J151" s="3"/>
      <c r="K151" s="3"/>
      <c r="L151" s="3"/>
      <c r="M151" s="3"/>
      <c r="N151" s="3"/>
      <c r="O151" s="3"/>
      <c r="P151" s="3"/>
      <c r="Q151" s="3"/>
      <c r="R151" s="3"/>
    </row>
    <row r="152" spans="4:18" x14ac:dyDescent="0.25">
      <c r="D152" s="2"/>
      <c r="E152" s="6"/>
      <c r="F152" s="7"/>
      <c r="G152" s="11"/>
      <c r="H152" s="11"/>
      <c r="I152" s="6"/>
      <c r="J152" s="3"/>
      <c r="K152" s="3"/>
      <c r="L152" s="3"/>
      <c r="M152" s="3"/>
      <c r="N152" s="3"/>
      <c r="O152" s="3"/>
      <c r="P152" s="3"/>
      <c r="Q152" s="3"/>
      <c r="R152" s="3"/>
    </row>
    <row r="153" spans="4:18" x14ac:dyDescent="0.25">
      <c r="D153" s="2"/>
      <c r="E153" s="6"/>
      <c r="F153" s="7"/>
      <c r="G153" s="11"/>
      <c r="H153" s="11"/>
      <c r="I153" s="6"/>
      <c r="J153" s="3"/>
      <c r="K153" s="3"/>
      <c r="L153" s="3"/>
      <c r="M153" s="3"/>
      <c r="N153" s="3"/>
      <c r="O153" s="3"/>
      <c r="P153" s="3"/>
      <c r="Q153" s="3"/>
      <c r="R153" s="3"/>
    </row>
    <row r="154" spans="4:18" x14ac:dyDescent="0.25">
      <c r="D154" s="2"/>
      <c r="E154" s="6"/>
      <c r="F154" s="7"/>
      <c r="G154" s="11"/>
      <c r="H154" s="11"/>
      <c r="I154" s="6"/>
      <c r="J154" s="3"/>
      <c r="K154" s="3"/>
      <c r="L154" s="3"/>
      <c r="M154" s="3"/>
      <c r="N154" s="3"/>
      <c r="O154" s="3"/>
      <c r="P154" s="3"/>
      <c r="Q154" s="3"/>
      <c r="R154" s="3"/>
    </row>
    <row r="155" spans="4:18" x14ac:dyDescent="0.25">
      <c r="D155" s="2"/>
      <c r="E155" s="6"/>
      <c r="F155" s="7"/>
      <c r="G155" s="11"/>
      <c r="H155" s="11"/>
      <c r="I155" s="6"/>
      <c r="J155" s="3"/>
      <c r="K155" s="3"/>
      <c r="L155" s="3"/>
      <c r="M155" s="3"/>
      <c r="N155" s="3"/>
      <c r="O155" s="3"/>
      <c r="P155" s="3"/>
      <c r="Q155" s="3"/>
      <c r="R155" s="3"/>
    </row>
    <row r="156" spans="4:18" x14ac:dyDescent="0.25">
      <c r="D156" s="2"/>
      <c r="E156" s="6"/>
      <c r="F156" s="7"/>
      <c r="G156" s="11"/>
      <c r="H156" s="11"/>
      <c r="I156" s="6"/>
      <c r="J156" s="3"/>
      <c r="K156" s="3"/>
      <c r="L156" s="3"/>
      <c r="M156" s="3"/>
      <c r="N156" s="3"/>
      <c r="O156" s="3"/>
      <c r="P156" s="3"/>
      <c r="Q156" s="3"/>
      <c r="R156" s="3"/>
    </row>
    <row r="157" spans="4:18" x14ac:dyDescent="0.25">
      <c r="D157" s="2"/>
      <c r="E157" s="6"/>
      <c r="F157" s="7"/>
      <c r="G157" s="11"/>
      <c r="H157" s="11"/>
      <c r="I157" s="6"/>
      <c r="J157" s="3"/>
      <c r="K157" s="3"/>
      <c r="L157" s="3"/>
      <c r="M157" s="3"/>
      <c r="N157" s="3"/>
      <c r="O157" s="3"/>
      <c r="P157" s="3"/>
      <c r="Q157" s="3"/>
      <c r="R157" s="3"/>
    </row>
    <row r="158" spans="4:18" x14ac:dyDescent="0.25">
      <c r="D158" s="2"/>
      <c r="E158" s="6"/>
      <c r="F158" s="7"/>
      <c r="G158" s="11"/>
      <c r="H158" s="11"/>
      <c r="I158" s="6"/>
      <c r="J158" s="3"/>
      <c r="K158" s="3"/>
      <c r="L158" s="3"/>
      <c r="M158" s="3"/>
      <c r="N158" s="3"/>
      <c r="O158" s="3"/>
      <c r="P158" s="3"/>
      <c r="Q158" s="3"/>
      <c r="R158" s="3"/>
    </row>
    <row r="159" spans="4:18" x14ac:dyDescent="0.25">
      <c r="D159" s="2"/>
      <c r="E159" s="6"/>
      <c r="F159" s="7"/>
      <c r="G159" s="11"/>
      <c r="H159" s="11"/>
      <c r="I159" s="6"/>
      <c r="J159" s="3"/>
      <c r="K159" s="3"/>
      <c r="L159" s="3"/>
      <c r="M159" s="3"/>
      <c r="N159" s="3"/>
      <c r="O159" s="3"/>
      <c r="P159" s="3"/>
      <c r="Q159" s="3"/>
      <c r="R159" s="3"/>
    </row>
    <row r="160" spans="4:18" x14ac:dyDescent="0.25">
      <c r="D160" s="2"/>
      <c r="E160" s="6"/>
      <c r="F160" s="2"/>
      <c r="G160" s="2"/>
      <c r="H160" s="2"/>
      <c r="I160" s="6"/>
      <c r="J160" s="3"/>
      <c r="K160" s="3"/>
    </row>
    <row r="161" spans="5:9" x14ac:dyDescent="0.25">
      <c r="E161" s="2"/>
      <c r="I161" s="2"/>
    </row>
  </sheetData>
  <mergeCells count="3">
    <mergeCell ref="O3:O44"/>
    <mergeCell ref="O46:O83"/>
    <mergeCell ref="O86:O89"/>
  </mergeCells>
  <conditionalFormatting sqref="H4:H89">
    <cfRule type="expression" dxfId="15" priority="78" stopIfTrue="1">
      <formula>$H4=0</formula>
    </cfRule>
    <cfRule type="expression" dxfId="14" priority="79">
      <formula>$H4&lt;1</formula>
    </cfRule>
  </conditionalFormatting>
  <conditionalFormatting sqref="R3:AG90">
    <cfRule type="cellIs" dxfId="13" priority="66" operator="equal">
      <formula>0</formula>
    </cfRule>
  </conditionalFormatting>
  <conditionalFormatting sqref="H3">
    <cfRule type="expression" dxfId="12" priority="46" stopIfTrue="1">
      <formula>$H3=0</formula>
    </cfRule>
    <cfRule type="expression" dxfId="11" priority="47">
      <formula>$H3&lt;1</formula>
    </cfRule>
  </conditionalFormatting>
  <conditionalFormatting sqref="M25">
    <cfRule type="expression" dxfId="10" priority="1320">
      <formula>#REF!=#REF!</formula>
    </cfRule>
    <cfRule type="expression" dxfId="9" priority="1321">
      <formula>#REF!=#REF!</formula>
    </cfRule>
  </conditionalFormatting>
  <conditionalFormatting sqref="I3:I89">
    <cfRule type="expression" dxfId="8" priority="1322">
      <formula>$I3=#REF!</formula>
    </cfRule>
    <cfRule type="expression" dxfId="7" priority="1323">
      <formula>$I3=#REF!</formula>
    </cfRule>
    <cfRule type="expression" dxfId="6" priority="1324">
      <formula>$I3=#REF!</formula>
    </cfRule>
  </conditionalFormatting>
  <conditionalFormatting sqref="J3:J89">
    <cfRule type="expression" dxfId="5" priority="1325">
      <formula>$J3=#REF!</formula>
    </cfRule>
    <cfRule type="expression" dxfId="4" priority="1326">
      <formula>$J3=#REF!</formula>
    </cfRule>
  </conditionalFormatting>
  <conditionalFormatting sqref="J3:J89">
    <cfRule type="expression" dxfId="3" priority="1327">
      <formula>$J3=#REF!</formula>
    </cfRule>
  </conditionalFormatting>
  <conditionalFormatting sqref="K3:K89">
    <cfRule type="expression" dxfId="2" priority="1328">
      <formula>$K3=#REF!</formula>
    </cfRule>
    <cfRule type="expression" dxfId="1" priority="1329">
      <formula>$K3=#REF!</formula>
    </cfRule>
    <cfRule type="expression" dxfId="0" priority="1330">
      <formula>$K3=#REF!</formula>
    </cfRule>
  </conditionalFormatting>
  <dataValidations xWindow="1439" yWindow="523" count="6">
    <dataValidation allowBlank="1" showInputMessage="1" showErrorMessage="1" promptTitle="Computer Serial Number" prompt="_x000a_In most cases, this was reported by WPPL and assumed accurate." sqref="F45 F84:F85" xr:uid="{00000000-0002-0000-0000-000000000000}"/>
    <dataValidation allowBlank="1" showInputMessage="1" showErrorMessage="1" promptTitle="Software" prompt="List system-specific software (Empower, Labview, Teststand, etc.) here." sqref="M3:M12 M46:M83 M86:M89 M18:M44" xr:uid="{00000000-0002-0000-0000-000001000000}"/>
    <dataValidation allowBlank="1" showInputMessage="1" showErrorMessage="1" promptTitle="Hardware" prompt="_x000a_List system-specific hardware (com., DAQ, I/O, etc.) here." sqref="L46:L83 L86:L89 L3:L44" xr:uid="{00000000-0002-0000-0000-000002000000}"/>
    <dataValidation allowBlank="1" showInputMessage="1" showErrorMessage="1" promptTitle="Computer Serial Number" prompt="_x000a_Enter Computer Serial Number, if available." sqref="F46:F83 F86:F89 F3:F44" xr:uid="{00000000-0002-0000-0000-000003000000}"/>
    <dataValidation type="list" allowBlank="1" showInputMessage="1" showErrorMessage="1" sqref="I3:J89 E3:E89" xr:uid="{00000000-0002-0000-0000-000006000000}">
      <formula1>#REF!</formula1>
    </dataValidation>
    <dataValidation type="list" allowBlank="1" showInputMessage="1" showErrorMessage="1" promptTitle="Upgrade Difficulty" prompt="_x000a_Consider the difficulty of upgrading this system to a new platform in a Windows 7 environment." sqref="K3:K89" xr:uid="{00000000-0002-0000-0000-000005000000}">
      <formula1>#REF!</formula1>
    </dataValidation>
  </dataValidations>
  <printOptions horizontalCentered="1" verticalCentered="1"/>
  <pageMargins left="0.2" right="0.2" top="0.25" bottom="0.25" header="0.3" footer="0.3"/>
  <pageSetup scale="2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CM Computers</vt:lpstr>
      <vt:lpstr>'CM Computers'!Print_Area</vt:lpstr>
      <vt:lpstr>'CM Computers'!Print_Titles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usplmr46</dc:creator>
  <cp:lastModifiedBy>HuaZhen Luo</cp:lastModifiedBy>
  <cp:lastPrinted>2018-09-10T19:07:30Z</cp:lastPrinted>
  <dcterms:created xsi:type="dcterms:W3CDTF">2014-05-23T10:18:13Z</dcterms:created>
  <dcterms:modified xsi:type="dcterms:W3CDTF">2019-05-27T00:53:18Z</dcterms:modified>
</cp:coreProperties>
</file>