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roject Transfer\Arc HPLC\"/>
    </mc:Choice>
  </mc:AlternateContent>
  <xr:revisionPtr revIDLastSave="0" documentId="8_{74D8C0DE-EB9D-484F-A862-3ABDFBCDAF87}" xr6:coauthVersionLast="45" xr6:coauthVersionMax="45" xr10:uidLastSave="{00000000-0000-0000-0000-000000000000}"/>
  <bookViews>
    <workbookView xWindow="-8295" yWindow="-16320" windowWidth="29040" windowHeight="15840" activeTab="1" xr2:uid="{CD4C0438-BC90-499D-97E3-87BA0CED86A0}"/>
  </bookViews>
  <sheets>
    <sheet name="Sample Managers" sheetId="1" r:id="rId1"/>
    <sheet name="Solvent Manag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2" l="1"/>
  <c r="W7" i="2" l="1"/>
  <c r="W8" i="2" s="1"/>
  <c r="V7" i="2"/>
  <c r="V8" i="2" s="1"/>
  <c r="V9" i="2" s="1"/>
  <c r="U7" i="2"/>
  <c r="U8" i="2" s="1"/>
  <c r="U9" i="2" s="1"/>
  <c r="T7" i="2"/>
  <c r="T8" i="2" s="1"/>
  <c r="S7" i="2"/>
  <c r="S8" i="2" s="1"/>
  <c r="Q7" i="2"/>
  <c r="Q8" i="2" s="1"/>
  <c r="P7" i="2"/>
  <c r="P8" i="2" s="1"/>
  <c r="O7" i="2"/>
  <c r="O8" i="2" s="1"/>
  <c r="K7" i="2"/>
  <c r="K8" i="2" s="1"/>
  <c r="J7" i="2"/>
  <c r="J8" i="2" s="1"/>
  <c r="J9" i="2" s="1"/>
  <c r="I7" i="2"/>
  <c r="I8" i="2" s="1"/>
  <c r="H7" i="2"/>
  <c r="H8" i="2" s="1"/>
  <c r="G7" i="2"/>
  <c r="G8" i="2" s="1"/>
  <c r="F7" i="2"/>
  <c r="F8" i="2" s="1"/>
  <c r="E7" i="2"/>
  <c r="E8" i="2" s="1"/>
  <c r="D7" i="2"/>
  <c r="D8" i="2" s="1"/>
  <c r="C7" i="2"/>
  <c r="C8" i="2" s="1"/>
  <c r="C9" i="2" s="1"/>
  <c r="R7" i="2"/>
  <c r="R8" i="2" s="1"/>
  <c r="S9" i="2" l="1"/>
  <c r="H9" i="2"/>
  <c r="F9" i="2"/>
  <c r="Q9" i="2"/>
  <c r="G9" i="2"/>
  <c r="I9" i="2"/>
  <c r="R9" i="2"/>
  <c r="W9" i="2"/>
  <c r="T9" i="2"/>
  <c r="D9" i="2"/>
  <c r="O9" i="2"/>
  <c r="E9" i="2"/>
  <c r="P9" i="2"/>
  <c r="K9" i="2"/>
  <c r="O22" i="1" l="1"/>
  <c r="O14" i="1"/>
  <c r="W7" i="1"/>
  <c r="W8" i="1" s="1"/>
  <c r="V7" i="1"/>
  <c r="V8" i="1" s="1"/>
  <c r="U7" i="1"/>
  <c r="U8" i="1" s="1"/>
  <c r="T7" i="1"/>
  <c r="T8" i="1" s="1"/>
  <c r="S7" i="1"/>
  <c r="S8" i="1" s="1"/>
  <c r="Q7" i="1"/>
  <c r="Q8" i="1" s="1"/>
  <c r="P7" i="1"/>
  <c r="P8" i="1" s="1"/>
  <c r="O7" i="1"/>
  <c r="O8" i="1" s="1"/>
  <c r="R7" i="1"/>
  <c r="R8" i="1" s="1"/>
  <c r="V24" i="1" l="1"/>
  <c r="V9" i="1"/>
  <c r="P9" i="1"/>
  <c r="P24" i="1"/>
  <c r="T9" i="1"/>
  <c r="T24" i="1"/>
  <c r="W24" i="1"/>
  <c r="W9" i="1"/>
  <c r="Q9" i="1"/>
  <c r="Q24" i="1"/>
  <c r="S9" i="1"/>
  <c r="S24" i="1"/>
  <c r="U24" i="1"/>
  <c r="U9" i="1"/>
  <c r="R9" i="1"/>
  <c r="R24" i="1"/>
  <c r="O9" i="1"/>
  <c r="O24" i="1"/>
  <c r="G7" i="1"/>
  <c r="H7" i="1"/>
  <c r="H8" i="1" s="1"/>
  <c r="I7" i="1"/>
  <c r="J7" i="1"/>
  <c r="K7" i="1"/>
  <c r="G8" i="1"/>
  <c r="I8" i="1"/>
  <c r="J8" i="1"/>
  <c r="K8" i="1"/>
  <c r="C22" i="1" l="1"/>
  <c r="G24" i="1" s="1"/>
  <c r="H24" i="1" l="1"/>
  <c r="I24" i="1"/>
  <c r="J24" i="1"/>
  <c r="K24" i="1"/>
  <c r="C14" i="1"/>
  <c r="D7" i="1"/>
  <c r="D8" i="1" s="1"/>
  <c r="D24" i="1" s="1"/>
  <c r="E7" i="1"/>
  <c r="E8" i="1" s="1"/>
  <c r="E24" i="1" s="1"/>
  <c r="C7" i="1"/>
  <c r="C8" i="1" s="1"/>
  <c r="I9" i="1" l="1"/>
  <c r="J9" i="1"/>
  <c r="G9" i="1"/>
  <c r="H9" i="1"/>
  <c r="K9" i="1"/>
  <c r="C24" i="1"/>
  <c r="C9" i="1"/>
  <c r="D9" i="1"/>
  <c r="E9" i="1"/>
  <c r="F7" i="1" l="1"/>
  <c r="F8" i="1" s="1"/>
  <c r="F24" i="1" l="1"/>
  <c r="F9" i="1"/>
</calcChain>
</file>

<file path=xl/sharedStrings.xml><?xml version="1.0" encoding="utf-8"?>
<sst xmlns="http://schemas.openxmlformats.org/spreadsheetml/2006/main" count="94" uniqueCount="32">
  <si>
    <t>PART NUMBER</t>
  </si>
  <si>
    <t>Material Description</t>
  </si>
  <si>
    <t>Q3-21</t>
  </si>
  <si>
    <t>Q4-21</t>
  </si>
  <si>
    <t>ACQUITY Arc SM FTN-R with Temp Control</t>
  </si>
  <si>
    <t>ACQUITY Arc SM FTN-R w/out Temp Control</t>
  </si>
  <si>
    <t>Arc HPLC SM FTN-R with Temp Control</t>
  </si>
  <si>
    <t>cycle time - 3hrs</t>
  </si>
  <si>
    <t>FPY - 70%</t>
  </si>
  <si>
    <t>per station capacity per 8hr shift</t>
  </si>
  <si>
    <t>units</t>
  </si>
  <si>
    <t>Total per qtr</t>
  </si>
  <si>
    <t>avg units per day</t>
  </si>
  <si>
    <t>test station required</t>
  </si>
  <si>
    <t>RZZ test station</t>
  </si>
  <si>
    <t>cycle time - 0.5hrs</t>
  </si>
  <si>
    <t>FPY - 86%</t>
  </si>
  <si>
    <t>RZZ test station required</t>
  </si>
  <si>
    <t>Q1-22</t>
  </si>
  <si>
    <t>Q2-22</t>
  </si>
  <si>
    <t>Q3-22</t>
  </si>
  <si>
    <t xml:space="preserve">Flex </t>
  </si>
  <si>
    <t xml:space="preserve">Venture </t>
  </si>
  <si>
    <t>ACQUITY Binary Solvent Manager</t>
  </si>
  <si>
    <t>ACQUITY UPLC H-Class QSM PLUS</t>
  </si>
  <si>
    <t>Arc HPLC QSM-R</t>
  </si>
  <si>
    <t>ACQUITY Arc QSM-R</t>
  </si>
  <si>
    <t>ACQUITY UPLC I-Class BSM PLUS</t>
  </si>
  <si>
    <t>ACQUITY UPLC H-Class FTN-H PLUS</t>
  </si>
  <si>
    <t>ACQUITY UPLC I-Class FTN-I PLUS</t>
  </si>
  <si>
    <t>FPY - 60%</t>
  </si>
  <si>
    <t>cycle time - 2.67hrs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</si>
</sst>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B8B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right" vertical="center"/>
    </xf>
    <xf numFmtId="164" fontId="0" fillId="5" borderId="0" xfId="0" applyNumberFormat="1" applyFill="1"/>
    <xf numFmtId="0" fontId="0" fillId="5" borderId="0" xfId="0" applyFill="1"/>
    <xf numFmtId="0" fontId="5" fillId="5" borderId="2" xfId="0" applyFont="1" applyFill="1" applyBorder="1"/>
    <xf numFmtId="0" fontId="8" fillId="0" borderId="1" xfId="0" applyFont="1" applyBorder="1" applyAlignment="1">
      <alignment vertical="center"/>
    </xf>
    <xf numFmtId="38" fontId="9" fillId="0" borderId="6" xfId="0" applyNumberFormat="1" applyFont="1" applyBorder="1" applyProtection="1">
      <protection locked="0"/>
    </xf>
    <xf numFmtId="38" fontId="9" fillId="0" borderId="1" xfId="0" applyNumberFormat="1" applyFont="1" applyBorder="1" applyProtection="1">
      <protection locked="0"/>
    </xf>
    <xf numFmtId="38" fontId="9" fillId="0" borderId="3" xfId="0" applyNumberFormat="1" applyFont="1" applyBorder="1" applyProtection="1">
      <protection locked="0"/>
    </xf>
    <xf numFmtId="38" fontId="9" fillId="0" borderId="5" xfId="0" applyNumberFormat="1" applyFont="1" applyBorder="1" applyProtection="1">
      <protection locked="0"/>
    </xf>
    <xf numFmtId="38" fontId="9" fillId="0" borderId="4" xfId="0" applyNumberFormat="1" applyFont="1" applyBorder="1" applyProtection="1">
      <protection locked="0"/>
    </xf>
    <xf numFmtId="38" fontId="9" fillId="0" borderId="7" xfId="0" applyNumberFormat="1" applyFont="1" applyBorder="1" applyProtection="1">
      <protection locked="0"/>
    </xf>
    <xf numFmtId="38" fontId="9" fillId="5" borderId="1" xfId="0" applyNumberFormat="1" applyFont="1" applyFill="1" applyBorder="1" applyProtection="1">
      <protection locked="0"/>
    </xf>
    <xf numFmtId="16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64295</xdr:colOff>
      <xdr:row>26</xdr:row>
      <xdr:rowOff>88104</xdr:rowOff>
    </xdr:from>
    <xdr:to>
      <xdr:col>13</xdr:col>
      <xdr:colOff>1577993</xdr:colOff>
      <xdr:row>55</xdr:row>
      <xdr:rowOff>165990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AF66D5-F515-404F-960C-B4F670865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3670" y="6493667"/>
          <a:ext cx="6209523" cy="5602386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26</xdr:row>
      <xdr:rowOff>83344</xdr:rowOff>
    </xdr:from>
    <xdr:to>
      <xdr:col>5</xdr:col>
      <xdr:colOff>587389</xdr:colOff>
      <xdr:row>55</xdr:row>
      <xdr:rowOff>177892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8454BD-C926-4595-91F8-7E1017380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406" y="6488907"/>
          <a:ext cx="6219046" cy="56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1AE5-B118-4482-8C65-56B15EB3D46E}">
  <dimension ref="A1:W25"/>
  <sheetViews>
    <sheetView zoomScale="80" zoomScaleNormal="80" workbookViewId="0">
      <selection activeCell="B17" sqref="B17"/>
    </sheetView>
  </sheetViews>
  <sheetFormatPr defaultRowHeight="15" x14ac:dyDescent="0.25"/>
  <cols>
    <col min="1" max="1" width="17" customWidth="1"/>
    <col min="2" max="2" width="42.7109375" bestFit="1" customWidth="1"/>
    <col min="3" max="5" width="9.28515625" customWidth="1"/>
    <col min="6" max="11" width="9" customWidth="1"/>
    <col min="12" max="12" width="10.28515625" bestFit="1" customWidth="1"/>
    <col min="13" max="13" width="15.140625" bestFit="1" customWidth="1"/>
    <col min="14" max="14" width="42.7109375" bestFit="1" customWidth="1"/>
  </cols>
  <sheetData>
    <row r="1" spans="1:23" ht="15.75" x14ac:dyDescent="0.25">
      <c r="A1" s="24" t="s">
        <v>21</v>
      </c>
      <c r="B1" s="2"/>
      <c r="C1" s="35">
        <v>44211</v>
      </c>
      <c r="D1" s="36"/>
      <c r="E1" s="37">
        <v>44295</v>
      </c>
      <c r="F1" s="38"/>
      <c r="G1" s="32">
        <v>44362</v>
      </c>
      <c r="H1" s="33"/>
      <c r="I1" s="33"/>
      <c r="J1" s="33"/>
      <c r="K1" s="34"/>
      <c r="M1" s="24" t="s">
        <v>22</v>
      </c>
      <c r="N1" s="2"/>
      <c r="O1" s="35">
        <v>44211</v>
      </c>
      <c r="P1" s="36"/>
      <c r="Q1" s="37">
        <v>44295</v>
      </c>
      <c r="R1" s="38"/>
      <c r="S1" s="32">
        <v>44362</v>
      </c>
      <c r="T1" s="33"/>
      <c r="U1" s="33"/>
      <c r="V1" s="33"/>
      <c r="W1" s="34"/>
    </row>
    <row r="2" spans="1:23" ht="19.899999999999999" customHeight="1" x14ac:dyDescent="0.25">
      <c r="A2" s="3" t="s">
        <v>0</v>
      </c>
      <c r="B2" s="3" t="s">
        <v>1</v>
      </c>
      <c r="C2" s="4" t="s">
        <v>2</v>
      </c>
      <c r="D2" s="4" t="s">
        <v>3</v>
      </c>
      <c r="E2" s="5" t="s">
        <v>2</v>
      </c>
      <c r="F2" s="5" t="s">
        <v>3</v>
      </c>
      <c r="G2" s="19" t="s">
        <v>2</v>
      </c>
      <c r="H2" s="19" t="s">
        <v>3</v>
      </c>
      <c r="I2" s="15" t="s">
        <v>18</v>
      </c>
      <c r="J2" s="15" t="s">
        <v>19</v>
      </c>
      <c r="K2" s="15" t="s">
        <v>20</v>
      </c>
      <c r="M2" s="3" t="s">
        <v>0</v>
      </c>
      <c r="N2" s="3" t="s">
        <v>1</v>
      </c>
      <c r="O2" s="16" t="s">
        <v>2</v>
      </c>
      <c r="P2" s="16" t="s">
        <v>3</v>
      </c>
      <c r="Q2" s="17" t="s">
        <v>2</v>
      </c>
      <c r="R2" s="17" t="s">
        <v>3</v>
      </c>
      <c r="S2" s="19" t="s">
        <v>2</v>
      </c>
      <c r="T2" s="19" t="s">
        <v>3</v>
      </c>
      <c r="U2" s="18" t="s">
        <v>18</v>
      </c>
      <c r="V2" s="17" t="s">
        <v>19</v>
      </c>
      <c r="W2" s="17" t="s">
        <v>20</v>
      </c>
    </row>
    <row r="3" spans="1:23" ht="15.75" x14ac:dyDescent="0.25">
      <c r="A3" s="6">
        <v>186017001</v>
      </c>
      <c r="B3" s="7" t="s">
        <v>4</v>
      </c>
      <c r="C3" s="8">
        <v>260</v>
      </c>
      <c r="D3" s="8">
        <v>250</v>
      </c>
      <c r="E3" s="8">
        <v>146</v>
      </c>
      <c r="F3" s="8">
        <v>189</v>
      </c>
      <c r="G3" s="20">
        <v>129</v>
      </c>
      <c r="H3" s="20">
        <v>181</v>
      </c>
      <c r="I3" s="8">
        <v>174</v>
      </c>
      <c r="J3" s="8">
        <v>247</v>
      </c>
      <c r="K3" s="8">
        <v>208</v>
      </c>
      <c r="M3" s="6">
        <v>186015085</v>
      </c>
      <c r="N3" s="7" t="s">
        <v>28</v>
      </c>
      <c r="O3" s="8"/>
      <c r="P3" s="8"/>
      <c r="Q3" s="8">
        <v>500</v>
      </c>
      <c r="R3" s="8">
        <v>529</v>
      </c>
      <c r="S3" s="31">
        <v>604</v>
      </c>
      <c r="T3" s="31">
        <v>529</v>
      </c>
      <c r="U3" s="26">
        <v>487</v>
      </c>
      <c r="V3" s="26">
        <v>387</v>
      </c>
      <c r="W3" s="26">
        <v>521</v>
      </c>
    </row>
    <row r="4" spans="1:23" ht="15.75" x14ac:dyDescent="0.25">
      <c r="A4" s="6">
        <v>186017007</v>
      </c>
      <c r="B4" s="7" t="s">
        <v>5</v>
      </c>
      <c r="C4" s="8">
        <v>25</v>
      </c>
      <c r="D4" s="8">
        <v>30</v>
      </c>
      <c r="E4" s="8">
        <v>31</v>
      </c>
      <c r="F4" s="8">
        <v>61</v>
      </c>
      <c r="G4" s="20">
        <v>33</v>
      </c>
      <c r="H4" s="20">
        <v>58</v>
      </c>
      <c r="I4" s="8">
        <v>28</v>
      </c>
      <c r="J4" s="8">
        <v>47</v>
      </c>
      <c r="K4" s="8">
        <v>38</v>
      </c>
      <c r="M4" s="6">
        <v>186015088</v>
      </c>
      <c r="N4" s="7" t="s">
        <v>29</v>
      </c>
      <c r="O4" s="8"/>
      <c r="P4" s="8"/>
      <c r="Q4" s="8">
        <v>232</v>
      </c>
      <c r="R4" s="8">
        <v>194</v>
      </c>
      <c r="S4" s="31">
        <v>232</v>
      </c>
      <c r="T4" s="31">
        <v>194</v>
      </c>
      <c r="U4" s="26">
        <v>135</v>
      </c>
      <c r="V4" s="26">
        <v>115</v>
      </c>
      <c r="W4" s="26">
        <v>187</v>
      </c>
    </row>
    <row r="5" spans="1:23" ht="15.75" x14ac:dyDescent="0.25">
      <c r="A5" s="6">
        <v>186017017</v>
      </c>
      <c r="B5" s="7" t="s">
        <v>6</v>
      </c>
      <c r="C5" s="8">
        <v>0</v>
      </c>
      <c r="D5" s="8">
        <v>0</v>
      </c>
      <c r="E5" s="8"/>
      <c r="F5" s="8"/>
      <c r="G5" s="20">
        <v>62</v>
      </c>
      <c r="H5" s="20">
        <v>480</v>
      </c>
      <c r="I5" s="8">
        <v>599</v>
      </c>
      <c r="J5" s="8">
        <v>724</v>
      </c>
      <c r="K5" s="8">
        <v>805</v>
      </c>
      <c r="M5" s="6"/>
      <c r="N5" s="7"/>
      <c r="O5" s="8">
        <v>0</v>
      </c>
      <c r="P5" s="8">
        <v>0</v>
      </c>
      <c r="Q5" s="8"/>
      <c r="R5" s="8"/>
      <c r="S5" s="20"/>
      <c r="T5" s="20"/>
      <c r="U5" s="8"/>
      <c r="V5" s="8"/>
      <c r="W5" s="8"/>
    </row>
    <row r="6" spans="1:23" ht="15.75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M6" s="9"/>
      <c r="N6" s="10"/>
      <c r="O6" s="11"/>
      <c r="P6" s="11"/>
      <c r="Q6" s="11"/>
      <c r="R6" s="11"/>
      <c r="S6" s="11"/>
      <c r="T6" s="11"/>
      <c r="U6" s="11"/>
      <c r="V6" s="11"/>
      <c r="W6" s="11"/>
    </row>
    <row r="7" spans="1:23" ht="15.75" x14ac:dyDescent="0.25">
      <c r="B7" s="12" t="s">
        <v>11</v>
      </c>
      <c r="C7" s="1">
        <f>SUM(C3:C6)</f>
        <v>285</v>
      </c>
      <c r="D7" s="1">
        <f t="shared" ref="D7:F7" si="0">SUM(D3:D6)</f>
        <v>280</v>
      </c>
      <c r="E7" s="1">
        <f t="shared" si="0"/>
        <v>177</v>
      </c>
      <c r="F7" s="1">
        <f t="shared" si="0"/>
        <v>250</v>
      </c>
      <c r="G7" s="21">
        <f t="shared" ref="G7:K7" si="1">SUM(G3:G6)</f>
        <v>224</v>
      </c>
      <c r="H7" s="21">
        <f t="shared" si="1"/>
        <v>719</v>
      </c>
      <c r="I7" s="1">
        <f t="shared" si="1"/>
        <v>801</v>
      </c>
      <c r="J7" s="1">
        <f t="shared" si="1"/>
        <v>1018</v>
      </c>
      <c r="K7" s="1">
        <f t="shared" si="1"/>
        <v>1051</v>
      </c>
      <c r="N7" s="12" t="s">
        <v>11</v>
      </c>
      <c r="O7" s="1">
        <f>SUM(O3:O6)</f>
        <v>0</v>
      </c>
      <c r="P7" s="1">
        <f t="shared" ref="P7:W7" si="2">SUM(P3:P6)</f>
        <v>0</v>
      </c>
      <c r="Q7" s="1">
        <f t="shared" si="2"/>
        <v>732</v>
      </c>
      <c r="R7" s="1">
        <f t="shared" si="2"/>
        <v>723</v>
      </c>
      <c r="S7" s="21">
        <f t="shared" si="2"/>
        <v>836</v>
      </c>
      <c r="T7" s="21">
        <f t="shared" si="2"/>
        <v>723</v>
      </c>
      <c r="U7" s="1">
        <f t="shared" si="2"/>
        <v>622</v>
      </c>
      <c r="V7" s="1">
        <f t="shared" si="2"/>
        <v>502</v>
      </c>
      <c r="W7" s="1">
        <f t="shared" si="2"/>
        <v>708</v>
      </c>
    </row>
    <row r="8" spans="1:23" ht="15.75" x14ac:dyDescent="0.25">
      <c r="B8" s="12" t="s">
        <v>12</v>
      </c>
      <c r="C8">
        <f>C7/60</f>
        <v>4.75</v>
      </c>
      <c r="D8">
        <f t="shared" ref="D8:F8" si="3">D7/60</f>
        <v>4.666666666666667</v>
      </c>
      <c r="E8">
        <f t="shared" si="3"/>
        <v>2.95</v>
      </c>
      <c r="F8">
        <f t="shared" si="3"/>
        <v>4.166666666666667</v>
      </c>
      <c r="G8" s="22">
        <f t="shared" ref="G8:K8" si="4">G7/60</f>
        <v>3.7333333333333334</v>
      </c>
      <c r="H8" s="22">
        <f t="shared" si="4"/>
        <v>11.983333333333333</v>
      </c>
      <c r="I8">
        <f t="shared" si="4"/>
        <v>13.35</v>
      </c>
      <c r="J8">
        <f t="shared" si="4"/>
        <v>16.966666666666665</v>
      </c>
      <c r="K8">
        <f t="shared" si="4"/>
        <v>17.516666666666666</v>
      </c>
      <c r="N8" s="12" t="s">
        <v>12</v>
      </c>
      <c r="O8">
        <f>O7/60</f>
        <v>0</v>
      </c>
      <c r="P8">
        <f t="shared" ref="P8:W8" si="5">P7/60</f>
        <v>0</v>
      </c>
      <c r="Q8">
        <f t="shared" si="5"/>
        <v>12.2</v>
      </c>
      <c r="R8">
        <f t="shared" si="5"/>
        <v>12.05</v>
      </c>
      <c r="S8" s="22">
        <f t="shared" si="5"/>
        <v>13.933333333333334</v>
      </c>
      <c r="T8" s="22">
        <f t="shared" si="5"/>
        <v>12.05</v>
      </c>
      <c r="U8">
        <f t="shared" si="5"/>
        <v>10.366666666666667</v>
      </c>
      <c r="V8">
        <f t="shared" si="5"/>
        <v>8.3666666666666671</v>
      </c>
      <c r="W8">
        <f t="shared" si="5"/>
        <v>11.8</v>
      </c>
    </row>
    <row r="9" spans="1:23" ht="16.5" thickBot="1" x14ac:dyDescent="0.3">
      <c r="B9" s="13" t="s">
        <v>13</v>
      </c>
      <c r="C9" s="14">
        <f>ROUNDUP(C8/$C$14,0)</f>
        <v>3</v>
      </c>
      <c r="D9" s="14">
        <f>ROUNDUP(D8/$C$14,0)</f>
        <v>3</v>
      </c>
      <c r="E9" s="14">
        <f>ROUNDUP(E8/$C$14,0)</f>
        <v>2</v>
      </c>
      <c r="F9" s="14">
        <f>ROUNDUP(F8/$C$14,0)</f>
        <v>3</v>
      </c>
      <c r="G9" s="23">
        <f t="shared" ref="G9:K9" si="6">ROUNDUP(G8/$C$14,0)</f>
        <v>2</v>
      </c>
      <c r="H9" s="23">
        <f t="shared" si="6"/>
        <v>7</v>
      </c>
      <c r="I9" s="14">
        <f t="shared" si="6"/>
        <v>8</v>
      </c>
      <c r="J9" s="14">
        <f t="shared" si="6"/>
        <v>10</v>
      </c>
      <c r="K9" s="14">
        <f t="shared" si="6"/>
        <v>10</v>
      </c>
      <c r="N9" s="13" t="s">
        <v>13</v>
      </c>
      <c r="O9" s="14">
        <f>ROUNDUP(O8/$C$14,0)</f>
        <v>0</v>
      </c>
      <c r="P9" s="14">
        <f>ROUNDUP(P8/$C$14,0)</f>
        <v>0</v>
      </c>
      <c r="Q9" s="14">
        <f>ROUNDUP(Q8/$C$14,0)</f>
        <v>7</v>
      </c>
      <c r="R9" s="14">
        <f>ROUNDUP(R8/$C$14,0)</f>
        <v>7</v>
      </c>
      <c r="S9" s="23">
        <f t="shared" ref="S9:W9" si="7">ROUNDUP(S8/$C$14,0)</f>
        <v>8</v>
      </c>
      <c r="T9" s="23">
        <f t="shared" si="7"/>
        <v>7</v>
      </c>
      <c r="U9" s="14">
        <f t="shared" si="7"/>
        <v>6</v>
      </c>
      <c r="V9" s="14">
        <f t="shared" si="7"/>
        <v>5</v>
      </c>
      <c r="W9" s="14">
        <f t="shared" si="7"/>
        <v>7</v>
      </c>
    </row>
    <row r="10" spans="1:23" ht="15.75" thickTop="1" x14ac:dyDescent="0.25"/>
    <row r="11" spans="1:23" x14ac:dyDescent="0.25">
      <c r="C11" t="s">
        <v>10</v>
      </c>
      <c r="O11" t="s">
        <v>10</v>
      </c>
    </row>
    <row r="12" spans="1:23" x14ac:dyDescent="0.25">
      <c r="B12" t="s">
        <v>7</v>
      </c>
      <c r="N12" t="s">
        <v>7</v>
      </c>
    </row>
    <row r="13" spans="1:23" x14ac:dyDescent="0.25">
      <c r="B13" t="s">
        <v>8</v>
      </c>
      <c r="N13" t="s">
        <v>8</v>
      </c>
    </row>
    <row r="14" spans="1:23" x14ac:dyDescent="0.25">
      <c r="B14" t="s">
        <v>9</v>
      </c>
      <c r="C14">
        <f>(8/3)*0.7</f>
        <v>1.8666666666666665</v>
      </c>
      <c r="N14" t="s">
        <v>9</v>
      </c>
      <c r="O14">
        <f>(8/3)*0.7</f>
        <v>1.8666666666666665</v>
      </c>
    </row>
    <row r="17" spans="2:23" x14ac:dyDescent="0.25">
      <c r="B17" t="s">
        <v>14</v>
      </c>
      <c r="N17" t="s">
        <v>14</v>
      </c>
    </row>
    <row r="19" spans="2:23" x14ac:dyDescent="0.25">
      <c r="C19" t="s">
        <v>10</v>
      </c>
      <c r="O19" t="s">
        <v>10</v>
      </c>
    </row>
    <row r="20" spans="2:23" x14ac:dyDescent="0.25">
      <c r="B20" t="s">
        <v>15</v>
      </c>
      <c r="N20" t="s">
        <v>15</v>
      </c>
    </row>
    <row r="21" spans="2:23" x14ac:dyDescent="0.25">
      <c r="B21" t="s">
        <v>16</v>
      </c>
      <c r="N21" t="s">
        <v>16</v>
      </c>
    </row>
    <row r="22" spans="2:23" x14ac:dyDescent="0.25">
      <c r="B22" t="s">
        <v>9</v>
      </c>
      <c r="C22">
        <f>(8/0.5)*0.86</f>
        <v>13.76</v>
      </c>
      <c r="N22" t="s">
        <v>9</v>
      </c>
      <c r="O22">
        <f>(8/0.5)*0.86</f>
        <v>13.76</v>
      </c>
    </row>
    <row r="24" spans="2:23" ht="16.5" thickBot="1" x14ac:dyDescent="0.3">
      <c r="B24" s="13" t="s">
        <v>17</v>
      </c>
      <c r="C24" s="14">
        <f>ROUNDUP(C8/$C$22,0)</f>
        <v>1</v>
      </c>
      <c r="D24" s="14">
        <f t="shared" ref="D24:K24" si="8">ROUNDUP(D8/$C$22,0)</f>
        <v>1</v>
      </c>
      <c r="E24" s="14">
        <f t="shared" si="8"/>
        <v>1</v>
      </c>
      <c r="F24" s="14">
        <f t="shared" si="8"/>
        <v>1</v>
      </c>
      <c r="G24" s="23">
        <f t="shared" si="8"/>
        <v>1</v>
      </c>
      <c r="H24" s="23">
        <f t="shared" si="8"/>
        <v>1</v>
      </c>
      <c r="I24" s="14">
        <f t="shared" si="8"/>
        <v>1</v>
      </c>
      <c r="J24" s="14">
        <f t="shared" si="8"/>
        <v>2</v>
      </c>
      <c r="K24" s="14">
        <f t="shared" si="8"/>
        <v>2</v>
      </c>
      <c r="N24" s="13" t="s">
        <v>17</v>
      </c>
      <c r="O24" s="14">
        <f>ROUNDUP(O8/$C$22,0)</f>
        <v>0</v>
      </c>
      <c r="P24" s="14">
        <f t="shared" ref="P24:W24" si="9">ROUNDUP(P8/$C$22,0)</f>
        <v>0</v>
      </c>
      <c r="Q24" s="14">
        <f t="shared" si="9"/>
        <v>1</v>
      </c>
      <c r="R24" s="14">
        <f t="shared" si="9"/>
        <v>1</v>
      </c>
      <c r="S24" s="23">
        <f t="shared" si="9"/>
        <v>2</v>
      </c>
      <c r="T24" s="23">
        <f t="shared" si="9"/>
        <v>1</v>
      </c>
      <c r="U24" s="14">
        <f t="shared" si="9"/>
        <v>1</v>
      </c>
      <c r="V24" s="14">
        <f t="shared" si="9"/>
        <v>1</v>
      </c>
      <c r="W24" s="14">
        <f t="shared" si="9"/>
        <v>1</v>
      </c>
    </row>
    <row r="25" spans="2:23" ht="15.75" thickTop="1" x14ac:dyDescent="0.25"/>
  </sheetData>
  <mergeCells count="6">
    <mergeCell ref="S1:W1"/>
    <mergeCell ref="C1:D1"/>
    <mergeCell ref="E1:F1"/>
    <mergeCell ref="G1:K1"/>
    <mergeCell ref="O1:P1"/>
    <mergeCell ref="Q1:R1"/>
  </mergeCells>
  <phoneticPr fontId="7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C845-69AE-4173-99A7-74638395B8B4}">
  <dimension ref="A1:W14"/>
  <sheetViews>
    <sheetView tabSelected="1" workbookViewId="0">
      <selection activeCell="B14" sqref="B14"/>
    </sheetView>
  </sheetViews>
  <sheetFormatPr defaultRowHeight="15" x14ac:dyDescent="0.25"/>
  <cols>
    <col min="1" max="1" width="17" customWidth="1"/>
    <col min="2" max="2" width="42.7109375" bestFit="1" customWidth="1"/>
    <col min="3" max="5" width="9.28515625" customWidth="1"/>
    <col min="6" max="11" width="9" customWidth="1"/>
    <col min="12" max="12" width="10.28515625" bestFit="1" customWidth="1"/>
    <col min="13" max="13" width="15.140625" bestFit="1" customWidth="1"/>
    <col min="14" max="14" width="42.7109375" bestFit="1" customWidth="1"/>
  </cols>
  <sheetData>
    <row r="1" spans="1:23" ht="15.75" x14ac:dyDescent="0.25">
      <c r="A1" s="24" t="s">
        <v>21</v>
      </c>
      <c r="B1" s="2"/>
      <c r="C1" s="35">
        <v>44211</v>
      </c>
      <c r="D1" s="36"/>
      <c r="E1" s="37">
        <v>44295</v>
      </c>
      <c r="F1" s="38"/>
      <c r="G1" s="32">
        <v>44362</v>
      </c>
      <c r="H1" s="33"/>
      <c r="I1" s="33"/>
      <c r="J1" s="33"/>
      <c r="K1" s="34"/>
      <c r="M1" s="24" t="s">
        <v>22</v>
      </c>
      <c r="N1" s="2"/>
      <c r="O1" s="35">
        <v>44211</v>
      </c>
      <c r="P1" s="36"/>
      <c r="Q1" s="37">
        <v>44295</v>
      </c>
      <c r="R1" s="38"/>
      <c r="S1" s="32">
        <v>44362</v>
      </c>
      <c r="T1" s="33"/>
      <c r="U1" s="33"/>
      <c r="V1" s="33"/>
      <c r="W1" s="34"/>
    </row>
    <row r="2" spans="1:23" ht="19.899999999999999" customHeight="1" x14ac:dyDescent="0.25">
      <c r="A2" s="3" t="s">
        <v>0</v>
      </c>
      <c r="B2" s="3" t="s">
        <v>1</v>
      </c>
      <c r="C2" s="16" t="s">
        <v>2</v>
      </c>
      <c r="D2" s="16" t="s">
        <v>3</v>
      </c>
      <c r="E2" s="17" t="s">
        <v>2</v>
      </c>
      <c r="F2" s="17" t="s">
        <v>3</v>
      </c>
      <c r="G2" s="19" t="s">
        <v>2</v>
      </c>
      <c r="H2" s="19" t="s">
        <v>3</v>
      </c>
      <c r="I2" s="17" t="s">
        <v>18</v>
      </c>
      <c r="J2" s="17" t="s">
        <v>19</v>
      </c>
      <c r="K2" s="17" t="s">
        <v>20</v>
      </c>
      <c r="M2" s="3" t="s">
        <v>0</v>
      </c>
      <c r="N2" s="3" t="s">
        <v>1</v>
      </c>
      <c r="O2" s="16" t="s">
        <v>2</v>
      </c>
      <c r="P2" s="16" t="s">
        <v>3</v>
      </c>
      <c r="Q2" s="17" t="s">
        <v>2</v>
      </c>
      <c r="R2" s="17" t="s">
        <v>3</v>
      </c>
      <c r="S2" s="19" t="s">
        <v>2</v>
      </c>
      <c r="T2" s="19" t="s">
        <v>3</v>
      </c>
      <c r="U2" s="17" t="s">
        <v>18</v>
      </c>
      <c r="V2" s="17" t="s">
        <v>19</v>
      </c>
      <c r="W2" s="17" t="s">
        <v>20</v>
      </c>
    </row>
    <row r="3" spans="1:23" ht="15.75" x14ac:dyDescent="0.25">
      <c r="A3" s="6">
        <v>186015001</v>
      </c>
      <c r="B3" s="7" t="s">
        <v>23</v>
      </c>
      <c r="C3" s="8"/>
      <c r="D3" s="8"/>
      <c r="E3" s="8">
        <v>0</v>
      </c>
      <c r="F3" s="8">
        <v>0</v>
      </c>
      <c r="G3" s="20"/>
      <c r="H3" s="20"/>
      <c r="I3" s="25">
        <v>0</v>
      </c>
      <c r="J3" s="26">
        <v>0</v>
      </c>
      <c r="K3" s="27">
        <v>0</v>
      </c>
      <c r="M3" s="6">
        <v>186015082</v>
      </c>
      <c r="N3" s="7" t="s">
        <v>27</v>
      </c>
      <c r="O3" s="8"/>
      <c r="P3" s="8"/>
      <c r="Q3" s="26">
        <v>327</v>
      </c>
      <c r="R3" s="30">
        <v>308</v>
      </c>
      <c r="S3" s="20">
        <v>327</v>
      </c>
      <c r="T3" s="20">
        <v>308</v>
      </c>
      <c r="U3" s="28">
        <v>235</v>
      </c>
      <c r="V3" s="27">
        <v>211</v>
      </c>
      <c r="W3" s="29">
        <v>322</v>
      </c>
    </row>
    <row r="4" spans="1:23" ht="15.75" x14ac:dyDescent="0.25">
      <c r="A4" s="6">
        <v>186015080</v>
      </c>
      <c r="B4" s="7" t="s">
        <v>24</v>
      </c>
      <c r="C4" s="8"/>
      <c r="D4" s="8"/>
      <c r="E4" s="8">
        <v>500</v>
      </c>
      <c r="F4" s="8">
        <v>542</v>
      </c>
      <c r="G4" s="20">
        <v>598</v>
      </c>
      <c r="H4" s="20">
        <v>542</v>
      </c>
      <c r="I4" s="25">
        <v>367</v>
      </c>
      <c r="J4" s="26">
        <v>347</v>
      </c>
      <c r="K4" s="27">
        <v>512</v>
      </c>
      <c r="M4" s="6">
        <v>186017000</v>
      </c>
      <c r="N4" s="7" t="s">
        <v>26</v>
      </c>
      <c r="O4" s="8"/>
      <c r="P4" s="8"/>
      <c r="Q4" s="26">
        <v>210</v>
      </c>
      <c r="R4" s="30">
        <v>216</v>
      </c>
      <c r="S4" s="20">
        <v>210</v>
      </c>
      <c r="T4" s="20">
        <v>216</v>
      </c>
      <c r="U4" s="28">
        <v>192</v>
      </c>
      <c r="V4" s="27">
        <v>299</v>
      </c>
      <c r="W4" s="29">
        <v>235</v>
      </c>
    </row>
    <row r="5" spans="1:23" ht="15.75" x14ac:dyDescent="0.25">
      <c r="A5" s="6"/>
      <c r="B5" s="7"/>
      <c r="C5" s="8"/>
      <c r="D5" s="8"/>
      <c r="E5" s="8"/>
      <c r="F5" s="8"/>
      <c r="G5" s="20"/>
      <c r="H5" s="20"/>
      <c r="I5" s="8"/>
      <c r="J5" s="8"/>
      <c r="K5" s="8"/>
      <c r="M5" s="6">
        <v>186017016</v>
      </c>
      <c r="N5" s="7" t="s">
        <v>25</v>
      </c>
      <c r="O5" s="8"/>
      <c r="P5" s="8"/>
      <c r="Q5" s="26">
        <v>350</v>
      </c>
      <c r="R5" s="30">
        <v>337</v>
      </c>
      <c r="S5" s="20">
        <v>469</v>
      </c>
      <c r="T5" s="20">
        <v>537</v>
      </c>
      <c r="U5" s="28">
        <v>639</v>
      </c>
      <c r="V5" s="27">
        <v>734</v>
      </c>
      <c r="W5" s="29">
        <v>821</v>
      </c>
    </row>
    <row r="6" spans="1:23" ht="15.75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M6" s="9"/>
      <c r="N6" s="10"/>
      <c r="O6" s="11"/>
      <c r="P6" s="11"/>
      <c r="Q6" s="11"/>
      <c r="R6" s="11"/>
      <c r="S6" s="11"/>
      <c r="T6" s="11"/>
      <c r="U6" s="11"/>
      <c r="V6" s="11"/>
      <c r="W6" s="11"/>
    </row>
    <row r="7" spans="1:23" ht="15.75" x14ac:dyDescent="0.25">
      <c r="B7" s="12" t="s">
        <v>11</v>
      </c>
      <c r="C7" s="1">
        <f>SUM(C3:C6)</f>
        <v>0</v>
      </c>
      <c r="D7" s="1">
        <f t="shared" ref="D7:K7" si="0">SUM(D3:D6)</f>
        <v>0</v>
      </c>
      <c r="E7" s="1">
        <f t="shared" si="0"/>
        <v>500</v>
      </c>
      <c r="F7" s="1">
        <f t="shared" si="0"/>
        <v>542</v>
      </c>
      <c r="G7" s="21">
        <f t="shared" si="0"/>
        <v>598</v>
      </c>
      <c r="H7" s="21">
        <f t="shared" si="0"/>
        <v>542</v>
      </c>
      <c r="I7" s="1">
        <f t="shared" si="0"/>
        <v>367</v>
      </c>
      <c r="J7" s="1">
        <f t="shared" si="0"/>
        <v>347</v>
      </c>
      <c r="K7" s="1">
        <f t="shared" si="0"/>
        <v>512</v>
      </c>
      <c r="N7" s="12" t="s">
        <v>11</v>
      </c>
      <c r="O7" s="1">
        <f>SUM(O3:O6)</f>
        <v>0</v>
      </c>
      <c r="P7" s="1">
        <f t="shared" ref="P7:W7" si="1">SUM(P3:P6)</f>
        <v>0</v>
      </c>
      <c r="Q7" s="1">
        <f t="shared" si="1"/>
        <v>887</v>
      </c>
      <c r="R7" s="1">
        <f t="shared" si="1"/>
        <v>861</v>
      </c>
      <c r="S7" s="21">
        <f t="shared" si="1"/>
        <v>1006</v>
      </c>
      <c r="T7" s="21">
        <f t="shared" si="1"/>
        <v>1061</v>
      </c>
      <c r="U7" s="1">
        <f t="shared" si="1"/>
        <v>1066</v>
      </c>
      <c r="V7" s="1">
        <f t="shared" si="1"/>
        <v>1244</v>
      </c>
      <c r="W7" s="1">
        <f t="shared" si="1"/>
        <v>1378</v>
      </c>
    </row>
    <row r="8" spans="1:23" ht="15.75" x14ac:dyDescent="0.25">
      <c r="B8" s="12" t="s">
        <v>12</v>
      </c>
      <c r="C8">
        <f>C7/60</f>
        <v>0</v>
      </c>
      <c r="D8">
        <f t="shared" ref="D8:K8" si="2">D7/60</f>
        <v>0</v>
      </c>
      <c r="E8">
        <f t="shared" si="2"/>
        <v>8.3333333333333339</v>
      </c>
      <c r="F8">
        <f t="shared" si="2"/>
        <v>9.0333333333333332</v>
      </c>
      <c r="G8" s="22">
        <f t="shared" si="2"/>
        <v>9.9666666666666668</v>
      </c>
      <c r="H8" s="22">
        <f t="shared" si="2"/>
        <v>9.0333333333333332</v>
      </c>
      <c r="I8">
        <f t="shared" si="2"/>
        <v>6.1166666666666663</v>
      </c>
      <c r="J8">
        <f t="shared" si="2"/>
        <v>5.7833333333333332</v>
      </c>
      <c r="K8">
        <f t="shared" si="2"/>
        <v>8.5333333333333332</v>
      </c>
      <c r="N8" s="12" t="s">
        <v>12</v>
      </c>
      <c r="O8">
        <f>O7/60</f>
        <v>0</v>
      </c>
      <c r="P8">
        <f t="shared" ref="P8:W8" si="3">P7/60</f>
        <v>0</v>
      </c>
      <c r="Q8">
        <f t="shared" si="3"/>
        <v>14.783333333333333</v>
      </c>
      <c r="R8">
        <f t="shared" si="3"/>
        <v>14.35</v>
      </c>
      <c r="S8" s="22">
        <f t="shared" si="3"/>
        <v>16.766666666666666</v>
      </c>
      <c r="T8" s="22">
        <f t="shared" si="3"/>
        <v>17.683333333333334</v>
      </c>
      <c r="U8">
        <f t="shared" si="3"/>
        <v>17.766666666666666</v>
      </c>
      <c r="V8">
        <f t="shared" si="3"/>
        <v>20.733333333333334</v>
      </c>
      <c r="W8">
        <f t="shared" si="3"/>
        <v>22.966666666666665</v>
      </c>
    </row>
    <row r="9" spans="1:23" ht="16.5" thickBot="1" x14ac:dyDescent="0.3">
      <c r="B9" s="13" t="s">
        <v>13</v>
      </c>
      <c r="C9" s="14">
        <f>ROUNDUP(C8/$C$14,0)</f>
        <v>0</v>
      </c>
      <c r="D9" s="14">
        <f>ROUNDUP(D8/$C$14,0)</f>
        <v>0</v>
      </c>
      <c r="E9" s="14">
        <f>ROUNDUP(E8/$C$14,0)</f>
        <v>5</v>
      </c>
      <c r="F9" s="14">
        <f>ROUNDUP(F8/$C$14,0)</f>
        <v>6</v>
      </c>
      <c r="G9" s="23">
        <f t="shared" ref="G9:K9" si="4">ROUNDUP(G8/$C$14,0)</f>
        <v>6</v>
      </c>
      <c r="H9" s="23">
        <f t="shared" si="4"/>
        <v>6</v>
      </c>
      <c r="I9" s="14">
        <f t="shared" si="4"/>
        <v>4</v>
      </c>
      <c r="J9" s="14">
        <f t="shared" si="4"/>
        <v>4</v>
      </c>
      <c r="K9" s="14">
        <f t="shared" si="4"/>
        <v>5</v>
      </c>
      <c r="N9" s="13" t="s">
        <v>13</v>
      </c>
      <c r="O9" s="14">
        <f>ROUNDUP(O8/$C$14,0)</f>
        <v>0</v>
      </c>
      <c r="P9" s="14">
        <f>ROUNDUP(P8/$C$14,0)</f>
        <v>0</v>
      </c>
      <c r="Q9" s="14">
        <f>ROUNDUP(Q8/$C$14,0)</f>
        <v>9</v>
      </c>
      <c r="R9" s="14">
        <f>ROUNDUP(R8/$C$14,0)</f>
        <v>8</v>
      </c>
      <c r="S9" s="23">
        <f t="shared" ref="S9:W9" si="5">ROUNDUP(S8/$C$14,0)</f>
        <v>10</v>
      </c>
      <c r="T9" s="23">
        <f t="shared" si="5"/>
        <v>10</v>
      </c>
      <c r="U9" s="14">
        <f t="shared" si="5"/>
        <v>10</v>
      </c>
      <c r="V9" s="14">
        <f t="shared" si="5"/>
        <v>12</v>
      </c>
      <c r="W9" s="14">
        <f t="shared" si="5"/>
        <v>13</v>
      </c>
    </row>
    <row r="10" spans="1:23" ht="15.75" thickTop="1" x14ac:dyDescent="0.25"/>
    <row r="11" spans="1:23" x14ac:dyDescent="0.25">
      <c r="C11" t="s">
        <v>10</v>
      </c>
    </row>
    <row r="12" spans="1:23" x14ac:dyDescent="0.25">
      <c r="B12" t="s">
        <v>31</v>
      </c>
    </row>
    <row r="13" spans="1:23" x14ac:dyDescent="0.25">
      <c r="B13" t="s">
        <v>30</v>
      </c>
    </row>
    <row r="14" spans="1:23" x14ac:dyDescent="0.25">
      <c r="B14" t="s">
        <v>9</v>
      </c>
      <c r="C14">
        <f>(8/2.67)*0.6</f>
        <v>1.7977528089887642</v>
      </c>
    </row>
  </sheetData>
  <mergeCells count="6">
    <mergeCell ref="S1:W1"/>
    <mergeCell ref="C1:D1"/>
    <mergeCell ref="E1:F1"/>
    <mergeCell ref="G1:K1"/>
    <mergeCell ref="O1:P1"/>
    <mergeCell ref="Q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A8ADE8231BE4B8217EA9D4C86EBA8" ma:contentTypeVersion="13" ma:contentTypeDescription="Create a new document." ma:contentTypeScope="" ma:versionID="e28893705261d87b6074805c59c9e718">
  <xsd:schema xmlns:xsd="http://www.w3.org/2001/XMLSchema" xmlns:xs="http://www.w3.org/2001/XMLSchema" xmlns:p="http://schemas.microsoft.com/office/2006/metadata/properties" xmlns:ns3="a9c5484a-16ba-4435-ace0-beab88bd6039" xmlns:ns4="136d56ce-035a-4d7a-b53c-03dc8c029db7" targetNamespace="http://schemas.microsoft.com/office/2006/metadata/properties" ma:root="true" ma:fieldsID="1da3e9d79327eadc42dfab936d37efe4" ns3:_="" ns4:_="">
    <xsd:import namespace="a9c5484a-16ba-4435-ace0-beab88bd6039"/>
    <xsd:import namespace="136d56ce-035a-4d7a-b53c-03dc8c029d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484a-16ba-4435-ace0-beab88bd60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d56ce-035a-4d7a-b53c-03dc8c029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F98211-1A15-48BA-A451-2D8D2D5FFF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696DE8-CA1D-4989-983C-1732E4354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5484a-16ba-4435-ace0-beab88bd6039"/>
    <ds:schemaRef ds:uri="136d56ce-035a-4d7a-b53c-03dc8c029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CAD001-F7A7-4334-ADD0-B401A15656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Managers</vt:lpstr>
      <vt:lpstr>Solvent Managers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 Ying Soo</dc:creator>
  <cp:lastModifiedBy>HuaZhen Luo</cp:lastModifiedBy>
  <dcterms:created xsi:type="dcterms:W3CDTF">2021-05-11T01:32:16Z</dcterms:created>
  <dcterms:modified xsi:type="dcterms:W3CDTF">2021-06-22T07:21:48Z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0x01010058BA8ADE8231BE4B8217EA9D4C86EBA8</vt:lpwstr>
  </property>
</Properties>
</file>